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Data\Data-PO-ZK\PO ZK\Onderwijsprofielen\Normscores\09_2016\"/>
    </mc:Choice>
  </mc:AlternateContent>
  <workbookProtection lockStructure="1"/>
  <bookViews>
    <workbookView xWindow="0" yWindow="105" windowWidth="15225" windowHeight="8130" tabRatio="679" activeTab="10"/>
  </bookViews>
  <sheets>
    <sheet name="M3" sheetId="1" r:id="rId1"/>
    <sheet name="E3" sheetId="20" r:id="rId2"/>
    <sheet name="M4" sheetId="17" r:id="rId3"/>
    <sheet name="E4" sheetId="21" r:id="rId4"/>
    <sheet name="M5" sheetId="16" r:id="rId5"/>
    <sheet name="E5" sheetId="22" r:id="rId6"/>
    <sheet name="M6" sheetId="15" r:id="rId7"/>
    <sheet name="E6" sheetId="23" r:id="rId8"/>
    <sheet name="M7" sheetId="14" r:id="rId9"/>
    <sheet name="E7" sheetId="24" r:id="rId10"/>
    <sheet name="M8" sheetId="18" r:id="rId11"/>
    <sheet name="Result. ond profiel" sheetId="28" r:id="rId12"/>
    <sheet name="Schooloverzicht" sheetId="19" state="hidden" r:id="rId13"/>
    <sheet name="Schooloverzicht OC" sheetId="26" state="hidden" r:id="rId14"/>
    <sheet name="Blad1" sheetId="25" state="hidden" r:id="rId15"/>
  </sheets>
  <definedNames>
    <definedName name="_xlnm.Print_Area" localSheetId="1">'E3'!$AQ$7:$BB$38</definedName>
    <definedName name="_xlnm.Print_Area" localSheetId="3">'E4'!$AQ$7:$BB$38</definedName>
    <definedName name="_xlnm.Print_Area" localSheetId="5">'E5'!$AQ$7:$BB$38</definedName>
    <definedName name="_xlnm.Print_Area" localSheetId="7">'E6'!$AQ$7:$BB$38</definedName>
    <definedName name="_xlnm.Print_Area" localSheetId="9">'E7'!$AQ$7:$BB$38</definedName>
    <definedName name="_xlnm.Print_Area" localSheetId="0">'M3'!$AQ$7:$BB$38</definedName>
    <definedName name="_xlnm.Print_Area" localSheetId="2">'M4'!$AQ$7:$BB$38</definedName>
    <definedName name="_xlnm.Print_Area" localSheetId="4">'M5'!$AQ$7:$BB$38</definedName>
    <definedName name="_xlnm.Print_Area" localSheetId="6">'M6'!$AQ$7:$BB$38</definedName>
    <definedName name="_xlnm.Print_Area" localSheetId="8">'M7'!$AQ$7:$BB$38</definedName>
    <definedName name="_xlnm.Print_Area" localSheetId="10">'M8'!$AQ$7:$BB$38</definedName>
    <definedName name="_xlnm.Print_Area" localSheetId="11">'Result. ond profiel'!$A$1:$AN$35</definedName>
    <definedName name="_xlnm.Print_Area" localSheetId="12">Schooloverzicht!$A$1:$P$35</definedName>
    <definedName name="_xlnm.Print_Area" localSheetId="13">'Schooloverzicht OC'!$A$1:$P$69</definedName>
  </definedNames>
  <calcPr calcId="162913"/>
</workbook>
</file>

<file path=xl/calcChain.xml><?xml version="1.0" encoding="utf-8"?>
<calcChain xmlns="http://schemas.openxmlformats.org/spreadsheetml/2006/main">
  <c r="F197" i="1" l="1"/>
  <c r="F198" i="1"/>
  <c r="F199" i="1"/>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38" i="1"/>
  <c r="F239" i="1"/>
  <c r="F240" i="1"/>
  <c r="F241" i="1"/>
  <c r="F242" i="1"/>
  <c r="F243" i="1"/>
  <c r="F197" i="21"/>
  <c r="F198" i="21"/>
  <c r="F199" i="21"/>
  <c r="F200" i="21"/>
  <c r="F201" i="21"/>
  <c r="F202" i="21"/>
  <c r="F203" i="21"/>
  <c r="F204" i="21"/>
  <c r="F205" i="21"/>
  <c r="F206" i="21"/>
  <c r="F207" i="21"/>
  <c r="F208" i="21"/>
  <c r="F209" i="21"/>
  <c r="F210" i="21"/>
  <c r="F211" i="21"/>
  <c r="F212" i="21"/>
  <c r="F213" i="21"/>
  <c r="F214" i="21"/>
  <c r="F215" i="21"/>
  <c r="F216" i="21"/>
  <c r="F217" i="21"/>
  <c r="F218" i="21"/>
  <c r="F219" i="21"/>
  <c r="F220" i="21"/>
  <c r="F221" i="21"/>
  <c r="F222" i="21"/>
  <c r="F223" i="21"/>
  <c r="F224" i="21"/>
  <c r="F225" i="21"/>
  <c r="F226" i="21"/>
  <c r="F227" i="21"/>
  <c r="F228" i="21"/>
  <c r="F229" i="21"/>
  <c r="F230" i="21"/>
  <c r="F231" i="21"/>
  <c r="F232" i="21"/>
  <c r="F233" i="21"/>
  <c r="F234" i="21"/>
  <c r="F235" i="21"/>
  <c r="F236" i="21"/>
  <c r="F237" i="21"/>
  <c r="F238" i="21"/>
  <c r="F239" i="21"/>
  <c r="F240" i="21"/>
  <c r="F241" i="21"/>
  <c r="F242" i="21"/>
  <c r="F243" i="21"/>
  <c r="F244" i="21"/>
  <c r="F245" i="21"/>
  <c r="F246" i="21"/>
  <c r="F247" i="21"/>
  <c r="F248" i="21"/>
  <c r="F249" i="21"/>
  <c r="F250" i="21"/>
  <c r="F251" i="21"/>
  <c r="F252" i="21"/>
  <c r="F253" i="21"/>
  <c r="F254" i="21"/>
  <c r="F255" i="21"/>
  <c r="F256" i="21"/>
  <c r="F257" i="21"/>
  <c r="F258" i="21"/>
  <c r="F259" i="21"/>
  <c r="F260" i="21"/>
  <c r="F261" i="21"/>
  <c r="F262" i="21"/>
  <c r="F263" i="21"/>
  <c r="H36" i="16"/>
  <c r="H37" i="16"/>
  <c r="H38" i="16"/>
  <c r="H39" i="16"/>
  <c r="H40" i="16"/>
  <c r="H41" i="16"/>
  <c r="H42" i="16"/>
  <c r="H43" i="16"/>
  <c r="H44" i="16"/>
  <c r="H45" i="16"/>
  <c r="H46" i="16"/>
  <c r="H47" i="16"/>
  <c r="H48" i="16"/>
  <c r="H49" i="16"/>
  <c r="H50" i="16"/>
  <c r="H51" i="16"/>
  <c r="H52" i="16"/>
  <c r="H53" i="16"/>
  <c r="C8" i="21"/>
  <c r="C9" i="21"/>
  <c r="G9" i="21"/>
  <c r="C10" i="21"/>
  <c r="G10" i="21"/>
  <c r="C11" i="21"/>
  <c r="G11" i="21"/>
  <c r="C12" i="21"/>
  <c r="G12" i="21"/>
  <c r="C13" i="21"/>
  <c r="G13" i="21"/>
  <c r="C14" i="21"/>
  <c r="G14" i="21"/>
  <c r="C15" i="21"/>
  <c r="G15" i="21"/>
  <c r="C16" i="21"/>
  <c r="G16" i="21"/>
  <c r="C17" i="21"/>
  <c r="G17" i="21"/>
  <c r="C18" i="21"/>
  <c r="G18" i="21"/>
  <c r="C19" i="21"/>
  <c r="G19" i="21"/>
  <c r="C20" i="21"/>
  <c r="G20" i="21"/>
  <c r="C21" i="21"/>
  <c r="G21" i="21"/>
  <c r="C22" i="21"/>
  <c r="G22" i="21"/>
  <c r="C23" i="21"/>
  <c r="G23" i="21"/>
  <c r="C24" i="21"/>
  <c r="G24" i="21"/>
  <c r="C25" i="21"/>
  <c r="G25" i="21"/>
  <c r="C26" i="21"/>
  <c r="G26" i="21"/>
  <c r="C27" i="21"/>
  <c r="G27" i="21"/>
  <c r="C28" i="21"/>
  <c r="G28" i="21"/>
  <c r="C29" i="21"/>
  <c r="G29" i="21"/>
  <c r="C30" i="21"/>
  <c r="G30" i="21"/>
  <c r="C31" i="21"/>
  <c r="G31" i="21"/>
  <c r="C32" i="21"/>
  <c r="G32" i="21"/>
  <c r="C33" i="21"/>
  <c r="G33" i="21"/>
  <c r="C34" i="21"/>
  <c r="G34" i="21"/>
  <c r="C35" i="21"/>
  <c r="G35" i="21"/>
  <c r="C36" i="21"/>
  <c r="G36" i="21"/>
  <c r="C37" i="21"/>
  <c r="G37" i="21"/>
  <c r="C38" i="21"/>
  <c r="G38" i="21"/>
  <c r="C39" i="21"/>
  <c r="G39" i="21"/>
  <c r="C40" i="21"/>
  <c r="G40" i="21"/>
  <c r="C41" i="21"/>
  <c r="G41" i="21"/>
  <c r="C42" i="21"/>
  <c r="G42" i="21"/>
  <c r="C43" i="21"/>
  <c r="G43" i="21"/>
  <c r="C44" i="21"/>
  <c r="G44" i="21"/>
  <c r="C45" i="21"/>
  <c r="G45" i="21"/>
  <c r="C46" i="21"/>
  <c r="G46" i="21"/>
  <c r="C47" i="21"/>
  <c r="G47" i="21"/>
  <c r="C48" i="21"/>
  <c r="G48" i="21"/>
  <c r="C49" i="21"/>
  <c r="G49" i="21"/>
  <c r="C50" i="21"/>
  <c r="G50" i="21"/>
  <c r="C51" i="21"/>
  <c r="G51" i="21"/>
  <c r="C52" i="21"/>
  <c r="G52" i="21"/>
  <c r="C53" i="21"/>
  <c r="G53" i="21"/>
  <c r="C54" i="21"/>
  <c r="G54" i="21"/>
  <c r="C55" i="21"/>
  <c r="G55" i="21"/>
  <c r="C56" i="21"/>
  <c r="G56" i="21"/>
  <c r="C57" i="21"/>
  <c r="G57" i="21"/>
  <c r="C58" i="21"/>
  <c r="G58" i="21"/>
  <c r="C59" i="21"/>
  <c r="G59" i="21"/>
  <c r="C60" i="21"/>
  <c r="G60" i="21"/>
  <c r="C61" i="21"/>
  <c r="G61" i="21"/>
  <c r="C62" i="21"/>
  <c r="G62" i="21"/>
  <c r="C63" i="21"/>
  <c r="G63" i="21"/>
  <c r="C64" i="21"/>
  <c r="G64" i="21"/>
  <c r="C65" i="21"/>
  <c r="G65" i="21"/>
  <c r="C66" i="21"/>
  <c r="G66" i="21"/>
  <c r="C67" i="21"/>
  <c r="G67" i="21"/>
  <c r="C68" i="21"/>
  <c r="G68" i="21"/>
  <c r="C69" i="21"/>
  <c r="G69" i="21"/>
  <c r="C70" i="21"/>
  <c r="G70" i="21"/>
  <c r="C71" i="21"/>
  <c r="G71" i="21"/>
  <c r="C72" i="21"/>
  <c r="G72" i="21"/>
  <c r="C73" i="21"/>
  <c r="G73" i="21"/>
  <c r="C74" i="21"/>
  <c r="G74" i="21"/>
  <c r="C75" i="21"/>
  <c r="G75" i="21"/>
  <c r="C76" i="21"/>
  <c r="G76" i="21"/>
  <c r="C77" i="21"/>
  <c r="G77" i="21"/>
  <c r="C78" i="21"/>
  <c r="G78" i="21"/>
  <c r="C79" i="21"/>
  <c r="G79" i="21"/>
  <c r="C80" i="21"/>
  <c r="G80" i="21"/>
  <c r="C81" i="21"/>
  <c r="G81" i="21"/>
  <c r="C82" i="21"/>
  <c r="G82" i="21"/>
  <c r="C83" i="21"/>
  <c r="G83" i="21"/>
  <c r="C84" i="21"/>
  <c r="G84" i="21"/>
  <c r="C85" i="21"/>
  <c r="G85" i="21"/>
  <c r="C86" i="21"/>
  <c r="G86" i="21"/>
  <c r="C87" i="21"/>
  <c r="G87" i="21"/>
  <c r="C88" i="21"/>
  <c r="G88" i="21"/>
  <c r="C89" i="21"/>
  <c r="G89" i="21"/>
  <c r="C90" i="21"/>
  <c r="G90" i="21"/>
  <c r="C91" i="21"/>
  <c r="G91" i="21"/>
  <c r="C92" i="21"/>
  <c r="G92" i="21"/>
  <c r="C93" i="21"/>
  <c r="G93" i="21"/>
  <c r="C94" i="21"/>
  <c r="G94" i="21"/>
  <c r="C95" i="21"/>
  <c r="G95" i="21"/>
  <c r="C96" i="21"/>
  <c r="G96" i="21"/>
  <c r="C97" i="21"/>
  <c r="G97" i="21"/>
  <c r="C98" i="21"/>
  <c r="G98" i="21"/>
  <c r="C99" i="21"/>
  <c r="G99" i="21"/>
  <c r="C100" i="21"/>
  <c r="G100" i="21"/>
  <c r="C101" i="21"/>
  <c r="G101" i="21"/>
  <c r="C102" i="21"/>
  <c r="G102" i="21"/>
  <c r="C103" i="21"/>
  <c r="G103" i="21"/>
  <c r="C104" i="21"/>
  <c r="G104" i="21"/>
  <c r="C105" i="21"/>
  <c r="G105" i="21"/>
  <c r="C106" i="21"/>
  <c r="G106" i="21"/>
  <c r="C107" i="21"/>
  <c r="G107" i="21"/>
  <c r="C108" i="21"/>
  <c r="G108" i="21"/>
  <c r="C109" i="21"/>
  <c r="G109" i="21"/>
  <c r="C110" i="21"/>
  <c r="G110" i="21"/>
  <c r="C111" i="21"/>
  <c r="G111" i="21"/>
  <c r="C112" i="21"/>
  <c r="G112" i="21"/>
  <c r="C113" i="21"/>
  <c r="G113" i="21"/>
  <c r="C114" i="21"/>
  <c r="G114" i="21"/>
  <c r="C115" i="21"/>
  <c r="G115" i="21"/>
  <c r="C116" i="21"/>
  <c r="G116" i="21"/>
  <c r="C117" i="21"/>
  <c r="G117" i="21"/>
  <c r="C118" i="21"/>
  <c r="G118" i="21"/>
  <c r="C119" i="21"/>
  <c r="G119" i="21"/>
  <c r="C120" i="21"/>
  <c r="G120" i="21"/>
  <c r="C121" i="21"/>
  <c r="G121" i="21"/>
  <c r="C122" i="21"/>
  <c r="G122" i="21"/>
  <c r="C123" i="21"/>
  <c r="G123" i="21"/>
  <c r="C124" i="21"/>
  <c r="G124" i="21"/>
  <c r="C125" i="21"/>
  <c r="G125" i="21"/>
  <c r="C126" i="21"/>
  <c r="G126" i="21"/>
  <c r="C127" i="21"/>
  <c r="G127" i="21"/>
  <c r="C128" i="21"/>
  <c r="G128" i="21"/>
  <c r="C129" i="21"/>
  <c r="G129" i="21"/>
  <c r="C130" i="21"/>
  <c r="G130" i="21"/>
  <c r="C131" i="21"/>
  <c r="G131" i="21"/>
  <c r="C132" i="21"/>
  <c r="G132" i="21"/>
  <c r="C133" i="21"/>
  <c r="G133" i="21"/>
  <c r="C134" i="21"/>
  <c r="G134" i="21"/>
  <c r="C135" i="21"/>
  <c r="G135" i="21"/>
  <c r="C136" i="21"/>
  <c r="G136" i="21"/>
  <c r="C137" i="21"/>
  <c r="G137" i="21"/>
  <c r="C138" i="21"/>
  <c r="G138" i="21"/>
  <c r="C139" i="21"/>
  <c r="G139" i="21"/>
  <c r="C140" i="21"/>
  <c r="G140" i="21"/>
  <c r="C141" i="21"/>
  <c r="G141" i="21"/>
  <c r="C142" i="21"/>
  <c r="G142" i="21"/>
  <c r="C143" i="21"/>
  <c r="G143" i="21"/>
  <c r="C144" i="21"/>
  <c r="G144" i="21"/>
  <c r="C145" i="21"/>
  <c r="G145" i="21"/>
  <c r="C146" i="21"/>
  <c r="G146" i="21"/>
  <c r="C147" i="21"/>
  <c r="G147" i="21"/>
  <c r="C148" i="21"/>
  <c r="G148" i="21"/>
  <c r="C149" i="21"/>
  <c r="G149" i="21"/>
  <c r="C150" i="21"/>
  <c r="G150" i="21"/>
  <c r="C151" i="21"/>
  <c r="G151" i="21"/>
  <c r="C152" i="21"/>
  <c r="G152" i="21"/>
  <c r="C153" i="21"/>
  <c r="G153" i="21"/>
  <c r="C154" i="21"/>
  <c r="G154" i="21"/>
  <c r="C155" i="21"/>
  <c r="G155" i="21"/>
  <c r="C156" i="21"/>
  <c r="G156" i="21"/>
  <c r="C157" i="21"/>
  <c r="G157" i="21"/>
  <c r="C158" i="21"/>
  <c r="G158" i="21"/>
  <c r="C159" i="21"/>
  <c r="G159" i="21"/>
  <c r="C160" i="21"/>
  <c r="G160" i="21"/>
  <c r="C161" i="21"/>
  <c r="G161" i="21"/>
  <c r="C162" i="21"/>
  <c r="G162" i="21"/>
  <c r="C163" i="21"/>
  <c r="G163" i="21"/>
  <c r="C164" i="21"/>
  <c r="G164" i="21"/>
  <c r="C165" i="21"/>
  <c r="G165" i="21"/>
  <c r="C166" i="21"/>
  <c r="G166" i="21"/>
  <c r="C167" i="21"/>
  <c r="G167" i="21"/>
  <c r="C168" i="21"/>
  <c r="G168" i="21"/>
  <c r="C169" i="21"/>
  <c r="G169" i="21"/>
  <c r="C170" i="21"/>
  <c r="G170" i="21"/>
  <c r="C171" i="21"/>
  <c r="G171" i="21"/>
  <c r="C172" i="21"/>
  <c r="G172" i="21"/>
  <c r="C173" i="21"/>
  <c r="G173" i="21"/>
  <c r="C174" i="21"/>
  <c r="G174" i="21"/>
  <c r="C175" i="21"/>
  <c r="G175" i="21"/>
  <c r="C176" i="21"/>
  <c r="G176" i="21"/>
  <c r="C177" i="21"/>
  <c r="G177" i="21"/>
  <c r="C178" i="21"/>
  <c r="G178" i="21"/>
  <c r="C179" i="21"/>
  <c r="G179" i="21"/>
  <c r="C180" i="21"/>
  <c r="G180" i="21"/>
  <c r="C181" i="21"/>
  <c r="G181" i="21"/>
  <c r="C182" i="21"/>
  <c r="G182" i="21"/>
  <c r="C183" i="21"/>
  <c r="G183" i="21"/>
  <c r="C184" i="21"/>
  <c r="G184" i="21"/>
  <c r="C185" i="21"/>
  <c r="G185" i="21"/>
  <c r="C186" i="21"/>
  <c r="G186" i="21"/>
  <c r="C187" i="21"/>
  <c r="G187" i="21"/>
  <c r="C188" i="21"/>
  <c r="G188" i="21"/>
  <c r="C189" i="21"/>
  <c r="G189" i="21"/>
  <c r="C190" i="21"/>
  <c r="G190" i="21"/>
  <c r="C191" i="21"/>
  <c r="G191" i="21"/>
  <c r="C192" i="21"/>
  <c r="G192" i="21"/>
  <c r="C193" i="21"/>
  <c r="G193" i="21"/>
  <c r="C194" i="21"/>
  <c r="G194" i="21"/>
  <c r="C195" i="21"/>
  <c r="G195" i="21"/>
  <c r="C196" i="21"/>
  <c r="G196" i="21"/>
  <c r="C197" i="21"/>
  <c r="G197" i="21"/>
  <c r="C198" i="21"/>
  <c r="G198" i="21"/>
  <c r="C199" i="21"/>
  <c r="G199" i="21"/>
  <c r="C200" i="21"/>
  <c r="G200" i="21"/>
  <c r="C201" i="21"/>
  <c r="G201" i="21"/>
  <c r="C202" i="21"/>
  <c r="G202" i="21"/>
  <c r="C203" i="21"/>
  <c r="G203" i="21"/>
  <c r="C204" i="21"/>
  <c r="G204" i="21"/>
  <c r="C205" i="21"/>
  <c r="G205" i="21"/>
  <c r="C206" i="21"/>
  <c r="G206" i="21"/>
  <c r="C207" i="21"/>
  <c r="G207" i="21"/>
  <c r="C208" i="21"/>
  <c r="G208" i="21"/>
  <c r="C209" i="21"/>
  <c r="G209" i="21"/>
  <c r="C210" i="21"/>
  <c r="G210" i="21"/>
  <c r="C211" i="21"/>
  <c r="G211" i="21"/>
  <c r="C212" i="21"/>
  <c r="G212" i="21"/>
  <c r="C213" i="21"/>
  <c r="G213" i="21"/>
  <c r="C214" i="21"/>
  <c r="G214" i="21"/>
  <c r="C215" i="21"/>
  <c r="G215" i="21"/>
  <c r="C216" i="21"/>
  <c r="G216" i="21"/>
  <c r="C217" i="21"/>
  <c r="G217" i="21"/>
  <c r="C218" i="21"/>
  <c r="G218" i="21"/>
  <c r="C219" i="21"/>
  <c r="G219" i="21"/>
  <c r="C220" i="21"/>
  <c r="G220" i="21"/>
  <c r="C221" i="21"/>
  <c r="G221" i="21"/>
  <c r="C222" i="21"/>
  <c r="G222" i="21"/>
  <c r="C223" i="21"/>
  <c r="G223" i="21"/>
  <c r="C224" i="21"/>
  <c r="G224" i="21"/>
  <c r="C225" i="21"/>
  <c r="G225" i="21"/>
  <c r="C226" i="21"/>
  <c r="G226" i="21"/>
  <c r="C227" i="21"/>
  <c r="G227" i="21"/>
  <c r="C228" i="21"/>
  <c r="G228" i="21"/>
  <c r="C229" i="21"/>
  <c r="G229" i="21"/>
  <c r="C230" i="21"/>
  <c r="G230" i="21"/>
  <c r="C231" i="21"/>
  <c r="G231" i="21"/>
  <c r="C232" i="21"/>
  <c r="G232" i="21"/>
  <c r="C233" i="21"/>
  <c r="G233" i="21"/>
  <c r="C234" i="21"/>
  <c r="G234" i="21"/>
  <c r="C235" i="21"/>
  <c r="G235" i="21"/>
  <c r="C236" i="21"/>
  <c r="G236" i="21"/>
  <c r="C237" i="21"/>
  <c r="G237" i="21"/>
  <c r="G238" i="21"/>
  <c r="G239" i="21"/>
  <c r="G8" i="21"/>
  <c r="G240" i="21"/>
  <c r="G241" i="21"/>
  <c r="G242" i="21"/>
  <c r="G243" i="21"/>
  <c r="G244" i="21"/>
  <c r="G245" i="21"/>
  <c r="G246" i="21"/>
  <c r="G247" i="21"/>
  <c r="C8" i="17"/>
  <c r="C9" i="17"/>
  <c r="G9" i="17"/>
  <c r="C10" i="17"/>
  <c r="G10" i="17"/>
  <c r="C11" i="17"/>
  <c r="G11" i="17"/>
  <c r="C12" i="17"/>
  <c r="G12" i="17"/>
  <c r="C13" i="17"/>
  <c r="G13" i="17"/>
  <c r="C14" i="17"/>
  <c r="G14" i="17"/>
  <c r="C15" i="17"/>
  <c r="G15" i="17"/>
  <c r="C16" i="17"/>
  <c r="G16" i="17"/>
  <c r="C17" i="17"/>
  <c r="G17" i="17"/>
  <c r="C18" i="17"/>
  <c r="G18" i="17"/>
  <c r="C19" i="17"/>
  <c r="G19" i="17"/>
  <c r="C20" i="17"/>
  <c r="G20" i="17"/>
  <c r="C21" i="17"/>
  <c r="G21" i="17"/>
  <c r="C22" i="17"/>
  <c r="G22" i="17"/>
  <c r="C23" i="17"/>
  <c r="G23" i="17"/>
  <c r="C24" i="17"/>
  <c r="G24" i="17"/>
  <c r="C25" i="17"/>
  <c r="G25" i="17"/>
  <c r="C26" i="17"/>
  <c r="G26" i="17"/>
  <c r="C27" i="17"/>
  <c r="G27" i="17"/>
  <c r="C28" i="17"/>
  <c r="G28" i="17"/>
  <c r="C29" i="17"/>
  <c r="G29" i="17"/>
  <c r="C30" i="17"/>
  <c r="G30" i="17"/>
  <c r="C31" i="17"/>
  <c r="G31" i="17"/>
  <c r="C32" i="17"/>
  <c r="G32" i="17"/>
  <c r="C33" i="17"/>
  <c r="G33" i="17"/>
  <c r="C34" i="17"/>
  <c r="G34" i="17"/>
  <c r="C35" i="17"/>
  <c r="G35" i="17"/>
  <c r="C36" i="17"/>
  <c r="G36" i="17"/>
  <c r="C37" i="17"/>
  <c r="G37" i="17"/>
  <c r="C38" i="17"/>
  <c r="G38" i="17"/>
  <c r="C39" i="17"/>
  <c r="G39" i="17"/>
  <c r="C40" i="17"/>
  <c r="G40" i="17"/>
  <c r="C41" i="17"/>
  <c r="G41" i="17"/>
  <c r="C42" i="17"/>
  <c r="G42" i="17"/>
  <c r="C43" i="17"/>
  <c r="G43" i="17"/>
  <c r="C44" i="17"/>
  <c r="G44" i="17"/>
  <c r="C45" i="17"/>
  <c r="G45" i="17"/>
  <c r="C46" i="17"/>
  <c r="G46" i="17"/>
  <c r="C47" i="17"/>
  <c r="G47" i="17"/>
  <c r="C48" i="17"/>
  <c r="G48" i="17"/>
  <c r="C49" i="17"/>
  <c r="G49" i="17"/>
  <c r="C50" i="17"/>
  <c r="G50" i="17"/>
  <c r="C51" i="17"/>
  <c r="G51" i="17"/>
  <c r="C52" i="17"/>
  <c r="G52" i="17"/>
  <c r="C53" i="17"/>
  <c r="G53" i="17"/>
  <c r="C54" i="17"/>
  <c r="G54" i="17"/>
  <c r="C55" i="17"/>
  <c r="G55" i="17"/>
  <c r="C56" i="17"/>
  <c r="G56" i="17"/>
  <c r="C57" i="17"/>
  <c r="G57" i="17"/>
  <c r="C58" i="17"/>
  <c r="G58" i="17"/>
  <c r="C59" i="17"/>
  <c r="G59" i="17"/>
  <c r="C60" i="17"/>
  <c r="G60" i="17"/>
  <c r="C61" i="17"/>
  <c r="G61" i="17"/>
  <c r="C62" i="17"/>
  <c r="G62" i="17"/>
  <c r="C63" i="17"/>
  <c r="G63" i="17"/>
  <c r="C64" i="17"/>
  <c r="G64" i="17"/>
  <c r="C65" i="17"/>
  <c r="G65" i="17"/>
  <c r="C66" i="17"/>
  <c r="G66" i="17"/>
  <c r="C67" i="17"/>
  <c r="G67" i="17"/>
  <c r="C68" i="17"/>
  <c r="G68" i="17"/>
  <c r="C69" i="17"/>
  <c r="G69" i="17"/>
  <c r="C70" i="17"/>
  <c r="G70" i="17"/>
  <c r="C71" i="17"/>
  <c r="G71" i="17"/>
  <c r="C72" i="17"/>
  <c r="G72" i="17"/>
  <c r="C73" i="17"/>
  <c r="G73" i="17"/>
  <c r="C74" i="17"/>
  <c r="G74" i="17"/>
  <c r="C75" i="17"/>
  <c r="G75" i="17"/>
  <c r="C76" i="17"/>
  <c r="G76" i="17"/>
  <c r="C77" i="17"/>
  <c r="G77" i="17"/>
  <c r="C78" i="17"/>
  <c r="G78" i="17"/>
  <c r="C79" i="17"/>
  <c r="G79" i="17"/>
  <c r="C80" i="17"/>
  <c r="G80" i="17"/>
  <c r="C81" i="17"/>
  <c r="G81" i="17"/>
  <c r="C82" i="17"/>
  <c r="G82" i="17"/>
  <c r="C83" i="17"/>
  <c r="G83" i="17"/>
  <c r="C84" i="17"/>
  <c r="G84" i="17"/>
  <c r="C85" i="17"/>
  <c r="G85" i="17"/>
  <c r="C86" i="17"/>
  <c r="G86" i="17"/>
  <c r="C87" i="17"/>
  <c r="G87" i="17"/>
  <c r="C88" i="17"/>
  <c r="G88" i="17"/>
  <c r="C89" i="17"/>
  <c r="G89" i="17"/>
  <c r="C90" i="17"/>
  <c r="G90" i="17"/>
  <c r="C91" i="17"/>
  <c r="G91" i="17"/>
  <c r="C92" i="17"/>
  <c r="G92" i="17"/>
  <c r="C93" i="17"/>
  <c r="G93" i="17"/>
  <c r="C94" i="17"/>
  <c r="G94" i="17"/>
  <c r="C95" i="17"/>
  <c r="G95" i="17"/>
  <c r="C96" i="17"/>
  <c r="G96" i="17"/>
  <c r="C97" i="17"/>
  <c r="G97" i="17"/>
  <c r="C98" i="17"/>
  <c r="G98" i="17"/>
  <c r="C99" i="17"/>
  <c r="G99" i="17"/>
  <c r="C100" i="17"/>
  <c r="G100" i="17"/>
  <c r="C101" i="17"/>
  <c r="G101" i="17"/>
  <c r="C102" i="17"/>
  <c r="G102" i="17"/>
  <c r="C103" i="17"/>
  <c r="G103" i="17"/>
  <c r="C104" i="17"/>
  <c r="G104" i="17"/>
  <c r="C105" i="17"/>
  <c r="G105" i="17"/>
  <c r="C106" i="17"/>
  <c r="G106" i="17"/>
  <c r="C107" i="17"/>
  <c r="G107" i="17"/>
  <c r="C108" i="17"/>
  <c r="G108" i="17"/>
  <c r="C109" i="17"/>
  <c r="G109" i="17"/>
  <c r="C110" i="17"/>
  <c r="G110" i="17"/>
  <c r="C111" i="17"/>
  <c r="G111" i="17"/>
  <c r="C112" i="17"/>
  <c r="G112" i="17"/>
  <c r="C113" i="17"/>
  <c r="G113" i="17"/>
  <c r="C114" i="17"/>
  <c r="G114" i="17"/>
  <c r="C115" i="17"/>
  <c r="G115" i="17"/>
  <c r="C116" i="17"/>
  <c r="G116" i="17"/>
  <c r="C117" i="17"/>
  <c r="G117" i="17"/>
  <c r="C118" i="17"/>
  <c r="G118" i="17"/>
  <c r="C119" i="17"/>
  <c r="G119" i="17"/>
  <c r="C120" i="17"/>
  <c r="G120" i="17"/>
  <c r="C121" i="17"/>
  <c r="G121" i="17"/>
  <c r="C122" i="17"/>
  <c r="G122" i="17"/>
  <c r="C123" i="17"/>
  <c r="G123" i="17"/>
  <c r="C124" i="17"/>
  <c r="G124" i="17"/>
  <c r="C125" i="17"/>
  <c r="G125" i="17"/>
  <c r="C126" i="17"/>
  <c r="G126" i="17"/>
  <c r="C127" i="17"/>
  <c r="G127" i="17"/>
  <c r="C128" i="17"/>
  <c r="G128" i="17"/>
  <c r="C129" i="17"/>
  <c r="G129" i="17"/>
  <c r="C130" i="17"/>
  <c r="G130" i="17"/>
  <c r="C131" i="17"/>
  <c r="G131" i="17"/>
  <c r="C132" i="17"/>
  <c r="G132" i="17"/>
  <c r="C133" i="17"/>
  <c r="G133" i="17"/>
  <c r="C134" i="17"/>
  <c r="G134" i="17"/>
  <c r="C135" i="17"/>
  <c r="G135" i="17"/>
  <c r="C136" i="17"/>
  <c r="G136" i="17"/>
  <c r="C137" i="17"/>
  <c r="G137" i="17"/>
  <c r="C138" i="17"/>
  <c r="G138" i="17"/>
  <c r="C139" i="17"/>
  <c r="G139" i="17"/>
  <c r="C140" i="17"/>
  <c r="G140" i="17"/>
  <c r="C141" i="17"/>
  <c r="G141" i="17"/>
  <c r="C142" i="17"/>
  <c r="G142" i="17"/>
  <c r="C143" i="17"/>
  <c r="G143" i="17"/>
  <c r="C144" i="17"/>
  <c r="G144" i="17"/>
  <c r="C145" i="17"/>
  <c r="G145" i="17"/>
  <c r="C146" i="17"/>
  <c r="G146" i="17"/>
  <c r="C147" i="17"/>
  <c r="G147" i="17"/>
  <c r="C148" i="17"/>
  <c r="G148" i="17"/>
  <c r="C149" i="17"/>
  <c r="G149" i="17"/>
  <c r="C150" i="17"/>
  <c r="G150" i="17"/>
  <c r="C151" i="17"/>
  <c r="G151" i="17"/>
  <c r="C152" i="17"/>
  <c r="G152" i="17"/>
  <c r="C153" i="17"/>
  <c r="G153" i="17"/>
  <c r="C154" i="17"/>
  <c r="G154" i="17"/>
  <c r="C155" i="17"/>
  <c r="G155" i="17"/>
  <c r="C156" i="17"/>
  <c r="G156" i="17"/>
  <c r="C157" i="17"/>
  <c r="G157" i="17"/>
  <c r="C158" i="17"/>
  <c r="G158" i="17"/>
  <c r="C159" i="17"/>
  <c r="G159" i="17"/>
  <c r="C160" i="17"/>
  <c r="G160" i="17"/>
  <c r="C161" i="17"/>
  <c r="G161" i="17"/>
  <c r="C162" i="17"/>
  <c r="G162" i="17"/>
  <c r="C163" i="17"/>
  <c r="G163" i="17"/>
  <c r="C164" i="17"/>
  <c r="G164" i="17"/>
  <c r="C165" i="17"/>
  <c r="G165" i="17"/>
  <c r="C166" i="17"/>
  <c r="G166" i="17"/>
  <c r="C167" i="17"/>
  <c r="G167" i="17"/>
  <c r="C168" i="17"/>
  <c r="G168" i="17"/>
  <c r="C169" i="17"/>
  <c r="G169" i="17"/>
  <c r="C170" i="17"/>
  <c r="G170" i="17"/>
  <c r="C171" i="17"/>
  <c r="G171" i="17"/>
  <c r="C172" i="17"/>
  <c r="G172" i="17"/>
  <c r="C173" i="17"/>
  <c r="G173" i="17"/>
  <c r="C174" i="17"/>
  <c r="G174" i="17"/>
  <c r="C175" i="17"/>
  <c r="G175" i="17"/>
  <c r="C176" i="17"/>
  <c r="G176" i="17"/>
  <c r="C177" i="17"/>
  <c r="G177" i="17"/>
  <c r="C178" i="17"/>
  <c r="G178" i="17"/>
  <c r="C179" i="17"/>
  <c r="G179" i="17"/>
  <c r="C180" i="17"/>
  <c r="G180" i="17"/>
  <c r="C181" i="17"/>
  <c r="G181" i="17"/>
  <c r="C182" i="17"/>
  <c r="G182" i="17"/>
  <c r="C183" i="17"/>
  <c r="G183" i="17"/>
  <c r="C184" i="17"/>
  <c r="G184" i="17"/>
  <c r="C185" i="17"/>
  <c r="G185" i="17"/>
  <c r="C186" i="17"/>
  <c r="G186" i="17"/>
  <c r="C187" i="17"/>
  <c r="G187" i="17"/>
  <c r="C188" i="17"/>
  <c r="G188" i="17"/>
  <c r="C189" i="17"/>
  <c r="G189" i="17"/>
  <c r="C190" i="17"/>
  <c r="G190" i="17"/>
  <c r="C191" i="17"/>
  <c r="G191" i="17"/>
  <c r="C192" i="17"/>
  <c r="G192" i="17"/>
  <c r="C193" i="17"/>
  <c r="G193" i="17"/>
  <c r="C194" i="17"/>
  <c r="G194" i="17"/>
  <c r="C195" i="17"/>
  <c r="G195" i="17"/>
  <c r="C196" i="17"/>
  <c r="G196" i="17"/>
  <c r="C197" i="17"/>
  <c r="G197" i="17"/>
  <c r="C198" i="17"/>
  <c r="G198" i="17"/>
  <c r="C199" i="17"/>
  <c r="G199" i="17"/>
  <c r="C200" i="17"/>
  <c r="G200" i="17"/>
  <c r="C201" i="17"/>
  <c r="G201" i="17"/>
  <c r="C202" i="17"/>
  <c r="G202" i="17"/>
  <c r="C203" i="17"/>
  <c r="G203" i="17"/>
  <c r="C204" i="17"/>
  <c r="G204" i="17"/>
  <c r="C205" i="17"/>
  <c r="G205" i="17"/>
  <c r="C206" i="17"/>
  <c r="G206" i="17"/>
  <c r="C207" i="17"/>
  <c r="G207" i="17"/>
  <c r="C208" i="17"/>
  <c r="G208" i="17"/>
  <c r="C209" i="17"/>
  <c r="G209" i="17"/>
  <c r="C210" i="17"/>
  <c r="G210" i="17"/>
  <c r="C211" i="17"/>
  <c r="G211" i="17"/>
  <c r="C212" i="17"/>
  <c r="G212" i="17"/>
  <c r="C213" i="17"/>
  <c r="G213" i="17"/>
  <c r="C214" i="17"/>
  <c r="G214" i="17"/>
  <c r="C215" i="17"/>
  <c r="G215" i="17"/>
  <c r="C216" i="17"/>
  <c r="G216" i="17"/>
  <c r="C217" i="17"/>
  <c r="G217" i="17"/>
  <c r="C218" i="17"/>
  <c r="G218" i="17"/>
  <c r="C219" i="17"/>
  <c r="G219" i="17"/>
  <c r="C220" i="17"/>
  <c r="G220" i="17"/>
  <c r="C221" i="17"/>
  <c r="G221" i="17"/>
  <c r="C222" i="17"/>
  <c r="G222" i="17"/>
  <c r="C223" i="17"/>
  <c r="G223" i="17"/>
  <c r="C224" i="17"/>
  <c r="G224" i="17"/>
  <c r="C225" i="17"/>
  <c r="G225" i="17"/>
  <c r="C226" i="17"/>
  <c r="G226" i="17"/>
  <c r="C227" i="17"/>
  <c r="G227" i="17"/>
  <c r="C228" i="17"/>
  <c r="G228" i="17"/>
  <c r="C229" i="17"/>
  <c r="G229" i="17"/>
  <c r="C230" i="17"/>
  <c r="G230" i="17"/>
  <c r="C231" i="17"/>
  <c r="G231" i="17"/>
  <c r="C232" i="17"/>
  <c r="G232" i="17"/>
  <c r="C233" i="17"/>
  <c r="G233" i="17"/>
  <c r="C234" i="17"/>
  <c r="G234" i="17"/>
  <c r="C235" i="17"/>
  <c r="G235" i="17"/>
  <c r="C236" i="17"/>
  <c r="G236" i="17"/>
  <c r="C237" i="17"/>
  <c r="G237" i="17"/>
  <c r="G238" i="17"/>
  <c r="G239" i="17"/>
  <c r="G240" i="17"/>
  <c r="G241" i="17"/>
  <c r="G8" i="17"/>
  <c r="C8" i="1"/>
  <c r="C9" i="1"/>
  <c r="G9" i="1"/>
  <c r="C10" i="1"/>
  <c r="G10" i="1"/>
  <c r="C11" i="1"/>
  <c r="G11" i="1"/>
  <c r="C12" i="1"/>
  <c r="G12" i="1"/>
  <c r="C13" i="1"/>
  <c r="G13" i="1"/>
  <c r="C14" i="1"/>
  <c r="G14" i="1"/>
  <c r="C15" i="1"/>
  <c r="G15" i="1"/>
  <c r="C16" i="1"/>
  <c r="G16" i="1"/>
  <c r="C17" i="1"/>
  <c r="G17" i="1"/>
  <c r="C18" i="1"/>
  <c r="G18" i="1"/>
  <c r="C19" i="1"/>
  <c r="G19" i="1"/>
  <c r="C20" i="1"/>
  <c r="G20" i="1"/>
  <c r="C21" i="1"/>
  <c r="G21" i="1"/>
  <c r="C22" i="1"/>
  <c r="G22" i="1"/>
  <c r="C23" i="1"/>
  <c r="G23" i="1"/>
  <c r="C24" i="1"/>
  <c r="G24" i="1"/>
  <c r="C25" i="1"/>
  <c r="G25" i="1"/>
  <c r="C26" i="1"/>
  <c r="G26" i="1"/>
  <c r="C27" i="1"/>
  <c r="G27" i="1"/>
  <c r="C28" i="1"/>
  <c r="G28" i="1"/>
  <c r="C29" i="1"/>
  <c r="G29" i="1"/>
  <c r="C30" i="1"/>
  <c r="G30" i="1"/>
  <c r="C31" i="1"/>
  <c r="G31" i="1"/>
  <c r="C32" i="1"/>
  <c r="G32" i="1"/>
  <c r="C33" i="1"/>
  <c r="G33" i="1"/>
  <c r="C34" i="1"/>
  <c r="G34" i="1"/>
  <c r="C35" i="1"/>
  <c r="G35" i="1"/>
  <c r="C36" i="1"/>
  <c r="G36" i="1"/>
  <c r="C37" i="1"/>
  <c r="G37" i="1"/>
  <c r="C38" i="1"/>
  <c r="G38" i="1"/>
  <c r="C39" i="1"/>
  <c r="G39" i="1"/>
  <c r="C40" i="1"/>
  <c r="G40" i="1"/>
  <c r="C41" i="1"/>
  <c r="G41" i="1"/>
  <c r="C42" i="1"/>
  <c r="G42" i="1"/>
  <c r="C43" i="1"/>
  <c r="G43" i="1"/>
  <c r="C44" i="1"/>
  <c r="G44" i="1"/>
  <c r="C45" i="1"/>
  <c r="G45" i="1"/>
  <c r="C46" i="1"/>
  <c r="G46" i="1"/>
  <c r="C47" i="1"/>
  <c r="G47" i="1"/>
  <c r="C48" i="1"/>
  <c r="G48" i="1"/>
  <c r="C49" i="1"/>
  <c r="G49" i="1"/>
  <c r="C50" i="1"/>
  <c r="G50" i="1"/>
  <c r="C51" i="1"/>
  <c r="G51" i="1"/>
  <c r="C52" i="1"/>
  <c r="G52" i="1"/>
  <c r="C53" i="1"/>
  <c r="G53" i="1"/>
  <c r="C54" i="1"/>
  <c r="G54" i="1"/>
  <c r="C55" i="1"/>
  <c r="G55" i="1"/>
  <c r="C56" i="1"/>
  <c r="G56" i="1"/>
  <c r="C57" i="1"/>
  <c r="G57" i="1"/>
  <c r="C58" i="1"/>
  <c r="G58" i="1"/>
  <c r="C59" i="1"/>
  <c r="G59" i="1"/>
  <c r="C60" i="1"/>
  <c r="G60" i="1"/>
  <c r="C61" i="1"/>
  <c r="G61" i="1"/>
  <c r="C62" i="1"/>
  <c r="G62" i="1"/>
  <c r="C63" i="1"/>
  <c r="G63" i="1"/>
  <c r="C64" i="1"/>
  <c r="G64" i="1"/>
  <c r="C65" i="1"/>
  <c r="G65" i="1"/>
  <c r="C66" i="1"/>
  <c r="G66" i="1"/>
  <c r="C67" i="1"/>
  <c r="G67" i="1"/>
  <c r="C68" i="1"/>
  <c r="G68" i="1"/>
  <c r="C69" i="1"/>
  <c r="G69" i="1"/>
  <c r="C70" i="1"/>
  <c r="G70" i="1"/>
  <c r="C71" i="1"/>
  <c r="G71" i="1"/>
  <c r="C72" i="1"/>
  <c r="G72" i="1"/>
  <c r="C73" i="1"/>
  <c r="G73" i="1"/>
  <c r="C74" i="1"/>
  <c r="G74" i="1"/>
  <c r="C75" i="1"/>
  <c r="G75" i="1"/>
  <c r="C76" i="1"/>
  <c r="G76" i="1"/>
  <c r="C77" i="1"/>
  <c r="G77" i="1"/>
  <c r="C78" i="1"/>
  <c r="G78" i="1"/>
  <c r="C79" i="1"/>
  <c r="G79" i="1"/>
  <c r="C80" i="1"/>
  <c r="G80" i="1"/>
  <c r="C81" i="1"/>
  <c r="G81" i="1"/>
  <c r="C82" i="1"/>
  <c r="G82" i="1"/>
  <c r="C83" i="1"/>
  <c r="G83" i="1"/>
  <c r="C84" i="1"/>
  <c r="G84" i="1"/>
  <c r="C85" i="1"/>
  <c r="G85" i="1"/>
  <c r="C86" i="1"/>
  <c r="G86" i="1"/>
  <c r="C87" i="1"/>
  <c r="G87" i="1"/>
  <c r="C88" i="1"/>
  <c r="G88" i="1"/>
  <c r="C89" i="1"/>
  <c r="G89" i="1"/>
  <c r="C90" i="1"/>
  <c r="G90" i="1"/>
  <c r="C91" i="1"/>
  <c r="G91" i="1"/>
  <c r="C92" i="1"/>
  <c r="G92" i="1"/>
  <c r="C93" i="1"/>
  <c r="G93" i="1"/>
  <c r="C94" i="1"/>
  <c r="G94" i="1"/>
  <c r="C95" i="1"/>
  <c r="G95" i="1"/>
  <c r="C96" i="1"/>
  <c r="G96" i="1"/>
  <c r="C97" i="1"/>
  <c r="G97" i="1"/>
  <c r="C98" i="1"/>
  <c r="G98" i="1"/>
  <c r="C99" i="1"/>
  <c r="G99" i="1"/>
  <c r="C100" i="1"/>
  <c r="G100" i="1"/>
  <c r="C101" i="1"/>
  <c r="G101" i="1"/>
  <c r="C102" i="1"/>
  <c r="G102" i="1"/>
  <c r="C103" i="1"/>
  <c r="G103" i="1"/>
  <c r="C104" i="1"/>
  <c r="G104" i="1"/>
  <c r="C105" i="1"/>
  <c r="G105" i="1"/>
  <c r="C106" i="1"/>
  <c r="G106" i="1"/>
  <c r="C107" i="1"/>
  <c r="G107" i="1"/>
  <c r="C108" i="1"/>
  <c r="G108" i="1"/>
  <c r="C109" i="1"/>
  <c r="G109" i="1"/>
  <c r="C110" i="1"/>
  <c r="G110" i="1"/>
  <c r="C111" i="1"/>
  <c r="G111" i="1"/>
  <c r="C112" i="1"/>
  <c r="G112" i="1"/>
  <c r="C113" i="1"/>
  <c r="G113" i="1"/>
  <c r="C114" i="1"/>
  <c r="G114" i="1"/>
  <c r="C115" i="1"/>
  <c r="G115" i="1"/>
  <c r="C116" i="1"/>
  <c r="G116" i="1"/>
  <c r="C117" i="1"/>
  <c r="G117" i="1"/>
  <c r="C118" i="1"/>
  <c r="G118" i="1"/>
  <c r="C119" i="1"/>
  <c r="G119" i="1"/>
  <c r="C120" i="1"/>
  <c r="G120" i="1"/>
  <c r="C121" i="1"/>
  <c r="G121" i="1"/>
  <c r="C122" i="1"/>
  <c r="G122" i="1"/>
  <c r="C123" i="1"/>
  <c r="G123" i="1"/>
  <c r="C124" i="1"/>
  <c r="G124" i="1"/>
  <c r="C125" i="1"/>
  <c r="G125" i="1"/>
  <c r="C126" i="1"/>
  <c r="G126" i="1"/>
  <c r="C127" i="1"/>
  <c r="G127" i="1"/>
  <c r="C128" i="1"/>
  <c r="G128" i="1"/>
  <c r="C129" i="1"/>
  <c r="G129" i="1"/>
  <c r="C130" i="1"/>
  <c r="G130" i="1"/>
  <c r="C131" i="1"/>
  <c r="G131" i="1"/>
  <c r="C132" i="1"/>
  <c r="G132" i="1"/>
  <c r="C133" i="1"/>
  <c r="G133" i="1"/>
  <c r="C134" i="1"/>
  <c r="G134" i="1"/>
  <c r="C135" i="1"/>
  <c r="G135" i="1"/>
  <c r="C136" i="1"/>
  <c r="G136" i="1"/>
  <c r="C137" i="1"/>
  <c r="G137" i="1"/>
  <c r="C138" i="1"/>
  <c r="G138" i="1"/>
  <c r="C139" i="1"/>
  <c r="G139" i="1"/>
  <c r="C140" i="1"/>
  <c r="G140" i="1"/>
  <c r="C141" i="1"/>
  <c r="G141" i="1"/>
  <c r="C142" i="1"/>
  <c r="G142" i="1"/>
  <c r="C143" i="1"/>
  <c r="G143" i="1"/>
  <c r="C144" i="1"/>
  <c r="G144" i="1"/>
  <c r="C145" i="1"/>
  <c r="G145" i="1"/>
  <c r="C146" i="1"/>
  <c r="G146" i="1"/>
  <c r="C147" i="1"/>
  <c r="G147" i="1"/>
  <c r="C148" i="1"/>
  <c r="G148" i="1"/>
  <c r="C149" i="1"/>
  <c r="G149" i="1"/>
  <c r="C150" i="1"/>
  <c r="G150" i="1"/>
  <c r="C151" i="1"/>
  <c r="G151" i="1"/>
  <c r="C152" i="1"/>
  <c r="G152" i="1"/>
  <c r="C153" i="1"/>
  <c r="G153" i="1"/>
  <c r="C154" i="1"/>
  <c r="G154" i="1"/>
  <c r="C155" i="1"/>
  <c r="G155" i="1"/>
  <c r="C156" i="1"/>
  <c r="G156" i="1"/>
  <c r="C157" i="1"/>
  <c r="G157" i="1"/>
  <c r="C158" i="1"/>
  <c r="G158" i="1"/>
  <c r="C159" i="1"/>
  <c r="G159" i="1"/>
  <c r="C160" i="1"/>
  <c r="G160" i="1"/>
  <c r="C161" i="1"/>
  <c r="G161" i="1"/>
  <c r="C162" i="1"/>
  <c r="G162" i="1"/>
  <c r="C163" i="1"/>
  <c r="G163" i="1"/>
  <c r="C164" i="1"/>
  <c r="G164" i="1"/>
  <c r="C165" i="1"/>
  <c r="G165" i="1"/>
  <c r="C166" i="1"/>
  <c r="G166" i="1"/>
  <c r="C167" i="1"/>
  <c r="G167" i="1"/>
  <c r="C168" i="1"/>
  <c r="G168" i="1"/>
  <c r="C169" i="1"/>
  <c r="G169" i="1"/>
  <c r="C170" i="1"/>
  <c r="G170" i="1"/>
  <c r="C171" i="1"/>
  <c r="G171" i="1"/>
  <c r="C172" i="1"/>
  <c r="G172" i="1"/>
  <c r="C173" i="1"/>
  <c r="G173" i="1"/>
  <c r="C174" i="1"/>
  <c r="G174" i="1"/>
  <c r="C175" i="1"/>
  <c r="G175" i="1"/>
  <c r="C176" i="1"/>
  <c r="G176" i="1"/>
  <c r="C177" i="1"/>
  <c r="G177" i="1"/>
  <c r="C178" i="1"/>
  <c r="G178" i="1"/>
  <c r="C179" i="1"/>
  <c r="G179" i="1"/>
  <c r="C180" i="1"/>
  <c r="G180" i="1"/>
  <c r="C181" i="1"/>
  <c r="G181" i="1"/>
  <c r="C182" i="1"/>
  <c r="G182" i="1"/>
  <c r="C183" i="1"/>
  <c r="G183" i="1"/>
  <c r="C184" i="1"/>
  <c r="G184" i="1"/>
  <c r="C185" i="1"/>
  <c r="G185" i="1"/>
  <c r="C186" i="1"/>
  <c r="G186" i="1"/>
  <c r="C187" i="1"/>
  <c r="G187" i="1"/>
  <c r="C188" i="1"/>
  <c r="G188" i="1"/>
  <c r="C189" i="1"/>
  <c r="G189" i="1"/>
  <c r="C190" i="1"/>
  <c r="G190" i="1"/>
  <c r="C191" i="1"/>
  <c r="G191" i="1"/>
  <c r="C192" i="1"/>
  <c r="G192" i="1"/>
  <c r="C193" i="1"/>
  <c r="G193" i="1"/>
  <c r="C194" i="1"/>
  <c r="G194" i="1"/>
  <c r="C195" i="1"/>
  <c r="G195" i="1"/>
  <c r="C196" i="1"/>
  <c r="G196" i="1"/>
  <c r="C197" i="1"/>
  <c r="G197" i="1"/>
  <c r="C198" i="1"/>
  <c r="G198" i="1"/>
  <c r="C199" i="1"/>
  <c r="G199" i="1"/>
  <c r="C200" i="1"/>
  <c r="G200" i="1"/>
  <c r="C201" i="1"/>
  <c r="G201" i="1"/>
  <c r="C202" i="1"/>
  <c r="G202" i="1"/>
  <c r="C203" i="1"/>
  <c r="G203" i="1"/>
  <c r="C204" i="1"/>
  <c r="G204" i="1"/>
  <c r="C205" i="1"/>
  <c r="G205" i="1"/>
  <c r="C206" i="1"/>
  <c r="G206" i="1"/>
  <c r="C207" i="1"/>
  <c r="G207" i="1"/>
  <c r="C208" i="1"/>
  <c r="G208" i="1"/>
  <c r="C209" i="1"/>
  <c r="G209" i="1"/>
  <c r="C210" i="1"/>
  <c r="G210" i="1"/>
  <c r="C211" i="1"/>
  <c r="G211" i="1"/>
  <c r="C212" i="1"/>
  <c r="G212" i="1"/>
  <c r="C213" i="1"/>
  <c r="G213" i="1"/>
  <c r="C214" i="1"/>
  <c r="G214" i="1"/>
  <c r="C215" i="1"/>
  <c r="G215" i="1"/>
  <c r="C216" i="1"/>
  <c r="G216" i="1"/>
  <c r="C217" i="1"/>
  <c r="G217" i="1"/>
  <c r="C218" i="1"/>
  <c r="G218" i="1"/>
  <c r="C219" i="1"/>
  <c r="G219" i="1"/>
  <c r="C220" i="1"/>
  <c r="G220" i="1"/>
  <c r="C221" i="1"/>
  <c r="G221" i="1"/>
  <c r="C222" i="1"/>
  <c r="G222" i="1"/>
  <c r="C223" i="1"/>
  <c r="G223" i="1"/>
  <c r="C224" i="1"/>
  <c r="G224" i="1"/>
  <c r="C225" i="1"/>
  <c r="G225" i="1"/>
  <c r="C226" i="1"/>
  <c r="G226" i="1"/>
  <c r="C227" i="1"/>
  <c r="G227" i="1"/>
  <c r="C228" i="1"/>
  <c r="G228" i="1"/>
  <c r="C229" i="1"/>
  <c r="G229" i="1"/>
  <c r="C230" i="1"/>
  <c r="G230" i="1"/>
  <c r="C231" i="1"/>
  <c r="G231" i="1"/>
  <c r="G8" i="1"/>
  <c r="A143" i="25"/>
  <c r="A144" i="25"/>
  <c r="A145" i="25"/>
  <c r="A146" i="25"/>
  <c r="A147" i="25"/>
  <c r="A148" i="25"/>
  <c r="A149" i="25"/>
  <c r="A150" i="25"/>
  <c r="A151" i="25"/>
  <c r="A152" i="25"/>
  <c r="A153" i="25"/>
  <c r="A154" i="25"/>
  <c r="A155" i="25"/>
  <c r="A156" i="25"/>
  <c r="A157" i="25"/>
  <c r="A158" i="25"/>
  <c r="A159" i="25"/>
  <c r="A160" i="25"/>
  <c r="A161" i="25"/>
  <c r="A162" i="25"/>
  <c r="A163" i="25"/>
  <c r="A164" i="25"/>
  <c r="A165" i="25"/>
  <c r="A166" i="25"/>
  <c r="A167" i="25"/>
  <c r="A168" i="25"/>
  <c r="A169" i="25"/>
  <c r="A170" i="25"/>
  <c r="A171" i="25"/>
  <c r="A172" i="25"/>
  <c r="A173" i="25"/>
  <c r="A174" i="25"/>
  <c r="A175" i="25"/>
  <c r="A176" i="25"/>
  <c r="A177" i="25"/>
  <c r="A178" i="25"/>
  <c r="A179" i="25"/>
  <c r="A180" i="25"/>
  <c r="A181" i="25"/>
  <c r="A182" i="25"/>
  <c r="A183" i="25"/>
  <c r="A184" i="25"/>
  <c r="A185" i="25"/>
  <c r="A186" i="25"/>
  <c r="A187" i="25"/>
  <c r="A188" i="25"/>
  <c r="A189" i="25"/>
  <c r="A190" i="25"/>
  <c r="A191" i="25"/>
  <c r="A192" i="25"/>
  <c r="A193" i="25"/>
  <c r="A194" i="25"/>
  <c r="A195" i="25"/>
  <c r="A196" i="25"/>
  <c r="A197" i="25"/>
  <c r="A198" i="25"/>
  <c r="A199" i="25"/>
  <c r="A200" i="25"/>
  <c r="A201" i="25"/>
  <c r="A202" i="25"/>
  <c r="A203" i="25"/>
  <c r="A204" i="25"/>
  <c r="A205" i="25"/>
  <c r="A206" i="25"/>
  <c r="A207" i="25"/>
  <c r="A208" i="25"/>
  <c r="A209" i="25"/>
  <c r="A210" i="25"/>
  <c r="A211" i="25"/>
  <c r="A212" i="25"/>
  <c r="A213" i="25"/>
  <c r="A214" i="25"/>
  <c r="A215" i="25"/>
  <c r="A216" i="25"/>
  <c r="A217" i="25"/>
  <c r="A218" i="25"/>
  <c r="A219" i="25"/>
  <c r="A220" i="25"/>
  <c r="A221" i="25"/>
  <c r="A222" i="25"/>
  <c r="A223" i="25"/>
  <c r="A224" i="25"/>
  <c r="A225" i="25"/>
  <c r="A226" i="25"/>
  <c r="A227" i="25"/>
  <c r="A228" i="25"/>
  <c r="A229" i="25"/>
  <c r="A230" i="25"/>
  <c r="A231" i="25"/>
  <c r="A232" i="25"/>
  <c r="A233" i="25"/>
  <c r="A234" i="25"/>
  <c r="A235" i="25"/>
  <c r="A236" i="25"/>
  <c r="A237" i="25"/>
  <c r="A238" i="25"/>
  <c r="A239" i="25"/>
  <c r="A240" i="25"/>
  <c r="A241" i="25"/>
  <c r="A242" i="25"/>
  <c r="A243" i="25"/>
  <c r="A244" i="25"/>
  <c r="A245" i="25"/>
  <c r="A246" i="25"/>
  <c r="A247" i="25"/>
  <c r="A248" i="25"/>
  <c r="A249" i="25"/>
  <c r="A250" i="25"/>
  <c r="A251" i="25"/>
  <c r="A252" i="25"/>
  <c r="A253" i="25"/>
  <c r="A254" i="25"/>
  <c r="A255" i="25"/>
  <c r="A256" i="25"/>
  <c r="A257" i="25"/>
  <c r="A258" i="25"/>
  <c r="A259" i="25"/>
  <c r="A260" i="25"/>
  <c r="A261" i="25"/>
  <c r="A262" i="25"/>
  <c r="A263" i="25"/>
  <c r="A264" i="25"/>
  <c r="A265" i="25"/>
  <c r="A266" i="25"/>
  <c r="A267" i="25"/>
  <c r="A268" i="25"/>
  <c r="A269" i="25"/>
  <c r="A270" i="25"/>
  <c r="A271" i="25"/>
  <c r="A272" i="25"/>
  <c r="A273" i="25"/>
  <c r="A274" i="25"/>
  <c r="A275" i="25"/>
  <c r="A276" i="25"/>
  <c r="A277" i="25"/>
  <c r="A278" i="25"/>
  <c r="A279" i="25"/>
  <c r="A280" i="25"/>
  <c r="A281" i="25"/>
  <c r="A282" i="25"/>
  <c r="A283" i="25"/>
  <c r="A284" i="25"/>
  <c r="A285" i="25"/>
  <c r="C8" i="20"/>
  <c r="C9" i="20"/>
  <c r="C10" i="20"/>
  <c r="C11" i="20"/>
  <c r="C12" i="20"/>
  <c r="C13" i="20"/>
  <c r="C14"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C104" i="20"/>
  <c r="C105" i="20"/>
  <c r="C106" i="20"/>
  <c r="C107" i="20"/>
  <c r="C108" i="20"/>
  <c r="C109" i="20"/>
  <c r="C110" i="20"/>
  <c r="C111" i="20"/>
  <c r="C112" i="20"/>
  <c r="C113" i="20"/>
  <c r="C114" i="20"/>
  <c r="C115" i="20"/>
  <c r="C116" i="20"/>
  <c r="C117" i="20"/>
  <c r="C118" i="20"/>
  <c r="C119" i="20"/>
  <c r="C120" i="20"/>
  <c r="C121" i="20"/>
  <c r="C122" i="20"/>
  <c r="C123" i="20"/>
  <c r="C124" i="20"/>
  <c r="C125" i="20"/>
  <c r="C126" i="20"/>
  <c r="C127" i="20"/>
  <c r="C128" i="20"/>
  <c r="C129" i="20"/>
  <c r="C130" i="20"/>
  <c r="C131" i="20"/>
  <c r="C132" i="20"/>
  <c r="C133" i="20"/>
  <c r="C134" i="20"/>
  <c r="C135" i="20"/>
  <c r="C136" i="20"/>
  <c r="C137" i="20"/>
  <c r="C138" i="20"/>
  <c r="C139" i="20"/>
  <c r="C140" i="20"/>
  <c r="C141" i="20"/>
  <c r="C142" i="20"/>
  <c r="C143" i="20"/>
  <c r="C144" i="20"/>
  <c r="C145" i="20"/>
  <c r="C146" i="20"/>
  <c r="C147" i="20"/>
  <c r="C148" i="20"/>
  <c r="C149" i="20"/>
  <c r="C150" i="20"/>
  <c r="C151" i="20"/>
  <c r="C152" i="20"/>
  <c r="C153" i="20"/>
  <c r="C154" i="20"/>
  <c r="C155" i="20"/>
  <c r="C156" i="20"/>
  <c r="C157" i="20"/>
  <c r="C158" i="20"/>
  <c r="C159" i="20"/>
  <c r="C160" i="20"/>
  <c r="C161" i="20"/>
  <c r="C162" i="20"/>
  <c r="C163" i="20"/>
  <c r="C164" i="20"/>
  <c r="C165" i="20"/>
  <c r="C166" i="20"/>
  <c r="C167" i="20"/>
  <c r="C168" i="20"/>
  <c r="C169" i="20"/>
  <c r="C170"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8" i="20"/>
  <c r="C232" i="1"/>
  <c r="G232" i="1"/>
  <c r="C233" i="1"/>
  <c r="G233" i="1"/>
  <c r="C234" i="1"/>
  <c r="G234" i="1"/>
  <c r="C235" i="1"/>
  <c r="G235" i="1"/>
  <c r="C171" i="20"/>
  <c r="C172" i="20"/>
  <c r="C173" i="20"/>
  <c r="C174" i="20"/>
  <c r="C175" i="20"/>
  <c r="C176" i="20"/>
  <c r="C177" i="20"/>
  <c r="C178" i="20"/>
  <c r="C179" i="20"/>
  <c r="C180" i="20"/>
  <c r="C181" i="20"/>
  <c r="C182" i="20"/>
  <c r="C183" i="20"/>
  <c r="C184" i="20"/>
  <c r="C185" i="20"/>
  <c r="C186" i="20"/>
  <c r="C187" i="20"/>
  <c r="C188" i="20"/>
  <c r="C189" i="20"/>
  <c r="C190" i="20"/>
  <c r="C191" i="20"/>
  <c r="C192" i="20"/>
  <c r="C193" i="20"/>
  <c r="C194" i="20"/>
  <c r="C195" i="20"/>
  <c r="C196" i="20"/>
  <c r="C197" i="20"/>
  <c r="C198" i="20"/>
  <c r="C199" i="20"/>
  <c r="C200" i="20"/>
  <c r="C201" i="20"/>
  <c r="C202" i="20"/>
  <c r="C203" i="20"/>
  <c r="C204" i="20"/>
  <c r="C205" i="20"/>
  <c r="C206" i="20"/>
  <c r="C207" i="20"/>
  <c r="C208" i="20"/>
  <c r="C209" i="20"/>
  <c r="C210" i="20"/>
  <c r="C211" i="20"/>
  <c r="C212" i="20"/>
  <c r="C213" i="20"/>
  <c r="C214" i="20"/>
  <c r="C215" i="20"/>
  <c r="C216" i="20"/>
  <c r="C217" i="20"/>
  <c r="C218" i="20"/>
  <c r="C219" i="20"/>
  <c r="C220" i="20"/>
  <c r="C221" i="20"/>
  <c r="C222" i="20"/>
  <c r="C223" i="20"/>
  <c r="C224" i="20"/>
  <c r="C225" i="20"/>
  <c r="C226" i="20"/>
  <c r="C227" i="20"/>
  <c r="C228" i="20"/>
  <c r="C229" i="20"/>
  <c r="C230" i="20"/>
  <c r="C231" i="20"/>
  <c r="C232" i="20"/>
  <c r="C233" i="20"/>
  <c r="C234" i="20"/>
  <c r="C235" i="20"/>
  <c r="C236" i="20"/>
  <c r="C237" i="20"/>
  <c r="G170" i="20"/>
  <c r="C8" i="22"/>
  <c r="C9" i="22"/>
  <c r="G9" i="22"/>
  <c r="C10" i="22"/>
  <c r="G10" i="22"/>
  <c r="C11" i="22"/>
  <c r="G11" i="22"/>
  <c r="C12" i="22"/>
  <c r="G12" i="22"/>
  <c r="C13" i="22"/>
  <c r="G13" i="22"/>
  <c r="C14" i="22"/>
  <c r="G14" i="22"/>
  <c r="C15" i="22"/>
  <c r="G15" i="22"/>
  <c r="C16" i="22"/>
  <c r="G16" i="22"/>
  <c r="C17" i="22"/>
  <c r="G17" i="22"/>
  <c r="C18" i="22"/>
  <c r="G18" i="22"/>
  <c r="C19" i="22"/>
  <c r="G19" i="22"/>
  <c r="C20" i="22"/>
  <c r="G20" i="22"/>
  <c r="C21" i="22"/>
  <c r="G21" i="22"/>
  <c r="C22" i="22"/>
  <c r="G22" i="22"/>
  <c r="C23" i="22"/>
  <c r="G23" i="22"/>
  <c r="C24" i="22"/>
  <c r="G24" i="22"/>
  <c r="C25" i="22"/>
  <c r="G25" i="22"/>
  <c r="C26" i="22"/>
  <c r="G26" i="22"/>
  <c r="C27" i="22"/>
  <c r="G27" i="22"/>
  <c r="C28" i="22"/>
  <c r="G28" i="22"/>
  <c r="C29" i="22"/>
  <c r="G29" i="22"/>
  <c r="C30" i="22"/>
  <c r="G30" i="22"/>
  <c r="C31" i="22"/>
  <c r="G31" i="22"/>
  <c r="C32" i="22"/>
  <c r="G32" i="22"/>
  <c r="C33" i="22"/>
  <c r="G33" i="22"/>
  <c r="C34" i="22"/>
  <c r="G34" i="22"/>
  <c r="C35" i="22"/>
  <c r="G35" i="22"/>
  <c r="C36" i="22"/>
  <c r="G36" i="22"/>
  <c r="C37" i="22"/>
  <c r="G37" i="22"/>
  <c r="C38" i="22"/>
  <c r="G38" i="22"/>
  <c r="C39" i="22"/>
  <c r="G39" i="22"/>
  <c r="C40" i="22"/>
  <c r="G40" i="22"/>
  <c r="C41" i="22"/>
  <c r="G41" i="22"/>
  <c r="C42" i="22"/>
  <c r="G42" i="22"/>
  <c r="C43" i="22"/>
  <c r="G43" i="22"/>
  <c r="C44" i="22"/>
  <c r="G44" i="22"/>
  <c r="C45" i="22"/>
  <c r="G45" i="22"/>
  <c r="C46" i="22"/>
  <c r="G46" i="22"/>
  <c r="C47" i="22"/>
  <c r="G47" i="22"/>
  <c r="C48" i="22"/>
  <c r="G48" i="22"/>
  <c r="C49" i="22"/>
  <c r="G49" i="22"/>
  <c r="C50" i="22"/>
  <c r="G50" i="22"/>
  <c r="C51" i="22"/>
  <c r="G51" i="22"/>
  <c r="C52" i="22"/>
  <c r="G52" i="22"/>
  <c r="C53" i="22"/>
  <c r="G53" i="22"/>
  <c r="C54" i="22"/>
  <c r="G54" i="22"/>
  <c r="C55" i="22"/>
  <c r="G55" i="22"/>
  <c r="C56" i="22"/>
  <c r="G56" i="22"/>
  <c r="C57" i="22"/>
  <c r="G57" i="22"/>
  <c r="C58" i="22"/>
  <c r="G58" i="22"/>
  <c r="C59" i="22"/>
  <c r="G59" i="22"/>
  <c r="C60" i="22"/>
  <c r="G60" i="22"/>
  <c r="C61" i="22"/>
  <c r="G61" i="22"/>
  <c r="C62" i="22"/>
  <c r="G62" i="22"/>
  <c r="C63" i="22"/>
  <c r="G63" i="22"/>
  <c r="C64" i="22"/>
  <c r="G64" i="22"/>
  <c r="C65" i="22"/>
  <c r="G65" i="22"/>
  <c r="C66" i="22"/>
  <c r="G66" i="22"/>
  <c r="C67" i="22"/>
  <c r="G67" i="22"/>
  <c r="C68" i="22"/>
  <c r="G68" i="22"/>
  <c r="C69" i="22"/>
  <c r="G69" i="22"/>
  <c r="C70" i="22"/>
  <c r="G70" i="22"/>
  <c r="C71" i="22"/>
  <c r="G71" i="22"/>
  <c r="C72" i="22"/>
  <c r="G72" i="22"/>
  <c r="C73" i="22"/>
  <c r="G73" i="22"/>
  <c r="C74" i="22"/>
  <c r="G74" i="22"/>
  <c r="C75" i="22"/>
  <c r="G75" i="22"/>
  <c r="C76" i="22"/>
  <c r="G76" i="22"/>
  <c r="C77" i="22"/>
  <c r="G77" i="22"/>
  <c r="C78" i="22"/>
  <c r="G78" i="22"/>
  <c r="C79" i="22"/>
  <c r="G79" i="22"/>
  <c r="C80" i="22"/>
  <c r="G80" i="22"/>
  <c r="C81" i="22"/>
  <c r="G81" i="22"/>
  <c r="C82" i="22"/>
  <c r="G82" i="22"/>
  <c r="C83" i="22"/>
  <c r="G83" i="22"/>
  <c r="C84" i="22"/>
  <c r="G84" i="22"/>
  <c r="C85" i="22"/>
  <c r="G85" i="22"/>
  <c r="C86" i="22"/>
  <c r="G86" i="22"/>
  <c r="C87" i="22"/>
  <c r="G87" i="22"/>
  <c r="C88" i="22"/>
  <c r="G88" i="22"/>
  <c r="C89" i="22"/>
  <c r="G89" i="22"/>
  <c r="C90" i="22"/>
  <c r="G90" i="22"/>
  <c r="C91" i="22"/>
  <c r="G91" i="22"/>
  <c r="C92" i="22"/>
  <c r="G92" i="22"/>
  <c r="C93" i="22"/>
  <c r="G93" i="22"/>
  <c r="C94" i="22"/>
  <c r="G94" i="22"/>
  <c r="C95" i="22"/>
  <c r="G95" i="22"/>
  <c r="C96" i="22"/>
  <c r="G96" i="22"/>
  <c r="C97" i="22"/>
  <c r="G97" i="22"/>
  <c r="C98" i="22"/>
  <c r="G98" i="22"/>
  <c r="C99" i="22"/>
  <c r="G99" i="22"/>
  <c r="C100" i="22"/>
  <c r="G100" i="22"/>
  <c r="C101" i="22"/>
  <c r="G101" i="22"/>
  <c r="C102" i="22"/>
  <c r="G102" i="22"/>
  <c r="C103" i="22"/>
  <c r="G103" i="22"/>
  <c r="C104" i="22"/>
  <c r="G104" i="22"/>
  <c r="C105" i="22"/>
  <c r="G105" i="22"/>
  <c r="C106" i="22"/>
  <c r="G106" i="22"/>
  <c r="C107" i="22"/>
  <c r="G107" i="22"/>
  <c r="C108" i="22"/>
  <c r="G108" i="22"/>
  <c r="C109" i="22"/>
  <c r="G109" i="22"/>
  <c r="C110" i="22"/>
  <c r="G110" i="22"/>
  <c r="C111" i="22"/>
  <c r="G111" i="22"/>
  <c r="C112" i="22"/>
  <c r="G112" i="22"/>
  <c r="C113" i="22"/>
  <c r="G113" i="22"/>
  <c r="C114" i="22"/>
  <c r="G114" i="22"/>
  <c r="C115" i="22"/>
  <c r="G115" i="22"/>
  <c r="C116" i="22"/>
  <c r="G116" i="22"/>
  <c r="C117" i="22"/>
  <c r="G117" i="22"/>
  <c r="C118" i="22"/>
  <c r="G118" i="22"/>
  <c r="C119" i="22"/>
  <c r="G119" i="22"/>
  <c r="C120" i="22"/>
  <c r="G120" i="22"/>
  <c r="C121" i="22"/>
  <c r="G121" i="22"/>
  <c r="C122" i="22"/>
  <c r="G122" i="22"/>
  <c r="C123" i="22"/>
  <c r="G123" i="22"/>
  <c r="C124" i="22"/>
  <c r="G124" i="22"/>
  <c r="C125" i="22"/>
  <c r="G125" i="22"/>
  <c r="C126" i="22"/>
  <c r="G126" i="22"/>
  <c r="C127" i="22"/>
  <c r="G127" i="22"/>
  <c r="C128" i="22"/>
  <c r="G128" i="22"/>
  <c r="C129" i="22"/>
  <c r="G129" i="22"/>
  <c r="C130" i="22"/>
  <c r="G130" i="22"/>
  <c r="C131" i="22"/>
  <c r="G131" i="22"/>
  <c r="C132" i="22"/>
  <c r="G132" i="22"/>
  <c r="C133" i="22"/>
  <c r="G133" i="22"/>
  <c r="C134" i="22"/>
  <c r="G134" i="22"/>
  <c r="C135" i="22"/>
  <c r="G135" i="22"/>
  <c r="C136" i="22"/>
  <c r="G136" i="22"/>
  <c r="C137" i="22"/>
  <c r="G137" i="22"/>
  <c r="C138" i="22"/>
  <c r="G138" i="22"/>
  <c r="C139" i="22"/>
  <c r="G139" i="22"/>
  <c r="C140" i="22"/>
  <c r="G140" i="22"/>
  <c r="C141" i="22"/>
  <c r="G141" i="22"/>
  <c r="C142" i="22"/>
  <c r="G142" i="22"/>
  <c r="C143" i="22"/>
  <c r="G143" i="22"/>
  <c r="C144" i="22"/>
  <c r="G144" i="22"/>
  <c r="C145" i="22"/>
  <c r="G145" i="22"/>
  <c r="C146" i="22"/>
  <c r="G146" i="22"/>
  <c r="C147" i="22"/>
  <c r="G147" i="22"/>
  <c r="C148" i="22"/>
  <c r="G148" i="22"/>
  <c r="C149" i="22"/>
  <c r="G149" i="22"/>
  <c r="C150" i="22"/>
  <c r="G150" i="22"/>
  <c r="C151" i="22"/>
  <c r="G151" i="22"/>
  <c r="C152" i="22"/>
  <c r="G152" i="22"/>
  <c r="C153" i="22"/>
  <c r="G153" i="22"/>
  <c r="C154" i="22"/>
  <c r="G154" i="22"/>
  <c r="C155" i="22"/>
  <c r="G155" i="22"/>
  <c r="C156" i="22"/>
  <c r="G156" i="22"/>
  <c r="C157" i="22"/>
  <c r="G157" i="22"/>
  <c r="C158" i="22"/>
  <c r="G158" i="22"/>
  <c r="C159" i="22"/>
  <c r="G159" i="22"/>
  <c r="C160" i="22"/>
  <c r="G160" i="22"/>
  <c r="G8" i="22"/>
  <c r="C8" i="16"/>
  <c r="C9" i="16"/>
  <c r="G9" i="16"/>
  <c r="C10" i="16"/>
  <c r="G10" i="16"/>
  <c r="C11" i="16"/>
  <c r="G11" i="16"/>
  <c r="C12" i="16"/>
  <c r="G12" i="16"/>
  <c r="C13" i="16"/>
  <c r="G13" i="16"/>
  <c r="C14" i="16"/>
  <c r="G14" i="16"/>
  <c r="C15" i="16"/>
  <c r="G15" i="16"/>
  <c r="C16" i="16"/>
  <c r="G16" i="16"/>
  <c r="C17" i="16"/>
  <c r="G17" i="16"/>
  <c r="C18" i="16"/>
  <c r="G18" i="16"/>
  <c r="C19" i="16"/>
  <c r="G19" i="16"/>
  <c r="C20" i="16"/>
  <c r="G20" i="16"/>
  <c r="C21" i="16"/>
  <c r="G21" i="16"/>
  <c r="C22" i="16"/>
  <c r="G22" i="16"/>
  <c r="C23" i="16"/>
  <c r="G23" i="16"/>
  <c r="C24" i="16"/>
  <c r="G24" i="16"/>
  <c r="C25" i="16"/>
  <c r="G25" i="16"/>
  <c r="C26" i="16"/>
  <c r="G26" i="16"/>
  <c r="C27" i="16"/>
  <c r="G27" i="16"/>
  <c r="C28" i="16"/>
  <c r="G28" i="16"/>
  <c r="C29" i="16"/>
  <c r="G29" i="16"/>
  <c r="C30" i="16"/>
  <c r="G30" i="16"/>
  <c r="C31" i="16"/>
  <c r="G31" i="16"/>
  <c r="C32" i="16"/>
  <c r="G32" i="16"/>
  <c r="C33" i="16"/>
  <c r="G33" i="16"/>
  <c r="C34" i="16"/>
  <c r="G34" i="16"/>
  <c r="C35" i="16"/>
  <c r="G35" i="16"/>
  <c r="C36" i="16"/>
  <c r="G36" i="16"/>
  <c r="C37" i="16"/>
  <c r="G37" i="16"/>
  <c r="C38" i="16"/>
  <c r="G38" i="16"/>
  <c r="C39" i="16"/>
  <c r="G39" i="16"/>
  <c r="C40" i="16"/>
  <c r="G40" i="16"/>
  <c r="C41" i="16"/>
  <c r="G41" i="16"/>
  <c r="C42" i="16"/>
  <c r="G42" i="16"/>
  <c r="C43" i="16"/>
  <c r="G43" i="16"/>
  <c r="C44" i="16"/>
  <c r="G44" i="16"/>
  <c r="C45" i="16"/>
  <c r="G45" i="16"/>
  <c r="C46" i="16"/>
  <c r="G46" i="16"/>
  <c r="C47" i="16"/>
  <c r="G47" i="16"/>
  <c r="C48" i="16"/>
  <c r="G48" i="16"/>
  <c r="C49" i="16"/>
  <c r="G49" i="16"/>
  <c r="C50" i="16"/>
  <c r="G50" i="16"/>
  <c r="C51" i="16"/>
  <c r="G51" i="16"/>
  <c r="C52" i="16"/>
  <c r="G52" i="16"/>
  <c r="C53" i="16"/>
  <c r="G53" i="16"/>
  <c r="C54" i="16"/>
  <c r="G54" i="16"/>
  <c r="C55" i="16"/>
  <c r="G55" i="16"/>
  <c r="C56" i="16"/>
  <c r="G56" i="16"/>
  <c r="C57" i="16"/>
  <c r="G57" i="16"/>
  <c r="C58" i="16"/>
  <c r="G58" i="16"/>
  <c r="C59" i="16"/>
  <c r="G59" i="16"/>
  <c r="C60" i="16"/>
  <c r="G60" i="16"/>
  <c r="C61" i="16"/>
  <c r="G61" i="16"/>
  <c r="C62" i="16"/>
  <c r="G62" i="16"/>
  <c r="C63" i="16"/>
  <c r="G63" i="16"/>
  <c r="C64" i="16"/>
  <c r="G64" i="16"/>
  <c r="C65" i="16"/>
  <c r="G65" i="16"/>
  <c r="C66" i="16"/>
  <c r="G66" i="16"/>
  <c r="C67" i="16"/>
  <c r="G67" i="16"/>
  <c r="C68" i="16"/>
  <c r="G68" i="16"/>
  <c r="C69" i="16"/>
  <c r="G69" i="16"/>
  <c r="C70" i="16"/>
  <c r="G70" i="16"/>
  <c r="C71" i="16"/>
  <c r="G71" i="16"/>
  <c r="C72" i="16"/>
  <c r="G72" i="16"/>
  <c r="C73" i="16"/>
  <c r="G73" i="16"/>
  <c r="C74" i="16"/>
  <c r="G74" i="16"/>
  <c r="C75" i="16"/>
  <c r="G75" i="16"/>
  <c r="C76" i="16"/>
  <c r="G76" i="16"/>
  <c r="C77" i="16"/>
  <c r="G77" i="16"/>
  <c r="C78" i="16"/>
  <c r="G78" i="16"/>
  <c r="C79" i="16"/>
  <c r="G79" i="16"/>
  <c r="C80" i="16"/>
  <c r="G80" i="16"/>
  <c r="C81" i="16"/>
  <c r="G81" i="16"/>
  <c r="C82" i="16"/>
  <c r="G82" i="16"/>
  <c r="C83" i="16"/>
  <c r="G83" i="16"/>
  <c r="C84" i="16"/>
  <c r="G84" i="16"/>
  <c r="C85" i="16"/>
  <c r="G85" i="16"/>
  <c r="C86" i="16"/>
  <c r="G86" i="16"/>
  <c r="C87" i="16"/>
  <c r="G87" i="16"/>
  <c r="C88" i="16"/>
  <c r="G88" i="16"/>
  <c r="C89" i="16"/>
  <c r="G89" i="16"/>
  <c r="C90" i="16"/>
  <c r="G90" i="16"/>
  <c r="C91" i="16"/>
  <c r="G91" i="16"/>
  <c r="C92" i="16"/>
  <c r="G92" i="16"/>
  <c r="C93" i="16"/>
  <c r="G93" i="16"/>
  <c r="C94" i="16"/>
  <c r="G94" i="16"/>
  <c r="C95" i="16"/>
  <c r="G95" i="16"/>
  <c r="C96" i="16"/>
  <c r="G96" i="16"/>
  <c r="C97" i="16"/>
  <c r="G97" i="16"/>
  <c r="C98" i="16"/>
  <c r="G98" i="16"/>
  <c r="C99" i="16"/>
  <c r="G99" i="16"/>
  <c r="C100" i="16"/>
  <c r="G100" i="16"/>
  <c r="C101" i="16"/>
  <c r="G101" i="16"/>
  <c r="C102" i="16"/>
  <c r="G102" i="16"/>
  <c r="C103" i="16"/>
  <c r="G103" i="16"/>
  <c r="C104" i="16"/>
  <c r="G104" i="16"/>
  <c r="C105" i="16"/>
  <c r="G105" i="16"/>
  <c r="C106" i="16"/>
  <c r="G106" i="16"/>
  <c r="C107" i="16"/>
  <c r="G107" i="16"/>
  <c r="C108" i="16"/>
  <c r="G108" i="16"/>
  <c r="C109" i="16"/>
  <c r="G109" i="16"/>
  <c r="C110" i="16"/>
  <c r="G110" i="16"/>
  <c r="C111" i="16"/>
  <c r="G111" i="16"/>
  <c r="C112" i="16"/>
  <c r="G112" i="16"/>
  <c r="C113" i="16"/>
  <c r="G113" i="16"/>
  <c r="C114" i="16"/>
  <c r="G114" i="16"/>
  <c r="C115" i="16"/>
  <c r="G115" i="16"/>
  <c r="C116" i="16"/>
  <c r="G116" i="16"/>
  <c r="C117" i="16"/>
  <c r="G117" i="16"/>
  <c r="C118" i="16"/>
  <c r="G118" i="16"/>
  <c r="C119" i="16"/>
  <c r="G119" i="16"/>
  <c r="C120" i="16"/>
  <c r="G120" i="16"/>
  <c r="C121" i="16"/>
  <c r="G121" i="16"/>
  <c r="C122" i="16"/>
  <c r="G122" i="16"/>
  <c r="C123" i="16"/>
  <c r="G123" i="16"/>
  <c r="C124" i="16"/>
  <c r="G124" i="16"/>
  <c r="C125" i="16"/>
  <c r="G125" i="16"/>
  <c r="C126" i="16"/>
  <c r="G126" i="16"/>
  <c r="C127" i="16"/>
  <c r="G127" i="16"/>
  <c r="C128" i="16"/>
  <c r="G128" i="16"/>
  <c r="C129" i="16"/>
  <c r="G129" i="16"/>
  <c r="C130" i="16"/>
  <c r="G130" i="16"/>
  <c r="C131" i="16"/>
  <c r="G131" i="16"/>
  <c r="C132" i="16"/>
  <c r="G132" i="16"/>
  <c r="C133" i="16"/>
  <c r="G133" i="16"/>
  <c r="C134" i="16"/>
  <c r="G134" i="16"/>
  <c r="C135" i="16"/>
  <c r="G135" i="16"/>
  <c r="C136" i="16"/>
  <c r="G136" i="16"/>
  <c r="C137" i="16"/>
  <c r="G137" i="16"/>
  <c r="C138" i="16"/>
  <c r="G138" i="16"/>
  <c r="C139" i="16"/>
  <c r="G139" i="16"/>
  <c r="C140" i="16"/>
  <c r="G140" i="16"/>
  <c r="C141" i="16"/>
  <c r="G141" i="16"/>
  <c r="C142" i="16"/>
  <c r="G142" i="16"/>
  <c r="C143" i="16"/>
  <c r="G143" i="16"/>
  <c r="C144" i="16"/>
  <c r="G144" i="16"/>
  <c r="C145" i="16"/>
  <c r="G145" i="16"/>
  <c r="C146" i="16"/>
  <c r="G146" i="16"/>
  <c r="C147" i="16"/>
  <c r="G147" i="16"/>
  <c r="C148" i="16"/>
  <c r="G148" i="16"/>
  <c r="C149" i="16"/>
  <c r="G149" i="16"/>
  <c r="C150" i="16"/>
  <c r="G150" i="16"/>
  <c r="C151" i="16"/>
  <c r="G151" i="16"/>
  <c r="C152" i="16"/>
  <c r="G152" i="16"/>
  <c r="C153" i="16"/>
  <c r="G153" i="16"/>
  <c r="C154" i="16"/>
  <c r="G154" i="16"/>
  <c r="C155" i="16"/>
  <c r="G155" i="16"/>
  <c r="C156" i="16"/>
  <c r="G156" i="16"/>
  <c r="C157" i="16"/>
  <c r="G157" i="16"/>
  <c r="C158" i="16"/>
  <c r="G158" i="16"/>
  <c r="C159" i="16"/>
  <c r="G159" i="16"/>
  <c r="C160" i="16"/>
  <c r="G160" i="16"/>
  <c r="C161" i="16"/>
  <c r="G161" i="16"/>
  <c r="C162" i="16"/>
  <c r="G162" i="16"/>
  <c r="C163" i="16"/>
  <c r="G163" i="16"/>
  <c r="C164" i="16"/>
  <c r="G164" i="16"/>
  <c r="C165" i="16"/>
  <c r="G165" i="16"/>
  <c r="C166" i="16"/>
  <c r="G166" i="16"/>
  <c r="C167" i="16"/>
  <c r="G167" i="16"/>
  <c r="C168" i="16"/>
  <c r="G168" i="16"/>
  <c r="C169" i="16"/>
  <c r="G169" i="16"/>
  <c r="C170" i="16"/>
  <c r="G170" i="16"/>
  <c r="C171" i="16"/>
  <c r="G171" i="16"/>
  <c r="C172" i="16"/>
  <c r="G172" i="16"/>
  <c r="C173" i="16"/>
  <c r="G173" i="16"/>
  <c r="C174" i="16"/>
  <c r="G174" i="16"/>
  <c r="C175" i="16"/>
  <c r="G175" i="16"/>
  <c r="C176" i="16"/>
  <c r="G176" i="16"/>
  <c r="C177" i="16"/>
  <c r="G177" i="16"/>
  <c r="C178" i="16"/>
  <c r="G178" i="16"/>
  <c r="C179" i="16"/>
  <c r="G179" i="16"/>
  <c r="C180" i="16"/>
  <c r="G180" i="16"/>
  <c r="C181" i="16"/>
  <c r="G181" i="16"/>
  <c r="C182" i="16"/>
  <c r="G182" i="16"/>
  <c r="C183" i="16"/>
  <c r="G183" i="16"/>
  <c r="C184" i="16"/>
  <c r="G184" i="16"/>
  <c r="C185" i="16"/>
  <c r="G185" i="16"/>
  <c r="C186" i="16"/>
  <c r="G186" i="16"/>
  <c r="C187" i="16"/>
  <c r="G187" i="16"/>
  <c r="C188" i="16"/>
  <c r="G188" i="16"/>
  <c r="C189" i="16"/>
  <c r="G189" i="16"/>
  <c r="C190" i="16"/>
  <c r="G190" i="16"/>
  <c r="C191" i="16"/>
  <c r="G191" i="16"/>
  <c r="C192" i="16"/>
  <c r="G192" i="16"/>
  <c r="C193" i="16"/>
  <c r="G193" i="16"/>
  <c r="C194" i="16"/>
  <c r="G194" i="16"/>
  <c r="C195" i="16"/>
  <c r="G195" i="16"/>
  <c r="C196" i="16"/>
  <c r="G196" i="16"/>
  <c r="C197" i="16"/>
  <c r="G197" i="16"/>
  <c r="C198" i="16"/>
  <c r="G198" i="16"/>
  <c r="C199" i="16"/>
  <c r="G199" i="16"/>
  <c r="C200" i="16"/>
  <c r="G200" i="16"/>
  <c r="C201" i="16"/>
  <c r="G201" i="16"/>
  <c r="C202" i="16"/>
  <c r="G202" i="16"/>
  <c r="C203" i="16"/>
  <c r="G203" i="16"/>
  <c r="C204" i="16"/>
  <c r="G204" i="16"/>
  <c r="C205" i="16"/>
  <c r="G205" i="16"/>
  <c r="C206" i="16"/>
  <c r="G206" i="16"/>
  <c r="C207" i="16"/>
  <c r="G207" i="16"/>
  <c r="C208" i="16"/>
  <c r="G208" i="16"/>
  <c r="C209" i="16"/>
  <c r="G209" i="16"/>
  <c r="C210" i="16"/>
  <c r="G210" i="16"/>
  <c r="C211" i="16"/>
  <c r="G211" i="16"/>
  <c r="C212" i="16"/>
  <c r="G212" i="16"/>
  <c r="C213" i="16"/>
  <c r="G213" i="16"/>
  <c r="C214" i="16"/>
  <c r="G214" i="16"/>
  <c r="C215" i="16"/>
  <c r="G215" i="16"/>
  <c r="C216" i="16"/>
  <c r="G216" i="16"/>
  <c r="C217" i="16"/>
  <c r="G217" i="16"/>
  <c r="G8" i="16"/>
  <c r="G171" i="20"/>
  <c r="G172" i="20"/>
  <c r="G173" i="20"/>
  <c r="Q8" i="20"/>
  <c r="Q8" i="17"/>
  <c r="R201" i="17"/>
  <c r="R201" i="24"/>
  <c r="R202" i="24"/>
  <c r="R203" i="24"/>
  <c r="Q8" i="1"/>
  <c r="N27" i="26"/>
  <c r="N28" i="26"/>
  <c r="N22" i="26"/>
  <c r="O23" i="26"/>
  <c r="N23" i="26"/>
  <c r="N17" i="26"/>
  <c r="N18" i="26"/>
  <c r="N12" i="26"/>
  <c r="O13" i="26"/>
  <c r="N13" i="26"/>
  <c r="N7" i="26"/>
  <c r="O8" i="26"/>
  <c r="N8" i="26"/>
  <c r="N26" i="26"/>
  <c r="O27" i="26"/>
  <c r="N21" i="26"/>
  <c r="O22" i="26"/>
  <c r="N16" i="26"/>
  <c r="O17" i="26"/>
  <c r="N11" i="26"/>
  <c r="N6" i="26"/>
  <c r="K28" i="26"/>
  <c r="K27" i="26"/>
  <c r="K23" i="26"/>
  <c r="K22" i="26"/>
  <c r="K18" i="26"/>
  <c r="K17" i="26"/>
  <c r="K13" i="26"/>
  <c r="K12" i="26"/>
  <c r="C33" i="26"/>
  <c r="C32" i="26"/>
  <c r="C28" i="26"/>
  <c r="C27" i="26"/>
  <c r="C23" i="26"/>
  <c r="C22" i="26"/>
  <c r="C18" i="26"/>
  <c r="C17" i="26"/>
  <c r="C13" i="26"/>
  <c r="C12" i="26"/>
  <c r="K8" i="26"/>
  <c r="K7" i="26"/>
  <c r="F32" i="26"/>
  <c r="G33" i="26"/>
  <c r="F33" i="26"/>
  <c r="F31" i="26"/>
  <c r="G32" i="26"/>
  <c r="F27" i="26"/>
  <c r="F28" i="26"/>
  <c r="F26" i="26"/>
  <c r="F22" i="26"/>
  <c r="G23" i="26"/>
  <c r="F23" i="26"/>
  <c r="F21" i="26"/>
  <c r="G22" i="26"/>
  <c r="F17" i="26"/>
  <c r="F18" i="26"/>
  <c r="F16" i="26"/>
  <c r="F12" i="26"/>
  <c r="G13" i="26"/>
  <c r="F13" i="26"/>
  <c r="F11" i="26"/>
  <c r="G12" i="26"/>
  <c r="O28" i="26"/>
  <c r="G28" i="26"/>
  <c r="G27" i="26"/>
  <c r="O18" i="26"/>
  <c r="G18" i="26"/>
  <c r="G17" i="26"/>
  <c r="O12" i="26"/>
  <c r="C8" i="26"/>
  <c r="O7" i="26"/>
  <c r="C7" i="26"/>
  <c r="R202" i="1"/>
  <c r="R203" i="1"/>
  <c r="R204" i="1"/>
  <c r="R205" i="1"/>
  <c r="R206" i="1"/>
  <c r="R207" i="1"/>
  <c r="R208" i="1"/>
  <c r="G174" i="20"/>
  <c r="W3" i="24"/>
  <c r="AH3" i="24"/>
  <c r="C4" i="24"/>
  <c r="W4" i="24"/>
  <c r="AH4" i="24"/>
  <c r="W5" i="24"/>
  <c r="AH5" i="24"/>
  <c r="C8" i="24"/>
  <c r="G8" i="24"/>
  <c r="K8" i="24"/>
  <c r="T8" i="24"/>
  <c r="N8" i="24"/>
  <c r="P8" i="24"/>
  <c r="Y8" i="24"/>
  <c r="Z8" i="24"/>
  <c r="AA8" i="24"/>
  <c r="AB8" i="24"/>
  <c r="AI8" i="24"/>
  <c r="K9" i="24"/>
  <c r="T9" i="24"/>
  <c r="N9" i="24"/>
  <c r="P9" i="24"/>
  <c r="Y9" i="24"/>
  <c r="Z9" i="24"/>
  <c r="AA9" i="24"/>
  <c r="AB9" i="24"/>
  <c r="AF9" i="24"/>
  <c r="AI9" i="24"/>
  <c r="K10" i="24"/>
  <c r="N10" i="24"/>
  <c r="P10" i="24"/>
  <c r="Y10" i="24"/>
  <c r="Z10" i="24"/>
  <c r="AA10" i="24"/>
  <c r="AB10" i="24"/>
  <c r="AF10" i="24"/>
  <c r="AI10" i="24"/>
  <c r="K11" i="24"/>
  <c r="N11" i="24"/>
  <c r="P11" i="24"/>
  <c r="Y11" i="24"/>
  <c r="Z11" i="24"/>
  <c r="AA11" i="24"/>
  <c r="AB11" i="24"/>
  <c r="AF11" i="24"/>
  <c r="AI11" i="24"/>
  <c r="K12" i="24"/>
  <c r="N12" i="24"/>
  <c r="P12" i="24"/>
  <c r="Y12" i="24"/>
  <c r="Z12" i="24"/>
  <c r="AA12" i="24"/>
  <c r="AB12" i="24"/>
  <c r="AF12" i="24"/>
  <c r="AI12" i="24"/>
  <c r="K13" i="24"/>
  <c r="N13" i="24"/>
  <c r="P13" i="24"/>
  <c r="Y13" i="24"/>
  <c r="Z13" i="24"/>
  <c r="AA13" i="24"/>
  <c r="AB13" i="24"/>
  <c r="AF13" i="24"/>
  <c r="AI13" i="24"/>
  <c r="K14" i="24"/>
  <c r="T14" i="24"/>
  <c r="N14" i="24"/>
  <c r="P14" i="24"/>
  <c r="Q14" i="24"/>
  <c r="Y14" i="24"/>
  <c r="Z14" i="24"/>
  <c r="AA14" i="24"/>
  <c r="AB14" i="24"/>
  <c r="AE14" i="24"/>
  <c r="AJ14" i="24"/>
  <c r="AF14" i="24"/>
  <c r="AI14" i="24"/>
  <c r="K15" i="24"/>
  <c r="T15" i="24"/>
  <c r="N15" i="24"/>
  <c r="P15" i="24"/>
  <c r="Y15" i="24"/>
  <c r="Z15" i="24"/>
  <c r="AA15" i="24"/>
  <c r="AB15" i="24"/>
  <c r="AE15" i="24"/>
  <c r="AJ15" i="24"/>
  <c r="AF15" i="24"/>
  <c r="AI15" i="24"/>
  <c r="K16" i="24"/>
  <c r="T16" i="24"/>
  <c r="AK16" i="24"/>
  <c r="N16" i="24"/>
  <c r="P16" i="24"/>
  <c r="Y16" i="24"/>
  <c r="Z16" i="24"/>
  <c r="AA16" i="24"/>
  <c r="AB16" i="24"/>
  <c r="AF16" i="24"/>
  <c r="AI16" i="24"/>
  <c r="K17" i="24"/>
  <c r="AE17" i="24"/>
  <c r="AJ17" i="24"/>
  <c r="N17" i="24"/>
  <c r="P17" i="24"/>
  <c r="Y17" i="24"/>
  <c r="Z17" i="24"/>
  <c r="AA17" i="24"/>
  <c r="AB17" i="24"/>
  <c r="AF17" i="24"/>
  <c r="AI17" i="24"/>
  <c r="K18" i="24"/>
  <c r="AE18" i="24"/>
  <c r="AJ18" i="24"/>
  <c r="N18" i="24"/>
  <c r="P18" i="24"/>
  <c r="Y18" i="24"/>
  <c r="Z18" i="24"/>
  <c r="AA18" i="24"/>
  <c r="AB18" i="24"/>
  <c r="AF18" i="24"/>
  <c r="AI18" i="24"/>
  <c r="K19" i="24"/>
  <c r="N19" i="24"/>
  <c r="P19" i="24"/>
  <c r="Y19" i="24"/>
  <c r="Z19" i="24"/>
  <c r="AA19" i="24"/>
  <c r="AB19" i="24"/>
  <c r="AF19" i="24"/>
  <c r="AI19" i="24"/>
  <c r="K20" i="24"/>
  <c r="N20" i="24"/>
  <c r="P20" i="24"/>
  <c r="Y20" i="24"/>
  <c r="Z20" i="24"/>
  <c r="AA20" i="24"/>
  <c r="AB20" i="24"/>
  <c r="AF20" i="24"/>
  <c r="AI20" i="24"/>
  <c r="K21" i="24"/>
  <c r="T21" i="24"/>
  <c r="N21" i="24"/>
  <c r="P21" i="24"/>
  <c r="Y21" i="24"/>
  <c r="Z21" i="24"/>
  <c r="AA21" i="24"/>
  <c r="AB21" i="24"/>
  <c r="AF21" i="24"/>
  <c r="AI21" i="24"/>
  <c r="K22" i="24"/>
  <c r="N22" i="24"/>
  <c r="P22" i="24"/>
  <c r="Y22" i="24"/>
  <c r="Z22" i="24"/>
  <c r="AA22" i="24"/>
  <c r="AB22" i="24"/>
  <c r="AF22" i="24"/>
  <c r="AI22" i="24"/>
  <c r="K23" i="24"/>
  <c r="AE23" i="24"/>
  <c r="N23" i="24"/>
  <c r="P23" i="24"/>
  <c r="Y23" i="24"/>
  <c r="Z23" i="24"/>
  <c r="AA23" i="24"/>
  <c r="AB23" i="24"/>
  <c r="AF23" i="24"/>
  <c r="AI23" i="24"/>
  <c r="K24" i="24"/>
  <c r="N24" i="24"/>
  <c r="P24" i="24"/>
  <c r="Y24" i="24"/>
  <c r="Z24" i="24"/>
  <c r="AA24" i="24"/>
  <c r="AB24" i="24"/>
  <c r="AF24" i="24"/>
  <c r="AI24" i="24"/>
  <c r="K25" i="24"/>
  <c r="T25" i="24"/>
  <c r="N25" i="24"/>
  <c r="P25" i="24"/>
  <c r="Y25" i="24"/>
  <c r="Z25" i="24"/>
  <c r="AA25" i="24"/>
  <c r="AB25" i="24"/>
  <c r="AE25" i="24"/>
  <c r="AF25" i="24"/>
  <c r="AI25" i="24"/>
  <c r="K26" i="24"/>
  <c r="N26" i="24"/>
  <c r="P26" i="24"/>
  <c r="T26" i="24"/>
  <c r="Y26" i="24"/>
  <c r="Z26" i="24"/>
  <c r="AA26" i="24"/>
  <c r="AB26" i="24"/>
  <c r="AE26" i="24"/>
  <c r="AF26" i="24"/>
  <c r="AI26" i="24"/>
  <c r="K27" i="24"/>
  <c r="AE27" i="24"/>
  <c r="N27" i="24"/>
  <c r="P27" i="24"/>
  <c r="Y27" i="24"/>
  <c r="Z27" i="24"/>
  <c r="AA27" i="24"/>
  <c r="AB27" i="24"/>
  <c r="AF27" i="24"/>
  <c r="AI27" i="24"/>
  <c r="K28" i="24"/>
  <c r="N28" i="24"/>
  <c r="P28" i="24"/>
  <c r="T28" i="24"/>
  <c r="Y28" i="24"/>
  <c r="Z28" i="24"/>
  <c r="AA28" i="24"/>
  <c r="AB28" i="24"/>
  <c r="AE28" i="24"/>
  <c r="AF28" i="24"/>
  <c r="AI28" i="24"/>
  <c r="K29" i="24"/>
  <c r="N29" i="24"/>
  <c r="P29" i="24"/>
  <c r="Y29" i="24"/>
  <c r="Z29" i="24"/>
  <c r="AA29" i="24"/>
  <c r="AB29" i="24"/>
  <c r="AF29" i="24"/>
  <c r="AI29" i="24"/>
  <c r="K30" i="24"/>
  <c r="N30" i="24"/>
  <c r="P30" i="24"/>
  <c r="T30" i="24"/>
  <c r="Y30" i="24"/>
  <c r="Z30" i="24"/>
  <c r="AA30" i="24"/>
  <c r="AB30" i="24"/>
  <c r="AE30" i="24"/>
  <c r="AF30" i="24"/>
  <c r="AI30" i="24"/>
  <c r="K31" i="24"/>
  <c r="AE31" i="24"/>
  <c r="N31" i="24"/>
  <c r="P31" i="24"/>
  <c r="Y31" i="24"/>
  <c r="Z31" i="24"/>
  <c r="AA31" i="24"/>
  <c r="AB31" i="24"/>
  <c r="AF31" i="24"/>
  <c r="AI31" i="24"/>
  <c r="K32" i="24"/>
  <c r="AE32" i="24"/>
  <c r="N32" i="24"/>
  <c r="P32" i="24"/>
  <c r="T32" i="24"/>
  <c r="Y32" i="24"/>
  <c r="Z32" i="24"/>
  <c r="AA32" i="24"/>
  <c r="AB32" i="24"/>
  <c r="AF32" i="24"/>
  <c r="AI32" i="24"/>
  <c r="K33" i="24"/>
  <c r="AE33" i="24"/>
  <c r="N33" i="24"/>
  <c r="P33" i="24"/>
  <c r="Y33" i="24"/>
  <c r="Z33" i="24"/>
  <c r="AA33" i="24"/>
  <c r="AB33" i="24"/>
  <c r="AF33" i="24"/>
  <c r="AI33" i="24"/>
  <c r="K34" i="24"/>
  <c r="N34" i="24"/>
  <c r="P34" i="24"/>
  <c r="Y34" i="24"/>
  <c r="Z34" i="24"/>
  <c r="AA34" i="24"/>
  <c r="AB34" i="24"/>
  <c r="AF34" i="24"/>
  <c r="AI34" i="24"/>
  <c r="K35" i="24"/>
  <c r="N35" i="24"/>
  <c r="P35" i="24"/>
  <c r="Y35" i="24"/>
  <c r="Z35" i="24"/>
  <c r="AA35" i="24"/>
  <c r="AB35" i="24"/>
  <c r="AF35" i="24"/>
  <c r="AI35" i="24"/>
  <c r="K36" i="24"/>
  <c r="N36" i="24"/>
  <c r="P36" i="24"/>
  <c r="Y36" i="24"/>
  <c r="Z36" i="24"/>
  <c r="AA36" i="24"/>
  <c r="AB36" i="24"/>
  <c r="AF36" i="24"/>
  <c r="AI36" i="24"/>
  <c r="K37" i="24"/>
  <c r="T37" i="24"/>
  <c r="N37" i="24"/>
  <c r="P37" i="24"/>
  <c r="Y37" i="24"/>
  <c r="Z37" i="24"/>
  <c r="AA37" i="24"/>
  <c r="AB37" i="24"/>
  <c r="AE37" i="24"/>
  <c r="AF37" i="24"/>
  <c r="AI37" i="24"/>
  <c r="K38" i="24"/>
  <c r="T38" i="24"/>
  <c r="N38" i="24"/>
  <c r="P38" i="24"/>
  <c r="Y38" i="24"/>
  <c r="Z38" i="24"/>
  <c r="AA38" i="24"/>
  <c r="AB38" i="24"/>
  <c r="AE38" i="24"/>
  <c r="AF38" i="24"/>
  <c r="AI38" i="24"/>
  <c r="K39" i="24"/>
  <c r="T39" i="24"/>
  <c r="N39" i="24"/>
  <c r="P39" i="24"/>
  <c r="Y39" i="24"/>
  <c r="Z39" i="24"/>
  <c r="AA39" i="24"/>
  <c r="AB39" i="24"/>
  <c r="AE39" i="24"/>
  <c r="AF39" i="24"/>
  <c r="AI39" i="24"/>
  <c r="K40" i="24"/>
  <c r="AE40" i="24"/>
  <c r="N40" i="24"/>
  <c r="P40" i="24"/>
  <c r="Y40" i="24"/>
  <c r="Z40" i="24"/>
  <c r="AA40" i="24"/>
  <c r="AB40" i="24"/>
  <c r="AF40" i="24"/>
  <c r="AI40" i="24"/>
  <c r="K41" i="24"/>
  <c r="T41" i="24"/>
  <c r="N41" i="24"/>
  <c r="P41" i="24"/>
  <c r="Y41" i="24"/>
  <c r="Z41" i="24"/>
  <c r="AA41" i="24"/>
  <c r="AB41" i="24"/>
  <c r="AE41" i="24"/>
  <c r="AF41" i="24"/>
  <c r="AI41" i="24"/>
  <c r="K42" i="24"/>
  <c r="N42" i="24"/>
  <c r="P42" i="24"/>
  <c r="Y42" i="24"/>
  <c r="Z42" i="24"/>
  <c r="AA42" i="24"/>
  <c r="AB42" i="24"/>
  <c r="AF42" i="24"/>
  <c r="AI42" i="24"/>
  <c r="K43" i="24"/>
  <c r="T43" i="24"/>
  <c r="N43" i="24"/>
  <c r="P43" i="24"/>
  <c r="Y43" i="24"/>
  <c r="Z43" i="24"/>
  <c r="AA43" i="24"/>
  <c r="AB43" i="24"/>
  <c r="AF43" i="24"/>
  <c r="AI43" i="24"/>
  <c r="K44" i="24"/>
  <c r="N44" i="24"/>
  <c r="P44" i="24"/>
  <c r="Y44" i="24"/>
  <c r="Z44" i="24"/>
  <c r="AA44" i="24"/>
  <c r="AB44" i="24"/>
  <c r="AF44" i="24"/>
  <c r="AI44" i="24"/>
  <c r="K45" i="24"/>
  <c r="T45" i="24"/>
  <c r="N45" i="24"/>
  <c r="P45" i="24"/>
  <c r="Y45" i="24"/>
  <c r="Z45" i="24"/>
  <c r="AA45" i="24"/>
  <c r="AB45" i="24"/>
  <c r="AE45" i="24"/>
  <c r="AF45" i="24"/>
  <c r="AI45" i="24"/>
  <c r="K46" i="24"/>
  <c r="N46" i="24"/>
  <c r="P46" i="24"/>
  <c r="Y46" i="24"/>
  <c r="Z46" i="24"/>
  <c r="AA46" i="24"/>
  <c r="AB46" i="24"/>
  <c r="AF46" i="24"/>
  <c r="AI46" i="24"/>
  <c r="K47" i="24"/>
  <c r="T47" i="24"/>
  <c r="N47" i="24"/>
  <c r="P47" i="24"/>
  <c r="Y47" i="24"/>
  <c r="Z47" i="24"/>
  <c r="AA47" i="24"/>
  <c r="AB47" i="24"/>
  <c r="AF47" i="24"/>
  <c r="AI47" i="24"/>
  <c r="K48" i="24"/>
  <c r="N48" i="24"/>
  <c r="P48" i="24"/>
  <c r="Y48" i="24"/>
  <c r="Z48" i="24"/>
  <c r="AA48" i="24"/>
  <c r="AB48" i="24"/>
  <c r="AF48" i="24"/>
  <c r="AI48" i="24"/>
  <c r="K49" i="24"/>
  <c r="T49" i="24"/>
  <c r="N49" i="24"/>
  <c r="P49" i="24"/>
  <c r="Y49" i="24"/>
  <c r="Z49" i="24"/>
  <c r="AA49" i="24"/>
  <c r="AB49" i="24"/>
  <c r="AF49" i="24"/>
  <c r="AI49" i="24"/>
  <c r="K50" i="24"/>
  <c r="N50" i="24"/>
  <c r="P50" i="24"/>
  <c r="Y50" i="24"/>
  <c r="Z50" i="24"/>
  <c r="AA50" i="24"/>
  <c r="AB50" i="24"/>
  <c r="AF50" i="24"/>
  <c r="AI50" i="24"/>
  <c r="K51" i="24"/>
  <c r="T51" i="24"/>
  <c r="N51" i="24"/>
  <c r="P51" i="24"/>
  <c r="Y51" i="24"/>
  <c r="Z51" i="24"/>
  <c r="AA51" i="24"/>
  <c r="AB51" i="24"/>
  <c r="AF51" i="24"/>
  <c r="AI51" i="24"/>
  <c r="K52" i="24"/>
  <c r="N52" i="24"/>
  <c r="P52" i="24"/>
  <c r="Y52" i="24"/>
  <c r="Z52" i="24"/>
  <c r="AA52" i="24"/>
  <c r="AB52" i="24"/>
  <c r="AF52" i="24"/>
  <c r="AI52" i="24"/>
  <c r="K53" i="24"/>
  <c r="T53" i="24"/>
  <c r="N53" i="24"/>
  <c r="P53" i="24"/>
  <c r="Y53" i="24"/>
  <c r="Z53" i="24"/>
  <c r="AA53" i="24"/>
  <c r="AB53" i="24"/>
  <c r="AF53" i="24"/>
  <c r="AI53" i="24"/>
  <c r="K54" i="24"/>
  <c r="N54" i="24"/>
  <c r="P54" i="24"/>
  <c r="Y54" i="24"/>
  <c r="Z54" i="24"/>
  <c r="AA54" i="24"/>
  <c r="AB54" i="24"/>
  <c r="AF54" i="24"/>
  <c r="AI54" i="24"/>
  <c r="K55" i="24"/>
  <c r="T55" i="24"/>
  <c r="N55" i="24"/>
  <c r="P55" i="24"/>
  <c r="Y55" i="24"/>
  <c r="Z55" i="24"/>
  <c r="AA55" i="24"/>
  <c r="AB55" i="24"/>
  <c r="AF55" i="24"/>
  <c r="AI55" i="24"/>
  <c r="K56" i="24"/>
  <c r="AE56" i="24"/>
  <c r="N56" i="24"/>
  <c r="P56" i="24"/>
  <c r="Y56" i="24"/>
  <c r="Z56" i="24"/>
  <c r="AA56" i="24"/>
  <c r="AB56" i="24"/>
  <c r="AF56" i="24"/>
  <c r="AI56" i="24"/>
  <c r="K57" i="24"/>
  <c r="AE57" i="24"/>
  <c r="N57" i="24"/>
  <c r="P57" i="24"/>
  <c r="T57" i="24"/>
  <c r="Y57" i="24"/>
  <c r="Z57" i="24"/>
  <c r="AA57" i="24"/>
  <c r="AB57" i="24"/>
  <c r="AF57" i="24"/>
  <c r="AI57" i="24"/>
  <c r="K58" i="24"/>
  <c r="N58" i="24"/>
  <c r="P58" i="24"/>
  <c r="Y58" i="24"/>
  <c r="Z58" i="24"/>
  <c r="AA58" i="24"/>
  <c r="AB58" i="24"/>
  <c r="AF58" i="24"/>
  <c r="AI58" i="24"/>
  <c r="K59" i="24"/>
  <c r="T59" i="24"/>
  <c r="N59" i="24"/>
  <c r="P59" i="24"/>
  <c r="Y59" i="24"/>
  <c r="Z59" i="24"/>
  <c r="AA59" i="24"/>
  <c r="AB59" i="24"/>
  <c r="AF59" i="24"/>
  <c r="AI59" i="24"/>
  <c r="K60" i="24"/>
  <c r="AE60" i="24"/>
  <c r="N60" i="24"/>
  <c r="P60" i="24"/>
  <c r="Y60" i="24"/>
  <c r="Z60" i="24"/>
  <c r="AA60" i="24"/>
  <c r="AB60" i="24"/>
  <c r="AF60" i="24"/>
  <c r="AI60" i="24"/>
  <c r="K61" i="24"/>
  <c r="T61" i="24"/>
  <c r="N61" i="24"/>
  <c r="P61" i="24"/>
  <c r="Y61" i="24"/>
  <c r="Z61" i="24"/>
  <c r="AA61" i="24"/>
  <c r="AB61" i="24"/>
  <c r="AE61" i="24"/>
  <c r="AF61" i="24"/>
  <c r="AI61" i="24"/>
  <c r="K62" i="24"/>
  <c r="N62" i="24"/>
  <c r="P62" i="24"/>
  <c r="Y62" i="24"/>
  <c r="Z62" i="24"/>
  <c r="AA62" i="24"/>
  <c r="AB62" i="24"/>
  <c r="AF62" i="24"/>
  <c r="AI62" i="24"/>
  <c r="K63" i="24"/>
  <c r="T63" i="24"/>
  <c r="N63" i="24"/>
  <c r="P63" i="24"/>
  <c r="Y63" i="24"/>
  <c r="Z63" i="24"/>
  <c r="AA63" i="24"/>
  <c r="AB63" i="24"/>
  <c r="AF63" i="24"/>
  <c r="AI63" i="24"/>
  <c r="K64" i="24"/>
  <c r="AE64" i="24"/>
  <c r="N64" i="24"/>
  <c r="P64" i="24"/>
  <c r="Y64" i="24"/>
  <c r="Z64" i="24"/>
  <c r="AA64" i="24"/>
  <c r="AB64" i="24"/>
  <c r="AF64" i="24"/>
  <c r="AI64" i="24"/>
  <c r="K65" i="24"/>
  <c r="T65" i="24"/>
  <c r="N65" i="24"/>
  <c r="P65" i="24"/>
  <c r="Y65" i="24"/>
  <c r="Z65" i="24"/>
  <c r="AA65" i="24"/>
  <c r="AB65" i="24"/>
  <c r="AF65" i="24"/>
  <c r="AI65" i="24"/>
  <c r="K66" i="24"/>
  <c r="N66" i="24"/>
  <c r="P66" i="24"/>
  <c r="Y66" i="24"/>
  <c r="Z66" i="24"/>
  <c r="AA66" i="24"/>
  <c r="AB66" i="24"/>
  <c r="AF66" i="24"/>
  <c r="AI66" i="24"/>
  <c r="K67" i="24"/>
  <c r="T67" i="24"/>
  <c r="N67" i="24"/>
  <c r="P67" i="24"/>
  <c r="Y67" i="24"/>
  <c r="Z67" i="24"/>
  <c r="AA67" i="24"/>
  <c r="AB67" i="24"/>
  <c r="AE67" i="24"/>
  <c r="AF67" i="24"/>
  <c r="AI67" i="24"/>
  <c r="K68" i="24"/>
  <c r="T68" i="24"/>
  <c r="N68" i="24"/>
  <c r="P68" i="24"/>
  <c r="Y68" i="24"/>
  <c r="Z68" i="24"/>
  <c r="AA68" i="24"/>
  <c r="AB68" i="24"/>
  <c r="AE68" i="24"/>
  <c r="AF68" i="24"/>
  <c r="AI68" i="24"/>
  <c r="K69" i="24"/>
  <c r="AE69" i="24"/>
  <c r="N69" i="24"/>
  <c r="P69" i="24"/>
  <c r="Y69" i="24"/>
  <c r="Z69" i="24"/>
  <c r="AA69" i="24"/>
  <c r="AB69" i="24"/>
  <c r="AF69" i="24"/>
  <c r="AI69" i="24"/>
  <c r="K70" i="24"/>
  <c r="N70" i="24"/>
  <c r="P70" i="24"/>
  <c r="Y70" i="24"/>
  <c r="Z70" i="24"/>
  <c r="AA70" i="24"/>
  <c r="AB70" i="24"/>
  <c r="AF70" i="24"/>
  <c r="AI70" i="24"/>
  <c r="K71" i="24"/>
  <c r="AE71" i="24"/>
  <c r="N71" i="24"/>
  <c r="P71" i="24"/>
  <c r="Y71" i="24"/>
  <c r="Z71" i="24"/>
  <c r="AA71" i="24"/>
  <c r="AB71" i="24"/>
  <c r="AF71" i="24"/>
  <c r="AI71" i="24"/>
  <c r="K72" i="24"/>
  <c r="N72" i="24"/>
  <c r="P72" i="24"/>
  <c r="Y72" i="24"/>
  <c r="Z72" i="24"/>
  <c r="AA72" i="24"/>
  <c r="AB72" i="24"/>
  <c r="AF72" i="24"/>
  <c r="AI72" i="24"/>
  <c r="K73" i="24"/>
  <c r="N73" i="24"/>
  <c r="P73" i="24"/>
  <c r="T73" i="24"/>
  <c r="Y73" i="24"/>
  <c r="Z73" i="24"/>
  <c r="AA73" i="24"/>
  <c r="AB73" i="24"/>
  <c r="AE73" i="24"/>
  <c r="AF73" i="24"/>
  <c r="AI73" i="24"/>
  <c r="K74" i="24"/>
  <c r="N74" i="24"/>
  <c r="P74" i="24"/>
  <c r="Y74" i="24"/>
  <c r="Z74" i="24"/>
  <c r="AA74" i="24"/>
  <c r="AB74" i="24"/>
  <c r="AF74" i="24"/>
  <c r="AI74" i="24"/>
  <c r="K75" i="24"/>
  <c r="N75" i="24"/>
  <c r="P75" i="24"/>
  <c r="T75" i="24"/>
  <c r="Y75" i="24"/>
  <c r="Z75" i="24"/>
  <c r="AA75" i="24"/>
  <c r="AB75" i="24"/>
  <c r="AE75" i="24"/>
  <c r="AF75" i="24"/>
  <c r="AI75" i="24"/>
  <c r="K76" i="24"/>
  <c r="N76" i="24"/>
  <c r="P76" i="24"/>
  <c r="Y76" i="24"/>
  <c r="Z76" i="24"/>
  <c r="AA76" i="24"/>
  <c r="AB76" i="24"/>
  <c r="AF76" i="24"/>
  <c r="AI76" i="24"/>
  <c r="K77" i="24"/>
  <c r="T77" i="24"/>
  <c r="N77" i="24"/>
  <c r="P77" i="24"/>
  <c r="Y77" i="24"/>
  <c r="Z77" i="24"/>
  <c r="AA77" i="24"/>
  <c r="AB77" i="24"/>
  <c r="AF77" i="24"/>
  <c r="AI77" i="24"/>
  <c r="K78" i="24"/>
  <c r="AE78" i="24"/>
  <c r="N78" i="24"/>
  <c r="P78" i="24"/>
  <c r="Y78" i="24"/>
  <c r="Z78" i="24"/>
  <c r="AA78" i="24"/>
  <c r="AB78" i="24"/>
  <c r="AF78" i="24"/>
  <c r="AI78" i="24"/>
  <c r="K79" i="24"/>
  <c r="N79" i="24"/>
  <c r="P79" i="24"/>
  <c r="Y79" i="24"/>
  <c r="Z79" i="24"/>
  <c r="AA79" i="24"/>
  <c r="AB79" i="24"/>
  <c r="AE79" i="24"/>
  <c r="AF79" i="24"/>
  <c r="AI79" i="24"/>
  <c r="K80" i="24"/>
  <c r="N80" i="24"/>
  <c r="P80" i="24"/>
  <c r="Y80" i="24"/>
  <c r="Z80" i="24"/>
  <c r="AA80" i="24"/>
  <c r="AB80" i="24"/>
  <c r="AF80" i="24"/>
  <c r="AI80" i="24"/>
  <c r="K81" i="24"/>
  <c r="N81" i="24"/>
  <c r="P81" i="24"/>
  <c r="Y81" i="24"/>
  <c r="Z81" i="24"/>
  <c r="AA81" i="24"/>
  <c r="AB81" i="24"/>
  <c r="AF81" i="24"/>
  <c r="AI81" i="24"/>
  <c r="K82" i="24"/>
  <c r="N82" i="24"/>
  <c r="P82" i="24"/>
  <c r="Y82" i="24"/>
  <c r="Z82" i="24"/>
  <c r="AA82" i="24"/>
  <c r="AB82" i="24"/>
  <c r="AF82" i="24"/>
  <c r="AI82" i="24"/>
  <c r="K83" i="24"/>
  <c r="T83" i="24"/>
  <c r="N83" i="24"/>
  <c r="P83" i="24"/>
  <c r="Y83" i="24"/>
  <c r="Z83" i="24"/>
  <c r="AA83" i="24"/>
  <c r="AB83" i="24"/>
  <c r="AE83" i="24"/>
  <c r="AF83" i="24"/>
  <c r="AI83" i="24"/>
  <c r="K84" i="24"/>
  <c r="AE84" i="24"/>
  <c r="N84" i="24"/>
  <c r="P84" i="24"/>
  <c r="Y84" i="24"/>
  <c r="Z84" i="24"/>
  <c r="AA84" i="24"/>
  <c r="AB84" i="24"/>
  <c r="AF84" i="24"/>
  <c r="AI84" i="24"/>
  <c r="K85" i="24"/>
  <c r="AE85" i="24"/>
  <c r="N85" i="24"/>
  <c r="P85" i="24"/>
  <c r="Y85" i="24"/>
  <c r="Z85" i="24"/>
  <c r="AA85" i="24"/>
  <c r="AB85" i="24"/>
  <c r="AF85" i="24"/>
  <c r="AI85" i="24"/>
  <c r="K86" i="24"/>
  <c r="N86" i="24"/>
  <c r="P86" i="24"/>
  <c r="Y86" i="24"/>
  <c r="Z86" i="24"/>
  <c r="AA86" i="24"/>
  <c r="AB86" i="24"/>
  <c r="AF86" i="24"/>
  <c r="AI86" i="24"/>
  <c r="K87" i="24"/>
  <c r="AE87" i="24"/>
  <c r="N87" i="24"/>
  <c r="P87" i="24"/>
  <c r="Y87" i="24"/>
  <c r="Z87" i="24"/>
  <c r="AA87" i="24"/>
  <c r="AB87" i="24"/>
  <c r="AF87" i="24"/>
  <c r="AI87" i="24"/>
  <c r="K88" i="24"/>
  <c r="AE88" i="24"/>
  <c r="N88" i="24"/>
  <c r="P88" i="24"/>
  <c r="Y88" i="24"/>
  <c r="Z88" i="24"/>
  <c r="AA88" i="24"/>
  <c r="AB88" i="24"/>
  <c r="AF88" i="24"/>
  <c r="AI88" i="24"/>
  <c r="K89" i="24"/>
  <c r="T89" i="24"/>
  <c r="N89" i="24"/>
  <c r="P89" i="24"/>
  <c r="Y89" i="24"/>
  <c r="Z89" i="24"/>
  <c r="AA89" i="24"/>
  <c r="AB89" i="24"/>
  <c r="AF89" i="24"/>
  <c r="AI89" i="24"/>
  <c r="K90" i="24"/>
  <c r="N90" i="24"/>
  <c r="P90" i="24"/>
  <c r="Y90" i="24"/>
  <c r="Z90" i="24"/>
  <c r="AA90" i="24"/>
  <c r="AB90" i="24"/>
  <c r="AF90" i="24"/>
  <c r="AI90" i="24"/>
  <c r="K91" i="24"/>
  <c r="N91" i="24"/>
  <c r="P91" i="24"/>
  <c r="Y91" i="24"/>
  <c r="Z91" i="24"/>
  <c r="AA91" i="24"/>
  <c r="AB91" i="24"/>
  <c r="AF91" i="24"/>
  <c r="AI91" i="24"/>
  <c r="K92" i="24"/>
  <c r="AE92" i="24"/>
  <c r="N92" i="24"/>
  <c r="P92" i="24"/>
  <c r="Y92" i="24"/>
  <c r="Z92" i="24"/>
  <c r="AA92" i="24"/>
  <c r="AB92" i="24"/>
  <c r="AF92" i="24"/>
  <c r="AI92" i="24"/>
  <c r="K93" i="24"/>
  <c r="T93" i="24"/>
  <c r="N93" i="24"/>
  <c r="P93" i="24"/>
  <c r="Y93" i="24"/>
  <c r="Z93" i="24"/>
  <c r="AA93" i="24"/>
  <c r="AB93" i="24"/>
  <c r="AE93" i="24"/>
  <c r="AF93" i="24"/>
  <c r="AI93" i="24"/>
  <c r="K94" i="24"/>
  <c r="T94" i="24"/>
  <c r="N94" i="24"/>
  <c r="P94" i="24"/>
  <c r="Y94" i="24"/>
  <c r="Z94" i="24"/>
  <c r="AA94" i="24"/>
  <c r="AB94" i="24"/>
  <c r="AF94" i="24"/>
  <c r="AI94" i="24"/>
  <c r="K95" i="24"/>
  <c r="AE95" i="24"/>
  <c r="N95" i="24"/>
  <c r="P95" i="24"/>
  <c r="Y95" i="24"/>
  <c r="Z95" i="24"/>
  <c r="AA95" i="24"/>
  <c r="AB95" i="24"/>
  <c r="AF95" i="24"/>
  <c r="AI95" i="24"/>
  <c r="K96" i="24"/>
  <c r="AE96" i="24"/>
  <c r="N96" i="24"/>
  <c r="P96" i="24"/>
  <c r="Y96" i="24"/>
  <c r="Z96" i="24"/>
  <c r="AA96" i="24"/>
  <c r="AB96" i="24"/>
  <c r="AF96" i="24"/>
  <c r="AI96" i="24"/>
  <c r="K97" i="24"/>
  <c r="T97" i="24"/>
  <c r="N97" i="24"/>
  <c r="P97" i="24"/>
  <c r="Y97" i="24"/>
  <c r="Z97" i="24"/>
  <c r="AA97" i="24"/>
  <c r="AB97" i="24"/>
  <c r="AE97" i="24"/>
  <c r="AF97" i="24"/>
  <c r="AI97" i="24"/>
  <c r="K98" i="24"/>
  <c r="T98" i="24"/>
  <c r="N98" i="24"/>
  <c r="P98" i="24"/>
  <c r="Y98" i="24"/>
  <c r="Z98" i="24"/>
  <c r="AA98" i="24"/>
  <c r="AB98" i="24"/>
  <c r="AF98" i="24"/>
  <c r="AI98" i="24"/>
  <c r="K99" i="24"/>
  <c r="T99" i="24"/>
  <c r="N99" i="24"/>
  <c r="P99" i="24"/>
  <c r="Y99" i="24"/>
  <c r="Z99" i="24"/>
  <c r="AA99" i="24"/>
  <c r="AB99" i="24"/>
  <c r="AF99" i="24"/>
  <c r="AI99" i="24"/>
  <c r="K100" i="24"/>
  <c r="AE100" i="24"/>
  <c r="N100" i="24"/>
  <c r="P100" i="24"/>
  <c r="Y100" i="24"/>
  <c r="Z100" i="24"/>
  <c r="AA100" i="24"/>
  <c r="AB100" i="24"/>
  <c r="AF100" i="24"/>
  <c r="AI100" i="24"/>
  <c r="K101" i="24"/>
  <c r="T101" i="24"/>
  <c r="N101" i="24"/>
  <c r="P101" i="24"/>
  <c r="Y101" i="24"/>
  <c r="Z101" i="24"/>
  <c r="AA101" i="24"/>
  <c r="AB101" i="24"/>
  <c r="AF101" i="24"/>
  <c r="AI101" i="24"/>
  <c r="K102" i="24"/>
  <c r="N102" i="24"/>
  <c r="P102" i="24"/>
  <c r="Y102" i="24"/>
  <c r="Z102" i="24"/>
  <c r="AA102" i="24"/>
  <c r="AB102" i="24"/>
  <c r="AF102" i="24"/>
  <c r="AI102" i="24"/>
  <c r="K103" i="24"/>
  <c r="N103" i="24"/>
  <c r="P103" i="24"/>
  <c r="Y103" i="24"/>
  <c r="Z103" i="24"/>
  <c r="AA103" i="24"/>
  <c r="AB103" i="24"/>
  <c r="AF103" i="24"/>
  <c r="AI103" i="24"/>
  <c r="K104" i="24"/>
  <c r="N104" i="24"/>
  <c r="P104" i="24"/>
  <c r="Y104" i="24"/>
  <c r="Z104" i="24"/>
  <c r="AA104" i="24"/>
  <c r="AB104" i="24"/>
  <c r="AF104" i="24"/>
  <c r="AI104" i="24"/>
  <c r="K105" i="24"/>
  <c r="T105" i="24"/>
  <c r="N105" i="24"/>
  <c r="P105" i="24"/>
  <c r="Y105" i="24"/>
  <c r="Z105" i="24"/>
  <c r="AA105" i="24"/>
  <c r="AB105" i="24"/>
  <c r="AF105" i="24"/>
  <c r="AI105" i="24"/>
  <c r="K106" i="24"/>
  <c r="T106" i="24"/>
  <c r="N106" i="24"/>
  <c r="P106" i="24"/>
  <c r="Y106" i="24"/>
  <c r="Z106" i="24"/>
  <c r="AA106" i="24"/>
  <c r="AB106" i="24"/>
  <c r="AF106" i="24"/>
  <c r="AI106" i="24"/>
  <c r="K107" i="24"/>
  <c r="T107" i="24"/>
  <c r="N107" i="24"/>
  <c r="P107" i="24"/>
  <c r="Y107" i="24"/>
  <c r="Z107" i="24"/>
  <c r="AA107" i="24"/>
  <c r="AB107" i="24"/>
  <c r="AF107" i="24"/>
  <c r="AI107" i="24"/>
  <c r="K108" i="24"/>
  <c r="T108" i="24"/>
  <c r="N108" i="24"/>
  <c r="P108" i="24"/>
  <c r="Y108" i="24"/>
  <c r="Z108" i="24"/>
  <c r="AA108" i="24"/>
  <c r="AB108" i="24"/>
  <c r="AE108" i="24"/>
  <c r="AF108" i="24"/>
  <c r="AI108" i="24"/>
  <c r="K109" i="24"/>
  <c r="AE109" i="24"/>
  <c r="N109" i="24"/>
  <c r="P109" i="24"/>
  <c r="Y109" i="24"/>
  <c r="Z109" i="24"/>
  <c r="AA109" i="24"/>
  <c r="AB109" i="24"/>
  <c r="AF109" i="24"/>
  <c r="AI109" i="24"/>
  <c r="K110" i="24"/>
  <c r="T110" i="24"/>
  <c r="N110" i="24"/>
  <c r="P110" i="24"/>
  <c r="Y110" i="24"/>
  <c r="Z110" i="24"/>
  <c r="AA110" i="24"/>
  <c r="AB110" i="24"/>
  <c r="AE110" i="24"/>
  <c r="AF110" i="24"/>
  <c r="AI110" i="24"/>
  <c r="K111" i="24"/>
  <c r="T111" i="24"/>
  <c r="N111" i="24"/>
  <c r="P111" i="24"/>
  <c r="Y111" i="24"/>
  <c r="Z111" i="24"/>
  <c r="AA111" i="24"/>
  <c r="AB111" i="24"/>
  <c r="AE111" i="24"/>
  <c r="AF111" i="24"/>
  <c r="AI111" i="24"/>
  <c r="K112" i="24"/>
  <c r="N112" i="24"/>
  <c r="P112" i="24"/>
  <c r="Y112" i="24"/>
  <c r="Z112" i="24"/>
  <c r="AA112" i="24"/>
  <c r="AB112" i="24"/>
  <c r="AF112" i="24"/>
  <c r="AI112" i="24"/>
  <c r="K113" i="24"/>
  <c r="AE113" i="24"/>
  <c r="N113" i="24"/>
  <c r="P113" i="24"/>
  <c r="Y113" i="24"/>
  <c r="Z113" i="24"/>
  <c r="AA113" i="24"/>
  <c r="AB113" i="24"/>
  <c r="AF113" i="24"/>
  <c r="AI113" i="24"/>
  <c r="K114" i="24"/>
  <c r="T114" i="24"/>
  <c r="N114" i="24"/>
  <c r="P114" i="24"/>
  <c r="Y114" i="24"/>
  <c r="Z114" i="24"/>
  <c r="AA114" i="24"/>
  <c r="AB114" i="24"/>
  <c r="AE114" i="24"/>
  <c r="AF114" i="24"/>
  <c r="AI114" i="24"/>
  <c r="K115" i="24"/>
  <c r="T115" i="24"/>
  <c r="N115" i="24"/>
  <c r="P115" i="24"/>
  <c r="Y115" i="24"/>
  <c r="Z115" i="24"/>
  <c r="AA115" i="24"/>
  <c r="AB115" i="24"/>
  <c r="AF115" i="24"/>
  <c r="AI115" i="24"/>
  <c r="K116" i="24"/>
  <c r="N116" i="24"/>
  <c r="P116" i="24"/>
  <c r="Y116" i="24"/>
  <c r="Z116" i="24"/>
  <c r="AA116" i="24"/>
  <c r="AB116" i="24"/>
  <c r="AF116" i="24"/>
  <c r="AI116" i="24"/>
  <c r="K117" i="24"/>
  <c r="AE117" i="24"/>
  <c r="N117" i="24"/>
  <c r="P117" i="24"/>
  <c r="Y117" i="24"/>
  <c r="Z117" i="24"/>
  <c r="AA117" i="24"/>
  <c r="AB117" i="24"/>
  <c r="AF117" i="24"/>
  <c r="AI117" i="24"/>
  <c r="K118" i="24"/>
  <c r="T118" i="24"/>
  <c r="N118" i="24"/>
  <c r="P118" i="24"/>
  <c r="Y118" i="24"/>
  <c r="Z118" i="24"/>
  <c r="AA118" i="24"/>
  <c r="AB118" i="24"/>
  <c r="AF118" i="24"/>
  <c r="AI118" i="24"/>
  <c r="K119" i="24"/>
  <c r="T119" i="24"/>
  <c r="N119" i="24"/>
  <c r="P119" i="24"/>
  <c r="Y119" i="24"/>
  <c r="Z119" i="24"/>
  <c r="AA119" i="24"/>
  <c r="AB119" i="24"/>
  <c r="AF119" i="24"/>
  <c r="AI119" i="24"/>
  <c r="K120" i="24"/>
  <c r="N120" i="24"/>
  <c r="P120" i="24"/>
  <c r="Y120" i="24"/>
  <c r="Z120" i="24"/>
  <c r="AA120" i="24"/>
  <c r="AB120" i="24"/>
  <c r="AF120" i="24"/>
  <c r="AI120" i="24"/>
  <c r="K121" i="24"/>
  <c r="AE121" i="24"/>
  <c r="N121" i="24"/>
  <c r="P121" i="24"/>
  <c r="Y121" i="24"/>
  <c r="Z121" i="24"/>
  <c r="AA121" i="24"/>
  <c r="AB121" i="24"/>
  <c r="AF121" i="24"/>
  <c r="AI121" i="24"/>
  <c r="K122" i="24"/>
  <c r="T122" i="24"/>
  <c r="N122" i="24"/>
  <c r="P122" i="24"/>
  <c r="Y122" i="24"/>
  <c r="Z122" i="24"/>
  <c r="AA122" i="24"/>
  <c r="AB122" i="24"/>
  <c r="AF122" i="24"/>
  <c r="AI122" i="24"/>
  <c r="K123" i="24"/>
  <c r="T123" i="24"/>
  <c r="N123" i="24"/>
  <c r="P123" i="24"/>
  <c r="Y123" i="24"/>
  <c r="Z123" i="24"/>
  <c r="AA123" i="24"/>
  <c r="AB123" i="24"/>
  <c r="AF123" i="24"/>
  <c r="AI123" i="24"/>
  <c r="K124" i="24"/>
  <c r="T124" i="24"/>
  <c r="N124" i="24"/>
  <c r="P124" i="24"/>
  <c r="Y124" i="24"/>
  <c r="Z124" i="24"/>
  <c r="AA124" i="24"/>
  <c r="AB124" i="24"/>
  <c r="AF124" i="24"/>
  <c r="AI124" i="24"/>
  <c r="K125" i="24"/>
  <c r="AE125" i="24"/>
  <c r="N125" i="24"/>
  <c r="P125" i="24"/>
  <c r="Y125" i="24"/>
  <c r="Z125" i="24"/>
  <c r="AA125" i="24"/>
  <c r="AB125" i="24"/>
  <c r="AF125" i="24"/>
  <c r="AI125" i="24"/>
  <c r="K126" i="24"/>
  <c r="N126" i="24"/>
  <c r="P126" i="24"/>
  <c r="Y126" i="24"/>
  <c r="Z126" i="24"/>
  <c r="AA126" i="24"/>
  <c r="AB126" i="24"/>
  <c r="AF126" i="24"/>
  <c r="AI126" i="24"/>
  <c r="K127" i="24"/>
  <c r="T127" i="24"/>
  <c r="N127" i="24"/>
  <c r="P127" i="24"/>
  <c r="Y127" i="24"/>
  <c r="Z127" i="24"/>
  <c r="AA127" i="24"/>
  <c r="AB127" i="24"/>
  <c r="AF127" i="24"/>
  <c r="AI127" i="24"/>
  <c r="K128" i="24"/>
  <c r="N128" i="24"/>
  <c r="P128" i="24"/>
  <c r="Y128" i="24"/>
  <c r="Z128" i="24"/>
  <c r="AA128" i="24"/>
  <c r="AB128" i="24"/>
  <c r="AF128" i="24"/>
  <c r="AI128" i="24"/>
  <c r="K129" i="24"/>
  <c r="AE129" i="24"/>
  <c r="N129" i="24"/>
  <c r="P129" i="24"/>
  <c r="Y129" i="24"/>
  <c r="Z129" i="24"/>
  <c r="AA129" i="24"/>
  <c r="AB129" i="24"/>
  <c r="AF129" i="24"/>
  <c r="AI129" i="24"/>
  <c r="K130" i="24"/>
  <c r="T130" i="24"/>
  <c r="N130" i="24"/>
  <c r="P130" i="24"/>
  <c r="Y130" i="24"/>
  <c r="Z130" i="24"/>
  <c r="AA130" i="24"/>
  <c r="AB130" i="24"/>
  <c r="AF130" i="24"/>
  <c r="AI130" i="24"/>
  <c r="K131" i="24"/>
  <c r="T131" i="24"/>
  <c r="N131" i="24"/>
  <c r="P131" i="24"/>
  <c r="Y131" i="24"/>
  <c r="Z131" i="24"/>
  <c r="AA131" i="24"/>
  <c r="AB131" i="24"/>
  <c r="AF131" i="24"/>
  <c r="AI131" i="24"/>
  <c r="K132" i="24"/>
  <c r="T132" i="24"/>
  <c r="N132" i="24"/>
  <c r="P132" i="24"/>
  <c r="Y132" i="24"/>
  <c r="Z132" i="24"/>
  <c r="AA132" i="24"/>
  <c r="AB132" i="24"/>
  <c r="AF132" i="24"/>
  <c r="AI132" i="24"/>
  <c r="K133" i="24"/>
  <c r="AE133" i="24"/>
  <c r="N133" i="24"/>
  <c r="P133" i="24"/>
  <c r="Y133" i="24"/>
  <c r="Z133" i="24"/>
  <c r="AA133" i="24"/>
  <c r="AB133" i="24"/>
  <c r="AF133" i="24"/>
  <c r="AI133" i="24"/>
  <c r="K134" i="24"/>
  <c r="AE134" i="24"/>
  <c r="N134" i="24"/>
  <c r="P134" i="24"/>
  <c r="Y134" i="24"/>
  <c r="Z134" i="24"/>
  <c r="AA134" i="24"/>
  <c r="AB134" i="24"/>
  <c r="AF134" i="24"/>
  <c r="AI134" i="24"/>
  <c r="K135" i="24"/>
  <c r="T135" i="24"/>
  <c r="N135" i="24"/>
  <c r="P135" i="24"/>
  <c r="Y135" i="24"/>
  <c r="Z135" i="24"/>
  <c r="AA135" i="24"/>
  <c r="AB135" i="24"/>
  <c r="AF135" i="24"/>
  <c r="AI135" i="24"/>
  <c r="K136" i="24"/>
  <c r="AE136" i="24"/>
  <c r="N136" i="24"/>
  <c r="P136" i="24"/>
  <c r="Y136" i="24"/>
  <c r="Z136" i="24"/>
  <c r="AA136" i="24"/>
  <c r="AB136" i="24"/>
  <c r="AF136" i="24"/>
  <c r="AI136" i="24"/>
  <c r="K137" i="24"/>
  <c r="AE137" i="24"/>
  <c r="N137" i="24"/>
  <c r="P137" i="24"/>
  <c r="Y137" i="24"/>
  <c r="Z137" i="24"/>
  <c r="AA137" i="24"/>
  <c r="AB137" i="24"/>
  <c r="AF137" i="24"/>
  <c r="AI137" i="24"/>
  <c r="K138" i="24"/>
  <c r="T138" i="24"/>
  <c r="N138" i="24"/>
  <c r="P138" i="24"/>
  <c r="Y138" i="24"/>
  <c r="Z138" i="24"/>
  <c r="AA138" i="24"/>
  <c r="AB138" i="24"/>
  <c r="AF138" i="24"/>
  <c r="AI138" i="24"/>
  <c r="K139" i="24"/>
  <c r="N139" i="24"/>
  <c r="P139" i="24"/>
  <c r="Y139" i="24"/>
  <c r="Z139" i="24"/>
  <c r="AA139" i="24"/>
  <c r="AB139" i="24"/>
  <c r="AF139" i="24"/>
  <c r="AI139" i="24"/>
  <c r="K140" i="24"/>
  <c r="AE140" i="24"/>
  <c r="N140" i="24"/>
  <c r="P140" i="24"/>
  <c r="Y140" i="24"/>
  <c r="Z140" i="24"/>
  <c r="AA140" i="24"/>
  <c r="AB140" i="24"/>
  <c r="AF140" i="24"/>
  <c r="AI140" i="24"/>
  <c r="K141" i="24"/>
  <c r="AE141" i="24"/>
  <c r="N141" i="24"/>
  <c r="P141" i="24"/>
  <c r="Y141" i="24"/>
  <c r="Z141" i="24"/>
  <c r="AA141" i="24"/>
  <c r="AB141" i="24"/>
  <c r="AF141" i="24"/>
  <c r="AI141" i="24"/>
  <c r="K142" i="24"/>
  <c r="T142" i="24"/>
  <c r="N142" i="24"/>
  <c r="P142" i="24"/>
  <c r="Y142" i="24"/>
  <c r="Z142" i="24"/>
  <c r="AA142" i="24"/>
  <c r="AB142" i="24"/>
  <c r="AF142" i="24"/>
  <c r="AI142" i="24"/>
  <c r="K143" i="24"/>
  <c r="N143" i="24"/>
  <c r="P143" i="24"/>
  <c r="Y143" i="24"/>
  <c r="Z143" i="24"/>
  <c r="AA143" i="24"/>
  <c r="AB143" i="24"/>
  <c r="AF143" i="24"/>
  <c r="AI143" i="24"/>
  <c r="K144" i="24"/>
  <c r="AE144" i="24"/>
  <c r="N144" i="24"/>
  <c r="P144" i="24"/>
  <c r="Y144" i="24"/>
  <c r="Z144" i="24"/>
  <c r="AA144" i="24"/>
  <c r="AB144" i="24"/>
  <c r="AF144" i="24"/>
  <c r="AI144" i="24"/>
  <c r="K145" i="24"/>
  <c r="AE145" i="24"/>
  <c r="N145" i="24"/>
  <c r="P145" i="24"/>
  <c r="Y145" i="24"/>
  <c r="Z145" i="24"/>
  <c r="AA145" i="24"/>
  <c r="AB145" i="24"/>
  <c r="AF145" i="24"/>
  <c r="AI145" i="24"/>
  <c r="K146" i="24"/>
  <c r="AE146" i="24"/>
  <c r="N146" i="24"/>
  <c r="P146" i="24"/>
  <c r="Y146" i="24"/>
  <c r="Z146" i="24"/>
  <c r="AA146" i="24"/>
  <c r="AB146" i="24"/>
  <c r="AF146" i="24"/>
  <c r="AI146" i="24"/>
  <c r="K147" i="24"/>
  <c r="T147" i="24"/>
  <c r="N147" i="24"/>
  <c r="P147" i="24"/>
  <c r="Y147" i="24"/>
  <c r="Z147" i="24"/>
  <c r="AA147" i="24"/>
  <c r="AB147" i="24"/>
  <c r="AF147" i="24"/>
  <c r="AI147" i="24"/>
  <c r="K148" i="24"/>
  <c r="AE148" i="24"/>
  <c r="N148" i="24"/>
  <c r="P148" i="24"/>
  <c r="Y148" i="24"/>
  <c r="Z148" i="24"/>
  <c r="AA148" i="24"/>
  <c r="AB148" i="24"/>
  <c r="AF148" i="24"/>
  <c r="AI148" i="24"/>
  <c r="K149" i="24"/>
  <c r="AE149" i="24"/>
  <c r="N149" i="24"/>
  <c r="P149" i="24"/>
  <c r="Y149" i="24"/>
  <c r="Z149" i="24"/>
  <c r="AA149" i="24"/>
  <c r="AB149" i="24"/>
  <c r="AF149" i="24"/>
  <c r="AI149" i="24"/>
  <c r="K150" i="24"/>
  <c r="N150" i="24"/>
  <c r="P150" i="24"/>
  <c r="Y150" i="24"/>
  <c r="Z150" i="24"/>
  <c r="AA150" i="24"/>
  <c r="AB150" i="24"/>
  <c r="AF150" i="24"/>
  <c r="AI150" i="24"/>
  <c r="K151" i="24"/>
  <c r="N151" i="24"/>
  <c r="P151" i="24"/>
  <c r="Y151" i="24"/>
  <c r="Z151" i="24"/>
  <c r="AA151" i="24"/>
  <c r="AB151" i="24"/>
  <c r="AF151" i="24"/>
  <c r="AI151" i="24"/>
  <c r="K152" i="24"/>
  <c r="AE152" i="24"/>
  <c r="N152" i="24"/>
  <c r="P152" i="24"/>
  <c r="Y152" i="24"/>
  <c r="Z152" i="24"/>
  <c r="AA152" i="24"/>
  <c r="AB152" i="24"/>
  <c r="AF152" i="24"/>
  <c r="AI152" i="24"/>
  <c r="K153" i="24"/>
  <c r="AE153" i="24"/>
  <c r="N153" i="24"/>
  <c r="P153" i="24"/>
  <c r="Y153" i="24"/>
  <c r="Z153" i="24"/>
  <c r="AA153" i="24"/>
  <c r="AB153" i="24"/>
  <c r="AF153" i="24"/>
  <c r="AI153" i="24"/>
  <c r="K154" i="24"/>
  <c r="T154" i="24"/>
  <c r="N154" i="24"/>
  <c r="P154" i="24"/>
  <c r="Y154" i="24"/>
  <c r="Z154" i="24"/>
  <c r="AA154" i="24"/>
  <c r="AB154" i="24"/>
  <c r="AE154" i="24"/>
  <c r="AF154" i="24"/>
  <c r="AI154" i="24"/>
  <c r="K155" i="24"/>
  <c r="T155" i="24"/>
  <c r="N155" i="24"/>
  <c r="P155" i="24"/>
  <c r="Y155" i="24"/>
  <c r="Z155" i="24"/>
  <c r="AA155" i="24"/>
  <c r="AB155" i="24"/>
  <c r="AF155" i="24"/>
  <c r="AI155" i="24"/>
  <c r="K156" i="24"/>
  <c r="N156" i="24"/>
  <c r="P156" i="24"/>
  <c r="Y156" i="24"/>
  <c r="Z156" i="24"/>
  <c r="AA156" i="24"/>
  <c r="AB156" i="24"/>
  <c r="AF156" i="24"/>
  <c r="AI156" i="24"/>
  <c r="K157" i="24"/>
  <c r="N157" i="24"/>
  <c r="P157" i="24"/>
  <c r="Y157" i="24"/>
  <c r="Z157" i="24"/>
  <c r="AA157" i="24"/>
  <c r="AB157" i="24"/>
  <c r="AF157" i="24"/>
  <c r="AI157" i="24"/>
  <c r="K158" i="24"/>
  <c r="T158" i="24"/>
  <c r="N158" i="24"/>
  <c r="P158" i="24"/>
  <c r="Y158" i="24"/>
  <c r="Z158" i="24"/>
  <c r="AA158" i="24"/>
  <c r="AB158" i="24"/>
  <c r="AF158" i="24"/>
  <c r="AI158" i="24"/>
  <c r="K159" i="24"/>
  <c r="T159" i="24"/>
  <c r="N159" i="24"/>
  <c r="P159" i="24"/>
  <c r="Y159" i="24"/>
  <c r="Z159" i="24"/>
  <c r="AA159" i="24"/>
  <c r="AB159" i="24"/>
  <c r="AF159" i="24"/>
  <c r="AI159" i="24"/>
  <c r="K160" i="24"/>
  <c r="AE160" i="24"/>
  <c r="N160" i="24"/>
  <c r="P160" i="24"/>
  <c r="Y160" i="24"/>
  <c r="Z160" i="24"/>
  <c r="AA160" i="24"/>
  <c r="AB160" i="24"/>
  <c r="AF160" i="24"/>
  <c r="AI160" i="24"/>
  <c r="K161" i="24"/>
  <c r="AE161" i="24"/>
  <c r="N161" i="24"/>
  <c r="P161" i="24"/>
  <c r="Y161" i="24"/>
  <c r="Z161" i="24"/>
  <c r="AA161" i="24"/>
  <c r="AB161" i="24"/>
  <c r="AF161" i="24"/>
  <c r="AI161" i="24"/>
  <c r="K162" i="24"/>
  <c r="T162" i="24"/>
  <c r="N162" i="24"/>
  <c r="P162" i="24"/>
  <c r="Y162" i="24"/>
  <c r="Z162" i="24"/>
  <c r="AA162" i="24"/>
  <c r="AB162" i="24"/>
  <c r="AF162" i="24"/>
  <c r="AI162" i="24"/>
  <c r="K163" i="24"/>
  <c r="AE163" i="24"/>
  <c r="N163" i="24"/>
  <c r="P163" i="24"/>
  <c r="Y163" i="24"/>
  <c r="Z163" i="24"/>
  <c r="AA163" i="24"/>
  <c r="AB163" i="24"/>
  <c r="AF163" i="24"/>
  <c r="AI163" i="24"/>
  <c r="K164" i="24"/>
  <c r="AE164" i="24"/>
  <c r="N164" i="24"/>
  <c r="P164" i="24"/>
  <c r="Y164" i="24"/>
  <c r="Z164" i="24"/>
  <c r="AA164" i="24"/>
  <c r="AB164" i="24"/>
  <c r="AF164" i="24"/>
  <c r="AI164" i="24"/>
  <c r="K165" i="24"/>
  <c r="AE165" i="24"/>
  <c r="N165" i="24"/>
  <c r="P165" i="24"/>
  <c r="Y165" i="24"/>
  <c r="Z165" i="24"/>
  <c r="AA165" i="24"/>
  <c r="AB165" i="24"/>
  <c r="AF165" i="24"/>
  <c r="AI165" i="24"/>
  <c r="K166" i="24"/>
  <c r="T166" i="24"/>
  <c r="N166" i="24"/>
  <c r="P166" i="24"/>
  <c r="Y166" i="24"/>
  <c r="Z166" i="24"/>
  <c r="AA166" i="24"/>
  <c r="AB166" i="24"/>
  <c r="AF166" i="24"/>
  <c r="AI166" i="24"/>
  <c r="K167" i="24"/>
  <c r="T167" i="24"/>
  <c r="N167" i="24"/>
  <c r="P167" i="24"/>
  <c r="Y167" i="24"/>
  <c r="Z167" i="24"/>
  <c r="AA167" i="24"/>
  <c r="AB167" i="24"/>
  <c r="AE167" i="24"/>
  <c r="AF167" i="24"/>
  <c r="AI167" i="24"/>
  <c r="K168" i="24"/>
  <c r="AE168" i="24"/>
  <c r="N168" i="24"/>
  <c r="P168" i="24"/>
  <c r="Y168" i="24"/>
  <c r="Z168" i="24"/>
  <c r="AA168" i="24"/>
  <c r="AB168" i="24"/>
  <c r="AF168" i="24"/>
  <c r="AI168" i="24"/>
  <c r="K169" i="24"/>
  <c r="AE169" i="24"/>
  <c r="N169" i="24"/>
  <c r="P169" i="24"/>
  <c r="Y169" i="24"/>
  <c r="Z169" i="24"/>
  <c r="AA169" i="24"/>
  <c r="AB169" i="24"/>
  <c r="AF169" i="24"/>
  <c r="AI169" i="24"/>
  <c r="K170" i="24"/>
  <c r="T170" i="24"/>
  <c r="N170" i="24"/>
  <c r="P170" i="24"/>
  <c r="Y170" i="24"/>
  <c r="Z170" i="24"/>
  <c r="AA170" i="24"/>
  <c r="AB170" i="24"/>
  <c r="AE170" i="24"/>
  <c r="AF170" i="24"/>
  <c r="AI170" i="24"/>
  <c r="K171" i="24"/>
  <c r="T171" i="24"/>
  <c r="N171" i="24"/>
  <c r="P171" i="24"/>
  <c r="Y171" i="24"/>
  <c r="Z171" i="24"/>
  <c r="AA171" i="24"/>
  <c r="AB171" i="24"/>
  <c r="AF171" i="24"/>
  <c r="AI171" i="24"/>
  <c r="K172" i="24"/>
  <c r="AE172" i="24"/>
  <c r="N172" i="24"/>
  <c r="P172" i="24"/>
  <c r="Y172" i="24"/>
  <c r="Z172" i="24"/>
  <c r="AA172" i="24"/>
  <c r="AB172" i="24"/>
  <c r="AF172" i="24"/>
  <c r="AI172" i="24"/>
  <c r="K173" i="24"/>
  <c r="AE173" i="24"/>
  <c r="N173" i="24"/>
  <c r="P173" i="24"/>
  <c r="Y173" i="24"/>
  <c r="Z173" i="24"/>
  <c r="AA173" i="24"/>
  <c r="AB173" i="24"/>
  <c r="AF173" i="24"/>
  <c r="AI173" i="24"/>
  <c r="K174" i="24"/>
  <c r="T174" i="24"/>
  <c r="N174" i="24"/>
  <c r="P174" i="24"/>
  <c r="Y174" i="24"/>
  <c r="Z174" i="24"/>
  <c r="AA174" i="24"/>
  <c r="AB174" i="24"/>
  <c r="AF174" i="24"/>
  <c r="AI174" i="24"/>
  <c r="K175" i="24"/>
  <c r="N175" i="24"/>
  <c r="P175" i="24"/>
  <c r="Y175" i="24"/>
  <c r="Z175" i="24"/>
  <c r="AA175" i="24"/>
  <c r="AB175" i="24"/>
  <c r="AF175" i="24"/>
  <c r="AI175" i="24"/>
  <c r="K176" i="24"/>
  <c r="AE176" i="24"/>
  <c r="N176" i="24"/>
  <c r="P176" i="24"/>
  <c r="Y176" i="24"/>
  <c r="Z176" i="24"/>
  <c r="AA176" i="24"/>
  <c r="AB176" i="24"/>
  <c r="AF176" i="24"/>
  <c r="AI176" i="24"/>
  <c r="K177" i="24"/>
  <c r="AE177" i="24"/>
  <c r="N177" i="24"/>
  <c r="P177" i="24"/>
  <c r="Y177" i="24"/>
  <c r="Z177" i="24"/>
  <c r="AA177" i="24"/>
  <c r="AB177" i="24"/>
  <c r="AF177" i="24"/>
  <c r="AI177" i="24"/>
  <c r="K178" i="24"/>
  <c r="T178" i="24"/>
  <c r="N178" i="24"/>
  <c r="P178" i="24"/>
  <c r="Y178" i="24"/>
  <c r="Z178" i="24"/>
  <c r="AA178" i="24"/>
  <c r="AB178" i="24"/>
  <c r="AF178" i="24"/>
  <c r="AI178" i="24"/>
  <c r="K179" i="24"/>
  <c r="T179" i="24"/>
  <c r="N179" i="24"/>
  <c r="P179" i="24"/>
  <c r="Y179" i="24"/>
  <c r="Z179" i="24"/>
  <c r="AA179" i="24"/>
  <c r="AB179" i="24"/>
  <c r="AE179" i="24"/>
  <c r="AF179" i="24"/>
  <c r="AI179" i="24"/>
  <c r="K180" i="24"/>
  <c r="AE180" i="24"/>
  <c r="N180" i="24"/>
  <c r="P180" i="24"/>
  <c r="Y180" i="24"/>
  <c r="Z180" i="24"/>
  <c r="AA180" i="24"/>
  <c r="AB180" i="24"/>
  <c r="AF180" i="24"/>
  <c r="AI180" i="24"/>
  <c r="K181" i="24"/>
  <c r="AE181" i="24"/>
  <c r="N181" i="24"/>
  <c r="P181" i="24"/>
  <c r="Y181" i="24"/>
  <c r="Z181" i="24"/>
  <c r="AA181" i="24"/>
  <c r="AB181" i="24"/>
  <c r="AF181" i="24"/>
  <c r="AI181" i="24"/>
  <c r="K182" i="24"/>
  <c r="T182" i="24"/>
  <c r="N182" i="24"/>
  <c r="P182" i="24"/>
  <c r="Y182" i="24"/>
  <c r="Z182" i="24"/>
  <c r="AA182" i="24"/>
  <c r="AB182" i="24"/>
  <c r="AF182" i="24"/>
  <c r="AI182" i="24"/>
  <c r="K183" i="24"/>
  <c r="T183" i="24"/>
  <c r="N183" i="24"/>
  <c r="P183" i="24"/>
  <c r="Y183" i="24"/>
  <c r="Z183" i="24"/>
  <c r="AA183" i="24"/>
  <c r="AB183" i="24"/>
  <c r="AF183" i="24"/>
  <c r="AI183" i="24"/>
  <c r="K184" i="24"/>
  <c r="AE184" i="24"/>
  <c r="N184" i="24"/>
  <c r="P184" i="24"/>
  <c r="Y184" i="24"/>
  <c r="Z184" i="24"/>
  <c r="AA184" i="24"/>
  <c r="AB184" i="24"/>
  <c r="AF184" i="24"/>
  <c r="AI184" i="24"/>
  <c r="K185" i="24"/>
  <c r="AE185" i="24"/>
  <c r="N185" i="24"/>
  <c r="P185" i="24"/>
  <c r="Y185" i="24"/>
  <c r="Z185" i="24"/>
  <c r="AA185" i="24"/>
  <c r="AB185" i="24"/>
  <c r="AF185" i="24"/>
  <c r="AI185" i="24"/>
  <c r="K186" i="24"/>
  <c r="T186" i="24"/>
  <c r="N186" i="24"/>
  <c r="P186" i="24"/>
  <c r="Y186" i="24"/>
  <c r="Z186" i="24"/>
  <c r="AA186" i="24"/>
  <c r="AB186" i="24"/>
  <c r="AF186" i="24"/>
  <c r="AI186" i="24"/>
  <c r="K187" i="24"/>
  <c r="T187" i="24"/>
  <c r="N187" i="24"/>
  <c r="P187" i="24"/>
  <c r="Y187" i="24"/>
  <c r="Z187" i="24"/>
  <c r="AA187" i="24"/>
  <c r="AB187" i="24"/>
  <c r="AF187" i="24"/>
  <c r="AI187" i="24"/>
  <c r="K188" i="24"/>
  <c r="AE188" i="24"/>
  <c r="N188" i="24"/>
  <c r="P188" i="24"/>
  <c r="Y188" i="24"/>
  <c r="Z188" i="24"/>
  <c r="AA188" i="24"/>
  <c r="AB188" i="24"/>
  <c r="AF188" i="24"/>
  <c r="AI188" i="24"/>
  <c r="K189" i="24"/>
  <c r="AE189" i="24"/>
  <c r="N189" i="24"/>
  <c r="P189" i="24"/>
  <c r="Y189" i="24"/>
  <c r="Z189" i="24"/>
  <c r="AA189" i="24"/>
  <c r="AB189" i="24"/>
  <c r="AF189" i="24"/>
  <c r="AI189" i="24"/>
  <c r="K190" i="24"/>
  <c r="T190" i="24"/>
  <c r="N190" i="24"/>
  <c r="P190" i="24"/>
  <c r="Y190" i="24"/>
  <c r="Z190" i="24"/>
  <c r="AA190" i="24"/>
  <c r="AB190" i="24"/>
  <c r="AF190" i="24"/>
  <c r="AI190" i="24"/>
  <c r="K191" i="24"/>
  <c r="T191" i="24"/>
  <c r="N191" i="24"/>
  <c r="P191" i="24"/>
  <c r="Y191" i="24"/>
  <c r="Z191" i="24"/>
  <c r="AA191" i="24"/>
  <c r="AB191" i="24"/>
  <c r="AF191" i="24"/>
  <c r="AI191" i="24"/>
  <c r="K192" i="24"/>
  <c r="AE192" i="24"/>
  <c r="N192" i="24"/>
  <c r="P192" i="24"/>
  <c r="Y192" i="24"/>
  <c r="Z192" i="24"/>
  <c r="AA192" i="24"/>
  <c r="AB192" i="24"/>
  <c r="AF192" i="24"/>
  <c r="AI192" i="24"/>
  <c r="K193" i="24"/>
  <c r="AE193" i="24"/>
  <c r="N193" i="24"/>
  <c r="P193" i="24"/>
  <c r="Y193" i="24"/>
  <c r="Z193" i="24"/>
  <c r="AA193" i="24"/>
  <c r="AB193" i="24"/>
  <c r="AF193" i="24"/>
  <c r="AI193" i="24"/>
  <c r="K194" i="24"/>
  <c r="T194" i="24"/>
  <c r="N194" i="24"/>
  <c r="P194" i="24"/>
  <c r="Y194" i="24"/>
  <c r="Z194" i="24"/>
  <c r="AA194" i="24"/>
  <c r="AB194" i="24"/>
  <c r="AF194" i="24"/>
  <c r="AI194" i="24"/>
  <c r="K195" i="24"/>
  <c r="T195" i="24"/>
  <c r="N195" i="24"/>
  <c r="P195" i="24"/>
  <c r="Y195" i="24"/>
  <c r="Z195" i="24"/>
  <c r="AA195" i="24"/>
  <c r="AB195" i="24"/>
  <c r="AF195" i="24"/>
  <c r="AI195" i="24"/>
  <c r="K196" i="24"/>
  <c r="AE196" i="24"/>
  <c r="N196" i="24"/>
  <c r="P196" i="24"/>
  <c r="Y196" i="24"/>
  <c r="Z196" i="24"/>
  <c r="AA196" i="24"/>
  <c r="AB196" i="24"/>
  <c r="AF196" i="24"/>
  <c r="AI196" i="24"/>
  <c r="K197" i="24"/>
  <c r="AE197" i="24"/>
  <c r="N197" i="24"/>
  <c r="P197" i="24"/>
  <c r="Y197" i="24"/>
  <c r="Z197" i="24"/>
  <c r="AA197" i="24"/>
  <c r="AB197" i="24"/>
  <c r="AF197" i="24"/>
  <c r="AI197" i="24"/>
  <c r="K198" i="24"/>
  <c r="T198" i="24"/>
  <c r="N198" i="24"/>
  <c r="P198" i="24"/>
  <c r="Y198" i="24"/>
  <c r="Z198" i="24"/>
  <c r="AA198" i="24"/>
  <c r="AB198" i="24"/>
  <c r="AF198" i="24"/>
  <c r="AI198" i="24"/>
  <c r="K199" i="24"/>
  <c r="N199" i="24"/>
  <c r="P199" i="24"/>
  <c r="Y199" i="24"/>
  <c r="Z199" i="24"/>
  <c r="AA199" i="24"/>
  <c r="AB199" i="24"/>
  <c r="AF199" i="24"/>
  <c r="AI199" i="24"/>
  <c r="K200" i="24"/>
  <c r="AE200" i="24"/>
  <c r="N200" i="24"/>
  <c r="P200" i="24"/>
  <c r="Y200" i="24"/>
  <c r="Z200" i="24"/>
  <c r="AA200" i="24"/>
  <c r="AB200" i="24"/>
  <c r="AF200" i="24"/>
  <c r="AI200" i="24"/>
  <c r="K201" i="24"/>
  <c r="AE201" i="24"/>
  <c r="N201" i="24"/>
  <c r="P201" i="24"/>
  <c r="Y201" i="24"/>
  <c r="Z201" i="24"/>
  <c r="AA201" i="24"/>
  <c r="AB201" i="24"/>
  <c r="AF201" i="24"/>
  <c r="AI201" i="24"/>
  <c r="K202" i="24"/>
  <c r="AE202" i="24"/>
  <c r="N202" i="24"/>
  <c r="P202" i="24"/>
  <c r="Y202" i="24"/>
  <c r="Z202" i="24"/>
  <c r="AA202" i="24"/>
  <c r="AB202" i="24"/>
  <c r="AF202" i="24"/>
  <c r="AI202" i="24"/>
  <c r="K203" i="24"/>
  <c r="AE203" i="24"/>
  <c r="N203" i="24"/>
  <c r="P203" i="24"/>
  <c r="T203" i="24"/>
  <c r="Y203" i="24"/>
  <c r="Z203" i="24"/>
  <c r="AA203" i="24"/>
  <c r="AB203" i="24"/>
  <c r="AF203" i="24"/>
  <c r="AI203" i="24"/>
  <c r="K204" i="24"/>
  <c r="N204" i="24"/>
  <c r="P204" i="24"/>
  <c r="Y204" i="24"/>
  <c r="Z204" i="24"/>
  <c r="AA204" i="24"/>
  <c r="AB204" i="24"/>
  <c r="AF204" i="24"/>
  <c r="AI204" i="24"/>
  <c r="K205" i="24"/>
  <c r="AE205" i="24"/>
  <c r="N205" i="24"/>
  <c r="P205" i="24"/>
  <c r="Y205" i="24"/>
  <c r="Z205" i="24"/>
  <c r="AA205" i="24"/>
  <c r="AB205" i="24"/>
  <c r="AF205" i="24"/>
  <c r="AI205" i="24"/>
  <c r="K206" i="24"/>
  <c r="AE206" i="24"/>
  <c r="N206" i="24"/>
  <c r="P206" i="24"/>
  <c r="Y206" i="24"/>
  <c r="Z206" i="24"/>
  <c r="AA206" i="24"/>
  <c r="AB206" i="24"/>
  <c r="AF206" i="24"/>
  <c r="AI206" i="24"/>
  <c r="K207" i="24"/>
  <c r="AE207" i="24"/>
  <c r="N207" i="24"/>
  <c r="P207" i="24"/>
  <c r="Y207" i="24"/>
  <c r="Z207" i="24"/>
  <c r="AA207" i="24"/>
  <c r="AB207" i="24"/>
  <c r="AF207" i="24"/>
  <c r="AI207" i="24"/>
  <c r="K208" i="24"/>
  <c r="N208" i="24"/>
  <c r="P208" i="24"/>
  <c r="Y208" i="24"/>
  <c r="Z208" i="24"/>
  <c r="AA208" i="24"/>
  <c r="AB208" i="24"/>
  <c r="AF208" i="24"/>
  <c r="AI208" i="24"/>
  <c r="L209" i="24"/>
  <c r="P209" i="24"/>
  <c r="AE209" i="24"/>
  <c r="AJ209" i="24"/>
  <c r="AI209" i="24"/>
  <c r="L210" i="24"/>
  <c r="P210" i="24"/>
  <c r="AE210" i="24"/>
  <c r="AJ210" i="24"/>
  <c r="AI210" i="24"/>
  <c r="A211" i="24"/>
  <c r="J211" i="24"/>
  <c r="L211" i="24"/>
  <c r="P211" i="24"/>
  <c r="AE211" i="24"/>
  <c r="AJ211" i="24"/>
  <c r="AI211" i="24"/>
  <c r="A212" i="24"/>
  <c r="J212" i="24"/>
  <c r="L212" i="24"/>
  <c r="P212" i="24"/>
  <c r="AE212" i="24"/>
  <c r="AJ212" i="24"/>
  <c r="AI212" i="24"/>
  <c r="A213" i="24"/>
  <c r="J213" i="24"/>
  <c r="L213" i="24"/>
  <c r="P213" i="24"/>
  <c r="AE213" i="24"/>
  <c r="AI213" i="24"/>
  <c r="AJ213" i="24"/>
  <c r="A214" i="24"/>
  <c r="J214" i="24"/>
  <c r="L214" i="24"/>
  <c r="P214" i="24"/>
  <c r="AE214" i="24"/>
  <c r="AI214" i="24"/>
  <c r="AJ214" i="24"/>
  <c r="A215" i="24"/>
  <c r="J215" i="24"/>
  <c r="L215" i="24"/>
  <c r="P215" i="24"/>
  <c r="AE215" i="24"/>
  <c r="AJ215" i="24"/>
  <c r="AI215" i="24"/>
  <c r="A216" i="24"/>
  <c r="J216" i="24"/>
  <c r="L216" i="24"/>
  <c r="P216" i="24"/>
  <c r="AI216" i="24"/>
  <c r="AJ216" i="24"/>
  <c r="A217" i="24"/>
  <c r="J217" i="24"/>
  <c r="L217" i="24"/>
  <c r="P217" i="24"/>
  <c r="AI217" i="24"/>
  <c r="AJ217" i="24"/>
  <c r="A218" i="24"/>
  <c r="L218" i="24"/>
  <c r="P218" i="24"/>
  <c r="AI218" i="24"/>
  <c r="AJ218" i="24"/>
  <c r="A219" i="24"/>
  <c r="L219" i="24"/>
  <c r="P219" i="24"/>
  <c r="AI219" i="24"/>
  <c r="AJ219" i="24"/>
  <c r="A220" i="24"/>
  <c r="L220" i="24"/>
  <c r="P220" i="24"/>
  <c r="AI220" i="24"/>
  <c r="AJ220" i="24"/>
  <c r="A221" i="24"/>
  <c r="B221" i="24"/>
  <c r="H221" i="24"/>
  <c r="L221" i="24"/>
  <c r="P221" i="24"/>
  <c r="AI221" i="24"/>
  <c r="AJ221" i="24"/>
  <c r="A222" i="24"/>
  <c r="B222" i="24"/>
  <c r="H222" i="24"/>
  <c r="L222" i="24"/>
  <c r="P222" i="24"/>
  <c r="AI222" i="24"/>
  <c r="AJ222" i="24"/>
  <c r="A223" i="24"/>
  <c r="B223" i="24"/>
  <c r="H223" i="24"/>
  <c r="L223" i="24"/>
  <c r="P223" i="24"/>
  <c r="AI223" i="24"/>
  <c r="AJ223" i="24"/>
  <c r="A224" i="24"/>
  <c r="B224" i="24"/>
  <c r="H224" i="24"/>
  <c r="L224" i="24"/>
  <c r="P224" i="24"/>
  <c r="AI224" i="24"/>
  <c r="AJ224" i="24"/>
  <c r="A225" i="24"/>
  <c r="B225" i="24"/>
  <c r="H225" i="24"/>
  <c r="L225" i="24"/>
  <c r="P225" i="24"/>
  <c r="AI225" i="24"/>
  <c r="AJ225" i="24"/>
  <c r="A226" i="24"/>
  <c r="B226" i="24"/>
  <c r="H226" i="24"/>
  <c r="L226" i="24"/>
  <c r="P226" i="24"/>
  <c r="AI226" i="24"/>
  <c r="AJ226" i="24"/>
  <c r="A227" i="24"/>
  <c r="B227" i="24"/>
  <c r="H227" i="24"/>
  <c r="L227" i="24"/>
  <c r="P227" i="24"/>
  <c r="AI227" i="24"/>
  <c r="AJ227" i="24"/>
  <c r="A228" i="24"/>
  <c r="B228" i="24"/>
  <c r="H228" i="24"/>
  <c r="L228" i="24"/>
  <c r="P228" i="24"/>
  <c r="AI228" i="24"/>
  <c r="AJ228" i="24"/>
  <c r="A229" i="24"/>
  <c r="B229" i="24"/>
  <c r="H229" i="24"/>
  <c r="L229" i="24"/>
  <c r="P229" i="24"/>
  <c r="AI229" i="24"/>
  <c r="AJ229" i="24"/>
  <c r="A230" i="24"/>
  <c r="B230" i="24"/>
  <c r="H230" i="24"/>
  <c r="L230" i="24"/>
  <c r="P230" i="24"/>
  <c r="AI230" i="24"/>
  <c r="AJ230" i="24"/>
  <c r="A231" i="24"/>
  <c r="B231" i="24"/>
  <c r="H231" i="24"/>
  <c r="L231" i="24"/>
  <c r="P231" i="24"/>
  <c r="AI231" i="24"/>
  <c r="AJ231" i="24"/>
  <c r="A232" i="24"/>
  <c r="B232" i="24"/>
  <c r="H232" i="24"/>
  <c r="L232" i="24"/>
  <c r="P232" i="24"/>
  <c r="AI232" i="24"/>
  <c r="AJ232" i="24"/>
  <c r="A233" i="24"/>
  <c r="B233" i="24"/>
  <c r="H233" i="24"/>
  <c r="L233" i="24"/>
  <c r="P233" i="24"/>
  <c r="AI233" i="24"/>
  <c r="AJ233" i="24"/>
  <c r="A234" i="24"/>
  <c r="B234" i="24"/>
  <c r="H234" i="24"/>
  <c r="L234" i="24"/>
  <c r="P234" i="24"/>
  <c r="AI234" i="24"/>
  <c r="AJ234" i="24"/>
  <c r="A235" i="24"/>
  <c r="B235" i="24"/>
  <c r="H235" i="24"/>
  <c r="L235" i="24"/>
  <c r="P235" i="24"/>
  <c r="AI235" i="24"/>
  <c r="AJ235" i="24"/>
  <c r="A236" i="24"/>
  <c r="B236" i="24"/>
  <c r="H236" i="24"/>
  <c r="L236" i="24"/>
  <c r="P236" i="24"/>
  <c r="AI236" i="24"/>
  <c r="AJ236" i="24"/>
  <c r="A237" i="24"/>
  <c r="B237" i="24"/>
  <c r="H237" i="24"/>
  <c r="L237" i="24"/>
  <c r="P237" i="24"/>
  <c r="AI237" i="24"/>
  <c r="AJ237" i="24"/>
  <c r="A238" i="24"/>
  <c r="B238" i="24"/>
  <c r="H238" i="24"/>
  <c r="L238" i="24"/>
  <c r="P238" i="24"/>
  <c r="A239" i="24"/>
  <c r="B239" i="24"/>
  <c r="H239" i="24"/>
  <c r="L239" i="24"/>
  <c r="P239" i="24"/>
  <c r="A240" i="24"/>
  <c r="B240" i="24"/>
  <c r="H240" i="24"/>
  <c r="L240" i="24"/>
  <c r="P240" i="24"/>
  <c r="A241" i="24"/>
  <c r="B241" i="24"/>
  <c r="H241" i="24"/>
  <c r="L241" i="24"/>
  <c r="P241" i="24"/>
  <c r="A242" i="24"/>
  <c r="B242" i="24"/>
  <c r="H242" i="24"/>
  <c r="L242" i="24"/>
  <c r="P242" i="24"/>
  <c r="A243" i="24"/>
  <c r="B243" i="24"/>
  <c r="P243" i="24"/>
  <c r="A244" i="24"/>
  <c r="B244" i="24"/>
  <c r="P244" i="24"/>
  <c r="A245" i="24"/>
  <c r="B245" i="24"/>
  <c r="P245" i="24"/>
  <c r="A246" i="24"/>
  <c r="B246" i="24"/>
  <c r="P246" i="24"/>
  <c r="A247" i="24"/>
  <c r="B247" i="24"/>
  <c r="P247" i="24"/>
  <c r="A248" i="24"/>
  <c r="B248" i="24"/>
  <c r="P248" i="24"/>
  <c r="A249" i="24"/>
  <c r="B249" i="24"/>
  <c r="P249" i="24"/>
  <c r="A250" i="24"/>
  <c r="B250" i="24"/>
  <c r="P250" i="24"/>
  <c r="A251" i="24"/>
  <c r="B251" i="24"/>
  <c r="P251" i="24"/>
  <c r="A252" i="24"/>
  <c r="B252" i="24"/>
  <c r="P252" i="24"/>
  <c r="A253" i="24"/>
  <c r="B253" i="24"/>
  <c r="P253" i="24"/>
  <c r="A254" i="24"/>
  <c r="B254" i="24"/>
  <c r="P254" i="24"/>
  <c r="A255" i="24"/>
  <c r="B255" i="24"/>
  <c r="P255" i="24"/>
  <c r="A256" i="24"/>
  <c r="B256" i="24"/>
  <c r="P256" i="24"/>
  <c r="A257" i="24"/>
  <c r="B257" i="24"/>
  <c r="P257" i="24"/>
  <c r="A258" i="24"/>
  <c r="B258" i="24"/>
  <c r="P258" i="24"/>
  <c r="A259" i="24"/>
  <c r="B259" i="24"/>
  <c r="P259" i="24"/>
  <c r="A260" i="24"/>
  <c r="B260" i="24"/>
  <c r="P260" i="24"/>
  <c r="A261" i="24"/>
  <c r="B261" i="24"/>
  <c r="P261" i="24"/>
  <c r="A262" i="24"/>
  <c r="B262" i="24"/>
  <c r="P262" i="24"/>
  <c r="A263" i="24"/>
  <c r="B263" i="24"/>
  <c r="P263" i="24"/>
  <c r="A264" i="24"/>
  <c r="B264" i="24"/>
  <c r="P264" i="24"/>
  <c r="A265" i="24"/>
  <c r="B265" i="24"/>
  <c r="P265" i="24"/>
  <c r="A266" i="24"/>
  <c r="B266" i="24"/>
  <c r="P266" i="24"/>
  <c r="A267" i="24"/>
  <c r="B267" i="24"/>
  <c r="P267" i="24"/>
  <c r="A268" i="24"/>
  <c r="B268" i="24"/>
  <c r="P268" i="24"/>
  <c r="A269" i="24"/>
  <c r="B269" i="24"/>
  <c r="P269" i="24"/>
  <c r="A270" i="24"/>
  <c r="B270" i="24"/>
  <c r="P270" i="24"/>
  <c r="A271" i="24"/>
  <c r="B271" i="24"/>
  <c r="P271" i="24"/>
  <c r="A272" i="24"/>
  <c r="B272" i="24"/>
  <c r="W3" i="23"/>
  <c r="AH3" i="23"/>
  <c r="C4" i="23"/>
  <c r="W4" i="23"/>
  <c r="AH4" i="23"/>
  <c r="W5" i="23"/>
  <c r="AH5" i="23"/>
  <c r="C8" i="23"/>
  <c r="N8" i="23"/>
  <c r="P8" i="23"/>
  <c r="Q8" i="23"/>
  <c r="Y8" i="23"/>
  <c r="Z8" i="23"/>
  <c r="AA8" i="23"/>
  <c r="AB8" i="23"/>
  <c r="AI8" i="23"/>
  <c r="N9" i="23"/>
  <c r="P9" i="23"/>
  <c r="Y9" i="23"/>
  <c r="Z9" i="23"/>
  <c r="AA9" i="23"/>
  <c r="AB9" i="23"/>
  <c r="AF9" i="23"/>
  <c r="AI9" i="23"/>
  <c r="N10" i="23"/>
  <c r="P10" i="23"/>
  <c r="Y10" i="23"/>
  <c r="Z10" i="23"/>
  <c r="AA10" i="23"/>
  <c r="AB10" i="23"/>
  <c r="AF10" i="23"/>
  <c r="AI10" i="23"/>
  <c r="N11" i="23"/>
  <c r="P11" i="23"/>
  <c r="Y11" i="23"/>
  <c r="Z11" i="23"/>
  <c r="AA11" i="23"/>
  <c r="AB11" i="23"/>
  <c r="AF11" i="23"/>
  <c r="AI11" i="23"/>
  <c r="N12" i="23"/>
  <c r="P12" i="23"/>
  <c r="Y12" i="23"/>
  <c r="Z12" i="23"/>
  <c r="AA12" i="23"/>
  <c r="AB12" i="23"/>
  <c r="AF12" i="23"/>
  <c r="AI12" i="23"/>
  <c r="N13" i="23"/>
  <c r="P13" i="23"/>
  <c r="Y13" i="23"/>
  <c r="Z13" i="23"/>
  <c r="AA13" i="23"/>
  <c r="AB13" i="23"/>
  <c r="AF13" i="23"/>
  <c r="AI13" i="23"/>
  <c r="N14" i="23"/>
  <c r="P14" i="23"/>
  <c r="Y14" i="23"/>
  <c r="Z14" i="23"/>
  <c r="AA14" i="23"/>
  <c r="AB14" i="23"/>
  <c r="AF14" i="23"/>
  <c r="AI14" i="23"/>
  <c r="N15" i="23"/>
  <c r="P15" i="23"/>
  <c r="Y15" i="23"/>
  <c r="Z15" i="23"/>
  <c r="AA15" i="23"/>
  <c r="AB15" i="23"/>
  <c r="AF15" i="23"/>
  <c r="AI15" i="23"/>
  <c r="N16" i="23"/>
  <c r="P16" i="23"/>
  <c r="Y16" i="23"/>
  <c r="Z16" i="23"/>
  <c r="AA16" i="23"/>
  <c r="AB16" i="23"/>
  <c r="AF16" i="23"/>
  <c r="AI16" i="23"/>
  <c r="N17" i="23"/>
  <c r="P17" i="23"/>
  <c r="AF17" i="23"/>
  <c r="AI17" i="23"/>
  <c r="N18" i="23"/>
  <c r="P18" i="23"/>
  <c r="AF18" i="23"/>
  <c r="AI18" i="23"/>
  <c r="N19" i="23"/>
  <c r="P19" i="23"/>
  <c r="AF19" i="23"/>
  <c r="AI19" i="23"/>
  <c r="N20" i="23"/>
  <c r="P20" i="23"/>
  <c r="AF20" i="23"/>
  <c r="AI20" i="23"/>
  <c r="N21" i="23"/>
  <c r="P21" i="23"/>
  <c r="AF21" i="23"/>
  <c r="AI21" i="23"/>
  <c r="N22" i="23"/>
  <c r="P22" i="23"/>
  <c r="Y22" i="23"/>
  <c r="Z22" i="23"/>
  <c r="AA22" i="23"/>
  <c r="AB22" i="23"/>
  <c r="AF22" i="23"/>
  <c r="AI22" i="23"/>
  <c r="N23" i="23"/>
  <c r="P23" i="23"/>
  <c r="Y23" i="23"/>
  <c r="Z23" i="23"/>
  <c r="AA23" i="23"/>
  <c r="AB23" i="23"/>
  <c r="AF23" i="23"/>
  <c r="AI23" i="23"/>
  <c r="N24" i="23"/>
  <c r="P24" i="23"/>
  <c r="Y24" i="23"/>
  <c r="Z24" i="23"/>
  <c r="AA24" i="23"/>
  <c r="AB24" i="23"/>
  <c r="AF24" i="23"/>
  <c r="AI24" i="23"/>
  <c r="N25" i="23"/>
  <c r="P25" i="23"/>
  <c r="AF25" i="23"/>
  <c r="AI25" i="23"/>
  <c r="N26" i="23"/>
  <c r="P26" i="23"/>
  <c r="AF26" i="23"/>
  <c r="AI26" i="23"/>
  <c r="N27" i="23"/>
  <c r="P27" i="23"/>
  <c r="AF27" i="23"/>
  <c r="AI27" i="23"/>
  <c r="N28" i="23"/>
  <c r="P28" i="23"/>
  <c r="AF28" i="23"/>
  <c r="AI28" i="23"/>
  <c r="N29" i="23"/>
  <c r="P29" i="23"/>
  <c r="Y29" i="23"/>
  <c r="Z29" i="23"/>
  <c r="AA29" i="23"/>
  <c r="AB29" i="23"/>
  <c r="AF29" i="23"/>
  <c r="AI29" i="23"/>
  <c r="N30" i="23"/>
  <c r="P30" i="23"/>
  <c r="Y30" i="23"/>
  <c r="Z30" i="23"/>
  <c r="AA30" i="23"/>
  <c r="AB30" i="23"/>
  <c r="AF30" i="23"/>
  <c r="AI30" i="23"/>
  <c r="N31" i="23"/>
  <c r="P31" i="23"/>
  <c r="Y31" i="23"/>
  <c r="Z31" i="23"/>
  <c r="AA31" i="23"/>
  <c r="AB31" i="23"/>
  <c r="AF31" i="23"/>
  <c r="AI31" i="23"/>
  <c r="N32" i="23"/>
  <c r="P32" i="23"/>
  <c r="Y32" i="23"/>
  <c r="Z32" i="23"/>
  <c r="AA32" i="23"/>
  <c r="AB32" i="23"/>
  <c r="AF32" i="23"/>
  <c r="AI32" i="23"/>
  <c r="N33" i="23"/>
  <c r="P33" i="23"/>
  <c r="AF33" i="23"/>
  <c r="AI33" i="23"/>
  <c r="N34" i="23"/>
  <c r="P34" i="23"/>
  <c r="Y34" i="23"/>
  <c r="Z34" i="23"/>
  <c r="AA34" i="23"/>
  <c r="AB34" i="23"/>
  <c r="AF34" i="23"/>
  <c r="AI34" i="23"/>
  <c r="N35" i="23"/>
  <c r="P35" i="23"/>
  <c r="Y35" i="23"/>
  <c r="Z35" i="23"/>
  <c r="AA35" i="23"/>
  <c r="AB35" i="23"/>
  <c r="AF35" i="23"/>
  <c r="AI35" i="23"/>
  <c r="N36" i="23"/>
  <c r="P36" i="23"/>
  <c r="Y36" i="23"/>
  <c r="Z36" i="23"/>
  <c r="AA36" i="23"/>
  <c r="AB36" i="23"/>
  <c r="AF36" i="23"/>
  <c r="AI36" i="23"/>
  <c r="N37" i="23"/>
  <c r="P37" i="23"/>
  <c r="AF37" i="23"/>
  <c r="AI37" i="23"/>
  <c r="N38" i="23"/>
  <c r="P38" i="23"/>
  <c r="AF38" i="23"/>
  <c r="AI38" i="23"/>
  <c r="N39" i="23"/>
  <c r="P39" i="23"/>
  <c r="Y39" i="23"/>
  <c r="Z39" i="23"/>
  <c r="AA39" i="23"/>
  <c r="AB39" i="23"/>
  <c r="AF39" i="23"/>
  <c r="AI39" i="23"/>
  <c r="K40" i="23"/>
  <c r="N40" i="23"/>
  <c r="P40" i="23"/>
  <c r="Y40" i="23"/>
  <c r="Z40" i="23"/>
  <c r="AA40" i="23"/>
  <c r="AB40" i="23"/>
  <c r="AF40" i="23"/>
  <c r="AI40" i="23"/>
  <c r="N41" i="23"/>
  <c r="P41" i="23"/>
  <c r="Y41" i="23"/>
  <c r="Z41" i="23"/>
  <c r="AA41" i="23"/>
  <c r="AB41" i="23"/>
  <c r="AF41" i="23"/>
  <c r="AI41" i="23"/>
  <c r="N42" i="23"/>
  <c r="P42" i="23"/>
  <c r="Y42" i="23"/>
  <c r="Z42" i="23"/>
  <c r="AA42" i="23"/>
  <c r="AB42" i="23"/>
  <c r="AF42" i="23"/>
  <c r="AI42" i="23"/>
  <c r="N43" i="23"/>
  <c r="P43" i="23"/>
  <c r="Y43" i="23"/>
  <c r="Z43" i="23"/>
  <c r="AA43" i="23"/>
  <c r="AB43" i="23"/>
  <c r="AF43" i="23"/>
  <c r="AI43" i="23"/>
  <c r="N44" i="23"/>
  <c r="P44" i="23"/>
  <c r="Y44" i="23"/>
  <c r="Z44" i="23"/>
  <c r="AA44" i="23"/>
  <c r="AB44" i="23"/>
  <c r="AF44" i="23"/>
  <c r="AI44" i="23"/>
  <c r="N45" i="23"/>
  <c r="P45" i="23"/>
  <c r="Y45" i="23"/>
  <c r="Z45" i="23"/>
  <c r="AA45" i="23"/>
  <c r="AB45" i="23"/>
  <c r="AF45" i="23"/>
  <c r="AI45" i="23"/>
  <c r="N46" i="23"/>
  <c r="P46" i="23"/>
  <c r="Y46" i="23"/>
  <c r="Z46" i="23"/>
  <c r="AA46" i="23"/>
  <c r="AB46" i="23"/>
  <c r="AF46" i="23"/>
  <c r="AI46" i="23"/>
  <c r="N47" i="23"/>
  <c r="P47" i="23"/>
  <c r="AF47" i="23"/>
  <c r="AI47" i="23"/>
  <c r="N48" i="23"/>
  <c r="P48" i="23"/>
  <c r="AF48" i="23"/>
  <c r="AI48" i="23"/>
  <c r="K49" i="23"/>
  <c r="N49" i="23"/>
  <c r="P49" i="23"/>
  <c r="Y49" i="23"/>
  <c r="Z49" i="23"/>
  <c r="AA49" i="23"/>
  <c r="AB49" i="23"/>
  <c r="AF49" i="23"/>
  <c r="AI49" i="23"/>
  <c r="N50" i="23"/>
  <c r="P50" i="23"/>
  <c r="Y50" i="23"/>
  <c r="Z50" i="23"/>
  <c r="AA50" i="23"/>
  <c r="AB50" i="23"/>
  <c r="AF50" i="23"/>
  <c r="AI50" i="23"/>
  <c r="N51" i="23"/>
  <c r="P51" i="23"/>
  <c r="Y51" i="23"/>
  <c r="Z51" i="23"/>
  <c r="AA51" i="23"/>
  <c r="AB51" i="23"/>
  <c r="AF51" i="23"/>
  <c r="AI51" i="23"/>
  <c r="N52" i="23"/>
  <c r="P52" i="23"/>
  <c r="AF52" i="23"/>
  <c r="AI52" i="23"/>
  <c r="N53" i="23"/>
  <c r="P53" i="23"/>
  <c r="Y53" i="23"/>
  <c r="Z53" i="23"/>
  <c r="AA53" i="23"/>
  <c r="AB53" i="23"/>
  <c r="AF53" i="23"/>
  <c r="AI53" i="23"/>
  <c r="K54" i="23"/>
  <c r="AE54" i="23"/>
  <c r="N54" i="23"/>
  <c r="P54" i="23"/>
  <c r="Y54" i="23"/>
  <c r="Z54" i="23"/>
  <c r="AA54" i="23"/>
  <c r="AB54" i="23"/>
  <c r="AF54" i="23"/>
  <c r="AI54" i="23"/>
  <c r="N55" i="23"/>
  <c r="P55" i="23"/>
  <c r="Y55" i="23"/>
  <c r="Z55" i="23"/>
  <c r="AA55" i="23"/>
  <c r="AB55" i="23"/>
  <c r="AF55" i="23"/>
  <c r="AI55" i="23"/>
  <c r="N56" i="23"/>
  <c r="P56" i="23"/>
  <c r="Y56" i="23"/>
  <c r="Z56" i="23"/>
  <c r="AA56" i="23"/>
  <c r="AB56" i="23"/>
  <c r="AF56" i="23"/>
  <c r="AI56" i="23"/>
  <c r="N57" i="23"/>
  <c r="P57" i="23"/>
  <c r="Y57" i="23"/>
  <c r="Z57" i="23"/>
  <c r="AA57" i="23"/>
  <c r="AB57" i="23"/>
  <c r="AF57" i="23"/>
  <c r="AI57" i="23"/>
  <c r="N58" i="23"/>
  <c r="P58" i="23"/>
  <c r="Y58" i="23"/>
  <c r="Z58" i="23"/>
  <c r="AA58" i="23"/>
  <c r="AB58" i="23"/>
  <c r="AF58" i="23"/>
  <c r="AI58" i="23"/>
  <c r="N59" i="23"/>
  <c r="P59" i="23"/>
  <c r="Y59" i="23"/>
  <c r="Z59" i="23"/>
  <c r="AA59" i="23"/>
  <c r="AB59" i="23"/>
  <c r="AF59" i="23"/>
  <c r="AI59" i="23"/>
  <c r="N60" i="23"/>
  <c r="P60" i="23"/>
  <c r="Y60" i="23"/>
  <c r="Z60" i="23"/>
  <c r="AA60" i="23"/>
  <c r="AB60" i="23"/>
  <c r="AF60" i="23"/>
  <c r="AI60" i="23"/>
  <c r="K61" i="23"/>
  <c r="T61" i="23"/>
  <c r="N61" i="23"/>
  <c r="P61" i="23"/>
  <c r="Y61" i="23"/>
  <c r="Z61" i="23"/>
  <c r="AA61" i="23"/>
  <c r="AB61" i="23"/>
  <c r="AF61" i="23"/>
  <c r="AI61" i="23"/>
  <c r="N62" i="23"/>
  <c r="P62" i="23"/>
  <c r="Y62" i="23"/>
  <c r="Z62" i="23"/>
  <c r="AA62" i="23"/>
  <c r="AB62" i="23"/>
  <c r="AF62" i="23"/>
  <c r="AI62" i="23"/>
  <c r="N63" i="23"/>
  <c r="P63" i="23"/>
  <c r="Y63" i="23"/>
  <c r="Z63" i="23"/>
  <c r="AA63" i="23"/>
  <c r="AB63" i="23"/>
  <c r="AF63" i="23"/>
  <c r="AI63" i="23"/>
  <c r="N64" i="23"/>
  <c r="P64" i="23"/>
  <c r="Y64" i="23"/>
  <c r="Z64" i="23"/>
  <c r="AA64" i="23"/>
  <c r="AB64" i="23"/>
  <c r="AF64" i="23"/>
  <c r="AI64" i="23"/>
  <c r="N65" i="23"/>
  <c r="P65" i="23"/>
  <c r="Y65" i="23"/>
  <c r="Z65" i="23"/>
  <c r="AA65" i="23"/>
  <c r="AB65" i="23"/>
  <c r="AF65" i="23"/>
  <c r="AI65" i="23"/>
  <c r="K66" i="23"/>
  <c r="N66" i="23"/>
  <c r="P66" i="23"/>
  <c r="Y66" i="23"/>
  <c r="Z66" i="23"/>
  <c r="AA66" i="23"/>
  <c r="AB66" i="23"/>
  <c r="AF66" i="23"/>
  <c r="AI66" i="23"/>
  <c r="N67" i="23"/>
  <c r="P67" i="23"/>
  <c r="Y67" i="23"/>
  <c r="Z67" i="23"/>
  <c r="AA67" i="23"/>
  <c r="AB67" i="23"/>
  <c r="AF67" i="23"/>
  <c r="AI67" i="23"/>
  <c r="N68" i="23"/>
  <c r="P68" i="23"/>
  <c r="Y68" i="23"/>
  <c r="Z68" i="23"/>
  <c r="AA68" i="23"/>
  <c r="AB68" i="23"/>
  <c r="AF68" i="23"/>
  <c r="AI68" i="23"/>
  <c r="N69" i="23"/>
  <c r="P69" i="23"/>
  <c r="Y69" i="23"/>
  <c r="Z69" i="23"/>
  <c r="AA69" i="23"/>
  <c r="AB69" i="23"/>
  <c r="AF69" i="23"/>
  <c r="AI69" i="23"/>
  <c r="K70" i="23"/>
  <c r="N70" i="23"/>
  <c r="P70" i="23"/>
  <c r="Y70" i="23"/>
  <c r="Z70" i="23"/>
  <c r="AA70" i="23"/>
  <c r="AB70" i="23"/>
  <c r="AF70" i="23"/>
  <c r="AI70" i="23"/>
  <c r="N71" i="23"/>
  <c r="P71" i="23"/>
  <c r="Y71" i="23"/>
  <c r="Z71" i="23"/>
  <c r="AA71" i="23"/>
  <c r="AB71" i="23"/>
  <c r="AF71" i="23"/>
  <c r="AI71" i="23"/>
  <c r="N72" i="23"/>
  <c r="P72" i="23"/>
  <c r="Y72" i="23"/>
  <c r="Z72" i="23"/>
  <c r="AA72" i="23"/>
  <c r="AB72" i="23"/>
  <c r="AF72" i="23"/>
  <c r="AI72" i="23"/>
  <c r="N73" i="23"/>
  <c r="P73" i="23"/>
  <c r="Y73" i="23"/>
  <c r="Z73" i="23"/>
  <c r="AA73" i="23"/>
  <c r="AB73" i="23"/>
  <c r="AF73" i="23"/>
  <c r="AI73" i="23"/>
  <c r="N74" i="23"/>
  <c r="P74" i="23"/>
  <c r="Y74" i="23"/>
  <c r="Z74" i="23"/>
  <c r="AA74" i="23"/>
  <c r="AB74" i="23"/>
  <c r="AF74" i="23"/>
  <c r="AI74" i="23"/>
  <c r="K75" i="23"/>
  <c r="N75" i="23"/>
  <c r="P75" i="23"/>
  <c r="Y75" i="23"/>
  <c r="Z75" i="23"/>
  <c r="AA75" i="23"/>
  <c r="AB75" i="23"/>
  <c r="AF75" i="23"/>
  <c r="AI75" i="23"/>
  <c r="N76" i="23"/>
  <c r="P76" i="23"/>
  <c r="Y76" i="23"/>
  <c r="Z76" i="23"/>
  <c r="AA76" i="23"/>
  <c r="AB76" i="23"/>
  <c r="AF76" i="23"/>
  <c r="AI76" i="23"/>
  <c r="N77" i="23"/>
  <c r="P77" i="23"/>
  <c r="Y77" i="23"/>
  <c r="Z77" i="23"/>
  <c r="AA77" i="23"/>
  <c r="AB77" i="23"/>
  <c r="AF77" i="23"/>
  <c r="AI77" i="23"/>
  <c r="K78" i="23"/>
  <c r="N78" i="23"/>
  <c r="P78" i="23"/>
  <c r="Y78" i="23"/>
  <c r="Z78" i="23"/>
  <c r="AA78" i="23"/>
  <c r="AB78" i="23"/>
  <c r="AF78" i="23"/>
  <c r="AI78" i="23"/>
  <c r="N79" i="23"/>
  <c r="P79" i="23"/>
  <c r="Y79" i="23"/>
  <c r="Z79" i="23"/>
  <c r="AA79" i="23"/>
  <c r="AB79" i="23"/>
  <c r="AF79" i="23"/>
  <c r="AI79" i="23"/>
  <c r="N80" i="23"/>
  <c r="P80" i="23"/>
  <c r="Y80" i="23"/>
  <c r="Z80" i="23"/>
  <c r="AA80" i="23"/>
  <c r="AB80" i="23"/>
  <c r="AF80" i="23"/>
  <c r="AI80" i="23"/>
  <c r="N81" i="23"/>
  <c r="P81" i="23"/>
  <c r="Y81" i="23"/>
  <c r="Z81" i="23"/>
  <c r="AA81" i="23"/>
  <c r="AB81" i="23"/>
  <c r="AF81" i="23"/>
  <c r="AI81" i="23"/>
  <c r="N82" i="23"/>
  <c r="P82" i="23"/>
  <c r="Y82" i="23"/>
  <c r="Z82" i="23"/>
  <c r="AA82" i="23"/>
  <c r="AB82" i="23"/>
  <c r="AF82" i="23"/>
  <c r="AI82" i="23"/>
  <c r="N83" i="23"/>
  <c r="P83" i="23"/>
  <c r="Y83" i="23"/>
  <c r="Z83" i="23"/>
  <c r="AA83" i="23"/>
  <c r="AB83" i="23"/>
  <c r="AF83" i="23"/>
  <c r="AI83" i="23"/>
  <c r="N84" i="23"/>
  <c r="P84" i="23"/>
  <c r="Y84" i="23"/>
  <c r="Z84" i="23"/>
  <c r="AA84" i="23"/>
  <c r="AB84" i="23"/>
  <c r="AF84" i="23"/>
  <c r="AI84" i="23"/>
  <c r="K85" i="23"/>
  <c r="T85" i="23"/>
  <c r="N85" i="23"/>
  <c r="P85" i="23"/>
  <c r="Y85" i="23"/>
  <c r="Z85" i="23"/>
  <c r="AA85" i="23"/>
  <c r="AB85" i="23"/>
  <c r="AF85" i="23"/>
  <c r="AI85" i="23"/>
  <c r="N86" i="23"/>
  <c r="P86" i="23"/>
  <c r="Y86" i="23"/>
  <c r="Z86" i="23"/>
  <c r="AA86" i="23"/>
  <c r="AB86" i="23"/>
  <c r="AF86" i="23"/>
  <c r="AI86" i="23"/>
  <c r="K87" i="23"/>
  <c r="T87" i="23"/>
  <c r="N87" i="23"/>
  <c r="P87" i="23"/>
  <c r="Y87" i="23"/>
  <c r="Z87" i="23"/>
  <c r="AA87" i="23"/>
  <c r="AB87" i="23"/>
  <c r="AF87" i="23"/>
  <c r="AI87" i="23"/>
  <c r="N88" i="23"/>
  <c r="P88" i="23"/>
  <c r="Y88" i="23"/>
  <c r="Z88" i="23"/>
  <c r="AA88" i="23"/>
  <c r="AB88" i="23"/>
  <c r="AF88" i="23"/>
  <c r="AI88" i="23"/>
  <c r="K89" i="23"/>
  <c r="N89" i="23"/>
  <c r="P89" i="23"/>
  <c r="Y89" i="23"/>
  <c r="Z89" i="23"/>
  <c r="AA89" i="23"/>
  <c r="AB89" i="23"/>
  <c r="AF89" i="23"/>
  <c r="AI89" i="23"/>
  <c r="N90" i="23"/>
  <c r="P90" i="23"/>
  <c r="Y90" i="23"/>
  <c r="Z90" i="23"/>
  <c r="AA90" i="23"/>
  <c r="AB90" i="23"/>
  <c r="AF90" i="23"/>
  <c r="AI90" i="23"/>
  <c r="N91" i="23"/>
  <c r="P91" i="23"/>
  <c r="Y91" i="23"/>
  <c r="Z91" i="23"/>
  <c r="AA91" i="23"/>
  <c r="AB91" i="23"/>
  <c r="AF91" i="23"/>
  <c r="AI91" i="23"/>
  <c r="N92" i="23"/>
  <c r="P92" i="23"/>
  <c r="Y92" i="23"/>
  <c r="Z92" i="23"/>
  <c r="AA92" i="23"/>
  <c r="AB92" i="23"/>
  <c r="AF92" i="23"/>
  <c r="AI92" i="23"/>
  <c r="N93" i="23"/>
  <c r="P93" i="23"/>
  <c r="Y93" i="23"/>
  <c r="Z93" i="23"/>
  <c r="AA93" i="23"/>
  <c r="AB93" i="23"/>
  <c r="AF93" i="23"/>
  <c r="AI93" i="23"/>
  <c r="K94" i="23"/>
  <c r="N94" i="23"/>
  <c r="P94" i="23"/>
  <c r="Y94" i="23"/>
  <c r="Z94" i="23"/>
  <c r="AA94" i="23"/>
  <c r="AB94" i="23"/>
  <c r="AF94" i="23"/>
  <c r="AI94" i="23"/>
  <c r="N95" i="23"/>
  <c r="P95" i="23"/>
  <c r="Y95" i="23"/>
  <c r="Z95" i="23"/>
  <c r="AA95" i="23"/>
  <c r="AB95" i="23"/>
  <c r="AF95" i="23"/>
  <c r="AI95" i="23"/>
  <c r="N96" i="23"/>
  <c r="P96" i="23"/>
  <c r="Y96" i="23"/>
  <c r="Z96" i="23"/>
  <c r="AA96" i="23"/>
  <c r="AB96" i="23"/>
  <c r="AF96" i="23"/>
  <c r="AI96" i="23"/>
  <c r="N97" i="23"/>
  <c r="P97" i="23"/>
  <c r="Y97" i="23"/>
  <c r="Z97" i="23"/>
  <c r="AA97" i="23"/>
  <c r="AB97" i="23"/>
  <c r="AF97" i="23"/>
  <c r="AI97" i="23"/>
  <c r="N98" i="23"/>
  <c r="P98" i="23"/>
  <c r="Y98" i="23"/>
  <c r="Z98" i="23"/>
  <c r="AA98" i="23"/>
  <c r="AB98" i="23"/>
  <c r="AF98" i="23"/>
  <c r="AI98" i="23"/>
  <c r="K99" i="23"/>
  <c r="T99" i="23"/>
  <c r="N99" i="23"/>
  <c r="P99" i="23"/>
  <c r="Y99" i="23"/>
  <c r="Z99" i="23"/>
  <c r="AA99" i="23"/>
  <c r="AB99" i="23"/>
  <c r="AF99" i="23"/>
  <c r="AI99" i="23"/>
  <c r="N100" i="23"/>
  <c r="P100" i="23"/>
  <c r="Y100" i="23"/>
  <c r="Z100" i="23"/>
  <c r="AA100" i="23"/>
  <c r="AB100" i="23"/>
  <c r="AF100" i="23"/>
  <c r="AI100" i="23"/>
  <c r="N101" i="23"/>
  <c r="P101" i="23"/>
  <c r="Y101" i="23"/>
  <c r="Z101" i="23"/>
  <c r="AA101" i="23"/>
  <c r="AB101" i="23"/>
  <c r="AF101" i="23"/>
  <c r="AI101" i="23"/>
  <c r="N102" i="23"/>
  <c r="P102" i="23"/>
  <c r="Y102" i="23"/>
  <c r="Z102" i="23"/>
  <c r="AA102" i="23"/>
  <c r="AB102" i="23"/>
  <c r="AF102" i="23"/>
  <c r="AI102" i="23"/>
  <c r="K103" i="23"/>
  <c r="T103" i="23"/>
  <c r="N103" i="23"/>
  <c r="P103" i="23"/>
  <c r="Y103" i="23"/>
  <c r="Z103" i="23"/>
  <c r="AA103" i="23"/>
  <c r="AB103" i="23"/>
  <c r="AF103" i="23"/>
  <c r="AI103" i="23"/>
  <c r="N104" i="23"/>
  <c r="P104" i="23"/>
  <c r="Y104" i="23"/>
  <c r="Z104" i="23"/>
  <c r="AA104" i="23"/>
  <c r="AB104" i="23"/>
  <c r="AF104" i="23"/>
  <c r="AI104" i="23"/>
  <c r="N105" i="23"/>
  <c r="P105" i="23"/>
  <c r="Y105" i="23"/>
  <c r="Z105" i="23"/>
  <c r="AA105" i="23"/>
  <c r="AB105" i="23"/>
  <c r="AF105" i="23"/>
  <c r="AI105" i="23"/>
  <c r="N106" i="23"/>
  <c r="P106" i="23"/>
  <c r="Y106" i="23"/>
  <c r="Z106" i="23"/>
  <c r="AA106" i="23"/>
  <c r="AB106" i="23"/>
  <c r="AF106" i="23"/>
  <c r="AI106" i="23"/>
  <c r="N107" i="23"/>
  <c r="P107" i="23"/>
  <c r="Y107" i="23"/>
  <c r="Z107" i="23"/>
  <c r="AA107" i="23"/>
  <c r="AB107" i="23"/>
  <c r="AF107" i="23"/>
  <c r="AI107" i="23"/>
  <c r="N108" i="23"/>
  <c r="P108" i="23"/>
  <c r="Y108" i="23"/>
  <c r="Z108" i="23"/>
  <c r="AA108" i="23"/>
  <c r="AB108" i="23"/>
  <c r="AF108" i="23"/>
  <c r="AI108" i="23"/>
  <c r="N109" i="23"/>
  <c r="P109" i="23"/>
  <c r="Y109" i="23"/>
  <c r="Z109" i="23"/>
  <c r="AA109" i="23"/>
  <c r="AB109" i="23"/>
  <c r="AF109" i="23"/>
  <c r="AI109" i="23"/>
  <c r="N110" i="23"/>
  <c r="P110" i="23"/>
  <c r="Y110" i="23"/>
  <c r="Z110" i="23"/>
  <c r="AA110" i="23"/>
  <c r="AB110" i="23"/>
  <c r="AF110" i="23"/>
  <c r="AI110" i="23"/>
  <c r="K111" i="23"/>
  <c r="N111" i="23"/>
  <c r="P111" i="23"/>
  <c r="Y111" i="23"/>
  <c r="Z111" i="23"/>
  <c r="AA111" i="23"/>
  <c r="AB111" i="23"/>
  <c r="AF111" i="23"/>
  <c r="AI111" i="23"/>
  <c r="N112" i="23"/>
  <c r="P112" i="23"/>
  <c r="Y112" i="23"/>
  <c r="Z112" i="23"/>
  <c r="AA112" i="23"/>
  <c r="AB112" i="23"/>
  <c r="AF112" i="23"/>
  <c r="AI112" i="23"/>
  <c r="N113" i="23"/>
  <c r="P113" i="23"/>
  <c r="Y113" i="23"/>
  <c r="Z113" i="23"/>
  <c r="AA113" i="23"/>
  <c r="AB113" i="23"/>
  <c r="AF113" i="23"/>
  <c r="AI113" i="23"/>
  <c r="N114" i="23"/>
  <c r="P114" i="23"/>
  <c r="Y114" i="23"/>
  <c r="Z114" i="23"/>
  <c r="AA114" i="23"/>
  <c r="AB114" i="23"/>
  <c r="AF114" i="23"/>
  <c r="AI114" i="23"/>
  <c r="N115" i="23"/>
  <c r="P115" i="23"/>
  <c r="Y115" i="23"/>
  <c r="Z115" i="23"/>
  <c r="AA115" i="23"/>
  <c r="AB115" i="23"/>
  <c r="AF115" i="23"/>
  <c r="AI115" i="23"/>
  <c r="N116" i="23"/>
  <c r="P116" i="23"/>
  <c r="Y116" i="23"/>
  <c r="Z116" i="23"/>
  <c r="AA116" i="23"/>
  <c r="AB116" i="23"/>
  <c r="AF116" i="23"/>
  <c r="AI116" i="23"/>
  <c r="N117" i="23"/>
  <c r="P117" i="23"/>
  <c r="Y117" i="23"/>
  <c r="Z117" i="23"/>
  <c r="AA117" i="23"/>
  <c r="AB117" i="23"/>
  <c r="AF117" i="23"/>
  <c r="AI117" i="23"/>
  <c r="K118" i="23"/>
  <c r="AE118" i="23"/>
  <c r="N118" i="23"/>
  <c r="P118" i="23"/>
  <c r="Y118" i="23"/>
  <c r="Z118" i="23"/>
  <c r="AA118" i="23"/>
  <c r="AB118" i="23"/>
  <c r="AF118" i="23"/>
  <c r="AI118" i="23"/>
  <c r="N119" i="23"/>
  <c r="P119" i="23"/>
  <c r="Y119" i="23"/>
  <c r="Z119" i="23"/>
  <c r="AA119" i="23"/>
  <c r="AB119" i="23"/>
  <c r="AF119" i="23"/>
  <c r="AI119" i="23"/>
  <c r="N120" i="23"/>
  <c r="P120" i="23"/>
  <c r="Y120" i="23"/>
  <c r="Z120" i="23"/>
  <c r="AA120" i="23"/>
  <c r="AB120" i="23"/>
  <c r="AF120" i="23"/>
  <c r="AI120" i="23"/>
  <c r="N121" i="23"/>
  <c r="P121" i="23"/>
  <c r="Y121" i="23"/>
  <c r="Z121" i="23"/>
  <c r="AA121" i="23"/>
  <c r="AB121" i="23"/>
  <c r="AF121" i="23"/>
  <c r="AI121" i="23"/>
  <c r="N122" i="23"/>
  <c r="P122" i="23"/>
  <c r="Y122" i="23"/>
  <c r="Z122" i="23"/>
  <c r="AA122" i="23"/>
  <c r="AB122" i="23"/>
  <c r="AF122" i="23"/>
  <c r="AI122" i="23"/>
  <c r="K123" i="23"/>
  <c r="N123" i="23"/>
  <c r="P123" i="23"/>
  <c r="Y123" i="23"/>
  <c r="Z123" i="23"/>
  <c r="AA123" i="23"/>
  <c r="AB123" i="23"/>
  <c r="AF123" i="23"/>
  <c r="AI123" i="23"/>
  <c r="N124" i="23"/>
  <c r="P124" i="23"/>
  <c r="Y124" i="23"/>
  <c r="Z124" i="23"/>
  <c r="AA124" i="23"/>
  <c r="AB124" i="23"/>
  <c r="AF124" i="23"/>
  <c r="AI124" i="23"/>
  <c r="N125" i="23"/>
  <c r="P125" i="23"/>
  <c r="Y125" i="23"/>
  <c r="Z125" i="23"/>
  <c r="AA125" i="23"/>
  <c r="AB125" i="23"/>
  <c r="AF125" i="23"/>
  <c r="AI125" i="23"/>
  <c r="N126" i="23"/>
  <c r="P126" i="23"/>
  <c r="Y126" i="23"/>
  <c r="Z126" i="23"/>
  <c r="AA126" i="23"/>
  <c r="AB126" i="23"/>
  <c r="AF126" i="23"/>
  <c r="AI126" i="23"/>
  <c r="N127" i="23"/>
  <c r="P127" i="23"/>
  <c r="Y127" i="23"/>
  <c r="Z127" i="23"/>
  <c r="AA127" i="23"/>
  <c r="AB127" i="23"/>
  <c r="AF127" i="23"/>
  <c r="AI127" i="23"/>
  <c r="N128" i="23"/>
  <c r="P128" i="23"/>
  <c r="Y128" i="23"/>
  <c r="Z128" i="23"/>
  <c r="AA128" i="23"/>
  <c r="AB128" i="23"/>
  <c r="AF128" i="23"/>
  <c r="AI128" i="23"/>
  <c r="N129" i="23"/>
  <c r="P129" i="23"/>
  <c r="Y129" i="23"/>
  <c r="Z129" i="23"/>
  <c r="AA129" i="23"/>
  <c r="AB129" i="23"/>
  <c r="AF129" i="23"/>
  <c r="AI129" i="23"/>
  <c r="K130" i="23"/>
  <c r="N130" i="23"/>
  <c r="P130" i="23"/>
  <c r="Y130" i="23"/>
  <c r="Z130" i="23"/>
  <c r="AA130" i="23"/>
  <c r="AB130" i="23"/>
  <c r="AF130" i="23"/>
  <c r="AI130" i="23"/>
  <c r="N131" i="23"/>
  <c r="P131" i="23"/>
  <c r="Y131" i="23"/>
  <c r="Z131" i="23"/>
  <c r="AA131" i="23"/>
  <c r="AB131" i="23"/>
  <c r="AF131" i="23"/>
  <c r="AI131" i="23"/>
  <c r="N132" i="23"/>
  <c r="P132" i="23"/>
  <c r="Y132" i="23"/>
  <c r="Z132" i="23"/>
  <c r="AA132" i="23"/>
  <c r="AB132" i="23"/>
  <c r="AF132" i="23"/>
  <c r="AI132" i="23"/>
  <c r="K133" i="23"/>
  <c r="AE133" i="23"/>
  <c r="N133" i="23"/>
  <c r="P133" i="23"/>
  <c r="Y133" i="23"/>
  <c r="Z133" i="23"/>
  <c r="AA133" i="23"/>
  <c r="AB133" i="23"/>
  <c r="AF133" i="23"/>
  <c r="AI133" i="23"/>
  <c r="N134" i="23"/>
  <c r="P134" i="23"/>
  <c r="Y134" i="23"/>
  <c r="Z134" i="23"/>
  <c r="AA134" i="23"/>
  <c r="AB134" i="23"/>
  <c r="AF134" i="23"/>
  <c r="AI134" i="23"/>
  <c r="N135" i="23"/>
  <c r="P135" i="23"/>
  <c r="Y135" i="23"/>
  <c r="Z135" i="23"/>
  <c r="AA135" i="23"/>
  <c r="AB135" i="23"/>
  <c r="AF135" i="23"/>
  <c r="AI135" i="23"/>
  <c r="K136" i="23"/>
  <c r="T136" i="23"/>
  <c r="N136" i="23"/>
  <c r="P136" i="23"/>
  <c r="Y136" i="23"/>
  <c r="Z136" i="23"/>
  <c r="AA136" i="23"/>
  <c r="AB136" i="23"/>
  <c r="AF136" i="23"/>
  <c r="AI136" i="23"/>
  <c r="N137" i="23"/>
  <c r="P137" i="23"/>
  <c r="Y137" i="23"/>
  <c r="Z137" i="23"/>
  <c r="AA137" i="23"/>
  <c r="AB137" i="23"/>
  <c r="AF137" i="23"/>
  <c r="AI137" i="23"/>
  <c r="N138" i="23"/>
  <c r="P138" i="23"/>
  <c r="Y138" i="23"/>
  <c r="Z138" i="23"/>
  <c r="AA138" i="23"/>
  <c r="AB138" i="23"/>
  <c r="AF138" i="23"/>
  <c r="AI138" i="23"/>
  <c r="K139" i="23"/>
  <c r="T139" i="23"/>
  <c r="N139" i="23"/>
  <c r="P139" i="23"/>
  <c r="Y139" i="23"/>
  <c r="Z139" i="23"/>
  <c r="AA139" i="23"/>
  <c r="AB139" i="23"/>
  <c r="AF139" i="23"/>
  <c r="AI139" i="23"/>
  <c r="N140" i="23"/>
  <c r="P140" i="23"/>
  <c r="Y140" i="23"/>
  <c r="Z140" i="23"/>
  <c r="AA140" i="23"/>
  <c r="AB140" i="23"/>
  <c r="AF140" i="23"/>
  <c r="AI140" i="23"/>
  <c r="N141" i="23"/>
  <c r="P141" i="23"/>
  <c r="Y141" i="23"/>
  <c r="Z141" i="23"/>
  <c r="AA141" i="23"/>
  <c r="AB141" i="23"/>
  <c r="AF141" i="23"/>
  <c r="AI141" i="23"/>
  <c r="N142" i="23"/>
  <c r="P142" i="23"/>
  <c r="Y142" i="23"/>
  <c r="Z142" i="23"/>
  <c r="AA142" i="23"/>
  <c r="AB142" i="23"/>
  <c r="AF142" i="23"/>
  <c r="AI142" i="23"/>
  <c r="N143" i="23"/>
  <c r="P143" i="23"/>
  <c r="Y143" i="23"/>
  <c r="Z143" i="23"/>
  <c r="AA143" i="23"/>
  <c r="AB143" i="23"/>
  <c r="AF143" i="23"/>
  <c r="AI143" i="23"/>
  <c r="N144" i="23"/>
  <c r="P144" i="23"/>
  <c r="Y144" i="23"/>
  <c r="Z144" i="23"/>
  <c r="AA144" i="23"/>
  <c r="AB144" i="23"/>
  <c r="AF144" i="23"/>
  <c r="AI144" i="23"/>
  <c r="N145" i="23"/>
  <c r="P145" i="23"/>
  <c r="Y145" i="23"/>
  <c r="Z145" i="23"/>
  <c r="AA145" i="23"/>
  <c r="AB145" i="23"/>
  <c r="AF145" i="23"/>
  <c r="AI145" i="23"/>
  <c r="K146" i="23"/>
  <c r="N146" i="23"/>
  <c r="P146" i="23"/>
  <c r="Y146" i="23"/>
  <c r="Z146" i="23"/>
  <c r="AA146" i="23"/>
  <c r="AB146" i="23"/>
  <c r="AF146" i="23"/>
  <c r="AI146" i="23"/>
  <c r="N147" i="23"/>
  <c r="P147" i="23"/>
  <c r="Y147" i="23"/>
  <c r="Z147" i="23"/>
  <c r="AA147" i="23"/>
  <c r="AB147" i="23"/>
  <c r="AF147" i="23"/>
  <c r="AI147" i="23"/>
  <c r="N148" i="23"/>
  <c r="P148" i="23"/>
  <c r="Y148" i="23"/>
  <c r="Z148" i="23"/>
  <c r="AA148" i="23"/>
  <c r="AB148" i="23"/>
  <c r="AF148" i="23"/>
  <c r="AI148" i="23"/>
  <c r="K149" i="23"/>
  <c r="AE149" i="23"/>
  <c r="N149" i="23"/>
  <c r="P149" i="23"/>
  <c r="Y149" i="23"/>
  <c r="Z149" i="23"/>
  <c r="AA149" i="23"/>
  <c r="AB149" i="23"/>
  <c r="AF149" i="23"/>
  <c r="AI149" i="23"/>
  <c r="N150" i="23"/>
  <c r="P150" i="23"/>
  <c r="Y150" i="23"/>
  <c r="Z150" i="23"/>
  <c r="AA150" i="23"/>
  <c r="AB150" i="23"/>
  <c r="AF150" i="23"/>
  <c r="AI150" i="23"/>
  <c r="N151" i="23"/>
  <c r="P151" i="23"/>
  <c r="Y151" i="23"/>
  <c r="Z151" i="23"/>
  <c r="AA151" i="23"/>
  <c r="AB151" i="23"/>
  <c r="AF151" i="23"/>
  <c r="AI151" i="23"/>
  <c r="K152" i="23"/>
  <c r="T152" i="23"/>
  <c r="N152" i="23"/>
  <c r="P152" i="23"/>
  <c r="Y152" i="23"/>
  <c r="Z152" i="23"/>
  <c r="AA152" i="23"/>
  <c r="AB152" i="23"/>
  <c r="AF152" i="23"/>
  <c r="AI152" i="23"/>
  <c r="N153" i="23"/>
  <c r="P153" i="23"/>
  <c r="Y153" i="23"/>
  <c r="Z153" i="23"/>
  <c r="AA153" i="23"/>
  <c r="AB153" i="23"/>
  <c r="AF153" i="23"/>
  <c r="AI153" i="23"/>
  <c r="N154" i="23"/>
  <c r="P154" i="23"/>
  <c r="Y154" i="23"/>
  <c r="Z154" i="23"/>
  <c r="AA154" i="23"/>
  <c r="AB154" i="23"/>
  <c r="AF154" i="23"/>
  <c r="AI154" i="23"/>
  <c r="N155" i="23"/>
  <c r="P155" i="23"/>
  <c r="Y155" i="23"/>
  <c r="Z155" i="23"/>
  <c r="AA155" i="23"/>
  <c r="AB155" i="23"/>
  <c r="AF155" i="23"/>
  <c r="AI155" i="23"/>
  <c r="K156" i="23"/>
  <c r="T156" i="23"/>
  <c r="N156" i="23"/>
  <c r="P156" i="23"/>
  <c r="Y156" i="23"/>
  <c r="Z156" i="23"/>
  <c r="AA156" i="23"/>
  <c r="AB156" i="23"/>
  <c r="AF156" i="23"/>
  <c r="AI156" i="23"/>
  <c r="N157" i="23"/>
  <c r="P157" i="23"/>
  <c r="Y157" i="23"/>
  <c r="Z157" i="23"/>
  <c r="AA157" i="23"/>
  <c r="AB157" i="23"/>
  <c r="AF157" i="23"/>
  <c r="AI157" i="23"/>
  <c r="N158" i="23"/>
  <c r="P158" i="23"/>
  <c r="Y158" i="23"/>
  <c r="Z158" i="23"/>
  <c r="AA158" i="23"/>
  <c r="AB158" i="23"/>
  <c r="AF158" i="23"/>
  <c r="AI158" i="23"/>
  <c r="K159" i="23"/>
  <c r="T159" i="23"/>
  <c r="N159" i="23"/>
  <c r="P159" i="23"/>
  <c r="Y159" i="23"/>
  <c r="Z159" i="23"/>
  <c r="AA159" i="23"/>
  <c r="AB159" i="23"/>
  <c r="AF159" i="23"/>
  <c r="AI159" i="23"/>
  <c r="N160" i="23"/>
  <c r="P160" i="23"/>
  <c r="Y160" i="23"/>
  <c r="Z160" i="23"/>
  <c r="AA160" i="23"/>
  <c r="AB160" i="23"/>
  <c r="AF160" i="23"/>
  <c r="AI160" i="23"/>
  <c r="N161" i="23"/>
  <c r="P161" i="23"/>
  <c r="Y161" i="23"/>
  <c r="Z161" i="23"/>
  <c r="AA161" i="23"/>
  <c r="AB161" i="23"/>
  <c r="AF161" i="23"/>
  <c r="AI161" i="23"/>
  <c r="N162" i="23"/>
  <c r="P162" i="23"/>
  <c r="Y162" i="23"/>
  <c r="Z162" i="23"/>
  <c r="AA162" i="23"/>
  <c r="AB162" i="23"/>
  <c r="AF162" i="23"/>
  <c r="AI162" i="23"/>
  <c r="K163" i="23"/>
  <c r="T163" i="23"/>
  <c r="N163" i="23"/>
  <c r="P163" i="23"/>
  <c r="Y163" i="23"/>
  <c r="Z163" i="23"/>
  <c r="AA163" i="23"/>
  <c r="AB163" i="23"/>
  <c r="AF163" i="23"/>
  <c r="AI163" i="23"/>
  <c r="N164" i="23"/>
  <c r="P164" i="23"/>
  <c r="Y164" i="23"/>
  <c r="Z164" i="23"/>
  <c r="AA164" i="23"/>
  <c r="AB164" i="23"/>
  <c r="AF164" i="23"/>
  <c r="AI164" i="23"/>
  <c r="N165" i="23"/>
  <c r="P165" i="23"/>
  <c r="Y165" i="23"/>
  <c r="Z165" i="23"/>
  <c r="AA165" i="23"/>
  <c r="AB165" i="23"/>
  <c r="AF165" i="23"/>
  <c r="AI165" i="23"/>
  <c r="N166" i="23"/>
  <c r="P166" i="23"/>
  <c r="Y166" i="23"/>
  <c r="Z166" i="23"/>
  <c r="AA166" i="23"/>
  <c r="AB166" i="23"/>
  <c r="AF166" i="23"/>
  <c r="AI166" i="23"/>
  <c r="N167" i="23"/>
  <c r="P167" i="23"/>
  <c r="Y167" i="23"/>
  <c r="Z167" i="23"/>
  <c r="AA167" i="23"/>
  <c r="AB167" i="23"/>
  <c r="AF167" i="23"/>
  <c r="AI167" i="23"/>
  <c r="N168" i="23"/>
  <c r="P168" i="23"/>
  <c r="Y168" i="23"/>
  <c r="Z168" i="23"/>
  <c r="AA168" i="23"/>
  <c r="AB168" i="23"/>
  <c r="AF168" i="23"/>
  <c r="AI168" i="23"/>
  <c r="K169" i="23"/>
  <c r="AE169" i="23"/>
  <c r="N169" i="23"/>
  <c r="P169" i="23"/>
  <c r="Y169" i="23"/>
  <c r="Z169" i="23"/>
  <c r="AA169" i="23"/>
  <c r="AB169" i="23"/>
  <c r="AF169" i="23"/>
  <c r="AI169" i="23"/>
  <c r="N170" i="23"/>
  <c r="P170" i="23"/>
  <c r="Y170" i="23"/>
  <c r="Z170" i="23"/>
  <c r="AA170" i="23"/>
  <c r="AB170" i="23"/>
  <c r="AF170" i="23"/>
  <c r="AI170" i="23"/>
  <c r="K171" i="23"/>
  <c r="T171" i="23"/>
  <c r="N171" i="23"/>
  <c r="P171" i="23"/>
  <c r="Y171" i="23"/>
  <c r="Z171" i="23"/>
  <c r="AA171" i="23"/>
  <c r="AB171" i="23"/>
  <c r="AF171" i="23"/>
  <c r="AI171" i="23"/>
  <c r="N172" i="23"/>
  <c r="P172" i="23"/>
  <c r="Y172" i="23"/>
  <c r="Z172" i="23"/>
  <c r="AA172" i="23"/>
  <c r="AB172" i="23"/>
  <c r="AF172" i="23"/>
  <c r="AI172" i="23"/>
  <c r="N173" i="23"/>
  <c r="P173" i="23"/>
  <c r="Y173" i="23"/>
  <c r="Z173" i="23"/>
  <c r="AA173" i="23"/>
  <c r="AB173" i="23"/>
  <c r="AF173" i="23"/>
  <c r="AI173" i="23"/>
  <c r="N174" i="23"/>
  <c r="P174" i="23"/>
  <c r="Y174" i="23"/>
  <c r="Z174" i="23"/>
  <c r="AA174" i="23"/>
  <c r="AB174" i="23"/>
  <c r="AF174" i="23"/>
  <c r="AI174" i="23"/>
  <c r="N175" i="23"/>
  <c r="P175" i="23"/>
  <c r="Y175" i="23"/>
  <c r="Z175" i="23"/>
  <c r="AA175" i="23"/>
  <c r="AB175" i="23"/>
  <c r="AF175" i="23"/>
  <c r="AI175" i="23"/>
  <c r="N176" i="23"/>
  <c r="P176" i="23"/>
  <c r="Y176" i="23"/>
  <c r="Z176" i="23"/>
  <c r="AA176" i="23"/>
  <c r="AB176" i="23"/>
  <c r="AF176" i="23"/>
  <c r="AI176" i="23"/>
  <c r="N177" i="23"/>
  <c r="P177" i="23"/>
  <c r="Y177" i="23"/>
  <c r="Z177" i="23"/>
  <c r="AA177" i="23"/>
  <c r="AB177" i="23"/>
  <c r="AF177" i="23"/>
  <c r="AI177" i="23"/>
  <c r="N178" i="23"/>
  <c r="P178" i="23"/>
  <c r="Y178" i="23"/>
  <c r="Z178" i="23"/>
  <c r="AA178" i="23"/>
  <c r="AB178" i="23"/>
  <c r="AF178" i="23"/>
  <c r="AI178" i="23"/>
  <c r="K179" i="23"/>
  <c r="N179" i="23"/>
  <c r="P179" i="23"/>
  <c r="Y179" i="23"/>
  <c r="Z179" i="23"/>
  <c r="AA179" i="23"/>
  <c r="AB179" i="23"/>
  <c r="AF179" i="23"/>
  <c r="AI179" i="23"/>
  <c r="N180" i="23"/>
  <c r="P180" i="23"/>
  <c r="Y180" i="23"/>
  <c r="Z180" i="23"/>
  <c r="AA180" i="23"/>
  <c r="AB180" i="23"/>
  <c r="AF180" i="23"/>
  <c r="AI180" i="23"/>
  <c r="N181" i="23"/>
  <c r="P181" i="23"/>
  <c r="Y181" i="23"/>
  <c r="Z181" i="23"/>
  <c r="AA181" i="23"/>
  <c r="AB181" i="23"/>
  <c r="AF181" i="23"/>
  <c r="AI181" i="23"/>
  <c r="N182" i="23"/>
  <c r="P182" i="23"/>
  <c r="Y182" i="23"/>
  <c r="Z182" i="23"/>
  <c r="AA182" i="23"/>
  <c r="AB182" i="23"/>
  <c r="AF182" i="23"/>
  <c r="AI182" i="23"/>
  <c r="N183" i="23"/>
  <c r="P183" i="23"/>
  <c r="Y183" i="23"/>
  <c r="Z183" i="23"/>
  <c r="AA183" i="23"/>
  <c r="AB183" i="23"/>
  <c r="AF183" i="23"/>
  <c r="AI183" i="23"/>
  <c r="N184" i="23"/>
  <c r="P184" i="23"/>
  <c r="Y184" i="23"/>
  <c r="Z184" i="23"/>
  <c r="AA184" i="23"/>
  <c r="AB184" i="23"/>
  <c r="AF184" i="23"/>
  <c r="AI184" i="23"/>
  <c r="K185" i="23"/>
  <c r="N185" i="23"/>
  <c r="P185" i="23"/>
  <c r="Y185" i="23"/>
  <c r="Z185" i="23"/>
  <c r="AA185" i="23"/>
  <c r="AB185" i="23"/>
  <c r="AF185" i="23"/>
  <c r="AI185" i="23"/>
  <c r="N186" i="23"/>
  <c r="P186" i="23"/>
  <c r="Y186" i="23"/>
  <c r="Z186" i="23"/>
  <c r="AA186" i="23"/>
  <c r="AB186" i="23"/>
  <c r="AF186" i="23"/>
  <c r="AI186" i="23"/>
  <c r="N187" i="23"/>
  <c r="P187" i="23"/>
  <c r="Y187" i="23"/>
  <c r="Z187" i="23"/>
  <c r="AA187" i="23"/>
  <c r="AB187" i="23"/>
  <c r="AF187" i="23"/>
  <c r="AI187" i="23"/>
  <c r="N188" i="23"/>
  <c r="P188" i="23"/>
  <c r="Y188" i="23"/>
  <c r="Z188" i="23"/>
  <c r="AA188" i="23"/>
  <c r="AB188" i="23"/>
  <c r="AF188" i="23"/>
  <c r="AI188" i="23"/>
  <c r="K189" i="23"/>
  <c r="N189" i="23"/>
  <c r="P189" i="23"/>
  <c r="Y189" i="23"/>
  <c r="Z189" i="23"/>
  <c r="AA189" i="23"/>
  <c r="AB189" i="23"/>
  <c r="AF189" i="23"/>
  <c r="AI189" i="23"/>
  <c r="N190" i="23"/>
  <c r="P190" i="23"/>
  <c r="Y190" i="23"/>
  <c r="Z190" i="23"/>
  <c r="AA190" i="23"/>
  <c r="AB190" i="23"/>
  <c r="AF190" i="23"/>
  <c r="AI190" i="23"/>
  <c r="K191" i="23"/>
  <c r="AE191" i="23"/>
  <c r="N191" i="23"/>
  <c r="P191" i="23"/>
  <c r="Y191" i="23"/>
  <c r="Z191" i="23"/>
  <c r="AA191" i="23"/>
  <c r="AB191" i="23"/>
  <c r="AF191" i="23"/>
  <c r="AI191" i="23"/>
  <c r="N192" i="23"/>
  <c r="P192" i="23"/>
  <c r="Y192" i="23"/>
  <c r="Z192" i="23"/>
  <c r="AA192" i="23"/>
  <c r="AB192" i="23"/>
  <c r="AF192" i="23"/>
  <c r="AI192" i="23"/>
  <c r="N193" i="23"/>
  <c r="P193" i="23"/>
  <c r="Y193" i="23"/>
  <c r="Z193" i="23"/>
  <c r="AA193" i="23"/>
  <c r="AB193" i="23"/>
  <c r="AF193" i="23"/>
  <c r="AI193" i="23"/>
  <c r="N194" i="23"/>
  <c r="P194" i="23"/>
  <c r="Y194" i="23"/>
  <c r="Z194" i="23"/>
  <c r="AA194" i="23"/>
  <c r="AB194" i="23"/>
  <c r="AF194" i="23"/>
  <c r="AI194" i="23"/>
  <c r="K195" i="23"/>
  <c r="N195" i="23"/>
  <c r="P195" i="23"/>
  <c r="Y195" i="23"/>
  <c r="Z195" i="23"/>
  <c r="AA195" i="23"/>
  <c r="AB195" i="23"/>
  <c r="AF195" i="23"/>
  <c r="AI195" i="23"/>
  <c r="N196" i="23"/>
  <c r="P196" i="23"/>
  <c r="Y196" i="23"/>
  <c r="Z196" i="23"/>
  <c r="AA196" i="23"/>
  <c r="AB196" i="23"/>
  <c r="AF196" i="23"/>
  <c r="AI196" i="23"/>
  <c r="N197" i="23"/>
  <c r="P197" i="23"/>
  <c r="Y197" i="23"/>
  <c r="Z197" i="23"/>
  <c r="AA197" i="23"/>
  <c r="AB197" i="23"/>
  <c r="AF197" i="23"/>
  <c r="AI197" i="23"/>
  <c r="K198" i="23"/>
  <c r="AE198" i="23"/>
  <c r="N198" i="23"/>
  <c r="P198" i="23"/>
  <c r="Y198" i="23"/>
  <c r="Z198" i="23"/>
  <c r="AA198" i="23"/>
  <c r="AB198" i="23"/>
  <c r="AF198" i="23"/>
  <c r="AI198" i="23"/>
  <c r="N199" i="23"/>
  <c r="P199" i="23"/>
  <c r="Y199" i="23"/>
  <c r="Z199" i="23"/>
  <c r="AA199" i="23"/>
  <c r="AB199" i="23"/>
  <c r="AF199" i="23"/>
  <c r="AI199" i="23"/>
  <c r="K200" i="23"/>
  <c r="T200" i="23"/>
  <c r="N200" i="23"/>
  <c r="P200" i="23"/>
  <c r="Y200" i="23"/>
  <c r="Z200" i="23"/>
  <c r="AA200" i="23"/>
  <c r="AB200" i="23"/>
  <c r="AF200" i="23"/>
  <c r="AI200" i="23"/>
  <c r="N201" i="23"/>
  <c r="P201" i="23"/>
  <c r="Y201" i="23"/>
  <c r="Z201" i="23"/>
  <c r="AA201" i="23"/>
  <c r="AB201" i="23"/>
  <c r="AF201" i="23"/>
  <c r="AI201" i="23"/>
  <c r="N202" i="23"/>
  <c r="P202" i="23"/>
  <c r="Y202" i="23"/>
  <c r="Z202" i="23"/>
  <c r="AA202" i="23"/>
  <c r="AB202" i="23"/>
  <c r="AF202" i="23"/>
  <c r="AI202" i="23"/>
  <c r="N203" i="23"/>
  <c r="P203" i="23"/>
  <c r="Y203" i="23"/>
  <c r="Z203" i="23"/>
  <c r="AA203" i="23"/>
  <c r="AB203" i="23"/>
  <c r="AF203" i="23"/>
  <c r="AI203" i="23"/>
  <c r="N204" i="23"/>
  <c r="P204" i="23"/>
  <c r="Y204" i="23"/>
  <c r="Z204" i="23"/>
  <c r="AA204" i="23"/>
  <c r="AB204" i="23"/>
  <c r="AF204" i="23"/>
  <c r="AI204" i="23"/>
  <c r="N205" i="23"/>
  <c r="P205" i="23"/>
  <c r="Y205" i="23"/>
  <c r="Z205" i="23"/>
  <c r="AA205" i="23"/>
  <c r="AB205" i="23"/>
  <c r="AF205" i="23"/>
  <c r="AI205" i="23"/>
  <c r="N206" i="23"/>
  <c r="P206" i="23"/>
  <c r="Y206" i="23"/>
  <c r="Z206" i="23"/>
  <c r="AA206" i="23"/>
  <c r="AB206" i="23"/>
  <c r="AF206" i="23"/>
  <c r="AI206" i="23"/>
  <c r="N207" i="23"/>
  <c r="P207" i="23"/>
  <c r="Y207" i="23"/>
  <c r="Z207" i="23"/>
  <c r="AA207" i="23"/>
  <c r="AB207" i="23"/>
  <c r="AF207" i="23"/>
  <c r="AI207" i="23"/>
  <c r="K208" i="23"/>
  <c r="T208" i="23"/>
  <c r="N208" i="23"/>
  <c r="P208" i="23"/>
  <c r="Y208" i="23"/>
  <c r="Z208" i="23"/>
  <c r="AA208" i="23"/>
  <c r="AB208" i="23"/>
  <c r="AF208" i="23"/>
  <c r="AI208" i="23"/>
  <c r="L209" i="23"/>
  <c r="P209" i="23"/>
  <c r="AE209" i="23"/>
  <c r="AJ209" i="23"/>
  <c r="AI209" i="23"/>
  <c r="L210" i="23"/>
  <c r="P210" i="23"/>
  <c r="AE210" i="23"/>
  <c r="AJ210" i="23"/>
  <c r="AI210" i="23"/>
  <c r="L211" i="23"/>
  <c r="P211" i="23"/>
  <c r="AE211" i="23"/>
  <c r="AJ211" i="23"/>
  <c r="AI211" i="23"/>
  <c r="L212" i="23"/>
  <c r="P212" i="23"/>
  <c r="AE212" i="23"/>
  <c r="AJ212" i="23"/>
  <c r="AI212" i="23"/>
  <c r="L213" i="23"/>
  <c r="P213" i="23"/>
  <c r="AE213" i="23"/>
  <c r="AI213" i="23"/>
  <c r="AJ213" i="23"/>
  <c r="B214" i="23"/>
  <c r="H214" i="23"/>
  <c r="L214" i="23"/>
  <c r="P214" i="23"/>
  <c r="AE214" i="23"/>
  <c r="AJ214" i="23"/>
  <c r="AI214" i="23"/>
  <c r="B215" i="23"/>
  <c r="H215" i="23"/>
  <c r="L215" i="23"/>
  <c r="P215" i="23"/>
  <c r="AE215" i="23"/>
  <c r="AJ215" i="23"/>
  <c r="AI215" i="23"/>
  <c r="A216" i="23"/>
  <c r="B216" i="23"/>
  <c r="H216" i="23"/>
  <c r="J216" i="23"/>
  <c r="L216" i="23"/>
  <c r="P216" i="23"/>
  <c r="AI216" i="23"/>
  <c r="AJ216" i="23"/>
  <c r="A217" i="23"/>
  <c r="B217" i="23"/>
  <c r="H217" i="23"/>
  <c r="J217" i="23"/>
  <c r="L217" i="23"/>
  <c r="P217" i="23"/>
  <c r="AI217" i="23"/>
  <c r="AJ217" i="23"/>
  <c r="A218" i="23"/>
  <c r="B218" i="23"/>
  <c r="H218" i="23"/>
  <c r="L218" i="23"/>
  <c r="P218" i="23"/>
  <c r="AI218" i="23"/>
  <c r="AJ218" i="23"/>
  <c r="A219" i="23"/>
  <c r="B219" i="23"/>
  <c r="H219" i="23"/>
  <c r="L219" i="23"/>
  <c r="P219" i="23"/>
  <c r="AI219" i="23"/>
  <c r="AJ219" i="23"/>
  <c r="A220" i="23"/>
  <c r="B220" i="23"/>
  <c r="H220" i="23"/>
  <c r="L220" i="23"/>
  <c r="P220" i="23"/>
  <c r="AI220" i="23"/>
  <c r="AJ220" i="23"/>
  <c r="A221" i="23"/>
  <c r="B221" i="23"/>
  <c r="H221" i="23"/>
  <c r="L221" i="23"/>
  <c r="P221" i="23"/>
  <c r="AI221" i="23"/>
  <c r="AJ221" i="23"/>
  <c r="A222" i="23"/>
  <c r="B222" i="23"/>
  <c r="H222" i="23"/>
  <c r="L222" i="23"/>
  <c r="P222" i="23"/>
  <c r="AI222" i="23"/>
  <c r="AJ222" i="23"/>
  <c r="A223" i="23"/>
  <c r="B223" i="23"/>
  <c r="H223" i="23"/>
  <c r="L223" i="23"/>
  <c r="P223" i="23"/>
  <c r="AI223" i="23"/>
  <c r="AJ223" i="23"/>
  <c r="A224" i="23"/>
  <c r="B224" i="23"/>
  <c r="H224" i="23"/>
  <c r="L224" i="23"/>
  <c r="P224" i="23"/>
  <c r="AI224" i="23"/>
  <c r="AJ224" i="23"/>
  <c r="A225" i="23"/>
  <c r="B225" i="23"/>
  <c r="H225" i="23"/>
  <c r="L225" i="23"/>
  <c r="P225" i="23"/>
  <c r="AI225" i="23"/>
  <c r="AJ225" i="23"/>
  <c r="A226" i="23"/>
  <c r="B226" i="23"/>
  <c r="H226" i="23"/>
  <c r="L226" i="23"/>
  <c r="P226" i="23"/>
  <c r="AI226" i="23"/>
  <c r="AJ226" i="23"/>
  <c r="A227" i="23"/>
  <c r="B227" i="23"/>
  <c r="H227" i="23"/>
  <c r="L227" i="23"/>
  <c r="P227" i="23"/>
  <c r="AI227" i="23"/>
  <c r="AJ227" i="23"/>
  <c r="A228" i="23"/>
  <c r="B228" i="23"/>
  <c r="H228" i="23"/>
  <c r="L228" i="23"/>
  <c r="P228" i="23"/>
  <c r="AI228" i="23"/>
  <c r="AJ228" i="23"/>
  <c r="A229" i="23"/>
  <c r="B229" i="23"/>
  <c r="H229" i="23"/>
  <c r="L229" i="23"/>
  <c r="P229" i="23"/>
  <c r="AI229" i="23"/>
  <c r="AJ229" i="23"/>
  <c r="A230" i="23"/>
  <c r="B230" i="23"/>
  <c r="H230" i="23"/>
  <c r="L230" i="23"/>
  <c r="P230" i="23"/>
  <c r="AI230" i="23"/>
  <c r="AJ230" i="23"/>
  <c r="A231" i="23"/>
  <c r="B231" i="23"/>
  <c r="H231" i="23"/>
  <c r="L231" i="23"/>
  <c r="P231" i="23"/>
  <c r="AI231" i="23"/>
  <c r="AJ231" i="23"/>
  <c r="A232" i="23"/>
  <c r="B232" i="23"/>
  <c r="H232" i="23"/>
  <c r="L232" i="23"/>
  <c r="P232" i="23"/>
  <c r="AI232" i="23"/>
  <c r="AJ232" i="23"/>
  <c r="A233" i="23"/>
  <c r="B233" i="23"/>
  <c r="H233" i="23"/>
  <c r="L233" i="23"/>
  <c r="P233" i="23"/>
  <c r="AI233" i="23"/>
  <c r="AJ233" i="23"/>
  <c r="A234" i="23"/>
  <c r="B234" i="23"/>
  <c r="H234" i="23"/>
  <c r="L234" i="23"/>
  <c r="P234" i="23"/>
  <c r="AI234" i="23"/>
  <c r="AJ234" i="23"/>
  <c r="A235" i="23"/>
  <c r="B235" i="23"/>
  <c r="H235" i="23"/>
  <c r="L235" i="23"/>
  <c r="P235" i="23"/>
  <c r="AI235" i="23"/>
  <c r="AJ235" i="23"/>
  <c r="A236" i="23"/>
  <c r="B236" i="23"/>
  <c r="H236" i="23"/>
  <c r="L236" i="23"/>
  <c r="P236" i="23"/>
  <c r="AI236" i="23"/>
  <c r="AJ236" i="23"/>
  <c r="A237" i="23"/>
  <c r="B237" i="23"/>
  <c r="H237" i="23"/>
  <c r="L237" i="23"/>
  <c r="P237" i="23"/>
  <c r="AI237" i="23"/>
  <c r="AJ237" i="23"/>
  <c r="A238" i="23"/>
  <c r="B238" i="23"/>
  <c r="H238" i="23"/>
  <c r="L238" i="23"/>
  <c r="P238" i="23"/>
  <c r="A239" i="23"/>
  <c r="B239" i="23"/>
  <c r="H239" i="23"/>
  <c r="L239" i="23"/>
  <c r="P239" i="23"/>
  <c r="A240" i="23"/>
  <c r="B240" i="23"/>
  <c r="H240" i="23"/>
  <c r="L240" i="23"/>
  <c r="P240" i="23"/>
  <c r="A241" i="23"/>
  <c r="B241" i="23"/>
  <c r="H241" i="23"/>
  <c r="L241" i="23"/>
  <c r="P241" i="23"/>
  <c r="A242" i="23"/>
  <c r="B242" i="23"/>
  <c r="H242" i="23"/>
  <c r="L242" i="23"/>
  <c r="P242" i="23"/>
  <c r="A243" i="23"/>
  <c r="B243" i="23"/>
  <c r="P243" i="23"/>
  <c r="A244" i="23"/>
  <c r="B244" i="23"/>
  <c r="P244" i="23"/>
  <c r="A245" i="23"/>
  <c r="B245" i="23"/>
  <c r="P245" i="23"/>
  <c r="A246" i="23"/>
  <c r="B246" i="23"/>
  <c r="P246" i="23"/>
  <c r="A247" i="23"/>
  <c r="B247" i="23"/>
  <c r="P247" i="23"/>
  <c r="A248" i="23"/>
  <c r="B248" i="23"/>
  <c r="P248" i="23"/>
  <c r="A249" i="23"/>
  <c r="B249" i="23"/>
  <c r="P249" i="23"/>
  <c r="A250" i="23"/>
  <c r="B250" i="23"/>
  <c r="P250" i="23"/>
  <c r="A251" i="23"/>
  <c r="B251" i="23"/>
  <c r="P251" i="23"/>
  <c r="A252" i="23"/>
  <c r="B252" i="23"/>
  <c r="P252" i="23"/>
  <c r="A253" i="23"/>
  <c r="B253" i="23"/>
  <c r="P253" i="23"/>
  <c r="A254" i="23"/>
  <c r="B254" i="23"/>
  <c r="P254" i="23"/>
  <c r="A255" i="23"/>
  <c r="B255" i="23"/>
  <c r="P255" i="23"/>
  <c r="A256" i="23"/>
  <c r="B256" i="23"/>
  <c r="P256" i="23"/>
  <c r="A257" i="23"/>
  <c r="B257" i="23"/>
  <c r="P257" i="23"/>
  <c r="A258" i="23"/>
  <c r="B258" i="23"/>
  <c r="P258" i="23"/>
  <c r="A259" i="23"/>
  <c r="B259" i="23"/>
  <c r="P259" i="23"/>
  <c r="A260" i="23"/>
  <c r="B260" i="23"/>
  <c r="P260" i="23"/>
  <c r="A261" i="23"/>
  <c r="B261" i="23"/>
  <c r="P261" i="23"/>
  <c r="A262" i="23"/>
  <c r="B262" i="23"/>
  <c r="P262" i="23"/>
  <c r="A263" i="23"/>
  <c r="B263" i="23"/>
  <c r="P263" i="23"/>
  <c r="A264" i="23"/>
  <c r="B264" i="23"/>
  <c r="P264" i="23"/>
  <c r="A265" i="23"/>
  <c r="B265" i="23"/>
  <c r="P265" i="23"/>
  <c r="A266" i="23"/>
  <c r="B266" i="23"/>
  <c r="P266" i="23"/>
  <c r="A267" i="23"/>
  <c r="B267" i="23"/>
  <c r="P267" i="23"/>
  <c r="A268" i="23"/>
  <c r="B268" i="23"/>
  <c r="P268" i="23"/>
  <c r="A269" i="23"/>
  <c r="B269" i="23"/>
  <c r="P269" i="23"/>
  <c r="A270" i="23"/>
  <c r="B270" i="23"/>
  <c r="P270" i="23"/>
  <c r="A271" i="23"/>
  <c r="B271" i="23"/>
  <c r="P271" i="23"/>
  <c r="A272" i="23"/>
  <c r="B272" i="23"/>
  <c r="W3" i="22"/>
  <c r="AH3" i="22"/>
  <c r="C4" i="22"/>
  <c r="K14" i="22"/>
  <c r="AE14" i="22"/>
  <c r="AJ14" i="22"/>
  <c r="W4" i="22"/>
  <c r="AH4" i="22"/>
  <c r="W5" i="22"/>
  <c r="AH5" i="22"/>
  <c r="I8" i="22"/>
  <c r="K8" i="22"/>
  <c r="T8" i="22"/>
  <c r="AL8" i="22"/>
  <c r="N8" i="22"/>
  <c r="P8" i="22"/>
  <c r="Q8" i="22"/>
  <c r="Y8" i="22"/>
  <c r="Z8" i="22"/>
  <c r="AA8" i="22"/>
  <c r="AB8" i="22"/>
  <c r="AI8" i="22"/>
  <c r="N9" i="22"/>
  <c r="P9" i="22"/>
  <c r="Y9" i="22"/>
  <c r="Z9" i="22"/>
  <c r="AA9" i="22"/>
  <c r="AB9" i="22"/>
  <c r="AF9" i="22"/>
  <c r="AI9" i="22"/>
  <c r="N10" i="22"/>
  <c r="P10" i="22"/>
  <c r="Y10" i="22"/>
  <c r="Z10" i="22"/>
  <c r="AA10" i="22"/>
  <c r="AB10" i="22"/>
  <c r="AF10" i="22"/>
  <c r="AI10" i="22"/>
  <c r="N11" i="22"/>
  <c r="P11" i="22"/>
  <c r="Y11" i="22"/>
  <c r="Z11" i="22"/>
  <c r="AA11" i="22"/>
  <c r="AB11" i="22"/>
  <c r="AF11" i="22"/>
  <c r="AI11" i="22"/>
  <c r="N12" i="22"/>
  <c r="P12" i="22"/>
  <c r="Y12" i="22"/>
  <c r="Z12" i="22"/>
  <c r="AA12" i="22"/>
  <c r="AB12" i="22"/>
  <c r="AF12" i="22"/>
  <c r="AI12" i="22"/>
  <c r="K13" i="22"/>
  <c r="T13" i="22"/>
  <c r="AK13" i="22"/>
  <c r="N13" i="22"/>
  <c r="P13" i="22"/>
  <c r="Y13" i="22"/>
  <c r="Z13" i="22"/>
  <c r="AA13" i="22"/>
  <c r="AB13" i="22"/>
  <c r="AF13" i="22"/>
  <c r="AI13" i="22"/>
  <c r="N14" i="22"/>
  <c r="P14" i="22"/>
  <c r="Y14" i="22"/>
  <c r="Z14" i="22"/>
  <c r="AA14" i="22"/>
  <c r="AB14" i="22"/>
  <c r="AF14" i="22"/>
  <c r="AI14" i="22"/>
  <c r="N15" i="22"/>
  <c r="P15" i="22"/>
  <c r="Y15" i="22"/>
  <c r="Z15" i="22"/>
  <c r="AA15" i="22"/>
  <c r="AB15" i="22"/>
  <c r="AF15" i="22"/>
  <c r="AI15" i="22"/>
  <c r="N16" i="22"/>
  <c r="P16" i="22"/>
  <c r="Y16" i="22"/>
  <c r="Z16" i="22"/>
  <c r="AA16" i="22"/>
  <c r="AB16" i="22"/>
  <c r="AF16" i="22"/>
  <c r="AI16" i="22"/>
  <c r="N17" i="22"/>
  <c r="P17" i="22"/>
  <c r="Y17" i="22"/>
  <c r="Z17" i="22"/>
  <c r="AA17" i="22"/>
  <c r="AB17" i="22"/>
  <c r="AF17" i="22"/>
  <c r="AI17" i="22"/>
  <c r="N18" i="22"/>
  <c r="P18" i="22"/>
  <c r="Y18" i="22"/>
  <c r="Z18" i="22"/>
  <c r="AA18" i="22"/>
  <c r="AB18" i="22"/>
  <c r="AF18" i="22"/>
  <c r="AI18" i="22"/>
  <c r="N19" i="22"/>
  <c r="P19" i="22"/>
  <c r="Y19" i="22"/>
  <c r="Z19" i="22"/>
  <c r="AA19" i="22"/>
  <c r="AB19" i="22"/>
  <c r="AF19" i="22"/>
  <c r="AI19" i="22"/>
  <c r="N20" i="22"/>
  <c r="P20" i="22"/>
  <c r="Y20" i="22"/>
  <c r="Z20" i="22"/>
  <c r="AA20" i="22"/>
  <c r="AB20" i="22"/>
  <c r="AF20" i="22"/>
  <c r="AI20" i="22"/>
  <c r="K21" i="22"/>
  <c r="AE21" i="22"/>
  <c r="N21" i="22"/>
  <c r="P21" i="22"/>
  <c r="Y21" i="22"/>
  <c r="Z21" i="22"/>
  <c r="AA21" i="22"/>
  <c r="AB21" i="22"/>
  <c r="AF21" i="22"/>
  <c r="AI21" i="22"/>
  <c r="K22" i="22"/>
  <c r="T22" i="22"/>
  <c r="N22" i="22"/>
  <c r="P22" i="22"/>
  <c r="Y22" i="22"/>
  <c r="Z22" i="22"/>
  <c r="AA22" i="22"/>
  <c r="AB22" i="22"/>
  <c r="AF22" i="22"/>
  <c r="AI22" i="22"/>
  <c r="N23" i="22"/>
  <c r="P23" i="22"/>
  <c r="Y23" i="22"/>
  <c r="Z23" i="22"/>
  <c r="AA23" i="22"/>
  <c r="AB23" i="22"/>
  <c r="AF23" i="22"/>
  <c r="AI23" i="22"/>
  <c r="K24" i="22"/>
  <c r="T24" i="22"/>
  <c r="N24" i="22"/>
  <c r="P24" i="22"/>
  <c r="Y24" i="22"/>
  <c r="Z24" i="22"/>
  <c r="AA24" i="22"/>
  <c r="AB24" i="22"/>
  <c r="AF24" i="22"/>
  <c r="AI24" i="22"/>
  <c r="N25" i="22"/>
  <c r="P25" i="22"/>
  <c r="Y25" i="22"/>
  <c r="Z25" i="22"/>
  <c r="AA25" i="22"/>
  <c r="AB25" i="22"/>
  <c r="AF25" i="22"/>
  <c r="AI25" i="22"/>
  <c r="N26" i="22"/>
  <c r="P26" i="22"/>
  <c r="Y26" i="22"/>
  <c r="Z26" i="22"/>
  <c r="AA26" i="22"/>
  <c r="AB26" i="22"/>
  <c r="AF26" i="22"/>
  <c r="AI26" i="22"/>
  <c r="K27" i="22"/>
  <c r="T27" i="22"/>
  <c r="N27" i="22"/>
  <c r="P27" i="22"/>
  <c r="Y27" i="22"/>
  <c r="Z27" i="22"/>
  <c r="AA27" i="22"/>
  <c r="AB27" i="22"/>
  <c r="AF27" i="22"/>
  <c r="AI27" i="22"/>
  <c r="N28" i="22"/>
  <c r="P28" i="22"/>
  <c r="Y28" i="22"/>
  <c r="Z28" i="22"/>
  <c r="AA28" i="22"/>
  <c r="AB28" i="22"/>
  <c r="AF28" i="22"/>
  <c r="AI28" i="22"/>
  <c r="N29" i="22"/>
  <c r="P29" i="22"/>
  <c r="Y29" i="22"/>
  <c r="Z29" i="22"/>
  <c r="AA29" i="22"/>
  <c r="AB29" i="22"/>
  <c r="AF29" i="22"/>
  <c r="AI29" i="22"/>
  <c r="N30" i="22"/>
  <c r="P30" i="22"/>
  <c r="Y30" i="22"/>
  <c r="Z30" i="22"/>
  <c r="AA30" i="22"/>
  <c r="AB30" i="22"/>
  <c r="AF30" i="22"/>
  <c r="AI30" i="22"/>
  <c r="N31" i="22"/>
  <c r="P31" i="22"/>
  <c r="Y31" i="22"/>
  <c r="Z31" i="22"/>
  <c r="AA31" i="22"/>
  <c r="AB31" i="22"/>
  <c r="AF31" i="22"/>
  <c r="AI31" i="22"/>
  <c r="K32" i="22"/>
  <c r="T32" i="22"/>
  <c r="N32" i="22"/>
  <c r="P32" i="22"/>
  <c r="Y32" i="22"/>
  <c r="Z32" i="22"/>
  <c r="AA32" i="22"/>
  <c r="AB32" i="22"/>
  <c r="AF32" i="22"/>
  <c r="AI32" i="22"/>
  <c r="N33" i="22"/>
  <c r="P33" i="22"/>
  <c r="Y33" i="22"/>
  <c r="Z33" i="22"/>
  <c r="AA33" i="22"/>
  <c r="AB33" i="22"/>
  <c r="AF33" i="22"/>
  <c r="AI33" i="22"/>
  <c r="N34" i="22"/>
  <c r="P34" i="22"/>
  <c r="Y34" i="22"/>
  <c r="Z34" i="22"/>
  <c r="AA34" i="22"/>
  <c r="AB34" i="22"/>
  <c r="AF34" i="22"/>
  <c r="AI34" i="22"/>
  <c r="K35" i="22"/>
  <c r="AE35" i="22"/>
  <c r="N35" i="22"/>
  <c r="P35" i="22"/>
  <c r="Y35" i="22"/>
  <c r="Z35" i="22"/>
  <c r="AA35" i="22"/>
  <c r="AB35" i="22"/>
  <c r="AF35" i="22"/>
  <c r="AI35" i="22"/>
  <c r="N36" i="22"/>
  <c r="P36" i="22"/>
  <c r="Y36" i="22"/>
  <c r="Z36" i="22"/>
  <c r="AA36" i="22"/>
  <c r="AB36" i="22"/>
  <c r="AF36" i="22"/>
  <c r="AI36" i="22"/>
  <c r="K37" i="22"/>
  <c r="T37" i="22"/>
  <c r="N37" i="22"/>
  <c r="P37" i="22"/>
  <c r="Y37" i="22"/>
  <c r="Z37" i="22"/>
  <c r="AA37" i="22"/>
  <c r="AB37" i="22"/>
  <c r="AF37" i="22"/>
  <c r="AI37" i="22"/>
  <c r="N38" i="22"/>
  <c r="P38" i="22"/>
  <c r="Y38" i="22"/>
  <c r="Z38" i="22"/>
  <c r="AA38" i="22"/>
  <c r="AB38" i="22"/>
  <c r="AF38" i="22"/>
  <c r="AI38" i="22"/>
  <c r="N39" i="22"/>
  <c r="P39" i="22"/>
  <c r="Y39" i="22"/>
  <c r="Z39" i="22"/>
  <c r="AA39" i="22"/>
  <c r="AB39" i="22"/>
  <c r="AF39" i="22"/>
  <c r="AI39" i="22"/>
  <c r="K40" i="22"/>
  <c r="T40" i="22"/>
  <c r="N40" i="22"/>
  <c r="P40" i="22"/>
  <c r="Y40" i="22"/>
  <c r="Z40" i="22"/>
  <c r="AA40" i="22"/>
  <c r="AB40" i="22"/>
  <c r="AE40" i="22"/>
  <c r="AF40" i="22"/>
  <c r="AI40" i="22"/>
  <c r="N41" i="22"/>
  <c r="P41" i="22"/>
  <c r="Y41" i="22"/>
  <c r="Z41" i="22"/>
  <c r="AA41" i="22"/>
  <c r="AB41" i="22"/>
  <c r="AF41" i="22"/>
  <c r="AI41" i="22"/>
  <c r="K42" i="22"/>
  <c r="T42" i="22"/>
  <c r="N42" i="22"/>
  <c r="P42" i="22"/>
  <c r="Y42" i="22"/>
  <c r="Z42" i="22"/>
  <c r="AA42" i="22"/>
  <c r="AB42" i="22"/>
  <c r="AF42" i="22"/>
  <c r="AI42" i="22"/>
  <c r="K43" i="22"/>
  <c r="T43" i="22"/>
  <c r="N43" i="22"/>
  <c r="P43" i="22"/>
  <c r="Y43" i="22"/>
  <c r="Z43" i="22"/>
  <c r="AA43" i="22"/>
  <c r="AB43" i="22"/>
  <c r="AF43" i="22"/>
  <c r="AI43" i="22"/>
  <c r="K44" i="22"/>
  <c r="AE44" i="22"/>
  <c r="N44" i="22"/>
  <c r="P44" i="22"/>
  <c r="Y44" i="22"/>
  <c r="Z44" i="22"/>
  <c r="AA44" i="22"/>
  <c r="AB44" i="22"/>
  <c r="AF44" i="22"/>
  <c r="AI44" i="22"/>
  <c r="N45" i="22"/>
  <c r="P45" i="22"/>
  <c r="Y45" i="22"/>
  <c r="Z45" i="22"/>
  <c r="AA45" i="22"/>
  <c r="AB45" i="22"/>
  <c r="AF45" i="22"/>
  <c r="AI45" i="22"/>
  <c r="N46" i="22"/>
  <c r="P46" i="22"/>
  <c r="Y46" i="22"/>
  <c r="Z46" i="22"/>
  <c r="AA46" i="22"/>
  <c r="AB46" i="22"/>
  <c r="AF46" i="22"/>
  <c r="AI46" i="22"/>
  <c r="N47" i="22"/>
  <c r="P47" i="22"/>
  <c r="Y47" i="22"/>
  <c r="Z47" i="22"/>
  <c r="AA47" i="22"/>
  <c r="AB47" i="22"/>
  <c r="AF47" i="22"/>
  <c r="AI47" i="22"/>
  <c r="N48" i="22"/>
  <c r="P48" i="22"/>
  <c r="Y48" i="22"/>
  <c r="Z48" i="22"/>
  <c r="AA48" i="22"/>
  <c r="AB48" i="22"/>
  <c r="AF48" i="22"/>
  <c r="AI48" i="22"/>
  <c r="K49" i="22"/>
  <c r="AE49" i="22"/>
  <c r="N49" i="22"/>
  <c r="P49" i="22"/>
  <c r="Y49" i="22"/>
  <c r="Z49" i="22"/>
  <c r="AA49" i="22"/>
  <c r="AB49" i="22"/>
  <c r="AF49" i="22"/>
  <c r="AI49" i="22"/>
  <c r="N50" i="22"/>
  <c r="P50" i="22"/>
  <c r="Y50" i="22"/>
  <c r="Z50" i="22"/>
  <c r="AA50" i="22"/>
  <c r="AB50" i="22"/>
  <c r="AF50" i="22"/>
  <c r="AI50" i="22"/>
  <c r="K51" i="22"/>
  <c r="T51" i="22"/>
  <c r="N51" i="22"/>
  <c r="P51" i="22"/>
  <c r="Y51" i="22"/>
  <c r="Z51" i="22"/>
  <c r="AA51" i="22"/>
  <c r="AB51" i="22"/>
  <c r="AF51" i="22"/>
  <c r="AI51" i="22"/>
  <c r="N52" i="22"/>
  <c r="P52" i="22"/>
  <c r="Y52" i="22"/>
  <c r="Z52" i="22"/>
  <c r="AA52" i="22"/>
  <c r="AB52" i="22"/>
  <c r="AF52" i="22"/>
  <c r="AI52" i="22"/>
  <c r="K53" i="22"/>
  <c r="T53" i="22"/>
  <c r="N53" i="22"/>
  <c r="P53" i="22"/>
  <c r="Y53" i="22"/>
  <c r="Z53" i="22"/>
  <c r="AA53" i="22"/>
  <c r="AB53" i="22"/>
  <c r="AF53" i="22"/>
  <c r="AI53" i="22"/>
  <c r="K54" i="22"/>
  <c r="AE54" i="22"/>
  <c r="N54" i="22"/>
  <c r="P54" i="22"/>
  <c r="Y54" i="22"/>
  <c r="Z54" i="22"/>
  <c r="AA54" i="22"/>
  <c r="AB54" i="22"/>
  <c r="AF54" i="22"/>
  <c r="AI54" i="22"/>
  <c r="K55" i="22"/>
  <c r="T55" i="22"/>
  <c r="N55" i="22"/>
  <c r="P55" i="22"/>
  <c r="Y55" i="22"/>
  <c r="Z55" i="22"/>
  <c r="AA55" i="22"/>
  <c r="AB55" i="22"/>
  <c r="AE55" i="22"/>
  <c r="AF55" i="22"/>
  <c r="AI55" i="22"/>
  <c r="N56" i="22"/>
  <c r="P56" i="22"/>
  <c r="Y56" i="22"/>
  <c r="Z56" i="22"/>
  <c r="AA56" i="22"/>
  <c r="AB56" i="22"/>
  <c r="AF56" i="22"/>
  <c r="AI56" i="22"/>
  <c r="N57" i="22"/>
  <c r="P57" i="22"/>
  <c r="Y57" i="22"/>
  <c r="Z57" i="22"/>
  <c r="AA57" i="22"/>
  <c r="AB57" i="22"/>
  <c r="AF57" i="22"/>
  <c r="AI57" i="22"/>
  <c r="N58" i="22"/>
  <c r="P58" i="22"/>
  <c r="Y58" i="22"/>
  <c r="Z58" i="22"/>
  <c r="AA58" i="22"/>
  <c r="AB58" i="22"/>
  <c r="AF58" i="22"/>
  <c r="AI58" i="22"/>
  <c r="K59" i="22"/>
  <c r="T59" i="22"/>
  <c r="N59" i="22"/>
  <c r="P59" i="22"/>
  <c r="Y59" i="22"/>
  <c r="Z59" i="22"/>
  <c r="AA59" i="22"/>
  <c r="AB59" i="22"/>
  <c r="AF59" i="22"/>
  <c r="AI59" i="22"/>
  <c r="K60" i="22"/>
  <c r="AE60" i="22"/>
  <c r="N60" i="22"/>
  <c r="P60" i="22"/>
  <c r="Y60" i="22"/>
  <c r="Z60" i="22"/>
  <c r="AA60" i="22"/>
  <c r="AB60" i="22"/>
  <c r="AF60" i="22"/>
  <c r="AI60" i="22"/>
  <c r="N61" i="22"/>
  <c r="P61" i="22"/>
  <c r="Y61" i="22"/>
  <c r="Z61" i="22"/>
  <c r="AA61" i="22"/>
  <c r="AB61" i="22"/>
  <c r="AF61" i="22"/>
  <c r="AI61" i="22"/>
  <c r="K62" i="22"/>
  <c r="T62" i="22"/>
  <c r="N62" i="22"/>
  <c r="P62" i="22"/>
  <c r="Y62" i="22"/>
  <c r="Z62" i="22"/>
  <c r="AA62" i="22"/>
  <c r="AB62" i="22"/>
  <c r="AF62" i="22"/>
  <c r="AI62" i="22"/>
  <c r="N63" i="22"/>
  <c r="P63" i="22"/>
  <c r="Y63" i="22"/>
  <c r="Z63" i="22"/>
  <c r="AA63" i="22"/>
  <c r="AB63" i="22"/>
  <c r="AF63" i="22"/>
  <c r="AI63" i="22"/>
  <c r="K64" i="22"/>
  <c r="AE64" i="22"/>
  <c r="N64" i="22"/>
  <c r="P64" i="22"/>
  <c r="Y64" i="22"/>
  <c r="Z64" i="22"/>
  <c r="AA64" i="22"/>
  <c r="AB64" i="22"/>
  <c r="AF64" i="22"/>
  <c r="AI64" i="22"/>
  <c r="N65" i="22"/>
  <c r="P65" i="22"/>
  <c r="Y65" i="22"/>
  <c r="Z65" i="22"/>
  <c r="AA65" i="22"/>
  <c r="AB65" i="22"/>
  <c r="AF65" i="22"/>
  <c r="AI65" i="22"/>
  <c r="K66" i="22"/>
  <c r="T66" i="22"/>
  <c r="N66" i="22"/>
  <c r="P66" i="22"/>
  <c r="Y66" i="22"/>
  <c r="Z66" i="22"/>
  <c r="AA66" i="22"/>
  <c r="AB66" i="22"/>
  <c r="AF66" i="22"/>
  <c r="AI66" i="22"/>
  <c r="N67" i="22"/>
  <c r="P67" i="22"/>
  <c r="Y67" i="22"/>
  <c r="Z67" i="22"/>
  <c r="AA67" i="22"/>
  <c r="AB67" i="22"/>
  <c r="AF67" i="22"/>
  <c r="AI67" i="22"/>
  <c r="K68" i="22"/>
  <c r="N68" i="22"/>
  <c r="P68" i="22"/>
  <c r="Y68" i="22"/>
  <c r="Z68" i="22"/>
  <c r="AA68" i="22"/>
  <c r="AB68" i="22"/>
  <c r="AF68" i="22"/>
  <c r="AI68" i="22"/>
  <c r="N69" i="22"/>
  <c r="P69" i="22"/>
  <c r="Y69" i="22"/>
  <c r="Z69" i="22"/>
  <c r="AA69" i="22"/>
  <c r="AB69" i="22"/>
  <c r="AF69" i="22"/>
  <c r="AI69" i="22"/>
  <c r="K70" i="22"/>
  <c r="T70" i="22"/>
  <c r="N70" i="22"/>
  <c r="P70" i="22"/>
  <c r="Y70" i="22"/>
  <c r="Z70" i="22"/>
  <c r="AA70" i="22"/>
  <c r="AB70" i="22"/>
  <c r="AF70" i="22"/>
  <c r="AI70" i="22"/>
  <c r="N71" i="22"/>
  <c r="P71" i="22"/>
  <c r="Y71" i="22"/>
  <c r="Z71" i="22"/>
  <c r="AA71" i="22"/>
  <c r="AB71" i="22"/>
  <c r="AF71" i="22"/>
  <c r="AI71" i="22"/>
  <c r="K72" i="22"/>
  <c r="AE72" i="22"/>
  <c r="N72" i="22"/>
  <c r="P72" i="22"/>
  <c r="Y72" i="22"/>
  <c r="Z72" i="22"/>
  <c r="AA72" i="22"/>
  <c r="AB72" i="22"/>
  <c r="AF72" i="22"/>
  <c r="AI72" i="22"/>
  <c r="N73" i="22"/>
  <c r="P73" i="22"/>
  <c r="Y73" i="22"/>
  <c r="Z73" i="22"/>
  <c r="AA73" i="22"/>
  <c r="AB73" i="22"/>
  <c r="AF73" i="22"/>
  <c r="AI73" i="22"/>
  <c r="K74" i="22"/>
  <c r="T74" i="22"/>
  <c r="N74" i="22"/>
  <c r="P74" i="22"/>
  <c r="Y74" i="22"/>
  <c r="Z74" i="22"/>
  <c r="AA74" i="22"/>
  <c r="AB74" i="22"/>
  <c r="AF74" i="22"/>
  <c r="AI74" i="22"/>
  <c r="N75" i="22"/>
  <c r="P75" i="22"/>
  <c r="Y75" i="22"/>
  <c r="Z75" i="22"/>
  <c r="AA75" i="22"/>
  <c r="AB75" i="22"/>
  <c r="AF75" i="22"/>
  <c r="AI75" i="22"/>
  <c r="N76" i="22"/>
  <c r="P76" i="22"/>
  <c r="Y76" i="22"/>
  <c r="Z76" i="22"/>
  <c r="AA76" i="22"/>
  <c r="AB76" i="22"/>
  <c r="AF76" i="22"/>
  <c r="AI76" i="22"/>
  <c r="K77" i="22"/>
  <c r="AE77" i="22"/>
  <c r="N77" i="22"/>
  <c r="P77" i="22"/>
  <c r="Y77" i="22"/>
  <c r="Z77" i="22"/>
  <c r="AA77" i="22"/>
  <c r="AB77" i="22"/>
  <c r="AF77" i="22"/>
  <c r="AI77" i="22"/>
  <c r="N78" i="22"/>
  <c r="P78" i="22"/>
  <c r="Y78" i="22"/>
  <c r="Z78" i="22"/>
  <c r="AA78" i="22"/>
  <c r="AB78" i="22"/>
  <c r="AF78" i="22"/>
  <c r="AI78" i="22"/>
  <c r="K79" i="22"/>
  <c r="T79" i="22"/>
  <c r="N79" i="22"/>
  <c r="P79" i="22"/>
  <c r="Y79" i="22"/>
  <c r="Z79" i="22"/>
  <c r="AA79" i="22"/>
  <c r="AB79" i="22"/>
  <c r="AE79" i="22"/>
  <c r="AF79" i="22"/>
  <c r="AI79" i="22"/>
  <c r="N80" i="22"/>
  <c r="P80" i="22"/>
  <c r="Y80" i="22"/>
  <c r="Z80" i="22"/>
  <c r="AA80" i="22"/>
  <c r="AB80" i="22"/>
  <c r="AF80" i="22"/>
  <c r="AI80" i="22"/>
  <c r="K81" i="22"/>
  <c r="N81" i="22"/>
  <c r="P81" i="22"/>
  <c r="Y81" i="22"/>
  <c r="Z81" i="22"/>
  <c r="AA81" i="22"/>
  <c r="AB81" i="22"/>
  <c r="AF81" i="22"/>
  <c r="AI81" i="22"/>
  <c r="N82" i="22"/>
  <c r="P82" i="22"/>
  <c r="Y82" i="22"/>
  <c r="Z82" i="22"/>
  <c r="AA82" i="22"/>
  <c r="AB82" i="22"/>
  <c r="AF82" i="22"/>
  <c r="AI82" i="22"/>
  <c r="K83" i="22"/>
  <c r="T83" i="22"/>
  <c r="N83" i="22"/>
  <c r="P83" i="22"/>
  <c r="Y83" i="22"/>
  <c r="Z83" i="22"/>
  <c r="AA83" i="22"/>
  <c r="AB83" i="22"/>
  <c r="AF83" i="22"/>
  <c r="AI83" i="22"/>
  <c r="K84" i="22"/>
  <c r="N84" i="22"/>
  <c r="P84" i="22"/>
  <c r="Y84" i="22"/>
  <c r="Z84" i="22"/>
  <c r="AA84" i="22"/>
  <c r="AB84" i="22"/>
  <c r="AF84" i="22"/>
  <c r="AI84" i="22"/>
  <c r="N85" i="22"/>
  <c r="P85" i="22"/>
  <c r="Y85" i="22"/>
  <c r="Z85" i="22"/>
  <c r="AA85" i="22"/>
  <c r="AB85" i="22"/>
  <c r="AF85" i="22"/>
  <c r="AI85" i="22"/>
  <c r="K86" i="22"/>
  <c r="AE86" i="22"/>
  <c r="N86" i="22"/>
  <c r="P86" i="22"/>
  <c r="Y86" i="22"/>
  <c r="Z86" i="22"/>
  <c r="AA86" i="22"/>
  <c r="AB86" i="22"/>
  <c r="AF86" i="22"/>
  <c r="AI86" i="22"/>
  <c r="N87" i="22"/>
  <c r="P87" i="22"/>
  <c r="Y87" i="22"/>
  <c r="Z87" i="22"/>
  <c r="AA87" i="22"/>
  <c r="AB87" i="22"/>
  <c r="AF87" i="22"/>
  <c r="AI87" i="22"/>
  <c r="K88" i="22"/>
  <c r="N88" i="22"/>
  <c r="P88" i="22"/>
  <c r="Y88" i="22"/>
  <c r="Z88" i="22"/>
  <c r="AA88" i="22"/>
  <c r="AB88" i="22"/>
  <c r="AF88" i="22"/>
  <c r="AI88" i="22"/>
  <c r="K89" i="22"/>
  <c r="T89" i="22"/>
  <c r="N89" i="22"/>
  <c r="P89" i="22"/>
  <c r="Y89" i="22"/>
  <c r="Z89" i="22"/>
  <c r="AA89" i="22"/>
  <c r="AB89" i="22"/>
  <c r="AE89" i="22"/>
  <c r="AF89" i="22"/>
  <c r="AI89" i="22"/>
  <c r="N90" i="22"/>
  <c r="P90" i="22"/>
  <c r="Y90" i="22"/>
  <c r="Z90" i="22"/>
  <c r="AA90" i="22"/>
  <c r="AB90" i="22"/>
  <c r="AF90" i="22"/>
  <c r="AI90" i="22"/>
  <c r="K91" i="22"/>
  <c r="T91" i="22"/>
  <c r="N91" i="22"/>
  <c r="P91" i="22"/>
  <c r="Y91" i="22"/>
  <c r="Z91" i="22"/>
  <c r="AA91" i="22"/>
  <c r="AB91" i="22"/>
  <c r="AE91" i="22"/>
  <c r="AF91" i="22"/>
  <c r="AI91" i="22"/>
  <c r="N92" i="22"/>
  <c r="P92" i="22"/>
  <c r="Y92" i="22"/>
  <c r="Z92" i="22"/>
  <c r="AA92" i="22"/>
  <c r="AB92" i="22"/>
  <c r="AF92" i="22"/>
  <c r="AI92" i="22"/>
  <c r="K93" i="22"/>
  <c r="T93" i="22"/>
  <c r="N93" i="22"/>
  <c r="P93" i="22"/>
  <c r="Y93" i="22"/>
  <c r="Z93" i="22"/>
  <c r="AA93" i="22"/>
  <c r="AB93" i="22"/>
  <c r="AF93" i="22"/>
  <c r="AI93" i="22"/>
  <c r="K94" i="22"/>
  <c r="AE94" i="22"/>
  <c r="N94" i="22"/>
  <c r="P94" i="22"/>
  <c r="Y94" i="22"/>
  <c r="Z94" i="22"/>
  <c r="AA94" i="22"/>
  <c r="AB94" i="22"/>
  <c r="AF94" i="22"/>
  <c r="AI94" i="22"/>
  <c r="K95" i="22"/>
  <c r="AE95" i="22"/>
  <c r="N95" i="22"/>
  <c r="P95" i="22"/>
  <c r="Y95" i="22"/>
  <c r="Z95" i="22"/>
  <c r="AA95" i="22"/>
  <c r="AB95" i="22"/>
  <c r="AF95" i="22"/>
  <c r="AI95" i="22"/>
  <c r="K96" i="22"/>
  <c r="T96" i="22"/>
  <c r="N96" i="22"/>
  <c r="P96" i="22"/>
  <c r="Y96" i="22"/>
  <c r="Z96" i="22"/>
  <c r="AA96" i="22"/>
  <c r="AB96" i="22"/>
  <c r="AF96" i="22"/>
  <c r="AI96" i="22"/>
  <c r="K97" i="22"/>
  <c r="N97" i="22"/>
  <c r="P97" i="22"/>
  <c r="T97" i="22"/>
  <c r="Y97" i="22"/>
  <c r="Z97" i="22"/>
  <c r="AA97" i="22"/>
  <c r="AB97" i="22"/>
  <c r="AE97" i="22"/>
  <c r="AF97" i="22"/>
  <c r="AI97" i="22"/>
  <c r="K98" i="22"/>
  <c r="AE98" i="22"/>
  <c r="N98" i="22"/>
  <c r="P98" i="22"/>
  <c r="Y98" i="22"/>
  <c r="Z98" i="22"/>
  <c r="AA98" i="22"/>
  <c r="AB98" i="22"/>
  <c r="AF98" i="22"/>
  <c r="AI98" i="22"/>
  <c r="K99" i="22"/>
  <c r="N99" i="22"/>
  <c r="P99" i="22"/>
  <c r="T99" i="22"/>
  <c r="Y99" i="22"/>
  <c r="Z99" i="22"/>
  <c r="AA99" i="22"/>
  <c r="AB99" i="22"/>
  <c r="AE99" i="22"/>
  <c r="AF99" i="22"/>
  <c r="AI99" i="22"/>
  <c r="K100" i="22"/>
  <c r="T100" i="22"/>
  <c r="N100" i="22"/>
  <c r="P100" i="22"/>
  <c r="Y100" i="22"/>
  <c r="Z100" i="22"/>
  <c r="AA100" i="22"/>
  <c r="AB100" i="22"/>
  <c r="AF100" i="22"/>
  <c r="AI100" i="22"/>
  <c r="K101" i="22"/>
  <c r="N101" i="22"/>
  <c r="P101" i="22"/>
  <c r="T101" i="22"/>
  <c r="Y101" i="22"/>
  <c r="Z101" i="22"/>
  <c r="AA101" i="22"/>
  <c r="AB101" i="22"/>
  <c r="AE101" i="22"/>
  <c r="AF101" i="22"/>
  <c r="AI101" i="22"/>
  <c r="K102" i="22"/>
  <c r="AE102" i="22"/>
  <c r="N102" i="22"/>
  <c r="P102" i="22"/>
  <c r="Y102" i="22"/>
  <c r="Z102" i="22"/>
  <c r="AA102" i="22"/>
  <c r="AB102" i="22"/>
  <c r="AF102" i="22"/>
  <c r="AI102" i="22"/>
  <c r="K103" i="22"/>
  <c r="N103" i="22"/>
  <c r="P103" i="22"/>
  <c r="T103" i="22"/>
  <c r="Y103" i="22"/>
  <c r="Z103" i="22"/>
  <c r="AA103" i="22"/>
  <c r="AB103" i="22"/>
  <c r="AE103" i="22"/>
  <c r="AF103" i="22"/>
  <c r="AI103" i="22"/>
  <c r="K104" i="22"/>
  <c r="T104" i="22"/>
  <c r="N104" i="22"/>
  <c r="P104" i="22"/>
  <c r="Y104" i="22"/>
  <c r="Z104" i="22"/>
  <c r="AA104" i="22"/>
  <c r="AB104" i="22"/>
  <c r="AF104" i="22"/>
  <c r="AI104" i="22"/>
  <c r="K105" i="22"/>
  <c r="N105" i="22"/>
  <c r="P105" i="22"/>
  <c r="T105" i="22"/>
  <c r="Y105" i="22"/>
  <c r="Z105" i="22"/>
  <c r="AA105" i="22"/>
  <c r="AB105" i="22"/>
  <c r="AE105" i="22"/>
  <c r="AF105" i="22"/>
  <c r="AI105" i="22"/>
  <c r="K106" i="22"/>
  <c r="AE106" i="22"/>
  <c r="N106" i="22"/>
  <c r="P106" i="22"/>
  <c r="Y106" i="22"/>
  <c r="Z106" i="22"/>
  <c r="AA106" i="22"/>
  <c r="AB106" i="22"/>
  <c r="AF106" i="22"/>
  <c r="AI106" i="22"/>
  <c r="K107" i="22"/>
  <c r="AE107" i="22"/>
  <c r="N107" i="22"/>
  <c r="P107" i="22"/>
  <c r="T107" i="22"/>
  <c r="Y107" i="22"/>
  <c r="Z107" i="22"/>
  <c r="AA107" i="22"/>
  <c r="AB107" i="22"/>
  <c r="AF107" i="22"/>
  <c r="AI107" i="22"/>
  <c r="N108" i="22"/>
  <c r="P108" i="22"/>
  <c r="Y108" i="22"/>
  <c r="Z108" i="22"/>
  <c r="AA108" i="22"/>
  <c r="AB108" i="22"/>
  <c r="AF108" i="22"/>
  <c r="AI108" i="22"/>
  <c r="K109" i="22"/>
  <c r="T109" i="22"/>
  <c r="N109" i="22"/>
  <c r="P109" i="22"/>
  <c r="Y109" i="22"/>
  <c r="Z109" i="22"/>
  <c r="AA109" i="22"/>
  <c r="AB109" i="22"/>
  <c r="AF109" i="22"/>
  <c r="AI109" i="22"/>
  <c r="K110" i="22"/>
  <c r="AE110" i="22"/>
  <c r="N110" i="22"/>
  <c r="P110" i="22"/>
  <c r="Y110" i="22"/>
  <c r="Z110" i="22"/>
  <c r="AA110" i="22"/>
  <c r="AB110" i="22"/>
  <c r="AF110" i="22"/>
  <c r="AI110" i="22"/>
  <c r="N111" i="22"/>
  <c r="P111" i="22"/>
  <c r="Y111" i="22"/>
  <c r="Z111" i="22"/>
  <c r="AA111" i="22"/>
  <c r="AB111" i="22"/>
  <c r="AF111" i="22"/>
  <c r="AI111" i="22"/>
  <c r="K112" i="22"/>
  <c r="N112" i="22"/>
  <c r="P112" i="22"/>
  <c r="Y112" i="22"/>
  <c r="Z112" i="22"/>
  <c r="AA112" i="22"/>
  <c r="AB112" i="22"/>
  <c r="AF112" i="22"/>
  <c r="AI112" i="22"/>
  <c r="K113" i="22"/>
  <c r="T113" i="22"/>
  <c r="N113" i="22"/>
  <c r="P113" i="22"/>
  <c r="Y113" i="22"/>
  <c r="Z113" i="22"/>
  <c r="AA113" i="22"/>
  <c r="AB113" i="22"/>
  <c r="AF113" i="22"/>
  <c r="AI113" i="22"/>
  <c r="K114" i="22"/>
  <c r="T114" i="22"/>
  <c r="N114" i="22"/>
  <c r="P114" i="22"/>
  <c r="Y114" i="22"/>
  <c r="Z114" i="22"/>
  <c r="AA114" i="22"/>
  <c r="AB114" i="22"/>
  <c r="AF114" i="22"/>
  <c r="AI114" i="22"/>
  <c r="K115" i="22"/>
  <c r="T115" i="22"/>
  <c r="N115" i="22"/>
  <c r="P115" i="22"/>
  <c r="Y115" i="22"/>
  <c r="Z115" i="22"/>
  <c r="AA115" i="22"/>
  <c r="AB115" i="22"/>
  <c r="AE115" i="22"/>
  <c r="AF115" i="22"/>
  <c r="AI115" i="22"/>
  <c r="K116" i="22"/>
  <c r="N116" i="22"/>
  <c r="P116" i="22"/>
  <c r="Y116" i="22"/>
  <c r="Z116" i="22"/>
  <c r="AA116" i="22"/>
  <c r="AB116" i="22"/>
  <c r="AF116" i="22"/>
  <c r="AI116" i="22"/>
  <c r="N117" i="22"/>
  <c r="P117" i="22"/>
  <c r="Y117" i="22"/>
  <c r="Z117" i="22"/>
  <c r="AA117" i="22"/>
  <c r="AB117" i="22"/>
  <c r="AF117" i="22"/>
  <c r="AI117" i="22"/>
  <c r="K118" i="22"/>
  <c r="T118" i="22"/>
  <c r="N118" i="22"/>
  <c r="P118" i="22"/>
  <c r="Y118" i="22"/>
  <c r="Z118" i="22"/>
  <c r="AA118" i="22"/>
  <c r="AB118" i="22"/>
  <c r="AF118" i="22"/>
  <c r="AI118" i="22"/>
  <c r="K119" i="22"/>
  <c r="AE119" i="22"/>
  <c r="N119" i="22"/>
  <c r="P119" i="22"/>
  <c r="Y119" i="22"/>
  <c r="Z119" i="22"/>
  <c r="AA119" i="22"/>
  <c r="AB119" i="22"/>
  <c r="AF119" i="22"/>
  <c r="AI119" i="22"/>
  <c r="N120" i="22"/>
  <c r="P120" i="22"/>
  <c r="Y120" i="22"/>
  <c r="Z120" i="22"/>
  <c r="AA120" i="22"/>
  <c r="AB120" i="22"/>
  <c r="AF120" i="22"/>
  <c r="AI120" i="22"/>
  <c r="K121" i="22"/>
  <c r="N121" i="22"/>
  <c r="P121" i="22"/>
  <c r="Y121" i="22"/>
  <c r="Z121" i="22"/>
  <c r="AA121" i="22"/>
  <c r="AB121" i="22"/>
  <c r="AF121" i="22"/>
  <c r="AI121" i="22"/>
  <c r="N122" i="22"/>
  <c r="P122" i="22"/>
  <c r="Y122" i="22"/>
  <c r="Z122" i="22"/>
  <c r="AA122" i="22"/>
  <c r="AB122" i="22"/>
  <c r="AF122" i="22"/>
  <c r="AI122" i="22"/>
  <c r="K123" i="22"/>
  <c r="T123" i="22"/>
  <c r="N123" i="22"/>
  <c r="P123" i="22"/>
  <c r="Y123" i="22"/>
  <c r="Z123" i="22"/>
  <c r="AA123" i="22"/>
  <c r="AB123" i="22"/>
  <c r="AE123" i="22"/>
  <c r="AF123" i="22"/>
  <c r="AI123" i="22"/>
  <c r="N124" i="22"/>
  <c r="P124" i="22"/>
  <c r="Y124" i="22"/>
  <c r="Z124" i="22"/>
  <c r="AA124" i="22"/>
  <c r="AB124" i="22"/>
  <c r="AF124" i="22"/>
  <c r="AI124" i="22"/>
  <c r="K125" i="22"/>
  <c r="N125" i="22"/>
  <c r="P125" i="22"/>
  <c r="Y125" i="22"/>
  <c r="Z125" i="22"/>
  <c r="AA125" i="22"/>
  <c r="AB125" i="22"/>
  <c r="AF125" i="22"/>
  <c r="AI125" i="22"/>
  <c r="N126" i="22"/>
  <c r="P126" i="22"/>
  <c r="Y126" i="22"/>
  <c r="Z126" i="22"/>
  <c r="AA126" i="22"/>
  <c r="AB126" i="22"/>
  <c r="AF126" i="22"/>
  <c r="AI126" i="22"/>
  <c r="K127" i="22"/>
  <c r="T127" i="22"/>
  <c r="N127" i="22"/>
  <c r="P127" i="22"/>
  <c r="Y127" i="22"/>
  <c r="Z127" i="22"/>
  <c r="AA127" i="22"/>
  <c r="AB127" i="22"/>
  <c r="AF127" i="22"/>
  <c r="AI127" i="22"/>
  <c r="K128" i="22"/>
  <c r="AE128" i="22"/>
  <c r="N128" i="22"/>
  <c r="P128" i="22"/>
  <c r="Y128" i="22"/>
  <c r="Z128" i="22"/>
  <c r="AA128" i="22"/>
  <c r="AB128" i="22"/>
  <c r="AF128" i="22"/>
  <c r="AI128" i="22"/>
  <c r="K129" i="22"/>
  <c r="N129" i="22"/>
  <c r="P129" i="22"/>
  <c r="Y129" i="22"/>
  <c r="Z129" i="22"/>
  <c r="AA129" i="22"/>
  <c r="AB129" i="22"/>
  <c r="AF129" i="22"/>
  <c r="AI129" i="22"/>
  <c r="K130" i="22"/>
  <c r="T130" i="22"/>
  <c r="N130" i="22"/>
  <c r="P130" i="22"/>
  <c r="Y130" i="22"/>
  <c r="Z130" i="22"/>
  <c r="AA130" i="22"/>
  <c r="AB130" i="22"/>
  <c r="AE130" i="22"/>
  <c r="AF130" i="22"/>
  <c r="AI130" i="22"/>
  <c r="N131" i="22"/>
  <c r="P131" i="22"/>
  <c r="Y131" i="22"/>
  <c r="Z131" i="22"/>
  <c r="AA131" i="22"/>
  <c r="AB131" i="22"/>
  <c r="AF131" i="22"/>
  <c r="AI131" i="22"/>
  <c r="K132" i="22"/>
  <c r="N132" i="22"/>
  <c r="P132" i="22"/>
  <c r="Y132" i="22"/>
  <c r="Z132" i="22"/>
  <c r="AA132" i="22"/>
  <c r="AB132" i="22"/>
  <c r="AF132" i="22"/>
  <c r="AI132" i="22"/>
  <c r="N133" i="22"/>
  <c r="P133" i="22"/>
  <c r="Y133" i="22"/>
  <c r="Z133" i="22"/>
  <c r="AA133" i="22"/>
  <c r="AB133" i="22"/>
  <c r="AF133" i="22"/>
  <c r="AI133" i="22"/>
  <c r="K134" i="22"/>
  <c r="T134" i="22"/>
  <c r="N134" i="22"/>
  <c r="P134" i="22"/>
  <c r="Y134" i="22"/>
  <c r="Z134" i="22"/>
  <c r="AA134" i="22"/>
  <c r="AB134" i="22"/>
  <c r="AF134" i="22"/>
  <c r="AI134" i="22"/>
  <c r="K135" i="22"/>
  <c r="T135" i="22"/>
  <c r="N135" i="22"/>
  <c r="P135" i="22"/>
  <c r="Y135" i="22"/>
  <c r="Z135" i="22"/>
  <c r="AA135" i="22"/>
  <c r="AB135" i="22"/>
  <c r="AF135" i="22"/>
  <c r="AI135" i="22"/>
  <c r="N136" i="22"/>
  <c r="P136" i="22"/>
  <c r="Y136" i="22"/>
  <c r="Z136" i="22"/>
  <c r="AA136" i="22"/>
  <c r="AB136" i="22"/>
  <c r="AF136" i="22"/>
  <c r="AI136" i="22"/>
  <c r="K137" i="22"/>
  <c r="N137" i="22"/>
  <c r="P137" i="22"/>
  <c r="Y137" i="22"/>
  <c r="Z137" i="22"/>
  <c r="AA137" i="22"/>
  <c r="AB137" i="22"/>
  <c r="AF137" i="22"/>
  <c r="AI137" i="22"/>
  <c r="N138" i="22"/>
  <c r="P138" i="22"/>
  <c r="Y138" i="22"/>
  <c r="Z138" i="22"/>
  <c r="AA138" i="22"/>
  <c r="AB138" i="22"/>
  <c r="AF138" i="22"/>
  <c r="AI138" i="22"/>
  <c r="K139" i="22"/>
  <c r="T139" i="22"/>
  <c r="N139" i="22"/>
  <c r="P139" i="22"/>
  <c r="Y139" i="22"/>
  <c r="Z139" i="22"/>
  <c r="AA139" i="22"/>
  <c r="AB139" i="22"/>
  <c r="AE139" i="22"/>
  <c r="AF139" i="22"/>
  <c r="AI139" i="22"/>
  <c r="N140" i="22"/>
  <c r="P140" i="22"/>
  <c r="Y140" i="22"/>
  <c r="Z140" i="22"/>
  <c r="AA140" i="22"/>
  <c r="AB140" i="22"/>
  <c r="AF140" i="22"/>
  <c r="AI140" i="22"/>
  <c r="K141" i="22"/>
  <c r="N141" i="22"/>
  <c r="P141" i="22"/>
  <c r="Y141" i="22"/>
  <c r="Z141" i="22"/>
  <c r="AA141" i="22"/>
  <c r="AB141" i="22"/>
  <c r="AF141" i="22"/>
  <c r="AI141" i="22"/>
  <c r="N142" i="22"/>
  <c r="P142" i="22"/>
  <c r="Y142" i="22"/>
  <c r="Z142" i="22"/>
  <c r="AA142" i="22"/>
  <c r="AB142" i="22"/>
  <c r="AF142" i="22"/>
  <c r="AI142" i="22"/>
  <c r="K143" i="22"/>
  <c r="T143" i="22"/>
  <c r="N143" i="22"/>
  <c r="P143" i="22"/>
  <c r="Y143" i="22"/>
  <c r="Z143" i="22"/>
  <c r="AA143" i="22"/>
  <c r="AB143" i="22"/>
  <c r="AF143" i="22"/>
  <c r="AI143" i="22"/>
  <c r="K144" i="22"/>
  <c r="AE144" i="22"/>
  <c r="N144" i="22"/>
  <c r="P144" i="22"/>
  <c r="Y144" i="22"/>
  <c r="Z144" i="22"/>
  <c r="AA144" i="22"/>
  <c r="AB144" i="22"/>
  <c r="AF144" i="22"/>
  <c r="AI144" i="22"/>
  <c r="K145" i="22"/>
  <c r="N145" i="22"/>
  <c r="P145" i="22"/>
  <c r="Y145" i="22"/>
  <c r="Z145" i="22"/>
  <c r="AA145" i="22"/>
  <c r="AB145" i="22"/>
  <c r="AF145" i="22"/>
  <c r="AI145" i="22"/>
  <c r="K146" i="22"/>
  <c r="T146" i="22"/>
  <c r="N146" i="22"/>
  <c r="P146" i="22"/>
  <c r="Y146" i="22"/>
  <c r="Z146" i="22"/>
  <c r="AA146" i="22"/>
  <c r="AB146" i="22"/>
  <c r="AE146" i="22"/>
  <c r="AF146" i="22"/>
  <c r="AI146" i="22"/>
  <c r="N147" i="22"/>
  <c r="P147" i="22"/>
  <c r="Y147" i="22"/>
  <c r="Z147" i="22"/>
  <c r="AA147" i="22"/>
  <c r="AB147" i="22"/>
  <c r="AF147" i="22"/>
  <c r="AI147" i="22"/>
  <c r="K148" i="22"/>
  <c r="AE148" i="22"/>
  <c r="N148" i="22"/>
  <c r="P148" i="22"/>
  <c r="Y148" i="22"/>
  <c r="Z148" i="22"/>
  <c r="AA148" i="22"/>
  <c r="AB148" i="22"/>
  <c r="AF148" i="22"/>
  <c r="AI148" i="22"/>
  <c r="K149" i="22"/>
  <c r="T149" i="22"/>
  <c r="N149" i="22"/>
  <c r="P149" i="22"/>
  <c r="Y149" i="22"/>
  <c r="Z149" i="22"/>
  <c r="AA149" i="22"/>
  <c r="AB149" i="22"/>
  <c r="AF149" i="22"/>
  <c r="AI149" i="22"/>
  <c r="K150" i="22"/>
  <c r="T150" i="22"/>
  <c r="N150" i="22"/>
  <c r="P150" i="22"/>
  <c r="Y150" i="22"/>
  <c r="Z150" i="22"/>
  <c r="AA150" i="22"/>
  <c r="AB150" i="22"/>
  <c r="AF150" i="22"/>
  <c r="AI150" i="22"/>
  <c r="K151" i="22"/>
  <c r="T151" i="22"/>
  <c r="N151" i="22"/>
  <c r="P151" i="22"/>
  <c r="Y151" i="22"/>
  <c r="Z151" i="22"/>
  <c r="AA151" i="22"/>
  <c r="AB151" i="22"/>
  <c r="AF151" i="22"/>
  <c r="AI151" i="22"/>
  <c r="K152" i="22"/>
  <c r="AE152" i="22"/>
  <c r="N152" i="22"/>
  <c r="P152" i="22"/>
  <c r="Y152" i="22"/>
  <c r="Z152" i="22"/>
  <c r="AA152" i="22"/>
  <c r="AB152" i="22"/>
  <c r="AF152" i="22"/>
  <c r="AI152" i="22"/>
  <c r="K153" i="22"/>
  <c r="AE153" i="22"/>
  <c r="N153" i="22"/>
  <c r="P153" i="22"/>
  <c r="T153" i="22"/>
  <c r="Y153" i="22"/>
  <c r="Z153" i="22"/>
  <c r="AA153" i="22"/>
  <c r="AB153" i="22"/>
  <c r="AF153" i="22"/>
  <c r="AI153" i="22"/>
  <c r="N154" i="22"/>
  <c r="P154" i="22"/>
  <c r="Y154" i="22"/>
  <c r="Z154" i="22"/>
  <c r="AA154" i="22"/>
  <c r="AB154" i="22"/>
  <c r="AF154" i="22"/>
  <c r="AI154" i="22"/>
  <c r="K155" i="22"/>
  <c r="T155" i="22"/>
  <c r="N155" i="22"/>
  <c r="P155" i="22"/>
  <c r="Y155" i="22"/>
  <c r="Z155" i="22"/>
  <c r="AA155" i="22"/>
  <c r="AB155" i="22"/>
  <c r="AE155" i="22"/>
  <c r="AF155" i="22"/>
  <c r="AI155" i="22"/>
  <c r="N156" i="22"/>
  <c r="P156" i="22"/>
  <c r="Y156" i="22"/>
  <c r="Z156" i="22"/>
  <c r="AA156" i="22"/>
  <c r="AB156" i="22"/>
  <c r="AF156" i="22"/>
  <c r="AI156" i="22"/>
  <c r="K157" i="22"/>
  <c r="T157" i="22"/>
  <c r="N157" i="22"/>
  <c r="P157" i="22"/>
  <c r="Y157" i="22"/>
  <c r="Z157" i="22"/>
  <c r="AA157" i="22"/>
  <c r="AB157" i="22"/>
  <c r="AE157" i="22"/>
  <c r="AF157" i="22"/>
  <c r="AI157" i="22"/>
  <c r="N158" i="22"/>
  <c r="P158" i="22"/>
  <c r="Y158" i="22"/>
  <c r="Z158" i="22"/>
  <c r="AA158" i="22"/>
  <c r="AB158" i="22"/>
  <c r="AF158" i="22"/>
  <c r="AI158" i="22"/>
  <c r="K159" i="22"/>
  <c r="AE159" i="22"/>
  <c r="N159" i="22"/>
  <c r="P159" i="22"/>
  <c r="Y159" i="22"/>
  <c r="Z159" i="22"/>
  <c r="AA159" i="22"/>
  <c r="AB159" i="22"/>
  <c r="AF159" i="22"/>
  <c r="AI159" i="22"/>
  <c r="K160" i="22"/>
  <c r="AE160" i="22"/>
  <c r="N160" i="22"/>
  <c r="P160" i="22"/>
  <c r="Y160" i="22"/>
  <c r="Z160" i="22"/>
  <c r="AA160" i="22"/>
  <c r="AB160" i="22"/>
  <c r="AF160" i="22"/>
  <c r="AI160" i="22"/>
  <c r="K161" i="22"/>
  <c r="T161" i="22"/>
  <c r="N161" i="22"/>
  <c r="P161" i="22"/>
  <c r="Y161" i="22"/>
  <c r="Z161" i="22"/>
  <c r="AA161" i="22"/>
  <c r="AB161" i="22"/>
  <c r="AF161" i="22"/>
  <c r="AI161" i="22"/>
  <c r="K162" i="22"/>
  <c r="T162" i="22"/>
  <c r="N162" i="22"/>
  <c r="P162" i="22"/>
  <c r="Y162" i="22"/>
  <c r="Z162" i="22"/>
  <c r="AA162" i="22"/>
  <c r="AB162" i="22"/>
  <c r="AF162" i="22"/>
  <c r="AI162" i="22"/>
  <c r="N163" i="22"/>
  <c r="P163" i="22"/>
  <c r="Y163" i="22"/>
  <c r="Z163" i="22"/>
  <c r="AA163" i="22"/>
  <c r="AB163" i="22"/>
  <c r="AF163" i="22"/>
  <c r="AI163" i="22"/>
  <c r="K164" i="22"/>
  <c r="T164" i="22"/>
  <c r="N164" i="22"/>
  <c r="P164" i="22"/>
  <c r="Y164" i="22"/>
  <c r="Z164" i="22"/>
  <c r="AA164" i="22"/>
  <c r="AB164" i="22"/>
  <c r="AE164" i="22"/>
  <c r="AF164" i="22"/>
  <c r="AI164" i="22"/>
  <c r="N165" i="22"/>
  <c r="P165" i="22"/>
  <c r="Y165" i="22"/>
  <c r="Z165" i="22"/>
  <c r="AA165" i="22"/>
  <c r="AB165" i="22"/>
  <c r="AF165" i="22"/>
  <c r="AI165" i="22"/>
  <c r="K166" i="22"/>
  <c r="T166" i="22"/>
  <c r="N166" i="22"/>
  <c r="P166" i="22"/>
  <c r="Y166" i="22"/>
  <c r="Z166" i="22"/>
  <c r="AA166" i="22"/>
  <c r="AB166" i="22"/>
  <c r="AF166" i="22"/>
  <c r="AI166" i="22"/>
  <c r="K167" i="22"/>
  <c r="AE167" i="22"/>
  <c r="N167" i="22"/>
  <c r="P167" i="22"/>
  <c r="Y167" i="22"/>
  <c r="Z167" i="22"/>
  <c r="AA167" i="22"/>
  <c r="AB167" i="22"/>
  <c r="AF167" i="22"/>
  <c r="AI167" i="22"/>
  <c r="K168" i="22"/>
  <c r="T168" i="22"/>
  <c r="N168" i="22"/>
  <c r="P168" i="22"/>
  <c r="Y168" i="22"/>
  <c r="Z168" i="22"/>
  <c r="AA168" i="22"/>
  <c r="AB168" i="22"/>
  <c r="AF168" i="22"/>
  <c r="AI168" i="22"/>
  <c r="K169" i="22"/>
  <c r="T169" i="22"/>
  <c r="N169" i="22"/>
  <c r="P169" i="22"/>
  <c r="Y169" i="22"/>
  <c r="Z169" i="22"/>
  <c r="AA169" i="22"/>
  <c r="AB169" i="22"/>
  <c r="AF169" i="22"/>
  <c r="AI169" i="22"/>
  <c r="K170" i="22"/>
  <c r="T170" i="22"/>
  <c r="N170" i="22"/>
  <c r="P170" i="22"/>
  <c r="Y170" i="22"/>
  <c r="Z170" i="22"/>
  <c r="AA170" i="22"/>
  <c r="AB170" i="22"/>
  <c r="AF170" i="22"/>
  <c r="AI170" i="22"/>
  <c r="K171" i="22"/>
  <c r="AE171" i="22"/>
  <c r="N171" i="22"/>
  <c r="P171" i="22"/>
  <c r="T171" i="22"/>
  <c r="Y171" i="22"/>
  <c r="Z171" i="22"/>
  <c r="AA171" i="22"/>
  <c r="AB171" i="22"/>
  <c r="AF171" i="22"/>
  <c r="AI171" i="22"/>
  <c r="K172" i="22"/>
  <c r="N172" i="22"/>
  <c r="P172" i="22"/>
  <c r="Y172" i="22"/>
  <c r="Z172" i="22"/>
  <c r="AA172" i="22"/>
  <c r="AB172" i="22"/>
  <c r="AF172" i="22"/>
  <c r="AI172" i="22"/>
  <c r="K173" i="22"/>
  <c r="T173" i="22"/>
  <c r="N173" i="22"/>
  <c r="P173" i="22"/>
  <c r="Y173" i="22"/>
  <c r="Z173" i="22"/>
  <c r="AA173" i="22"/>
  <c r="AB173" i="22"/>
  <c r="AE173" i="22"/>
  <c r="AF173" i="22"/>
  <c r="AI173" i="22"/>
  <c r="K174" i="22"/>
  <c r="T174" i="22"/>
  <c r="N174" i="22"/>
  <c r="P174" i="22"/>
  <c r="Y174" i="22"/>
  <c r="Z174" i="22"/>
  <c r="AA174" i="22"/>
  <c r="AB174" i="22"/>
  <c r="AF174" i="22"/>
  <c r="AI174" i="22"/>
  <c r="K175" i="22"/>
  <c r="AE175" i="22"/>
  <c r="N175" i="22"/>
  <c r="P175" i="22"/>
  <c r="Y175" i="22"/>
  <c r="Z175" i="22"/>
  <c r="AA175" i="22"/>
  <c r="AB175" i="22"/>
  <c r="AF175" i="22"/>
  <c r="AI175" i="22"/>
  <c r="K176" i="22"/>
  <c r="T176" i="22"/>
  <c r="N176" i="22"/>
  <c r="P176" i="22"/>
  <c r="Y176" i="22"/>
  <c r="Z176" i="22"/>
  <c r="AA176" i="22"/>
  <c r="AB176" i="22"/>
  <c r="AF176" i="22"/>
  <c r="AI176" i="22"/>
  <c r="K177" i="22"/>
  <c r="T177" i="22"/>
  <c r="N177" i="22"/>
  <c r="P177" i="22"/>
  <c r="Y177" i="22"/>
  <c r="Z177" i="22"/>
  <c r="AA177" i="22"/>
  <c r="AB177" i="22"/>
  <c r="AF177" i="22"/>
  <c r="AI177" i="22"/>
  <c r="K178" i="22"/>
  <c r="T178" i="22"/>
  <c r="N178" i="22"/>
  <c r="P178" i="22"/>
  <c r="Y178" i="22"/>
  <c r="Z178" i="22"/>
  <c r="AA178" i="22"/>
  <c r="AB178" i="22"/>
  <c r="AF178" i="22"/>
  <c r="AI178" i="22"/>
  <c r="K179" i="22"/>
  <c r="AE179" i="22"/>
  <c r="N179" i="22"/>
  <c r="P179" i="22"/>
  <c r="Y179" i="22"/>
  <c r="Z179" i="22"/>
  <c r="AA179" i="22"/>
  <c r="AB179" i="22"/>
  <c r="AF179" i="22"/>
  <c r="AI179" i="22"/>
  <c r="K180" i="22"/>
  <c r="T180" i="22"/>
  <c r="N180" i="22"/>
  <c r="P180" i="22"/>
  <c r="Y180" i="22"/>
  <c r="Z180" i="22"/>
  <c r="AA180" i="22"/>
  <c r="AB180" i="22"/>
  <c r="AE180" i="22"/>
  <c r="AF180" i="22"/>
  <c r="AI180" i="22"/>
  <c r="K181" i="22"/>
  <c r="T181" i="22"/>
  <c r="N181" i="22"/>
  <c r="P181" i="22"/>
  <c r="Y181" i="22"/>
  <c r="Z181" i="22"/>
  <c r="AA181" i="22"/>
  <c r="AB181" i="22"/>
  <c r="AF181" i="22"/>
  <c r="AI181" i="22"/>
  <c r="K182" i="22"/>
  <c r="T182" i="22"/>
  <c r="N182" i="22"/>
  <c r="P182" i="22"/>
  <c r="Y182" i="22"/>
  <c r="Z182" i="22"/>
  <c r="AA182" i="22"/>
  <c r="AB182" i="22"/>
  <c r="AF182" i="22"/>
  <c r="AI182" i="22"/>
  <c r="K183" i="22"/>
  <c r="AE183" i="22"/>
  <c r="N183" i="22"/>
  <c r="P183" i="22"/>
  <c r="Y183" i="22"/>
  <c r="Z183" i="22"/>
  <c r="AA183" i="22"/>
  <c r="AB183" i="22"/>
  <c r="AF183" i="22"/>
  <c r="AI183" i="22"/>
  <c r="K184" i="22"/>
  <c r="T184" i="22"/>
  <c r="N184" i="22"/>
  <c r="P184" i="22"/>
  <c r="Y184" i="22"/>
  <c r="Z184" i="22"/>
  <c r="AA184" i="22"/>
  <c r="AB184" i="22"/>
  <c r="AF184" i="22"/>
  <c r="AI184" i="22"/>
  <c r="K185" i="22"/>
  <c r="T185" i="22"/>
  <c r="N185" i="22"/>
  <c r="P185" i="22"/>
  <c r="Y185" i="22"/>
  <c r="Z185" i="22"/>
  <c r="AA185" i="22"/>
  <c r="AB185" i="22"/>
  <c r="AF185" i="22"/>
  <c r="AI185" i="22"/>
  <c r="K186" i="22"/>
  <c r="T186" i="22"/>
  <c r="N186" i="22"/>
  <c r="P186" i="22"/>
  <c r="Y186" i="22"/>
  <c r="Z186" i="22"/>
  <c r="AA186" i="22"/>
  <c r="AB186" i="22"/>
  <c r="AF186" i="22"/>
  <c r="AI186" i="22"/>
  <c r="K187" i="22"/>
  <c r="N187" i="22"/>
  <c r="P187" i="22"/>
  <c r="Y187" i="22"/>
  <c r="Z187" i="22"/>
  <c r="AA187" i="22"/>
  <c r="AB187" i="22"/>
  <c r="AF187" i="22"/>
  <c r="AI187" i="22"/>
  <c r="K188" i="22"/>
  <c r="N188" i="22"/>
  <c r="P188" i="22"/>
  <c r="T188" i="22"/>
  <c r="Y188" i="22"/>
  <c r="Z188" i="22"/>
  <c r="AA188" i="22"/>
  <c r="AB188" i="22"/>
  <c r="AE188" i="22"/>
  <c r="AF188" i="22"/>
  <c r="AI188" i="22"/>
  <c r="K189" i="22"/>
  <c r="T189" i="22"/>
  <c r="N189" i="22"/>
  <c r="P189" i="22"/>
  <c r="Y189" i="22"/>
  <c r="Z189" i="22"/>
  <c r="AA189" i="22"/>
  <c r="AB189" i="22"/>
  <c r="AF189" i="22"/>
  <c r="AI189" i="22"/>
  <c r="K190" i="22"/>
  <c r="N190" i="22"/>
  <c r="P190" i="22"/>
  <c r="Y190" i="22"/>
  <c r="Z190" i="22"/>
  <c r="AA190" i="22"/>
  <c r="AB190" i="22"/>
  <c r="AF190" i="22"/>
  <c r="AI190" i="22"/>
  <c r="K191" i="22"/>
  <c r="AE191" i="22"/>
  <c r="N191" i="22"/>
  <c r="P191" i="22"/>
  <c r="Y191" i="22"/>
  <c r="Z191" i="22"/>
  <c r="AA191" i="22"/>
  <c r="AB191" i="22"/>
  <c r="AF191" i="22"/>
  <c r="AI191" i="22"/>
  <c r="K192" i="22"/>
  <c r="T192" i="22"/>
  <c r="N192" i="22"/>
  <c r="P192" i="22"/>
  <c r="Y192" i="22"/>
  <c r="Z192" i="22"/>
  <c r="AA192" i="22"/>
  <c r="AB192" i="22"/>
  <c r="AF192" i="22"/>
  <c r="AI192" i="22"/>
  <c r="K193" i="22"/>
  <c r="T193" i="22"/>
  <c r="N193" i="22"/>
  <c r="P193" i="22"/>
  <c r="Y193" i="22"/>
  <c r="Z193" i="22"/>
  <c r="AA193" i="22"/>
  <c r="AB193" i="22"/>
  <c r="AF193" i="22"/>
  <c r="AI193" i="22"/>
  <c r="K194" i="22"/>
  <c r="T194" i="22"/>
  <c r="N194" i="22"/>
  <c r="P194" i="22"/>
  <c r="Y194" i="22"/>
  <c r="Z194" i="22"/>
  <c r="AA194" i="22"/>
  <c r="AB194" i="22"/>
  <c r="AF194" i="22"/>
  <c r="AI194" i="22"/>
  <c r="K195" i="22"/>
  <c r="AE195" i="22"/>
  <c r="N195" i="22"/>
  <c r="P195" i="22"/>
  <c r="Y195" i="22"/>
  <c r="Z195" i="22"/>
  <c r="AA195" i="22"/>
  <c r="AB195" i="22"/>
  <c r="AF195" i="22"/>
  <c r="AI195" i="22"/>
  <c r="K196" i="22"/>
  <c r="T196" i="22"/>
  <c r="N196" i="22"/>
  <c r="P196" i="22"/>
  <c r="Y196" i="22"/>
  <c r="Z196" i="22"/>
  <c r="AA196" i="22"/>
  <c r="AB196" i="22"/>
  <c r="AF196" i="22"/>
  <c r="AI196" i="22"/>
  <c r="K197" i="22"/>
  <c r="T197" i="22"/>
  <c r="N197" i="22"/>
  <c r="P197" i="22"/>
  <c r="Y197" i="22"/>
  <c r="Z197" i="22"/>
  <c r="AA197" i="22"/>
  <c r="AB197" i="22"/>
  <c r="AF197" i="22"/>
  <c r="AI197" i="22"/>
  <c r="K198" i="22"/>
  <c r="T198" i="22"/>
  <c r="N198" i="22"/>
  <c r="P198" i="22"/>
  <c r="Y198" i="22"/>
  <c r="Z198" i="22"/>
  <c r="AA198" i="22"/>
  <c r="AB198" i="22"/>
  <c r="AF198" i="22"/>
  <c r="AI198" i="22"/>
  <c r="K199" i="22"/>
  <c r="AE199" i="22"/>
  <c r="N199" i="22"/>
  <c r="P199" i="22"/>
  <c r="Y199" i="22"/>
  <c r="Z199" i="22"/>
  <c r="AA199" i="22"/>
  <c r="AB199" i="22"/>
  <c r="AF199" i="22"/>
  <c r="AI199" i="22"/>
  <c r="K200" i="22"/>
  <c r="N200" i="22"/>
  <c r="P200" i="22"/>
  <c r="Y200" i="22"/>
  <c r="Z200" i="22"/>
  <c r="AA200" i="22"/>
  <c r="AB200" i="22"/>
  <c r="AF200" i="22"/>
  <c r="AI200" i="22"/>
  <c r="K201" i="22"/>
  <c r="N201" i="22"/>
  <c r="P201" i="22"/>
  <c r="T201" i="22"/>
  <c r="Y201" i="22"/>
  <c r="Z201" i="22"/>
  <c r="AA201" i="22"/>
  <c r="AB201" i="22"/>
  <c r="AE201" i="22"/>
  <c r="AF201" i="22"/>
  <c r="AI201" i="22"/>
  <c r="A202" i="22"/>
  <c r="B202" i="22"/>
  <c r="H202" i="22"/>
  <c r="J202" i="22"/>
  <c r="K202" i="22"/>
  <c r="AE202" i="22"/>
  <c r="N202" i="22"/>
  <c r="P202" i="22"/>
  <c r="Y202" i="22"/>
  <c r="Z202" i="22"/>
  <c r="AA202" i="22"/>
  <c r="AB202" i="22"/>
  <c r="AF202" i="22"/>
  <c r="AI202" i="22"/>
  <c r="A203" i="22"/>
  <c r="B203" i="22"/>
  <c r="H203" i="22"/>
  <c r="J203" i="22"/>
  <c r="K203" i="22"/>
  <c r="T203" i="22"/>
  <c r="N203" i="22"/>
  <c r="P203" i="22"/>
  <c r="Y203" i="22"/>
  <c r="Z203" i="22"/>
  <c r="AA203" i="22"/>
  <c r="AB203" i="22"/>
  <c r="AE203" i="22"/>
  <c r="AF203" i="22"/>
  <c r="AI203" i="22"/>
  <c r="A204" i="22"/>
  <c r="B204" i="22"/>
  <c r="H204" i="22"/>
  <c r="J204" i="22"/>
  <c r="K204" i="22"/>
  <c r="N204" i="22"/>
  <c r="P204" i="22"/>
  <c r="Y204" i="22"/>
  <c r="Z204" i="22"/>
  <c r="AA204" i="22"/>
  <c r="AB204" i="22"/>
  <c r="AF204" i="22"/>
  <c r="AI204" i="22"/>
  <c r="A205" i="22"/>
  <c r="B205" i="22"/>
  <c r="H205" i="22"/>
  <c r="J205" i="22"/>
  <c r="K205" i="22"/>
  <c r="N205" i="22"/>
  <c r="P205" i="22"/>
  <c r="T205" i="22"/>
  <c r="Y205" i="22"/>
  <c r="Z205" i="22"/>
  <c r="AA205" i="22"/>
  <c r="AB205" i="22"/>
  <c r="AE205" i="22"/>
  <c r="AF205" i="22"/>
  <c r="AI205" i="22"/>
  <c r="A206" i="22"/>
  <c r="B206" i="22"/>
  <c r="H206" i="22"/>
  <c r="J206" i="22"/>
  <c r="K206" i="22"/>
  <c r="AE206" i="22"/>
  <c r="N206" i="22"/>
  <c r="P206" i="22"/>
  <c r="Y206" i="22"/>
  <c r="Z206" i="22"/>
  <c r="AA206" i="22"/>
  <c r="AB206" i="22"/>
  <c r="AF206" i="22"/>
  <c r="AI206" i="22"/>
  <c r="A207" i="22"/>
  <c r="B207" i="22"/>
  <c r="H207" i="22"/>
  <c r="J207" i="22"/>
  <c r="K207" i="22"/>
  <c r="T207" i="22"/>
  <c r="N207" i="22"/>
  <c r="P207" i="22"/>
  <c r="Y207" i="22"/>
  <c r="Z207" i="22"/>
  <c r="AA207" i="22"/>
  <c r="AB207" i="22"/>
  <c r="AE207" i="22"/>
  <c r="AF207" i="22"/>
  <c r="AI207" i="22"/>
  <c r="A208" i="22"/>
  <c r="B208" i="22"/>
  <c r="H208" i="22"/>
  <c r="J208" i="22"/>
  <c r="K208" i="22"/>
  <c r="N208" i="22"/>
  <c r="P208" i="22"/>
  <c r="Y208" i="22"/>
  <c r="Z208" i="22"/>
  <c r="AA208" i="22"/>
  <c r="AB208" i="22"/>
  <c r="AF208" i="22"/>
  <c r="AI208" i="22"/>
  <c r="A209" i="22"/>
  <c r="B209" i="22"/>
  <c r="H209" i="22"/>
  <c r="J209" i="22"/>
  <c r="L209" i="22"/>
  <c r="P209" i="22"/>
  <c r="AE209" i="22"/>
  <c r="AJ209" i="22"/>
  <c r="AI209" i="22"/>
  <c r="A210" i="22"/>
  <c r="B210" i="22"/>
  <c r="H210" i="22"/>
  <c r="J210" i="22"/>
  <c r="L210" i="22"/>
  <c r="P210" i="22"/>
  <c r="AE210" i="22"/>
  <c r="AJ210" i="22"/>
  <c r="AI210" i="22"/>
  <c r="A211" i="22"/>
  <c r="B211" i="22"/>
  <c r="H211" i="22"/>
  <c r="J211" i="22"/>
  <c r="L211" i="22"/>
  <c r="P211" i="22"/>
  <c r="AE211" i="22"/>
  <c r="AJ211" i="22"/>
  <c r="AI211" i="22"/>
  <c r="A212" i="22"/>
  <c r="B212" i="22"/>
  <c r="H212" i="22"/>
  <c r="J212" i="22"/>
  <c r="L212" i="22"/>
  <c r="P212" i="22"/>
  <c r="AE212" i="22"/>
  <c r="AJ212" i="22"/>
  <c r="AI212" i="22"/>
  <c r="A213" i="22"/>
  <c r="B213" i="22"/>
  <c r="H213" i="22"/>
  <c r="J213" i="22"/>
  <c r="L213" i="22"/>
  <c r="P213" i="22"/>
  <c r="AE213" i="22"/>
  <c r="AJ213" i="22"/>
  <c r="AI213" i="22"/>
  <c r="A214" i="22"/>
  <c r="B214" i="22"/>
  <c r="H214" i="22"/>
  <c r="J214" i="22"/>
  <c r="L214" i="22"/>
  <c r="P214" i="22"/>
  <c r="AE214" i="22"/>
  <c r="AJ214" i="22"/>
  <c r="AI214" i="22"/>
  <c r="A215" i="22"/>
  <c r="B215" i="22"/>
  <c r="H215" i="22"/>
  <c r="J215" i="22"/>
  <c r="L215" i="22"/>
  <c r="P215" i="22"/>
  <c r="AE215" i="22"/>
  <c r="AI215" i="22"/>
  <c r="AJ215" i="22"/>
  <c r="A216" i="22"/>
  <c r="B216" i="22"/>
  <c r="H216" i="22"/>
  <c r="J216" i="22"/>
  <c r="L216" i="22"/>
  <c r="P216" i="22"/>
  <c r="AI216" i="22"/>
  <c r="AJ216" i="22"/>
  <c r="A217" i="22"/>
  <c r="B217" i="22"/>
  <c r="H217" i="22"/>
  <c r="J217" i="22"/>
  <c r="L217" i="22"/>
  <c r="P217" i="22"/>
  <c r="AI217" i="22"/>
  <c r="AJ217" i="22"/>
  <c r="A218" i="22"/>
  <c r="B218" i="22"/>
  <c r="H218" i="22"/>
  <c r="L218" i="22"/>
  <c r="P218" i="22"/>
  <c r="AI218" i="22"/>
  <c r="AJ218" i="22"/>
  <c r="A219" i="22"/>
  <c r="B219" i="22"/>
  <c r="H219" i="22"/>
  <c r="L219" i="22"/>
  <c r="P219" i="22"/>
  <c r="AI219" i="22"/>
  <c r="AJ219" i="22"/>
  <c r="A220" i="22"/>
  <c r="B220" i="22"/>
  <c r="H220" i="22"/>
  <c r="L220" i="22"/>
  <c r="P220" i="22"/>
  <c r="AI220" i="22"/>
  <c r="AJ220" i="22"/>
  <c r="A221" i="22"/>
  <c r="B221" i="22"/>
  <c r="H221" i="22"/>
  <c r="L221" i="22"/>
  <c r="P221" i="22"/>
  <c r="AI221" i="22"/>
  <c r="AJ221" i="22"/>
  <c r="A222" i="22"/>
  <c r="B222" i="22"/>
  <c r="H222" i="22"/>
  <c r="L222" i="22"/>
  <c r="P222" i="22"/>
  <c r="AI222" i="22"/>
  <c r="AJ222" i="22"/>
  <c r="A223" i="22"/>
  <c r="B223" i="22"/>
  <c r="H223" i="22"/>
  <c r="L223" i="22"/>
  <c r="P223" i="22"/>
  <c r="AI223" i="22"/>
  <c r="AJ223" i="22"/>
  <c r="A224" i="22"/>
  <c r="B224" i="22"/>
  <c r="H224" i="22"/>
  <c r="L224" i="22"/>
  <c r="P224" i="22"/>
  <c r="AI224" i="22"/>
  <c r="AJ224" i="22"/>
  <c r="A225" i="22"/>
  <c r="B225" i="22"/>
  <c r="H225" i="22"/>
  <c r="L225" i="22"/>
  <c r="P225" i="22"/>
  <c r="AI225" i="22"/>
  <c r="AJ225" i="22"/>
  <c r="A226" i="22"/>
  <c r="B226" i="22"/>
  <c r="H226" i="22"/>
  <c r="L226" i="22"/>
  <c r="P226" i="22"/>
  <c r="AI226" i="22"/>
  <c r="AJ226" i="22"/>
  <c r="A227" i="22"/>
  <c r="B227" i="22"/>
  <c r="H227" i="22"/>
  <c r="L227" i="22"/>
  <c r="P227" i="22"/>
  <c r="AI227" i="22"/>
  <c r="AJ227" i="22"/>
  <c r="A228" i="22"/>
  <c r="B228" i="22"/>
  <c r="H228" i="22"/>
  <c r="L228" i="22"/>
  <c r="P228" i="22"/>
  <c r="AI228" i="22"/>
  <c r="AJ228" i="22"/>
  <c r="A229" i="22"/>
  <c r="B229" i="22"/>
  <c r="H229" i="22"/>
  <c r="L229" i="22"/>
  <c r="P229" i="22"/>
  <c r="AI229" i="22"/>
  <c r="AJ229" i="22"/>
  <c r="A230" i="22"/>
  <c r="B230" i="22"/>
  <c r="H230" i="22"/>
  <c r="L230" i="22"/>
  <c r="P230" i="22"/>
  <c r="AI230" i="22"/>
  <c r="AJ230" i="22"/>
  <c r="A231" i="22"/>
  <c r="B231" i="22"/>
  <c r="H231" i="22"/>
  <c r="L231" i="22"/>
  <c r="P231" i="22"/>
  <c r="AI231" i="22"/>
  <c r="AJ231" i="22"/>
  <c r="A232" i="22"/>
  <c r="B232" i="22"/>
  <c r="H232" i="22"/>
  <c r="L232" i="22"/>
  <c r="P232" i="22"/>
  <c r="AI232" i="22"/>
  <c r="AJ232" i="22"/>
  <c r="A233" i="22"/>
  <c r="B233" i="22"/>
  <c r="H233" i="22"/>
  <c r="L233" i="22"/>
  <c r="P233" i="22"/>
  <c r="AI233" i="22"/>
  <c r="AJ233" i="22"/>
  <c r="A234" i="22"/>
  <c r="B234" i="22"/>
  <c r="H234" i="22"/>
  <c r="L234" i="22"/>
  <c r="P234" i="22"/>
  <c r="AI234" i="22"/>
  <c r="AJ234" i="22"/>
  <c r="A235" i="22"/>
  <c r="B235" i="22"/>
  <c r="H235" i="22"/>
  <c r="L235" i="22"/>
  <c r="P235" i="22"/>
  <c r="AI235" i="22"/>
  <c r="AJ235" i="22"/>
  <c r="A236" i="22"/>
  <c r="B236" i="22"/>
  <c r="H236" i="22"/>
  <c r="L236" i="22"/>
  <c r="P236" i="22"/>
  <c r="AI236" i="22"/>
  <c r="AJ236" i="22"/>
  <c r="A237" i="22"/>
  <c r="B237" i="22"/>
  <c r="H237" i="22"/>
  <c r="L237" i="22"/>
  <c r="P237" i="22"/>
  <c r="AI237" i="22"/>
  <c r="AJ237" i="22"/>
  <c r="A238" i="22"/>
  <c r="B238" i="22"/>
  <c r="H238" i="22"/>
  <c r="L238" i="22"/>
  <c r="P238" i="22"/>
  <c r="A239" i="22"/>
  <c r="B239" i="22"/>
  <c r="H239" i="22"/>
  <c r="L239" i="22"/>
  <c r="P239" i="22"/>
  <c r="A240" i="22"/>
  <c r="B240" i="22"/>
  <c r="H240" i="22"/>
  <c r="L240" i="22"/>
  <c r="P240" i="22"/>
  <c r="A241" i="22"/>
  <c r="B241" i="22"/>
  <c r="H241" i="22"/>
  <c r="L241" i="22"/>
  <c r="P241" i="22"/>
  <c r="A242" i="22"/>
  <c r="B242" i="22"/>
  <c r="H242" i="22"/>
  <c r="L242" i="22"/>
  <c r="P242" i="22"/>
  <c r="A243" i="22"/>
  <c r="B243" i="22"/>
  <c r="P243" i="22"/>
  <c r="A244" i="22"/>
  <c r="B244" i="22"/>
  <c r="P244" i="22"/>
  <c r="A245" i="22"/>
  <c r="B245" i="22"/>
  <c r="P245" i="22"/>
  <c r="A246" i="22"/>
  <c r="B246" i="22"/>
  <c r="P246" i="22"/>
  <c r="A247" i="22"/>
  <c r="B247" i="22"/>
  <c r="P247" i="22"/>
  <c r="A248" i="22"/>
  <c r="B248" i="22"/>
  <c r="P248" i="22"/>
  <c r="A249" i="22"/>
  <c r="B249" i="22"/>
  <c r="P249" i="22"/>
  <c r="A250" i="22"/>
  <c r="B250" i="22"/>
  <c r="P250" i="22"/>
  <c r="A251" i="22"/>
  <c r="B251" i="22"/>
  <c r="P251" i="22"/>
  <c r="A252" i="22"/>
  <c r="B252" i="22"/>
  <c r="P252" i="22"/>
  <c r="A253" i="22"/>
  <c r="B253" i="22"/>
  <c r="P253" i="22"/>
  <c r="A254" i="22"/>
  <c r="B254" i="22"/>
  <c r="P254" i="22"/>
  <c r="A255" i="22"/>
  <c r="B255" i="22"/>
  <c r="P255" i="22"/>
  <c r="A256" i="22"/>
  <c r="B256" i="22"/>
  <c r="P256" i="22"/>
  <c r="A257" i="22"/>
  <c r="B257" i="22"/>
  <c r="P257" i="22"/>
  <c r="A258" i="22"/>
  <c r="B258" i="22"/>
  <c r="P258" i="22"/>
  <c r="A259" i="22"/>
  <c r="B259" i="22"/>
  <c r="P259" i="22"/>
  <c r="A260" i="22"/>
  <c r="B260" i="22"/>
  <c r="P260" i="22"/>
  <c r="A261" i="22"/>
  <c r="B261" i="22"/>
  <c r="P261" i="22"/>
  <c r="A262" i="22"/>
  <c r="B262" i="22"/>
  <c r="P262" i="22"/>
  <c r="A263" i="22"/>
  <c r="B263" i="22"/>
  <c r="P263" i="22"/>
  <c r="A264" i="22"/>
  <c r="B264" i="22"/>
  <c r="P264" i="22"/>
  <c r="A265" i="22"/>
  <c r="B265" i="22"/>
  <c r="P265" i="22"/>
  <c r="A266" i="22"/>
  <c r="B266" i="22"/>
  <c r="P266" i="22"/>
  <c r="A267" i="22"/>
  <c r="B267" i="22"/>
  <c r="P267" i="22"/>
  <c r="A268" i="22"/>
  <c r="B268" i="22"/>
  <c r="P268" i="22"/>
  <c r="A269" i="22"/>
  <c r="B269" i="22"/>
  <c r="P269" i="22"/>
  <c r="A270" i="22"/>
  <c r="B270" i="22"/>
  <c r="P270" i="22"/>
  <c r="A271" i="22"/>
  <c r="B271" i="22"/>
  <c r="P271" i="22"/>
  <c r="A272" i="22"/>
  <c r="B272" i="22"/>
  <c r="W3" i="21"/>
  <c r="AH3" i="21"/>
  <c r="C4" i="21"/>
  <c r="K10" i="21"/>
  <c r="W4" i="21"/>
  <c r="AH4" i="21"/>
  <c r="W5" i="21"/>
  <c r="AH5" i="21"/>
  <c r="N8" i="21"/>
  <c r="P8" i="21"/>
  <c r="Q8" i="21"/>
  <c r="Y8" i="21"/>
  <c r="Z8" i="21"/>
  <c r="AA8" i="21"/>
  <c r="AB8" i="21"/>
  <c r="AI8" i="21"/>
  <c r="N9" i="21"/>
  <c r="P9" i="21"/>
  <c r="Y9" i="21"/>
  <c r="Z9" i="21"/>
  <c r="AA9" i="21"/>
  <c r="AB9" i="21"/>
  <c r="AF9" i="21"/>
  <c r="AI9" i="21"/>
  <c r="N10" i="21"/>
  <c r="P10" i="21"/>
  <c r="Y10" i="21"/>
  <c r="Z10" i="21"/>
  <c r="AA10" i="21"/>
  <c r="AB10" i="21"/>
  <c r="AF10" i="21"/>
  <c r="AI10" i="21"/>
  <c r="BC10" i="21"/>
  <c r="K11" i="21"/>
  <c r="T11" i="21"/>
  <c r="N11" i="21"/>
  <c r="P11" i="21"/>
  <c r="Y11" i="21"/>
  <c r="Z11" i="21"/>
  <c r="AA11" i="21"/>
  <c r="AB11" i="21"/>
  <c r="AF11" i="21"/>
  <c r="AI11" i="21"/>
  <c r="BC11" i="21"/>
  <c r="N12" i="21"/>
  <c r="P12" i="21"/>
  <c r="Y12" i="21"/>
  <c r="Z12" i="21"/>
  <c r="AA12" i="21"/>
  <c r="AB12" i="21"/>
  <c r="AF12" i="21"/>
  <c r="AI12" i="21"/>
  <c r="BC12" i="21"/>
  <c r="N13" i="21"/>
  <c r="P13" i="21"/>
  <c r="Y13" i="21"/>
  <c r="Z13" i="21"/>
  <c r="AA13" i="21"/>
  <c r="AB13" i="21"/>
  <c r="AF13" i="21"/>
  <c r="AI13" i="21"/>
  <c r="BC13" i="21"/>
  <c r="N14" i="21"/>
  <c r="P14" i="21"/>
  <c r="Y14" i="21"/>
  <c r="Z14" i="21"/>
  <c r="AA14" i="21"/>
  <c r="AB14" i="21"/>
  <c r="AF14" i="21"/>
  <c r="AI14" i="21"/>
  <c r="N15" i="21"/>
  <c r="P15" i="21"/>
  <c r="K15" i="21"/>
  <c r="Y15" i="21"/>
  <c r="Z15" i="21"/>
  <c r="AA15" i="21"/>
  <c r="AB15" i="21"/>
  <c r="AF15" i="21"/>
  <c r="AI15" i="21"/>
  <c r="N16" i="21"/>
  <c r="P16" i="21"/>
  <c r="Y16" i="21"/>
  <c r="Z16" i="21"/>
  <c r="AA16" i="21"/>
  <c r="AB16" i="21"/>
  <c r="AF16" i="21"/>
  <c r="AI16" i="21"/>
  <c r="N17" i="21"/>
  <c r="P17" i="21"/>
  <c r="Y17" i="21"/>
  <c r="Z17" i="21"/>
  <c r="AA17" i="21"/>
  <c r="AB17" i="21"/>
  <c r="AF17" i="21"/>
  <c r="AI17" i="21"/>
  <c r="N18" i="21"/>
  <c r="P18" i="21"/>
  <c r="Y18" i="21"/>
  <c r="Z18" i="21"/>
  <c r="AA18" i="21"/>
  <c r="AB18" i="21"/>
  <c r="AF18" i="21"/>
  <c r="AI18" i="21"/>
  <c r="K19" i="21"/>
  <c r="T19" i="21"/>
  <c r="AA19" i="21"/>
  <c r="AA20" i="21"/>
  <c r="AA21" i="21"/>
  <c r="AA22" i="21"/>
  <c r="AA23" i="21"/>
  <c r="AA24" i="21"/>
  <c r="AA25" i="21"/>
  <c r="AA26" i="21"/>
  <c r="AA27" i="21"/>
  <c r="AA28" i="21"/>
  <c r="AA29" i="21"/>
  <c r="AA30" i="21"/>
  <c r="AA31" i="21"/>
  <c r="AA32" i="21"/>
  <c r="AA33" i="21"/>
  <c r="AA34" i="21"/>
  <c r="AA35" i="21"/>
  <c r="AA36" i="21"/>
  <c r="AA37" i="21"/>
  <c r="AA38" i="21"/>
  <c r="AA39" i="21"/>
  <c r="AA40" i="21"/>
  <c r="AA41" i="21"/>
  <c r="AA42" i="21"/>
  <c r="AA43" i="21"/>
  <c r="AA44" i="21"/>
  <c r="AA45" i="21"/>
  <c r="AA46" i="21"/>
  <c r="AA47" i="21"/>
  <c r="AA48" i="21"/>
  <c r="AA49" i="21"/>
  <c r="AA50" i="21"/>
  <c r="AA51" i="21"/>
  <c r="AA52" i="21"/>
  <c r="AA53" i="21"/>
  <c r="AA54" i="21"/>
  <c r="AA55" i="21"/>
  <c r="AA56" i="21"/>
  <c r="AA57" i="21"/>
  <c r="AA58" i="21"/>
  <c r="AA59" i="21"/>
  <c r="AA60" i="21"/>
  <c r="AA61" i="21"/>
  <c r="AA62" i="21"/>
  <c r="AA63" i="21"/>
  <c r="AA64" i="21"/>
  <c r="AA65" i="21"/>
  <c r="AA66" i="21"/>
  <c r="AA67" i="21"/>
  <c r="AA68" i="21"/>
  <c r="AA69" i="21"/>
  <c r="AA70" i="21"/>
  <c r="AA71" i="21"/>
  <c r="AA72" i="21"/>
  <c r="AA73" i="21"/>
  <c r="AA74" i="21"/>
  <c r="AA75" i="21"/>
  <c r="AA76" i="21"/>
  <c r="AA77" i="21"/>
  <c r="AA78" i="21"/>
  <c r="AA79" i="21"/>
  <c r="AA80" i="21"/>
  <c r="AA81" i="21"/>
  <c r="AA82" i="21"/>
  <c r="AA83" i="21"/>
  <c r="AA84" i="21"/>
  <c r="AA85" i="21"/>
  <c r="AA86" i="21"/>
  <c r="AA87" i="21"/>
  <c r="AA88" i="21"/>
  <c r="AA89" i="21"/>
  <c r="AA90" i="21"/>
  <c r="AA91" i="21"/>
  <c r="AA92" i="21"/>
  <c r="AA93" i="21"/>
  <c r="AA94" i="21"/>
  <c r="AA95" i="21"/>
  <c r="AA96" i="21"/>
  <c r="AA97" i="21"/>
  <c r="AA98" i="21"/>
  <c r="AA99" i="21"/>
  <c r="AA100" i="21"/>
  <c r="AA101" i="21"/>
  <c r="AA102" i="21"/>
  <c r="AA103" i="21"/>
  <c r="AA104" i="21"/>
  <c r="AA105" i="21"/>
  <c r="AA106" i="21"/>
  <c r="AA107" i="21"/>
  <c r="AA108" i="21"/>
  <c r="AA109" i="21"/>
  <c r="AA110" i="21"/>
  <c r="AA111" i="21"/>
  <c r="AA112" i="21"/>
  <c r="AA113" i="21"/>
  <c r="AA114" i="21"/>
  <c r="AA115" i="21"/>
  <c r="AA116" i="21"/>
  <c r="AA117" i="21"/>
  <c r="AA118" i="21"/>
  <c r="AA119" i="21"/>
  <c r="AA120" i="21"/>
  <c r="AA121" i="21"/>
  <c r="AA122" i="21"/>
  <c r="AA123" i="21"/>
  <c r="AA124" i="21"/>
  <c r="AA125" i="21"/>
  <c r="AA126" i="21"/>
  <c r="AA127" i="21"/>
  <c r="AA128" i="21"/>
  <c r="AA129" i="21"/>
  <c r="AA130" i="21"/>
  <c r="AA131" i="21"/>
  <c r="AA132" i="21"/>
  <c r="AA133" i="21"/>
  <c r="AA134" i="21"/>
  <c r="AA135" i="21"/>
  <c r="AA136" i="21"/>
  <c r="AA137" i="21"/>
  <c r="AA138" i="21"/>
  <c r="AA139" i="21"/>
  <c r="AA140" i="21"/>
  <c r="AA141" i="21"/>
  <c r="AA142" i="21"/>
  <c r="AA143" i="21"/>
  <c r="AA144" i="21"/>
  <c r="AA145" i="21"/>
  <c r="AA146" i="21"/>
  <c r="AA147" i="21"/>
  <c r="AA148" i="21"/>
  <c r="AA149" i="21"/>
  <c r="AA150" i="21"/>
  <c r="AA151" i="21"/>
  <c r="AA152" i="21"/>
  <c r="AA153" i="21"/>
  <c r="AA154" i="21"/>
  <c r="AA155" i="21"/>
  <c r="AA156" i="21"/>
  <c r="AA157" i="21"/>
  <c r="AA158" i="21"/>
  <c r="AA159" i="21"/>
  <c r="AA160" i="21"/>
  <c r="AA161" i="21"/>
  <c r="AA162" i="21"/>
  <c r="AA163" i="21"/>
  <c r="AA164" i="21"/>
  <c r="AA165" i="21"/>
  <c r="AA166" i="21"/>
  <c r="AA167" i="21"/>
  <c r="AA168" i="21"/>
  <c r="AA169" i="21"/>
  <c r="AA170" i="21"/>
  <c r="AA171" i="21"/>
  <c r="AA172" i="21"/>
  <c r="AA173" i="21"/>
  <c r="AA174" i="21"/>
  <c r="AA175" i="21"/>
  <c r="AA176" i="21"/>
  <c r="AA177" i="21"/>
  <c r="AA178" i="21"/>
  <c r="AA179" i="21"/>
  <c r="AA180" i="21"/>
  <c r="AA181" i="21"/>
  <c r="AA182" i="21"/>
  <c r="AA183" i="21"/>
  <c r="AA184" i="21"/>
  <c r="AA185" i="21"/>
  <c r="AA186" i="21"/>
  <c r="AA187" i="21"/>
  <c r="AA188" i="21"/>
  <c r="AA189" i="21"/>
  <c r="AA190" i="21"/>
  <c r="AA191" i="21"/>
  <c r="AA192" i="21"/>
  <c r="AA193" i="21"/>
  <c r="AA194" i="21"/>
  <c r="AA195" i="21"/>
  <c r="AA196" i="21"/>
  <c r="AA197" i="21"/>
  <c r="AA198" i="21"/>
  <c r="AA199" i="21"/>
  <c r="AA200" i="21"/>
  <c r="AA201" i="21"/>
  <c r="AA202" i="21"/>
  <c r="AA203" i="21"/>
  <c r="AA204" i="21"/>
  <c r="AA205" i="21"/>
  <c r="AA206" i="21"/>
  <c r="AA207" i="21"/>
  <c r="AA208" i="21"/>
  <c r="W6" i="21"/>
  <c r="W8" i="21"/>
  <c r="W9" i="21"/>
  <c r="W10" i="21"/>
  <c r="W11" i="21"/>
  <c r="W12" i="21"/>
  <c r="W13" i="21"/>
  <c r="W14" i="21"/>
  <c r="W15" i="21"/>
  <c r="W16" i="21"/>
  <c r="W17" i="21"/>
  <c r="W18" i="21"/>
  <c r="W19" i="21"/>
  <c r="AM19" i="21"/>
  <c r="N19" i="21"/>
  <c r="P19" i="21"/>
  <c r="Y19" i="21"/>
  <c r="Z19" i="21"/>
  <c r="AB19" i="21"/>
  <c r="AF19" i="21"/>
  <c r="AI19" i="21"/>
  <c r="N20" i="21"/>
  <c r="P20" i="21"/>
  <c r="Y20" i="21"/>
  <c r="Z20" i="21"/>
  <c r="AB20" i="21"/>
  <c r="AF20" i="21"/>
  <c r="AI20" i="21"/>
  <c r="N21" i="21"/>
  <c r="P21" i="21"/>
  <c r="Y21" i="21"/>
  <c r="Z21" i="21"/>
  <c r="AB21" i="21"/>
  <c r="AF21" i="21"/>
  <c r="AI21" i="21"/>
  <c r="K22" i="21"/>
  <c r="T22" i="21"/>
  <c r="W20" i="21"/>
  <c r="W21" i="21"/>
  <c r="W22" i="21"/>
  <c r="AL22" i="21"/>
  <c r="N22" i="21"/>
  <c r="P22" i="21"/>
  <c r="Y22" i="21"/>
  <c r="Z22" i="21"/>
  <c r="AB22" i="21"/>
  <c r="AE22" i="21"/>
  <c r="K8" i="21"/>
  <c r="T8" i="21"/>
  <c r="AL8" i="21"/>
  <c r="K9" i="21"/>
  <c r="T9" i="21"/>
  <c r="AL9" i="21"/>
  <c r="T10" i="21"/>
  <c r="AL10" i="21"/>
  <c r="AL11" i="21"/>
  <c r="K12" i="21"/>
  <c r="T12" i="21"/>
  <c r="AL12" i="21"/>
  <c r="K13" i="21"/>
  <c r="T13" i="21"/>
  <c r="AL13" i="21"/>
  <c r="K14" i="21"/>
  <c r="T14" i="21"/>
  <c r="AL14" i="21"/>
  <c r="T15" i="21"/>
  <c r="AL15" i="21"/>
  <c r="K16" i="21"/>
  <c r="T16" i="21"/>
  <c r="AL16" i="21"/>
  <c r="K17" i="21"/>
  <c r="T17" i="21"/>
  <c r="AL17" i="21"/>
  <c r="K18" i="21"/>
  <c r="T18" i="21"/>
  <c r="AL18" i="21"/>
  <c r="AL19" i="21"/>
  <c r="K20" i="21"/>
  <c r="T20" i="21"/>
  <c r="AL20" i="21"/>
  <c r="K21" i="21"/>
  <c r="T21" i="21"/>
  <c r="AL21" i="21"/>
  <c r="K23" i="21"/>
  <c r="T23" i="21"/>
  <c r="W23" i="21"/>
  <c r="AL23" i="21"/>
  <c r="K24" i="21"/>
  <c r="T24" i="21"/>
  <c r="W24" i="21"/>
  <c r="AL24" i="21"/>
  <c r="K25" i="21"/>
  <c r="T25" i="21"/>
  <c r="W25" i="21"/>
  <c r="AL25" i="21"/>
  <c r="K26" i="21"/>
  <c r="T26" i="21"/>
  <c r="W26" i="21"/>
  <c r="AL26" i="21"/>
  <c r="K27" i="21"/>
  <c r="T27" i="21"/>
  <c r="W27" i="21"/>
  <c r="AL27" i="21"/>
  <c r="K28" i="21"/>
  <c r="T28" i="21"/>
  <c r="W28" i="21"/>
  <c r="AL28" i="21"/>
  <c r="K29" i="21"/>
  <c r="T29" i="21"/>
  <c r="W29" i="21"/>
  <c r="AL29" i="21"/>
  <c r="K30" i="21"/>
  <c r="T30" i="21"/>
  <c r="W30" i="21"/>
  <c r="AL30" i="21"/>
  <c r="K31" i="21"/>
  <c r="T31" i="21"/>
  <c r="W31" i="21"/>
  <c r="AL31" i="21"/>
  <c r="K32" i="21"/>
  <c r="T32" i="21"/>
  <c r="W32" i="21"/>
  <c r="AL32" i="21"/>
  <c r="K33" i="21"/>
  <c r="T33" i="21"/>
  <c r="W33" i="21"/>
  <c r="AL33" i="21"/>
  <c r="K34" i="21"/>
  <c r="T34" i="21"/>
  <c r="W34" i="21"/>
  <c r="AL34" i="21"/>
  <c r="K35" i="21"/>
  <c r="T35" i="21"/>
  <c r="W35" i="21"/>
  <c r="AL35" i="21"/>
  <c r="K36" i="21"/>
  <c r="T36" i="21"/>
  <c r="W36" i="21"/>
  <c r="AL36" i="21"/>
  <c r="K37" i="21"/>
  <c r="T37" i="21"/>
  <c r="W37" i="21"/>
  <c r="AL37" i="21"/>
  <c r="K38" i="21"/>
  <c r="T38" i="21"/>
  <c r="W38" i="21"/>
  <c r="AL38" i="21"/>
  <c r="K39" i="21"/>
  <c r="T39" i="21"/>
  <c r="W39" i="21"/>
  <c r="AL39" i="21"/>
  <c r="K40" i="21"/>
  <c r="T40" i="21"/>
  <c r="W40" i="21"/>
  <c r="AL40" i="21"/>
  <c r="K41" i="21"/>
  <c r="T41" i="21"/>
  <c r="W41" i="21"/>
  <c r="AL41" i="21"/>
  <c r="K42" i="21"/>
  <c r="T42" i="21"/>
  <c r="W42" i="21"/>
  <c r="AL42" i="21"/>
  <c r="K43" i="21"/>
  <c r="T43" i="21"/>
  <c r="W43" i="21"/>
  <c r="AL43" i="21"/>
  <c r="K44" i="21"/>
  <c r="T44" i="21"/>
  <c r="W44" i="21"/>
  <c r="AL44" i="21"/>
  <c r="K45" i="21"/>
  <c r="T45" i="21"/>
  <c r="W45" i="21"/>
  <c r="AL45" i="21"/>
  <c r="K46" i="21"/>
  <c r="T46" i="21"/>
  <c r="W46" i="21"/>
  <c r="AL46" i="21"/>
  <c r="K47" i="21"/>
  <c r="T47" i="21"/>
  <c r="W47" i="21"/>
  <c r="AL47" i="21"/>
  <c r="K48" i="21"/>
  <c r="T48" i="21"/>
  <c r="W48" i="21"/>
  <c r="AL48" i="21"/>
  <c r="K49" i="21"/>
  <c r="T49" i="21"/>
  <c r="W49" i="21"/>
  <c r="AL49" i="21"/>
  <c r="K50" i="21"/>
  <c r="T50" i="21"/>
  <c r="W50" i="21"/>
  <c r="AL50" i="21"/>
  <c r="K51" i="21"/>
  <c r="T51" i="21"/>
  <c r="W51" i="21"/>
  <c r="AL51" i="21"/>
  <c r="K52" i="21"/>
  <c r="T52" i="21"/>
  <c r="W52" i="21"/>
  <c r="AL52" i="21"/>
  <c r="K53" i="21"/>
  <c r="T53" i="21"/>
  <c r="W53" i="21"/>
  <c r="AL53" i="21"/>
  <c r="K54" i="21"/>
  <c r="T54" i="21"/>
  <c r="W54" i="21"/>
  <c r="AL54" i="21"/>
  <c r="K55" i="21"/>
  <c r="T55" i="21"/>
  <c r="W55" i="21"/>
  <c r="AL55" i="21"/>
  <c r="K56" i="21"/>
  <c r="T56" i="21"/>
  <c r="W56" i="21"/>
  <c r="AL56" i="21"/>
  <c r="K57" i="21"/>
  <c r="T57" i="21"/>
  <c r="W57" i="21"/>
  <c r="AL57" i="21"/>
  <c r="K58" i="21"/>
  <c r="T58" i="21"/>
  <c r="W58" i="21"/>
  <c r="AL58" i="21"/>
  <c r="K59" i="21"/>
  <c r="T59" i="21"/>
  <c r="W59" i="21"/>
  <c r="AL59" i="21"/>
  <c r="K60" i="21"/>
  <c r="T60" i="21"/>
  <c r="W60" i="21"/>
  <c r="AL60" i="21"/>
  <c r="K61" i="21"/>
  <c r="T61" i="21"/>
  <c r="W61" i="21"/>
  <c r="AL61" i="21"/>
  <c r="K62" i="21"/>
  <c r="T62" i="21"/>
  <c r="W62" i="21"/>
  <c r="AL62" i="21"/>
  <c r="K63" i="21"/>
  <c r="T63" i="21"/>
  <c r="W63" i="21"/>
  <c r="AL63" i="21"/>
  <c r="K64" i="21"/>
  <c r="T64" i="21"/>
  <c r="W64" i="21"/>
  <c r="AL64" i="21"/>
  <c r="K65" i="21"/>
  <c r="T65" i="21"/>
  <c r="W65" i="21"/>
  <c r="AL65" i="21"/>
  <c r="K66" i="21"/>
  <c r="T66" i="21"/>
  <c r="W66" i="21"/>
  <c r="AL66" i="21"/>
  <c r="K67" i="21"/>
  <c r="T67" i="21"/>
  <c r="W67" i="21"/>
  <c r="AL67" i="21"/>
  <c r="K68" i="21"/>
  <c r="T68" i="21"/>
  <c r="W68" i="21"/>
  <c r="AL68" i="21"/>
  <c r="K69" i="21"/>
  <c r="T69" i="21"/>
  <c r="W69" i="21"/>
  <c r="AL69" i="21"/>
  <c r="K70" i="21"/>
  <c r="T70" i="21"/>
  <c r="W70" i="21"/>
  <c r="AL70" i="21"/>
  <c r="K71" i="21"/>
  <c r="T71" i="21"/>
  <c r="W71" i="21"/>
  <c r="AL71" i="21"/>
  <c r="K72" i="21"/>
  <c r="T72" i="21"/>
  <c r="W72" i="21"/>
  <c r="AL72" i="21"/>
  <c r="K73" i="21"/>
  <c r="T73" i="21"/>
  <c r="W73" i="21"/>
  <c r="AL73" i="21"/>
  <c r="K74" i="21"/>
  <c r="T74" i="21"/>
  <c r="W74" i="21"/>
  <c r="AL74" i="21"/>
  <c r="K75" i="21"/>
  <c r="T75" i="21"/>
  <c r="W75" i="21"/>
  <c r="AL75" i="21"/>
  <c r="K76" i="21"/>
  <c r="T76" i="21"/>
  <c r="W76" i="21"/>
  <c r="AL76" i="21"/>
  <c r="K77" i="21"/>
  <c r="T77" i="21"/>
  <c r="W77" i="21"/>
  <c r="AL77" i="21"/>
  <c r="K78" i="21"/>
  <c r="T78" i="21"/>
  <c r="W78" i="21"/>
  <c r="AL78" i="21"/>
  <c r="K79" i="21"/>
  <c r="T79" i="21"/>
  <c r="W79" i="21"/>
  <c r="AL79" i="21"/>
  <c r="K80" i="21"/>
  <c r="T80" i="21"/>
  <c r="W80" i="21"/>
  <c r="AL80" i="21"/>
  <c r="K81" i="21"/>
  <c r="T81" i="21"/>
  <c r="W81" i="21"/>
  <c r="AL81" i="21"/>
  <c r="K82" i="21"/>
  <c r="T82" i="21"/>
  <c r="W82" i="21"/>
  <c r="AL82" i="21"/>
  <c r="K83" i="21"/>
  <c r="T83" i="21"/>
  <c r="W83" i="21"/>
  <c r="AL83" i="21"/>
  <c r="K84" i="21"/>
  <c r="T84" i="21"/>
  <c r="W84" i="21"/>
  <c r="AL84" i="21"/>
  <c r="K85" i="21"/>
  <c r="T85" i="21"/>
  <c r="W85" i="21"/>
  <c r="AL85" i="21"/>
  <c r="K86" i="21"/>
  <c r="T86" i="21"/>
  <c r="W86" i="21"/>
  <c r="AL86" i="21"/>
  <c r="K87" i="21"/>
  <c r="T87" i="21"/>
  <c r="W87" i="21"/>
  <c r="AL87" i="21"/>
  <c r="K88" i="21"/>
  <c r="T88" i="21"/>
  <c r="W88" i="21"/>
  <c r="AL88" i="21"/>
  <c r="K89" i="21"/>
  <c r="T89" i="21"/>
  <c r="W89" i="21"/>
  <c r="AL89" i="21"/>
  <c r="K90" i="21"/>
  <c r="T90" i="21"/>
  <c r="W90" i="21"/>
  <c r="AL90" i="21"/>
  <c r="K91" i="21"/>
  <c r="T91" i="21"/>
  <c r="W91" i="21"/>
  <c r="AL91" i="21"/>
  <c r="K92" i="21"/>
  <c r="T92" i="21"/>
  <c r="W92" i="21"/>
  <c r="AL92" i="21"/>
  <c r="K93" i="21"/>
  <c r="T93" i="21"/>
  <c r="W93" i="21"/>
  <c r="AL93" i="21"/>
  <c r="K94" i="21"/>
  <c r="T94" i="21"/>
  <c r="W94" i="21"/>
  <c r="AL94" i="21"/>
  <c r="K95" i="21"/>
  <c r="T95" i="21"/>
  <c r="W95" i="21"/>
  <c r="AL95" i="21"/>
  <c r="K96" i="21"/>
  <c r="T96" i="21"/>
  <c r="W96" i="21"/>
  <c r="AL96" i="21"/>
  <c r="K97" i="21"/>
  <c r="T97" i="21"/>
  <c r="W97" i="21"/>
  <c r="AL97" i="21"/>
  <c r="K98" i="21"/>
  <c r="T98" i="21"/>
  <c r="W98" i="21"/>
  <c r="AL98" i="21"/>
  <c r="K99" i="21"/>
  <c r="T99" i="21"/>
  <c r="W99" i="21"/>
  <c r="AL99" i="21"/>
  <c r="K100" i="21"/>
  <c r="T100" i="21"/>
  <c r="W100" i="21"/>
  <c r="AL100" i="21"/>
  <c r="K101" i="21"/>
  <c r="T101" i="21"/>
  <c r="W101" i="21"/>
  <c r="AL101" i="21"/>
  <c r="K102" i="21"/>
  <c r="T102" i="21"/>
  <c r="W102" i="21"/>
  <c r="AL102" i="21"/>
  <c r="K103" i="21"/>
  <c r="T103" i="21"/>
  <c r="W103" i="21"/>
  <c r="AL103" i="21"/>
  <c r="K104" i="21"/>
  <c r="T104" i="21"/>
  <c r="W104" i="21"/>
  <c r="AL104" i="21"/>
  <c r="K105" i="21"/>
  <c r="T105" i="21"/>
  <c r="W105" i="21"/>
  <c r="AL105" i="21"/>
  <c r="K106" i="21"/>
  <c r="T106" i="21"/>
  <c r="W106" i="21"/>
  <c r="AL106" i="21"/>
  <c r="K107" i="21"/>
  <c r="T107" i="21"/>
  <c r="W107" i="21"/>
  <c r="AL107" i="21"/>
  <c r="K108" i="21"/>
  <c r="T108" i="21"/>
  <c r="W108" i="21"/>
  <c r="AL108" i="21"/>
  <c r="K109" i="21"/>
  <c r="T109" i="21"/>
  <c r="W109" i="21"/>
  <c r="AL109" i="21"/>
  <c r="K110" i="21"/>
  <c r="T110" i="21"/>
  <c r="W110" i="21"/>
  <c r="AL110" i="21"/>
  <c r="K111" i="21"/>
  <c r="T111" i="21"/>
  <c r="W111" i="21"/>
  <c r="AL111" i="21"/>
  <c r="K112" i="21"/>
  <c r="T112" i="21"/>
  <c r="W112" i="21"/>
  <c r="AL112" i="21"/>
  <c r="K113" i="21"/>
  <c r="T113" i="21"/>
  <c r="W113" i="21"/>
  <c r="AL113" i="21"/>
  <c r="K114" i="21"/>
  <c r="T114" i="21"/>
  <c r="W114" i="21"/>
  <c r="AL114" i="21"/>
  <c r="K115" i="21"/>
  <c r="T115" i="21"/>
  <c r="W115" i="21"/>
  <c r="AL115" i="21"/>
  <c r="K116" i="21"/>
  <c r="T116" i="21"/>
  <c r="W116" i="21"/>
  <c r="AL116" i="21"/>
  <c r="K117" i="21"/>
  <c r="T117" i="21"/>
  <c r="W117" i="21"/>
  <c r="AL117" i="21"/>
  <c r="K118" i="21"/>
  <c r="T118" i="21"/>
  <c r="W118" i="21"/>
  <c r="AL118" i="21"/>
  <c r="K119" i="21"/>
  <c r="T119" i="21"/>
  <c r="W119" i="21"/>
  <c r="AL119" i="21"/>
  <c r="K120" i="21"/>
  <c r="T120" i="21"/>
  <c r="W120" i="21"/>
  <c r="AL120" i="21"/>
  <c r="K121" i="21"/>
  <c r="T121" i="21"/>
  <c r="W121" i="21"/>
  <c r="AL121" i="21"/>
  <c r="K122" i="21"/>
  <c r="T122" i="21"/>
  <c r="W122" i="21"/>
  <c r="AL122" i="21"/>
  <c r="K123" i="21"/>
  <c r="T123" i="21"/>
  <c r="W123" i="21"/>
  <c r="AL123" i="21"/>
  <c r="K124" i="21"/>
  <c r="T124" i="21"/>
  <c r="W124" i="21"/>
  <c r="AL124" i="21"/>
  <c r="K125" i="21"/>
  <c r="T125" i="21"/>
  <c r="W125" i="21"/>
  <c r="AL125" i="21"/>
  <c r="K126" i="21"/>
  <c r="T126" i="21"/>
  <c r="W126" i="21"/>
  <c r="AL126" i="21"/>
  <c r="K127" i="21"/>
  <c r="T127" i="21"/>
  <c r="W127" i="21"/>
  <c r="AL127" i="21"/>
  <c r="K128" i="21"/>
  <c r="T128" i="21"/>
  <c r="W128" i="21"/>
  <c r="AL128" i="21"/>
  <c r="K129" i="21"/>
  <c r="T129" i="21"/>
  <c r="W129" i="21"/>
  <c r="AL129" i="21"/>
  <c r="K130" i="21"/>
  <c r="T130" i="21"/>
  <c r="W130" i="21"/>
  <c r="AL130" i="21"/>
  <c r="K131" i="21"/>
  <c r="T131" i="21"/>
  <c r="W131" i="21"/>
  <c r="AL131" i="21"/>
  <c r="K132" i="21"/>
  <c r="T132" i="21"/>
  <c r="W132" i="21"/>
  <c r="AL132" i="21"/>
  <c r="K133" i="21"/>
  <c r="T133" i="21"/>
  <c r="W133" i="21"/>
  <c r="AL133" i="21"/>
  <c r="K134" i="21"/>
  <c r="T134" i="21"/>
  <c r="W134" i="21"/>
  <c r="AL134" i="21"/>
  <c r="K135" i="21"/>
  <c r="T135" i="21"/>
  <c r="W135" i="21"/>
  <c r="AL135" i="21"/>
  <c r="K136" i="21"/>
  <c r="T136" i="21"/>
  <c r="W136" i="21"/>
  <c r="AL136" i="21"/>
  <c r="K137" i="21"/>
  <c r="T137" i="21"/>
  <c r="W137" i="21"/>
  <c r="AL137" i="21"/>
  <c r="K138" i="21"/>
  <c r="T138" i="21"/>
  <c r="W138" i="21"/>
  <c r="AL138" i="21"/>
  <c r="K139" i="21"/>
  <c r="T139" i="21"/>
  <c r="W139" i="21"/>
  <c r="AL139" i="21"/>
  <c r="K140" i="21"/>
  <c r="T140" i="21"/>
  <c r="W140" i="21"/>
  <c r="AL140" i="21"/>
  <c r="K141" i="21"/>
  <c r="T141" i="21"/>
  <c r="W141" i="21"/>
  <c r="AL141" i="21"/>
  <c r="K142" i="21"/>
  <c r="T142" i="21"/>
  <c r="W142" i="21"/>
  <c r="AL142" i="21"/>
  <c r="K143" i="21"/>
  <c r="T143" i="21"/>
  <c r="W143" i="21"/>
  <c r="AL143" i="21"/>
  <c r="K144" i="21"/>
  <c r="T144" i="21"/>
  <c r="W144" i="21"/>
  <c r="AL144" i="21"/>
  <c r="K145" i="21"/>
  <c r="T145" i="21"/>
  <c r="W145" i="21"/>
  <c r="AL145" i="21"/>
  <c r="K146" i="21"/>
  <c r="T146" i="21"/>
  <c r="W146" i="21"/>
  <c r="AL146" i="21"/>
  <c r="K147" i="21"/>
  <c r="T147" i="21"/>
  <c r="W147" i="21"/>
  <c r="AL147" i="21"/>
  <c r="K148" i="21"/>
  <c r="T148" i="21"/>
  <c r="W148" i="21"/>
  <c r="AL148" i="21"/>
  <c r="K149" i="21"/>
  <c r="T149" i="21"/>
  <c r="W149" i="21"/>
  <c r="AL149" i="21"/>
  <c r="K150" i="21"/>
  <c r="T150" i="21"/>
  <c r="W150" i="21"/>
  <c r="AL150" i="21"/>
  <c r="K151" i="21"/>
  <c r="T151" i="21"/>
  <c r="W151" i="21"/>
  <c r="AL151" i="21"/>
  <c r="K152" i="21"/>
  <c r="T152" i="21"/>
  <c r="W152" i="21"/>
  <c r="AL152" i="21"/>
  <c r="K153" i="21"/>
  <c r="T153" i="21"/>
  <c r="W153" i="21"/>
  <c r="AL153" i="21"/>
  <c r="K154" i="21"/>
  <c r="T154" i="21"/>
  <c r="W154" i="21"/>
  <c r="AL154" i="21"/>
  <c r="K155" i="21"/>
  <c r="T155" i="21"/>
  <c r="W155" i="21"/>
  <c r="AL155" i="21"/>
  <c r="K156" i="21"/>
  <c r="T156" i="21"/>
  <c r="W156" i="21"/>
  <c r="AL156" i="21"/>
  <c r="K157" i="21"/>
  <c r="T157" i="21"/>
  <c r="W157" i="21"/>
  <c r="AL157" i="21"/>
  <c r="K158" i="21"/>
  <c r="T158" i="21"/>
  <c r="W158" i="21"/>
  <c r="AL158" i="21"/>
  <c r="K159" i="21"/>
  <c r="T159" i="21"/>
  <c r="W159" i="21"/>
  <c r="AL159" i="21"/>
  <c r="K160" i="21"/>
  <c r="T160" i="21"/>
  <c r="W160" i="21"/>
  <c r="AL160" i="21"/>
  <c r="K161" i="21"/>
  <c r="T161" i="21"/>
  <c r="W161" i="21"/>
  <c r="AL161" i="21"/>
  <c r="K162" i="21"/>
  <c r="T162" i="21"/>
  <c r="W162" i="21"/>
  <c r="AL162" i="21"/>
  <c r="K163" i="21"/>
  <c r="T163" i="21"/>
  <c r="W163" i="21"/>
  <c r="AL163" i="21"/>
  <c r="K164" i="21"/>
  <c r="T164" i="21"/>
  <c r="W164" i="21"/>
  <c r="AL164" i="21"/>
  <c r="K165" i="21"/>
  <c r="T165" i="21"/>
  <c r="W165" i="21"/>
  <c r="AL165" i="21"/>
  <c r="K166" i="21"/>
  <c r="T166" i="21"/>
  <c r="W166" i="21"/>
  <c r="AL166" i="21"/>
  <c r="K167" i="21"/>
  <c r="T167" i="21"/>
  <c r="W167" i="21"/>
  <c r="AL167" i="21"/>
  <c r="K168" i="21"/>
  <c r="T168" i="21"/>
  <c r="W168" i="21"/>
  <c r="AL168" i="21"/>
  <c r="K169" i="21"/>
  <c r="T169" i="21"/>
  <c r="W169" i="21"/>
  <c r="AL169" i="21"/>
  <c r="K170" i="21"/>
  <c r="T170" i="21"/>
  <c r="W170" i="21"/>
  <c r="AL170" i="21"/>
  <c r="K171" i="21"/>
  <c r="T171" i="21"/>
  <c r="W171" i="21"/>
  <c r="AL171" i="21"/>
  <c r="K172" i="21"/>
  <c r="T172" i="21"/>
  <c r="W172" i="21"/>
  <c r="AL172" i="21"/>
  <c r="K173" i="21"/>
  <c r="T173" i="21"/>
  <c r="W173" i="21"/>
  <c r="AL173" i="21"/>
  <c r="K174" i="21"/>
  <c r="T174" i="21"/>
  <c r="W174" i="21"/>
  <c r="AL174" i="21"/>
  <c r="K175" i="21"/>
  <c r="T175" i="21"/>
  <c r="W175" i="21"/>
  <c r="AL175" i="21"/>
  <c r="K176" i="21"/>
  <c r="T176" i="21"/>
  <c r="W176" i="21"/>
  <c r="AL176" i="21"/>
  <c r="K177" i="21"/>
  <c r="T177" i="21"/>
  <c r="W177" i="21"/>
  <c r="AL177" i="21"/>
  <c r="K178" i="21"/>
  <c r="T178" i="21"/>
  <c r="W178" i="21"/>
  <c r="AL178" i="21"/>
  <c r="K179" i="21"/>
  <c r="T179" i="21"/>
  <c r="W179" i="21"/>
  <c r="AL179" i="21"/>
  <c r="K180" i="21"/>
  <c r="T180" i="21"/>
  <c r="W180" i="21"/>
  <c r="AL180" i="21"/>
  <c r="K181" i="21"/>
  <c r="T181" i="21"/>
  <c r="W181" i="21"/>
  <c r="AL181" i="21"/>
  <c r="K182" i="21"/>
  <c r="T182" i="21"/>
  <c r="W182" i="21"/>
  <c r="AL182" i="21"/>
  <c r="K183" i="21"/>
  <c r="T183" i="21"/>
  <c r="W183" i="21"/>
  <c r="AL183" i="21"/>
  <c r="K184" i="21"/>
  <c r="T184" i="21"/>
  <c r="W184" i="21"/>
  <c r="AL184" i="21"/>
  <c r="K185" i="21"/>
  <c r="T185" i="21"/>
  <c r="W185" i="21"/>
  <c r="AL185" i="21"/>
  <c r="K186" i="21"/>
  <c r="T186" i="21"/>
  <c r="W186" i="21"/>
  <c r="AL186" i="21"/>
  <c r="K187" i="21"/>
  <c r="T187" i="21"/>
  <c r="W187" i="21"/>
  <c r="AL187" i="21"/>
  <c r="K188" i="21"/>
  <c r="T188" i="21"/>
  <c r="W188" i="21"/>
  <c r="AL188" i="21"/>
  <c r="K189" i="21"/>
  <c r="T189" i="21"/>
  <c r="W189" i="21"/>
  <c r="AL189" i="21"/>
  <c r="K190" i="21"/>
  <c r="T190" i="21"/>
  <c r="W190" i="21"/>
  <c r="AL190" i="21"/>
  <c r="K191" i="21"/>
  <c r="T191" i="21"/>
  <c r="W191" i="21"/>
  <c r="AL191" i="21"/>
  <c r="K192" i="21"/>
  <c r="T192" i="21"/>
  <c r="W192" i="21"/>
  <c r="AL192" i="21"/>
  <c r="K193" i="21"/>
  <c r="T193" i="21"/>
  <c r="W193" i="21"/>
  <c r="AL193" i="21"/>
  <c r="K194" i="21"/>
  <c r="T194" i="21"/>
  <c r="W194" i="21"/>
  <c r="AL194" i="21"/>
  <c r="K195" i="21"/>
  <c r="T195" i="21"/>
  <c r="W195" i="21"/>
  <c r="AL195" i="21"/>
  <c r="K196" i="21"/>
  <c r="T196" i="21"/>
  <c r="W196" i="21"/>
  <c r="AL196" i="21"/>
  <c r="K197" i="21"/>
  <c r="T197" i="21"/>
  <c r="W197" i="21"/>
  <c r="AL197" i="21"/>
  <c r="K198" i="21"/>
  <c r="T198" i="21"/>
  <c r="W198" i="21"/>
  <c r="AL198" i="21"/>
  <c r="K199" i="21"/>
  <c r="T199" i="21"/>
  <c r="W199" i="21"/>
  <c r="AL199" i="21"/>
  <c r="K200" i="21"/>
  <c r="T200" i="21"/>
  <c r="W200" i="21"/>
  <c r="AL200" i="21"/>
  <c r="K201" i="21"/>
  <c r="T201" i="21"/>
  <c r="W201" i="21"/>
  <c r="AL201" i="21"/>
  <c r="K202" i="21"/>
  <c r="T202" i="21"/>
  <c r="W202" i="21"/>
  <c r="AL202" i="21"/>
  <c r="K203" i="21"/>
  <c r="T203" i="21"/>
  <c r="W203" i="21"/>
  <c r="AL203" i="21"/>
  <c r="K204" i="21"/>
  <c r="T204" i="21"/>
  <c r="W204" i="21"/>
  <c r="AL204" i="21"/>
  <c r="K205" i="21"/>
  <c r="T205" i="21"/>
  <c r="W205" i="21"/>
  <c r="AL205" i="21"/>
  <c r="K206" i="21"/>
  <c r="T206" i="21"/>
  <c r="W206" i="21"/>
  <c r="AL206" i="21"/>
  <c r="K207" i="21"/>
  <c r="T207" i="21"/>
  <c r="W207" i="21"/>
  <c r="AL207" i="21"/>
  <c r="K208" i="21"/>
  <c r="T208" i="21"/>
  <c r="W208" i="21"/>
  <c r="AL208" i="21"/>
  <c r="AH6" i="21"/>
  <c r="AH8" i="21"/>
  <c r="AH9" i="21"/>
  <c r="AH10" i="21"/>
  <c r="AH11" i="21"/>
  <c r="AH12" i="21"/>
  <c r="AH13" i="21"/>
  <c r="AH14" i="21"/>
  <c r="AH15" i="21"/>
  <c r="AH16" i="21"/>
  <c r="AH17" i="21"/>
  <c r="AH18" i="21"/>
  <c r="AH19" i="21"/>
  <c r="AH20" i="21"/>
  <c r="AH21" i="21"/>
  <c r="AH22" i="21"/>
  <c r="AJ22" i="21"/>
  <c r="AF22" i="21"/>
  <c r="AI22" i="21"/>
  <c r="N23" i="21"/>
  <c r="P23" i="21"/>
  <c r="Y23" i="21"/>
  <c r="Z23" i="21"/>
  <c r="AB23" i="21"/>
  <c r="AF23" i="21"/>
  <c r="AI23" i="21"/>
  <c r="N24" i="21"/>
  <c r="P24" i="21"/>
  <c r="Y24" i="21"/>
  <c r="Z24" i="21"/>
  <c r="AB24" i="21"/>
  <c r="AF24" i="21"/>
  <c r="AI24" i="21"/>
  <c r="N25" i="21"/>
  <c r="P25" i="21"/>
  <c r="Y25" i="21"/>
  <c r="Z25" i="21"/>
  <c r="AB25" i="21"/>
  <c r="AF25" i="21"/>
  <c r="AI25" i="21"/>
  <c r="N26" i="21"/>
  <c r="P26" i="21"/>
  <c r="Y26" i="21"/>
  <c r="Z26" i="21"/>
  <c r="AB26" i="21"/>
  <c r="AF26" i="21"/>
  <c r="AI26" i="21"/>
  <c r="N27" i="21"/>
  <c r="P27" i="21"/>
  <c r="Y27" i="21"/>
  <c r="Z27" i="21"/>
  <c r="AB27" i="21"/>
  <c r="AF27" i="21"/>
  <c r="AI27" i="21"/>
  <c r="N28" i="21"/>
  <c r="P28" i="21"/>
  <c r="Y28" i="21"/>
  <c r="Z28" i="21"/>
  <c r="AB28" i="21"/>
  <c r="AF28" i="21"/>
  <c r="AI28" i="21"/>
  <c r="N29" i="21"/>
  <c r="P29" i="21"/>
  <c r="Y29" i="21"/>
  <c r="Z29" i="21"/>
  <c r="AB29" i="21"/>
  <c r="AF29" i="21"/>
  <c r="AI29" i="21"/>
  <c r="N30" i="21"/>
  <c r="P30" i="21"/>
  <c r="Y30" i="21"/>
  <c r="Z30" i="21"/>
  <c r="AB30" i="21"/>
  <c r="AF30" i="21"/>
  <c r="AI30" i="21"/>
  <c r="N31" i="21"/>
  <c r="P31" i="21"/>
  <c r="Y31" i="21"/>
  <c r="Z31" i="21"/>
  <c r="AB31" i="21"/>
  <c r="AF31" i="21"/>
  <c r="AI31" i="21"/>
  <c r="N32" i="21"/>
  <c r="P32" i="21"/>
  <c r="Y32" i="21"/>
  <c r="Z32" i="21"/>
  <c r="AB32" i="21"/>
  <c r="AF32" i="21"/>
  <c r="AI32" i="21"/>
  <c r="N33" i="21"/>
  <c r="P33" i="21"/>
  <c r="Y33" i="21"/>
  <c r="Z33" i="21"/>
  <c r="AB33" i="21"/>
  <c r="AF33" i="21"/>
  <c r="AI33" i="21"/>
  <c r="AM33" i="21"/>
  <c r="N34" i="21"/>
  <c r="P34" i="21"/>
  <c r="Y34" i="21"/>
  <c r="Z34" i="21"/>
  <c r="AB34" i="21"/>
  <c r="AF34" i="21"/>
  <c r="AI34" i="21"/>
  <c r="AE35" i="21"/>
  <c r="N35" i="21"/>
  <c r="P35" i="21"/>
  <c r="Y35" i="21"/>
  <c r="Z35" i="21"/>
  <c r="AB35" i="21"/>
  <c r="AF35" i="21"/>
  <c r="AI35" i="21"/>
  <c r="N36" i="21"/>
  <c r="P36" i="21"/>
  <c r="Y36" i="21"/>
  <c r="Z36" i="21"/>
  <c r="AB36" i="21"/>
  <c r="AF36" i="21"/>
  <c r="AI36" i="21"/>
  <c r="N37" i="21"/>
  <c r="P37" i="21"/>
  <c r="Y37" i="21"/>
  <c r="Z37" i="21"/>
  <c r="AB37" i="21"/>
  <c r="AF37" i="21"/>
  <c r="AI37" i="21"/>
  <c r="N38" i="21"/>
  <c r="P38" i="21"/>
  <c r="Y38" i="21"/>
  <c r="Z38" i="21"/>
  <c r="AB38" i="21"/>
  <c r="AF38" i="21"/>
  <c r="AI38" i="21"/>
  <c r="N39" i="21"/>
  <c r="P39" i="21"/>
  <c r="Y39" i="21"/>
  <c r="Z39" i="21"/>
  <c r="AB39" i="21"/>
  <c r="AF39" i="21"/>
  <c r="AI39" i="21"/>
  <c r="N40" i="21"/>
  <c r="P40" i="21"/>
  <c r="Y40" i="21"/>
  <c r="Z40" i="21"/>
  <c r="AB40" i="21"/>
  <c r="AE40" i="21"/>
  <c r="AF40" i="21"/>
  <c r="AI40" i="21"/>
  <c r="N41" i="21"/>
  <c r="P41" i="21"/>
  <c r="Y41" i="21"/>
  <c r="Z41" i="21"/>
  <c r="AB41" i="21"/>
  <c r="AF41" i="21"/>
  <c r="AI41" i="21"/>
  <c r="AE42" i="21"/>
  <c r="N42" i="21"/>
  <c r="P42" i="21"/>
  <c r="Y42" i="21"/>
  <c r="Z42" i="21"/>
  <c r="AB42" i="21"/>
  <c r="AF42" i="21"/>
  <c r="AI42" i="21"/>
  <c r="N43" i="21"/>
  <c r="P43" i="21"/>
  <c r="Y43" i="21"/>
  <c r="Z43" i="21"/>
  <c r="AB43" i="21"/>
  <c r="AF43" i="21"/>
  <c r="AI43" i="21"/>
  <c r="AE44" i="21"/>
  <c r="N44" i="21"/>
  <c r="P44" i="21"/>
  <c r="Y44" i="21"/>
  <c r="Z44" i="21"/>
  <c r="AB44" i="21"/>
  <c r="AF44" i="21"/>
  <c r="AI44" i="21"/>
  <c r="N45" i="21"/>
  <c r="P45" i="21"/>
  <c r="Y45" i="21"/>
  <c r="Z45" i="21"/>
  <c r="AB45" i="21"/>
  <c r="AF45" i="21"/>
  <c r="AI45" i="21"/>
  <c r="N46" i="21"/>
  <c r="P46" i="21"/>
  <c r="Y46" i="21"/>
  <c r="Z46" i="21"/>
  <c r="AB46" i="21"/>
  <c r="AF46" i="21"/>
  <c r="AI46" i="21"/>
  <c r="AE47" i="21"/>
  <c r="N47" i="21"/>
  <c r="P47" i="21"/>
  <c r="Y47" i="21"/>
  <c r="Z47" i="21"/>
  <c r="AB47" i="21"/>
  <c r="AF47" i="21"/>
  <c r="AI47" i="21"/>
  <c r="N48" i="21"/>
  <c r="P48" i="21"/>
  <c r="Y48" i="21"/>
  <c r="Z48" i="21"/>
  <c r="AB48" i="21"/>
  <c r="AF48" i="21"/>
  <c r="AI48" i="21"/>
  <c r="N49" i="21"/>
  <c r="P49" i="21"/>
  <c r="Y49" i="21"/>
  <c r="Z49" i="21"/>
  <c r="AB49" i="21"/>
  <c r="AF49" i="21"/>
  <c r="AI49" i="21"/>
  <c r="N50" i="21"/>
  <c r="P50" i="21"/>
  <c r="Y50" i="21"/>
  <c r="Z50" i="21"/>
  <c r="AB50" i="21"/>
  <c r="AF50" i="21"/>
  <c r="AI50" i="21"/>
  <c r="N51" i="21"/>
  <c r="P51" i="21"/>
  <c r="Y51" i="21"/>
  <c r="Z51" i="21"/>
  <c r="AB51" i="21"/>
  <c r="AF51" i="21"/>
  <c r="AI51" i="21"/>
  <c r="AE52" i="21"/>
  <c r="N52" i="21"/>
  <c r="P52" i="21"/>
  <c r="Y52" i="21"/>
  <c r="Z52" i="21"/>
  <c r="AB52" i="21"/>
  <c r="AF52" i="21"/>
  <c r="AI52" i="21"/>
  <c r="AE53" i="21"/>
  <c r="N53" i="21"/>
  <c r="P53" i="21"/>
  <c r="Y53" i="21"/>
  <c r="Z53" i="21"/>
  <c r="AB53" i="21"/>
  <c r="AF53" i="21"/>
  <c r="AI53" i="21"/>
  <c r="N54" i="21"/>
  <c r="P54" i="21"/>
  <c r="Y54" i="21"/>
  <c r="Z54" i="21"/>
  <c r="AB54" i="21"/>
  <c r="AF54" i="21"/>
  <c r="AI54" i="21"/>
  <c r="N55" i="21"/>
  <c r="P55" i="21"/>
  <c r="Y55" i="21"/>
  <c r="Z55" i="21"/>
  <c r="AB55" i="21"/>
  <c r="AF55" i="21"/>
  <c r="AI55" i="21"/>
  <c r="N56" i="21"/>
  <c r="P56" i="21"/>
  <c r="Y56" i="21"/>
  <c r="Z56" i="21"/>
  <c r="AB56" i="21"/>
  <c r="AF56" i="21"/>
  <c r="AI56" i="21"/>
  <c r="N57" i="21"/>
  <c r="P57" i="21"/>
  <c r="Y57" i="21"/>
  <c r="Z57" i="21"/>
  <c r="AB57" i="21"/>
  <c r="AF57" i="21"/>
  <c r="AI57" i="21"/>
  <c r="N58" i="21"/>
  <c r="P58" i="21"/>
  <c r="Y58" i="21"/>
  <c r="Z58" i="21"/>
  <c r="AB58" i="21"/>
  <c r="AF58" i="21"/>
  <c r="AI58" i="21"/>
  <c r="N59" i="21"/>
  <c r="P59" i="21"/>
  <c r="Y59" i="21"/>
  <c r="Z59" i="21"/>
  <c r="AB59" i="21"/>
  <c r="AF59" i="21"/>
  <c r="AI59" i="21"/>
  <c r="N60" i="21"/>
  <c r="P60" i="21"/>
  <c r="Y60" i="21"/>
  <c r="Z60" i="21"/>
  <c r="AB60" i="21"/>
  <c r="AF60" i="21"/>
  <c r="AI60" i="21"/>
  <c r="N61" i="21"/>
  <c r="P61" i="21"/>
  <c r="Y61" i="21"/>
  <c r="Z61" i="21"/>
  <c r="AB61" i="21"/>
  <c r="AF61" i="21"/>
  <c r="AI61" i="21"/>
  <c r="N62" i="21"/>
  <c r="P62" i="21"/>
  <c r="Y62" i="21"/>
  <c r="Z62" i="21"/>
  <c r="AB62" i="21"/>
  <c r="AF62" i="21"/>
  <c r="AI62" i="21"/>
  <c r="N63" i="21"/>
  <c r="P63" i="21"/>
  <c r="Y63" i="21"/>
  <c r="Z63" i="21"/>
  <c r="AB63" i="21"/>
  <c r="AF63" i="21"/>
  <c r="AI63" i="21"/>
  <c r="N64" i="21"/>
  <c r="P64" i="21"/>
  <c r="Y64" i="21"/>
  <c r="Z64" i="21"/>
  <c r="AB64" i="21"/>
  <c r="AF64" i="21"/>
  <c r="AI64" i="21"/>
  <c r="N65" i="21"/>
  <c r="P65" i="21"/>
  <c r="Y65" i="21"/>
  <c r="Z65" i="21"/>
  <c r="AB65" i="21"/>
  <c r="AF65" i="21"/>
  <c r="AI65" i="21"/>
  <c r="N66" i="21"/>
  <c r="P66" i="21"/>
  <c r="Y66" i="21"/>
  <c r="Z66" i="21"/>
  <c r="AB66" i="21"/>
  <c r="AF66" i="21"/>
  <c r="AI66" i="21"/>
  <c r="N67" i="21"/>
  <c r="P67" i="21"/>
  <c r="Y67" i="21"/>
  <c r="Z67" i="21"/>
  <c r="AB67" i="21"/>
  <c r="AE67" i="21"/>
  <c r="AF67" i="21"/>
  <c r="AI67" i="21"/>
  <c r="N68" i="21"/>
  <c r="P68" i="21"/>
  <c r="Y68" i="21"/>
  <c r="Z68" i="21"/>
  <c r="AB68" i="21"/>
  <c r="AF68" i="21"/>
  <c r="AI68" i="21"/>
  <c r="N69" i="21"/>
  <c r="P69" i="21"/>
  <c r="Y69" i="21"/>
  <c r="Z69" i="21"/>
  <c r="AB69" i="21"/>
  <c r="AF69" i="21"/>
  <c r="AI69" i="21"/>
  <c r="N70" i="21"/>
  <c r="P70" i="21"/>
  <c r="Y70" i="21"/>
  <c r="Z70" i="21"/>
  <c r="AB70" i="21"/>
  <c r="AF70" i="21"/>
  <c r="AI70" i="21"/>
  <c r="AE71" i="21"/>
  <c r="N71" i="21"/>
  <c r="P71" i="21"/>
  <c r="Y71" i="21"/>
  <c r="Z71" i="21"/>
  <c r="AB71" i="21"/>
  <c r="AF71" i="21"/>
  <c r="AI71" i="21"/>
  <c r="N72" i="21"/>
  <c r="P72" i="21"/>
  <c r="Y72" i="21"/>
  <c r="Z72" i="21"/>
  <c r="AB72" i="21"/>
  <c r="AF72" i="21"/>
  <c r="AI72" i="21"/>
  <c r="AE73" i="21"/>
  <c r="N73" i="21"/>
  <c r="P73" i="21"/>
  <c r="Y73" i="21"/>
  <c r="Z73" i="21"/>
  <c r="AB73" i="21"/>
  <c r="AF73" i="21"/>
  <c r="AI73" i="21"/>
  <c r="N74" i="21"/>
  <c r="P74" i="21"/>
  <c r="Y74" i="21"/>
  <c r="Z74" i="21"/>
  <c r="AB74" i="21"/>
  <c r="AF74" i="21"/>
  <c r="AI74" i="21"/>
  <c r="N75" i="21"/>
  <c r="P75" i="21"/>
  <c r="Y75" i="21"/>
  <c r="Z75" i="21"/>
  <c r="AB75" i="21"/>
  <c r="AF75" i="21"/>
  <c r="AI75" i="21"/>
  <c r="N76" i="21"/>
  <c r="P76" i="21"/>
  <c r="Y76" i="21"/>
  <c r="Z76" i="21"/>
  <c r="AB76" i="21"/>
  <c r="AF76" i="21"/>
  <c r="AI76" i="21"/>
  <c r="N77" i="21"/>
  <c r="P77" i="21"/>
  <c r="Y77" i="21"/>
  <c r="Z77" i="21"/>
  <c r="AB77" i="21"/>
  <c r="AF77" i="21"/>
  <c r="AI77" i="21"/>
  <c r="N78" i="21"/>
  <c r="P78" i="21"/>
  <c r="Y78" i="21"/>
  <c r="Z78" i="21"/>
  <c r="AB78" i="21"/>
  <c r="AE78" i="21"/>
  <c r="AF78" i="21"/>
  <c r="AI78" i="21"/>
  <c r="N79" i="21"/>
  <c r="P79" i="21"/>
  <c r="Y79" i="21"/>
  <c r="Z79" i="21"/>
  <c r="AB79" i="21"/>
  <c r="AF79" i="21"/>
  <c r="AI79" i="21"/>
  <c r="AE80" i="21"/>
  <c r="N80" i="21"/>
  <c r="P80" i="21"/>
  <c r="Y80" i="21"/>
  <c r="Z80" i="21"/>
  <c r="AB80" i="21"/>
  <c r="AF80" i="21"/>
  <c r="AI80" i="21"/>
  <c r="N81" i="21"/>
  <c r="P81" i="21"/>
  <c r="Y81" i="21"/>
  <c r="Z81" i="21"/>
  <c r="AB81" i="21"/>
  <c r="AF81" i="21"/>
  <c r="AI81" i="21"/>
  <c r="N82" i="21"/>
  <c r="P82" i="21"/>
  <c r="Y82" i="21"/>
  <c r="Z82" i="21"/>
  <c r="AB82" i="21"/>
  <c r="AF82" i="21"/>
  <c r="AI82" i="21"/>
  <c r="N83" i="21"/>
  <c r="P83" i="21"/>
  <c r="Y83" i="21"/>
  <c r="Z83" i="21"/>
  <c r="AB83" i="21"/>
  <c r="AF83" i="21"/>
  <c r="AI83" i="21"/>
  <c r="AE84" i="21"/>
  <c r="N84" i="21"/>
  <c r="P84" i="21"/>
  <c r="Y84" i="21"/>
  <c r="Z84" i="21"/>
  <c r="AB84" i="21"/>
  <c r="AF84" i="21"/>
  <c r="AI84" i="21"/>
  <c r="N85" i="21"/>
  <c r="P85" i="21"/>
  <c r="Y85" i="21"/>
  <c r="Z85" i="21"/>
  <c r="AB85" i="21"/>
  <c r="AF85" i="21"/>
  <c r="AI85" i="21"/>
  <c r="N86" i="21"/>
  <c r="P86" i="21"/>
  <c r="Y86" i="21"/>
  <c r="Z86" i="21"/>
  <c r="AB86" i="21"/>
  <c r="AF86" i="21"/>
  <c r="AI86" i="21"/>
  <c r="N87" i="21"/>
  <c r="P87" i="21"/>
  <c r="Y87" i="21"/>
  <c r="Z87" i="21"/>
  <c r="AB87" i="21"/>
  <c r="AF87" i="21"/>
  <c r="AI87" i="21"/>
  <c r="AE88" i="21"/>
  <c r="N88" i="21"/>
  <c r="P88" i="21"/>
  <c r="Y88" i="21"/>
  <c r="Z88" i="21"/>
  <c r="AB88" i="21"/>
  <c r="AF88" i="21"/>
  <c r="AI88" i="21"/>
  <c r="N89" i="21"/>
  <c r="P89" i="21"/>
  <c r="Y89" i="21"/>
  <c r="Z89" i="21"/>
  <c r="AB89" i="21"/>
  <c r="AF89" i="21"/>
  <c r="AI89" i="21"/>
  <c r="N90" i="21"/>
  <c r="P90" i="21"/>
  <c r="Y90" i="21"/>
  <c r="Z90" i="21"/>
  <c r="AB90" i="21"/>
  <c r="AF90" i="21"/>
  <c r="AI90" i="21"/>
  <c r="N91" i="21"/>
  <c r="P91" i="21"/>
  <c r="Y91" i="21"/>
  <c r="Z91" i="21"/>
  <c r="AB91" i="21"/>
  <c r="AF91" i="21"/>
  <c r="AI91" i="21"/>
  <c r="AE92" i="21"/>
  <c r="N92" i="21"/>
  <c r="P92" i="21"/>
  <c r="Y92" i="21"/>
  <c r="Z92" i="21"/>
  <c r="AB92" i="21"/>
  <c r="AF92" i="21"/>
  <c r="AI92" i="21"/>
  <c r="AE93" i="21"/>
  <c r="N93" i="21"/>
  <c r="P93" i="21"/>
  <c r="Y93" i="21"/>
  <c r="Z93" i="21"/>
  <c r="AB93" i="21"/>
  <c r="AF93" i="21"/>
  <c r="AI93" i="21"/>
  <c r="N94" i="21"/>
  <c r="P94" i="21"/>
  <c r="Y94" i="21"/>
  <c r="Z94" i="21"/>
  <c r="AB94" i="21"/>
  <c r="AF94" i="21"/>
  <c r="AI94" i="21"/>
  <c r="N95" i="21"/>
  <c r="P95" i="21"/>
  <c r="Y95" i="21"/>
  <c r="Z95" i="21"/>
  <c r="AB95" i="21"/>
  <c r="AF95" i="21"/>
  <c r="AI95" i="21"/>
  <c r="AE96" i="21"/>
  <c r="N96" i="21"/>
  <c r="P96" i="21"/>
  <c r="Y96" i="21"/>
  <c r="Z96" i="21"/>
  <c r="AB96" i="21"/>
  <c r="AF96" i="21"/>
  <c r="AI96" i="21"/>
  <c r="AE97" i="21"/>
  <c r="N97" i="21"/>
  <c r="P97" i="21"/>
  <c r="Y97" i="21"/>
  <c r="Z97" i="21"/>
  <c r="AB97" i="21"/>
  <c r="AF97" i="21"/>
  <c r="AI97" i="21"/>
  <c r="N98" i="21"/>
  <c r="P98" i="21"/>
  <c r="Y98" i="21"/>
  <c r="Z98" i="21"/>
  <c r="AB98" i="21"/>
  <c r="AF98" i="21"/>
  <c r="AI98" i="21"/>
  <c r="N99" i="21"/>
  <c r="P99" i="21"/>
  <c r="Y99" i="21"/>
  <c r="Z99" i="21"/>
  <c r="AB99" i="21"/>
  <c r="AF99" i="21"/>
  <c r="AI99" i="21"/>
  <c r="AE100" i="21"/>
  <c r="N100" i="21"/>
  <c r="P100" i="21"/>
  <c r="Y100" i="21"/>
  <c r="Z100" i="21"/>
  <c r="AB100" i="21"/>
  <c r="AF100" i="21"/>
  <c r="AI100" i="21"/>
  <c r="N101" i="21"/>
  <c r="P101" i="21"/>
  <c r="Y101" i="21"/>
  <c r="Z101" i="21"/>
  <c r="AB101" i="21"/>
  <c r="AF101" i="21"/>
  <c r="AI101" i="21"/>
  <c r="N102" i="21"/>
  <c r="P102" i="21"/>
  <c r="Y102" i="21"/>
  <c r="Z102" i="21"/>
  <c r="AB102" i="21"/>
  <c r="AE102" i="21"/>
  <c r="AF102" i="21"/>
  <c r="AI102" i="21"/>
  <c r="N103" i="21"/>
  <c r="P103" i="21"/>
  <c r="Y103" i="21"/>
  <c r="Z103" i="21"/>
  <c r="AB103" i="21"/>
  <c r="AF103" i="21"/>
  <c r="AI103" i="21"/>
  <c r="N104" i="21"/>
  <c r="P104" i="21"/>
  <c r="Y104" i="21"/>
  <c r="Z104" i="21"/>
  <c r="AB104" i="21"/>
  <c r="AF104" i="21"/>
  <c r="AI104" i="21"/>
  <c r="N105" i="21"/>
  <c r="P105" i="21"/>
  <c r="Y105" i="21"/>
  <c r="Z105" i="21"/>
  <c r="AB105" i="21"/>
  <c r="AF105" i="21"/>
  <c r="AI105" i="21"/>
  <c r="N106" i="21"/>
  <c r="P106" i="21"/>
  <c r="Y106" i="21"/>
  <c r="Z106" i="21"/>
  <c r="AB106" i="21"/>
  <c r="AF106" i="21"/>
  <c r="AI106" i="21"/>
  <c r="N107" i="21"/>
  <c r="P107" i="21"/>
  <c r="Y107" i="21"/>
  <c r="Z107" i="21"/>
  <c r="AB107" i="21"/>
  <c r="AF107" i="21"/>
  <c r="AI107" i="21"/>
  <c r="N108" i="21"/>
  <c r="P108" i="21"/>
  <c r="Y108" i="21"/>
  <c r="Z108" i="21"/>
  <c r="AB108" i="21"/>
  <c r="AF108" i="21"/>
  <c r="AI108" i="21"/>
  <c r="N109" i="21"/>
  <c r="P109" i="21"/>
  <c r="Y109" i="21"/>
  <c r="Z109" i="21"/>
  <c r="AB109" i="21"/>
  <c r="AF109" i="21"/>
  <c r="AI109" i="21"/>
  <c r="N110" i="21"/>
  <c r="P110" i="21"/>
  <c r="Y110" i="21"/>
  <c r="Z110" i="21"/>
  <c r="AB110" i="21"/>
  <c r="AF110" i="21"/>
  <c r="AI110" i="21"/>
  <c r="N111" i="21"/>
  <c r="P111" i="21"/>
  <c r="Y111" i="21"/>
  <c r="Z111" i="21"/>
  <c r="AB111" i="21"/>
  <c r="AF111" i="21"/>
  <c r="AI111" i="21"/>
  <c r="N112" i="21"/>
  <c r="P112" i="21"/>
  <c r="Y112" i="21"/>
  <c r="Z112" i="21"/>
  <c r="AB112" i="21"/>
  <c r="AF112" i="21"/>
  <c r="AI112" i="21"/>
  <c r="N113" i="21"/>
  <c r="P113" i="21"/>
  <c r="Y113" i="21"/>
  <c r="Z113" i="21"/>
  <c r="AB113" i="21"/>
  <c r="AF113" i="21"/>
  <c r="AI113" i="21"/>
  <c r="N114" i="21"/>
  <c r="P114" i="21"/>
  <c r="Y114" i="21"/>
  <c r="Z114" i="21"/>
  <c r="AB114" i="21"/>
  <c r="AF114" i="21"/>
  <c r="AI114" i="21"/>
  <c r="N115" i="21"/>
  <c r="P115" i="21"/>
  <c r="Y115" i="21"/>
  <c r="Z115" i="21"/>
  <c r="AB115" i="21"/>
  <c r="AF115" i="21"/>
  <c r="AI115" i="21"/>
  <c r="N116" i="21"/>
  <c r="P116" i="21"/>
  <c r="Y116" i="21"/>
  <c r="Z116" i="21"/>
  <c r="AB116" i="21"/>
  <c r="AF116" i="21"/>
  <c r="AI116" i="21"/>
  <c r="N117" i="21"/>
  <c r="P117" i="21"/>
  <c r="Y117" i="21"/>
  <c r="Z117" i="21"/>
  <c r="AB117" i="21"/>
  <c r="AF117" i="21"/>
  <c r="AI117" i="21"/>
  <c r="N118" i="21"/>
  <c r="P118" i="21"/>
  <c r="Y118" i="21"/>
  <c r="Z118" i="21"/>
  <c r="AB118" i="21"/>
  <c r="AF118" i="21"/>
  <c r="AI118" i="21"/>
  <c r="N119" i="21"/>
  <c r="P119" i="21"/>
  <c r="Y119" i="21"/>
  <c r="Z119" i="21"/>
  <c r="AB119" i="21"/>
  <c r="AF119" i="21"/>
  <c r="AI119" i="21"/>
  <c r="N120" i="21"/>
  <c r="P120" i="21"/>
  <c r="Y120" i="21"/>
  <c r="Z120" i="21"/>
  <c r="AB120" i="21"/>
  <c r="AE120" i="21"/>
  <c r="AF120" i="21"/>
  <c r="AI120" i="21"/>
  <c r="N121" i="21"/>
  <c r="P121" i="21"/>
  <c r="Y121" i="21"/>
  <c r="Z121" i="21"/>
  <c r="AB121" i="21"/>
  <c r="AF121" i="21"/>
  <c r="AI121" i="21"/>
  <c r="N122" i="21"/>
  <c r="P122" i="21"/>
  <c r="Y122" i="21"/>
  <c r="Z122" i="21"/>
  <c r="AB122" i="21"/>
  <c r="AF122" i="21"/>
  <c r="AI122" i="21"/>
  <c r="N123" i="21"/>
  <c r="P123" i="21"/>
  <c r="Y123" i="21"/>
  <c r="Z123" i="21"/>
  <c r="AB123" i="21"/>
  <c r="AF123" i="21"/>
  <c r="AI123" i="21"/>
  <c r="N124" i="21"/>
  <c r="P124" i="21"/>
  <c r="Y124" i="21"/>
  <c r="Z124" i="21"/>
  <c r="AB124" i="21"/>
  <c r="AF124" i="21"/>
  <c r="AI124" i="21"/>
  <c r="N125" i="21"/>
  <c r="P125" i="21"/>
  <c r="Y125" i="21"/>
  <c r="Z125" i="21"/>
  <c r="AB125" i="21"/>
  <c r="AF125" i="21"/>
  <c r="AI125" i="21"/>
  <c r="N126" i="21"/>
  <c r="P126" i="21"/>
  <c r="Y126" i="21"/>
  <c r="Z126" i="21"/>
  <c r="AB126" i="21"/>
  <c r="AF126" i="21"/>
  <c r="AI126" i="21"/>
  <c r="N127" i="21"/>
  <c r="P127" i="21"/>
  <c r="Y127" i="21"/>
  <c r="Z127" i="21"/>
  <c r="AB127" i="21"/>
  <c r="AF127" i="21"/>
  <c r="AI127" i="21"/>
  <c r="N128" i="21"/>
  <c r="P128" i="21"/>
  <c r="Y128" i="21"/>
  <c r="Z128" i="21"/>
  <c r="AB128" i="21"/>
  <c r="AF128" i="21"/>
  <c r="AI128" i="21"/>
  <c r="N129" i="21"/>
  <c r="P129" i="21"/>
  <c r="Y129" i="21"/>
  <c r="Z129" i="21"/>
  <c r="AB129" i="21"/>
  <c r="AF129" i="21"/>
  <c r="AI129" i="21"/>
  <c r="N130" i="21"/>
  <c r="P130" i="21"/>
  <c r="Y130" i="21"/>
  <c r="Z130" i="21"/>
  <c r="AB130" i="21"/>
  <c r="AF130" i="21"/>
  <c r="AI130" i="21"/>
  <c r="N131" i="21"/>
  <c r="P131" i="21"/>
  <c r="Y131" i="21"/>
  <c r="Z131" i="21"/>
  <c r="AB131" i="21"/>
  <c r="AF131" i="21"/>
  <c r="AI131" i="21"/>
  <c r="N132" i="21"/>
  <c r="P132" i="21"/>
  <c r="Y132" i="21"/>
  <c r="Z132" i="21"/>
  <c r="AB132" i="21"/>
  <c r="AF132" i="21"/>
  <c r="AI132" i="21"/>
  <c r="N133" i="21"/>
  <c r="P133" i="21"/>
  <c r="Y133" i="21"/>
  <c r="Z133" i="21"/>
  <c r="AB133" i="21"/>
  <c r="AF133" i="21"/>
  <c r="AI133" i="21"/>
  <c r="N134" i="21"/>
  <c r="P134" i="21"/>
  <c r="Y134" i="21"/>
  <c r="Z134" i="21"/>
  <c r="AB134" i="21"/>
  <c r="AF134" i="21"/>
  <c r="AI134" i="21"/>
  <c r="N135" i="21"/>
  <c r="P135" i="21"/>
  <c r="Y135" i="21"/>
  <c r="Z135" i="21"/>
  <c r="AB135" i="21"/>
  <c r="AF135" i="21"/>
  <c r="AI135" i="21"/>
  <c r="N136" i="21"/>
  <c r="P136" i="21"/>
  <c r="Y136" i="21"/>
  <c r="Z136" i="21"/>
  <c r="AB136" i="21"/>
  <c r="AF136" i="21"/>
  <c r="AI136" i="21"/>
  <c r="N137" i="21"/>
  <c r="P137" i="21"/>
  <c r="Y137" i="21"/>
  <c r="Z137" i="21"/>
  <c r="AB137" i="21"/>
  <c r="AF137" i="21"/>
  <c r="AI137" i="21"/>
  <c r="AE138" i="21"/>
  <c r="N138" i="21"/>
  <c r="P138" i="21"/>
  <c r="Y138" i="21"/>
  <c r="Z138" i="21"/>
  <c r="AB138" i="21"/>
  <c r="AF138" i="21"/>
  <c r="AI138" i="21"/>
  <c r="N139" i="21"/>
  <c r="P139" i="21"/>
  <c r="Y139" i="21"/>
  <c r="Z139" i="21"/>
  <c r="AB139" i="21"/>
  <c r="AF139" i="21"/>
  <c r="AI139" i="21"/>
  <c r="N140" i="21"/>
  <c r="P140" i="21"/>
  <c r="Y140" i="21"/>
  <c r="Z140" i="21"/>
  <c r="AB140" i="21"/>
  <c r="AF140" i="21"/>
  <c r="AI140" i="21"/>
  <c r="N141" i="21"/>
  <c r="P141" i="21"/>
  <c r="Y141" i="21"/>
  <c r="Z141" i="21"/>
  <c r="AB141" i="21"/>
  <c r="AF141" i="21"/>
  <c r="AI141" i="21"/>
  <c r="N142" i="21"/>
  <c r="P142" i="21"/>
  <c r="Y142" i="21"/>
  <c r="Z142" i="21"/>
  <c r="AB142" i="21"/>
  <c r="AF142" i="21"/>
  <c r="AI142" i="21"/>
  <c r="N143" i="21"/>
  <c r="P143" i="21"/>
  <c r="Y143" i="21"/>
  <c r="Z143" i="21"/>
  <c r="AB143" i="21"/>
  <c r="AF143" i="21"/>
  <c r="AI143" i="21"/>
  <c r="N144" i="21"/>
  <c r="P144" i="21"/>
  <c r="Y144" i="21"/>
  <c r="Z144" i="21"/>
  <c r="AB144" i="21"/>
  <c r="AF144" i="21"/>
  <c r="AI144" i="21"/>
  <c r="N145" i="21"/>
  <c r="P145" i="21"/>
  <c r="Y145" i="21"/>
  <c r="Z145" i="21"/>
  <c r="AB145" i="21"/>
  <c r="AF145" i="21"/>
  <c r="AI145" i="21"/>
  <c r="AE146" i="21"/>
  <c r="N146" i="21"/>
  <c r="P146" i="21"/>
  <c r="Y146" i="21"/>
  <c r="Z146" i="21"/>
  <c r="AB146" i="21"/>
  <c r="AF146" i="21"/>
  <c r="AI146" i="21"/>
  <c r="N147" i="21"/>
  <c r="P147" i="21"/>
  <c r="Y147" i="21"/>
  <c r="Z147" i="21"/>
  <c r="AB147" i="21"/>
  <c r="AF147" i="21"/>
  <c r="AI147" i="21"/>
  <c r="N148" i="21"/>
  <c r="P148" i="21"/>
  <c r="Y148" i="21"/>
  <c r="Z148" i="21"/>
  <c r="AB148" i="21"/>
  <c r="AF148" i="21"/>
  <c r="AI148" i="21"/>
  <c r="N149" i="21"/>
  <c r="P149" i="21"/>
  <c r="Y149" i="21"/>
  <c r="Z149" i="21"/>
  <c r="AB149" i="21"/>
  <c r="AF149" i="21"/>
  <c r="AI149" i="21"/>
  <c r="N150" i="21"/>
  <c r="P150" i="21"/>
  <c r="Y150" i="21"/>
  <c r="Z150" i="21"/>
  <c r="AB150" i="21"/>
  <c r="AF150" i="21"/>
  <c r="AI150" i="21"/>
  <c r="N151" i="21"/>
  <c r="P151" i="21"/>
  <c r="Y151" i="21"/>
  <c r="Z151" i="21"/>
  <c r="AB151" i="21"/>
  <c r="AF151" i="21"/>
  <c r="AI151" i="21"/>
  <c r="N152" i="21"/>
  <c r="P152" i="21"/>
  <c r="Y152" i="21"/>
  <c r="Z152" i="21"/>
  <c r="AB152" i="21"/>
  <c r="AF152" i="21"/>
  <c r="AI152" i="21"/>
  <c r="N153" i="21"/>
  <c r="P153" i="21"/>
  <c r="Y153" i="21"/>
  <c r="Z153" i="21"/>
  <c r="AB153" i="21"/>
  <c r="AF153" i="21"/>
  <c r="AI153" i="21"/>
  <c r="AE154" i="21"/>
  <c r="N154" i="21"/>
  <c r="P154" i="21"/>
  <c r="Y154" i="21"/>
  <c r="Z154" i="21"/>
  <c r="AB154" i="21"/>
  <c r="AF154" i="21"/>
  <c r="AI154" i="21"/>
  <c r="N155" i="21"/>
  <c r="P155" i="21"/>
  <c r="Y155" i="21"/>
  <c r="Z155" i="21"/>
  <c r="AB155" i="21"/>
  <c r="AF155" i="21"/>
  <c r="AI155" i="21"/>
  <c r="N156" i="21"/>
  <c r="P156" i="21"/>
  <c r="Y156" i="21"/>
  <c r="Z156" i="21"/>
  <c r="AB156" i="21"/>
  <c r="AF156" i="21"/>
  <c r="AI156" i="21"/>
  <c r="N157" i="21"/>
  <c r="P157" i="21"/>
  <c r="Y157" i="21"/>
  <c r="Z157" i="21"/>
  <c r="AB157" i="21"/>
  <c r="AF157" i="21"/>
  <c r="AI157" i="21"/>
  <c r="N158" i="21"/>
  <c r="P158" i="21"/>
  <c r="Y158" i="21"/>
  <c r="Z158" i="21"/>
  <c r="AB158" i="21"/>
  <c r="AF158" i="21"/>
  <c r="AI158" i="21"/>
  <c r="N159" i="21"/>
  <c r="P159" i="21"/>
  <c r="Y159" i="21"/>
  <c r="Z159" i="21"/>
  <c r="AB159" i="21"/>
  <c r="AF159" i="21"/>
  <c r="AI159" i="21"/>
  <c r="N160" i="21"/>
  <c r="P160" i="21"/>
  <c r="Y160" i="21"/>
  <c r="Z160" i="21"/>
  <c r="AB160" i="21"/>
  <c r="AF160" i="21"/>
  <c r="AI160" i="21"/>
  <c r="N161" i="21"/>
  <c r="P161" i="21"/>
  <c r="Y161" i="21"/>
  <c r="Z161" i="21"/>
  <c r="AB161" i="21"/>
  <c r="AF161" i="21"/>
  <c r="AI161" i="21"/>
  <c r="AE162" i="21"/>
  <c r="N162" i="21"/>
  <c r="P162" i="21"/>
  <c r="Y162" i="21"/>
  <c r="Z162" i="21"/>
  <c r="AB162" i="21"/>
  <c r="AF162" i="21"/>
  <c r="AI162" i="21"/>
  <c r="N163" i="21"/>
  <c r="P163" i="21"/>
  <c r="Y163" i="21"/>
  <c r="Z163" i="21"/>
  <c r="AB163" i="21"/>
  <c r="AF163" i="21"/>
  <c r="AI163" i="21"/>
  <c r="N164" i="21"/>
  <c r="P164" i="21"/>
  <c r="Y164" i="21"/>
  <c r="Z164" i="21"/>
  <c r="AB164" i="21"/>
  <c r="AF164" i="21"/>
  <c r="AI164" i="21"/>
  <c r="N165" i="21"/>
  <c r="P165" i="21"/>
  <c r="Y165" i="21"/>
  <c r="Z165" i="21"/>
  <c r="AB165" i="21"/>
  <c r="AF165" i="21"/>
  <c r="AI165" i="21"/>
  <c r="N166" i="21"/>
  <c r="P166" i="21"/>
  <c r="Y166" i="21"/>
  <c r="Z166" i="21"/>
  <c r="AB166" i="21"/>
  <c r="AF166" i="21"/>
  <c r="AI166" i="21"/>
  <c r="AE167" i="21"/>
  <c r="N167" i="21"/>
  <c r="P167" i="21"/>
  <c r="Y167" i="21"/>
  <c r="Z167" i="21"/>
  <c r="AB167" i="21"/>
  <c r="AF167" i="21"/>
  <c r="AI167" i="21"/>
  <c r="N168" i="21"/>
  <c r="P168" i="21"/>
  <c r="Y168" i="21"/>
  <c r="Z168" i="21"/>
  <c r="AB168" i="21"/>
  <c r="AF168" i="21"/>
  <c r="AI168" i="21"/>
  <c r="N169" i="21"/>
  <c r="P169" i="21"/>
  <c r="Y169" i="21"/>
  <c r="Z169" i="21"/>
  <c r="AB169" i="21"/>
  <c r="AF169" i="21"/>
  <c r="AI169" i="21"/>
  <c r="AE170" i="21"/>
  <c r="N170" i="21"/>
  <c r="P170" i="21"/>
  <c r="Y170" i="21"/>
  <c r="Z170" i="21"/>
  <c r="AB170" i="21"/>
  <c r="AF170" i="21"/>
  <c r="AI170" i="21"/>
  <c r="N171" i="21"/>
  <c r="P171" i="21"/>
  <c r="Y171" i="21"/>
  <c r="Z171" i="21"/>
  <c r="AB171" i="21"/>
  <c r="AF171" i="21"/>
  <c r="AI171" i="21"/>
  <c r="N172" i="21"/>
  <c r="P172" i="21"/>
  <c r="Y172" i="21"/>
  <c r="Z172" i="21"/>
  <c r="AB172" i="21"/>
  <c r="AF172" i="21"/>
  <c r="AI172" i="21"/>
  <c r="N173" i="21"/>
  <c r="P173" i="21"/>
  <c r="Y173" i="21"/>
  <c r="Z173" i="21"/>
  <c r="AB173" i="21"/>
  <c r="AF173" i="21"/>
  <c r="AI173" i="21"/>
  <c r="AE174" i="21"/>
  <c r="N174" i="21"/>
  <c r="P174" i="21"/>
  <c r="Y174" i="21"/>
  <c r="Z174" i="21"/>
  <c r="AB174" i="21"/>
  <c r="AF174" i="21"/>
  <c r="AI174" i="21"/>
  <c r="N175" i="21"/>
  <c r="P175" i="21"/>
  <c r="Y175" i="21"/>
  <c r="Z175" i="21"/>
  <c r="AB175" i="21"/>
  <c r="AF175" i="21"/>
  <c r="AI175" i="21"/>
  <c r="N176" i="21"/>
  <c r="P176" i="21"/>
  <c r="Y176" i="21"/>
  <c r="Z176" i="21"/>
  <c r="AB176" i="21"/>
  <c r="AF176" i="21"/>
  <c r="AI176" i="21"/>
  <c r="N177" i="21"/>
  <c r="P177" i="21"/>
  <c r="Y177" i="21"/>
  <c r="Z177" i="21"/>
  <c r="AB177" i="21"/>
  <c r="AF177" i="21"/>
  <c r="AI177" i="21"/>
  <c r="N178" i="21"/>
  <c r="P178" i="21"/>
  <c r="Y178" i="21"/>
  <c r="Z178" i="21"/>
  <c r="AB178" i="21"/>
  <c r="AF178" i="21"/>
  <c r="AI178" i="21"/>
  <c r="N179" i="21"/>
  <c r="P179" i="21"/>
  <c r="Y179" i="21"/>
  <c r="Z179" i="21"/>
  <c r="AB179" i="21"/>
  <c r="AF179" i="21"/>
  <c r="AI179" i="21"/>
  <c r="N180" i="21"/>
  <c r="P180" i="21"/>
  <c r="Y180" i="21"/>
  <c r="Z180" i="21"/>
  <c r="AB180" i="21"/>
  <c r="AF180" i="21"/>
  <c r="AI180" i="21"/>
  <c r="N181" i="21"/>
  <c r="P181" i="21"/>
  <c r="Y181" i="21"/>
  <c r="Z181" i="21"/>
  <c r="AB181" i="21"/>
  <c r="AF181" i="21"/>
  <c r="AI181" i="21"/>
  <c r="N182" i="21"/>
  <c r="P182" i="21"/>
  <c r="Y182" i="21"/>
  <c r="Z182" i="21"/>
  <c r="AB182" i="21"/>
  <c r="AF182" i="21"/>
  <c r="AI182" i="21"/>
  <c r="AE183" i="21"/>
  <c r="N183" i="21"/>
  <c r="P183" i="21"/>
  <c r="Y183" i="21"/>
  <c r="Z183" i="21"/>
  <c r="AB183" i="21"/>
  <c r="AF183" i="21"/>
  <c r="AI183" i="21"/>
  <c r="N184" i="21"/>
  <c r="P184" i="21"/>
  <c r="Y184" i="21"/>
  <c r="Z184" i="21"/>
  <c r="AB184" i="21"/>
  <c r="AE184" i="21"/>
  <c r="AF184" i="21"/>
  <c r="AI184" i="21"/>
  <c r="N185" i="21"/>
  <c r="P185" i="21"/>
  <c r="Y185" i="21"/>
  <c r="Z185" i="21"/>
  <c r="AB185" i="21"/>
  <c r="AE185" i="21"/>
  <c r="AF185" i="21"/>
  <c r="AI185" i="21"/>
  <c r="N186" i="21"/>
  <c r="P186" i="21"/>
  <c r="Y186" i="21"/>
  <c r="Z186" i="21"/>
  <c r="AB186" i="21"/>
  <c r="AF186" i="21"/>
  <c r="AI186" i="21"/>
  <c r="AE187" i="21"/>
  <c r="N187" i="21"/>
  <c r="P187" i="21"/>
  <c r="Y187" i="21"/>
  <c r="Z187" i="21"/>
  <c r="AB187" i="21"/>
  <c r="AF187" i="21"/>
  <c r="AI187" i="21"/>
  <c r="N188" i="21"/>
  <c r="P188" i="21"/>
  <c r="Y188" i="21"/>
  <c r="Z188" i="21"/>
  <c r="AB188" i="21"/>
  <c r="AF188" i="21"/>
  <c r="AI188" i="21"/>
  <c r="N189" i="21"/>
  <c r="P189" i="21"/>
  <c r="Y189" i="21"/>
  <c r="Z189" i="21"/>
  <c r="AB189" i="21"/>
  <c r="AE189" i="21"/>
  <c r="AF189" i="21"/>
  <c r="AI189" i="21"/>
  <c r="N190" i="21"/>
  <c r="P190" i="21"/>
  <c r="Y190" i="21"/>
  <c r="Z190" i="21"/>
  <c r="AB190" i="21"/>
  <c r="AF190" i="21"/>
  <c r="AI190" i="21"/>
  <c r="AE191" i="21"/>
  <c r="N191" i="21"/>
  <c r="P191" i="21"/>
  <c r="Y191" i="21"/>
  <c r="Z191" i="21"/>
  <c r="AB191" i="21"/>
  <c r="AF191" i="21"/>
  <c r="AI191" i="21"/>
  <c r="N192" i="21"/>
  <c r="P192" i="21"/>
  <c r="Y192" i="21"/>
  <c r="Z192" i="21"/>
  <c r="AB192" i="21"/>
  <c r="AF192" i="21"/>
  <c r="AI192" i="21"/>
  <c r="N193" i="21"/>
  <c r="P193" i="21"/>
  <c r="Y193" i="21"/>
  <c r="Z193" i="21"/>
  <c r="AB193" i="21"/>
  <c r="AF193" i="21"/>
  <c r="AI193" i="21"/>
  <c r="N194" i="21"/>
  <c r="P194" i="21"/>
  <c r="Y194" i="21"/>
  <c r="Z194" i="21"/>
  <c r="AB194" i="21"/>
  <c r="AF194" i="21"/>
  <c r="AI194" i="21"/>
  <c r="N195" i="21"/>
  <c r="P195" i="21"/>
  <c r="Y195" i="21"/>
  <c r="Z195" i="21"/>
  <c r="AB195" i="21"/>
  <c r="AF195" i="21"/>
  <c r="AI195" i="21"/>
  <c r="N196" i="21"/>
  <c r="P196" i="21"/>
  <c r="Y196" i="21"/>
  <c r="Z196" i="21"/>
  <c r="AB196" i="21"/>
  <c r="AF196" i="21"/>
  <c r="AI196" i="21"/>
  <c r="N197" i="21"/>
  <c r="P197" i="21"/>
  <c r="Y197" i="21"/>
  <c r="Z197" i="21"/>
  <c r="AB197" i="21"/>
  <c r="AF197" i="21"/>
  <c r="AI197" i="21"/>
  <c r="N198" i="21"/>
  <c r="P198" i="21"/>
  <c r="Y198" i="21"/>
  <c r="Z198" i="21"/>
  <c r="AB198" i="21"/>
  <c r="AF198" i="21"/>
  <c r="AI198" i="21"/>
  <c r="AE199" i="21"/>
  <c r="N199" i="21"/>
  <c r="P199" i="21"/>
  <c r="Y199" i="21"/>
  <c r="Z199" i="21"/>
  <c r="AB199" i="21"/>
  <c r="AF199" i="21"/>
  <c r="AI199" i="21"/>
  <c r="N200" i="21"/>
  <c r="P200" i="21"/>
  <c r="Y200" i="21"/>
  <c r="Z200" i="21"/>
  <c r="AB200" i="21"/>
  <c r="AF200" i="21"/>
  <c r="AI200" i="21"/>
  <c r="N201" i="21"/>
  <c r="P201" i="21"/>
  <c r="Y201" i="21"/>
  <c r="Z201" i="21"/>
  <c r="AB201" i="21"/>
  <c r="AF201" i="21"/>
  <c r="AI201" i="21"/>
  <c r="B202" i="21"/>
  <c r="H202" i="21"/>
  <c r="N202" i="21"/>
  <c r="P202" i="21"/>
  <c r="Y202" i="21"/>
  <c r="Z202" i="21"/>
  <c r="AB202" i="21"/>
  <c r="AF202" i="21"/>
  <c r="AI202" i="21"/>
  <c r="B203" i="21"/>
  <c r="H203" i="21"/>
  <c r="N203" i="21"/>
  <c r="P203" i="21"/>
  <c r="Y203" i="21"/>
  <c r="Z203" i="21"/>
  <c r="AB203" i="21"/>
  <c r="AF203" i="21"/>
  <c r="AI203" i="21"/>
  <c r="B204" i="21"/>
  <c r="H204" i="21"/>
  <c r="N204" i="21"/>
  <c r="P204" i="21"/>
  <c r="Y204" i="21"/>
  <c r="Z204" i="21"/>
  <c r="AB204" i="21"/>
  <c r="AF204" i="21"/>
  <c r="AI204" i="21"/>
  <c r="B205" i="21"/>
  <c r="H205" i="21"/>
  <c r="N205" i="21"/>
  <c r="P205" i="21"/>
  <c r="Y205" i="21"/>
  <c r="Z205" i="21"/>
  <c r="AB205" i="21"/>
  <c r="AF205" i="21"/>
  <c r="AI205" i="21"/>
  <c r="B206" i="21"/>
  <c r="H206" i="21"/>
  <c r="N206" i="21"/>
  <c r="P206" i="21"/>
  <c r="Y206" i="21"/>
  <c r="Z206" i="21"/>
  <c r="AB206" i="21"/>
  <c r="AF206" i="21"/>
  <c r="AI206" i="21"/>
  <c r="B207" i="21"/>
  <c r="H207" i="21"/>
  <c r="N207" i="21"/>
  <c r="P207" i="21"/>
  <c r="Y207" i="21"/>
  <c r="Z207" i="21"/>
  <c r="AB207" i="21"/>
  <c r="AF207" i="21"/>
  <c r="AI207" i="21"/>
  <c r="B208" i="21"/>
  <c r="H208" i="21"/>
  <c r="N208" i="21"/>
  <c r="P208" i="21"/>
  <c r="Y208" i="21"/>
  <c r="Z208" i="21"/>
  <c r="AB208" i="21"/>
  <c r="AF208" i="21"/>
  <c r="AI208" i="21"/>
  <c r="B209" i="21"/>
  <c r="H209" i="21"/>
  <c r="L209" i="21"/>
  <c r="P209" i="21"/>
  <c r="AE209" i="21"/>
  <c r="AJ209" i="21"/>
  <c r="AI209" i="21"/>
  <c r="B210" i="21"/>
  <c r="H210" i="21"/>
  <c r="L210" i="21"/>
  <c r="P210" i="21"/>
  <c r="AE210" i="21"/>
  <c r="AJ210" i="21"/>
  <c r="AI210" i="21"/>
  <c r="B211" i="21"/>
  <c r="H211" i="21"/>
  <c r="L211" i="21"/>
  <c r="P211" i="21"/>
  <c r="AE211" i="21"/>
  <c r="AJ211" i="21"/>
  <c r="AI211" i="21"/>
  <c r="B212" i="21"/>
  <c r="H212" i="21"/>
  <c r="L212" i="21"/>
  <c r="P212" i="21"/>
  <c r="AE212" i="21"/>
  <c r="AJ212" i="21"/>
  <c r="AI212" i="21"/>
  <c r="A213" i="21"/>
  <c r="B213" i="21"/>
  <c r="H213" i="21"/>
  <c r="J213" i="21"/>
  <c r="L213" i="21"/>
  <c r="P213" i="21"/>
  <c r="AE213" i="21"/>
  <c r="AJ213" i="21"/>
  <c r="AI213" i="21"/>
  <c r="A214" i="21"/>
  <c r="B214" i="21"/>
  <c r="H214" i="21"/>
  <c r="J214" i="21"/>
  <c r="L214" i="21"/>
  <c r="P214" i="21"/>
  <c r="AE214" i="21"/>
  <c r="AJ214" i="21"/>
  <c r="AI214" i="21"/>
  <c r="A215" i="21"/>
  <c r="B215" i="21"/>
  <c r="H215" i="21"/>
  <c r="J215" i="21"/>
  <c r="L215" i="21"/>
  <c r="P215" i="21"/>
  <c r="AE215" i="21"/>
  <c r="AJ215" i="21"/>
  <c r="AI215" i="21"/>
  <c r="A216" i="21"/>
  <c r="B216" i="21"/>
  <c r="H216" i="21"/>
  <c r="J216" i="21"/>
  <c r="L216" i="21"/>
  <c r="P216" i="21"/>
  <c r="AI216" i="21"/>
  <c r="AJ216" i="21"/>
  <c r="A217" i="21"/>
  <c r="B217" i="21"/>
  <c r="H217" i="21"/>
  <c r="J217" i="21"/>
  <c r="L217" i="21"/>
  <c r="P217" i="21"/>
  <c r="AI217" i="21"/>
  <c r="AJ217" i="21"/>
  <c r="A218" i="21"/>
  <c r="B218" i="21"/>
  <c r="H9" i="21"/>
  <c r="H10" i="21"/>
  <c r="H11" i="21"/>
  <c r="H12" i="21"/>
  <c r="H13" i="21"/>
  <c r="H14" i="21"/>
  <c r="H15" i="21"/>
  <c r="H16" i="21"/>
  <c r="H17" i="21"/>
  <c r="H18" i="21"/>
  <c r="H19" i="21"/>
  <c r="H20" i="21"/>
  <c r="H21" i="21"/>
  <c r="H22" i="21"/>
  <c r="H23" i="21"/>
  <c r="H24" i="21"/>
  <c r="H25" i="21"/>
  <c r="H26" i="21"/>
  <c r="H27" i="21"/>
  <c r="H28" i="21"/>
  <c r="H29" i="21"/>
  <c r="H30" i="21"/>
  <c r="H31" i="21"/>
  <c r="H32" i="21"/>
  <c r="H33" i="21"/>
  <c r="H34" i="21"/>
  <c r="H35" i="21"/>
  <c r="H36" i="21"/>
  <c r="H37" i="21"/>
  <c r="H38" i="21"/>
  <c r="H39" i="21"/>
  <c r="H40" i="21"/>
  <c r="H41" i="21"/>
  <c r="H42" i="21"/>
  <c r="H44" i="21"/>
  <c r="H45" i="21"/>
  <c r="H46" i="21"/>
  <c r="H47" i="21"/>
  <c r="H48" i="21"/>
  <c r="H49" i="21"/>
  <c r="H50" i="21"/>
  <c r="H51" i="21"/>
  <c r="H52" i="21"/>
  <c r="H53" i="21"/>
  <c r="H54" i="21"/>
  <c r="H55" i="21"/>
  <c r="H56" i="21"/>
  <c r="H57" i="21"/>
  <c r="H58" i="21"/>
  <c r="H59" i="21"/>
  <c r="H60" i="21"/>
  <c r="H61" i="21"/>
  <c r="H62" i="21"/>
  <c r="H63" i="21"/>
  <c r="H64" i="21"/>
  <c r="H65" i="21"/>
  <c r="H66" i="21"/>
  <c r="H67" i="21"/>
  <c r="H68" i="21"/>
  <c r="H69" i="21"/>
  <c r="H70" i="21"/>
  <c r="H71" i="21"/>
  <c r="H72" i="21"/>
  <c r="H73" i="21"/>
  <c r="H74" i="21"/>
  <c r="H75" i="21"/>
  <c r="H76" i="21"/>
  <c r="H77" i="21"/>
  <c r="H78" i="21"/>
  <c r="H8" i="21"/>
  <c r="H79" i="21"/>
  <c r="H80" i="21"/>
  <c r="H81" i="21"/>
  <c r="H82" i="21"/>
  <c r="H83" i="21"/>
  <c r="H84" i="21"/>
  <c r="H85" i="21"/>
  <c r="H86" i="21"/>
  <c r="H87" i="21"/>
  <c r="H88" i="21"/>
  <c r="H89" i="21"/>
  <c r="H90" i="21"/>
  <c r="H91" i="21"/>
  <c r="H92" i="21"/>
  <c r="H93" i="21"/>
  <c r="H94" i="21"/>
  <c r="H95" i="21"/>
  <c r="H96" i="21"/>
  <c r="H97" i="21"/>
  <c r="H98" i="21"/>
  <c r="H99" i="21"/>
  <c r="H100" i="21"/>
  <c r="H101" i="21"/>
  <c r="H102" i="21"/>
  <c r="H103" i="21"/>
  <c r="H104" i="21"/>
  <c r="H105" i="21"/>
  <c r="H106" i="21"/>
  <c r="H107" i="21"/>
  <c r="H108" i="21"/>
  <c r="H109" i="21"/>
  <c r="H110" i="21"/>
  <c r="H111" i="21"/>
  <c r="H112" i="21"/>
  <c r="H113" i="21"/>
  <c r="H114" i="21"/>
  <c r="H115" i="21"/>
  <c r="H116" i="21"/>
  <c r="H117" i="21"/>
  <c r="H118" i="21"/>
  <c r="H119" i="21"/>
  <c r="H120" i="21"/>
  <c r="H121" i="21"/>
  <c r="H122" i="21"/>
  <c r="H123" i="21"/>
  <c r="H124" i="21"/>
  <c r="H125" i="21"/>
  <c r="H126" i="21"/>
  <c r="H127" i="21"/>
  <c r="H128" i="21"/>
  <c r="H129" i="21"/>
  <c r="H130" i="21"/>
  <c r="H131" i="21"/>
  <c r="H132" i="21"/>
  <c r="H133" i="21"/>
  <c r="H134" i="21"/>
  <c r="H135" i="21"/>
  <c r="H136" i="21"/>
  <c r="H137" i="21"/>
  <c r="H138" i="21"/>
  <c r="H139" i="21"/>
  <c r="H140" i="21"/>
  <c r="H141" i="21"/>
  <c r="H142" i="21"/>
  <c r="H143" i="21"/>
  <c r="H144" i="21"/>
  <c r="H145" i="21"/>
  <c r="H146" i="21"/>
  <c r="H147" i="21"/>
  <c r="H148" i="21"/>
  <c r="H149" i="21"/>
  <c r="H150" i="21"/>
  <c r="H151" i="21"/>
  <c r="H152" i="21"/>
  <c r="H153" i="21"/>
  <c r="H154" i="21"/>
  <c r="H155" i="21"/>
  <c r="H156" i="21"/>
  <c r="H157" i="21"/>
  <c r="H158" i="21"/>
  <c r="H159" i="21"/>
  <c r="H160" i="21"/>
  <c r="H161" i="21"/>
  <c r="H162" i="21"/>
  <c r="H163" i="21"/>
  <c r="H164" i="21"/>
  <c r="H165" i="21"/>
  <c r="H166" i="21"/>
  <c r="H167" i="21"/>
  <c r="H168" i="21"/>
  <c r="H169" i="21"/>
  <c r="H170" i="21"/>
  <c r="H171" i="21"/>
  <c r="H172" i="21"/>
  <c r="H173" i="21"/>
  <c r="H174" i="21"/>
  <c r="H175" i="21"/>
  <c r="H176" i="21"/>
  <c r="H177" i="21"/>
  <c r="H178" i="21"/>
  <c r="H179" i="21"/>
  <c r="H180" i="21"/>
  <c r="H181" i="21"/>
  <c r="H182" i="21"/>
  <c r="H183" i="21"/>
  <c r="H184" i="21"/>
  <c r="H185" i="21"/>
  <c r="H186" i="21"/>
  <c r="H187" i="21"/>
  <c r="H188" i="21"/>
  <c r="H189" i="21"/>
  <c r="H190" i="21"/>
  <c r="H191" i="21"/>
  <c r="H192" i="21"/>
  <c r="H193" i="21"/>
  <c r="H194" i="21"/>
  <c r="H195" i="21"/>
  <c r="H196" i="21"/>
  <c r="H197" i="21"/>
  <c r="H198" i="21"/>
  <c r="H199" i="21"/>
  <c r="H200" i="21"/>
  <c r="H201" i="21"/>
  <c r="H218" i="21"/>
  <c r="L218" i="21"/>
  <c r="P218" i="21"/>
  <c r="AI218" i="21"/>
  <c r="AJ218" i="21"/>
  <c r="A219" i="21"/>
  <c r="B219" i="21"/>
  <c r="H219" i="21"/>
  <c r="L219" i="21"/>
  <c r="P219" i="21"/>
  <c r="AI219" i="21"/>
  <c r="AJ219" i="21"/>
  <c r="A220" i="21"/>
  <c r="B220" i="21"/>
  <c r="H220" i="21"/>
  <c r="L220" i="21"/>
  <c r="P220" i="21"/>
  <c r="AI220" i="21"/>
  <c r="AJ220" i="21"/>
  <c r="A221" i="21"/>
  <c r="B221" i="21"/>
  <c r="H221" i="21"/>
  <c r="L221" i="21"/>
  <c r="P221" i="21"/>
  <c r="AI221" i="21"/>
  <c r="AJ221" i="21"/>
  <c r="A222" i="21"/>
  <c r="B222" i="21"/>
  <c r="H222" i="21"/>
  <c r="L222" i="21"/>
  <c r="P222" i="21"/>
  <c r="AI222" i="21"/>
  <c r="AJ222" i="21"/>
  <c r="A223" i="21"/>
  <c r="B223" i="21"/>
  <c r="H223" i="21"/>
  <c r="L223" i="21"/>
  <c r="P223" i="21"/>
  <c r="AI223" i="21"/>
  <c r="AJ223" i="21"/>
  <c r="A224" i="21"/>
  <c r="B224" i="21"/>
  <c r="H224" i="21"/>
  <c r="L224" i="21"/>
  <c r="P224" i="21"/>
  <c r="AI224" i="21"/>
  <c r="AJ224" i="21"/>
  <c r="A225" i="21"/>
  <c r="B225" i="21"/>
  <c r="H225" i="21"/>
  <c r="L225" i="21"/>
  <c r="P225" i="21"/>
  <c r="AI225" i="21"/>
  <c r="AJ225" i="21"/>
  <c r="A226" i="21"/>
  <c r="B226" i="21"/>
  <c r="H226" i="21"/>
  <c r="L226" i="21"/>
  <c r="P226" i="21"/>
  <c r="AI226" i="21"/>
  <c r="AJ226" i="21"/>
  <c r="A227" i="21"/>
  <c r="B227" i="21"/>
  <c r="H227" i="21"/>
  <c r="L227" i="21"/>
  <c r="P227" i="21"/>
  <c r="AI227" i="21"/>
  <c r="AJ227" i="21"/>
  <c r="A228" i="21"/>
  <c r="B228" i="21"/>
  <c r="H228" i="21"/>
  <c r="L228" i="21"/>
  <c r="P228" i="21"/>
  <c r="AI228" i="21"/>
  <c r="AJ228" i="21"/>
  <c r="A229" i="21"/>
  <c r="B229" i="21"/>
  <c r="H229" i="21"/>
  <c r="L229" i="21"/>
  <c r="P229" i="21"/>
  <c r="AI229" i="21"/>
  <c r="AJ229" i="21"/>
  <c r="A230" i="21"/>
  <c r="B230" i="21"/>
  <c r="H230" i="21"/>
  <c r="L230" i="21"/>
  <c r="P230" i="21"/>
  <c r="AI230" i="21"/>
  <c r="AJ230" i="21"/>
  <c r="A231" i="21"/>
  <c r="B231" i="21"/>
  <c r="H231" i="21"/>
  <c r="L231" i="21"/>
  <c r="P231" i="21"/>
  <c r="AI231" i="21"/>
  <c r="AJ231" i="21"/>
  <c r="A232" i="21"/>
  <c r="B232" i="21"/>
  <c r="H232" i="21"/>
  <c r="L232" i="21"/>
  <c r="P232" i="21"/>
  <c r="AI232" i="21"/>
  <c r="AJ232" i="21"/>
  <c r="A233" i="21"/>
  <c r="B233" i="21"/>
  <c r="H233" i="21"/>
  <c r="L233" i="21"/>
  <c r="P233" i="21"/>
  <c r="AI233" i="21"/>
  <c r="AJ233" i="21"/>
  <c r="A234" i="21"/>
  <c r="B234" i="21"/>
  <c r="H234" i="21"/>
  <c r="L234" i="21"/>
  <c r="P234" i="21"/>
  <c r="AI234" i="21"/>
  <c r="AJ234" i="21"/>
  <c r="A235" i="21"/>
  <c r="B235" i="21"/>
  <c r="H235" i="21"/>
  <c r="L235" i="21"/>
  <c r="P235" i="21"/>
  <c r="AI235" i="21"/>
  <c r="AJ235" i="21"/>
  <c r="A236" i="21"/>
  <c r="B236" i="21"/>
  <c r="H236" i="21"/>
  <c r="L236" i="21"/>
  <c r="P236" i="21"/>
  <c r="AI236" i="21"/>
  <c r="AJ236" i="21"/>
  <c r="A237" i="21"/>
  <c r="B237" i="21"/>
  <c r="H237" i="21"/>
  <c r="L237" i="21"/>
  <c r="P237" i="21"/>
  <c r="AI237" i="21"/>
  <c r="AJ237" i="21"/>
  <c r="A238" i="21"/>
  <c r="B238" i="21"/>
  <c r="H238" i="21"/>
  <c r="L238" i="21"/>
  <c r="P238" i="21"/>
  <c r="A239" i="21"/>
  <c r="B239" i="21"/>
  <c r="H239" i="21"/>
  <c r="L239" i="21"/>
  <c r="P239" i="21"/>
  <c r="A240" i="21"/>
  <c r="B240" i="21"/>
  <c r="H240" i="21"/>
  <c r="L240" i="21"/>
  <c r="P240" i="21"/>
  <c r="A241" i="21"/>
  <c r="B241" i="21"/>
  <c r="H241" i="21"/>
  <c r="L241" i="21"/>
  <c r="P241" i="21"/>
  <c r="A242" i="21"/>
  <c r="B242" i="21"/>
  <c r="H242" i="21"/>
  <c r="L242" i="21"/>
  <c r="P242" i="21"/>
  <c r="A243" i="21"/>
  <c r="B243" i="21"/>
  <c r="P243" i="21"/>
  <c r="A244" i="21"/>
  <c r="B244" i="21"/>
  <c r="P244" i="21"/>
  <c r="A245" i="21"/>
  <c r="B245" i="21"/>
  <c r="P245" i="21"/>
  <c r="A246" i="21"/>
  <c r="B246" i="21"/>
  <c r="P246" i="21"/>
  <c r="A247" i="21"/>
  <c r="B247" i="21"/>
  <c r="P247" i="21"/>
  <c r="A248" i="21"/>
  <c r="B248" i="21"/>
  <c r="P248" i="21"/>
  <c r="A249" i="21"/>
  <c r="B249" i="21"/>
  <c r="P249" i="21"/>
  <c r="A250" i="21"/>
  <c r="B250" i="21"/>
  <c r="P250" i="21"/>
  <c r="A251" i="21"/>
  <c r="B251" i="21"/>
  <c r="P251" i="21"/>
  <c r="A252" i="21"/>
  <c r="B252" i="21"/>
  <c r="P252" i="21"/>
  <c r="A253" i="21"/>
  <c r="B253" i="21"/>
  <c r="P253" i="21"/>
  <c r="A254" i="21"/>
  <c r="B254" i="21"/>
  <c r="P254" i="21"/>
  <c r="A255" i="21"/>
  <c r="B255" i="21"/>
  <c r="P255" i="21"/>
  <c r="A256" i="21"/>
  <c r="B256" i="21"/>
  <c r="P256" i="21"/>
  <c r="A257" i="21"/>
  <c r="B257" i="21"/>
  <c r="P257" i="21"/>
  <c r="A258" i="21"/>
  <c r="B258" i="21"/>
  <c r="P258" i="21"/>
  <c r="A259" i="21"/>
  <c r="B259" i="21"/>
  <c r="P259" i="21"/>
  <c r="A260" i="21"/>
  <c r="B260" i="21"/>
  <c r="P260" i="21"/>
  <c r="A261" i="21"/>
  <c r="B261" i="21"/>
  <c r="P261" i="21"/>
  <c r="A262" i="21"/>
  <c r="B262" i="21"/>
  <c r="P262" i="21"/>
  <c r="A263" i="21"/>
  <c r="B263" i="21"/>
  <c r="P263" i="21"/>
  <c r="A264" i="21"/>
  <c r="B264" i="21"/>
  <c r="P264" i="21"/>
  <c r="A265" i="21"/>
  <c r="B265" i="21"/>
  <c r="P265" i="21"/>
  <c r="A266" i="21"/>
  <c r="B266" i="21"/>
  <c r="P266" i="21"/>
  <c r="A267" i="21"/>
  <c r="B267" i="21"/>
  <c r="P267" i="21"/>
  <c r="A268" i="21"/>
  <c r="B268" i="21"/>
  <c r="P268" i="21"/>
  <c r="A269" i="21"/>
  <c r="B269" i="21"/>
  <c r="P269" i="21"/>
  <c r="A270" i="21"/>
  <c r="B270" i="21"/>
  <c r="P270" i="21"/>
  <c r="A271" i="21"/>
  <c r="B271" i="21"/>
  <c r="P271" i="21"/>
  <c r="A272" i="21"/>
  <c r="B272" i="21"/>
  <c r="W3" i="20"/>
  <c r="AH3" i="20"/>
  <c r="C4" i="20"/>
  <c r="K31" i="20"/>
  <c r="W4" i="20"/>
  <c r="AH4" i="20"/>
  <c r="W5" i="20"/>
  <c r="AH5" i="20"/>
  <c r="N8" i="20"/>
  <c r="P8" i="20"/>
  <c r="Y8" i="20"/>
  <c r="Z8" i="20"/>
  <c r="AA8" i="20"/>
  <c r="AB8" i="20"/>
  <c r="AI8" i="20"/>
  <c r="N9" i="20"/>
  <c r="P9" i="20"/>
  <c r="Y9" i="20"/>
  <c r="Z9" i="20"/>
  <c r="AA9" i="20"/>
  <c r="AB9" i="20"/>
  <c r="AF9" i="20"/>
  <c r="AI9" i="20"/>
  <c r="N10" i="20"/>
  <c r="P10" i="20"/>
  <c r="Y10" i="20"/>
  <c r="Z10" i="20"/>
  <c r="AA10" i="20"/>
  <c r="AB10" i="20"/>
  <c r="AF10" i="20"/>
  <c r="AI10" i="20"/>
  <c r="Y11" i="20"/>
  <c r="Z11" i="20"/>
  <c r="AA11" i="20"/>
  <c r="AB11" i="20"/>
  <c r="AF11" i="20"/>
  <c r="AI11" i="20"/>
  <c r="N12" i="20"/>
  <c r="P12" i="20"/>
  <c r="AF12" i="20"/>
  <c r="AI12" i="20"/>
  <c r="N13" i="20"/>
  <c r="P13" i="20"/>
  <c r="Y13" i="20"/>
  <c r="Z13" i="20"/>
  <c r="AA13" i="20"/>
  <c r="AB13" i="20"/>
  <c r="AF13" i="20"/>
  <c r="AI13" i="20"/>
  <c r="N14" i="20"/>
  <c r="P14" i="20"/>
  <c r="Y14" i="20"/>
  <c r="Z14" i="20"/>
  <c r="AA14" i="20"/>
  <c r="AB14" i="20"/>
  <c r="AF14" i="20"/>
  <c r="AI14" i="20"/>
  <c r="N15" i="20"/>
  <c r="P15" i="20"/>
  <c r="Y15" i="20"/>
  <c r="Z15" i="20"/>
  <c r="AA15" i="20"/>
  <c r="AB15" i="20"/>
  <c r="AF15" i="20"/>
  <c r="AI15" i="20"/>
  <c r="N16" i="20"/>
  <c r="P16" i="20"/>
  <c r="AF16" i="20"/>
  <c r="AI16" i="20"/>
  <c r="N17" i="20"/>
  <c r="P17" i="20"/>
  <c r="Y17" i="20"/>
  <c r="Z17" i="20"/>
  <c r="AA17" i="20"/>
  <c r="AB17" i="20"/>
  <c r="AF17" i="20"/>
  <c r="AI17" i="20"/>
  <c r="N18" i="20"/>
  <c r="P18" i="20"/>
  <c r="AF18" i="20"/>
  <c r="AI18" i="20"/>
  <c r="N19" i="20"/>
  <c r="P19" i="20"/>
  <c r="Y19" i="20"/>
  <c r="Z19" i="20"/>
  <c r="AA19" i="20"/>
  <c r="AB19" i="20"/>
  <c r="AF19" i="20"/>
  <c r="AI19" i="20"/>
  <c r="N20" i="20"/>
  <c r="P20" i="20"/>
  <c r="AF20" i="20"/>
  <c r="AI20" i="20"/>
  <c r="N21" i="20"/>
  <c r="P21" i="20"/>
  <c r="AF21" i="20"/>
  <c r="AI21" i="20"/>
  <c r="N22" i="20"/>
  <c r="P22" i="20"/>
  <c r="Y22" i="20"/>
  <c r="Z22" i="20"/>
  <c r="AA22" i="20"/>
  <c r="AB22" i="20"/>
  <c r="AF22" i="20"/>
  <c r="AI22" i="20"/>
  <c r="N23" i="20"/>
  <c r="P23" i="20"/>
  <c r="AF23" i="20"/>
  <c r="AI23" i="20"/>
  <c r="N24" i="20"/>
  <c r="P24" i="20"/>
  <c r="Y24" i="20"/>
  <c r="Z24" i="20"/>
  <c r="AA24" i="20"/>
  <c r="AB24" i="20"/>
  <c r="AF24" i="20"/>
  <c r="AI24" i="20"/>
  <c r="N25" i="20"/>
  <c r="P25" i="20"/>
  <c r="Y25" i="20"/>
  <c r="Z25" i="20"/>
  <c r="AA25" i="20"/>
  <c r="AB25" i="20"/>
  <c r="AF25" i="20"/>
  <c r="AI25" i="20"/>
  <c r="N26" i="20"/>
  <c r="P26" i="20"/>
  <c r="Y26" i="20"/>
  <c r="Z26" i="20"/>
  <c r="AA26" i="20"/>
  <c r="AB26" i="20"/>
  <c r="AF26" i="20"/>
  <c r="AI26" i="20"/>
  <c r="N27" i="20"/>
  <c r="P27" i="20"/>
  <c r="Y27" i="20"/>
  <c r="Z27" i="20"/>
  <c r="AA27" i="20"/>
  <c r="AB27" i="20"/>
  <c r="AF27" i="20"/>
  <c r="AI27" i="20"/>
  <c r="N28" i="20"/>
  <c r="P28" i="20"/>
  <c r="Y28" i="20"/>
  <c r="Z28" i="20"/>
  <c r="AA28" i="20"/>
  <c r="AB28" i="20"/>
  <c r="AF28" i="20"/>
  <c r="AI28" i="20"/>
  <c r="N29" i="20"/>
  <c r="P29" i="20"/>
  <c r="Y29" i="20"/>
  <c r="Z29" i="20"/>
  <c r="AA29" i="20"/>
  <c r="AB29" i="20"/>
  <c r="AF29" i="20"/>
  <c r="AI29" i="20"/>
  <c r="N30" i="20"/>
  <c r="P30" i="20"/>
  <c r="AF30" i="20"/>
  <c r="AI30" i="20"/>
  <c r="N31" i="20"/>
  <c r="P31" i="20"/>
  <c r="Y31" i="20"/>
  <c r="Z31" i="20"/>
  <c r="AA31" i="20"/>
  <c r="AB31" i="20"/>
  <c r="AF31" i="20"/>
  <c r="AI31" i="20"/>
  <c r="N32" i="20"/>
  <c r="P32" i="20"/>
  <c r="Y32" i="20"/>
  <c r="Z32" i="20"/>
  <c r="AA32" i="20"/>
  <c r="AB32" i="20"/>
  <c r="AF32" i="20"/>
  <c r="AI32" i="20"/>
  <c r="N33" i="20"/>
  <c r="P33" i="20"/>
  <c r="Y33" i="20"/>
  <c r="Z33" i="20"/>
  <c r="AA33" i="20"/>
  <c r="AB33" i="20"/>
  <c r="AF33" i="20"/>
  <c r="AI33" i="20"/>
  <c r="N34" i="20"/>
  <c r="P34" i="20"/>
  <c r="Y34" i="20"/>
  <c r="Z34" i="20"/>
  <c r="AA34" i="20"/>
  <c r="AB34" i="20"/>
  <c r="AF34" i="20"/>
  <c r="AI34" i="20"/>
  <c r="N35" i="20"/>
  <c r="P35" i="20"/>
  <c r="Y35" i="20"/>
  <c r="Z35" i="20"/>
  <c r="AA35" i="20"/>
  <c r="AB35" i="20"/>
  <c r="AF35" i="20"/>
  <c r="AI35" i="20"/>
  <c r="N36" i="20"/>
  <c r="P36" i="20"/>
  <c r="Y36" i="20"/>
  <c r="Z36" i="20"/>
  <c r="AA36" i="20"/>
  <c r="AB36" i="20"/>
  <c r="AF36" i="20"/>
  <c r="AI36" i="20"/>
  <c r="N37" i="20"/>
  <c r="P37" i="20"/>
  <c r="Y37" i="20"/>
  <c r="Z37" i="20"/>
  <c r="AA37" i="20"/>
  <c r="AB37" i="20"/>
  <c r="AF37" i="20"/>
  <c r="AI37" i="20"/>
  <c r="N38" i="20"/>
  <c r="P38" i="20"/>
  <c r="Y38" i="20"/>
  <c r="Z38" i="20"/>
  <c r="AA38" i="20"/>
  <c r="AB38" i="20"/>
  <c r="AF38" i="20"/>
  <c r="AI38" i="20"/>
  <c r="N39" i="20"/>
  <c r="P39" i="20"/>
  <c r="Y39" i="20"/>
  <c r="Z39" i="20"/>
  <c r="AA39" i="20"/>
  <c r="AB39" i="20"/>
  <c r="AF39" i="20"/>
  <c r="AI39" i="20"/>
  <c r="N40" i="20"/>
  <c r="P40" i="20"/>
  <c r="Y40" i="20"/>
  <c r="Z40" i="20"/>
  <c r="AA40" i="20"/>
  <c r="AB40" i="20"/>
  <c r="AF40" i="20"/>
  <c r="AI40" i="20"/>
  <c r="N41" i="20"/>
  <c r="P41" i="20"/>
  <c r="Y41" i="20"/>
  <c r="Z41" i="20"/>
  <c r="AA41" i="20"/>
  <c r="AB41" i="20"/>
  <c r="AF41" i="20"/>
  <c r="AI41" i="20"/>
  <c r="N42" i="20"/>
  <c r="P42" i="20"/>
  <c r="Y42" i="20"/>
  <c r="Z42" i="20"/>
  <c r="AA42" i="20"/>
  <c r="AB42" i="20"/>
  <c r="AF42" i="20"/>
  <c r="AI42" i="20"/>
  <c r="N43" i="20"/>
  <c r="P43" i="20"/>
  <c r="Y43" i="20"/>
  <c r="Z43" i="20"/>
  <c r="AA43" i="20"/>
  <c r="AB43" i="20"/>
  <c r="AF43" i="20"/>
  <c r="AI43" i="20"/>
  <c r="N44" i="20"/>
  <c r="P44" i="20"/>
  <c r="Y44" i="20"/>
  <c r="Z44" i="20"/>
  <c r="AA44" i="20"/>
  <c r="AB44" i="20"/>
  <c r="AF44" i="20"/>
  <c r="AI44" i="20"/>
  <c r="N45" i="20"/>
  <c r="P45" i="20"/>
  <c r="Y45" i="20"/>
  <c r="Z45" i="20"/>
  <c r="AA45" i="20"/>
  <c r="AB45" i="20"/>
  <c r="AF45" i="20"/>
  <c r="AI45" i="20"/>
  <c r="N46" i="20"/>
  <c r="P46" i="20"/>
  <c r="AF46" i="20"/>
  <c r="AI46" i="20"/>
  <c r="N47" i="20"/>
  <c r="P47" i="20"/>
  <c r="Y47" i="20"/>
  <c r="Z47" i="20"/>
  <c r="AA47" i="20"/>
  <c r="AB47" i="20"/>
  <c r="AF47" i="20"/>
  <c r="AI47" i="20"/>
  <c r="N48" i="20"/>
  <c r="P48" i="20"/>
  <c r="AF48" i="20"/>
  <c r="AI48" i="20"/>
  <c r="N49" i="20"/>
  <c r="P49" i="20"/>
  <c r="Y49" i="20"/>
  <c r="Z49" i="20"/>
  <c r="AA49" i="20"/>
  <c r="AB49" i="20"/>
  <c r="AF49" i="20"/>
  <c r="AI49" i="20"/>
  <c r="N50" i="20"/>
  <c r="P50" i="20"/>
  <c r="AF50" i="20"/>
  <c r="AI50" i="20"/>
  <c r="N51" i="20"/>
  <c r="P51" i="20"/>
  <c r="Y51" i="20"/>
  <c r="Z51" i="20"/>
  <c r="AA51" i="20"/>
  <c r="AB51" i="20"/>
  <c r="AF51" i="20"/>
  <c r="AI51" i="20"/>
  <c r="N52" i="20"/>
  <c r="P52" i="20"/>
  <c r="AF52" i="20"/>
  <c r="AI52" i="20"/>
  <c r="N53" i="20"/>
  <c r="P53" i="20"/>
  <c r="AF53" i="20"/>
  <c r="AI53" i="20"/>
  <c r="N54" i="20"/>
  <c r="P54" i="20"/>
  <c r="Y54" i="20"/>
  <c r="Z54" i="20"/>
  <c r="AA54" i="20"/>
  <c r="AB54" i="20"/>
  <c r="AF54" i="20"/>
  <c r="AI54" i="20"/>
  <c r="N55" i="20"/>
  <c r="P55" i="20"/>
  <c r="AF55" i="20"/>
  <c r="AI55" i="20"/>
  <c r="N56" i="20"/>
  <c r="P56" i="20"/>
  <c r="AF56" i="20"/>
  <c r="AI56" i="20"/>
  <c r="N57" i="20"/>
  <c r="P57" i="20"/>
  <c r="AF57" i="20"/>
  <c r="AI57" i="20"/>
  <c r="N58" i="20"/>
  <c r="P58" i="20"/>
  <c r="Y58" i="20"/>
  <c r="Z58" i="20"/>
  <c r="AA58" i="20"/>
  <c r="AB58" i="20"/>
  <c r="AF58" i="20"/>
  <c r="AI58" i="20"/>
  <c r="N59" i="20"/>
  <c r="P59" i="20"/>
  <c r="AF59" i="20"/>
  <c r="AI59" i="20"/>
  <c r="N60" i="20"/>
  <c r="P60" i="20"/>
  <c r="AF60" i="20"/>
  <c r="AI60" i="20"/>
  <c r="N61" i="20"/>
  <c r="P61" i="20"/>
  <c r="AF61" i="20"/>
  <c r="AI61" i="20"/>
  <c r="N62" i="20"/>
  <c r="P62" i="20"/>
  <c r="Y62" i="20"/>
  <c r="Z62" i="20"/>
  <c r="AA62" i="20"/>
  <c r="AB62" i="20"/>
  <c r="AF62" i="20"/>
  <c r="AI62" i="20"/>
  <c r="N63" i="20"/>
  <c r="P63" i="20"/>
  <c r="AF63" i="20"/>
  <c r="AI63" i="20"/>
  <c r="N64" i="20"/>
  <c r="P64" i="20"/>
  <c r="AF64" i="20"/>
  <c r="AI64" i="20"/>
  <c r="N65" i="20"/>
  <c r="P65" i="20"/>
  <c r="Y65" i="20"/>
  <c r="Z65" i="20"/>
  <c r="AA65" i="20"/>
  <c r="AB65" i="20"/>
  <c r="AF65" i="20"/>
  <c r="AI65" i="20"/>
  <c r="N66" i="20"/>
  <c r="P66" i="20"/>
  <c r="Y66" i="20"/>
  <c r="Z66" i="20"/>
  <c r="AA66" i="20"/>
  <c r="AB66" i="20"/>
  <c r="AF66" i="20"/>
  <c r="AI66" i="20"/>
  <c r="N67" i="20"/>
  <c r="P67" i="20"/>
  <c r="Y67" i="20"/>
  <c r="Z67" i="20"/>
  <c r="AA67" i="20"/>
  <c r="AB67" i="20"/>
  <c r="AF67" i="20"/>
  <c r="AI67" i="20"/>
  <c r="N68" i="20"/>
  <c r="P68" i="20"/>
  <c r="Y68" i="20"/>
  <c r="Z68" i="20"/>
  <c r="AA68" i="20"/>
  <c r="AB68" i="20"/>
  <c r="AF68" i="20"/>
  <c r="AI68" i="20"/>
  <c r="N69" i="20"/>
  <c r="P69" i="20"/>
  <c r="Y69" i="20"/>
  <c r="Z69" i="20"/>
  <c r="AA69" i="20"/>
  <c r="AB69" i="20"/>
  <c r="AF69" i="20"/>
  <c r="AI69" i="20"/>
  <c r="N70" i="20"/>
  <c r="P70" i="20"/>
  <c r="Y70" i="20"/>
  <c r="Z70" i="20"/>
  <c r="AA70" i="20"/>
  <c r="AB70" i="20"/>
  <c r="AF70" i="20"/>
  <c r="AI70" i="20"/>
  <c r="N71" i="20"/>
  <c r="P71" i="20"/>
  <c r="Y71" i="20"/>
  <c r="Z71" i="20"/>
  <c r="AA71" i="20"/>
  <c r="AB71" i="20"/>
  <c r="AF71" i="20"/>
  <c r="AI71" i="20"/>
  <c r="N72" i="20"/>
  <c r="P72" i="20"/>
  <c r="Y72" i="20"/>
  <c r="Z72" i="20"/>
  <c r="AA72" i="20"/>
  <c r="AB72" i="20"/>
  <c r="AF72" i="20"/>
  <c r="AI72" i="20"/>
  <c r="N73" i="20"/>
  <c r="P73" i="20"/>
  <c r="Y73" i="20"/>
  <c r="Z73" i="20"/>
  <c r="AA73" i="20"/>
  <c r="AB73" i="20"/>
  <c r="AF73" i="20"/>
  <c r="AI73" i="20"/>
  <c r="N74" i="20"/>
  <c r="P74" i="20"/>
  <c r="Y74" i="20"/>
  <c r="Z74" i="20"/>
  <c r="AA74" i="20"/>
  <c r="AB74" i="20"/>
  <c r="AF74" i="20"/>
  <c r="AI74" i="20"/>
  <c r="N75" i="20"/>
  <c r="P75" i="20"/>
  <c r="Y75" i="20"/>
  <c r="Z75" i="20"/>
  <c r="AA75" i="20"/>
  <c r="AB75" i="20"/>
  <c r="AF75" i="20"/>
  <c r="AI75" i="20"/>
  <c r="N76" i="20"/>
  <c r="P76" i="20"/>
  <c r="Y76" i="20"/>
  <c r="Z76" i="20"/>
  <c r="AA76" i="20"/>
  <c r="AB76" i="20"/>
  <c r="AF76" i="20"/>
  <c r="AI76" i="20"/>
  <c r="N77" i="20"/>
  <c r="P77" i="20"/>
  <c r="Y77" i="20"/>
  <c r="Z77" i="20"/>
  <c r="AA77" i="20"/>
  <c r="AB77" i="20"/>
  <c r="AF77" i="20"/>
  <c r="AI77" i="20"/>
  <c r="N78" i="20"/>
  <c r="P78" i="20"/>
  <c r="Y78" i="20"/>
  <c r="Z78" i="20"/>
  <c r="AA78" i="20"/>
  <c r="AB78" i="20"/>
  <c r="AF78" i="20"/>
  <c r="AI78" i="20"/>
  <c r="N79" i="20"/>
  <c r="P79" i="20"/>
  <c r="Y79" i="20"/>
  <c r="Z79" i="20"/>
  <c r="AA79" i="20"/>
  <c r="AB79" i="20"/>
  <c r="AF79" i="20"/>
  <c r="AI79" i="20"/>
  <c r="N80" i="20"/>
  <c r="P80" i="20"/>
  <c r="Y80" i="20"/>
  <c r="Z80" i="20"/>
  <c r="AA80" i="20"/>
  <c r="AB80" i="20"/>
  <c r="AF80" i="20"/>
  <c r="AI80" i="20"/>
  <c r="N81" i="20"/>
  <c r="P81" i="20"/>
  <c r="Y81" i="20"/>
  <c r="Z81" i="20"/>
  <c r="AA81" i="20"/>
  <c r="AB81" i="20"/>
  <c r="AF81" i="20"/>
  <c r="AI81" i="20"/>
  <c r="N82" i="20"/>
  <c r="P82" i="20"/>
  <c r="Y82" i="20"/>
  <c r="Z82" i="20"/>
  <c r="AA82" i="20"/>
  <c r="AB82" i="20"/>
  <c r="AF82" i="20"/>
  <c r="AI82" i="20"/>
  <c r="N83" i="20"/>
  <c r="P83" i="20"/>
  <c r="Y83" i="20"/>
  <c r="Z83" i="20"/>
  <c r="AA83" i="20"/>
  <c r="AB83" i="20"/>
  <c r="AF83" i="20"/>
  <c r="AI83" i="20"/>
  <c r="N84" i="20"/>
  <c r="P84" i="20"/>
  <c r="Y84" i="20"/>
  <c r="Z84" i="20"/>
  <c r="AA84" i="20"/>
  <c r="AB84" i="20"/>
  <c r="AF84" i="20"/>
  <c r="AI84" i="20"/>
  <c r="K85" i="20"/>
  <c r="T85" i="20"/>
  <c r="N85" i="20"/>
  <c r="P85" i="20"/>
  <c r="Y85" i="20"/>
  <c r="Z85" i="20"/>
  <c r="AA85" i="20"/>
  <c r="AB85" i="20"/>
  <c r="AF85" i="20"/>
  <c r="AI85" i="20"/>
  <c r="N86" i="20"/>
  <c r="P86" i="20"/>
  <c r="Y86" i="20"/>
  <c r="Z86" i="20"/>
  <c r="AA86" i="20"/>
  <c r="AB86" i="20"/>
  <c r="AF86" i="20"/>
  <c r="AI86" i="20"/>
  <c r="N87" i="20"/>
  <c r="P87" i="20"/>
  <c r="Y87" i="20"/>
  <c r="Z87" i="20"/>
  <c r="AA87" i="20"/>
  <c r="AB87" i="20"/>
  <c r="AF87" i="20"/>
  <c r="AI87" i="20"/>
  <c r="N88" i="20"/>
  <c r="P88" i="20"/>
  <c r="Y88" i="20"/>
  <c r="Z88" i="20"/>
  <c r="AA88" i="20"/>
  <c r="AB88" i="20"/>
  <c r="AF88" i="20"/>
  <c r="AI88" i="20"/>
  <c r="N89" i="20"/>
  <c r="P89" i="20"/>
  <c r="Y89" i="20"/>
  <c r="Z89" i="20"/>
  <c r="AA89" i="20"/>
  <c r="AB89" i="20"/>
  <c r="AF89" i="20"/>
  <c r="AI89" i="20"/>
  <c r="N90" i="20"/>
  <c r="P90" i="20"/>
  <c r="Y90" i="20"/>
  <c r="Z90" i="20"/>
  <c r="AA90" i="20"/>
  <c r="AB90" i="20"/>
  <c r="AF90" i="20"/>
  <c r="AI90" i="20"/>
  <c r="N91" i="20"/>
  <c r="P91" i="20"/>
  <c r="Y91" i="20"/>
  <c r="Z91" i="20"/>
  <c r="AA91" i="20"/>
  <c r="AB91" i="20"/>
  <c r="AF91" i="20"/>
  <c r="AI91" i="20"/>
  <c r="N92" i="20"/>
  <c r="P92" i="20"/>
  <c r="Y92" i="20"/>
  <c r="Z92" i="20"/>
  <c r="AA92" i="20"/>
  <c r="AB92" i="20"/>
  <c r="AF92" i="20"/>
  <c r="AI92" i="20"/>
  <c r="N93" i="20"/>
  <c r="P93" i="20"/>
  <c r="Y93" i="20"/>
  <c r="Z93" i="20"/>
  <c r="AA93" i="20"/>
  <c r="AB93" i="20"/>
  <c r="AF93" i="20"/>
  <c r="AI93" i="20"/>
  <c r="N94" i="20"/>
  <c r="P94" i="20"/>
  <c r="Y94" i="20"/>
  <c r="Z94" i="20"/>
  <c r="AA94" i="20"/>
  <c r="AB94" i="20"/>
  <c r="AF94" i="20"/>
  <c r="AI94" i="20"/>
  <c r="N95" i="20"/>
  <c r="P95" i="20"/>
  <c r="Y95" i="20"/>
  <c r="Z95" i="20"/>
  <c r="AA95" i="20"/>
  <c r="AB95" i="20"/>
  <c r="AF95" i="20"/>
  <c r="AI95" i="20"/>
  <c r="N96" i="20"/>
  <c r="P96" i="20"/>
  <c r="Y96" i="20"/>
  <c r="Z96" i="20"/>
  <c r="AA96" i="20"/>
  <c r="AB96" i="20"/>
  <c r="AF96" i="20"/>
  <c r="AI96" i="20"/>
  <c r="N97" i="20"/>
  <c r="P97" i="20"/>
  <c r="Y97" i="20"/>
  <c r="Z97" i="20"/>
  <c r="AA97" i="20"/>
  <c r="AB97" i="20"/>
  <c r="AF97" i="20"/>
  <c r="AI97" i="20"/>
  <c r="N98" i="20"/>
  <c r="P98" i="20"/>
  <c r="Y98" i="20"/>
  <c r="Z98" i="20"/>
  <c r="AA98" i="20"/>
  <c r="AB98" i="20"/>
  <c r="AF98" i="20"/>
  <c r="AI98" i="20"/>
  <c r="N99" i="20"/>
  <c r="P99" i="20"/>
  <c r="Y99" i="20"/>
  <c r="Z99" i="20"/>
  <c r="AA99" i="20"/>
  <c r="AB99" i="20"/>
  <c r="AF99" i="20"/>
  <c r="AI99" i="20"/>
  <c r="N100" i="20"/>
  <c r="P100" i="20"/>
  <c r="Y100" i="20"/>
  <c r="Z100" i="20"/>
  <c r="AA100" i="20"/>
  <c r="AB100" i="20"/>
  <c r="AF100" i="20"/>
  <c r="AI100" i="20"/>
  <c r="N101" i="20"/>
  <c r="P101" i="20"/>
  <c r="Y101" i="20"/>
  <c r="Z101" i="20"/>
  <c r="AA101" i="20"/>
  <c r="AB101" i="20"/>
  <c r="AF101" i="20"/>
  <c r="AI101" i="20"/>
  <c r="N102" i="20"/>
  <c r="P102" i="20"/>
  <c r="Y102" i="20"/>
  <c r="Z102" i="20"/>
  <c r="AA102" i="20"/>
  <c r="AB102" i="20"/>
  <c r="AF102" i="20"/>
  <c r="AI102" i="20"/>
  <c r="N103" i="20"/>
  <c r="P103" i="20"/>
  <c r="Y103" i="20"/>
  <c r="Z103" i="20"/>
  <c r="AA103" i="20"/>
  <c r="AB103" i="20"/>
  <c r="AF103" i="20"/>
  <c r="AI103" i="20"/>
  <c r="N104" i="20"/>
  <c r="P104" i="20"/>
  <c r="Y104" i="20"/>
  <c r="Z104" i="20"/>
  <c r="AA104" i="20"/>
  <c r="AB104" i="20"/>
  <c r="AF104" i="20"/>
  <c r="AI104" i="20"/>
  <c r="N105" i="20"/>
  <c r="P105" i="20"/>
  <c r="Y105" i="20"/>
  <c r="Z105" i="20"/>
  <c r="AA105" i="20"/>
  <c r="AB105" i="20"/>
  <c r="AF105" i="20"/>
  <c r="AI105" i="20"/>
  <c r="N106" i="20"/>
  <c r="P106" i="20"/>
  <c r="Y106" i="20"/>
  <c r="Z106" i="20"/>
  <c r="AA106" i="20"/>
  <c r="AB106" i="20"/>
  <c r="AF106" i="20"/>
  <c r="AI106" i="20"/>
  <c r="N107" i="20"/>
  <c r="P107" i="20"/>
  <c r="Y107" i="20"/>
  <c r="Z107" i="20"/>
  <c r="AA107" i="20"/>
  <c r="AB107" i="20"/>
  <c r="AF107" i="20"/>
  <c r="AI107" i="20"/>
  <c r="N108" i="20"/>
  <c r="P108" i="20"/>
  <c r="Y108" i="20"/>
  <c r="Z108" i="20"/>
  <c r="AA108" i="20"/>
  <c r="AB108" i="20"/>
  <c r="AF108" i="20"/>
  <c r="AI108" i="20"/>
  <c r="N109" i="20"/>
  <c r="P109" i="20"/>
  <c r="Y109" i="20"/>
  <c r="Z109" i="20"/>
  <c r="AA109" i="20"/>
  <c r="AB109" i="20"/>
  <c r="AF109" i="20"/>
  <c r="AI109" i="20"/>
  <c r="N110" i="20"/>
  <c r="P110" i="20"/>
  <c r="Y110" i="20"/>
  <c r="Z110" i="20"/>
  <c r="AA110" i="20"/>
  <c r="AB110" i="20"/>
  <c r="AF110" i="20"/>
  <c r="AI110" i="20"/>
  <c r="N111" i="20"/>
  <c r="P111" i="20"/>
  <c r="Y111" i="20"/>
  <c r="Z111" i="20"/>
  <c r="AA111" i="20"/>
  <c r="AB111" i="20"/>
  <c r="AF111" i="20"/>
  <c r="AI111" i="20"/>
  <c r="N112" i="20"/>
  <c r="P112" i="20"/>
  <c r="Y112" i="20"/>
  <c r="Z112" i="20"/>
  <c r="AA112" i="20"/>
  <c r="AB112" i="20"/>
  <c r="AF112" i="20"/>
  <c r="AI112" i="20"/>
  <c r="N113" i="20"/>
  <c r="P113" i="20"/>
  <c r="Y113" i="20"/>
  <c r="Z113" i="20"/>
  <c r="AA113" i="20"/>
  <c r="AB113" i="20"/>
  <c r="AF113" i="20"/>
  <c r="AI113" i="20"/>
  <c r="N114" i="20"/>
  <c r="P114" i="20"/>
  <c r="Y114" i="20"/>
  <c r="Z114" i="20"/>
  <c r="AA114" i="20"/>
  <c r="AB114" i="20"/>
  <c r="AF114" i="20"/>
  <c r="AI114" i="20"/>
  <c r="N115" i="20"/>
  <c r="P115" i="20"/>
  <c r="Y115" i="20"/>
  <c r="Z115" i="20"/>
  <c r="AA115" i="20"/>
  <c r="AB115" i="20"/>
  <c r="AF115" i="20"/>
  <c r="AI115" i="20"/>
  <c r="K116" i="20"/>
  <c r="N116" i="20"/>
  <c r="P116" i="20"/>
  <c r="Y116" i="20"/>
  <c r="Z116" i="20"/>
  <c r="AA116" i="20"/>
  <c r="AB116" i="20"/>
  <c r="AF116" i="20"/>
  <c r="AI116" i="20"/>
  <c r="N117" i="20"/>
  <c r="P117" i="20"/>
  <c r="Y117" i="20"/>
  <c r="Z117" i="20"/>
  <c r="AA117" i="20"/>
  <c r="AB117" i="20"/>
  <c r="AF117" i="20"/>
  <c r="AI117" i="20"/>
  <c r="N118" i="20"/>
  <c r="P118" i="20"/>
  <c r="Y118" i="20"/>
  <c r="Z118" i="20"/>
  <c r="AA118" i="20"/>
  <c r="AB118" i="20"/>
  <c r="AF118" i="20"/>
  <c r="AI118" i="20"/>
  <c r="N119" i="20"/>
  <c r="P119" i="20"/>
  <c r="Y119" i="20"/>
  <c r="Z119" i="20"/>
  <c r="AA119" i="20"/>
  <c r="AB119" i="20"/>
  <c r="AF119" i="20"/>
  <c r="AI119" i="20"/>
  <c r="N120" i="20"/>
  <c r="P120" i="20"/>
  <c r="Y120" i="20"/>
  <c r="Z120" i="20"/>
  <c r="AA120" i="20"/>
  <c r="AB120" i="20"/>
  <c r="AF120" i="20"/>
  <c r="AI120" i="20"/>
  <c r="N121" i="20"/>
  <c r="P121" i="20"/>
  <c r="Y121" i="20"/>
  <c r="Z121" i="20"/>
  <c r="AA121" i="20"/>
  <c r="AB121" i="20"/>
  <c r="AF121" i="20"/>
  <c r="AI121" i="20"/>
  <c r="N122" i="20"/>
  <c r="P122" i="20"/>
  <c r="Y122" i="20"/>
  <c r="Z122" i="20"/>
  <c r="AA122" i="20"/>
  <c r="AB122" i="20"/>
  <c r="AF122" i="20"/>
  <c r="AI122" i="20"/>
  <c r="N123" i="20"/>
  <c r="P123" i="20"/>
  <c r="Y123" i="20"/>
  <c r="Z123" i="20"/>
  <c r="AA123" i="20"/>
  <c r="AB123" i="20"/>
  <c r="AF123" i="20"/>
  <c r="AI123" i="20"/>
  <c r="N124" i="20"/>
  <c r="P124" i="20"/>
  <c r="Y124" i="20"/>
  <c r="Z124" i="20"/>
  <c r="AA124" i="20"/>
  <c r="AB124" i="20"/>
  <c r="AF124" i="20"/>
  <c r="AI124" i="20"/>
  <c r="N125" i="20"/>
  <c r="P125" i="20"/>
  <c r="Y125" i="20"/>
  <c r="Z125" i="20"/>
  <c r="AA125" i="20"/>
  <c r="AB125" i="20"/>
  <c r="AF125" i="20"/>
  <c r="AI125" i="20"/>
  <c r="N126" i="20"/>
  <c r="P126" i="20"/>
  <c r="Y126" i="20"/>
  <c r="Z126" i="20"/>
  <c r="AA126" i="20"/>
  <c r="AB126" i="20"/>
  <c r="AF126" i="20"/>
  <c r="AI126" i="20"/>
  <c r="N127" i="20"/>
  <c r="P127" i="20"/>
  <c r="Y127" i="20"/>
  <c r="Z127" i="20"/>
  <c r="AA127" i="20"/>
  <c r="AB127" i="20"/>
  <c r="AF127" i="20"/>
  <c r="AI127" i="20"/>
  <c r="N128" i="20"/>
  <c r="P128" i="20"/>
  <c r="Y128" i="20"/>
  <c r="Z128" i="20"/>
  <c r="AA128" i="20"/>
  <c r="AB128" i="20"/>
  <c r="AF128" i="20"/>
  <c r="AI128" i="20"/>
  <c r="N129" i="20"/>
  <c r="P129" i="20"/>
  <c r="Y129" i="20"/>
  <c r="Z129" i="20"/>
  <c r="AA129" i="20"/>
  <c r="AB129" i="20"/>
  <c r="AF129" i="20"/>
  <c r="AI129" i="20"/>
  <c r="N130" i="20"/>
  <c r="P130" i="20"/>
  <c r="Y130" i="20"/>
  <c r="Z130" i="20"/>
  <c r="AA130" i="20"/>
  <c r="AB130" i="20"/>
  <c r="AF130" i="20"/>
  <c r="AI130" i="20"/>
  <c r="N131" i="20"/>
  <c r="P131" i="20"/>
  <c r="Y131" i="20"/>
  <c r="Z131" i="20"/>
  <c r="AA131" i="20"/>
  <c r="AB131" i="20"/>
  <c r="AF131" i="20"/>
  <c r="AI131" i="20"/>
  <c r="N132" i="20"/>
  <c r="P132" i="20"/>
  <c r="Y132" i="20"/>
  <c r="Z132" i="20"/>
  <c r="AA132" i="20"/>
  <c r="AB132" i="20"/>
  <c r="AF132" i="20"/>
  <c r="AI132" i="20"/>
  <c r="N133" i="20"/>
  <c r="P133" i="20"/>
  <c r="Y133" i="20"/>
  <c r="Z133" i="20"/>
  <c r="AA133" i="20"/>
  <c r="AB133" i="20"/>
  <c r="AF133" i="20"/>
  <c r="AI133" i="20"/>
  <c r="N134" i="20"/>
  <c r="P134" i="20"/>
  <c r="Y134" i="20"/>
  <c r="Z134" i="20"/>
  <c r="AA134" i="20"/>
  <c r="AB134" i="20"/>
  <c r="AF134" i="20"/>
  <c r="AI134" i="20"/>
  <c r="N135" i="20"/>
  <c r="P135" i="20"/>
  <c r="Y135" i="20"/>
  <c r="Z135" i="20"/>
  <c r="AA135" i="20"/>
  <c r="AB135" i="20"/>
  <c r="AF135" i="20"/>
  <c r="AI135" i="20"/>
  <c r="N136" i="20"/>
  <c r="P136" i="20"/>
  <c r="Y136" i="20"/>
  <c r="Z136" i="20"/>
  <c r="AA136" i="20"/>
  <c r="AB136" i="20"/>
  <c r="AF136" i="20"/>
  <c r="AI136" i="20"/>
  <c r="N137" i="20"/>
  <c r="P137" i="20"/>
  <c r="Y137" i="20"/>
  <c r="Z137" i="20"/>
  <c r="AA137" i="20"/>
  <c r="AB137" i="20"/>
  <c r="AF137" i="20"/>
  <c r="AI137" i="20"/>
  <c r="N138" i="20"/>
  <c r="P138" i="20"/>
  <c r="Y138" i="20"/>
  <c r="Z138" i="20"/>
  <c r="AA138" i="20"/>
  <c r="AB138" i="20"/>
  <c r="AF138" i="20"/>
  <c r="AI138" i="20"/>
  <c r="N139" i="20"/>
  <c r="P139" i="20"/>
  <c r="Y139" i="20"/>
  <c r="Z139" i="20"/>
  <c r="AA139" i="20"/>
  <c r="AB139" i="20"/>
  <c r="AF139" i="20"/>
  <c r="AI139" i="20"/>
  <c r="N140" i="20"/>
  <c r="P140" i="20"/>
  <c r="Y140" i="20"/>
  <c r="Z140" i="20"/>
  <c r="AA140" i="20"/>
  <c r="AB140" i="20"/>
  <c r="AF140" i="20"/>
  <c r="AI140" i="20"/>
  <c r="N141" i="20"/>
  <c r="P141" i="20"/>
  <c r="Y141" i="20"/>
  <c r="Z141" i="20"/>
  <c r="AA141" i="20"/>
  <c r="AB141" i="20"/>
  <c r="AF141" i="20"/>
  <c r="AI141" i="20"/>
  <c r="N142" i="20"/>
  <c r="P142" i="20"/>
  <c r="Y142" i="20"/>
  <c r="Z142" i="20"/>
  <c r="AA142" i="20"/>
  <c r="AB142" i="20"/>
  <c r="AF142" i="20"/>
  <c r="AI142" i="20"/>
  <c r="N143" i="20"/>
  <c r="P143" i="20"/>
  <c r="Y143" i="20"/>
  <c r="Z143" i="20"/>
  <c r="AA143" i="20"/>
  <c r="AB143" i="20"/>
  <c r="AF143" i="20"/>
  <c r="AI143" i="20"/>
  <c r="N144" i="20"/>
  <c r="P144" i="20"/>
  <c r="Y144" i="20"/>
  <c r="Z144" i="20"/>
  <c r="AA144" i="20"/>
  <c r="AB144" i="20"/>
  <c r="AF144" i="20"/>
  <c r="AI144" i="20"/>
  <c r="N145" i="20"/>
  <c r="P145" i="20"/>
  <c r="Y145" i="20"/>
  <c r="Z145" i="20"/>
  <c r="AA145" i="20"/>
  <c r="AB145" i="20"/>
  <c r="AF145" i="20"/>
  <c r="AI145" i="20"/>
  <c r="N146" i="20"/>
  <c r="P146" i="20"/>
  <c r="Y146" i="20"/>
  <c r="Z146" i="20"/>
  <c r="AA146" i="20"/>
  <c r="AB146" i="20"/>
  <c r="AF146" i="20"/>
  <c r="AI146" i="20"/>
  <c r="N147" i="20"/>
  <c r="P147" i="20"/>
  <c r="Y147" i="20"/>
  <c r="Z147" i="20"/>
  <c r="AA147" i="20"/>
  <c r="AB147" i="20"/>
  <c r="AF147" i="20"/>
  <c r="AI147" i="20"/>
  <c r="N148" i="20"/>
  <c r="P148" i="20"/>
  <c r="Y148" i="20"/>
  <c r="Z148" i="20"/>
  <c r="AA148" i="20"/>
  <c r="AB148" i="20"/>
  <c r="AF148" i="20"/>
  <c r="AI148" i="20"/>
  <c r="N149" i="20"/>
  <c r="P149" i="20"/>
  <c r="Y149" i="20"/>
  <c r="Z149" i="20"/>
  <c r="AA149" i="20"/>
  <c r="AB149" i="20"/>
  <c r="AF149" i="20"/>
  <c r="AI149" i="20"/>
  <c r="N150" i="20"/>
  <c r="P150" i="20"/>
  <c r="Y150" i="20"/>
  <c r="Z150" i="20"/>
  <c r="AA150" i="20"/>
  <c r="AB150" i="20"/>
  <c r="AF150" i="20"/>
  <c r="AI150" i="20"/>
  <c r="N151" i="20"/>
  <c r="P151" i="20"/>
  <c r="Y151" i="20"/>
  <c r="Z151" i="20"/>
  <c r="AA151" i="20"/>
  <c r="AB151" i="20"/>
  <c r="AF151" i="20"/>
  <c r="AI151" i="20"/>
  <c r="N152" i="20"/>
  <c r="P152" i="20"/>
  <c r="Y152" i="20"/>
  <c r="Z152" i="20"/>
  <c r="AA152" i="20"/>
  <c r="AB152" i="20"/>
  <c r="AF152" i="20"/>
  <c r="AI152" i="20"/>
  <c r="N153" i="20"/>
  <c r="P153" i="20"/>
  <c r="Y153" i="20"/>
  <c r="Z153" i="20"/>
  <c r="AA153" i="20"/>
  <c r="AB153" i="20"/>
  <c r="AF153" i="20"/>
  <c r="AI153" i="20"/>
  <c r="N154" i="20"/>
  <c r="P154" i="20"/>
  <c r="Y154" i="20"/>
  <c r="Z154" i="20"/>
  <c r="AA154" i="20"/>
  <c r="AB154" i="20"/>
  <c r="AF154" i="20"/>
  <c r="AI154" i="20"/>
  <c r="N155" i="20"/>
  <c r="P155" i="20"/>
  <c r="Y155" i="20"/>
  <c r="Z155" i="20"/>
  <c r="AA155" i="20"/>
  <c r="AB155" i="20"/>
  <c r="AF155" i="20"/>
  <c r="AI155" i="20"/>
  <c r="N156" i="20"/>
  <c r="P156" i="20"/>
  <c r="Y156" i="20"/>
  <c r="Z156" i="20"/>
  <c r="AA156" i="20"/>
  <c r="AB156" i="20"/>
  <c r="AF156" i="20"/>
  <c r="AI156" i="20"/>
  <c r="K157" i="20"/>
  <c r="AE157" i="20"/>
  <c r="N157" i="20"/>
  <c r="P157" i="20"/>
  <c r="Y157" i="20"/>
  <c r="Z157" i="20"/>
  <c r="AA157" i="20"/>
  <c r="AB157" i="20"/>
  <c r="AF157" i="20"/>
  <c r="AI157" i="20"/>
  <c r="N158" i="20"/>
  <c r="P158" i="20"/>
  <c r="Y158" i="20"/>
  <c r="Z158" i="20"/>
  <c r="AA158" i="20"/>
  <c r="AB158" i="20"/>
  <c r="AF158" i="20"/>
  <c r="AI158" i="20"/>
  <c r="N159" i="20"/>
  <c r="P159" i="20"/>
  <c r="Y159" i="20"/>
  <c r="Z159" i="20"/>
  <c r="AA159" i="20"/>
  <c r="AB159" i="20"/>
  <c r="AF159" i="20"/>
  <c r="AI159" i="20"/>
  <c r="N160" i="20"/>
  <c r="P160" i="20"/>
  <c r="Y160" i="20"/>
  <c r="Z160" i="20"/>
  <c r="AA160" i="20"/>
  <c r="AB160" i="20"/>
  <c r="AF160" i="20"/>
  <c r="AI160" i="20"/>
  <c r="N161" i="20"/>
  <c r="P161" i="20"/>
  <c r="Y161" i="20"/>
  <c r="Z161" i="20"/>
  <c r="AA161" i="20"/>
  <c r="AB161" i="20"/>
  <c r="AF161" i="20"/>
  <c r="AI161" i="20"/>
  <c r="N162" i="20"/>
  <c r="P162" i="20"/>
  <c r="Y162" i="20"/>
  <c r="Z162" i="20"/>
  <c r="AA162" i="20"/>
  <c r="AB162" i="20"/>
  <c r="AF162" i="20"/>
  <c r="AI162" i="20"/>
  <c r="K163" i="20"/>
  <c r="N163" i="20"/>
  <c r="P163" i="20"/>
  <c r="Y163" i="20"/>
  <c r="Z163" i="20"/>
  <c r="AA163" i="20"/>
  <c r="AB163" i="20"/>
  <c r="AF163" i="20"/>
  <c r="AI163" i="20"/>
  <c r="N164" i="20"/>
  <c r="P164" i="20"/>
  <c r="Y164" i="20"/>
  <c r="Z164" i="20"/>
  <c r="AA164" i="20"/>
  <c r="AB164" i="20"/>
  <c r="AF164" i="20"/>
  <c r="AI164" i="20"/>
  <c r="N165" i="20"/>
  <c r="P165" i="20"/>
  <c r="Y165" i="20"/>
  <c r="Z165" i="20"/>
  <c r="AA165" i="20"/>
  <c r="AB165" i="20"/>
  <c r="AF165" i="20"/>
  <c r="AI165" i="20"/>
  <c r="N166" i="20"/>
  <c r="P166" i="20"/>
  <c r="Y166" i="20"/>
  <c r="Z166" i="20"/>
  <c r="AA166" i="20"/>
  <c r="AB166" i="20"/>
  <c r="AF166" i="20"/>
  <c r="AI166" i="20"/>
  <c r="N167" i="20"/>
  <c r="P167" i="20"/>
  <c r="Y167" i="20"/>
  <c r="Z167" i="20"/>
  <c r="AA167" i="20"/>
  <c r="AB167" i="20"/>
  <c r="AF167" i="20"/>
  <c r="AI167" i="20"/>
  <c r="N168" i="20"/>
  <c r="P168" i="20"/>
  <c r="Y168" i="20"/>
  <c r="Z168" i="20"/>
  <c r="AA168" i="20"/>
  <c r="AB168" i="20"/>
  <c r="AF168" i="20"/>
  <c r="AI168" i="20"/>
  <c r="N169" i="20"/>
  <c r="P169" i="20"/>
  <c r="Y169" i="20"/>
  <c r="Z169" i="20"/>
  <c r="AA169" i="20"/>
  <c r="AB169" i="20"/>
  <c r="AF169" i="20"/>
  <c r="AI169" i="20"/>
  <c r="N170" i="20"/>
  <c r="P170" i="20"/>
  <c r="Y170" i="20"/>
  <c r="Z170" i="20"/>
  <c r="AA170" i="20"/>
  <c r="AB170" i="20"/>
  <c r="AF170" i="20"/>
  <c r="AI170" i="20"/>
  <c r="N171" i="20"/>
  <c r="P171" i="20"/>
  <c r="Y171" i="20"/>
  <c r="Z171" i="20"/>
  <c r="AA171" i="20"/>
  <c r="AB171" i="20"/>
  <c r="AF171" i="20"/>
  <c r="AI171" i="20"/>
  <c r="N172" i="20"/>
  <c r="P172" i="20"/>
  <c r="Y172" i="20"/>
  <c r="Z172" i="20"/>
  <c r="AA172" i="20"/>
  <c r="AB172" i="20"/>
  <c r="AF172" i="20"/>
  <c r="AI172" i="20"/>
  <c r="N173" i="20"/>
  <c r="P173" i="20"/>
  <c r="Y173" i="20"/>
  <c r="Z173" i="20"/>
  <c r="AA173" i="20"/>
  <c r="AB173" i="20"/>
  <c r="AF173" i="20"/>
  <c r="AI173" i="20"/>
  <c r="N174" i="20"/>
  <c r="P174" i="20"/>
  <c r="Y174" i="20"/>
  <c r="Z174" i="20"/>
  <c r="AA174" i="20"/>
  <c r="AB174" i="20"/>
  <c r="AF174" i="20"/>
  <c r="AI174" i="20"/>
  <c r="N175" i="20"/>
  <c r="P175" i="20"/>
  <c r="Y175" i="20"/>
  <c r="Z175" i="20"/>
  <c r="AA175" i="20"/>
  <c r="AB175" i="20"/>
  <c r="AF175" i="20"/>
  <c r="AI175" i="20"/>
  <c r="N176" i="20"/>
  <c r="P176" i="20"/>
  <c r="Y176" i="20"/>
  <c r="Z176" i="20"/>
  <c r="AA176" i="20"/>
  <c r="AB176" i="20"/>
  <c r="AF176" i="20"/>
  <c r="AI176" i="20"/>
  <c r="N177" i="20"/>
  <c r="P177" i="20"/>
  <c r="Y177" i="20"/>
  <c r="Z177" i="20"/>
  <c r="AA177" i="20"/>
  <c r="AB177" i="20"/>
  <c r="AF177" i="20"/>
  <c r="AI177" i="20"/>
  <c r="N178" i="20"/>
  <c r="P178" i="20"/>
  <c r="Y178" i="20"/>
  <c r="Z178" i="20"/>
  <c r="AA178" i="20"/>
  <c r="AB178" i="20"/>
  <c r="AF178" i="20"/>
  <c r="AI178" i="20"/>
  <c r="N179" i="20"/>
  <c r="P179" i="20"/>
  <c r="Y179" i="20"/>
  <c r="Z179" i="20"/>
  <c r="AA179" i="20"/>
  <c r="AB179" i="20"/>
  <c r="AF179" i="20"/>
  <c r="AI179" i="20"/>
  <c r="N180" i="20"/>
  <c r="P180" i="20"/>
  <c r="Y180" i="20"/>
  <c r="Z180" i="20"/>
  <c r="AA180" i="20"/>
  <c r="AB180" i="20"/>
  <c r="AF180" i="20"/>
  <c r="AI180" i="20"/>
  <c r="N181" i="20"/>
  <c r="P181" i="20"/>
  <c r="Y181" i="20"/>
  <c r="Z181" i="20"/>
  <c r="AA181" i="20"/>
  <c r="AB181" i="20"/>
  <c r="AF181" i="20"/>
  <c r="AI181" i="20"/>
  <c r="N182" i="20"/>
  <c r="P182" i="20"/>
  <c r="Y182" i="20"/>
  <c r="Z182" i="20"/>
  <c r="AA182" i="20"/>
  <c r="AB182" i="20"/>
  <c r="AF182" i="20"/>
  <c r="AI182" i="20"/>
  <c r="N183" i="20"/>
  <c r="P183" i="20"/>
  <c r="Y183" i="20"/>
  <c r="Z183" i="20"/>
  <c r="AA183" i="20"/>
  <c r="AB183" i="20"/>
  <c r="AF183" i="20"/>
  <c r="AI183" i="20"/>
  <c r="N184" i="20"/>
  <c r="P184" i="20"/>
  <c r="Y184" i="20"/>
  <c r="Z184" i="20"/>
  <c r="AA184" i="20"/>
  <c r="AB184" i="20"/>
  <c r="AF184" i="20"/>
  <c r="AI184" i="20"/>
  <c r="N185" i="20"/>
  <c r="P185" i="20"/>
  <c r="Y185" i="20"/>
  <c r="Z185" i="20"/>
  <c r="AA185" i="20"/>
  <c r="AB185" i="20"/>
  <c r="AF185" i="20"/>
  <c r="AI185" i="20"/>
  <c r="N186" i="20"/>
  <c r="P186" i="20"/>
  <c r="Y186" i="20"/>
  <c r="Z186" i="20"/>
  <c r="AA186" i="20"/>
  <c r="AB186" i="20"/>
  <c r="AF186" i="20"/>
  <c r="AI186" i="20"/>
  <c r="K187" i="20"/>
  <c r="N187" i="20"/>
  <c r="P187" i="20"/>
  <c r="Y187" i="20"/>
  <c r="Z187" i="20"/>
  <c r="AA187" i="20"/>
  <c r="AB187" i="20"/>
  <c r="AF187" i="20"/>
  <c r="AI187" i="20"/>
  <c r="N188" i="20"/>
  <c r="P188" i="20"/>
  <c r="Y188" i="20"/>
  <c r="Z188" i="20"/>
  <c r="AA188" i="20"/>
  <c r="AB188" i="20"/>
  <c r="AF188" i="20"/>
  <c r="AI188" i="20"/>
  <c r="N189" i="20"/>
  <c r="P189" i="20"/>
  <c r="Y189" i="20"/>
  <c r="Z189" i="20"/>
  <c r="AA189" i="20"/>
  <c r="AB189" i="20"/>
  <c r="AF189" i="20"/>
  <c r="AI189" i="20"/>
  <c r="N190" i="20"/>
  <c r="P190" i="20"/>
  <c r="Y190" i="20"/>
  <c r="Z190" i="20"/>
  <c r="AA190" i="20"/>
  <c r="AB190" i="20"/>
  <c r="AF190" i="20"/>
  <c r="AI190" i="20"/>
  <c r="N191" i="20"/>
  <c r="P191" i="20"/>
  <c r="Y191" i="20"/>
  <c r="Z191" i="20"/>
  <c r="AA191" i="20"/>
  <c r="AB191" i="20"/>
  <c r="AF191" i="20"/>
  <c r="AI191" i="20"/>
  <c r="N192" i="20"/>
  <c r="P192" i="20"/>
  <c r="Y192" i="20"/>
  <c r="Z192" i="20"/>
  <c r="AA192" i="20"/>
  <c r="AB192" i="20"/>
  <c r="AF192" i="20"/>
  <c r="AI192" i="20"/>
  <c r="N193" i="20"/>
  <c r="P193" i="20"/>
  <c r="Y193" i="20"/>
  <c r="Z193" i="20"/>
  <c r="AA193" i="20"/>
  <c r="AB193" i="20"/>
  <c r="AF193" i="20"/>
  <c r="AI193" i="20"/>
  <c r="N194" i="20"/>
  <c r="P194" i="20"/>
  <c r="Y194" i="20"/>
  <c r="Z194" i="20"/>
  <c r="AA194" i="20"/>
  <c r="AB194" i="20"/>
  <c r="AF194" i="20"/>
  <c r="AI194" i="20"/>
  <c r="N195" i="20"/>
  <c r="P195" i="20"/>
  <c r="Y195" i="20"/>
  <c r="Z195" i="20"/>
  <c r="AA195" i="20"/>
  <c r="AB195" i="20"/>
  <c r="AF195" i="20"/>
  <c r="AI195" i="20"/>
  <c r="N196" i="20"/>
  <c r="P196" i="20"/>
  <c r="Y196" i="20"/>
  <c r="Z196" i="20"/>
  <c r="AA196" i="20"/>
  <c r="AB196" i="20"/>
  <c r="AF196" i="20"/>
  <c r="AI196" i="20"/>
  <c r="N197" i="20"/>
  <c r="P197" i="20"/>
  <c r="Y197" i="20"/>
  <c r="Z197" i="20"/>
  <c r="AA197" i="20"/>
  <c r="AB197" i="20"/>
  <c r="AF197" i="20"/>
  <c r="AI197" i="20"/>
  <c r="N198" i="20"/>
  <c r="P198" i="20"/>
  <c r="Y198" i="20"/>
  <c r="Z198" i="20"/>
  <c r="AA198" i="20"/>
  <c r="AB198" i="20"/>
  <c r="AF198" i="20"/>
  <c r="AI198" i="20"/>
  <c r="K199" i="20"/>
  <c r="N199" i="20"/>
  <c r="P199" i="20"/>
  <c r="Y199" i="20"/>
  <c r="Z199" i="20"/>
  <c r="AA199" i="20"/>
  <c r="AB199" i="20"/>
  <c r="AF199" i="20"/>
  <c r="AI199" i="20"/>
  <c r="N200" i="20"/>
  <c r="P200" i="20"/>
  <c r="Y200" i="20"/>
  <c r="Z200" i="20"/>
  <c r="AA200" i="20"/>
  <c r="AB200" i="20"/>
  <c r="AF200" i="20"/>
  <c r="AI200" i="20"/>
  <c r="N201" i="20"/>
  <c r="P201" i="20"/>
  <c r="Y201" i="20"/>
  <c r="Z201" i="20"/>
  <c r="AA201" i="20"/>
  <c r="AB201" i="20"/>
  <c r="AF201" i="20"/>
  <c r="AI201" i="20"/>
  <c r="A202" i="20"/>
  <c r="J202" i="20"/>
  <c r="N202" i="20"/>
  <c r="P202" i="20"/>
  <c r="Y202" i="20"/>
  <c r="Z202" i="20"/>
  <c r="AA202" i="20"/>
  <c r="AB202" i="20"/>
  <c r="AF202" i="20"/>
  <c r="AI202" i="20"/>
  <c r="A203" i="20"/>
  <c r="J203" i="20"/>
  <c r="N203" i="20"/>
  <c r="P203" i="20"/>
  <c r="Y203" i="20"/>
  <c r="Z203" i="20"/>
  <c r="AA203" i="20"/>
  <c r="AB203" i="20"/>
  <c r="AF203" i="20"/>
  <c r="AI203" i="20"/>
  <c r="A204" i="20"/>
  <c r="J204" i="20"/>
  <c r="N204" i="20"/>
  <c r="P204" i="20"/>
  <c r="Y204" i="20"/>
  <c r="Z204" i="20"/>
  <c r="AA204" i="20"/>
  <c r="AB204" i="20"/>
  <c r="AF204" i="20"/>
  <c r="AI204" i="20"/>
  <c r="A205" i="20"/>
  <c r="J205" i="20"/>
  <c r="N205" i="20"/>
  <c r="P205" i="20"/>
  <c r="Y205" i="20"/>
  <c r="Z205" i="20"/>
  <c r="AA205" i="20"/>
  <c r="AB205" i="20"/>
  <c r="AF205" i="20"/>
  <c r="AI205" i="20"/>
  <c r="A206" i="20"/>
  <c r="J206" i="20"/>
  <c r="K206" i="20"/>
  <c r="N206" i="20"/>
  <c r="P206" i="20"/>
  <c r="Y206" i="20"/>
  <c r="Z206" i="20"/>
  <c r="AA206" i="20"/>
  <c r="AB206" i="20"/>
  <c r="AF206" i="20"/>
  <c r="AI206" i="20"/>
  <c r="A207" i="20"/>
  <c r="J207" i="20"/>
  <c r="K207" i="20"/>
  <c r="N207" i="20"/>
  <c r="P207" i="20"/>
  <c r="Y207" i="20"/>
  <c r="Z207" i="20"/>
  <c r="AA207" i="20"/>
  <c r="AB207" i="20"/>
  <c r="AF207" i="20"/>
  <c r="AI207" i="20"/>
  <c r="A208" i="20"/>
  <c r="J208" i="20"/>
  <c r="N208" i="20"/>
  <c r="P208" i="20"/>
  <c r="Y208" i="20"/>
  <c r="Z208" i="20"/>
  <c r="AA208" i="20"/>
  <c r="AB208" i="20"/>
  <c r="AF208" i="20"/>
  <c r="AI208" i="20"/>
  <c r="A209" i="20"/>
  <c r="J209" i="20"/>
  <c r="L209" i="20"/>
  <c r="P209" i="20"/>
  <c r="AE209" i="20"/>
  <c r="AJ209" i="20"/>
  <c r="AI209" i="20"/>
  <c r="A210" i="20"/>
  <c r="J210" i="20"/>
  <c r="L210" i="20"/>
  <c r="P210" i="20"/>
  <c r="AE210" i="20"/>
  <c r="AI210" i="20"/>
  <c r="AJ210" i="20"/>
  <c r="A211" i="20"/>
  <c r="J211" i="20"/>
  <c r="L211" i="20"/>
  <c r="P211" i="20"/>
  <c r="AE211" i="20"/>
  <c r="AJ211" i="20"/>
  <c r="AI211" i="20"/>
  <c r="A212" i="20"/>
  <c r="J212" i="20"/>
  <c r="L212" i="20"/>
  <c r="P212" i="20"/>
  <c r="AE212" i="20"/>
  <c r="AJ212" i="20"/>
  <c r="AI212" i="20"/>
  <c r="A213" i="20"/>
  <c r="J213" i="20"/>
  <c r="L213" i="20"/>
  <c r="P213" i="20"/>
  <c r="AE213" i="20"/>
  <c r="AJ213" i="20"/>
  <c r="AI213" i="20"/>
  <c r="A214" i="20"/>
  <c r="J214" i="20"/>
  <c r="L214" i="20"/>
  <c r="P214" i="20"/>
  <c r="AE214" i="20"/>
  <c r="AJ214" i="20"/>
  <c r="AI214" i="20"/>
  <c r="A215" i="20"/>
  <c r="J215" i="20"/>
  <c r="L215" i="20"/>
  <c r="P215" i="20"/>
  <c r="AE215" i="20"/>
  <c r="AI215" i="20"/>
  <c r="AJ215" i="20"/>
  <c r="A216" i="20"/>
  <c r="J216" i="20"/>
  <c r="L216" i="20"/>
  <c r="P216" i="20"/>
  <c r="AI216" i="20"/>
  <c r="AJ216" i="20"/>
  <c r="A217" i="20"/>
  <c r="J217" i="20"/>
  <c r="L217" i="20"/>
  <c r="P217" i="20"/>
  <c r="AI217" i="20"/>
  <c r="AJ217" i="20"/>
  <c r="A218" i="20"/>
  <c r="L218" i="20"/>
  <c r="P218" i="20"/>
  <c r="AI218" i="20"/>
  <c r="AJ218" i="20"/>
  <c r="A219" i="20"/>
  <c r="L219" i="20"/>
  <c r="P219" i="20"/>
  <c r="AI219" i="20"/>
  <c r="AJ219" i="20"/>
  <c r="A220" i="20"/>
  <c r="L220" i="20"/>
  <c r="P220" i="20"/>
  <c r="AI220" i="20"/>
  <c r="AJ220" i="20"/>
  <c r="A221" i="20"/>
  <c r="L221" i="20"/>
  <c r="P221" i="20"/>
  <c r="AI221" i="20"/>
  <c r="AJ221" i="20"/>
  <c r="A222" i="20"/>
  <c r="L222" i="20"/>
  <c r="P222" i="20"/>
  <c r="AI222" i="20"/>
  <c r="AJ222" i="20"/>
  <c r="A223" i="20"/>
  <c r="L223" i="20"/>
  <c r="P223" i="20"/>
  <c r="AI223" i="20"/>
  <c r="AJ223" i="20"/>
  <c r="A224" i="20"/>
  <c r="L224" i="20"/>
  <c r="P224" i="20"/>
  <c r="AI224" i="20"/>
  <c r="AJ224" i="20"/>
  <c r="A225" i="20"/>
  <c r="L225" i="20"/>
  <c r="P225" i="20"/>
  <c r="AI225" i="20"/>
  <c r="AJ225" i="20"/>
  <c r="A226" i="20"/>
  <c r="L226" i="20"/>
  <c r="P226" i="20"/>
  <c r="AI226" i="20"/>
  <c r="AJ226" i="20"/>
  <c r="A227" i="20"/>
  <c r="L227" i="20"/>
  <c r="P227" i="20"/>
  <c r="AI227" i="20"/>
  <c r="AJ227" i="20"/>
  <c r="A228" i="20"/>
  <c r="L228" i="20"/>
  <c r="P228" i="20"/>
  <c r="AI228" i="20"/>
  <c r="AJ228" i="20"/>
  <c r="A229" i="20"/>
  <c r="L229" i="20"/>
  <c r="P229" i="20"/>
  <c r="AI229" i="20"/>
  <c r="AJ229" i="20"/>
  <c r="A230" i="20"/>
  <c r="L230" i="20"/>
  <c r="P230" i="20"/>
  <c r="AI230" i="20"/>
  <c r="AJ230" i="20"/>
  <c r="A231" i="20"/>
  <c r="L231" i="20"/>
  <c r="P231" i="20"/>
  <c r="AI231" i="20"/>
  <c r="AJ231" i="20"/>
  <c r="A232" i="20"/>
  <c r="L232" i="20"/>
  <c r="P232" i="20"/>
  <c r="AI232" i="20"/>
  <c r="AJ232" i="20"/>
  <c r="A233" i="20"/>
  <c r="L233" i="20"/>
  <c r="P233" i="20"/>
  <c r="AI233" i="20"/>
  <c r="AJ233" i="20"/>
  <c r="A234" i="20"/>
  <c r="L234" i="20"/>
  <c r="P234" i="20"/>
  <c r="AI234" i="20"/>
  <c r="AJ234" i="20"/>
  <c r="A235" i="20"/>
  <c r="L235" i="20"/>
  <c r="P235" i="20"/>
  <c r="AI235" i="20"/>
  <c r="AJ235" i="20"/>
  <c r="A236" i="20"/>
  <c r="L236" i="20"/>
  <c r="P236" i="20"/>
  <c r="AI236" i="20"/>
  <c r="AJ236" i="20"/>
  <c r="A237" i="20"/>
  <c r="L237" i="20"/>
  <c r="P237" i="20"/>
  <c r="AI237" i="20"/>
  <c r="AJ237" i="20"/>
  <c r="A238" i="20"/>
  <c r="L238" i="20"/>
  <c r="P238" i="20"/>
  <c r="A239" i="20"/>
  <c r="L239" i="20"/>
  <c r="P239" i="20"/>
  <c r="A240" i="20"/>
  <c r="B240" i="20"/>
  <c r="L240" i="20"/>
  <c r="P240" i="20"/>
  <c r="A241" i="20"/>
  <c r="B241" i="20"/>
  <c r="L241" i="20"/>
  <c r="P241" i="20"/>
  <c r="A242" i="20"/>
  <c r="B242" i="20"/>
  <c r="L242" i="20"/>
  <c r="P242" i="20"/>
  <c r="A243" i="20"/>
  <c r="B243" i="20"/>
  <c r="P243" i="20"/>
  <c r="A244" i="20"/>
  <c r="B244" i="20"/>
  <c r="P244" i="20"/>
  <c r="A245" i="20"/>
  <c r="B245" i="20"/>
  <c r="P245" i="20"/>
  <c r="A246" i="20"/>
  <c r="B246" i="20"/>
  <c r="P246" i="20"/>
  <c r="A247" i="20"/>
  <c r="B247" i="20"/>
  <c r="P247" i="20"/>
  <c r="A248" i="20"/>
  <c r="B248" i="20"/>
  <c r="P248" i="20"/>
  <c r="A249" i="20"/>
  <c r="B249" i="20"/>
  <c r="P249" i="20"/>
  <c r="A250" i="20"/>
  <c r="B250" i="20"/>
  <c r="P250" i="20"/>
  <c r="A251" i="20"/>
  <c r="B251" i="20"/>
  <c r="P251" i="20"/>
  <c r="A252" i="20"/>
  <c r="B252" i="20"/>
  <c r="P252" i="20"/>
  <c r="A253" i="20"/>
  <c r="B253" i="20"/>
  <c r="P253" i="20"/>
  <c r="A254" i="20"/>
  <c r="B254" i="20"/>
  <c r="P254" i="20"/>
  <c r="A255" i="20"/>
  <c r="B255" i="20"/>
  <c r="P255" i="20"/>
  <c r="A256" i="20"/>
  <c r="B256" i="20"/>
  <c r="P256" i="20"/>
  <c r="A257" i="20"/>
  <c r="B257" i="20"/>
  <c r="P257" i="20"/>
  <c r="A258" i="20"/>
  <c r="B258" i="20"/>
  <c r="P258" i="20"/>
  <c r="A259" i="20"/>
  <c r="B259" i="20"/>
  <c r="P259" i="20"/>
  <c r="A260" i="20"/>
  <c r="B260" i="20"/>
  <c r="P260" i="20"/>
  <c r="A261" i="20"/>
  <c r="B261" i="20"/>
  <c r="P261" i="20"/>
  <c r="A262" i="20"/>
  <c r="B262" i="20"/>
  <c r="P262" i="20"/>
  <c r="A263" i="20"/>
  <c r="B263" i="20"/>
  <c r="P263" i="20"/>
  <c r="A264" i="20"/>
  <c r="B264" i="20"/>
  <c r="P264" i="20"/>
  <c r="A265" i="20"/>
  <c r="B265" i="20"/>
  <c r="P265" i="20"/>
  <c r="A266" i="20"/>
  <c r="B266" i="20"/>
  <c r="P266" i="20"/>
  <c r="A267" i="20"/>
  <c r="B267" i="20"/>
  <c r="P267" i="20"/>
  <c r="A268" i="20"/>
  <c r="B268" i="20"/>
  <c r="P268" i="20"/>
  <c r="A269" i="20"/>
  <c r="B269" i="20"/>
  <c r="P269" i="20"/>
  <c r="A270" i="20"/>
  <c r="B270" i="20"/>
  <c r="P270" i="20"/>
  <c r="A271" i="20"/>
  <c r="B271" i="20"/>
  <c r="P271" i="20"/>
  <c r="A272" i="20"/>
  <c r="B272" i="20"/>
  <c r="G175" i="20"/>
  <c r="F8" i="23"/>
  <c r="R8" i="23"/>
  <c r="G8" i="23"/>
  <c r="T172" i="22"/>
  <c r="AE172" i="22"/>
  <c r="AE132" i="22"/>
  <c r="T132" i="22"/>
  <c r="T195" i="23"/>
  <c r="AE195" i="23"/>
  <c r="AE89" i="23"/>
  <c r="T89" i="23"/>
  <c r="T156" i="24"/>
  <c r="AE156" i="24"/>
  <c r="AE129" i="21"/>
  <c r="AE187" i="22"/>
  <c r="T187" i="22"/>
  <c r="AE181" i="22"/>
  <c r="T179" i="22"/>
  <c r="T137" i="22"/>
  <c r="AE137" i="22"/>
  <c r="T121" i="22"/>
  <c r="AE121" i="22"/>
  <c r="AE85" i="23"/>
  <c r="T49" i="23"/>
  <c r="AE49" i="23"/>
  <c r="K13" i="23"/>
  <c r="K34" i="23"/>
  <c r="K45" i="23"/>
  <c r="K50" i="23"/>
  <c r="AE50" i="23"/>
  <c r="K58" i="23"/>
  <c r="K60" i="23"/>
  <c r="K63" i="23"/>
  <c r="AE63" i="23"/>
  <c r="K74" i="23"/>
  <c r="K77" i="23"/>
  <c r="K80" i="23"/>
  <c r="AE80" i="23"/>
  <c r="K83" i="23"/>
  <c r="T83" i="23"/>
  <c r="K90" i="23"/>
  <c r="K101" i="23"/>
  <c r="K105" i="23"/>
  <c r="T105" i="23"/>
  <c r="K108" i="23"/>
  <c r="K110" i="23"/>
  <c r="K120" i="23"/>
  <c r="K122" i="23"/>
  <c r="K125" i="23"/>
  <c r="T125" i="23"/>
  <c r="K128" i="23"/>
  <c r="AE128" i="23"/>
  <c r="K131" i="23"/>
  <c r="T131" i="23"/>
  <c r="K138" i="23"/>
  <c r="K141" i="23"/>
  <c r="AE141" i="23"/>
  <c r="K144" i="23"/>
  <c r="T144" i="23"/>
  <c r="K147" i="23"/>
  <c r="T147" i="23"/>
  <c r="K154" i="23"/>
  <c r="AE154" i="23"/>
  <c r="K158" i="23"/>
  <c r="K161" i="23"/>
  <c r="AE161" i="23"/>
  <c r="K165" i="23"/>
  <c r="AE165" i="23"/>
  <c r="K167" i="23"/>
  <c r="T167" i="23"/>
  <c r="K173" i="23"/>
  <c r="AE173" i="23"/>
  <c r="K175" i="23"/>
  <c r="K178" i="23"/>
  <c r="K181" i="23"/>
  <c r="K184" i="23"/>
  <c r="K187" i="23"/>
  <c r="AE187" i="23"/>
  <c r="K190" i="23"/>
  <c r="K193" i="23"/>
  <c r="T193" i="23"/>
  <c r="K196" i="23"/>
  <c r="T196" i="23"/>
  <c r="K202" i="23"/>
  <c r="AE202" i="23"/>
  <c r="K205" i="23"/>
  <c r="AE205" i="23"/>
  <c r="K22" i="23"/>
  <c r="K35" i="23"/>
  <c r="K46" i="23"/>
  <c r="AE46" i="23"/>
  <c r="K53" i="23"/>
  <c r="T53" i="23"/>
  <c r="K64" i="23"/>
  <c r="AE64" i="23"/>
  <c r="K68" i="23"/>
  <c r="K72" i="23"/>
  <c r="K81" i="23"/>
  <c r="K84" i="23"/>
  <c r="AE84" i="23"/>
  <c r="K86" i="23"/>
  <c r="K88" i="23"/>
  <c r="AE88" i="23"/>
  <c r="K91" i="23"/>
  <c r="T91" i="23"/>
  <c r="K98" i="23"/>
  <c r="AE98" i="23"/>
  <c r="K102" i="23"/>
  <c r="K106" i="23"/>
  <c r="K113" i="23"/>
  <c r="K117" i="23"/>
  <c r="T117" i="23"/>
  <c r="K126" i="23"/>
  <c r="K129" i="23"/>
  <c r="T129" i="23"/>
  <c r="K132" i="23"/>
  <c r="T132" i="23"/>
  <c r="K135" i="23"/>
  <c r="T135" i="23"/>
  <c r="K142" i="23"/>
  <c r="K145" i="23"/>
  <c r="AE145" i="23"/>
  <c r="K148" i="23"/>
  <c r="T148" i="23"/>
  <c r="K151" i="23"/>
  <c r="T151" i="23"/>
  <c r="K155" i="23"/>
  <c r="T155" i="23"/>
  <c r="K162" i="23"/>
  <c r="AE162" i="23"/>
  <c r="K166" i="23"/>
  <c r="K168" i="23"/>
  <c r="T168" i="23"/>
  <c r="K174" i="23"/>
  <c r="K176" i="23"/>
  <c r="K182" i="23"/>
  <c r="K188" i="23"/>
  <c r="T188" i="23"/>
  <c r="K194" i="23"/>
  <c r="AE194" i="23"/>
  <c r="K197" i="23"/>
  <c r="AE197" i="23"/>
  <c r="K203" i="23"/>
  <c r="K206" i="23"/>
  <c r="K43" i="23"/>
  <c r="K57" i="23"/>
  <c r="T57" i="23"/>
  <c r="K62" i="23"/>
  <c r="K65" i="23"/>
  <c r="K67" i="23"/>
  <c r="K69" i="23"/>
  <c r="K71" i="23"/>
  <c r="K76" i="23"/>
  <c r="K79" i="23"/>
  <c r="T79" i="23"/>
  <c r="K82" i="23"/>
  <c r="K93" i="23"/>
  <c r="K95" i="23"/>
  <c r="K97" i="23"/>
  <c r="K100" i="23"/>
  <c r="T100" i="23"/>
  <c r="K104" i="23"/>
  <c r="T104" i="23"/>
  <c r="K107" i="23"/>
  <c r="K112" i="23"/>
  <c r="K114" i="23"/>
  <c r="K116" i="23"/>
  <c r="K119" i="23"/>
  <c r="K121" i="23"/>
  <c r="T121" i="23"/>
  <c r="K124" i="23"/>
  <c r="T124" i="23"/>
  <c r="K127" i="23"/>
  <c r="AE127" i="23"/>
  <c r="K134" i="23"/>
  <c r="K137" i="23"/>
  <c r="AE137" i="23"/>
  <c r="K140" i="23"/>
  <c r="T140" i="23"/>
  <c r="K143" i="23"/>
  <c r="K150" i="23"/>
  <c r="K153" i="23"/>
  <c r="AE153" i="23"/>
  <c r="K157" i="23"/>
  <c r="AE157" i="23"/>
  <c r="K160" i="23"/>
  <c r="T160" i="23"/>
  <c r="K164" i="23"/>
  <c r="T164" i="23"/>
  <c r="K170" i="23"/>
  <c r="K172" i="23"/>
  <c r="T172" i="23"/>
  <c r="K177" i="23"/>
  <c r="AE177" i="23"/>
  <c r="K180" i="23"/>
  <c r="T180" i="23"/>
  <c r="K183" i="23"/>
  <c r="AE183" i="23"/>
  <c r="K186" i="23"/>
  <c r="K192" i="23"/>
  <c r="AE192" i="23"/>
  <c r="K199" i="23"/>
  <c r="K201" i="23"/>
  <c r="AE201" i="23"/>
  <c r="K204" i="23"/>
  <c r="T204" i="23"/>
  <c r="K207" i="23"/>
  <c r="AE138" i="24"/>
  <c r="T102" i="24"/>
  <c r="AE102" i="24"/>
  <c r="AE59" i="24"/>
  <c r="T44" i="24"/>
  <c r="AE44" i="24"/>
  <c r="T208" i="22"/>
  <c r="AE208" i="22"/>
  <c r="AE116" i="22"/>
  <c r="T116" i="22"/>
  <c r="T126" i="24"/>
  <c r="AE126" i="24"/>
  <c r="T200" i="22"/>
  <c r="AE200" i="22"/>
  <c r="T141" i="22"/>
  <c r="AE141" i="22"/>
  <c r="T125" i="22"/>
  <c r="AE125" i="22"/>
  <c r="T81" i="22"/>
  <c r="AE81" i="22"/>
  <c r="T189" i="23"/>
  <c r="AE189" i="23"/>
  <c r="AE146" i="23"/>
  <c r="T146" i="23"/>
  <c r="T199" i="24"/>
  <c r="AE199" i="24"/>
  <c r="T143" i="24"/>
  <c r="AE143" i="24"/>
  <c r="T128" i="24"/>
  <c r="AE128" i="24"/>
  <c r="AE208" i="21"/>
  <c r="AE207" i="21"/>
  <c r="AE206" i="21"/>
  <c r="AE205" i="21"/>
  <c r="AE204" i="21"/>
  <c r="AE203" i="21"/>
  <c r="AE202" i="21"/>
  <c r="AE201" i="21"/>
  <c r="AE136" i="21"/>
  <c r="AE127" i="21"/>
  <c r="AE15" i="21"/>
  <c r="AJ15" i="21"/>
  <c r="AE9" i="21"/>
  <c r="AJ9" i="21"/>
  <c r="T204" i="22"/>
  <c r="AE204" i="22"/>
  <c r="T145" i="22"/>
  <c r="AE145" i="22"/>
  <c r="T129" i="22"/>
  <c r="AE129" i="22"/>
  <c r="T130" i="23"/>
  <c r="AE130" i="23"/>
  <c r="K115" i="23"/>
  <c r="K109" i="23"/>
  <c r="K96" i="23"/>
  <c r="T96" i="23"/>
  <c r="K92" i="23"/>
  <c r="AE92" i="23"/>
  <c r="AE87" i="23"/>
  <c r="K73" i="23"/>
  <c r="K59" i="23"/>
  <c r="K29" i="23"/>
  <c r="T175" i="24"/>
  <c r="AE175" i="24"/>
  <c r="T150" i="24"/>
  <c r="AE150" i="24"/>
  <c r="AE105" i="24"/>
  <c r="T76" i="24"/>
  <c r="AE76" i="24"/>
  <c r="T207" i="24"/>
  <c r="AE187" i="24"/>
  <c r="AE142" i="24"/>
  <c r="AE127" i="24"/>
  <c r="AE101" i="24"/>
  <c r="T95" i="24"/>
  <c r="AE77" i="24"/>
  <c r="AE65" i="24"/>
  <c r="AE47" i="24"/>
  <c r="AE43" i="24"/>
  <c r="AE9" i="24"/>
  <c r="AJ9" i="24"/>
  <c r="K52" i="22"/>
  <c r="T52" i="22"/>
  <c r="K46" i="22"/>
  <c r="T46" i="22"/>
  <c r="K34" i="22"/>
  <c r="T34" i="22"/>
  <c r="AE27" i="22"/>
  <c r="K26" i="22"/>
  <c r="AE26" i="22"/>
  <c r="K18" i="22"/>
  <c r="AE191" i="24"/>
  <c r="AE171" i="24"/>
  <c r="AE130" i="24"/>
  <c r="AE122" i="24"/>
  <c r="AE119" i="24"/>
  <c r="AE106" i="24"/>
  <c r="K177" i="20"/>
  <c r="AE177" i="20"/>
  <c r="K149" i="20"/>
  <c r="AE149" i="20"/>
  <c r="K24" i="20"/>
  <c r="AE24" i="20"/>
  <c r="K168" i="20"/>
  <c r="AE168" i="20"/>
  <c r="K141" i="20"/>
  <c r="AE141" i="20"/>
  <c r="K184" i="20"/>
  <c r="T184" i="20"/>
  <c r="K167" i="20"/>
  <c r="T167" i="20"/>
  <c r="K154" i="20"/>
  <c r="T154" i="20"/>
  <c r="K140" i="20"/>
  <c r="K96" i="20"/>
  <c r="T96" i="20"/>
  <c r="K47" i="20"/>
  <c r="T47" i="20"/>
  <c r="K202" i="20"/>
  <c r="AE202" i="20"/>
  <c r="K197" i="20"/>
  <c r="AE197" i="20"/>
  <c r="K172" i="20"/>
  <c r="AE172" i="20"/>
  <c r="K162" i="20"/>
  <c r="T162" i="20"/>
  <c r="K146" i="20"/>
  <c r="T146" i="20"/>
  <c r="K112" i="20"/>
  <c r="T112" i="20"/>
  <c r="K71" i="20"/>
  <c r="T71" i="20"/>
  <c r="K57" i="20"/>
  <c r="AB57" i="20"/>
  <c r="K19" i="20"/>
  <c r="T19" i="20"/>
  <c r="K98" i="20"/>
  <c r="T98" i="20"/>
  <c r="K62" i="20"/>
  <c r="AE62" i="20"/>
  <c r="K51" i="20"/>
  <c r="AE51" i="20"/>
  <c r="K204" i="20"/>
  <c r="AE204" i="20"/>
  <c r="K193" i="20"/>
  <c r="AE193" i="20"/>
  <c r="K183" i="20"/>
  <c r="T183" i="20"/>
  <c r="K171" i="20"/>
  <c r="T171" i="20"/>
  <c r="K166" i="20"/>
  <c r="AE166" i="20"/>
  <c r="K160" i="20"/>
  <c r="K152" i="20"/>
  <c r="T152" i="20"/>
  <c r="K144" i="20"/>
  <c r="T144" i="20"/>
  <c r="K134" i="20"/>
  <c r="AE134" i="20"/>
  <c r="K110" i="20"/>
  <c r="T110" i="20"/>
  <c r="K94" i="20"/>
  <c r="T94" i="20"/>
  <c r="K69" i="20"/>
  <c r="T69" i="20"/>
  <c r="Y57" i="20"/>
  <c r="K44" i="20"/>
  <c r="T44" i="20"/>
  <c r="K14" i="20"/>
  <c r="T14" i="20"/>
  <c r="K208" i="20"/>
  <c r="AE208" i="20"/>
  <c r="K203" i="20"/>
  <c r="T203" i="20"/>
  <c r="K200" i="20"/>
  <c r="T200" i="20"/>
  <c r="K188" i="20"/>
  <c r="T188" i="20"/>
  <c r="K181" i="20"/>
  <c r="AE181" i="20"/>
  <c r="K169" i="20"/>
  <c r="AE169" i="20"/>
  <c r="K164" i="20"/>
  <c r="AE164" i="20"/>
  <c r="K159" i="20"/>
  <c r="T159" i="20"/>
  <c r="K151" i="20"/>
  <c r="T151" i="20"/>
  <c r="K143" i="20"/>
  <c r="AE143" i="20"/>
  <c r="K126" i="20"/>
  <c r="AE126" i="20"/>
  <c r="K100" i="20"/>
  <c r="AE100" i="20"/>
  <c r="K92" i="20"/>
  <c r="T92" i="20"/>
  <c r="K64" i="20"/>
  <c r="K53" i="20"/>
  <c r="Y53" i="20"/>
  <c r="K36" i="20"/>
  <c r="AE36" i="20"/>
  <c r="K34" i="20"/>
  <c r="T34" i="20"/>
  <c r="K27" i="20"/>
  <c r="T27" i="20"/>
  <c r="AE98" i="20"/>
  <c r="AE94" i="20"/>
  <c r="T31" i="20"/>
  <c r="AE31" i="20"/>
  <c r="T187" i="20"/>
  <c r="AE187" i="20"/>
  <c r="T62" i="20"/>
  <c r="AE178" i="21"/>
  <c r="AE168" i="21"/>
  <c r="AE163" i="21"/>
  <c r="AE132" i="21"/>
  <c r="AE125" i="21"/>
  <c r="T163" i="20"/>
  <c r="AE163" i="20"/>
  <c r="T140" i="20"/>
  <c r="AE140" i="20"/>
  <c r="T24" i="20"/>
  <c r="AE144" i="21"/>
  <c r="AE139" i="21"/>
  <c r="AE95" i="21"/>
  <c r="AE91" i="21"/>
  <c r="AE10" i="21"/>
  <c r="AJ10" i="21"/>
  <c r="T207" i="20"/>
  <c r="AE207" i="20"/>
  <c r="T199" i="20"/>
  <c r="AE199" i="20"/>
  <c r="AE162" i="20"/>
  <c r="K108" i="20"/>
  <c r="K90" i="20"/>
  <c r="K73" i="20"/>
  <c r="K67" i="20"/>
  <c r="T67" i="20"/>
  <c r="K55" i="20"/>
  <c r="K38" i="20"/>
  <c r="AE176" i="21"/>
  <c r="AE152" i="21"/>
  <c r="AE147" i="21"/>
  <c r="AE123" i="21"/>
  <c r="AE116" i="21"/>
  <c r="AE112" i="21"/>
  <c r="T116" i="20"/>
  <c r="AE116" i="20"/>
  <c r="AE197" i="21"/>
  <c r="AE192" i="21"/>
  <c r="AE105" i="21"/>
  <c r="T206" i="20"/>
  <c r="AE206" i="20"/>
  <c r="AE112" i="20"/>
  <c r="AE71" i="20"/>
  <c r="K13" i="20"/>
  <c r="T13" i="20"/>
  <c r="K26" i="20"/>
  <c r="AE26" i="20"/>
  <c r="K29" i="20"/>
  <c r="T29" i="20"/>
  <c r="K33" i="20"/>
  <c r="AE33" i="20"/>
  <c r="K35" i="20"/>
  <c r="AE35" i="20"/>
  <c r="K40" i="20"/>
  <c r="K46" i="20"/>
  <c r="T46" i="20"/>
  <c r="K48" i="20"/>
  <c r="K60" i="20"/>
  <c r="K66" i="20"/>
  <c r="T66" i="20"/>
  <c r="K87" i="20"/>
  <c r="K89" i="20"/>
  <c r="T89" i="20"/>
  <c r="K93" i="20"/>
  <c r="AE93" i="20"/>
  <c r="K95" i="20"/>
  <c r="AE95" i="20"/>
  <c r="K97" i="20"/>
  <c r="T97" i="20"/>
  <c r="K99" i="20"/>
  <c r="AE99" i="20"/>
  <c r="K102" i="20"/>
  <c r="K104" i="20"/>
  <c r="K106" i="20"/>
  <c r="K114" i="20"/>
  <c r="K118" i="20"/>
  <c r="K120" i="20"/>
  <c r="K123" i="20"/>
  <c r="K125" i="20"/>
  <c r="AE125" i="20"/>
  <c r="K128" i="20"/>
  <c r="K131" i="20"/>
  <c r="K133" i="20"/>
  <c r="T133" i="20"/>
  <c r="K136" i="20"/>
  <c r="K139" i="20"/>
  <c r="K145" i="20"/>
  <c r="AE145" i="20"/>
  <c r="K147" i="20"/>
  <c r="K150" i="20"/>
  <c r="K156" i="20"/>
  <c r="T156" i="20"/>
  <c r="K161" i="20"/>
  <c r="AE161" i="20"/>
  <c r="K173" i="20"/>
  <c r="K175" i="20"/>
  <c r="K178" i="20"/>
  <c r="K180" i="20"/>
  <c r="T180" i="20"/>
  <c r="K185" i="20"/>
  <c r="K189" i="20"/>
  <c r="K191" i="20"/>
  <c r="K194" i="20"/>
  <c r="K196" i="20"/>
  <c r="T196" i="20"/>
  <c r="K205" i="20"/>
  <c r="T205" i="20"/>
  <c r="K15" i="20"/>
  <c r="AE15" i="20"/>
  <c r="K22" i="20"/>
  <c r="K28" i="20"/>
  <c r="K41" i="20"/>
  <c r="AE41" i="20"/>
  <c r="K43" i="20"/>
  <c r="K49" i="20"/>
  <c r="T49" i="20"/>
  <c r="K52" i="20"/>
  <c r="K58" i="20"/>
  <c r="T58" i="20"/>
  <c r="K68" i="20"/>
  <c r="K75" i="20"/>
  <c r="AE75" i="20"/>
  <c r="K77" i="20"/>
  <c r="T77" i="20"/>
  <c r="K79" i="20"/>
  <c r="AE79" i="20"/>
  <c r="K81" i="20"/>
  <c r="T81" i="20"/>
  <c r="K83" i="20"/>
  <c r="AE83" i="20"/>
  <c r="K86" i="20"/>
  <c r="K88" i="20"/>
  <c r="K103" i="20"/>
  <c r="K105" i="20"/>
  <c r="K111" i="20"/>
  <c r="K115" i="20"/>
  <c r="K119" i="20"/>
  <c r="K121" i="20"/>
  <c r="AE121" i="20"/>
  <c r="K124" i="20"/>
  <c r="K127" i="20"/>
  <c r="K129" i="20"/>
  <c r="T129" i="20"/>
  <c r="K132" i="20"/>
  <c r="K135" i="20"/>
  <c r="K137" i="20"/>
  <c r="AE137" i="20"/>
  <c r="K142" i="20"/>
  <c r="K148" i="20"/>
  <c r="T148" i="20"/>
  <c r="K153" i="20"/>
  <c r="AE153" i="20"/>
  <c r="K155" i="20"/>
  <c r="K158" i="20"/>
  <c r="K165" i="20"/>
  <c r="AE165" i="20"/>
  <c r="K170" i="20"/>
  <c r="K174" i="20"/>
  <c r="K176" i="20"/>
  <c r="T176" i="20"/>
  <c r="K179" i="20"/>
  <c r="K182" i="20"/>
  <c r="K186" i="20"/>
  <c r="K190" i="20"/>
  <c r="K192" i="20"/>
  <c r="T192" i="20"/>
  <c r="K195" i="20"/>
  <c r="K198" i="20"/>
  <c r="K201" i="20"/>
  <c r="T201" i="20"/>
  <c r="K32" i="20"/>
  <c r="T32" i="20"/>
  <c r="K37" i="20"/>
  <c r="K39" i="20"/>
  <c r="T39" i="20"/>
  <c r="K42" i="20"/>
  <c r="K50" i="20"/>
  <c r="K54" i="20"/>
  <c r="K56" i="20"/>
  <c r="K59" i="20"/>
  <c r="K63" i="20"/>
  <c r="K65" i="20"/>
  <c r="T65" i="20"/>
  <c r="K70" i="20"/>
  <c r="AE70" i="20"/>
  <c r="K72" i="20"/>
  <c r="K74" i="20"/>
  <c r="K76" i="20"/>
  <c r="K78" i="20"/>
  <c r="K80" i="20"/>
  <c r="K82" i="20"/>
  <c r="K84" i="20"/>
  <c r="K91" i="20"/>
  <c r="K101" i="20"/>
  <c r="T101" i="20"/>
  <c r="K107" i="20"/>
  <c r="K109" i="20"/>
  <c r="K113" i="20"/>
  <c r="AE113" i="20"/>
  <c r="K122" i="20"/>
  <c r="AE122" i="20"/>
  <c r="K130" i="20"/>
  <c r="AE130" i="20"/>
  <c r="K138" i="20"/>
  <c r="AE138" i="20"/>
  <c r="K17" i="20"/>
  <c r="K25" i="20"/>
  <c r="T25" i="20"/>
  <c r="K45" i="20"/>
  <c r="T45" i="20"/>
  <c r="K61" i="20"/>
  <c r="K117" i="20"/>
  <c r="AE117" i="20"/>
  <c r="AE200" i="21"/>
  <c r="AE188" i="21"/>
  <c r="AE172" i="21"/>
  <c r="AE160" i="21"/>
  <c r="AE155" i="21"/>
  <c r="AE74" i="21"/>
  <c r="BB18" i="21"/>
  <c r="BB21" i="21"/>
  <c r="AY18" i="21"/>
  <c r="AY26" i="21"/>
  <c r="AY19" i="23"/>
  <c r="AY27" i="23"/>
  <c r="BB19" i="23"/>
  <c r="T109" i="24"/>
  <c r="AE99" i="24"/>
  <c r="AE94" i="24"/>
  <c r="T87" i="24"/>
  <c r="T84" i="24"/>
  <c r="T69" i="24"/>
  <c r="T17" i="24"/>
  <c r="AM17" i="24"/>
  <c r="AM16" i="24"/>
  <c r="AE16" i="24"/>
  <c r="AJ16" i="24"/>
  <c r="C9" i="24"/>
  <c r="G9" i="24"/>
  <c r="AY19" i="24"/>
  <c r="AY27" i="24"/>
  <c r="BB19" i="24"/>
  <c r="F8" i="20"/>
  <c r="R8" i="20"/>
  <c r="AE196" i="21"/>
  <c r="AE195" i="21"/>
  <c r="AE193" i="21"/>
  <c r="AE181" i="21"/>
  <c r="AE179" i="21"/>
  <c r="AE177" i="21"/>
  <c r="AE166" i="21"/>
  <c r="AE164" i="21"/>
  <c r="AE159" i="21"/>
  <c r="AE158" i="21"/>
  <c r="AE156" i="21"/>
  <c r="AE151" i="21"/>
  <c r="AE150" i="21"/>
  <c r="AE148" i="21"/>
  <c r="AE143" i="21"/>
  <c r="AE142" i="21"/>
  <c r="AE140" i="21"/>
  <c r="AE133" i="21"/>
  <c r="AE131" i="21"/>
  <c r="AE124" i="21"/>
  <c r="AE117" i="21"/>
  <c r="AE115" i="21"/>
  <c r="AE111" i="21"/>
  <c r="AE108" i="21"/>
  <c r="AE101" i="21"/>
  <c r="AE77" i="21"/>
  <c r="AE48" i="21"/>
  <c r="AE46" i="21"/>
  <c r="AE41" i="21"/>
  <c r="AE39" i="21"/>
  <c r="AE19" i="21"/>
  <c r="AJ19" i="21"/>
  <c r="I8" i="21"/>
  <c r="J8" i="21"/>
  <c r="F8" i="21"/>
  <c r="R8" i="21"/>
  <c r="BB19" i="21"/>
  <c r="AY19" i="21"/>
  <c r="AY27" i="21"/>
  <c r="AE196" i="22"/>
  <c r="AE193" i="22"/>
  <c r="AE184" i="22"/>
  <c r="AE177" i="22"/>
  <c r="T175" i="22"/>
  <c r="AE168" i="22"/>
  <c r="K165" i="22"/>
  <c r="K163" i="22"/>
  <c r="AE161" i="22"/>
  <c r="K158" i="22"/>
  <c r="K156" i="22"/>
  <c r="AE156" i="22"/>
  <c r="K154" i="22"/>
  <c r="AE150" i="22"/>
  <c r="K147" i="22"/>
  <c r="K142" i="22"/>
  <c r="T142" i="22"/>
  <c r="K140" i="22"/>
  <c r="K138" i="22"/>
  <c r="K136" i="22"/>
  <c r="AE136" i="22"/>
  <c r="K133" i="22"/>
  <c r="AE133" i="22"/>
  <c r="K131" i="22"/>
  <c r="K126" i="22"/>
  <c r="T126" i="22"/>
  <c r="K124" i="22"/>
  <c r="K122" i="22"/>
  <c r="K120" i="22"/>
  <c r="AE120" i="22"/>
  <c r="K117" i="22"/>
  <c r="AE114" i="22"/>
  <c r="K111" i="22"/>
  <c r="AE109" i="22"/>
  <c r="K108" i="22"/>
  <c r="T108" i="22"/>
  <c r="K92" i="22"/>
  <c r="T92" i="22"/>
  <c r="K90" i="22"/>
  <c r="AE90" i="22"/>
  <c r="K85" i="22"/>
  <c r="AE85" i="22"/>
  <c r="AE83" i="22"/>
  <c r="K82" i="22"/>
  <c r="AE82" i="22"/>
  <c r="K80" i="22"/>
  <c r="AE80" i="22"/>
  <c r="K78" i="22"/>
  <c r="T78" i="22"/>
  <c r="T77" i="22"/>
  <c r="K76" i="22"/>
  <c r="AE76" i="22"/>
  <c r="K63" i="22"/>
  <c r="T63" i="22"/>
  <c r="K61" i="22"/>
  <c r="AE59" i="22"/>
  <c r="K58" i="22"/>
  <c r="AE58" i="22"/>
  <c r="K56" i="22"/>
  <c r="AE53" i="22"/>
  <c r="AE51" i="22"/>
  <c r="K50" i="22"/>
  <c r="T50" i="22"/>
  <c r="T49" i="22"/>
  <c r="K48" i="22"/>
  <c r="AE48" i="22"/>
  <c r="AE42" i="22"/>
  <c r="K41" i="22"/>
  <c r="T41" i="22"/>
  <c r="K39" i="22"/>
  <c r="AE39" i="22"/>
  <c r="K30" i="22"/>
  <c r="K28" i="22"/>
  <c r="K25" i="22"/>
  <c r="K23" i="22"/>
  <c r="T21" i="22"/>
  <c r="K20" i="22"/>
  <c r="AE20" i="22"/>
  <c r="K15" i="22"/>
  <c r="K12" i="22"/>
  <c r="BB20" i="22"/>
  <c r="AY20" i="22"/>
  <c r="AY28" i="22"/>
  <c r="T194" i="23"/>
  <c r="T192" i="23"/>
  <c r="T154" i="23"/>
  <c r="AE148" i="23"/>
  <c r="AE140" i="23"/>
  <c r="AE132" i="23"/>
  <c r="T128" i="23"/>
  <c r="AE124" i="23"/>
  <c r="AE104" i="23"/>
  <c r="AE99" i="23"/>
  <c r="AE83" i="23"/>
  <c r="AE195" i="24"/>
  <c r="AE186" i="24"/>
  <c r="AE183" i="24"/>
  <c r="AE158" i="24"/>
  <c r="T137" i="24"/>
  <c r="T134" i="24"/>
  <c r="AE131" i="24"/>
  <c r="AE118" i="24"/>
  <c r="AE115" i="24"/>
  <c r="AE107" i="24"/>
  <c r="T92" i="24"/>
  <c r="AE89" i="24"/>
  <c r="T79" i="24"/>
  <c r="AE55" i="24"/>
  <c r="T40" i="24"/>
  <c r="T23" i="24"/>
  <c r="AL16" i="24"/>
  <c r="K17" i="22"/>
  <c r="BB18" i="22"/>
  <c r="BB21" i="22"/>
  <c r="AY18" i="22"/>
  <c r="AY26" i="22"/>
  <c r="BB20" i="23"/>
  <c r="AY20" i="23"/>
  <c r="AY28" i="23"/>
  <c r="BB20" i="24"/>
  <c r="AY20" i="24"/>
  <c r="AY28" i="24"/>
  <c r="AE104" i="21"/>
  <c r="AE66" i="21"/>
  <c r="AE61" i="21"/>
  <c r="AE43" i="21"/>
  <c r="AE33" i="21"/>
  <c r="AH23" i="21"/>
  <c r="AH24" i="21"/>
  <c r="AH25" i="21"/>
  <c r="AH26" i="21"/>
  <c r="AH27" i="21"/>
  <c r="AH28" i="21"/>
  <c r="AH29" i="21"/>
  <c r="AH30" i="21"/>
  <c r="AH31" i="21"/>
  <c r="AH32" i="21"/>
  <c r="AH33" i="21"/>
  <c r="AJ33" i="21"/>
  <c r="AE21" i="21"/>
  <c r="AJ21" i="21"/>
  <c r="BB20" i="21"/>
  <c r="AY20" i="21"/>
  <c r="AY28" i="21"/>
  <c r="AE192" i="22"/>
  <c r="AE189" i="22"/>
  <c r="AE185" i="22"/>
  <c r="T183" i="22"/>
  <c r="AE176" i="22"/>
  <c r="AE169" i="22"/>
  <c r="T167" i="22"/>
  <c r="T160" i="22"/>
  <c r="AE151" i="22"/>
  <c r="AE149" i="22"/>
  <c r="AE113" i="22"/>
  <c r="T95" i="22"/>
  <c r="K87" i="22"/>
  <c r="K75" i="22"/>
  <c r="K73" i="22"/>
  <c r="K71" i="22"/>
  <c r="K69" i="22"/>
  <c r="K67" i="22"/>
  <c r="K65" i="22"/>
  <c r="K57" i="22"/>
  <c r="T54" i="22"/>
  <c r="AE52" i="22"/>
  <c r="K47" i="22"/>
  <c r="K45" i="22"/>
  <c r="AE43" i="22"/>
  <c r="K38" i="22"/>
  <c r="K36" i="22"/>
  <c r="AE34" i="22"/>
  <c r="K33" i="22"/>
  <c r="T33" i="22"/>
  <c r="K31" i="22"/>
  <c r="K29" i="22"/>
  <c r="T26" i="22"/>
  <c r="K19" i="22"/>
  <c r="K16" i="22"/>
  <c r="AE16" i="22"/>
  <c r="S8" i="22"/>
  <c r="AD8" i="22"/>
  <c r="F8" i="22"/>
  <c r="R8" i="22"/>
  <c r="BB19" i="22"/>
  <c r="AY19" i="22"/>
  <c r="AY27" i="22"/>
  <c r="T197" i="23"/>
  <c r="AE193" i="23"/>
  <c r="AE180" i="23"/>
  <c r="T162" i="23"/>
  <c r="AE144" i="23"/>
  <c r="AE136" i="23"/>
  <c r="AE129" i="23"/>
  <c r="AE125" i="23"/>
  <c r="T118" i="23"/>
  <c r="AE103" i="23"/>
  <c r="AE100" i="23"/>
  <c r="AE91" i="23"/>
  <c r="AE79" i="23"/>
  <c r="T64" i="23"/>
  <c r="BB18" i="23"/>
  <c r="BB21" i="23"/>
  <c r="AY18" i="23"/>
  <c r="AY26" i="23"/>
  <c r="I8" i="24"/>
  <c r="A8" i="24"/>
  <c r="F8" i="24"/>
  <c r="R8" i="24"/>
  <c r="BB21" i="24"/>
  <c r="BB18" i="24"/>
  <c r="AY18" i="24"/>
  <c r="AY26" i="24"/>
  <c r="T163" i="24"/>
  <c r="T71" i="24"/>
  <c r="AE52" i="24"/>
  <c r="AT30" i="24"/>
  <c r="AZ30" i="24"/>
  <c r="AT22" i="24"/>
  <c r="AT14" i="24"/>
  <c r="T143" i="23"/>
  <c r="AE72" i="23"/>
  <c r="T45" i="23"/>
  <c r="AT30" i="23"/>
  <c r="AZ30" i="23"/>
  <c r="AT22" i="23"/>
  <c r="AT14" i="23"/>
  <c r="AE68" i="22"/>
  <c r="AT30" i="22"/>
  <c r="AZ30" i="22"/>
  <c r="AT22" i="22"/>
  <c r="AT14" i="22"/>
  <c r="AE63" i="21"/>
  <c r="AE38" i="21"/>
  <c r="AT30" i="21"/>
  <c r="AZ30" i="21"/>
  <c r="AT22" i="21"/>
  <c r="AT14" i="21"/>
  <c r="AT30" i="20"/>
  <c r="AZ30" i="20"/>
  <c r="AT22" i="20"/>
  <c r="AT14" i="20"/>
  <c r="N26" i="19"/>
  <c r="O27" i="19"/>
  <c r="N28" i="19"/>
  <c r="N21" i="19"/>
  <c r="O22" i="19"/>
  <c r="N18" i="19"/>
  <c r="N17" i="19"/>
  <c r="O18" i="19"/>
  <c r="N16" i="19"/>
  <c r="O17" i="19"/>
  <c r="N13" i="19"/>
  <c r="BB20" i="20"/>
  <c r="AY20" i="20"/>
  <c r="AY28" i="20"/>
  <c r="BB19" i="20"/>
  <c r="AY19" i="20"/>
  <c r="AY27" i="20"/>
  <c r="AY18" i="20"/>
  <c r="AY26" i="20"/>
  <c r="N8" i="19"/>
  <c r="N6" i="19"/>
  <c r="O7" i="19"/>
  <c r="N7" i="19"/>
  <c r="O8" i="19"/>
  <c r="T157" i="20"/>
  <c r="T149" i="20"/>
  <c r="T141" i="20"/>
  <c r="T177" i="20"/>
  <c r="AE57" i="20"/>
  <c r="I8" i="20"/>
  <c r="K30" i="20"/>
  <c r="K23" i="20"/>
  <c r="K21" i="20"/>
  <c r="K18" i="20"/>
  <c r="K11" i="20"/>
  <c r="AE87" i="21"/>
  <c r="AE75" i="21"/>
  <c r="AE49" i="21"/>
  <c r="AE62" i="21"/>
  <c r="AE58" i="21"/>
  <c r="N11" i="19"/>
  <c r="O12" i="19"/>
  <c r="K20" i="20"/>
  <c r="K16" i="20"/>
  <c r="K12" i="20"/>
  <c r="K10" i="20"/>
  <c r="K9" i="20"/>
  <c r="T9" i="20"/>
  <c r="AM9" i="20"/>
  <c r="K8" i="20"/>
  <c r="AE180" i="21"/>
  <c r="AE99" i="21"/>
  <c r="AE83" i="21"/>
  <c r="AE79" i="21"/>
  <c r="AE45" i="21"/>
  <c r="AK10" i="21"/>
  <c r="AM10" i="21"/>
  <c r="N12" i="19"/>
  <c r="O13" i="19"/>
  <c r="T191" i="22"/>
  <c r="T159" i="22"/>
  <c r="T144" i="22"/>
  <c r="AE143" i="22"/>
  <c r="AE135" i="22"/>
  <c r="T128" i="22"/>
  <c r="AE127" i="22"/>
  <c r="T120" i="22"/>
  <c r="AE93" i="22"/>
  <c r="AE63" i="22"/>
  <c r="AM22" i="21"/>
  <c r="AE197" i="22"/>
  <c r="T148" i="22"/>
  <c r="AE134" i="22"/>
  <c r="AE118" i="22"/>
  <c r="T84" i="22"/>
  <c r="AE84" i="22"/>
  <c r="B8" i="21"/>
  <c r="T88" i="22"/>
  <c r="AE88" i="22"/>
  <c r="AE13" i="22"/>
  <c r="AJ13" i="22"/>
  <c r="T205" i="23"/>
  <c r="T202" i="23"/>
  <c r="T186" i="23"/>
  <c r="AE186" i="23"/>
  <c r="AE168" i="23"/>
  <c r="T201" i="23"/>
  <c r="T198" i="23"/>
  <c r="T183" i="23"/>
  <c r="AE164" i="23"/>
  <c r="AE160" i="23"/>
  <c r="AE156" i="23"/>
  <c r="AE152" i="23"/>
  <c r="AE32" i="22"/>
  <c r="AE188" i="23"/>
  <c r="T185" i="23"/>
  <c r="AE185" i="23"/>
  <c r="AE172" i="23"/>
  <c r="N22" i="19"/>
  <c r="O23" i="19"/>
  <c r="I8" i="23"/>
  <c r="A8" i="23"/>
  <c r="H8" i="23"/>
  <c r="C9" i="23"/>
  <c r="AE190" i="24"/>
  <c r="AE174" i="24"/>
  <c r="AE157" i="24"/>
  <c r="T157" i="24"/>
  <c r="AE117" i="23"/>
  <c r="T54" i="23"/>
  <c r="AE204" i="24"/>
  <c r="T204" i="24"/>
  <c r="AE194" i="24"/>
  <c r="AE178" i="24"/>
  <c r="AE162" i="24"/>
  <c r="T146" i="24"/>
  <c r="T127" i="23"/>
  <c r="AE121" i="23"/>
  <c r="AE96" i="23"/>
  <c r="T72" i="23"/>
  <c r="AE61" i="23"/>
  <c r="AE57" i="23"/>
  <c r="T46" i="23"/>
  <c r="AE45" i="23"/>
  <c r="AE198" i="24"/>
  <c r="AE182" i="24"/>
  <c r="AE166" i="24"/>
  <c r="T151" i="24"/>
  <c r="AE151" i="24"/>
  <c r="T191" i="23"/>
  <c r="S8" i="23"/>
  <c r="AD8" i="23"/>
  <c r="AE208" i="24"/>
  <c r="T208" i="24"/>
  <c r="N23" i="19"/>
  <c r="T206" i="24"/>
  <c r="T202" i="24"/>
  <c r="AE159" i="24"/>
  <c r="T153" i="24"/>
  <c r="T152" i="24"/>
  <c r="T136" i="24"/>
  <c r="T133" i="24"/>
  <c r="T125" i="24"/>
  <c r="T121" i="24"/>
  <c r="T72" i="24"/>
  <c r="AE72" i="24"/>
  <c r="AE49" i="24"/>
  <c r="T42" i="24"/>
  <c r="AE42" i="24"/>
  <c r="N27" i="19"/>
  <c r="O28" i="19"/>
  <c r="T141" i="24"/>
  <c r="AE135" i="24"/>
  <c r="AE132" i="24"/>
  <c r="AE123" i="24"/>
  <c r="T34" i="24"/>
  <c r="AE34" i="24"/>
  <c r="AE29" i="24"/>
  <c r="T29" i="24"/>
  <c r="T18" i="24"/>
  <c r="AK14" i="24"/>
  <c r="AL14" i="24"/>
  <c r="AM14" i="24"/>
  <c r="AE8" i="24"/>
  <c r="AJ8" i="24"/>
  <c r="T205" i="24"/>
  <c r="T201" i="24"/>
  <c r="T197" i="24"/>
  <c r="T193" i="24"/>
  <c r="T189" i="24"/>
  <c r="T185" i="24"/>
  <c r="T181" i="24"/>
  <c r="T177" i="24"/>
  <c r="T173" i="24"/>
  <c r="T169" i="24"/>
  <c r="T165" i="24"/>
  <c r="T161" i="24"/>
  <c r="AE155" i="24"/>
  <c r="T149" i="24"/>
  <c r="T145" i="24"/>
  <c r="T144" i="24"/>
  <c r="T129" i="24"/>
  <c r="T117" i="24"/>
  <c r="T113" i="24"/>
  <c r="T100" i="24"/>
  <c r="AE98" i="24"/>
  <c r="T96" i="24"/>
  <c r="T88" i="24"/>
  <c r="T85" i="24"/>
  <c r="T80" i="24"/>
  <c r="AE80" i="24"/>
  <c r="AE63" i="24"/>
  <c r="AE53" i="24"/>
  <c r="T33" i="24"/>
  <c r="AL17" i="24"/>
  <c r="S8" i="24"/>
  <c r="AD8" i="24"/>
  <c r="H8" i="24"/>
  <c r="T31" i="24"/>
  <c r="T27" i="24"/>
  <c r="T120" i="24"/>
  <c r="AE120" i="24"/>
  <c r="T200" i="24"/>
  <c r="T196" i="24"/>
  <c r="T192" i="24"/>
  <c r="T188" i="24"/>
  <c r="T184" i="24"/>
  <c r="T180" i="24"/>
  <c r="T176" i="24"/>
  <c r="T172" i="24"/>
  <c r="T168" i="24"/>
  <c r="T164" i="24"/>
  <c r="T160" i="24"/>
  <c r="T148" i="24"/>
  <c r="T140" i="24"/>
  <c r="AE139" i="24"/>
  <c r="T139" i="24"/>
  <c r="AE103" i="24"/>
  <c r="T103" i="24"/>
  <c r="AE147" i="24"/>
  <c r="T90" i="24"/>
  <c r="AE90" i="24"/>
  <c r="AE124" i="24"/>
  <c r="T116" i="24"/>
  <c r="AE116" i="24"/>
  <c r="T112" i="24"/>
  <c r="AE112" i="24"/>
  <c r="AE104" i="24"/>
  <c r="T104" i="24"/>
  <c r="AE81" i="24"/>
  <c r="T81" i="24"/>
  <c r="AE91" i="24"/>
  <c r="T91" i="24"/>
  <c r="T86" i="24"/>
  <c r="AE86" i="24"/>
  <c r="AE82" i="24"/>
  <c r="T82" i="24"/>
  <c r="AE46" i="24"/>
  <c r="T46" i="24"/>
  <c r="T62" i="24"/>
  <c r="AE62" i="24"/>
  <c r="T35" i="24"/>
  <c r="AE35" i="24"/>
  <c r="T48" i="24"/>
  <c r="AE48" i="24"/>
  <c r="T78" i="24"/>
  <c r="T58" i="24"/>
  <c r="AE58" i="24"/>
  <c r="T74" i="24"/>
  <c r="AE74" i="24"/>
  <c r="T70" i="24"/>
  <c r="AE70" i="24"/>
  <c r="T66" i="24"/>
  <c r="AE66" i="24"/>
  <c r="T54" i="24"/>
  <c r="AE54" i="24"/>
  <c r="AE50" i="24"/>
  <c r="T50" i="24"/>
  <c r="T64" i="24"/>
  <c r="T60" i="24"/>
  <c r="T56" i="24"/>
  <c r="AE51" i="24"/>
  <c r="AE36" i="24"/>
  <c r="T36" i="24"/>
  <c r="T10" i="24"/>
  <c r="AE10" i="24"/>
  <c r="AJ10" i="24"/>
  <c r="T52" i="24"/>
  <c r="U6" i="24"/>
  <c r="AE19" i="24"/>
  <c r="AJ19" i="24"/>
  <c r="T19" i="24"/>
  <c r="T22" i="24"/>
  <c r="AE22" i="24"/>
  <c r="T24" i="24"/>
  <c r="AE24" i="24"/>
  <c r="AE21" i="24"/>
  <c r="AE20" i="24"/>
  <c r="AJ20" i="24"/>
  <c r="T20" i="24"/>
  <c r="T12" i="24"/>
  <c r="AE12" i="24"/>
  <c r="AJ12" i="24"/>
  <c r="X6" i="24"/>
  <c r="X8" i="24"/>
  <c r="T11" i="24"/>
  <c r="AE11" i="24"/>
  <c r="AJ11" i="24"/>
  <c r="V6" i="24"/>
  <c r="V8" i="24"/>
  <c r="T13" i="24"/>
  <c r="AE13" i="24"/>
  <c r="AJ13" i="24"/>
  <c r="AK15" i="24"/>
  <c r="AL15" i="24"/>
  <c r="AK9" i="24"/>
  <c r="AL9" i="24"/>
  <c r="AM9" i="24"/>
  <c r="W6" i="24"/>
  <c r="W8" i="24"/>
  <c r="AK17" i="24"/>
  <c r="AM15" i="24"/>
  <c r="AK8" i="24"/>
  <c r="AL8" i="24"/>
  <c r="AM8" i="24"/>
  <c r="B8" i="24"/>
  <c r="AE208" i="23"/>
  <c r="AE204" i="23"/>
  <c r="AE200" i="23"/>
  <c r="AE196" i="23"/>
  <c r="T179" i="23"/>
  <c r="AE179" i="23"/>
  <c r="T175" i="23"/>
  <c r="AE175" i="23"/>
  <c r="AE181" i="23"/>
  <c r="T181" i="23"/>
  <c r="T187" i="23"/>
  <c r="T177" i="23"/>
  <c r="T173" i="23"/>
  <c r="AE171" i="23"/>
  <c r="T169" i="23"/>
  <c r="AE167" i="23"/>
  <c r="T165" i="23"/>
  <c r="AE163" i="23"/>
  <c r="T161" i="23"/>
  <c r="AE159" i="23"/>
  <c r="T157" i="23"/>
  <c r="AE155" i="23"/>
  <c r="T153" i="23"/>
  <c r="AE151" i="23"/>
  <c r="T149" i="23"/>
  <c r="AE147" i="23"/>
  <c r="T145" i="23"/>
  <c r="AE143" i="23"/>
  <c r="T141" i="23"/>
  <c r="AE139" i="23"/>
  <c r="T137" i="23"/>
  <c r="AE135" i="23"/>
  <c r="T133" i="23"/>
  <c r="AE131" i="23"/>
  <c r="T115" i="23"/>
  <c r="AE115" i="23"/>
  <c r="T123" i="23"/>
  <c r="AE123" i="23"/>
  <c r="T119" i="23"/>
  <c r="AE119" i="23"/>
  <c r="AE101" i="23"/>
  <c r="T101" i="23"/>
  <c r="T107" i="23"/>
  <c r="AE107" i="23"/>
  <c r="T111" i="23"/>
  <c r="AE111" i="23"/>
  <c r="AE102" i="23"/>
  <c r="T102" i="23"/>
  <c r="T94" i="23"/>
  <c r="AE94" i="23"/>
  <c r="T78" i="23"/>
  <c r="AE78" i="23"/>
  <c r="AE105" i="23"/>
  <c r="T90" i="23"/>
  <c r="AE90" i="23"/>
  <c r="AE76" i="23"/>
  <c r="T76" i="23"/>
  <c r="AE70" i="23"/>
  <c r="T70" i="23"/>
  <c r="T86" i="23"/>
  <c r="AE86" i="23"/>
  <c r="T62" i="23"/>
  <c r="AE62" i="23"/>
  <c r="T98" i="23"/>
  <c r="T82" i="23"/>
  <c r="AE82" i="23"/>
  <c r="AE75" i="23"/>
  <c r="T75" i="23"/>
  <c r="T92" i="23"/>
  <c r="T88" i="23"/>
  <c r="T84" i="23"/>
  <c r="T80" i="23"/>
  <c r="AE66" i="23"/>
  <c r="T66" i="23"/>
  <c r="T63" i="23"/>
  <c r="AE53" i="23"/>
  <c r="T43" i="23"/>
  <c r="AE43" i="23"/>
  <c r="T34" i="23"/>
  <c r="AE34" i="23"/>
  <c r="AE13" i="23"/>
  <c r="AJ13" i="23"/>
  <c r="T13" i="23"/>
  <c r="AE35" i="23"/>
  <c r="T35" i="23"/>
  <c r="AE40" i="23"/>
  <c r="T40" i="23"/>
  <c r="K10" i="23"/>
  <c r="K14" i="23"/>
  <c r="K16" i="23"/>
  <c r="K11" i="23"/>
  <c r="K17" i="23"/>
  <c r="K8" i="23"/>
  <c r="K18" i="23"/>
  <c r="K20" i="23"/>
  <c r="K9" i="23"/>
  <c r="K19" i="23"/>
  <c r="K25" i="23"/>
  <c r="K12" i="23"/>
  <c r="K21" i="23"/>
  <c r="K32" i="23"/>
  <c r="K36" i="23"/>
  <c r="K15" i="23"/>
  <c r="K24" i="23"/>
  <c r="K26" i="23"/>
  <c r="K28" i="23"/>
  <c r="K30" i="23"/>
  <c r="K33" i="23"/>
  <c r="K37" i="23"/>
  <c r="K41" i="23"/>
  <c r="K39" i="23"/>
  <c r="K42" i="23"/>
  <c r="K47" i="23"/>
  <c r="K51" i="23"/>
  <c r="K55" i="23"/>
  <c r="K27" i="23"/>
  <c r="K31" i="23"/>
  <c r="K38" i="23"/>
  <c r="K44" i="23"/>
  <c r="K48" i="23"/>
  <c r="K52" i="23"/>
  <c r="K56" i="23"/>
  <c r="T50" i="23"/>
  <c r="K23" i="23"/>
  <c r="AE22" i="23"/>
  <c r="T22" i="23"/>
  <c r="B8" i="23"/>
  <c r="I9" i="23"/>
  <c r="T206" i="22"/>
  <c r="T202" i="22"/>
  <c r="AE198" i="22"/>
  <c r="T195" i="22"/>
  <c r="T190" i="22"/>
  <c r="AE190" i="22"/>
  <c r="T199" i="22"/>
  <c r="AE194" i="22"/>
  <c r="T156" i="22"/>
  <c r="T152" i="22"/>
  <c r="AE186" i="22"/>
  <c r="AE182" i="22"/>
  <c r="AE178" i="22"/>
  <c r="AE174" i="22"/>
  <c r="AE170" i="22"/>
  <c r="AE166" i="22"/>
  <c r="AE162" i="22"/>
  <c r="T119" i="22"/>
  <c r="T112" i="22"/>
  <c r="AE112" i="22"/>
  <c r="T110" i="22"/>
  <c r="T106" i="22"/>
  <c r="AE104" i="22"/>
  <c r="T102" i="22"/>
  <c r="AE100" i="22"/>
  <c r="T98" i="22"/>
  <c r="AE96" i="22"/>
  <c r="T94" i="22"/>
  <c r="AE92" i="22"/>
  <c r="T90" i="22"/>
  <c r="T86" i="22"/>
  <c r="T85" i="22"/>
  <c r="T82" i="22"/>
  <c r="T80" i="22"/>
  <c r="AE78" i="22"/>
  <c r="T76" i="22"/>
  <c r="AE74" i="22"/>
  <c r="T72" i="22"/>
  <c r="AE70" i="22"/>
  <c r="T68" i="22"/>
  <c r="AE66" i="22"/>
  <c r="T64" i="22"/>
  <c r="AE62" i="22"/>
  <c r="T60" i="22"/>
  <c r="T48" i="22"/>
  <c r="AE46" i="22"/>
  <c r="T44" i="22"/>
  <c r="T39" i="22"/>
  <c r="AE37" i="22"/>
  <c r="T35" i="22"/>
  <c r="AE24" i="22"/>
  <c r="AE22" i="22"/>
  <c r="T18" i="22"/>
  <c r="AE18" i="22"/>
  <c r="T12" i="22"/>
  <c r="AE12" i="22"/>
  <c r="AJ12" i="22"/>
  <c r="W6" i="22"/>
  <c r="W8" i="22"/>
  <c r="AK8" i="22"/>
  <c r="AM8" i="22"/>
  <c r="X6" i="22"/>
  <c r="V6" i="22"/>
  <c r="AM13" i="22"/>
  <c r="AL13" i="22"/>
  <c r="I9" i="22"/>
  <c r="S9" i="22"/>
  <c r="AD9" i="22"/>
  <c r="U6" i="22"/>
  <c r="T16" i="22"/>
  <c r="T14" i="22"/>
  <c r="K9" i="22"/>
  <c r="AE8" i="22"/>
  <c r="AJ8" i="22"/>
  <c r="V8" i="22"/>
  <c r="H8" i="22"/>
  <c r="A8" i="22"/>
  <c r="K11" i="22"/>
  <c r="X8" i="22"/>
  <c r="J8" i="22"/>
  <c r="K10" i="22"/>
  <c r="V9" i="22"/>
  <c r="V10" i="22"/>
  <c r="B8" i="22"/>
  <c r="AE169" i="21"/>
  <c r="AE198" i="21"/>
  <c r="AE194" i="21"/>
  <c r="AE190" i="21"/>
  <c r="AE186" i="21"/>
  <c r="AE182" i="21"/>
  <c r="AE173" i="21"/>
  <c r="AE165" i="21"/>
  <c r="AE161" i="21"/>
  <c r="AE157" i="21"/>
  <c r="AE153" i="21"/>
  <c r="AE149" i="21"/>
  <c r="AE145" i="21"/>
  <c r="AE141" i="21"/>
  <c r="AE134" i="21"/>
  <c r="AE126" i="21"/>
  <c r="AE122" i="21"/>
  <c r="AE118" i="21"/>
  <c r="AE114" i="21"/>
  <c r="AE110" i="21"/>
  <c r="AE106" i="21"/>
  <c r="AE64" i="21"/>
  <c r="AE60" i="21"/>
  <c r="AE56" i="21"/>
  <c r="AK33" i="21"/>
  <c r="AE34" i="21"/>
  <c r="AK22" i="21"/>
  <c r="AE18" i="21"/>
  <c r="AJ18" i="21"/>
  <c r="V6" i="21"/>
  <c r="V8" i="21"/>
  <c r="AK13" i="21"/>
  <c r="AM13" i="21"/>
  <c r="U6" i="21"/>
  <c r="AK8" i="21"/>
  <c r="AM8" i="21"/>
  <c r="AK19" i="21"/>
  <c r="AK11" i="21"/>
  <c r="AM11" i="21"/>
  <c r="X6" i="21"/>
  <c r="X8" i="21"/>
  <c r="AE13" i="21"/>
  <c r="AJ13" i="21"/>
  <c r="AE11" i="21"/>
  <c r="AJ11" i="21"/>
  <c r="AE8" i="21"/>
  <c r="AJ8" i="21"/>
  <c r="S8" i="21"/>
  <c r="AD8" i="21"/>
  <c r="AE200" i="20"/>
  <c r="AE184" i="20"/>
  <c r="T172" i="20"/>
  <c r="T160" i="20"/>
  <c r="AE160" i="20"/>
  <c r="AE152" i="20"/>
  <c r="AE85" i="20"/>
  <c r="J8" i="20"/>
  <c r="A8" i="20"/>
  <c r="S8" i="20"/>
  <c r="AD8" i="20"/>
  <c r="S9" i="20"/>
  <c r="AD9" i="20"/>
  <c r="G176" i="20"/>
  <c r="S10" i="20"/>
  <c r="AD10" i="20"/>
  <c r="S9" i="23"/>
  <c r="AD9" i="23"/>
  <c r="G9" i="23"/>
  <c r="S9" i="21"/>
  <c r="AD9" i="21"/>
  <c r="A8" i="21"/>
  <c r="F9" i="22"/>
  <c r="R9" i="22"/>
  <c r="AE29" i="23"/>
  <c r="T29" i="23"/>
  <c r="AE114" i="23"/>
  <c r="T114" i="23"/>
  <c r="AE69" i="23"/>
  <c r="T69" i="23"/>
  <c r="T176" i="23"/>
  <c r="AE176" i="23"/>
  <c r="AE106" i="23"/>
  <c r="T106" i="23"/>
  <c r="AE110" i="23"/>
  <c r="T110" i="23"/>
  <c r="T74" i="23"/>
  <c r="AE74" i="23"/>
  <c r="AE59" i="23"/>
  <c r="T59" i="23"/>
  <c r="AE12" i="21"/>
  <c r="AJ12" i="21"/>
  <c r="AE170" i="23"/>
  <c r="T170" i="23"/>
  <c r="T112" i="23"/>
  <c r="AE112" i="23"/>
  <c r="AE97" i="23"/>
  <c r="T97" i="23"/>
  <c r="AE67" i="23"/>
  <c r="T67" i="23"/>
  <c r="T174" i="23"/>
  <c r="AE174" i="23"/>
  <c r="AE142" i="23"/>
  <c r="T142" i="23"/>
  <c r="T126" i="23"/>
  <c r="AE126" i="23"/>
  <c r="AE68" i="23"/>
  <c r="T68" i="23"/>
  <c r="T184" i="23"/>
  <c r="AE184" i="23"/>
  <c r="AE158" i="23"/>
  <c r="T158" i="23"/>
  <c r="T108" i="23"/>
  <c r="AE108" i="23"/>
  <c r="T133" i="22"/>
  <c r="T73" i="23"/>
  <c r="AE73" i="23"/>
  <c r="T109" i="23"/>
  <c r="AE109" i="23"/>
  <c r="AE199" i="23"/>
  <c r="T199" i="23"/>
  <c r="AE150" i="23"/>
  <c r="T150" i="23"/>
  <c r="AE134" i="23"/>
  <c r="T134" i="23"/>
  <c r="AE95" i="23"/>
  <c r="T95" i="23"/>
  <c r="AE65" i="23"/>
  <c r="T65" i="23"/>
  <c r="AE206" i="23"/>
  <c r="T206" i="23"/>
  <c r="AE138" i="23"/>
  <c r="T138" i="23"/>
  <c r="AE122" i="23"/>
  <c r="T122" i="23"/>
  <c r="T60" i="23"/>
  <c r="AE60" i="23"/>
  <c r="AE142" i="22"/>
  <c r="AE207" i="23"/>
  <c r="T207" i="23"/>
  <c r="T116" i="23"/>
  <c r="AE116" i="23"/>
  <c r="AE93" i="23"/>
  <c r="T93" i="23"/>
  <c r="AE71" i="23"/>
  <c r="T71" i="23"/>
  <c r="AE203" i="23"/>
  <c r="T203" i="23"/>
  <c r="T182" i="23"/>
  <c r="AE182" i="23"/>
  <c r="T166" i="23"/>
  <c r="AE166" i="23"/>
  <c r="T113" i="23"/>
  <c r="AE113" i="23"/>
  <c r="AE81" i="23"/>
  <c r="T81" i="23"/>
  <c r="T190" i="23"/>
  <c r="AE190" i="23"/>
  <c r="T178" i="23"/>
  <c r="AE178" i="23"/>
  <c r="AE120" i="23"/>
  <c r="T120" i="23"/>
  <c r="AE77" i="23"/>
  <c r="T77" i="23"/>
  <c r="T58" i="23"/>
  <c r="AE58" i="23"/>
  <c r="F11" i="20"/>
  <c r="R11" i="20"/>
  <c r="F9" i="20"/>
  <c r="R9" i="20"/>
  <c r="H9" i="20"/>
  <c r="F10" i="22"/>
  <c r="R10" i="22"/>
  <c r="F9" i="23"/>
  <c r="R9" i="23"/>
  <c r="AE47" i="20"/>
  <c r="AE188" i="20"/>
  <c r="T51" i="20"/>
  <c r="T36" i="20"/>
  <c r="AE96" i="20"/>
  <c r="AE159" i="20"/>
  <c r="T121" i="20"/>
  <c r="T164" i="20"/>
  <c r="AE192" i="20"/>
  <c r="AE110" i="20"/>
  <c r="T197" i="20"/>
  <c r="AE53" i="20"/>
  <c r="AE44" i="20"/>
  <c r="T64" i="20"/>
  <c r="Z64" i="20"/>
  <c r="AA64" i="20"/>
  <c r="AB64" i="20"/>
  <c r="Y64" i="20"/>
  <c r="AE92" i="20"/>
  <c r="Y63" i="20"/>
  <c r="Z63" i="20"/>
  <c r="AA63" i="20"/>
  <c r="AB63" i="20"/>
  <c r="AE64" i="20"/>
  <c r="T168" i="20"/>
  <c r="AE167" i="20"/>
  <c r="T202" i="20"/>
  <c r="T204" i="20"/>
  <c r="AE203" i="20"/>
  <c r="AE154" i="20"/>
  <c r="Y61" i="20"/>
  <c r="Z61" i="20"/>
  <c r="AA61" i="20"/>
  <c r="AB61" i="20"/>
  <c r="AE49" i="20"/>
  <c r="T95" i="20"/>
  <c r="AE67" i="20"/>
  <c r="T166" i="20"/>
  <c r="T143" i="20"/>
  <c r="AE19" i="20"/>
  <c r="T134" i="20"/>
  <c r="T161" i="20"/>
  <c r="AA60" i="20"/>
  <c r="AB60" i="20"/>
  <c r="Y60" i="20"/>
  <c r="Z60" i="20"/>
  <c r="AE34" i="20"/>
  <c r="AE146" i="20"/>
  <c r="T57" i="20"/>
  <c r="Z57" i="20"/>
  <c r="AA57" i="20"/>
  <c r="AE32" i="20"/>
  <c r="T169" i="20"/>
  <c r="T145" i="20"/>
  <c r="AE27" i="20"/>
  <c r="T181" i="20"/>
  <c r="AE151" i="20"/>
  <c r="AB53" i="20"/>
  <c r="AA53" i="20"/>
  <c r="AE144" i="20"/>
  <c r="AE180" i="20"/>
  <c r="AE14" i="20"/>
  <c r="AE59" i="20"/>
  <c r="AB59" i="20"/>
  <c r="Y59" i="20"/>
  <c r="Z59" i="20"/>
  <c r="AA59" i="20"/>
  <c r="T53" i="20"/>
  <c r="AE171" i="20"/>
  <c r="T100" i="20"/>
  <c r="AE69" i="20"/>
  <c r="AE183" i="20"/>
  <c r="AE148" i="20"/>
  <c r="T83" i="20"/>
  <c r="T193" i="20"/>
  <c r="AE66" i="20"/>
  <c r="T126" i="20"/>
  <c r="T208" i="20"/>
  <c r="Z53" i="20"/>
  <c r="AB56" i="20"/>
  <c r="Y56" i="20"/>
  <c r="AA56" i="20"/>
  <c r="Z56" i="20"/>
  <c r="Z55" i="20"/>
  <c r="AA55" i="20"/>
  <c r="AB55" i="20"/>
  <c r="Y55" i="20"/>
  <c r="AE29" i="20"/>
  <c r="AE97" i="20"/>
  <c r="T125" i="20"/>
  <c r="AA52" i="20"/>
  <c r="AB52" i="20"/>
  <c r="Y52" i="20"/>
  <c r="Z52" i="20"/>
  <c r="AL9" i="20"/>
  <c r="AE133" i="20"/>
  <c r="T137" i="20"/>
  <c r="T138" i="20"/>
  <c r="T153" i="20"/>
  <c r="T79" i="20"/>
  <c r="T70" i="20"/>
  <c r="T113" i="20"/>
  <c r="AE176" i="20"/>
  <c r="T33" i="20"/>
  <c r="AE58" i="20"/>
  <c r="AB50" i="20"/>
  <c r="Y50" i="20"/>
  <c r="Z50" i="20"/>
  <c r="AA50" i="20"/>
  <c r="AE13" i="20"/>
  <c r="AK9" i="20"/>
  <c r="AE81" i="20"/>
  <c r="AE129" i="20"/>
  <c r="AE48" i="20"/>
  <c r="AB48" i="20"/>
  <c r="Y48" i="20"/>
  <c r="Z48" i="20"/>
  <c r="AA48" i="20"/>
  <c r="T15" i="20"/>
  <c r="T117" i="20"/>
  <c r="AE156" i="20"/>
  <c r="AE205" i="20"/>
  <c r="AE39" i="20"/>
  <c r="T93" i="20"/>
  <c r="AE9" i="20"/>
  <c r="AJ9" i="20"/>
  <c r="AE89" i="20"/>
  <c r="T99" i="20"/>
  <c r="T41" i="20"/>
  <c r="T48" i="20"/>
  <c r="AE101" i="20"/>
  <c r="AE65" i="20"/>
  <c r="AE46" i="20"/>
  <c r="AB46" i="20"/>
  <c r="Y46" i="20"/>
  <c r="AA46" i="20"/>
  <c r="Z46" i="20"/>
  <c r="AE77" i="20"/>
  <c r="AE196" i="20"/>
  <c r="T20" i="22"/>
  <c r="AE108" i="22"/>
  <c r="T58" i="22"/>
  <c r="T136" i="22"/>
  <c r="T26" i="20"/>
  <c r="AE45" i="20"/>
  <c r="T130" i="20"/>
  <c r="T59" i="20"/>
  <c r="I9" i="20"/>
  <c r="AE31" i="22"/>
  <c r="T31" i="22"/>
  <c r="T38" i="22"/>
  <c r="AE38" i="22"/>
  <c r="AE67" i="22"/>
  <c r="T67" i="22"/>
  <c r="T75" i="22"/>
  <c r="AE75" i="22"/>
  <c r="AE16" i="21"/>
  <c r="AJ16" i="21"/>
  <c r="AE25" i="21"/>
  <c r="AJ25" i="21"/>
  <c r="AE50" i="21"/>
  <c r="AE72" i="21"/>
  <c r="AE86" i="21"/>
  <c r="AE107" i="21"/>
  <c r="BB28" i="24"/>
  <c r="BA20" i="24"/>
  <c r="BA28" i="24"/>
  <c r="T23" i="22"/>
  <c r="AE23" i="22"/>
  <c r="T56" i="22"/>
  <c r="AE56" i="22"/>
  <c r="AE111" i="22"/>
  <c r="T111" i="22"/>
  <c r="T122" i="22"/>
  <c r="AE122" i="22"/>
  <c r="T165" i="22"/>
  <c r="AE165" i="22"/>
  <c r="BB27" i="21"/>
  <c r="BA19" i="21"/>
  <c r="BA27" i="21"/>
  <c r="AE28" i="21"/>
  <c r="AJ28" i="21"/>
  <c r="AE171" i="21"/>
  <c r="I9" i="24"/>
  <c r="F9" i="24"/>
  <c r="R9" i="24"/>
  <c r="S9" i="24"/>
  <c r="AD9" i="24"/>
  <c r="C10" i="24"/>
  <c r="G10" i="24"/>
  <c r="T61" i="20"/>
  <c r="AE61" i="20"/>
  <c r="T109" i="20"/>
  <c r="AE109" i="20"/>
  <c r="AE84" i="20"/>
  <c r="T84" i="20"/>
  <c r="T76" i="20"/>
  <c r="AE76" i="20"/>
  <c r="T54" i="20"/>
  <c r="AE54" i="20"/>
  <c r="AE37" i="20"/>
  <c r="T37" i="20"/>
  <c r="T195" i="20"/>
  <c r="AE195" i="20"/>
  <c r="AE182" i="20"/>
  <c r="T182" i="20"/>
  <c r="AE170" i="20"/>
  <c r="T170" i="20"/>
  <c r="AE135" i="20"/>
  <c r="T135" i="20"/>
  <c r="T124" i="20"/>
  <c r="AE124" i="20"/>
  <c r="AE111" i="20"/>
  <c r="T111" i="20"/>
  <c r="T86" i="20"/>
  <c r="AE86" i="20"/>
  <c r="AE52" i="20"/>
  <c r="T52" i="20"/>
  <c r="AE28" i="20"/>
  <c r="T28" i="20"/>
  <c r="AE185" i="20"/>
  <c r="T185" i="20"/>
  <c r="AE173" i="20"/>
  <c r="T173" i="20"/>
  <c r="T147" i="20"/>
  <c r="AE147" i="20"/>
  <c r="T123" i="20"/>
  <c r="AE123" i="20"/>
  <c r="AE106" i="20"/>
  <c r="T106" i="20"/>
  <c r="AE87" i="20"/>
  <c r="T87" i="20"/>
  <c r="AE55" i="20"/>
  <c r="T55" i="20"/>
  <c r="AE126" i="22"/>
  <c r="BB26" i="23"/>
  <c r="BA18" i="23"/>
  <c r="BA26" i="23"/>
  <c r="BB27" i="22"/>
  <c r="BA19" i="22"/>
  <c r="BA27" i="22"/>
  <c r="T19" i="22"/>
  <c r="AE19" i="22"/>
  <c r="AE69" i="22"/>
  <c r="T69" i="22"/>
  <c r="AE87" i="22"/>
  <c r="T87" i="22"/>
  <c r="AE17" i="21"/>
  <c r="AJ17" i="21"/>
  <c r="AE27" i="21"/>
  <c r="AJ27" i="21"/>
  <c r="AE55" i="21"/>
  <c r="AE76" i="21"/>
  <c r="AE89" i="21"/>
  <c r="AE109" i="21"/>
  <c r="T15" i="22"/>
  <c r="AE15" i="22"/>
  <c r="AJ15" i="22"/>
  <c r="T25" i="22"/>
  <c r="AE25" i="22"/>
  <c r="AE124" i="22"/>
  <c r="T124" i="22"/>
  <c r="T147" i="22"/>
  <c r="AE147" i="22"/>
  <c r="T158" i="22"/>
  <c r="AE158" i="22"/>
  <c r="AE20" i="21"/>
  <c r="AJ20" i="21"/>
  <c r="AE30" i="21"/>
  <c r="AJ30" i="21"/>
  <c r="AE65" i="21"/>
  <c r="AE90" i="21"/>
  <c r="AE98" i="21"/>
  <c r="AE128" i="21"/>
  <c r="AE135" i="21"/>
  <c r="AE175" i="21"/>
  <c r="AE107" i="20"/>
  <c r="T107" i="20"/>
  <c r="T82" i="20"/>
  <c r="AE82" i="20"/>
  <c r="T74" i="20"/>
  <c r="AE74" i="20"/>
  <c r="AE63" i="20"/>
  <c r="T63" i="20"/>
  <c r="T50" i="20"/>
  <c r="AE50" i="20"/>
  <c r="T179" i="20"/>
  <c r="AE179" i="20"/>
  <c r="T132" i="20"/>
  <c r="AE132" i="20"/>
  <c r="T105" i="20"/>
  <c r="AE105" i="20"/>
  <c r="AE22" i="20"/>
  <c r="T22" i="20"/>
  <c r="T194" i="20"/>
  <c r="AE194" i="20"/>
  <c r="T131" i="20"/>
  <c r="AE131" i="20"/>
  <c r="T120" i="20"/>
  <c r="AE120" i="20"/>
  <c r="AE104" i="20"/>
  <c r="T104" i="20"/>
  <c r="T40" i="20"/>
  <c r="AE40" i="20"/>
  <c r="I9" i="21"/>
  <c r="F9" i="21"/>
  <c r="R9" i="21"/>
  <c r="I10" i="20"/>
  <c r="F10" i="20"/>
  <c r="R10" i="20"/>
  <c r="AE45" i="22"/>
  <c r="T45" i="22"/>
  <c r="T57" i="22"/>
  <c r="AE57" i="22"/>
  <c r="AE71" i="22"/>
  <c r="T71" i="22"/>
  <c r="AE29" i="21"/>
  <c r="AJ29" i="21"/>
  <c r="AE57" i="21"/>
  <c r="AE68" i="21"/>
  <c r="AE81" i="21"/>
  <c r="AE113" i="21"/>
  <c r="BB28" i="23"/>
  <c r="BA20" i="23"/>
  <c r="BA28" i="23"/>
  <c r="BB26" i="22"/>
  <c r="BA18" i="22"/>
  <c r="BA26" i="22"/>
  <c r="T28" i="22"/>
  <c r="AE28" i="22"/>
  <c r="T117" i="22"/>
  <c r="AE117" i="22"/>
  <c r="T138" i="22"/>
  <c r="AE138" i="22"/>
  <c r="AE24" i="21"/>
  <c r="AJ24" i="21"/>
  <c r="AE32" i="21"/>
  <c r="AJ32" i="21"/>
  <c r="AE69" i="21"/>
  <c r="AE82" i="21"/>
  <c r="AE119" i="21"/>
  <c r="BB27" i="24"/>
  <c r="BA19" i="24"/>
  <c r="BA27" i="24"/>
  <c r="BB26" i="21"/>
  <c r="BA18" i="21"/>
  <c r="BA26" i="21"/>
  <c r="T80" i="20"/>
  <c r="AE80" i="20"/>
  <c r="T72" i="20"/>
  <c r="AE72" i="20"/>
  <c r="T42" i="20"/>
  <c r="AE42" i="20"/>
  <c r="T190" i="20"/>
  <c r="AE190" i="20"/>
  <c r="AE158" i="20"/>
  <c r="T158" i="20"/>
  <c r="AE142" i="20"/>
  <c r="T142" i="20"/>
  <c r="T119" i="20"/>
  <c r="AE119" i="20"/>
  <c r="AE103" i="20"/>
  <c r="T103" i="20"/>
  <c r="AE68" i="20"/>
  <c r="T68" i="20"/>
  <c r="AE43" i="20"/>
  <c r="T43" i="20"/>
  <c r="T191" i="20"/>
  <c r="AE191" i="20"/>
  <c r="T178" i="20"/>
  <c r="AE178" i="20"/>
  <c r="AE139" i="20"/>
  <c r="T139" i="20"/>
  <c r="T128" i="20"/>
  <c r="AE128" i="20"/>
  <c r="AE118" i="20"/>
  <c r="T118" i="20"/>
  <c r="T102" i="20"/>
  <c r="AE102" i="20"/>
  <c r="AE60" i="20"/>
  <c r="T60" i="20"/>
  <c r="T73" i="20"/>
  <c r="AE73" i="20"/>
  <c r="T108" i="20"/>
  <c r="AE108" i="20"/>
  <c r="T35" i="20"/>
  <c r="AE201" i="20"/>
  <c r="AE130" i="21"/>
  <c r="AE33" i="22"/>
  <c r="AE41" i="22"/>
  <c r="AE50" i="22"/>
  <c r="J8" i="23"/>
  <c r="J8" i="24"/>
  <c r="AE37" i="21"/>
  <c r="AE51" i="21"/>
  <c r="AE137" i="21"/>
  <c r="AE25" i="20"/>
  <c r="T122" i="20"/>
  <c r="T165" i="20"/>
  <c r="T75" i="20"/>
  <c r="BB26" i="24"/>
  <c r="BA18" i="24"/>
  <c r="BA26" i="24"/>
  <c r="T29" i="22"/>
  <c r="AE29" i="22"/>
  <c r="AE36" i="22"/>
  <c r="T36" i="22"/>
  <c r="T47" i="22"/>
  <c r="AE47" i="22"/>
  <c r="AE65" i="22"/>
  <c r="T65" i="22"/>
  <c r="AE73" i="22"/>
  <c r="T73" i="22"/>
  <c r="BB28" i="21"/>
  <c r="BA20" i="21"/>
  <c r="BA28" i="21"/>
  <c r="AE23" i="21"/>
  <c r="AJ23" i="21"/>
  <c r="AE31" i="21"/>
  <c r="AJ31" i="21"/>
  <c r="AE59" i="21"/>
  <c r="AE70" i="21"/>
  <c r="T17" i="22"/>
  <c r="AE17" i="22"/>
  <c r="BB28" i="22"/>
  <c r="BA20" i="22"/>
  <c r="BA28" i="22"/>
  <c r="T30" i="22"/>
  <c r="AE30" i="22"/>
  <c r="T61" i="22"/>
  <c r="AE61" i="22"/>
  <c r="T131" i="22"/>
  <c r="AE131" i="22"/>
  <c r="AE140" i="22"/>
  <c r="T140" i="22"/>
  <c r="T154" i="22"/>
  <c r="AE154" i="22"/>
  <c r="AE163" i="22"/>
  <c r="T163" i="22"/>
  <c r="AE26" i="21"/>
  <c r="AJ26" i="21"/>
  <c r="AE36" i="21"/>
  <c r="AE54" i="21"/>
  <c r="AE85" i="21"/>
  <c r="AE94" i="21"/>
  <c r="AE103" i="21"/>
  <c r="AE121" i="21"/>
  <c r="BB27" i="23"/>
  <c r="BA19" i="23"/>
  <c r="BA27" i="23"/>
  <c r="T17" i="20"/>
  <c r="AE17" i="20"/>
  <c r="AE91" i="20"/>
  <c r="T91" i="20"/>
  <c r="T78" i="20"/>
  <c r="AE78" i="20"/>
  <c r="T56" i="20"/>
  <c r="AE56" i="20"/>
  <c r="AE198" i="20"/>
  <c r="T198" i="20"/>
  <c r="AE186" i="20"/>
  <c r="T186" i="20"/>
  <c r="T174" i="20"/>
  <c r="AE174" i="20"/>
  <c r="T155" i="20"/>
  <c r="AE155" i="20"/>
  <c r="AE127" i="20"/>
  <c r="T127" i="20"/>
  <c r="AE115" i="20"/>
  <c r="T115" i="20"/>
  <c r="AE88" i="20"/>
  <c r="T88" i="20"/>
  <c r="AE189" i="20"/>
  <c r="T189" i="20"/>
  <c r="T175" i="20"/>
  <c r="AE175" i="20"/>
  <c r="AE150" i="20"/>
  <c r="T150" i="20"/>
  <c r="T136" i="20"/>
  <c r="AE136" i="20"/>
  <c r="AE114" i="20"/>
  <c r="T114" i="20"/>
  <c r="T38" i="20"/>
  <c r="AE38" i="20"/>
  <c r="T90" i="20"/>
  <c r="AE90" i="20"/>
  <c r="Y21" i="20"/>
  <c r="Z21" i="20"/>
  <c r="AA21" i="20"/>
  <c r="AB21" i="20"/>
  <c r="Y30" i="20"/>
  <c r="Z30" i="20"/>
  <c r="AA30" i="20"/>
  <c r="AB30" i="20"/>
  <c r="W9" i="24"/>
  <c r="W10" i="24"/>
  <c r="W11" i="24"/>
  <c r="W12" i="24"/>
  <c r="W13" i="24"/>
  <c r="W14" i="24"/>
  <c r="W15" i="24"/>
  <c r="W16" i="24"/>
  <c r="W17" i="24"/>
  <c r="W18" i="24"/>
  <c r="W19" i="24"/>
  <c r="W20" i="24"/>
  <c r="W21" i="24"/>
  <c r="W22" i="24"/>
  <c r="W23" i="24"/>
  <c r="W24" i="24"/>
  <c r="W25" i="24"/>
  <c r="W26" i="24"/>
  <c r="W27" i="24"/>
  <c r="W28" i="24"/>
  <c r="W29" i="24"/>
  <c r="W30" i="24"/>
  <c r="W31" i="24"/>
  <c r="W32" i="24"/>
  <c r="W33" i="24"/>
  <c r="AL33" i="24"/>
  <c r="W34" i="24"/>
  <c r="W35" i="24"/>
  <c r="W36" i="24"/>
  <c r="W37" i="24"/>
  <c r="W38" i="24"/>
  <c r="W39" i="24"/>
  <c r="W40" i="24"/>
  <c r="W41" i="24"/>
  <c r="W42" i="24"/>
  <c r="AM42" i="24"/>
  <c r="W43" i="24"/>
  <c r="W44" i="24"/>
  <c r="W45" i="24"/>
  <c r="W46" i="24"/>
  <c r="W47" i="24"/>
  <c r="W48" i="24"/>
  <c r="W49" i="24"/>
  <c r="W50" i="24"/>
  <c r="W51" i="24"/>
  <c r="W52" i="24"/>
  <c r="W53" i="24"/>
  <c r="W54" i="24"/>
  <c r="W55" i="24"/>
  <c r="W56" i="24"/>
  <c r="W57" i="24"/>
  <c r="W58" i="24"/>
  <c r="W59" i="24"/>
  <c r="W60" i="24"/>
  <c r="W61" i="24"/>
  <c r="W62" i="24"/>
  <c r="W63" i="24"/>
  <c r="W64" i="24"/>
  <c r="W65" i="24"/>
  <c r="W66" i="24"/>
  <c r="W67" i="24"/>
  <c r="W68" i="24"/>
  <c r="W69" i="24"/>
  <c r="W70" i="24"/>
  <c r="W71" i="24"/>
  <c r="W72" i="24"/>
  <c r="W73" i="24"/>
  <c r="W74" i="24"/>
  <c r="W75" i="24"/>
  <c r="W76" i="24"/>
  <c r="W77" i="24"/>
  <c r="W78" i="24"/>
  <c r="W79" i="24"/>
  <c r="W80" i="24"/>
  <c r="W81" i="24"/>
  <c r="W82" i="24"/>
  <c r="W83" i="24"/>
  <c r="W84" i="24"/>
  <c r="W85" i="24"/>
  <c r="W86" i="24"/>
  <c r="W87" i="24"/>
  <c r="W88" i="24"/>
  <c r="AM88" i="24"/>
  <c r="W89" i="24"/>
  <c r="W90" i="24"/>
  <c r="W91" i="24"/>
  <c r="W92" i="24"/>
  <c r="W93" i="24"/>
  <c r="W94" i="24"/>
  <c r="W95" i="24"/>
  <c r="W96" i="24"/>
  <c r="W97" i="24"/>
  <c r="W98" i="24"/>
  <c r="W99" i="24"/>
  <c r="W100" i="24"/>
  <c r="W101" i="24"/>
  <c r="W102" i="24"/>
  <c r="W103" i="24"/>
  <c r="W104" i="24"/>
  <c r="W105" i="24"/>
  <c r="W106" i="24"/>
  <c r="W107" i="24"/>
  <c r="W108" i="24"/>
  <c r="W109" i="24"/>
  <c r="W110" i="24"/>
  <c r="W111" i="24"/>
  <c r="W112" i="24"/>
  <c r="W113" i="24"/>
  <c r="W114" i="24"/>
  <c r="W115" i="24"/>
  <c r="W116" i="24"/>
  <c r="W117" i="24"/>
  <c r="AL117" i="24"/>
  <c r="W118" i="24"/>
  <c r="W119" i="24"/>
  <c r="W120" i="24"/>
  <c r="W121" i="24"/>
  <c r="W122" i="24"/>
  <c r="W123" i="24"/>
  <c r="W124" i="24"/>
  <c r="W125" i="24"/>
  <c r="W126" i="24"/>
  <c r="W127" i="24"/>
  <c r="W128" i="24"/>
  <c r="W129" i="24"/>
  <c r="AK129" i="24"/>
  <c r="W130" i="24"/>
  <c r="W131" i="24"/>
  <c r="W132" i="24"/>
  <c r="W133" i="24"/>
  <c r="W134" i="24"/>
  <c r="W135" i="24"/>
  <c r="W136" i="24"/>
  <c r="W137" i="24"/>
  <c r="W138" i="24"/>
  <c r="W139" i="24"/>
  <c r="W140" i="24"/>
  <c r="W141" i="24"/>
  <c r="W142" i="24"/>
  <c r="W143" i="24"/>
  <c r="W144" i="24"/>
  <c r="W145" i="24"/>
  <c r="W146" i="24"/>
  <c r="W147" i="24"/>
  <c r="W148" i="24"/>
  <c r="W149" i="24"/>
  <c r="AK149" i="24"/>
  <c r="W150" i="24"/>
  <c r="W151" i="24"/>
  <c r="W152" i="24"/>
  <c r="W153" i="24"/>
  <c r="W154" i="24"/>
  <c r="W155" i="24"/>
  <c r="W156" i="24"/>
  <c r="W157" i="24"/>
  <c r="AK157" i="24"/>
  <c r="W158" i="24"/>
  <c r="W159" i="24"/>
  <c r="W160" i="24"/>
  <c r="W161" i="24"/>
  <c r="AM161" i="24"/>
  <c r="W162" i="24"/>
  <c r="W163" i="24"/>
  <c r="W164" i="24"/>
  <c r="W165" i="24"/>
  <c r="AM165" i="24"/>
  <c r="W166" i="24"/>
  <c r="W167" i="24"/>
  <c r="W168" i="24"/>
  <c r="W169" i="24"/>
  <c r="AM169" i="24"/>
  <c r="W170" i="24"/>
  <c r="W171" i="24"/>
  <c r="W172" i="24"/>
  <c r="W173" i="24"/>
  <c r="AM173" i="24"/>
  <c r="W174" i="24"/>
  <c r="W175" i="24"/>
  <c r="W176" i="24"/>
  <c r="W177" i="24"/>
  <c r="AM177" i="24"/>
  <c r="W178" i="24"/>
  <c r="W179" i="24"/>
  <c r="W180" i="24"/>
  <c r="W181" i="24"/>
  <c r="AM181" i="24"/>
  <c r="W182" i="24"/>
  <c r="W183" i="24"/>
  <c r="W184" i="24"/>
  <c r="W185" i="24"/>
  <c r="AM185" i="24"/>
  <c r="W186" i="24"/>
  <c r="W187" i="24"/>
  <c r="W188" i="24"/>
  <c r="W189" i="24"/>
  <c r="AM189" i="24"/>
  <c r="W190" i="24"/>
  <c r="W191" i="24"/>
  <c r="W192" i="24"/>
  <c r="W193" i="24"/>
  <c r="AM193" i="24"/>
  <c r="W194" i="24"/>
  <c r="W195" i="24"/>
  <c r="W196" i="24"/>
  <c r="W197" i="24"/>
  <c r="AM197" i="24"/>
  <c r="W198" i="24"/>
  <c r="W199" i="24"/>
  <c r="W200" i="24"/>
  <c r="W201" i="24"/>
  <c r="AM201" i="24"/>
  <c r="W202" i="24"/>
  <c r="AM202" i="24"/>
  <c r="W203" i="24"/>
  <c r="W204" i="24"/>
  <c r="W205" i="24"/>
  <c r="AM205" i="24"/>
  <c r="W206" i="24"/>
  <c r="AM206" i="24"/>
  <c r="W207" i="24"/>
  <c r="W208" i="24"/>
  <c r="AM208" i="24"/>
  <c r="V9" i="24"/>
  <c r="V10" i="24"/>
  <c r="V11" i="24"/>
  <c r="V12" i="24"/>
  <c r="V13" i="24"/>
  <c r="V14" i="24"/>
  <c r="V15" i="24"/>
  <c r="V16" i="24"/>
  <c r="V17" i="24"/>
  <c r="V18" i="24"/>
  <c r="V19" i="24"/>
  <c r="V20" i="24"/>
  <c r="V21" i="24"/>
  <c r="V22" i="24"/>
  <c r="V23" i="24"/>
  <c r="V24" i="24"/>
  <c r="V25" i="24"/>
  <c r="V26" i="24"/>
  <c r="V27" i="24"/>
  <c r="V28" i="24"/>
  <c r="V29" i="24"/>
  <c r="V30" i="24"/>
  <c r="V31" i="24"/>
  <c r="V32" i="24"/>
  <c r="V33" i="24"/>
  <c r="V34" i="24"/>
  <c r="V35" i="24"/>
  <c r="V36" i="24"/>
  <c r="V37" i="24"/>
  <c r="V38" i="24"/>
  <c r="V39" i="24"/>
  <c r="V40" i="24"/>
  <c r="V41" i="24"/>
  <c r="V42" i="24"/>
  <c r="V43" i="24"/>
  <c r="V44" i="24"/>
  <c r="V45" i="24"/>
  <c r="V46" i="24"/>
  <c r="V47" i="24"/>
  <c r="V48" i="24"/>
  <c r="V49" i="24"/>
  <c r="V50" i="24"/>
  <c r="V51" i="24"/>
  <c r="V52" i="24"/>
  <c r="V53" i="24"/>
  <c r="V54" i="24"/>
  <c r="V55" i="24"/>
  <c r="V56" i="24"/>
  <c r="V57" i="24"/>
  <c r="V58" i="24"/>
  <c r="V59" i="24"/>
  <c r="V60" i="24"/>
  <c r="V61" i="24"/>
  <c r="V62" i="24"/>
  <c r="V63" i="24"/>
  <c r="V64" i="24"/>
  <c r="V65" i="24"/>
  <c r="V66" i="24"/>
  <c r="V67" i="24"/>
  <c r="V68" i="24"/>
  <c r="V69" i="24"/>
  <c r="V70" i="24"/>
  <c r="V71" i="24"/>
  <c r="V72" i="24"/>
  <c r="V73" i="24"/>
  <c r="V74" i="24"/>
  <c r="V75" i="24"/>
  <c r="V76" i="24"/>
  <c r="V77" i="24"/>
  <c r="V78" i="24"/>
  <c r="V79" i="24"/>
  <c r="V80" i="24"/>
  <c r="V81" i="24"/>
  <c r="V82" i="24"/>
  <c r="V83" i="24"/>
  <c r="V84" i="24"/>
  <c r="V85" i="24"/>
  <c r="V86" i="24"/>
  <c r="V87" i="24"/>
  <c r="V88" i="24"/>
  <c r="V89" i="24"/>
  <c r="V90" i="24"/>
  <c r="V91" i="24"/>
  <c r="V92" i="24"/>
  <c r="V93" i="24"/>
  <c r="V94" i="24"/>
  <c r="V95" i="24"/>
  <c r="V96" i="24"/>
  <c r="V97" i="24"/>
  <c r="V98" i="24"/>
  <c r="V99" i="24"/>
  <c r="V100" i="24"/>
  <c r="V101" i="24"/>
  <c r="V102" i="24"/>
  <c r="V103" i="24"/>
  <c r="V104" i="24"/>
  <c r="V105" i="24"/>
  <c r="V106" i="24"/>
  <c r="V107" i="24"/>
  <c r="V108" i="24"/>
  <c r="V109" i="24"/>
  <c r="V110" i="24"/>
  <c r="V111" i="24"/>
  <c r="V112" i="24"/>
  <c r="V113" i="24"/>
  <c r="V114" i="24"/>
  <c r="V115" i="24"/>
  <c r="V116" i="24"/>
  <c r="V117" i="24"/>
  <c r="V118" i="24"/>
  <c r="V119" i="24"/>
  <c r="V120" i="24"/>
  <c r="V121" i="24"/>
  <c r="V122" i="24"/>
  <c r="V123" i="24"/>
  <c r="V124" i="24"/>
  <c r="V125" i="24"/>
  <c r="V126" i="24"/>
  <c r="V127" i="24"/>
  <c r="V128" i="24"/>
  <c r="V129" i="24"/>
  <c r="V130" i="24"/>
  <c r="V131" i="24"/>
  <c r="V132" i="24"/>
  <c r="V133" i="24"/>
  <c r="V134" i="24"/>
  <c r="V135" i="24"/>
  <c r="V136" i="24"/>
  <c r="V137" i="24"/>
  <c r="V138" i="24"/>
  <c r="V139" i="24"/>
  <c r="V140" i="24"/>
  <c r="V141" i="24"/>
  <c r="V142" i="24"/>
  <c r="V143" i="24"/>
  <c r="V144" i="24"/>
  <c r="V145" i="24"/>
  <c r="V146" i="24"/>
  <c r="V147" i="24"/>
  <c r="V148" i="24"/>
  <c r="V149" i="24"/>
  <c r="V150" i="24"/>
  <c r="V151" i="24"/>
  <c r="V152" i="24"/>
  <c r="V153" i="24"/>
  <c r="V154" i="24"/>
  <c r="V155" i="24"/>
  <c r="V156" i="24"/>
  <c r="V157" i="24"/>
  <c r="V158" i="24"/>
  <c r="V159" i="24"/>
  <c r="V160" i="24"/>
  <c r="V161" i="24"/>
  <c r="V162" i="24"/>
  <c r="V163" i="24"/>
  <c r="V164" i="24"/>
  <c r="V165" i="24"/>
  <c r="V166" i="24"/>
  <c r="V167" i="24"/>
  <c r="V168" i="24"/>
  <c r="V169" i="24"/>
  <c r="V170" i="24"/>
  <c r="V171" i="24"/>
  <c r="V172" i="24"/>
  <c r="V173" i="24"/>
  <c r="V174" i="24"/>
  <c r="V175" i="24"/>
  <c r="V176" i="24"/>
  <c r="V177" i="24"/>
  <c r="V178" i="24"/>
  <c r="V179" i="24"/>
  <c r="V180" i="24"/>
  <c r="V181" i="24"/>
  <c r="V182" i="24"/>
  <c r="V183" i="24"/>
  <c r="V184" i="24"/>
  <c r="V185" i="24"/>
  <c r="V186" i="24"/>
  <c r="V187" i="24"/>
  <c r="V188" i="24"/>
  <c r="V189" i="24"/>
  <c r="V190" i="24"/>
  <c r="V191" i="24"/>
  <c r="V192" i="24"/>
  <c r="V193" i="24"/>
  <c r="V194" i="24"/>
  <c r="V195" i="24"/>
  <c r="V196" i="24"/>
  <c r="V197" i="24"/>
  <c r="V198" i="24"/>
  <c r="V199" i="24"/>
  <c r="V200" i="24"/>
  <c r="V201" i="24"/>
  <c r="V202" i="24"/>
  <c r="V203" i="24"/>
  <c r="V204" i="24"/>
  <c r="V205" i="24"/>
  <c r="V206" i="24"/>
  <c r="V207" i="24"/>
  <c r="V208" i="24"/>
  <c r="X9" i="24"/>
  <c r="X10" i="24"/>
  <c r="X11" i="24"/>
  <c r="X12" i="24"/>
  <c r="X13" i="24"/>
  <c r="X14" i="24"/>
  <c r="X15" i="24"/>
  <c r="X16" i="24"/>
  <c r="X17" i="24"/>
  <c r="X18" i="24"/>
  <c r="X19" i="24"/>
  <c r="X20" i="24"/>
  <c r="X21" i="24"/>
  <c r="X22" i="24"/>
  <c r="X23" i="24"/>
  <c r="X24" i="24"/>
  <c r="X25" i="24"/>
  <c r="X26" i="24"/>
  <c r="X27" i="24"/>
  <c r="X28" i="24"/>
  <c r="X29" i="24"/>
  <c r="X30" i="24"/>
  <c r="X31" i="24"/>
  <c r="X32" i="24"/>
  <c r="X33" i="24"/>
  <c r="X34" i="24"/>
  <c r="X35" i="24"/>
  <c r="X36" i="24"/>
  <c r="X37" i="24"/>
  <c r="X38" i="24"/>
  <c r="X39" i="24"/>
  <c r="X40" i="24"/>
  <c r="X41" i="24"/>
  <c r="X42" i="24"/>
  <c r="X43" i="24"/>
  <c r="X44" i="24"/>
  <c r="X45" i="24"/>
  <c r="X46" i="24"/>
  <c r="X47" i="24"/>
  <c r="X48" i="24"/>
  <c r="X49" i="24"/>
  <c r="X50" i="24"/>
  <c r="X51" i="24"/>
  <c r="X52" i="24"/>
  <c r="X53" i="24"/>
  <c r="X54" i="24"/>
  <c r="X55" i="24"/>
  <c r="X56" i="24"/>
  <c r="X57" i="24"/>
  <c r="X58" i="24"/>
  <c r="X59" i="24"/>
  <c r="X60" i="24"/>
  <c r="X61" i="24"/>
  <c r="X62" i="24"/>
  <c r="X63" i="24"/>
  <c r="X64" i="24"/>
  <c r="X65" i="24"/>
  <c r="X66" i="24"/>
  <c r="X67" i="24"/>
  <c r="X68" i="24"/>
  <c r="X69" i="24"/>
  <c r="X70" i="24"/>
  <c r="X71" i="24"/>
  <c r="X72" i="24"/>
  <c r="X73" i="24"/>
  <c r="X74" i="24"/>
  <c r="X75" i="24"/>
  <c r="X76" i="24"/>
  <c r="X77" i="24"/>
  <c r="X78" i="24"/>
  <c r="X79" i="24"/>
  <c r="X80" i="24"/>
  <c r="X81" i="24"/>
  <c r="X82" i="24"/>
  <c r="X83" i="24"/>
  <c r="X84" i="24"/>
  <c r="X85" i="24"/>
  <c r="X86" i="24"/>
  <c r="X87" i="24"/>
  <c r="X88" i="24"/>
  <c r="X89" i="24"/>
  <c r="X90" i="24"/>
  <c r="X91" i="24"/>
  <c r="X92" i="24"/>
  <c r="X93" i="24"/>
  <c r="X94" i="24"/>
  <c r="X95" i="24"/>
  <c r="X96" i="24"/>
  <c r="X97" i="24"/>
  <c r="X98" i="24"/>
  <c r="X99" i="24"/>
  <c r="X100" i="24"/>
  <c r="X101" i="24"/>
  <c r="X102" i="24"/>
  <c r="X103" i="24"/>
  <c r="X104" i="24"/>
  <c r="X105" i="24"/>
  <c r="X106" i="24"/>
  <c r="X107" i="24"/>
  <c r="X108" i="24"/>
  <c r="X109" i="24"/>
  <c r="X110" i="24"/>
  <c r="X111" i="24"/>
  <c r="X112" i="24"/>
  <c r="X113" i="24"/>
  <c r="X114" i="24"/>
  <c r="X115" i="24"/>
  <c r="X116" i="24"/>
  <c r="X117" i="24"/>
  <c r="X118" i="24"/>
  <c r="X119" i="24"/>
  <c r="X120" i="24"/>
  <c r="X121" i="24"/>
  <c r="X122" i="24"/>
  <c r="X123" i="24"/>
  <c r="X124" i="24"/>
  <c r="X125" i="24"/>
  <c r="X126" i="24"/>
  <c r="X127" i="24"/>
  <c r="X128" i="24"/>
  <c r="X129" i="24"/>
  <c r="X130" i="24"/>
  <c r="X131" i="24"/>
  <c r="X132" i="24"/>
  <c r="X133" i="24"/>
  <c r="X134" i="24"/>
  <c r="X135" i="24"/>
  <c r="X136" i="24"/>
  <c r="X137" i="24"/>
  <c r="X138" i="24"/>
  <c r="X139" i="24"/>
  <c r="X140" i="24"/>
  <c r="X141" i="24"/>
  <c r="X142" i="24"/>
  <c r="X143" i="24"/>
  <c r="X144" i="24"/>
  <c r="X145" i="24"/>
  <c r="X146" i="24"/>
  <c r="X147" i="24"/>
  <c r="X148" i="24"/>
  <c r="X149" i="24"/>
  <c r="X150" i="24"/>
  <c r="X151" i="24"/>
  <c r="X152" i="24"/>
  <c r="X153" i="24"/>
  <c r="X154" i="24"/>
  <c r="X155" i="24"/>
  <c r="X156" i="24"/>
  <c r="X157" i="24"/>
  <c r="X158" i="24"/>
  <c r="X159" i="24"/>
  <c r="X160" i="24"/>
  <c r="X161" i="24"/>
  <c r="X162" i="24"/>
  <c r="X163" i="24"/>
  <c r="X164" i="24"/>
  <c r="X165" i="24"/>
  <c r="X166" i="24"/>
  <c r="X167" i="24"/>
  <c r="X168" i="24"/>
  <c r="X169" i="24"/>
  <c r="X170" i="24"/>
  <c r="X171" i="24"/>
  <c r="X172" i="24"/>
  <c r="X173" i="24"/>
  <c r="X174" i="24"/>
  <c r="X175" i="24"/>
  <c r="X176" i="24"/>
  <c r="X177" i="24"/>
  <c r="X178" i="24"/>
  <c r="X179" i="24"/>
  <c r="X180" i="24"/>
  <c r="X181" i="24"/>
  <c r="X182" i="24"/>
  <c r="X183" i="24"/>
  <c r="X184" i="24"/>
  <c r="X185" i="24"/>
  <c r="X186" i="24"/>
  <c r="X187" i="24"/>
  <c r="X188" i="24"/>
  <c r="X189" i="24"/>
  <c r="X190" i="24"/>
  <c r="X191" i="24"/>
  <c r="X192" i="24"/>
  <c r="X193" i="24"/>
  <c r="X194" i="24"/>
  <c r="X195" i="24"/>
  <c r="X196" i="24"/>
  <c r="X197" i="24"/>
  <c r="X198" i="24"/>
  <c r="X199" i="24"/>
  <c r="X200" i="24"/>
  <c r="X201" i="24"/>
  <c r="X202" i="24"/>
  <c r="X203" i="24"/>
  <c r="X204" i="24"/>
  <c r="X205" i="24"/>
  <c r="X206" i="24"/>
  <c r="X207" i="24"/>
  <c r="X208" i="24"/>
  <c r="AZ22" i="24"/>
  <c r="AK96" i="24"/>
  <c r="AM144" i="24"/>
  <c r="AK145" i="24"/>
  <c r="AL149" i="24"/>
  <c r="AM34" i="24"/>
  <c r="AK121" i="24"/>
  <c r="AK136" i="24"/>
  <c r="AK153" i="24"/>
  <c r="U8" i="24"/>
  <c r="Y52" i="23"/>
  <c r="Z52" i="23"/>
  <c r="AA52" i="23"/>
  <c r="AB52" i="23"/>
  <c r="Y48" i="23"/>
  <c r="Z48" i="23"/>
  <c r="AA48" i="23"/>
  <c r="AB48" i="23"/>
  <c r="Y38" i="23"/>
  <c r="Z38" i="23"/>
  <c r="AA38" i="23"/>
  <c r="AB38" i="23"/>
  <c r="Y27" i="23"/>
  <c r="Z27" i="23"/>
  <c r="AA27" i="23"/>
  <c r="AB27" i="23"/>
  <c r="Y47" i="23"/>
  <c r="Z47" i="23"/>
  <c r="AA47" i="23"/>
  <c r="AB47" i="23"/>
  <c r="Y37" i="23"/>
  <c r="Z37" i="23"/>
  <c r="AA37" i="23"/>
  <c r="AB37" i="23"/>
  <c r="Y33" i="23"/>
  <c r="Z33" i="23"/>
  <c r="AA33" i="23"/>
  <c r="AB33" i="23"/>
  <c r="Y28" i="23"/>
  <c r="Z28" i="23"/>
  <c r="AA28" i="23"/>
  <c r="AB28" i="23"/>
  <c r="Y26" i="23"/>
  <c r="Z26" i="23"/>
  <c r="AA26" i="23"/>
  <c r="AB26" i="23"/>
  <c r="Y21" i="23"/>
  <c r="Z21" i="23"/>
  <c r="AA21" i="23"/>
  <c r="AB21" i="23"/>
  <c r="Y25" i="23"/>
  <c r="Z25" i="23"/>
  <c r="AA25" i="23"/>
  <c r="AB25" i="23"/>
  <c r="Y19" i="23"/>
  <c r="Z19" i="23"/>
  <c r="AA19" i="23"/>
  <c r="AB19" i="23"/>
  <c r="Y20" i="23"/>
  <c r="Z20" i="23"/>
  <c r="AA20" i="23"/>
  <c r="AB20" i="23"/>
  <c r="Y18" i="23"/>
  <c r="Z18" i="23"/>
  <c r="AA18" i="23"/>
  <c r="AB18" i="23"/>
  <c r="Y17" i="23"/>
  <c r="Z17" i="23"/>
  <c r="V6" i="23"/>
  <c r="V8" i="23"/>
  <c r="AA17" i="23"/>
  <c r="W6" i="23"/>
  <c r="W8" i="23"/>
  <c r="AB17" i="23"/>
  <c r="AZ22" i="23"/>
  <c r="W9" i="22"/>
  <c r="W10" i="22"/>
  <c r="X9" i="22"/>
  <c r="V11" i="22"/>
  <c r="V12" i="22"/>
  <c r="V13" i="22"/>
  <c r="V14" i="22"/>
  <c r="V15" i="22"/>
  <c r="V16" i="22"/>
  <c r="V17" i="22"/>
  <c r="V18" i="22"/>
  <c r="V19" i="22"/>
  <c r="V20" i="22"/>
  <c r="V21" i="22"/>
  <c r="V22" i="22"/>
  <c r="V23" i="22"/>
  <c r="V24" i="22"/>
  <c r="V25" i="22"/>
  <c r="V26" i="22"/>
  <c r="V27" i="22"/>
  <c r="V28" i="22"/>
  <c r="V29" i="22"/>
  <c r="V30" i="22"/>
  <c r="V31" i="22"/>
  <c r="V32" i="22"/>
  <c r="V33" i="22"/>
  <c r="V34" i="22"/>
  <c r="V35" i="22"/>
  <c r="V36" i="22"/>
  <c r="V37" i="22"/>
  <c r="V38" i="22"/>
  <c r="V39" i="22"/>
  <c r="V40" i="22"/>
  <c r="V41" i="22"/>
  <c r="V42" i="22"/>
  <c r="V43" i="22"/>
  <c r="V44" i="22"/>
  <c r="V45" i="22"/>
  <c r="V46" i="22"/>
  <c r="V47" i="22"/>
  <c r="V48" i="22"/>
  <c r="V49" i="22"/>
  <c r="V50" i="22"/>
  <c r="V51" i="22"/>
  <c r="V52" i="22"/>
  <c r="V53" i="22"/>
  <c r="V54" i="22"/>
  <c r="V55" i="22"/>
  <c r="V56" i="22"/>
  <c r="V57" i="22"/>
  <c r="V58" i="22"/>
  <c r="V59" i="22"/>
  <c r="V60" i="22"/>
  <c r="V61" i="22"/>
  <c r="V62" i="22"/>
  <c r="V63" i="22"/>
  <c r="V64" i="22"/>
  <c r="V65" i="22"/>
  <c r="V66" i="22"/>
  <c r="V67" i="22"/>
  <c r="V68" i="22"/>
  <c r="V69" i="22"/>
  <c r="V70" i="22"/>
  <c r="V71" i="22"/>
  <c r="V72" i="22"/>
  <c r="V73" i="22"/>
  <c r="V74" i="22"/>
  <c r="V75" i="22"/>
  <c r="V76" i="22"/>
  <c r="V77" i="22"/>
  <c r="V78" i="22"/>
  <c r="V79" i="22"/>
  <c r="V80" i="22"/>
  <c r="V81" i="22"/>
  <c r="V82" i="22"/>
  <c r="V83" i="22"/>
  <c r="V84" i="22"/>
  <c r="V85" i="22"/>
  <c r="V86" i="22"/>
  <c r="V87" i="22"/>
  <c r="V88" i="22"/>
  <c r="V89" i="22"/>
  <c r="V90" i="22"/>
  <c r="V91" i="22"/>
  <c r="V92" i="22"/>
  <c r="V93" i="22"/>
  <c r="V94" i="22"/>
  <c r="V95" i="22"/>
  <c r="V96" i="22"/>
  <c r="V97" i="22"/>
  <c r="V98" i="22"/>
  <c r="V99" i="22"/>
  <c r="V100" i="22"/>
  <c r="V101" i="22"/>
  <c r="V102" i="22"/>
  <c r="V103" i="22"/>
  <c r="V104" i="22"/>
  <c r="V105" i="22"/>
  <c r="V106" i="22"/>
  <c r="V107" i="22"/>
  <c r="V108" i="22"/>
  <c r="V109" i="22"/>
  <c r="V110" i="22"/>
  <c r="V111" i="22"/>
  <c r="V112" i="22"/>
  <c r="V113" i="22"/>
  <c r="V114" i="22"/>
  <c r="V115" i="22"/>
  <c r="V116" i="22"/>
  <c r="V117" i="22"/>
  <c r="V118" i="22"/>
  <c r="V119" i="22"/>
  <c r="V120" i="22"/>
  <c r="V121" i="22"/>
  <c r="V122" i="22"/>
  <c r="V123" i="22"/>
  <c r="V124" i="22"/>
  <c r="V125" i="22"/>
  <c r="V126" i="22"/>
  <c r="V127" i="22"/>
  <c r="V128" i="22"/>
  <c r="V129" i="22"/>
  <c r="V130" i="22"/>
  <c r="V131" i="22"/>
  <c r="V132" i="22"/>
  <c r="V133" i="22"/>
  <c r="V134" i="22"/>
  <c r="V135" i="22"/>
  <c r="V136" i="22"/>
  <c r="V137" i="22"/>
  <c r="V138" i="22"/>
  <c r="V139" i="22"/>
  <c r="V140" i="22"/>
  <c r="V141" i="22"/>
  <c r="V142" i="22"/>
  <c r="V143" i="22"/>
  <c r="V144" i="22"/>
  <c r="V145" i="22"/>
  <c r="V146" i="22"/>
  <c r="V147" i="22"/>
  <c r="V148" i="22"/>
  <c r="V149" i="22"/>
  <c r="V150" i="22"/>
  <c r="V151" i="22"/>
  <c r="V152" i="22"/>
  <c r="V153" i="22"/>
  <c r="V154" i="22"/>
  <c r="V155" i="22"/>
  <c r="V156" i="22"/>
  <c r="V157" i="22"/>
  <c r="V158" i="22"/>
  <c r="V159" i="22"/>
  <c r="V160" i="22"/>
  <c r="V161" i="22"/>
  <c r="V162" i="22"/>
  <c r="V163" i="22"/>
  <c r="V164" i="22"/>
  <c r="V165" i="22"/>
  <c r="V166" i="22"/>
  <c r="V167" i="22"/>
  <c r="V168" i="22"/>
  <c r="V169" i="22"/>
  <c r="V170" i="22"/>
  <c r="V171" i="22"/>
  <c r="V172" i="22"/>
  <c r="V173" i="22"/>
  <c r="V174" i="22"/>
  <c r="V175" i="22"/>
  <c r="V176" i="22"/>
  <c r="V177" i="22"/>
  <c r="V178" i="22"/>
  <c r="V179" i="22"/>
  <c r="V180" i="22"/>
  <c r="V181" i="22"/>
  <c r="V182" i="22"/>
  <c r="V183" i="22"/>
  <c r="V184" i="22"/>
  <c r="V185" i="22"/>
  <c r="V186" i="22"/>
  <c r="V187" i="22"/>
  <c r="V188" i="22"/>
  <c r="V189" i="22"/>
  <c r="V190" i="22"/>
  <c r="V191" i="22"/>
  <c r="V192" i="22"/>
  <c r="V193" i="22"/>
  <c r="V194" i="22"/>
  <c r="V195" i="22"/>
  <c r="V196" i="22"/>
  <c r="V197" i="22"/>
  <c r="V198" i="22"/>
  <c r="V199" i="22"/>
  <c r="V200" i="22"/>
  <c r="V201" i="22"/>
  <c r="V202" i="22"/>
  <c r="V203" i="22"/>
  <c r="V204" i="22"/>
  <c r="V205" i="22"/>
  <c r="V206" i="22"/>
  <c r="V207" i="22"/>
  <c r="V208" i="22"/>
  <c r="AZ22" i="22"/>
  <c r="X10" i="22"/>
  <c r="X11" i="22"/>
  <c r="U8" i="22"/>
  <c r="X9" i="21"/>
  <c r="V9" i="21"/>
  <c r="V10" i="21"/>
  <c r="V11" i="21"/>
  <c r="V12" i="21"/>
  <c r="AZ22" i="21"/>
  <c r="U8" i="21"/>
  <c r="N11" i="20"/>
  <c r="P11" i="20"/>
  <c r="BB27" i="20"/>
  <c r="BB28" i="20"/>
  <c r="BA20" i="20"/>
  <c r="BA28" i="20"/>
  <c r="Y23" i="20"/>
  <c r="Z23" i="20"/>
  <c r="AA23" i="20"/>
  <c r="AB23" i="20"/>
  <c r="Y20" i="20"/>
  <c r="Z20" i="20"/>
  <c r="AA20" i="20"/>
  <c r="AB20" i="20"/>
  <c r="Y18" i="20"/>
  <c r="Z18" i="20"/>
  <c r="AA18" i="20"/>
  <c r="AB18" i="20"/>
  <c r="Y16" i="20"/>
  <c r="Z16" i="20"/>
  <c r="AA16" i="20"/>
  <c r="AB16" i="20"/>
  <c r="Y12" i="20"/>
  <c r="Z12" i="20"/>
  <c r="AA12" i="20"/>
  <c r="AB12" i="20"/>
  <c r="AZ22" i="20"/>
  <c r="AL85" i="24"/>
  <c r="AM85" i="24"/>
  <c r="AK85" i="24"/>
  <c r="AM100" i="24"/>
  <c r="AL100" i="24"/>
  <c r="AK100" i="24"/>
  <c r="AK117" i="24"/>
  <c r="AM117" i="24"/>
  <c r="AM152" i="24"/>
  <c r="AL152" i="24"/>
  <c r="AK152" i="24"/>
  <c r="AK151" i="24"/>
  <c r="AM151" i="24"/>
  <c r="AL151" i="24"/>
  <c r="AL204" i="24"/>
  <c r="AK204" i="24"/>
  <c r="AM204" i="24"/>
  <c r="B8" i="20"/>
  <c r="H8" i="20"/>
  <c r="AM149" i="24"/>
  <c r="AE14" i="21"/>
  <c r="AJ14" i="21"/>
  <c r="AE16" i="20"/>
  <c r="T16" i="20"/>
  <c r="T20" i="20"/>
  <c r="AE20" i="20"/>
  <c r="T11" i="20"/>
  <c r="BB18" i="20"/>
  <c r="BB26" i="20"/>
  <c r="AE11" i="20"/>
  <c r="AJ11" i="20"/>
  <c r="AK80" i="24"/>
  <c r="AL80" i="24"/>
  <c r="AM80" i="24"/>
  <c r="AL161" i="24"/>
  <c r="AK161" i="24"/>
  <c r="AL169" i="24"/>
  <c r="AK169" i="24"/>
  <c r="AL177" i="24"/>
  <c r="AK177" i="24"/>
  <c r="AL185" i="24"/>
  <c r="AK185" i="24"/>
  <c r="AL193" i="24"/>
  <c r="AK193" i="24"/>
  <c r="AL201" i="24"/>
  <c r="AK201" i="24"/>
  <c r="AL18" i="24"/>
  <c r="AK18" i="24"/>
  <c r="AM18" i="24"/>
  <c r="AK42" i="24"/>
  <c r="AL42" i="24"/>
  <c r="AL202" i="24"/>
  <c r="AK202" i="24"/>
  <c r="C10" i="23"/>
  <c r="G10" i="23"/>
  <c r="AM15" i="21"/>
  <c r="AK15" i="21"/>
  <c r="T8" i="20"/>
  <c r="AE8" i="20"/>
  <c r="AJ8" i="20"/>
  <c r="AE21" i="20"/>
  <c r="T21" i="20"/>
  <c r="AE30" i="20"/>
  <c r="T30" i="20"/>
  <c r="AM33" i="24"/>
  <c r="AK33" i="24"/>
  <c r="AL88" i="24"/>
  <c r="AK88" i="24"/>
  <c r="AL165" i="24"/>
  <c r="AK165" i="24"/>
  <c r="AL173" i="24"/>
  <c r="AK173" i="24"/>
  <c r="AL181" i="24"/>
  <c r="AK181" i="24"/>
  <c r="AL189" i="24"/>
  <c r="AK189" i="24"/>
  <c r="AL197" i="24"/>
  <c r="AK197" i="24"/>
  <c r="AL205" i="24"/>
  <c r="AK205" i="24"/>
  <c r="AM133" i="24"/>
  <c r="AK133" i="24"/>
  <c r="AL133" i="24"/>
  <c r="AL206" i="24"/>
  <c r="AK206" i="24"/>
  <c r="AL208" i="24"/>
  <c r="AK208" i="24"/>
  <c r="AM157" i="24"/>
  <c r="AL157" i="24"/>
  <c r="AE10" i="20"/>
  <c r="AJ10" i="20"/>
  <c r="T10" i="20"/>
  <c r="T12" i="20"/>
  <c r="AE12" i="20"/>
  <c r="T18" i="20"/>
  <c r="AE18" i="20"/>
  <c r="AM129" i="24"/>
  <c r="AL129" i="24"/>
  <c r="AL146" i="24"/>
  <c r="AK146" i="24"/>
  <c r="AM146" i="24"/>
  <c r="AM9" i="21"/>
  <c r="AK9" i="21"/>
  <c r="AE23" i="20"/>
  <c r="T23" i="20"/>
  <c r="AM20" i="24"/>
  <c r="AL20" i="24"/>
  <c r="AK20" i="24"/>
  <c r="AK24" i="24"/>
  <c r="AM24" i="24"/>
  <c r="AL24" i="24"/>
  <c r="AM36" i="24"/>
  <c r="AK36" i="24"/>
  <c r="AL36" i="24"/>
  <c r="AK35" i="24"/>
  <c r="AL35" i="24"/>
  <c r="AM35" i="24"/>
  <c r="AK112" i="24"/>
  <c r="AM112" i="24"/>
  <c r="AL112" i="24"/>
  <c r="AM176" i="24"/>
  <c r="AK176" i="24"/>
  <c r="AL176" i="24"/>
  <c r="AM192" i="24"/>
  <c r="AK192" i="24"/>
  <c r="AL192" i="24"/>
  <c r="AK22" i="24"/>
  <c r="AM22" i="24"/>
  <c r="AL22" i="24"/>
  <c r="AL56" i="24"/>
  <c r="AM56" i="24"/>
  <c r="AK56" i="24"/>
  <c r="AK70" i="24"/>
  <c r="AM70" i="24"/>
  <c r="AL70" i="24"/>
  <c r="AK58" i="24"/>
  <c r="AM58" i="24"/>
  <c r="AL58" i="24"/>
  <c r="AM78" i="24"/>
  <c r="AK78" i="24"/>
  <c r="AL78" i="24"/>
  <c r="AK86" i="24"/>
  <c r="AM86" i="24"/>
  <c r="AL86" i="24"/>
  <c r="AM81" i="24"/>
  <c r="AL81" i="24"/>
  <c r="AK81" i="24"/>
  <c r="AK116" i="24"/>
  <c r="AM116" i="24"/>
  <c r="AL116" i="24"/>
  <c r="AM172" i="24"/>
  <c r="AK172" i="24"/>
  <c r="AL172" i="24"/>
  <c r="AM188" i="24"/>
  <c r="AK188" i="24"/>
  <c r="AL188" i="24"/>
  <c r="AK120" i="24"/>
  <c r="AM120" i="24"/>
  <c r="AL120" i="24"/>
  <c r="AM52" i="24"/>
  <c r="AK52" i="24"/>
  <c r="AL52" i="24"/>
  <c r="AK50" i="24"/>
  <c r="AL50" i="24"/>
  <c r="AM50" i="24"/>
  <c r="AK66" i="24"/>
  <c r="AM66" i="24"/>
  <c r="AL66" i="24"/>
  <c r="AK13" i="24"/>
  <c r="AL13" i="24"/>
  <c r="AM13" i="24"/>
  <c r="AK11" i="24"/>
  <c r="AL11" i="24"/>
  <c r="AM11" i="24"/>
  <c r="AL60" i="24"/>
  <c r="AM60" i="24"/>
  <c r="AK60" i="24"/>
  <c r="AK74" i="24"/>
  <c r="AM74" i="24"/>
  <c r="AL74" i="24"/>
  <c r="AK62" i="24"/>
  <c r="AM62" i="24"/>
  <c r="AL62" i="24"/>
  <c r="AM82" i="24"/>
  <c r="AL82" i="24"/>
  <c r="AK82" i="24"/>
  <c r="AM91" i="24"/>
  <c r="AK91" i="24"/>
  <c r="AL91" i="24"/>
  <c r="AK90" i="24"/>
  <c r="AL90" i="24"/>
  <c r="AM90" i="24"/>
  <c r="AM140" i="24"/>
  <c r="AL140" i="24"/>
  <c r="AK140" i="24"/>
  <c r="AM168" i="24"/>
  <c r="AK168" i="24"/>
  <c r="AL168" i="24"/>
  <c r="AM184" i="24"/>
  <c r="AK184" i="24"/>
  <c r="AL184" i="24"/>
  <c r="AM200" i="24"/>
  <c r="AK200" i="24"/>
  <c r="AL200" i="24"/>
  <c r="AM19" i="24"/>
  <c r="AL19" i="24"/>
  <c r="AK19" i="24"/>
  <c r="AK10" i="24"/>
  <c r="AL10" i="24"/>
  <c r="AM10" i="24"/>
  <c r="AL103" i="24"/>
  <c r="AM103" i="24"/>
  <c r="AK103" i="24"/>
  <c r="AK139" i="24"/>
  <c r="AL139" i="24"/>
  <c r="AM139" i="24"/>
  <c r="AM160" i="24"/>
  <c r="AK160" i="24"/>
  <c r="AL160" i="24"/>
  <c r="AK12" i="24"/>
  <c r="AL12" i="24"/>
  <c r="AM12" i="24"/>
  <c r="AL64" i="24"/>
  <c r="AM64" i="24"/>
  <c r="AK64" i="24"/>
  <c r="AK54" i="24"/>
  <c r="AM54" i="24"/>
  <c r="AL54" i="24"/>
  <c r="AK48" i="24"/>
  <c r="AM48" i="24"/>
  <c r="AL48" i="24"/>
  <c r="AM46" i="24"/>
  <c r="AK46" i="24"/>
  <c r="AL46" i="24"/>
  <c r="AM104" i="24"/>
  <c r="AL104" i="24"/>
  <c r="AK104" i="24"/>
  <c r="AM148" i="24"/>
  <c r="AL148" i="24"/>
  <c r="AK148" i="24"/>
  <c r="AM164" i="24"/>
  <c r="AK164" i="24"/>
  <c r="AL164" i="24"/>
  <c r="AM180" i="24"/>
  <c r="AK180" i="24"/>
  <c r="AL180" i="24"/>
  <c r="AM196" i="24"/>
  <c r="AK196" i="24"/>
  <c r="AL196" i="24"/>
  <c r="AE23" i="23"/>
  <c r="T23" i="23"/>
  <c r="T12" i="23"/>
  <c r="AE12" i="23"/>
  <c r="AJ12" i="23"/>
  <c r="T52" i="23"/>
  <c r="AE52" i="23"/>
  <c r="AE55" i="23"/>
  <c r="T55" i="23"/>
  <c r="T39" i="23"/>
  <c r="AE39" i="23"/>
  <c r="T37" i="23"/>
  <c r="AE37" i="23"/>
  <c r="T30" i="23"/>
  <c r="AE30" i="23"/>
  <c r="T28" i="23"/>
  <c r="AE28" i="23"/>
  <c r="T26" i="23"/>
  <c r="AE26" i="23"/>
  <c r="AE24" i="23"/>
  <c r="T24" i="23"/>
  <c r="AE9" i="23"/>
  <c r="AJ9" i="23"/>
  <c r="T9" i="23"/>
  <c r="T8" i="23"/>
  <c r="AE8" i="23"/>
  <c r="AJ8" i="23"/>
  <c r="AE16" i="23"/>
  <c r="AJ16" i="23"/>
  <c r="T16" i="23"/>
  <c r="AE14" i="23"/>
  <c r="AJ14" i="23"/>
  <c r="T14" i="23"/>
  <c r="A9" i="23"/>
  <c r="J9" i="23"/>
  <c r="T48" i="23"/>
  <c r="AE48" i="23"/>
  <c r="AE31" i="23"/>
  <c r="T31" i="23"/>
  <c r="AE27" i="23"/>
  <c r="T27" i="23"/>
  <c r="AE51" i="23"/>
  <c r="T51" i="23"/>
  <c r="T33" i="23"/>
  <c r="AE33" i="23"/>
  <c r="AE36" i="23"/>
  <c r="T36" i="23"/>
  <c r="T21" i="23"/>
  <c r="AE21" i="23"/>
  <c r="AE10" i="23"/>
  <c r="AJ10" i="23"/>
  <c r="T10" i="23"/>
  <c r="T56" i="23"/>
  <c r="AE56" i="23"/>
  <c r="T42" i="23"/>
  <c r="AE42" i="23"/>
  <c r="T41" i="23"/>
  <c r="AE41" i="23"/>
  <c r="T18" i="23"/>
  <c r="AE18" i="23"/>
  <c r="T17" i="23"/>
  <c r="AE17" i="23"/>
  <c r="AM13" i="23"/>
  <c r="AK13" i="23"/>
  <c r="AL13" i="23"/>
  <c r="T44" i="23"/>
  <c r="AE44" i="23"/>
  <c r="T38" i="23"/>
  <c r="AE38" i="23"/>
  <c r="AE47" i="23"/>
  <c r="T47" i="23"/>
  <c r="AE15" i="23"/>
  <c r="AJ15" i="23"/>
  <c r="T15" i="23"/>
  <c r="AE32" i="23"/>
  <c r="T32" i="23"/>
  <c r="AE25" i="23"/>
  <c r="T25" i="23"/>
  <c r="T19" i="23"/>
  <c r="AE19" i="23"/>
  <c r="AE20" i="23"/>
  <c r="T20" i="23"/>
  <c r="T11" i="23"/>
  <c r="AE11" i="23"/>
  <c r="AJ11" i="23"/>
  <c r="A9" i="22"/>
  <c r="J9" i="22"/>
  <c r="AL14" i="22"/>
  <c r="AM14" i="22"/>
  <c r="AK14" i="22"/>
  <c r="I10" i="22"/>
  <c r="S10" i="22"/>
  <c r="AD10" i="22"/>
  <c r="L8" i="22"/>
  <c r="AE10" i="22"/>
  <c r="AJ10" i="22"/>
  <c r="T10" i="22"/>
  <c r="H9" i="22"/>
  <c r="B9" i="22"/>
  <c r="T11" i="22"/>
  <c r="AE11" i="22"/>
  <c r="AJ11" i="22"/>
  <c r="AE9" i="22"/>
  <c r="AJ9" i="22"/>
  <c r="T9" i="22"/>
  <c r="AK12" i="22"/>
  <c r="AM12" i="22"/>
  <c r="AL12" i="22"/>
  <c r="B9" i="21"/>
  <c r="AK18" i="21"/>
  <c r="AM18" i="21"/>
  <c r="I11" i="20"/>
  <c r="H10" i="20"/>
  <c r="B10" i="20"/>
  <c r="BC13" i="17"/>
  <c r="BC12" i="17"/>
  <c r="BC11" i="17"/>
  <c r="BC10" i="17"/>
  <c r="G177" i="20"/>
  <c r="S11" i="20"/>
  <c r="AD11" i="20"/>
  <c r="AZ20" i="24"/>
  <c r="AZ28" i="24"/>
  <c r="AM12" i="21"/>
  <c r="AK12" i="21"/>
  <c r="F12" i="20"/>
  <c r="R12" i="20"/>
  <c r="F10" i="21"/>
  <c r="R10" i="21"/>
  <c r="F11" i="22"/>
  <c r="R11" i="22"/>
  <c r="F10" i="23"/>
  <c r="R10" i="23"/>
  <c r="V6" i="20"/>
  <c r="V8" i="20"/>
  <c r="V9" i="20"/>
  <c r="V10" i="20"/>
  <c r="X6" i="20"/>
  <c r="X8" i="20"/>
  <c r="U6" i="20"/>
  <c r="U8" i="20"/>
  <c r="AZ18" i="22"/>
  <c r="AZ26" i="22"/>
  <c r="AZ18" i="21"/>
  <c r="AZ26" i="21"/>
  <c r="AZ19" i="21"/>
  <c r="AZ27" i="21"/>
  <c r="AZ20" i="23"/>
  <c r="AZ28" i="23"/>
  <c r="AZ19" i="23"/>
  <c r="AZ27" i="23"/>
  <c r="AZ20" i="22"/>
  <c r="AZ28" i="22"/>
  <c r="AZ20" i="20"/>
  <c r="AZ28" i="20"/>
  <c r="AZ18" i="23"/>
  <c r="AZ26" i="23"/>
  <c r="AM31" i="21"/>
  <c r="AK31" i="21"/>
  <c r="AM25" i="21"/>
  <c r="AK25" i="21"/>
  <c r="J9" i="20"/>
  <c r="A9" i="20"/>
  <c r="AZ19" i="22"/>
  <c r="AZ27" i="22"/>
  <c r="AM32" i="21"/>
  <c r="AK32" i="21"/>
  <c r="J10" i="20"/>
  <c r="A10" i="20"/>
  <c r="AK30" i="21"/>
  <c r="AM30" i="21"/>
  <c r="AM15" i="22"/>
  <c r="AL15" i="22"/>
  <c r="AK15" i="22"/>
  <c r="AM17" i="21"/>
  <c r="AK17" i="21"/>
  <c r="I10" i="24"/>
  <c r="F10" i="24"/>
  <c r="R10" i="24"/>
  <c r="C11" i="24"/>
  <c r="G11" i="24"/>
  <c r="S10" i="24"/>
  <c r="AD10" i="24"/>
  <c r="J9" i="24"/>
  <c r="A9" i="24"/>
  <c r="AM28" i="21"/>
  <c r="AK28" i="21"/>
  <c r="I10" i="21"/>
  <c r="J10" i="21"/>
  <c r="B9" i="20"/>
  <c r="U6" i="23"/>
  <c r="AK26" i="21"/>
  <c r="AM26" i="21"/>
  <c r="AM29" i="21"/>
  <c r="AK29" i="21"/>
  <c r="AM27" i="21"/>
  <c r="AK27" i="21"/>
  <c r="AM16" i="21"/>
  <c r="AK16" i="21"/>
  <c r="S10" i="21"/>
  <c r="AD10" i="21"/>
  <c r="AZ18" i="24"/>
  <c r="AZ26" i="24"/>
  <c r="W6" i="20"/>
  <c r="W8" i="20"/>
  <c r="W9" i="20"/>
  <c r="AZ20" i="21"/>
  <c r="AZ28" i="21"/>
  <c r="X6" i="23"/>
  <c r="X8" i="23"/>
  <c r="AZ19" i="24"/>
  <c r="AZ27" i="24"/>
  <c r="AM23" i="21"/>
  <c r="AK23" i="21"/>
  <c r="AK24" i="21"/>
  <c r="AM24" i="21"/>
  <c r="A9" i="21"/>
  <c r="J9" i="21"/>
  <c r="AM20" i="21"/>
  <c r="AK20" i="21"/>
  <c r="H9" i="24"/>
  <c r="B9" i="24"/>
  <c r="AK21" i="21"/>
  <c r="AM21" i="21"/>
  <c r="U9" i="24"/>
  <c r="U10" i="24"/>
  <c r="U11" i="24"/>
  <c r="U12" i="24"/>
  <c r="U13" i="24"/>
  <c r="U14" i="24"/>
  <c r="U15" i="24"/>
  <c r="U16" i="24"/>
  <c r="U17" i="24"/>
  <c r="U18" i="24"/>
  <c r="U19" i="24"/>
  <c r="U20" i="24"/>
  <c r="U21" i="24"/>
  <c r="L21" i="24"/>
  <c r="U22" i="24"/>
  <c r="U23" i="24"/>
  <c r="U24" i="24"/>
  <c r="U25" i="24"/>
  <c r="M25" i="24"/>
  <c r="U26" i="24"/>
  <c r="M26" i="24"/>
  <c r="U27" i="24"/>
  <c r="U28" i="24"/>
  <c r="U29" i="24"/>
  <c r="U30" i="24"/>
  <c r="U31" i="24"/>
  <c r="U32" i="24"/>
  <c r="U33" i="24"/>
  <c r="U34" i="24"/>
  <c r="U35" i="24"/>
  <c r="U36" i="24"/>
  <c r="U37" i="24"/>
  <c r="U38" i="24"/>
  <c r="U39" i="24"/>
  <c r="M39" i="24"/>
  <c r="U40" i="24"/>
  <c r="U41" i="24"/>
  <c r="M41" i="24"/>
  <c r="U42" i="24"/>
  <c r="U43" i="24"/>
  <c r="L43" i="24"/>
  <c r="U44" i="24"/>
  <c r="U45" i="24"/>
  <c r="U46" i="24"/>
  <c r="U47" i="24"/>
  <c r="U48" i="24"/>
  <c r="U49" i="24"/>
  <c r="U50" i="24"/>
  <c r="U51" i="24"/>
  <c r="U52" i="24"/>
  <c r="U53" i="24"/>
  <c r="U54" i="24"/>
  <c r="U55" i="24"/>
  <c r="U56" i="24"/>
  <c r="U57" i="24"/>
  <c r="U58" i="24"/>
  <c r="U59" i="24"/>
  <c r="M59" i="24"/>
  <c r="U60" i="24"/>
  <c r="U61" i="24"/>
  <c r="U62" i="24"/>
  <c r="U63" i="24"/>
  <c r="U64" i="24"/>
  <c r="U65" i="24"/>
  <c r="U66" i="24"/>
  <c r="U67" i="24"/>
  <c r="U68" i="24"/>
  <c r="U69" i="24"/>
  <c r="U70" i="24"/>
  <c r="U71" i="24"/>
  <c r="U72" i="24"/>
  <c r="U73" i="24"/>
  <c r="U74" i="24"/>
  <c r="U75" i="24"/>
  <c r="U76" i="24"/>
  <c r="U77" i="24"/>
  <c r="U78" i="24"/>
  <c r="U79" i="24"/>
  <c r="U80" i="24"/>
  <c r="U81" i="24"/>
  <c r="U82" i="24"/>
  <c r="U83" i="24"/>
  <c r="U84" i="24"/>
  <c r="U85" i="24"/>
  <c r="U86" i="24"/>
  <c r="U87" i="24"/>
  <c r="U88" i="24"/>
  <c r="U89" i="24"/>
  <c r="U90" i="24"/>
  <c r="U91" i="24"/>
  <c r="U92" i="24"/>
  <c r="L92" i="24"/>
  <c r="U93" i="24"/>
  <c r="U94" i="24"/>
  <c r="U95" i="24"/>
  <c r="U96" i="24"/>
  <c r="U97" i="24"/>
  <c r="U98" i="24"/>
  <c r="U99" i="24"/>
  <c r="U100" i="24"/>
  <c r="U101" i="24"/>
  <c r="U102" i="24"/>
  <c r="U103" i="24"/>
  <c r="U104" i="24"/>
  <c r="U105" i="24"/>
  <c r="U106" i="24"/>
  <c r="U107" i="24"/>
  <c r="U108" i="24"/>
  <c r="U109" i="24"/>
  <c r="U110" i="24"/>
  <c r="U111" i="24"/>
  <c r="U112" i="24"/>
  <c r="U113" i="24"/>
  <c r="U114" i="24"/>
  <c r="U115" i="24"/>
  <c r="U116" i="24"/>
  <c r="U117" i="24"/>
  <c r="U118" i="24"/>
  <c r="U119" i="24"/>
  <c r="U120" i="24"/>
  <c r="U121" i="24"/>
  <c r="U122" i="24"/>
  <c r="U123" i="24"/>
  <c r="U124" i="24"/>
  <c r="U125" i="24"/>
  <c r="U126" i="24"/>
  <c r="U127" i="24"/>
  <c r="U128" i="24"/>
  <c r="U129" i="24"/>
  <c r="U130" i="24"/>
  <c r="U131" i="24"/>
  <c r="U132" i="24"/>
  <c r="U133" i="24"/>
  <c r="U134" i="24"/>
  <c r="U135" i="24"/>
  <c r="U136" i="24"/>
  <c r="U137" i="24"/>
  <c r="U138" i="24"/>
  <c r="U139" i="24"/>
  <c r="U140" i="24"/>
  <c r="U141" i="24"/>
  <c r="U142" i="24"/>
  <c r="U143" i="24"/>
  <c r="U144" i="24"/>
  <c r="U145" i="24"/>
  <c r="U146" i="24"/>
  <c r="U147" i="24"/>
  <c r="U148" i="24"/>
  <c r="U149" i="24"/>
  <c r="U150" i="24"/>
  <c r="U151" i="24"/>
  <c r="U152" i="24"/>
  <c r="U153" i="24"/>
  <c r="U154" i="24"/>
  <c r="U155" i="24"/>
  <c r="U156" i="24"/>
  <c r="U157" i="24"/>
  <c r="U158" i="24"/>
  <c r="U159" i="24"/>
  <c r="U160" i="24"/>
  <c r="U161" i="24"/>
  <c r="U162" i="24"/>
  <c r="U163" i="24"/>
  <c r="U164" i="24"/>
  <c r="U165" i="24"/>
  <c r="U166" i="24"/>
  <c r="U167" i="24"/>
  <c r="U168" i="24"/>
  <c r="U169" i="24"/>
  <c r="U170" i="24"/>
  <c r="U171" i="24"/>
  <c r="U172" i="24"/>
  <c r="U173" i="24"/>
  <c r="U174" i="24"/>
  <c r="U175" i="24"/>
  <c r="U176" i="24"/>
  <c r="U177" i="24"/>
  <c r="U178" i="24"/>
  <c r="U179" i="24"/>
  <c r="U180" i="24"/>
  <c r="U181" i="24"/>
  <c r="U182" i="24"/>
  <c r="U183" i="24"/>
  <c r="U184" i="24"/>
  <c r="U185" i="24"/>
  <c r="U186" i="24"/>
  <c r="U187" i="24"/>
  <c r="U188" i="24"/>
  <c r="U189" i="24"/>
  <c r="U190" i="24"/>
  <c r="U191" i="24"/>
  <c r="U192" i="24"/>
  <c r="U193" i="24"/>
  <c r="U194" i="24"/>
  <c r="U195" i="24"/>
  <c r="U196" i="24"/>
  <c r="U197" i="24"/>
  <c r="U198" i="24"/>
  <c r="U199" i="24"/>
  <c r="U200" i="24"/>
  <c r="U201" i="24"/>
  <c r="U202" i="24"/>
  <c r="U203" i="24"/>
  <c r="U204" i="24"/>
  <c r="U205" i="24"/>
  <c r="U206" i="24"/>
  <c r="U207" i="24"/>
  <c r="U208" i="24"/>
  <c r="L8" i="24"/>
  <c r="M8" i="24"/>
  <c r="AL207" i="24"/>
  <c r="AK207" i="24"/>
  <c r="AM207" i="24"/>
  <c r="AL203" i="24"/>
  <c r="AK203" i="24"/>
  <c r="AM203" i="24"/>
  <c r="AK199" i="24"/>
  <c r="AL199" i="24"/>
  <c r="AM199" i="24"/>
  <c r="AL198" i="24"/>
  <c r="AK198" i="24"/>
  <c r="AM198" i="24"/>
  <c r="AK195" i="24"/>
  <c r="AL195" i="24"/>
  <c r="AM195" i="24"/>
  <c r="AL194" i="24"/>
  <c r="AK194" i="24"/>
  <c r="AM194" i="24"/>
  <c r="AK191" i="24"/>
  <c r="AL191" i="24"/>
  <c r="AM191" i="24"/>
  <c r="AL190" i="24"/>
  <c r="AK190" i="24"/>
  <c r="AM190" i="24"/>
  <c r="AK187" i="24"/>
  <c r="AL187" i="24"/>
  <c r="AM187" i="24"/>
  <c r="AL186" i="24"/>
  <c r="AK186" i="24"/>
  <c r="AM186" i="24"/>
  <c r="AK183" i="24"/>
  <c r="AL183" i="24"/>
  <c r="AM183" i="24"/>
  <c r="AL182" i="24"/>
  <c r="AK182" i="24"/>
  <c r="AM182" i="24"/>
  <c r="AK179" i="24"/>
  <c r="AL179" i="24"/>
  <c r="AM179" i="24"/>
  <c r="AL178" i="24"/>
  <c r="AK178" i="24"/>
  <c r="AM178" i="24"/>
  <c r="AK175" i="24"/>
  <c r="AL175" i="24"/>
  <c r="AM175" i="24"/>
  <c r="AL174" i="24"/>
  <c r="AK174" i="24"/>
  <c r="AM174" i="24"/>
  <c r="AK171" i="24"/>
  <c r="AL171" i="24"/>
  <c r="AM171" i="24"/>
  <c r="AL170" i="24"/>
  <c r="AK170" i="24"/>
  <c r="AM170" i="24"/>
  <c r="AK167" i="24"/>
  <c r="AL167" i="24"/>
  <c r="AM167" i="24"/>
  <c r="AL166" i="24"/>
  <c r="AK166" i="24"/>
  <c r="AM166" i="24"/>
  <c r="AK163" i="24"/>
  <c r="AL163" i="24"/>
  <c r="AM163" i="24"/>
  <c r="AL162" i="24"/>
  <c r="AK162" i="24"/>
  <c r="AM162" i="24"/>
  <c r="AL159" i="24"/>
  <c r="AK159" i="24"/>
  <c r="AM159" i="24"/>
  <c r="AK158" i="24"/>
  <c r="AL158" i="24"/>
  <c r="AM158" i="24"/>
  <c r="AK156" i="24"/>
  <c r="AL156" i="24"/>
  <c r="AM156" i="24"/>
  <c r="AL155" i="24"/>
  <c r="AM155" i="24"/>
  <c r="AK155" i="24"/>
  <c r="AL154" i="24"/>
  <c r="AK154" i="24"/>
  <c r="AM154" i="24"/>
  <c r="AL153" i="24"/>
  <c r="AM153" i="24"/>
  <c r="AL150" i="24"/>
  <c r="AK150" i="24"/>
  <c r="AM150" i="24"/>
  <c r="AK147" i="24"/>
  <c r="AM147" i="24"/>
  <c r="AL147" i="24"/>
  <c r="AL145" i="24"/>
  <c r="AM145" i="24"/>
  <c r="AL144" i="24"/>
  <c r="AK144" i="24"/>
  <c r="AL143" i="24"/>
  <c r="AM143" i="24"/>
  <c r="AK143" i="24"/>
  <c r="AM142" i="24"/>
  <c r="AL142" i="24"/>
  <c r="AK142" i="24"/>
  <c r="AL141" i="24"/>
  <c r="AM141" i="24"/>
  <c r="AK141" i="24"/>
  <c r="AK138" i="24"/>
  <c r="AL138" i="24"/>
  <c r="AM138" i="24"/>
  <c r="AL137" i="24"/>
  <c r="AK137" i="24"/>
  <c r="AM137" i="24"/>
  <c r="AL136" i="24"/>
  <c r="AM136" i="24"/>
  <c r="AL135" i="24"/>
  <c r="AK135" i="24"/>
  <c r="AM135" i="24"/>
  <c r="AL134" i="24"/>
  <c r="AM134" i="24"/>
  <c r="AK134" i="24"/>
  <c r="AL132" i="24"/>
  <c r="AK132" i="24"/>
  <c r="AM132" i="24"/>
  <c r="AM131" i="24"/>
  <c r="AL131" i="24"/>
  <c r="AK131" i="24"/>
  <c r="AK130" i="24"/>
  <c r="AM130" i="24"/>
  <c r="AL130" i="24"/>
  <c r="AL128" i="24"/>
  <c r="AM128" i="24"/>
  <c r="AK128" i="24"/>
  <c r="AM127" i="24"/>
  <c r="AL127" i="24"/>
  <c r="AK127" i="24"/>
  <c r="AK126" i="24"/>
  <c r="AM126" i="24"/>
  <c r="AL126" i="24"/>
  <c r="AM125" i="24"/>
  <c r="AK125" i="24"/>
  <c r="AL125" i="24"/>
  <c r="AL124" i="24"/>
  <c r="AM124" i="24"/>
  <c r="AK124" i="24"/>
  <c r="AL123" i="24"/>
  <c r="AK123" i="24"/>
  <c r="AM123" i="24"/>
  <c r="AM122" i="24"/>
  <c r="AL122" i="24"/>
  <c r="AK122" i="24"/>
  <c r="AL121" i="24"/>
  <c r="AM121" i="24"/>
  <c r="AL119" i="24"/>
  <c r="AK119" i="24"/>
  <c r="AM119" i="24"/>
  <c r="AM118" i="24"/>
  <c r="AK118" i="24"/>
  <c r="AL118" i="24"/>
  <c r="AM115" i="24"/>
  <c r="AL115" i="24"/>
  <c r="AK115" i="24"/>
  <c r="AM114" i="24"/>
  <c r="AK114" i="24"/>
  <c r="AL114" i="24"/>
  <c r="AL113" i="24"/>
  <c r="AM113" i="24"/>
  <c r="AK113" i="24"/>
  <c r="AM111" i="24"/>
  <c r="AL111" i="24"/>
  <c r="AK111" i="24"/>
  <c r="AM110" i="24"/>
  <c r="AK110" i="24"/>
  <c r="AL110" i="24"/>
  <c r="AK109" i="24"/>
  <c r="AL109" i="24"/>
  <c r="AM109" i="24"/>
  <c r="AM108" i="24"/>
  <c r="AK108" i="24"/>
  <c r="AL108" i="24"/>
  <c r="AK107" i="24"/>
  <c r="AL107" i="24"/>
  <c r="AM107" i="24"/>
  <c r="AM106" i="24"/>
  <c r="AK106" i="24"/>
  <c r="AL106" i="24"/>
  <c r="AM105" i="24"/>
  <c r="AL105" i="24"/>
  <c r="AK105" i="24"/>
  <c r="AL102" i="24"/>
  <c r="AK102" i="24"/>
  <c r="AM102" i="24"/>
  <c r="AM101" i="24"/>
  <c r="AL101" i="24"/>
  <c r="AK101" i="24"/>
  <c r="AK99" i="24"/>
  <c r="AM99" i="24"/>
  <c r="AL99" i="24"/>
  <c r="AM98" i="24"/>
  <c r="AK98" i="24"/>
  <c r="AL98" i="24"/>
  <c r="AL97" i="24"/>
  <c r="AM97" i="24"/>
  <c r="AK97" i="24"/>
  <c r="AL96" i="24"/>
  <c r="AM96" i="24"/>
  <c r="AM95" i="24"/>
  <c r="AL95" i="24"/>
  <c r="AK95" i="24"/>
  <c r="AL94" i="24"/>
  <c r="AM94" i="24"/>
  <c r="AK94" i="24"/>
  <c r="AM93" i="24"/>
  <c r="AL93" i="24"/>
  <c r="AK93" i="24"/>
  <c r="AL92" i="24"/>
  <c r="AM92" i="24"/>
  <c r="AK92" i="24"/>
  <c r="AL89" i="24"/>
  <c r="AK89" i="24"/>
  <c r="AM89" i="24"/>
  <c r="AM87" i="24"/>
  <c r="AL87" i="24"/>
  <c r="AK87" i="24"/>
  <c r="AK84" i="24"/>
  <c r="AL84" i="24"/>
  <c r="AM84" i="24"/>
  <c r="AK83" i="24"/>
  <c r="AM83" i="24"/>
  <c r="AL83" i="24"/>
  <c r="AL79" i="24"/>
  <c r="AK79" i="24"/>
  <c r="AM79" i="24"/>
  <c r="AM77" i="24"/>
  <c r="AK77" i="24"/>
  <c r="AL77" i="24"/>
  <c r="AL76" i="24"/>
  <c r="AM76" i="24"/>
  <c r="AK76" i="24"/>
  <c r="AM75" i="24"/>
  <c r="AL75" i="24"/>
  <c r="AK75" i="24"/>
  <c r="AK73" i="24"/>
  <c r="AL73" i="24"/>
  <c r="AM73" i="24"/>
  <c r="AL72" i="24"/>
  <c r="AM72" i="24"/>
  <c r="AK72" i="24"/>
  <c r="AM71" i="24"/>
  <c r="AL71" i="24"/>
  <c r="AK71" i="24"/>
  <c r="AK69" i="24"/>
  <c r="AM69" i="24"/>
  <c r="AL69" i="24"/>
  <c r="AL68" i="24"/>
  <c r="AM68" i="24"/>
  <c r="AK68" i="24"/>
  <c r="AM67" i="24"/>
  <c r="AL67" i="24"/>
  <c r="AK67" i="24"/>
  <c r="AL65" i="24"/>
  <c r="AM65" i="24"/>
  <c r="AK65" i="24"/>
  <c r="AK63" i="24"/>
  <c r="AM63" i="24"/>
  <c r="AL63" i="24"/>
  <c r="AK61" i="24"/>
  <c r="AM61" i="24"/>
  <c r="AL61" i="24"/>
  <c r="AM59" i="24"/>
  <c r="AL59" i="24"/>
  <c r="AK59" i="24"/>
  <c r="AK57" i="24"/>
  <c r="AL57" i="24"/>
  <c r="AM57" i="24"/>
  <c r="AM55" i="24"/>
  <c r="AL55" i="24"/>
  <c r="AK55" i="24"/>
  <c r="AL53" i="24"/>
  <c r="AK53" i="24"/>
  <c r="AM53" i="24"/>
  <c r="AK51" i="24"/>
  <c r="AL51" i="24"/>
  <c r="AM51" i="24"/>
  <c r="AL49" i="24"/>
  <c r="AK49" i="24"/>
  <c r="AM49" i="24"/>
  <c r="AM47" i="24"/>
  <c r="AL47" i="24"/>
  <c r="AK47" i="24"/>
  <c r="AM45" i="24"/>
  <c r="AL45" i="24"/>
  <c r="AK45" i="24"/>
  <c r="AL44" i="24"/>
  <c r="AM44" i="24"/>
  <c r="AK44" i="24"/>
  <c r="AL43" i="24"/>
  <c r="AK43" i="24"/>
  <c r="AM43" i="24"/>
  <c r="AM41" i="24"/>
  <c r="AL41" i="24"/>
  <c r="AK41" i="24"/>
  <c r="AL40" i="24"/>
  <c r="AM40" i="24"/>
  <c r="AK40" i="24"/>
  <c r="AK39" i="24"/>
  <c r="AL39" i="24"/>
  <c r="AM39" i="24"/>
  <c r="AK38" i="24"/>
  <c r="AL38" i="24"/>
  <c r="AM38" i="24"/>
  <c r="AM37" i="24"/>
  <c r="AL37" i="24"/>
  <c r="AK37" i="24"/>
  <c r="AL34" i="24"/>
  <c r="AK34" i="24"/>
  <c r="AK32" i="24"/>
  <c r="AL32" i="24"/>
  <c r="AM32" i="24"/>
  <c r="AK31" i="24"/>
  <c r="AM31" i="24"/>
  <c r="AL31" i="24"/>
  <c r="AL30" i="24"/>
  <c r="AK30" i="24"/>
  <c r="AM30" i="24"/>
  <c r="AK29" i="24"/>
  <c r="AM29" i="24"/>
  <c r="AL29" i="24"/>
  <c r="AL28" i="24"/>
  <c r="AK28" i="24"/>
  <c r="AM28" i="24"/>
  <c r="AK27" i="24"/>
  <c r="AM27" i="24"/>
  <c r="AL27" i="24"/>
  <c r="AL26" i="24"/>
  <c r="AK26" i="24"/>
  <c r="AM26" i="24"/>
  <c r="AL25" i="24"/>
  <c r="AK25" i="24"/>
  <c r="AM25" i="24"/>
  <c r="AK23" i="24"/>
  <c r="AL23" i="24"/>
  <c r="AM23" i="24"/>
  <c r="AM21" i="24"/>
  <c r="AI6" i="24"/>
  <c r="AK21" i="24"/>
  <c r="AL21" i="24"/>
  <c r="M92" i="24"/>
  <c r="L41" i="24"/>
  <c r="L26" i="24"/>
  <c r="L25" i="24"/>
  <c r="M21" i="24"/>
  <c r="BB29" i="24"/>
  <c r="X9" i="23"/>
  <c r="W9" i="23"/>
  <c r="W10" i="23"/>
  <c r="V9" i="23"/>
  <c r="V10" i="23"/>
  <c r="V13" i="23"/>
  <c r="V11" i="23"/>
  <c r="V14" i="23"/>
  <c r="V12" i="23"/>
  <c r="U8" i="23"/>
  <c r="U9" i="22"/>
  <c r="U10" i="22"/>
  <c r="X12" i="22"/>
  <c r="X13" i="22"/>
  <c r="M8" i="22"/>
  <c r="W11" i="22"/>
  <c r="W12" i="22"/>
  <c r="M8" i="21"/>
  <c r="U9" i="21"/>
  <c r="M9" i="21"/>
  <c r="U10" i="21"/>
  <c r="U11" i="21"/>
  <c r="U12" i="21"/>
  <c r="U13" i="21"/>
  <c r="U14" i="21"/>
  <c r="L8" i="21"/>
  <c r="V13" i="21"/>
  <c r="V14" i="21"/>
  <c r="X10" i="21"/>
  <c r="BA19" i="20"/>
  <c r="BA18" i="20"/>
  <c r="X9" i="20"/>
  <c r="X10" i="20"/>
  <c r="X11" i="20"/>
  <c r="I10" i="23"/>
  <c r="S10" i="23"/>
  <c r="AD10" i="23"/>
  <c r="C11" i="23"/>
  <c r="G11" i="23"/>
  <c r="AK8" i="20"/>
  <c r="AM8" i="20"/>
  <c r="AL8" i="20"/>
  <c r="B9" i="23"/>
  <c r="H9" i="23"/>
  <c r="AM10" i="20"/>
  <c r="AK10" i="20"/>
  <c r="AL10" i="20"/>
  <c r="AL11" i="20"/>
  <c r="AK11" i="20"/>
  <c r="AM11" i="20"/>
  <c r="AK14" i="21"/>
  <c r="AM14" i="21"/>
  <c r="AK12" i="23"/>
  <c r="AL12" i="23"/>
  <c r="AM12" i="23"/>
  <c r="AL16" i="23"/>
  <c r="AM16" i="23"/>
  <c r="AK16" i="23"/>
  <c r="AM15" i="23"/>
  <c r="AK15" i="23"/>
  <c r="AL15" i="23"/>
  <c r="AK8" i="23"/>
  <c r="AL8" i="23"/>
  <c r="AM8" i="23"/>
  <c r="AL10" i="23"/>
  <c r="AM10" i="23"/>
  <c r="AK10" i="23"/>
  <c r="AK11" i="23"/>
  <c r="AL11" i="23"/>
  <c r="AM11" i="23"/>
  <c r="AL14" i="23"/>
  <c r="AM14" i="23"/>
  <c r="AK14" i="23"/>
  <c r="AM9" i="23"/>
  <c r="AK9" i="23"/>
  <c r="AL9" i="23"/>
  <c r="AK11" i="22"/>
  <c r="AL11" i="22"/>
  <c r="AM11" i="22"/>
  <c r="H10" i="22"/>
  <c r="B10" i="22"/>
  <c r="AM9" i="22"/>
  <c r="AL9" i="22"/>
  <c r="AK9" i="22"/>
  <c r="A10" i="22"/>
  <c r="J10" i="22"/>
  <c r="AL10" i="22"/>
  <c r="AM10" i="22"/>
  <c r="AK10" i="22"/>
  <c r="Q9" i="22"/>
  <c r="I11" i="22"/>
  <c r="S11" i="22"/>
  <c r="AD11" i="22"/>
  <c r="A11" i="20"/>
  <c r="J11" i="20"/>
  <c r="I12" i="20"/>
  <c r="S12" i="20"/>
  <c r="AD12" i="20"/>
  <c r="H11" i="20"/>
  <c r="B11" i="20"/>
  <c r="Q8" i="18"/>
  <c r="Q14" i="14"/>
  <c r="Q8" i="15"/>
  <c r="Q8" i="16"/>
  <c r="AJ236" i="18"/>
  <c r="AI236" i="18"/>
  <c r="P236" i="18"/>
  <c r="L236" i="18"/>
  <c r="A236" i="18"/>
  <c r="AJ235" i="18"/>
  <c r="AI235" i="18"/>
  <c r="P235" i="18"/>
  <c r="L235" i="18"/>
  <c r="A235" i="18"/>
  <c r="AJ234" i="18"/>
  <c r="AI234" i="18"/>
  <c r="P234" i="18"/>
  <c r="L234" i="18"/>
  <c r="A234" i="18"/>
  <c r="AJ233" i="18"/>
  <c r="AI233" i="18"/>
  <c r="P233" i="18"/>
  <c r="L233" i="18"/>
  <c r="A233" i="18"/>
  <c r="AJ232" i="18"/>
  <c r="AI232" i="18"/>
  <c r="P232" i="18"/>
  <c r="L232" i="18"/>
  <c r="A232" i="18"/>
  <c r="AJ231" i="18"/>
  <c r="AI231" i="18"/>
  <c r="P231" i="18"/>
  <c r="L231" i="18"/>
  <c r="A231" i="18"/>
  <c r="AJ230" i="18"/>
  <c r="AI230" i="18"/>
  <c r="P230" i="18"/>
  <c r="L230" i="18"/>
  <c r="A230" i="18"/>
  <c r="AJ229" i="18"/>
  <c r="AI229" i="18"/>
  <c r="P229" i="18"/>
  <c r="L229" i="18"/>
  <c r="A229" i="18"/>
  <c r="AJ228" i="18"/>
  <c r="AI228" i="18"/>
  <c r="P228" i="18"/>
  <c r="L228" i="18"/>
  <c r="A228" i="18"/>
  <c r="AJ227" i="18"/>
  <c r="AI227" i="18"/>
  <c r="P227" i="18"/>
  <c r="L227" i="18"/>
  <c r="A227" i="18"/>
  <c r="AJ226" i="18"/>
  <c r="AI226" i="18"/>
  <c r="P226" i="18"/>
  <c r="L226" i="18"/>
  <c r="A226" i="18"/>
  <c r="AJ225" i="18"/>
  <c r="AI225" i="18"/>
  <c r="P225" i="18"/>
  <c r="L225" i="18"/>
  <c r="A225" i="18"/>
  <c r="AJ224" i="18"/>
  <c r="AI224" i="18"/>
  <c r="P224" i="18"/>
  <c r="L224" i="18"/>
  <c r="A224" i="18"/>
  <c r="AJ223" i="18"/>
  <c r="AI223" i="18"/>
  <c r="P223" i="18"/>
  <c r="L223" i="18"/>
  <c r="A223" i="18"/>
  <c r="AJ222" i="18"/>
  <c r="AI222" i="18"/>
  <c r="P222" i="18"/>
  <c r="L222" i="18"/>
  <c r="A222" i="18"/>
  <c r="AJ221" i="18"/>
  <c r="AI221" i="18"/>
  <c r="P221" i="18"/>
  <c r="L221" i="18"/>
  <c r="A221" i="18"/>
  <c r="AJ220" i="18"/>
  <c r="AI220" i="18"/>
  <c r="P220" i="18"/>
  <c r="L220" i="18"/>
  <c r="A220" i="18"/>
  <c r="AJ219" i="18"/>
  <c r="AI219" i="18"/>
  <c r="P219" i="18"/>
  <c r="L219" i="18"/>
  <c r="A219" i="18"/>
  <c r="AJ218" i="18"/>
  <c r="AI218" i="18"/>
  <c r="P218" i="18"/>
  <c r="L218" i="18"/>
  <c r="A218" i="18"/>
  <c r="AJ217" i="18"/>
  <c r="AI217" i="18"/>
  <c r="P217" i="18"/>
  <c r="L217" i="18"/>
  <c r="J217" i="18"/>
  <c r="A217" i="18"/>
  <c r="AJ216" i="18"/>
  <c r="AI216" i="18"/>
  <c r="P216" i="18"/>
  <c r="L216" i="18"/>
  <c r="J216" i="18"/>
  <c r="A216" i="18"/>
  <c r="AI215" i="18"/>
  <c r="AE215" i="18"/>
  <c r="AJ215" i="18"/>
  <c r="P215" i="18"/>
  <c r="L215" i="18"/>
  <c r="J215" i="18"/>
  <c r="A215" i="18"/>
  <c r="AI214" i="18"/>
  <c r="AE214" i="18"/>
  <c r="AJ214" i="18"/>
  <c r="P214" i="18"/>
  <c r="L214" i="18"/>
  <c r="J214" i="18"/>
  <c r="A214" i="18"/>
  <c r="AI213" i="18"/>
  <c r="AE213" i="18"/>
  <c r="AJ213" i="18"/>
  <c r="P213" i="18"/>
  <c r="L213" i="18"/>
  <c r="J213" i="18"/>
  <c r="A213" i="18"/>
  <c r="AI212" i="18"/>
  <c r="AE212" i="18"/>
  <c r="AJ212" i="18"/>
  <c r="P212" i="18"/>
  <c r="L212" i="18"/>
  <c r="J212" i="18"/>
  <c r="A212" i="18"/>
  <c r="AI211" i="18"/>
  <c r="AE211" i="18"/>
  <c r="AJ211" i="18"/>
  <c r="P211" i="18"/>
  <c r="L211" i="18"/>
  <c r="J211" i="18"/>
  <c r="A211" i="18"/>
  <c r="AI210" i="18"/>
  <c r="AE210" i="18"/>
  <c r="AJ210" i="18"/>
  <c r="P210" i="18"/>
  <c r="L210" i="18"/>
  <c r="J210" i="18"/>
  <c r="A210" i="18"/>
  <c r="AI209" i="18"/>
  <c r="AE209" i="18"/>
  <c r="AJ209" i="18"/>
  <c r="P209" i="18"/>
  <c r="L209" i="18"/>
  <c r="J209" i="18"/>
  <c r="A209" i="18"/>
  <c r="AI208" i="18"/>
  <c r="AF208" i="18"/>
  <c r="AB208" i="18"/>
  <c r="AA208" i="18"/>
  <c r="Z208" i="18"/>
  <c r="Y208" i="18"/>
  <c r="P208" i="18"/>
  <c r="N208" i="18"/>
  <c r="J208" i="18"/>
  <c r="A208" i="18"/>
  <c r="AI207" i="18"/>
  <c r="AF207" i="18"/>
  <c r="AB207" i="18"/>
  <c r="AA207" i="18"/>
  <c r="Z207" i="18"/>
  <c r="Y207" i="18"/>
  <c r="P207" i="18"/>
  <c r="N207" i="18"/>
  <c r="J207" i="18"/>
  <c r="A207" i="18"/>
  <c r="AI206" i="18"/>
  <c r="AF206" i="18"/>
  <c r="AB206" i="18"/>
  <c r="AA206" i="18"/>
  <c r="Z206" i="18"/>
  <c r="Y206" i="18"/>
  <c r="P206" i="18"/>
  <c r="N206" i="18"/>
  <c r="J206" i="18"/>
  <c r="A206" i="18"/>
  <c r="AI205" i="18"/>
  <c r="AF205" i="18"/>
  <c r="AB205" i="18"/>
  <c r="AA205" i="18"/>
  <c r="Z205" i="18"/>
  <c r="Y205" i="18"/>
  <c r="P205" i="18"/>
  <c r="N205" i="18"/>
  <c r="J205" i="18"/>
  <c r="A205" i="18"/>
  <c r="AI204" i="18"/>
  <c r="AF204" i="18"/>
  <c r="AB204" i="18"/>
  <c r="AA204" i="18"/>
  <c r="Z204" i="18"/>
  <c r="Y204" i="18"/>
  <c r="P204" i="18"/>
  <c r="N204" i="18"/>
  <c r="J204" i="18"/>
  <c r="A204" i="18"/>
  <c r="AI203" i="18"/>
  <c r="AF203" i="18"/>
  <c r="AB203" i="18"/>
  <c r="AA203" i="18"/>
  <c r="Z203" i="18"/>
  <c r="Y203" i="18"/>
  <c r="P203" i="18"/>
  <c r="N203" i="18"/>
  <c r="J203" i="18"/>
  <c r="A203" i="18"/>
  <c r="AI202" i="18"/>
  <c r="AF202" i="18"/>
  <c r="AB202" i="18"/>
  <c r="AA202" i="18"/>
  <c r="Z202" i="18"/>
  <c r="Y202" i="18"/>
  <c r="P202" i="18"/>
  <c r="N202" i="18"/>
  <c r="J202" i="18"/>
  <c r="A202" i="18"/>
  <c r="AI201" i="18"/>
  <c r="AF201" i="18"/>
  <c r="AB201" i="18"/>
  <c r="AA201" i="18"/>
  <c r="Z201" i="18"/>
  <c r="Y201" i="18"/>
  <c r="P201" i="18"/>
  <c r="N201" i="18"/>
  <c r="J201" i="18"/>
  <c r="A201" i="18"/>
  <c r="AI200" i="18"/>
  <c r="AF200" i="18"/>
  <c r="AB200" i="18"/>
  <c r="AA200" i="18"/>
  <c r="Z200" i="18"/>
  <c r="Y200" i="18"/>
  <c r="P200" i="18"/>
  <c r="N200" i="18"/>
  <c r="AI199" i="18"/>
  <c r="AF199" i="18"/>
  <c r="AB199" i="18"/>
  <c r="AA199" i="18"/>
  <c r="Z199" i="18"/>
  <c r="Y199" i="18"/>
  <c r="P199" i="18"/>
  <c r="N199" i="18"/>
  <c r="AI198" i="18"/>
  <c r="AF198" i="18"/>
  <c r="AB198" i="18"/>
  <c r="AA198" i="18"/>
  <c r="Z198" i="18"/>
  <c r="Y198" i="18"/>
  <c r="P198" i="18"/>
  <c r="N198" i="18"/>
  <c r="AI197" i="18"/>
  <c r="AF197" i="18"/>
  <c r="AB197" i="18"/>
  <c r="AA197" i="18"/>
  <c r="Z197" i="18"/>
  <c r="Y197" i="18"/>
  <c r="P197" i="18"/>
  <c r="N197" i="18"/>
  <c r="AI196" i="18"/>
  <c r="AF196" i="18"/>
  <c r="AB196" i="18"/>
  <c r="AA196" i="18"/>
  <c r="Z196" i="18"/>
  <c r="Y196" i="18"/>
  <c r="P196" i="18"/>
  <c r="N196" i="18"/>
  <c r="AI195" i="18"/>
  <c r="AF195" i="18"/>
  <c r="AB195" i="18"/>
  <c r="AA195" i="18"/>
  <c r="Z195" i="18"/>
  <c r="Y195" i="18"/>
  <c r="P195" i="18"/>
  <c r="N195" i="18"/>
  <c r="AI194" i="18"/>
  <c r="AF194" i="18"/>
  <c r="AB194" i="18"/>
  <c r="AA194" i="18"/>
  <c r="Z194" i="18"/>
  <c r="Y194" i="18"/>
  <c r="P194" i="18"/>
  <c r="N194" i="18"/>
  <c r="AI193" i="18"/>
  <c r="AF193" i="18"/>
  <c r="AB193" i="18"/>
  <c r="AA193" i="18"/>
  <c r="Z193" i="18"/>
  <c r="Y193" i="18"/>
  <c r="P193" i="18"/>
  <c r="N193" i="18"/>
  <c r="AI192" i="18"/>
  <c r="AF192" i="18"/>
  <c r="AB192" i="18"/>
  <c r="AA192" i="18"/>
  <c r="Z192" i="18"/>
  <c r="Y192" i="18"/>
  <c r="P192" i="18"/>
  <c r="N192" i="18"/>
  <c r="AI191" i="18"/>
  <c r="AF191" i="18"/>
  <c r="AB191" i="18"/>
  <c r="AA191" i="18"/>
  <c r="Z191" i="18"/>
  <c r="Y191" i="18"/>
  <c r="P191" i="18"/>
  <c r="N191" i="18"/>
  <c r="AI190" i="18"/>
  <c r="AF190" i="18"/>
  <c r="AB190" i="18"/>
  <c r="AA190" i="18"/>
  <c r="Z190" i="18"/>
  <c r="Y190" i="18"/>
  <c r="P190" i="18"/>
  <c r="N190" i="18"/>
  <c r="AI189" i="18"/>
  <c r="AF189" i="18"/>
  <c r="AB189" i="18"/>
  <c r="AA189" i="18"/>
  <c r="Z189" i="18"/>
  <c r="Y189" i="18"/>
  <c r="P189" i="18"/>
  <c r="N189" i="18"/>
  <c r="AI188" i="18"/>
  <c r="AF188" i="18"/>
  <c r="AB188" i="18"/>
  <c r="AA188" i="18"/>
  <c r="Z188" i="18"/>
  <c r="Y188" i="18"/>
  <c r="P188" i="18"/>
  <c r="N188" i="18"/>
  <c r="AI187" i="18"/>
  <c r="AF187" i="18"/>
  <c r="AB187" i="18"/>
  <c r="AA187" i="18"/>
  <c r="Z187" i="18"/>
  <c r="Y187" i="18"/>
  <c r="P187" i="18"/>
  <c r="N187" i="18"/>
  <c r="AI186" i="18"/>
  <c r="AF186" i="18"/>
  <c r="AB186" i="18"/>
  <c r="AA186" i="18"/>
  <c r="Z186" i="18"/>
  <c r="Y186" i="18"/>
  <c r="P186" i="18"/>
  <c r="N186" i="18"/>
  <c r="AI185" i="18"/>
  <c r="AF185" i="18"/>
  <c r="AB185" i="18"/>
  <c r="AA185" i="18"/>
  <c r="Z185" i="18"/>
  <c r="Y185" i="18"/>
  <c r="P185" i="18"/>
  <c r="N185" i="18"/>
  <c r="AI184" i="18"/>
  <c r="AF184" i="18"/>
  <c r="AB184" i="18"/>
  <c r="AA184" i="18"/>
  <c r="Z184" i="18"/>
  <c r="Y184" i="18"/>
  <c r="P184" i="18"/>
  <c r="N184" i="18"/>
  <c r="AI183" i="18"/>
  <c r="AF183" i="18"/>
  <c r="AB183" i="18"/>
  <c r="AA183" i="18"/>
  <c r="Z183" i="18"/>
  <c r="Y183" i="18"/>
  <c r="P183" i="18"/>
  <c r="N183" i="18"/>
  <c r="AI182" i="18"/>
  <c r="AF182" i="18"/>
  <c r="AB182" i="18"/>
  <c r="AA182" i="18"/>
  <c r="Z182" i="18"/>
  <c r="Y182" i="18"/>
  <c r="P182" i="18"/>
  <c r="N182" i="18"/>
  <c r="AI181" i="18"/>
  <c r="AF181" i="18"/>
  <c r="AB181" i="18"/>
  <c r="AA181" i="18"/>
  <c r="Z181" i="18"/>
  <c r="Y181" i="18"/>
  <c r="P181" i="18"/>
  <c r="N181" i="18"/>
  <c r="AI180" i="18"/>
  <c r="AF180" i="18"/>
  <c r="AB180" i="18"/>
  <c r="AA180" i="18"/>
  <c r="Z180" i="18"/>
  <c r="Y180" i="18"/>
  <c r="P180" i="18"/>
  <c r="N180" i="18"/>
  <c r="AI179" i="18"/>
  <c r="AF179" i="18"/>
  <c r="AB179" i="18"/>
  <c r="AA179" i="18"/>
  <c r="Z179" i="18"/>
  <c r="Y179" i="18"/>
  <c r="P179" i="18"/>
  <c r="N179" i="18"/>
  <c r="AI178" i="18"/>
  <c r="AF178" i="18"/>
  <c r="AB178" i="18"/>
  <c r="AA178" i="18"/>
  <c r="Z178" i="18"/>
  <c r="Y178" i="18"/>
  <c r="P178" i="18"/>
  <c r="N178" i="18"/>
  <c r="AI177" i="18"/>
  <c r="AF177" i="18"/>
  <c r="AB177" i="18"/>
  <c r="AA177" i="18"/>
  <c r="Z177" i="18"/>
  <c r="Y177" i="18"/>
  <c r="P177" i="18"/>
  <c r="N177" i="18"/>
  <c r="AI176" i="18"/>
  <c r="AF176" i="18"/>
  <c r="AB176" i="18"/>
  <c r="AA176" i="18"/>
  <c r="Z176" i="18"/>
  <c r="Y176" i="18"/>
  <c r="P176" i="18"/>
  <c r="N176" i="18"/>
  <c r="AI175" i="18"/>
  <c r="AF175" i="18"/>
  <c r="AB175" i="18"/>
  <c r="AA175" i="18"/>
  <c r="Z175" i="18"/>
  <c r="Y175" i="18"/>
  <c r="P175" i="18"/>
  <c r="N175" i="18"/>
  <c r="AI174" i="18"/>
  <c r="AF174" i="18"/>
  <c r="AB174" i="18"/>
  <c r="AA174" i="18"/>
  <c r="Z174" i="18"/>
  <c r="Y174" i="18"/>
  <c r="P174" i="18"/>
  <c r="N174" i="18"/>
  <c r="AI173" i="18"/>
  <c r="AF173" i="18"/>
  <c r="AB173" i="18"/>
  <c r="AA173" i="18"/>
  <c r="Z173" i="18"/>
  <c r="Y173" i="18"/>
  <c r="P173" i="18"/>
  <c r="N173" i="18"/>
  <c r="AI172" i="18"/>
  <c r="AF172" i="18"/>
  <c r="AB172" i="18"/>
  <c r="AA172" i="18"/>
  <c r="Z172" i="18"/>
  <c r="Y172" i="18"/>
  <c r="P172" i="18"/>
  <c r="N172" i="18"/>
  <c r="AI171" i="18"/>
  <c r="AF171" i="18"/>
  <c r="AB171" i="18"/>
  <c r="AA171" i="18"/>
  <c r="Z171" i="18"/>
  <c r="Y171" i="18"/>
  <c r="P171" i="18"/>
  <c r="N171" i="18"/>
  <c r="AI170" i="18"/>
  <c r="AF170" i="18"/>
  <c r="AB170" i="18"/>
  <c r="AA170" i="18"/>
  <c r="Z170" i="18"/>
  <c r="Y170" i="18"/>
  <c r="P170" i="18"/>
  <c r="N170" i="18"/>
  <c r="AI169" i="18"/>
  <c r="AF169" i="18"/>
  <c r="AB169" i="18"/>
  <c r="AA169" i="18"/>
  <c r="Z169" i="18"/>
  <c r="Y169" i="18"/>
  <c r="P169" i="18"/>
  <c r="N169" i="18"/>
  <c r="AI168" i="18"/>
  <c r="AF168" i="18"/>
  <c r="AB168" i="18"/>
  <c r="AA168" i="18"/>
  <c r="Z168" i="18"/>
  <c r="Y168" i="18"/>
  <c r="P168" i="18"/>
  <c r="N168" i="18"/>
  <c r="AI167" i="18"/>
  <c r="AF167" i="18"/>
  <c r="AB167" i="18"/>
  <c r="AA167" i="18"/>
  <c r="Z167" i="18"/>
  <c r="Y167" i="18"/>
  <c r="P167" i="18"/>
  <c r="N167" i="18"/>
  <c r="AI166" i="18"/>
  <c r="AF166" i="18"/>
  <c r="AB166" i="18"/>
  <c r="AA166" i="18"/>
  <c r="Z166" i="18"/>
  <c r="Y166" i="18"/>
  <c r="P166" i="18"/>
  <c r="N166" i="18"/>
  <c r="AI165" i="18"/>
  <c r="AF165" i="18"/>
  <c r="AB165" i="18"/>
  <c r="AA165" i="18"/>
  <c r="Z165" i="18"/>
  <c r="Y165" i="18"/>
  <c r="P165" i="18"/>
  <c r="N165" i="18"/>
  <c r="AI164" i="18"/>
  <c r="AF164" i="18"/>
  <c r="AB164" i="18"/>
  <c r="AA164" i="18"/>
  <c r="Z164" i="18"/>
  <c r="Y164" i="18"/>
  <c r="P164" i="18"/>
  <c r="N164" i="18"/>
  <c r="AI163" i="18"/>
  <c r="AF163" i="18"/>
  <c r="AB163" i="18"/>
  <c r="AA163" i="18"/>
  <c r="Z163" i="18"/>
  <c r="Y163" i="18"/>
  <c r="P163" i="18"/>
  <c r="N163" i="18"/>
  <c r="AI162" i="18"/>
  <c r="AF162" i="18"/>
  <c r="AB162" i="18"/>
  <c r="AA162" i="18"/>
  <c r="Z162" i="18"/>
  <c r="Y162" i="18"/>
  <c r="P162" i="18"/>
  <c r="N162" i="18"/>
  <c r="AI161" i="18"/>
  <c r="AF161" i="18"/>
  <c r="AB161" i="18"/>
  <c r="AA161" i="18"/>
  <c r="Z161" i="18"/>
  <c r="Y161" i="18"/>
  <c r="P161" i="18"/>
  <c r="N161" i="18"/>
  <c r="AI160" i="18"/>
  <c r="AF160" i="18"/>
  <c r="AB160" i="18"/>
  <c r="AA160" i="18"/>
  <c r="Z160" i="18"/>
  <c r="Y160" i="18"/>
  <c r="P160" i="18"/>
  <c r="N160" i="18"/>
  <c r="AI159" i="18"/>
  <c r="AF159" i="18"/>
  <c r="AB159" i="18"/>
  <c r="AA159" i="18"/>
  <c r="Z159" i="18"/>
  <c r="Y159" i="18"/>
  <c r="P159" i="18"/>
  <c r="N159" i="18"/>
  <c r="AI158" i="18"/>
  <c r="AF158" i="18"/>
  <c r="AB158" i="18"/>
  <c r="AA158" i="18"/>
  <c r="Z158" i="18"/>
  <c r="Y158" i="18"/>
  <c r="P158" i="18"/>
  <c r="N158" i="18"/>
  <c r="AI157" i="18"/>
  <c r="AF157" i="18"/>
  <c r="AB157" i="18"/>
  <c r="AA157" i="18"/>
  <c r="Z157" i="18"/>
  <c r="Y157" i="18"/>
  <c r="P157" i="18"/>
  <c r="N157" i="18"/>
  <c r="AI156" i="18"/>
  <c r="AF156" i="18"/>
  <c r="AB156" i="18"/>
  <c r="AA156" i="18"/>
  <c r="Z156" i="18"/>
  <c r="Y156" i="18"/>
  <c r="P156" i="18"/>
  <c r="N156" i="18"/>
  <c r="AI155" i="18"/>
  <c r="AF155" i="18"/>
  <c r="AB155" i="18"/>
  <c r="AA155" i="18"/>
  <c r="Z155" i="18"/>
  <c r="Y155" i="18"/>
  <c r="P155" i="18"/>
  <c r="N155" i="18"/>
  <c r="AI154" i="18"/>
  <c r="AF154" i="18"/>
  <c r="AB154" i="18"/>
  <c r="AA154" i="18"/>
  <c r="Z154" i="18"/>
  <c r="Y154" i="18"/>
  <c r="P154" i="18"/>
  <c r="N154" i="18"/>
  <c r="AI153" i="18"/>
  <c r="AF153" i="18"/>
  <c r="AB153" i="18"/>
  <c r="AA153" i="18"/>
  <c r="Z153" i="18"/>
  <c r="Y153" i="18"/>
  <c r="P153" i="18"/>
  <c r="N153" i="18"/>
  <c r="AI152" i="18"/>
  <c r="AF152" i="18"/>
  <c r="AB152" i="18"/>
  <c r="AA152" i="18"/>
  <c r="Z152" i="18"/>
  <c r="Y152" i="18"/>
  <c r="P152" i="18"/>
  <c r="N152" i="18"/>
  <c r="AI151" i="18"/>
  <c r="AF151" i="18"/>
  <c r="AB151" i="18"/>
  <c r="AA151" i="18"/>
  <c r="Z151" i="18"/>
  <c r="Y151" i="18"/>
  <c r="P151" i="18"/>
  <c r="N151" i="18"/>
  <c r="AI150" i="18"/>
  <c r="AF150" i="18"/>
  <c r="AB150" i="18"/>
  <c r="AA150" i="18"/>
  <c r="Z150" i="18"/>
  <c r="Y150" i="18"/>
  <c r="P150" i="18"/>
  <c r="N150" i="18"/>
  <c r="AI149" i="18"/>
  <c r="AF149" i="18"/>
  <c r="AB149" i="18"/>
  <c r="AA149" i="18"/>
  <c r="Z149" i="18"/>
  <c r="Y149" i="18"/>
  <c r="P149" i="18"/>
  <c r="N149" i="18"/>
  <c r="AI148" i="18"/>
  <c r="AF148" i="18"/>
  <c r="AB148" i="18"/>
  <c r="AA148" i="18"/>
  <c r="Z148" i="18"/>
  <c r="Y148" i="18"/>
  <c r="P148" i="18"/>
  <c r="N148" i="18"/>
  <c r="AI147" i="18"/>
  <c r="AF147" i="18"/>
  <c r="AB147" i="18"/>
  <c r="AA147" i="18"/>
  <c r="Z147" i="18"/>
  <c r="Y147" i="18"/>
  <c r="P147" i="18"/>
  <c r="N147" i="18"/>
  <c r="AI146" i="18"/>
  <c r="AF146" i="18"/>
  <c r="AB146" i="18"/>
  <c r="AA146" i="18"/>
  <c r="Z146" i="18"/>
  <c r="Y146" i="18"/>
  <c r="P146" i="18"/>
  <c r="N146" i="18"/>
  <c r="AI145" i="18"/>
  <c r="AF145" i="18"/>
  <c r="AB145" i="18"/>
  <c r="AA145" i="18"/>
  <c r="Z145" i="18"/>
  <c r="Y145" i="18"/>
  <c r="P145" i="18"/>
  <c r="N145" i="18"/>
  <c r="AI144" i="18"/>
  <c r="AF144" i="18"/>
  <c r="AB144" i="18"/>
  <c r="AA144" i="18"/>
  <c r="Z144" i="18"/>
  <c r="Y144" i="18"/>
  <c r="P144" i="18"/>
  <c r="N144" i="18"/>
  <c r="AI143" i="18"/>
  <c r="AF143" i="18"/>
  <c r="AB143" i="18"/>
  <c r="AA143" i="18"/>
  <c r="Z143" i="18"/>
  <c r="Y143" i="18"/>
  <c r="P143" i="18"/>
  <c r="N143" i="18"/>
  <c r="AI142" i="18"/>
  <c r="AF142" i="18"/>
  <c r="AB142" i="18"/>
  <c r="AA142" i="18"/>
  <c r="Z142" i="18"/>
  <c r="Y142" i="18"/>
  <c r="P142" i="18"/>
  <c r="N142" i="18"/>
  <c r="AI141" i="18"/>
  <c r="AF141" i="18"/>
  <c r="AB141" i="18"/>
  <c r="AA141" i="18"/>
  <c r="Z141" i="18"/>
  <c r="Y141" i="18"/>
  <c r="P141" i="18"/>
  <c r="N141" i="18"/>
  <c r="AI140" i="18"/>
  <c r="AF140" i="18"/>
  <c r="AB140" i="18"/>
  <c r="AA140" i="18"/>
  <c r="Z140" i="18"/>
  <c r="Y140" i="18"/>
  <c r="P140" i="18"/>
  <c r="N140" i="18"/>
  <c r="AI139" i="18"/>
  <c r="AF139" i="18"/>
  <c r="AB139" i="18"/>
  <c r="AA139" i="18"/>
  <c r="Z139" i="18"/>
  <c r="Y139" i="18"/>
  <c r="P139" i="18"/>
  <c r="N139" i="18"/>
  <c r="AI138" i="18"/>
  <c r="AF138" i="18"/>
  <c r="AB138" i="18"/>
  <c r="AA138" i="18"/>
  <c r="Z138" i="18"/>
  <c r="Y138" i="18"/>
  <c r="P138" i="18"/>
  <c r="N138" i="18"/>
  <c r="AI137" i="18"/>
  <c r="AF137" i="18"/>
  <c r="AB137" i="18"/>
  <c r="AA137" i="18"/>
  <c r="Z137" i="18"/>
  <c r="Y137" i="18"/>
  <c r="P137" i="18"/>
  <c r="N137" i="18"/>
  <c r="AI136" i="18"/>
  <c r="AF136" i="18"/>
  <c r="AB136" i="18"/>
  <c r="AA136" i="18"/>
  <c r="Z136" i="18"/>
  <c r="Y136" i="18"/>
  <c r="P136" i="18"/>
  <c r="N136" i="18"/>
  <c r="AI135" i="18"/>
  <c r="AF135" i="18"/>
  <c r="AB135" i="18"/>
  <c r="AA135" i="18"/>
  <c r="Z135" i="18"/>
  <c r="Y135" i="18"/>
  <c r="P135" i="18"/>
  <c r="N135" i="18"/>
  <c r="AI134" i="18"/>
  <c r="AF134" i="18"/>
  <c r="AB134" i="18"/>
  <c r="AA134" i="18"/>
  <c r="Z134" i="18"/>
  <c r="Y134" i="18"/>
  <c r="P134" i="18"/>
  <c r="N134" i="18"/>
  <c r="AI133" i="18"/>
  <c r="AF133" i="18"/>
  <c r="AB133" i="18"/>
  <c r="AA133" i="18"/>
  <c r="Z133" i="18"/>
  <c r="Y133" i="18"/>
  <c r="P133" i="18"/>
  <c r="N133" i="18"/>
  <c r="AI132" i="18"/>
  <c r="AF132" i="18"/>
  <c r="AB132" i="18"/>
  <c r="AA132" i="18"/>
  <c r="Z132" i="18"/>
  <c r="Y132" i="18"/>
  <c r="P132" i="18"/>
  <c r="N132" i="18"/>
  <c r="AI131" i="18"/>
  <c r="AF131" i="18"/>
  <c r="AB131" i="18"/>
  <c r="AA131" i="18"/>
  <c r="Z131" i="18"/>
  <c r="Y131" i="18"/>
  <c r="P131" i="18"/>
  <c r="N131" i="18"/>
  <c r="AI130" i="18"/>
  <c r="AF130" i="18"/>
  <c r="AB130" i="18"/>
  <c r="AA130" i="18"/>
  <c r="Z130" i="18"/>
  <c r="Y130" i="18"/>
  <c r="P130" i="18"/>
  <c r="N130" i="18"/>
  <c r="AI129" i="18"/>
  <c r="AF129" i="18"/>
  <c r="AB129" i="18"/>
  <c r="AA129" i="18"/>
  <c r="Z129" i="18"/>
  <c r="Y129" i="18"/>
  <c r="P129" i="18"/>
  <c r="N129" i="18"/>
  <c r="AI128" i="18"/>
  <c r="AF128" i="18"/>
  <c r="AB128" i="18"/>
  <c r="AA128" i="18"/>
  <c r="Z128" i="18"/>
  <c r="Y128" i="18"/>
  <c r="P128" i="18"/>
  <c r="N128" i="18"/>
  <c r="AI127" i="18"/>
  <c r="AF127" i="18"/>
  <c r="AB127" i="18"/>
  <c r="AA127" i="18"/>
  <c r="Z127" i="18"/>
  <c r="Y127" i="18"/>
  <c r="P127" i="18"/>
  <c r="N127" i="18"/>
  <c r="AI126" i="18"/>
  <c r="AF126" i="18"/>
  <c r="AB126" i="18"/>
  <c r="AA126" i="18"/>
  <c r="Z126" i="18"/>
  <c r="Y126" i="18"/>
  <c r="P126" i="18"/>
  <c r="N126" i="18"/>
  <c r="AI125" i="18"/>
  <c r="AF125" i="18"/>
  <c r="AB125" i="18"/>
  <c r="AA125" i="18"/>
  <c r="Z125" i="18"/>
  <c r="Y125" i="18"/>
  <c r="P125" i="18"/>
  <c r="N125" i="18"/>
  <c r="AI124" i="18"/>
  <c r="AF124" i="18"/>
  <c r="AB124" i="18"/>
  <c r="AA124" i="18"/>
  <c r="Z124" i="18"/>
  <c r="Y124" i="18"/>
  <c r="P124" i="18"/>
  <c r="N124" i="18"/>
  <c r="AI123" i="18"/>
  <c r="AF123" i="18"/>
  <c r="AB123" i="18"/>
  <c r="AA123" i="18"/>
  <c r="Z123" i="18"/>
  <c r="Y123" i="18"/>
  <c r="P123" i="18"/>
  <c r="N123" i="18"/>
  <c r="AI122" i="18"/>
  <c r="AF122" i="18"/>
  <c r="AB122" i="18"/>
  <c r="AA122" i="18"/>
  <c r="Z122" i="18"/>
  <c r="Y122" i="18"/>
  <c r="P122" i="18"/>
  <c r="N122" i="18"/>
  <c r="AI121" i="18"/>
  <c r="AF121" i="18"/>
  <c r="AB121" i="18"/>
  <c r="AA121" i="18"/>
  <c r="Z121" i="18"/>
  <c r="Y121" i="18"/>
  <c r="P121" i="18"/>
  <c r="N121" i="18"/>
  <c r="AI120" i="18"/>
  <c r="AF120" i="18"/>
  <c r="AB120" i="18"/>
  <c r="AA120" i="18"/>
  <c r="Z120" i="18"/>
  <c r="Y120" i="18"/>
  <c r="P120" i="18"/>
  <c r="N120" i="18"/>
  <c r="AI119" i="18"/>
  <c r="AF119" i="18"/>
  <c r="AB119" i="18"/>
  <c r="AA119" i="18"/>
  <c r="Z119" i="18"/>
  <c r="Y119" i="18"/>
  <c r="P119" i="18"/>
  <c r="N119" i="18"/>
  <c r="AI118" i="18"/>
  <c r="AF118" i="18"/>
  <c r="AB118" i="18"/>
  <c r="AA118" i="18"/>
  <c r="Z118" i="18"/>
  <c r="Y118" i="18"/>
  <c r="P118" i="18"/>
  <c r="N118" i="18"/>
  <c r="AI117" i="18"/>
  <c r="AF117" i="18"/>
  <c r="AB117" i="18"/>
  <c r="AA117" i="18"/>
  <c r="Z117" i="18"/>
  <c r="Y117" i="18"/>
  <c r="P117" i="18"/>
  <c r="N117" i="18"/>
  <c r="AI116" i="18"/>
  <c r="AF116" i="18"/>
  <c r="AB116" i="18"/>
  <c r="AA116" i="18"/>
  <c r="Z116" i="18"/>
  <c r="Y116" i="18"/>
  <c r="P116" i="18"/>
  <c r="N116" i="18"/>
  <c r="AI115" i="18"/>
  <c r="AF115" i="18"/>
  <c r="AB115" i="18"/>
  <c r="AA115" i="18"/>
  <c r="Z115" i="18"/>
  <c r="Y115" i="18"/>
  <c r="P115" i="18"/>
  <c r="N115" i="18"/>
  <c r="AI114" i="18"/>
  <c r="AF114" i="18"/>
  <c r="AB114" i="18"/>
  <c r="AA114" i="18"/>
  <c r="Z114" i="18"/>
  <c r="Y114" i="18"/>
  <c r="P114" i="18"/>
  <c r="N114" i="18"/>
  <c r="AI113" i="18"/>
  <c r="AF113" i="18"/>
  <c r="AB113" i="18"/>
  <c r="AA113" i="18"/>
  <c r="Z113" i="18"/>
  <c r="Y113" i="18"/>
  <c r="P113" i="18"/>
  <c r="N113" i="18"/>
  <c r="AI112" i="18"/>
  <c r="AF112" i="18"/>
  <c r="AB112" i="18"/>
  <c r="AA112" i="18"/>
  <c r="Z112" i="18"/>
  <c r="Y112" i="18"/>
  <c r="P112" i="18"/>
  <c r="N112" i="18"/>
  <c r="AI111" i="18"/>
  <c r="AF111" i="18"/>
  <c r="AB111" i="18"/>
  <c r="AA111" i="18"/>
  <c r="Z111" i="18"/>
  <c r="Y111" i="18"/>
  <c r="P111" i="18"/>
  <c r="N111" i="18"/>
  <c r="AI110" i="18"/>
  <c r="AF110" i="18"/>
  <c r="AB110" i="18"/>
  <c r="AA110" i="18"/>
  <c r="Z110" i="18"/>
  <c r="Y110" i="18"/>
  <c r="P110" i="18"/>
  <c r="N110" i="18"/>
  <c r="AI109" i="18"/>
  <c r="AF109" i="18"/>
  <c r="AB109" i="18"/>
  <c r="AA109" i="18"/>
  <c r="Z109" i="18"/>
  <c r="Y109" i="18"/>
  <c r="P109" i="18"/>
  <c r="N109" i="18"/>
  <c r="AI108" i="18"/>
  <c r="AF108" i="18"/>
  <c r="AB108" i="18"/>
  <c r="AA108" i="18"/>
  <c r="Z108" i="18"/>
  <c r="Y108" i="18"/>
  <c r="P108" i="18"/>
  <c r="N108" i="18"/>
  <c r="AI107" i="18"/>
  <c r="AF107" i="18"/>
  <c r="AB107" i="18"/>
  <c r="AA107" i="18"/>
  <c r="Z107" i="18"/>
  <c r="Y107" i="18"/>
  <c r="P107" i="18"/>
  <c r="N107" i="18"/>
  <c r="AI106" i="18"/>
  <c r="AF106" i="18"/>
  <c r="AB106" i="18"/>
  <c r="AA106" i="18"/>
  <c r="Z106" i="18"/>
  <c r="Y106" i="18"/>
  <c r="P106" i="18"/>
  <c r="N106" i="18"/>
  <c r="AI105" i="18"/>
  <c r="AF105" i="18"/>
  <c r="AB105" i="18"/>
  <c r="AA105" i="18"/>
  <c r="Z105" i="18"/>
  <c r="Y105" i="18"/>
  <c r="P105" i="18"/>
  <c r="N105" i="18"/>
  <c r="AI104" i="18"/>
  <c r="AF104" i="18"/>
  <c r="AB104" i="18"/>
  <c r="AA104" i="18"/>
  <c r="Z104" i="18"/>
  <c r="Y104" i="18"/>
  <c r="P104" i="18"/>
  <c r="N104" i="18"/>
  <c r="AI103" i="18"/>
  <c r="AF103" i="18"/>
  <c r="AB103" i="18"/>
  <c r="AA103" i="18"/>
  <c r="Z103" i="18"/>
  <c r="Y103" i="18"/>
  <c r="P103" i="18"/>
  <c r="N103" i="18"/>
  <c r="AI102" i="18"/>
  <c r="AF102" i="18"/>
  <c r="AB102" i="18"/>
  <c r="AA102" i="18"/>
  <c r="Z102" i="18"/>
  <c r="Y102" i="18"/>
  <c r="P102" i="18"/>
  <c r="N102" i="18"/>
  <c r="AI101" i="18"/>
  <c r="AF101" i="18"/>
  <c r="AB101" i="18"/>
  <c r="AA101" i="18"/>
  <c r="Z101" i="18"/>
  <c r="Y101" i="18"/>
  <c r="P101" i="18"/>
  <c r="N101" i="18"/>
  <c r="AI100" i="18"/>
  <c r="AF100" i="18"/>
  <c r="AB100" i="18"/>
  <c r="AA100" i="18"/>
  <c r="Z100" i="18"/>
  <c r="Y100" i="18"/>
  <c r="P100" i="18"/>
  <c r="N100" i="18"/>
  <c r="AI99" i="18"/>
  <c r="AF99" i="18"/>
  <c r="AB99" i="18"/>
  <c r="AA99" i="18"/>
  <c r="Z99" i="18"/>
  <c r="Y99" i="18"/>
  <c r="P99" i="18"/>
  <c r="N99" i="18"/>
  <c r="AI98" i="18"/>
  <c r="AF98" i="18"/>
  <c r="AB98" i="18"/>
  <c r="AA98" i="18"/>
  <c r="Z98" i="18"/>
  <c r="Y98" i="18"/>
  <c r="P98" i="18"/>
  <c r="N98" i="18"/>
  <c r="AI97" i="18"/>
  <c r="AF97" i="18"/>
  <c r="AB97" i="18"/>
  <c r="AA97" i="18"/>
  <c r="Z97" i="18"/>
  <c r="Y97" i="18"/>
  <c r="P97" i="18"/>
  <c r="N97" i="18"/>
  <c r="AI96" i="18"/>
  <c r="AF96" i="18"/>
  <c r="AB96" i="18"/>
  <c r="AA96" i="18"/>
  <c r="Z96" i="18"/>
  <c r="Y96" i="18"/>
  <c r="P96" i="18"/>
  <c r="N96" i="18"/>
  <c r="AI95" i="18"/>
  <c r="AF95" i="18"/>
  <c r="AB95" i="18"/>
  <c r="AA95" i="18"/>
  <c r="Z95" i="18"/>
  <c r="Y95" i="18"/>
  <c r="P95" i="18"/>
  <c r="N95" i="18"/>
  <c r="AI94" i="18"/>
  <c r="AF94" i="18"/>
  <c r="AB94" i="18"/>
  <c r="AA94" i="18"/>
  <c r="Z94" i="18"/>
  <c r="Y94" i="18"/>
  <c r="P94" i="18"/>
  <c r="N94" i="18"/>
  <c r="AI93" i="18"/>
  <c r="AF93" i="18"/>
  <c r="AB93" i="18"/>
  <c r="AA93" i="18"/>
  <c r="Z93" i="18"/>
  <c r="Y93" i="18"/>
  <c r="P93" i="18"/>
  <c r="N93" i="18"/>
  <c r="AI92" i="18"/>
  <c r="AF92" i="18"/>
  <c r="AB92" i="18"/>
  <c r="AA92" i="18"/>
  <c r="Z92" i="18"/>
  <c r="Y92" i="18"/>
  <c r="P92" i="18"/>
  <c r="N92" i="18"/>
  <c r="AI91" i="18"/>
  <c r="AF91" i="18"/>
  <c r="AB91" i="18"/>
  <c r="AA91" i="18"/>
  <c r="Z91" i="18"/>
  <c r="Y91" i="18"/>
  <c r="P91" i="18"/>
  <c r="N91" i="18"/>
  <c r="AI90" i="18"/>
  <c r="AF90" i="18"/>
  <c r="AB90" i="18"/>
  <c r="AA90" i="18"/>
  <c r="Z90" i="18"/>
  <c r="Y90" i="18"/>
  <c r="P90" i="18"/>
  <c r="N90" i="18"/>
  <c r="AI89" i="18"/>
  <c r="AF89" i="18"/>
  <c r="AB89" i="18"/>
  <c r="AA89" i="18"/>
  <c r="Z89" i="18"/>
  <c r="Y89" i="18"/>
  <c r="P89" i="18"/>
  <c r="N89" i="18"/>
  <c r="AI88" i="18"/>
  <c r="AF88" i="18"/>
  <c r="AB88" i="18"/>
  <c r="AA88" i="18"/>
  <c r="Z88" i="18"/>
  <c r="Y88" i="18"/>
  <c r="P88" i="18"/>
  <c r="N88" i="18"/>
  <c r="AI87" i="18"/>
  <c r="AF87" i="18"/>
  <c r="AB87" i="18"/>
  <c r="AA87" i="18"/>
  <c r="Z87" i="18"/>
  <c r="Y87" i="18"/>
  <c r="P87" i="18"/>
  <c r="N87" i="18"/>
  <c r="AI86" i="18"/>
  <c r="AF86" i="18"/>
  <c r="AB86" i="18"/>
  <c r="AA86" i="18"/>
  <c r="Z86" i="18"/>
  <c r="Y86" i="18"/>
  <c r="P86" i="18"/>
  <c r="N86" i="18"/>
  <c r="AI85" i="18"/>
  <c r="AF85" i="18"/>
  <c r="AB85" i="18"/>
  <c r="AA85" i="18"/>
  <c r="Z85" i="18"/>
  <c r="Y85" i="18"/>
  <c r="P85" i="18"/>
  <c r="N85" i="18"/>
  <c r="AI84" i="18"/>
  <c r="AF84" i="18"/>
  <c r="AB84" i="18"/>
  <c r="AA84" i="18"/>
  <c r="Z84" i="18"/>
  <c r="Y84" i="18"/>
  <c r="P84" i="18"/>
  <c r="N84" i="18"/>
  <c r="AI83" i="18"/>
  <c r="AF83" i="18"/>
  <c r="AB83" i="18"/>
  <c r="AA83" i="18"/>
  <c r="Z83" i="18"/>
  <c r="Y83" i="18"/>
  <c r="P83" i="18"/>
  <c r="N83" i="18"/>
  <c r="AI82" i="18"/>
  <c r="AF82" i="18"/>
  <c r="AB82" i="18"/>
  <c r="AA82" i="18"/>
  <c r="Z82" i="18"/>
  <c r="Y82" i="18"/>
  <c r="P82" i="18"/>
  <c r="N82" i="18"/>
  <c r="AI81" i="18"/>
  <c r="AF81" i="18"/>
  <c r="AB81" i="18"/>
  <c r="AA81" i="18"/>
  <c r="Z81" i="18"/>
  <c r="Y81" i="18"/>
  <c r="P81" i="18"/>
  <c r="N81" i="18"/>
  <c r="AI80" i="18"/>
  <c r="AF80" i="18"/>
  <c r="AB80" i="18"/>
  <c r="AA80" i="18"/>
  <c r="Z80" i="18"/>
  <c r="Y80" i="18"/>
  <c r="P80" i="18"/>
  <c r="N80" i="18"/>
  <c r="AI79" i="18"/>
  <c r="AF79" i="18"/>
  <c r="AB79" i="18"/>
  <c r="AA79" i="18"/>
  <c r="Z79" i="18"/>
  <c r="Y79" i="18"/>
  <c r="P79" i="18"/>
  <c r="N79" i="18"/>
  <c r="AI78" i="18"/>
  <c r="AF78" i="18"/>
  <c r="AB78" i="18"/>
  <c r="AA78" i="18"/>
  <c r="Z78" i="18"/>
  <c r="Y78" i="18"/>
  <c r="P78" i="18"/>
  <c r="N78" i="18"/>
  <c r="AI77" i="18"/>
  <c r="AF77" i="18"/>
  <c r="AB77" i="18"/>
  <c r="AA77" i="18"/>
  <c r="Z77" i="18"/>
  <c r="Y77" i="18"/>
  <c r="P77" i="18"/>
  <c r="N77" i="18"/>
  <c r="AI76" i="18"/>
  <c r="AF76" i="18"/>
  <c r="AB76" i="18"/>
  <c r="AA76" i="18"/>
  <c r="Z76" i="18"/>
  <c r="Y76" i="18"/>
  <c r="P76" i="18"/>
  <c r="N76" i="18"/>
  <c r="AI75" i="18"/>
  <c r="AF75" i="18"/>
  <c r="AB75" i="18"/>
  <c r="AA75" i="18"/>
  <c r="Z75" i="18"/>
  <c r="Y75" i="18"/>
  <c r="P75" i="18"/>
  <c r="N75" i="18"/>
  <c r="AI74" i="18"/>
  <c r="AF74" i="18"/>
  <c r="AB74" i="18"/>
  <c r="AA74" i="18"/>
  <c r="Z74" i="18"/>
  <c r="Y74" i="18"/>
  <c r="P74" i="18"/>
  <c r="N74" i="18"/>
  <c r="AI73" i="18"/>
  <c r="AF73" i="18"/>
  <c r="AB73" i="18"/>
  <c r="AA73" i="18"/>
  <c r="Z73" i="18"/>
  <c r="Y73" i="18"/>
  <c r="P73" i="18"/>
  <c r="N73" i="18"/>
  <c r="AI72" i="18"/>
  <c r="AF72" i="18"/>
  <c r="AB72" i="18"/>
  <c r="AA72" i="18"/>
  <c r="Z72" i="18"/>
  <c r="Y72" i="18"/>
  <c r="P72" i="18"/>
  <c r="N72" i="18"/>
  <c r="AI71" i="18"/>
  <c r="AF71" i="18"/>
  <c r="AB71" i="18"/>
  <c r="AA71" i="18"/>
  <c r="Z71" i="18"/>
  <c r="Y71" i="18"/>
  <c r="P71" i="18"/>
  <c r="N71" i="18"/>
  <c r="AI70" i="18"/>
  <c r="AF70" i="18"/>
  <c r="AB70" i="18"/>
  <c r="AA70" i="18"/>
  <c r="Z70" i="18"/>
  <c r="Y70" i="18"/>
  <c r="P70" i="18"/>
  <c r="N70" i="18"/>
  <c r="AI69" i="18"/>
  <c r="AF69" i="18"/>
  <c r="AB69" i="18"/>
  <c r="AA69" i="18"/>
  <c r="Z69" i="18"/>
  <c r="Y69" i="18"/>
  <c r="P69" i="18"/>
  <c r="N69" i="18"/>
  <c r="AI68" i="18"/>
  <c r="AF68" i="18"/>
  <c r="AB68" i="18"/>
  <c r="AA68" i="18"/>
  <c r="Z68" i="18"/>
  <c r="Y68" i="18"/>
  <c r="P68" i="18"/>
  <c r="N68" i="18"/>
  <c r="AI67" i="18"/>
  <c r="AF67" i="18"/>
  <c r="AB67" i="18"/>
  <c r="AA67" i="18"/>
  <c r="Z67" i="18"/>
  <c r="Y67" i="18"/>
  <c r="P67" i="18"/>
  <c r="N67" i="18"/>
  <c r="AI66" i="18"/>
  <c r="AF66" i="18"/>
  <c r="AB66" i="18"/>
  <c r="AA66" i="18"/>
  <c r="Z66" i="18"/>
  <c r="Y66" i="18"/>
  <c r="P66" i="18"/>
  <c r="N66" i="18"/>
  <c r="AI65" i="18"/>
  <c r="AF65" i="18"/>
  <c r="AB65" i="18"/>
  <c r="AA65" i="18"/>
  <c r="Z65" i="18"/>
  <c r="Y65" i="18"/>
  <c r="P65" i="18"/>
  <c r="N65" i="18"/>
  <c r="AI64" i="18"/>
  <c r="AF64" i="18"/>
  <c r="AB64" i="18"/>
  <c r="AA64" i="18"/>
  <c r="Z64" i="18"/>
  <c r="Y64" i="18"/>
  <c r="P64" i="18"/>
  <c r="N64" i="18"/>
  <c r="AI63" i="18"/>
  <c r="AF63" i="18"/>
  <c r="AB63" i="18"/>
  <c r="AA63" i="18"/>
  <c r="Z63" i="18"/>
  <c r="Y63" i="18"/>
  <c r="P63" i="18"/>
  <c r="N63" i="18"/>
  <c r="AI62" i="18"/>
  <c r="AF62" i="18"/>
  <c r="AB62" i="18"/>
  <c r="AA62" i="18"/>
  <c r="Z62" i="18"/>
  <c r="Y62" i="18"/>
  <c r="P62" i="18"/>
  <c r="N62" i="18"/>
  <c r="AI61" i="18"/>
  <c r="AF61" i="18"/>
  <c r="AB61" i="18"/>
  <c r="AA61" i="18"/>
  <c r="Z61" i="18"/>
  <c r="Y61" i="18"/>
  <c r="P61" i="18"/>
  <c r="N61" i="18"/>
  <c r="AI60" i="18"/>
  <c r="AF60" i="18"/>
  <c r="AB60" i="18"/>
  <c r="AA60" i="18"/>
  <c r="Z60" i="18"/>
  <c r="Y60" i="18"/>
  <c r="P60" i="18"/>
  <c r="N60" i="18"/>
  <c r="AI59" i="18"/>
  <c r="AF59" i="18"/>
  <c r="AB59" i="18"/>
  <c r="AA59" i="18"/>
  <c r="Z59" i="18"/>
  <c r="Y59" i="18"/>
  <c r="P59" i="18"/>
  <c r="N59" i="18"/>
  <c r="AI58" i="18"/>
  <c r="AF58" i="18"/>
  <c r="P58" i="18"/>
  <c r="N58" i="18"/>
  <c r="AI57" i="18"/>
  <c r="AF57" i="18"/>
  <c r="AB57" i="18"/>
  <c r="AA57" i="18"/>
  <c r="Z57" i="18"/>
  <c r="Y57" i="18"/>
  <c r="P57" i="18"/>
  <c r="N57" i="18"/>
  <c r="AI56" i="18"/>
  <c r="AF56" i="18"/>
  <c r="AB56" i="18"/>
  <c r="AA56" i="18"/>
  <c r="Z56" i="18"/>
  <c r="Y56" i="18"/>
  <c r="P56" i="18"/>
  <c r="N56" i="18"/>
  <c r="AI55" i="18"/>
  <c r="AF55" i="18"/>
  <c r="AB55" i="18"/>
  <c r="AA55" i="18"/>
  <c r="Z55" i="18"/>
  <c r="Y55" i="18"/>
  <c r="P55" i="18"/>
  <c r="N55" i="18"/>
  <c r="AI54" i="18"/>
  <c r="AF54" i="18"/>
  <c r="AB54" i="18"/>
  <c r="AA54" i="18"/>
  <c r="Z54" i="18"/>
  <c r="Y54" i="18"/>
  <c r="P54" i="18"/>
  <c r="N54" i="18"/>
  <c r="AI53" i="18"/>
  <c r="AF53" i="18"/>
  <c r="AB53" i="18"/>
  <c r="AA53" i="18"/>
  <c r="Z53" i="18"/>
  <c r="Y53" i="18"/>
  <c r="P53" i="18"/>
  <c r="N53" i="18"/>
  <c r="AI52" i="18"/>
  <c r="AF52" i="18"/>
  <c r="AB52" i="18"/>
  <c r="AA52" i="18"/>
  <c r="Z52" i="18"/>
  <c r="Y52" i="18"/>
  <c r="P52" i="18"/>
  <c r="N52" i="18"/>
  <c r="AI51" i="18"/>
  <c r="AF51" i="18"/>
  <c r="AB51" i="18"/>
  <c r="AA51" i="18"/>
  <c r="Z51" i="18"/>
  <c r="Y51" i="18"/>
  <c r="P51" i="18"/>
  <c r="N51" i="18"/>
  <c r="AI50" i="18"/>
  <c r="AF50" i="18"/>
  <c r="AB50" i="18"/>
  <c r="AA50" i="18"/>
  <c r="Z50" i="18"/>
  <c r="Y50" i="18"/>
  <c r="P50" i="18"/>
  <c r="N50" i="18"/>
  <c r="AI49" i="18"/>
  <c r="AF49" i="18"/>
  <c r="AB49" i="18"/>
  <c r="AA49" i="18"/>
  <c r="Z49" i="18"/>
  <c r="Y49" i="18"/>
  <c r="P49" i="18"/>
  <c r="N49" i="18"/>
  <c r="AI48" i="18"/>
  <c r="AF48" i="18"/>
  <c r="P48" i="18"/>
  <c r="N48" i="18"/>
  <c r="AI47" i="18"/>
  <c r="AF47" i="18"/>
  <c r="AB47" i="18"/>
  <c r="AA47" i="18"/>
  <c r="Z47" i="18"/>
  <c r="Y47" i="18"/>
  <c r="P47" i="18"/>
  <c r="N47" i="18"/>
  <c r="AI46" i="18"/>
  <c r="AF46" i="18"/>
  <c r="AB46" i="18"/>
  <c r="AA46" i="18"/>
  <c r="Z46" i="18"/>
  <c r="Y46" i="18"/>
  <c r="P46" i="18"/>
  <c r="N46" i="18"/>
  <c r="AI45" i="18"/>
  <c r="AF45" i="18"/>
  <c r="AB45" i="18"/>
  <c r="AA45" i="18"/>
  <c r="Z45" i="18"/>
  <c r="Y45" i="18"/>
  <c r="P45" i="18"/>
  <c r="N45" i="18"/>
  <c r="AI44" i="18"/>
  <c r="AF44" i="18"/>
  <c r="AB44" i="18"/>
  <c r="AA44" i="18"/>
  <c r="Z44" i="18"/>
  <c r="Y44" i="18"/>
  <c r="P44" i="18"/>
  <c r="N44" i="18"/>
  <c r="AI43" i="18"/>
  <c r="AF43" i="18"/>
  <c r="AB43" i="18"/>
  <c r="AA43" i="18"/>
  <c r="Z43" i="18"/>
  <c r="Y43" i="18"/>
  <c r="P43" i="18"/>
  <c r="N43" i="18"/>
  <c r="AI42" i="18"/>
  <c r="AF42" i="18"/>
  <c r="AB42" i="18"/>
  <c r="AA42" i="18"/>
  <c r="Z42" i="18"/>
  <c r="Y42" i="18"/>
  <c r="P42" i="18"/>
  <c r="N42" i="18"/>
  <c r="AI41" i="18"/>
  <c r="AF41" i="18"/>
  <c r="AB41" i="18"/>
  <c r="AA41" i="18"/>
  <c r="Z41" i="18"/>
  <c r="Y41" i="18"/>
  <c r="P41" i="18"/>
  <c r="N41" i="18"/>
  <c r="AI40" i="18"/>
  <c r="AF40" i="18"/>
  <c r="AB40" i="18"/>
  <c r="AA40" i="18"/>
  <c r="Z40" i="18"/>
  <c r="Y40" i="18"/>
  <c r="P40" i="18"/>
  <c r="N40" i="18"/>
  <c r="AI39" i="18"/>
  <c r="AF39" i="18"/>
  <c r="AB39" i="18"/>
  <c r="AA39" i="18"/>
  <c r="Z39" i="18"/>
  <c r="Y39" i="18"/>
  <c r="P39" i="18"/>
  <c r="N39" i="18"/>
  <c r="AI38" i="18"/>
  <c r="AF38" i="18"/>
  <c r="P38" i="18"/>
  <c r="N38" i="18"/>
  <c r="AI37" i="18"/>
  <c r="AF37" i="18"/>
  <c r="P37" i="18"/>
  <c r="N37" i="18"/>
  <c r="AI36" i="18"/>
  <c r="AF36" i="18"/>
  <c r="AB36" i="18"/>
  <c r="AA36" i="18"/>
  <c r="Z36" i="18"/>
  <c r="Y36" i="18"/>
  <c r="P36" i="18"/>
  <c r="N36" i="18"/>
  <c r="AI35" i="18"/>
  <c r="AF35" i="18"/>
  <c r="AB35" i="18"/>
  <c r="AA35" i="18"/>
  <c r="Z35" i="18"/>
  <c r="Y35" i="18"/>
  <c r="P35" i="18"/>
  <c r="N35" i="18"/>
  <c r="AI34" i="18"/>
  <c r="AF34" i="18"/>
  <c r="P34" i="18"/>
  <c r="N34" i="18"/>
  <c r="AI33" i="18"/>
  <c r="AF33" i="18"/>
  <c r="AB33" i="18"/>
  <c r="AA33" i="18"/>
  <c r="Z33" i="18"/>
  <c r="Y33" i="18"/>
  <c r="P33" i="18"/>
  <c r="N33" i="18"/>
  <c r="AI32" i="18"/>
  <c r="AF32" i="18"/>
  <c r="AB32" i="18"/>
  <c r="AA32" i="18"/>
  <c r="Z32" i="18"/>
  <c r="Y32" i="18"/>
  <c r="P32" i="18"/>
  <c r="N32" i="18"/>
  <c r="AI31" i="18"/>
  <c r="AF31" i="18"/>
  <c r="P31" i="18"/>
  <c r="N31" i="18"/>
  <c r="AI30" i="18"/>
  <c r="AF30" i="18"/>
  <c r="AB30" i="18"/>
  <c r="AA30" i="18"/>
  <c r="Z30" i="18"/>
  <c r="Y30" i="18"/>
  <c r="P30" i="18"/>
  <c r="N30" i="18"/>
  <c r="AI29" i="18"/>
  <c r="AF29" i="18"/>
  <c r="AB29" i="18"/>
  <c r="AA29" i="18"/>
  <c r="Z29" i="18"/>
  <c r="Y29" i="18"/>
  <c r="P29" i="18"/>
  <c r="N29" i="18"/>
  <c r="AI28" i="18"/>
  <c r="AF28" i="18"/>
  <c r="P28" i="18"/>
  <c r="N28" i="18"/>
  <c r="AI27" i="18"/>
  <c r="AF27" i="18"/>
  <c r="P27" i="18"/>
  <c r="N27" i="18"/>
  <c r="AI26" i="18"/>
  <c r="AF26" i="18"/>
  <c r="AB26" i="18"/>
  <c r="AA26" i="18"/>
  <c r="Z26" i="18"/>
  <c r="Y26" i="18"/>
  <c r="P26" i="18"/>
  <c r="N26" i="18"/>
  <c r="AI25" i="18"/>
  <c r="AF25" i="18"/>
  <c r="P25" i="18"/>
  <c r="N25" i="18"/>
  <c r="AI24" i="18"/>
  <c r="AF24" i="18"/>
  <c r="P24" i="18"/>
  <c r="N24" i="18"/>
  <c r="AI23" i="18"/>
  <c r="AF23" i="18"/>
  <c r="AB23" i="18"/>
  <c r="AA23" i="18"/>
  <c r="Z23" i="18"/>
  <c r="Y23" i="18"/>
  <c r="P23" i="18"/>
  <c r="N23" i="18"/>
  <c r="AI22" i="18"/>
  <c r="AF22" i="18"/>
  <c r="P22" i="18"/>
  <c r="N22" i="18"/>
  <c r="AI21" i="18"/>
  <c r="AF21" i="18"/>
  <c r="AB21" i="18"/>
  <c r="AA21" i="18"/>
  <c r="Z21" i="18"/>
  <c r="Y21" i="18"/>
  <c r="P21" i="18"/>
  <c r="N21" i="18"/>
  <c r="AI20" i="18"/>
  <c r="AF20" i="18"/>
  <c r="P20" i="18"/>
  <c r="N20" i="18"/>
  <c r="AI19" i="18"/>
  <c r="AF19" i="18"/>
  <c r="AB19" i="18"/>
  <c r="AA19" i="18"/>
  <c r="Z19" i="18"/>
  <c r="Y19" i="18"/>
  <c r="P19" i="18"/>
  <c r="N19" i="18"/>
  <c r="AI18" i="18"/>
  <c r="AF18" i="18"/>
  <c r="P18" i="18"/>
  <c r="N18" i="18"/>
  <c r="AI17" i="18"/>
  <c r="AF17" i="18"/>
  <c r="AB17" i="18"/>
  <c r="AA17" i="18"/>
  <c r="Z17" i="18"/>
  <c r="Y17" i="18"/>
  <c r="P17" i="18"/>
  <c r="N17" i="18"/>
  <c r="AI16" i="18"/>
  <c r="AF16" i="18"/>
  <c r="P16" i="18"/>
  <c r="N16" i="18"/>
  <c r="AI15" i="18"/>
  <c r="AF15" i="18"/>
  <c r="P15" i="18"/>
  <c r="N15" i="18"/>
  <c r="AI14" i="18"/>
  <c r="AF14" i="18"/>
  <c r="P14" i="18"/>
  <c r="N14" i="18"/>
  <c r="AI13" i="18"/>
  <c r="AF13" i="18"/>
  <c r="AB13" i="18"/>
  <c r="AA13" i="18"/>
  <c r="Z13" i="18"/>
  <c r="Y13" i="18"/>
  <c r="P13" i="18"/>
  <c r="N13" i="18"/>
  <c r="AI12" i="18"/>
  <c r="AF12" i="18"/>
  <c r="AB12" i="18"/>
  <c r="AA12" i="18"/>
  <c r="Z12" i="18"/>
  <c r="Y12" i="18"/>
  <c r="P12" i="18"/>
  <c r="N12" i="18"/>
  <c r="AI11" i="18"/>
  <c r="AF11" i="18"/>
  <c r="AB11" i="18"/>
  <c r="AA11" i="18"/>
  <c r="Z11" i="18"/>
  <c r="Y11" i="18"/>
  <c r="P11" i="18"/>
  <c r="N11" i="18"/>
  <c r="AI10" i="18"/>
  <c r="AF10" i="18"/>
  <c r="AB10" i="18"/>
  <c r="AA10" i="18"/>
  <c r="Z10" i="18"/>
  <c r="Y10" i="18"/>
  <c r="P10" i="18"/>
  <c r="N10" i="18"/>
  <c r="AI9" i="18"/>
  <c r="AF9" i="18"/>
  <c r="AB9" i="18"/>
  <c r="AA9" i="18"/>
  <c r="Z9" i="18"/>
  <c r="Y9" i="18"/>
  <c r="P9" i="18"/>
  <c r="N9" i="18"/>
  <c r="AI8" i="18"/>
  <c r="AB8" i="18"/>
  <c r="AA8" i="18"/>
  <c r="Z8" i="18"/>
  <c r="Y8" i="18"/>
  <c r="P8" i="18"/>
  <c r="N8" i="18"/>
  <c r="C8" i="18"/>
  <c r="AH5" i="18"/>
  <c r="W5" i="18"/>
  <c r="AH4" i="18"/>
  <c r="W4" i="18"/>
  <c r="C4" i="18"/>
  <c r="AH3" i="18"/>
  <c r="W3" i="18"/>
  <c r="B272" i="17"/>
  <c r="A272" i="17"/>
  <c r="P271" i="17"/>
  <c r="B271" i="17"/>
  <c r="A271" i="17"/>
  <c r="P270" i="17"/>
  <c r="B270" i="17"/>
  <c r="A270" i="17"/>
  <c r="P269" i="17"/>
  <c r="B269" i="17"/>
  <c r="A269" i="17"/>
  <c r="P268" i="17"/>
  <c r="B268" i="17"/>
  <c r="A268" i="17"/>
  <c r="P267" i="17"/>
  <c r="B267" i="17"/>
  <c r="A267" i="17"/>
  <c r="P266" i="17"/>
  <c r="B266" i="17"/>
  <c r="A266" i="17"/>
  <c r="P265" i="17"/>
  <c r="B265" i="17"/>
  <c r="A265" i="17"/>
  <c r="P264" i="17"/>
  <c r="B264" i="17"/>
  <c r="A264" i="17"/>
  <c r="P263" i="17"/>
  <c r="B263" i="17"/>
  <c r="A263" i="17"/>
  <c r="P262" i="17"/>
  <c r="B262" i="17"/>
  <c r="A262" i="17"/>
  <c r="P261" i="17"/>
  <c r="B261" i="17"/>
  <c r="A261" i="17"/>
  <c r="P260" i="17"/>
  <c r="B260" i="17"/>
  <c r="A260" i="17"/>
  <c r="P259" i="17"/>
  <c r="B259" i="17"/>
  <c r="A259" i="17"/>
  <c r="P258" i="17"/>
  <c r="B258" i="17"/>
  <c r="A258" i="17"/>
  <c r="P257" i="17"/>
  <c r="B257" i="17"/>
  <c r="A257" i="17"/>
  <c r="P256" i="17"/>
  <c r="B256" i="17"/>
  <c r="A256" i="17"/>
  <c r="P255" i="17"/>
  <c r="B255" i="17"/>
  <c r="A255" i="17"/>
  <c r="P254" i="17"/>
  <c r="B254" i="17"/>
  <c r="A254" i="17"/>
  <c r="P253" i="17"/>
  <c r="B253" i="17"/>
  <c r="A253" i="17"/>
  <c r="P252" i="17"/>
  <c r="B252" i="17"/>
  <c r="A252" i="17"/>
  <c r="P251" i="17"/>
  <c r="B251" i="17"/>
  <c r="A251" i="17"/>
  <c r="P250" i="17"/>
  <c r="B250" i="17"/>
  <c r="A250" i="17"/>
  <c r="P249" i="17"/>
  <c r="B249" i="17"/>
  <c r="A249" i="17"/>
  <c r="P248" i="17"/>
  <c r="B248" i="17"/>
  <c r="A248" i="17"/>
  <c r="P247" i="17"/>
  <c r="B247" i="17"/>
  <c r="A247" i="17"/>
  <c r="P246" i="17"/>
  <c r="B246" i="17"/>
  <c r="A246" i="17"/>
  <c r="P245" i="17"/>
  <c r="B245" i="17"/>
  <c r="A245" i="17"/>
  <c r="P244" i="17"/>
  <c r="B244" i="17"/>
  <c r="A244" i="17"/>
  <c r="P243" i="17"/>
  <c r="B243" i="17"/>
  <c r="A243" i="17"/>
  <c r="P242" i="17"/>
  <c r="L242" i="17"/>
  <c r="H242" i="17"/>
  <c r="B242" i="17"/>
  <c r="A242" i="17"/>
  <c r="P241" i="17"/>
  <c r="L241" i="17"/>
  <c r="H241" i="17"/>
  <c r="B241" i="17"/>
  <c r="A241" i="17"/>
  <c r="P240" i="17"/>
  <c r="L240" i="17"/>
  <c r="H240" i="17"/>
  <c r="B240" i="17"/>
  <c r="A240" i="17"/>
  <c r="P239" i="17"/>
  <c r="L239" i="17"/>
  <c r="H239" i="17"/>
  <c r="B239" i="17"/>
  <c r="A239" i="17"/>
  <c r="P238" i="17"/>
  <c r="L238" i="17"/>
  <c r="H238" i="17"/>
  <c r="B238" i="17"/>
  <c r="A238" i="17"/>
  <c r="AJ237" i="17"/>
  <c r="AI237" i="17"/>
  <c r="P237" i="17"/>
  <c r="L237" i="17"/>
  <c r="H237" i="17"/>
  <c r="B237" i="17"/>
  <c r="A237" i="17"/>
  <c r="AJ236" i="17"/>
  <c r="AI236" i="17"/>
  <c r="P236" i="17"/>
  <c r="L236" i="17"/>
  <c r="H236" i="17"/>
  <c r="B236" i="17"/>
  <c r="A236" i="17"/>
  <c r="AJ235" i="17"/>
  <c r="AI235" i="17"/>
  <c r="P235" i="17"/>
  <c r="L235" i="17"/>
  <c r="H235" i="17"/>
  <c r="B235" i="17"/>
  <c r="A235" i="17"/>
  <c r="AJ234" i="17"/>
  <c r="AI234" i="17"/>
  <c r="P234" i="17"/>
  <c r="L234" i="17"/>
  <c r="H234" i="17"/>
  <c r="B234" i="17"/>
  <c r="A234" i="17"/>
  <c r="AJ233" i="17"/>
  <c r="AI233" i="17"/>
  <c r="P233" i="17"/>
  <c r="L233" i="17"/>
  <c r="H233" i="17"/>
  <c r="B233" i="17"/>
  <c r="A233" i="17"/>
  <c r="AJ232" i="17"/>
  <c r="AI232" i="17"/>
  <c r="P232" i="17"/>
  <c r="L232" i="17"/>
  <c r="H232" i="17"/>
  <c r="B232" i="17"/>
  <c r="A232" i="17"/>
  <c r="AJ231" i="17"/>
  <c r="AI231" i="17"/>
  <c r="P231" i="17"/>
  <c r="L231" i="17"/>
  <c r="H231" i="17"/>
  <c r="B231" i="17"/>
  <c r="A231" i="17"/>
  <c r="AJ230" i="17"/>
  <c r="AI230" i="17"/>
  <c r="P230" i="17"/>
  <c r="L230" i="17"/>
  <c r="H230" i="17"/>
  <c r="B230" i="17"/>
  <c r="A230" i="17"/>
  <c r="AJ229" i="17"/>
  <c r="AI229" i="17"/>
  <c r="P229" i="17"/>
  <c r="L229" i="17"/>
  <c r="H229" i="17"/>
  <c r="B229" i="17"/>
  <c r="A229" i="17"/>
  <c r="AJ228" i="17"/>
  <c r="AI228" i="17"/>
  <c r="P228" i="17"/>
  <c r="L228" i="17"/>
  <c r="H228" i="17"/>
  <c r="B228" i="17"/>
  <c r="A228" i="17"/>
  <c r="AJ227" i="17"/>
  <c r="AI227" i="17"/>
  <c r="P227" i="17"/>
  <c r="L227" i="17"/>
  <c r="H227" i="17"/>
  <c r="B227" i="17"/>
  <c r="A227" i="17"/>
  <c r="AJ226" i="17"/>
  <c r="AI226" i="17"/>
  <c r="P226" i="17"/>
  <c r="L226" i="17"/>
  <c r="H226" i="17"/>
  <c r="B226" i="17"/>
  <c r="A226" i="17"/>
  <c r="AJ225" i="17"/>
  <c r="AI225" i="17"/>
  <c r="P225" i="17"/>
  <c r="L225" i="17"/>
  <c r="H225" i="17"/>
  <c r="B225" i="17"/>
  <c r="A225" i="17"/>
  <c r="AJ224" i="17"/>
  <c r="AI224" i="17"/>
  <c r="P224" i="17"/>
  <c r="L224" i="17"/>
  <c r="H224" i="17"/>
  <c r="B224" i="17"/>
  <c r="A224" i="17"/>
  <c r="AJ223" i="17"/>
  <c r="AI223" i="17"/>
  <c r="P223" i="17"/>
  <c r="L223" i="17"/>
  <c r="H223" i="17"/>
  <c r="B223" i="17"/>
  <c r="A223" i="17"/>
  <c r="AJ222" i="17"/>
  <c r="AI222" i="17"/>
  <c r="P222" i="17"/>
  <c r="L222" i="17"/>
  <c r="H222" i="17"/>
  <c r="B222" i="17"/>
  <c r="AJ221" i="17"/>
  <c r="AI221" i="17"/>
  <c r="P221" i="17"/>
  <c r="L221" i="17"/>
  <c r="H221" i="17"/>
  <c r="B221" i="17"/>
  <c r="AJ220" i="17"/>
  <c r="AI220" i="17"/>
  <c r="P220" i="17"/>
  <c r="L220" i="17"/>
  <c r="H220" i="17"/>
  <c r="B220" i="17"/>
  <c r="AJ219" i="17"/>
  <c r="AI219" i="17"/>
  <c r="P219" i="17"/>
  <c r="L219" i="17"/>
  <c r="H219" i="17"/>
  <c r="B219" i="17"/>
  <c r="AJ218" i="17"/>
  <c r="AI218" i="17"/>
  <c r="P218" i="17"/>
  <c r="L218" i="17"/>
  <c r="H218" i="17"/>
  <c r="B218" i="17"/>
  <c r="AJ217" i="17"/>
  <c r="AI217" i="17"/>
  <c r="P217" i="17"/>
  <c r="L217" i="17"/>
  <c r="H217" i="17"/>
  <c r="B217" i="17"/>
  <c r="AJ216" i="17"/>
  <c r="AI216" i="17"/>
  <c r="P216" i="17"/>
  <c r="L216" i="17"/>
  <c r="H216" i="17"/>
  <c r="B216" i="17"/>
  <c r="AI215" i="17"/>
  <c r="AE215" i="17"/>
  <c r="AJ215" i="17"/>
  <c r="P215" i="17"/>
  <c r="L215" i="17"/>
  <c r="H215" i="17"/>
  <c r="B215" i="17"/>
  <c r="AI214" i="17"/>
  <c r="AE214" i="17"/>
  <c r="AJ214" i="17"/>
  <c r="P214" i="17"/>
  <c r="L214" i="17"/>
  <c r="H214" i="17"/>
  <c r="B214" i="17"/>
  <c r="AI213" i="17"/>
  <c r="AE213" i="17"/>
  <c r="AJ213" i="17"/>
  <c r="P213" i="17"/>
  <c r="L213" i="17"/>
  <c r="H213" i="17"/>
  <c r="B213" i="17"/>
  <c r="AI212" i="17"/>
  <c r="AE212" i="17"/>
  <c r="AJ212" i="17"/>
  <c r="P212" i="17"/>
  <c r="L212" i="17"/>
  <c r="H212" i="17"/>
  <c r="B212" i="17"/>
  <c r="AI211" i="17"/>
  <c r="AE211" i="17"/>
  <c r="AJ211" i="17"/>
  <c r="P211" i="17"/>
  <c r="L211" i="17"/>
  <c r="H211" i="17"/>
  <c r="B211" i="17"/>
  <c r="AI210" i="17"/>
  <c r="AE210" i="17"/>
  <c r="AJ210" i="17"/>
  <c r="P210" i="17"/>
  <c r="L210" i="17"/>
  <c r="H210" i="17"/>
  <c r="B210" i="17"/>
  <c r="AI209" i="17"/>
  <c r="AE209" i="17"/>
  <c r="AJ209" i="17"/>
  <c r="P209" i="17"/>
  <c r="L209" i="17"/>
  <c r="H209" i="17"/>
  <c r="B209" i="17"/>
  <c r="AI208" i="17"/>
  <c r="AF208" i="17"/>
  <c r="AB208" i="17"/>
  <c r="AA208" i="17"/>
  <c r="Z208" i="17"/>
  <c r="Y208" i="17"/>
  <c r="P208" i="17"/>
  <c r="N208" i="17"/>
  <c r="H208" i="17"/>
  <c r="B208" i="17"/>
  <c r="AI207" i="17"/>
  <c r="AF207" i="17"/>
  <c r="AB207" i="17"/>
  <c r="AA207" i="17"/>
  <c r="Z207" i="17"/>
  <c r="Y207" i="17"/>
  <c r="P207" i="17"/>
  <c r="N207" i="17"/>
  <c r="H207" i="17"/>
  <c r="B207" i="17"/>
  <c r="AI206" i="17"/>
  <c r="AF206" i="17"/>
  <c r="AB206" i="17"/>
  <c r="AA206" i="17"/>
  <c r="Z206" i="17"/>
  <c r="Y206" i="17"/>
  <c r="P206" i="17"/>
  <c r="N206" i="17"/>
  <c r="H206" i="17"/>
  <c r="B206" i="17"/>
  <c r="AI205" i="17"/>
  <c r="AF205" i="17"/>
  <c r="AB205" i="17"/>
  <c r="AA205" i="17"/>
  <c r="Z205" i="17"/>
  <c r="Y205" i="17"/>
  <c r="P205" i="17"/>
  <c r="N205" i="17"/>
  <c r="H205" i="17"/>
  <c r="B205" i="17"/>
  <c r="AI204" i="17"/>
  <c r="AF204" i="17"/>
  <c r="AB204" i="17"/>
  <c r="AA204" i="17"/>
  <c r="Z204" i="17"/>
  <c r="Y204" i="17"/>
  <c r="P204" i="17"/>
  <c r="N204" i="17"/>
  <c r="H204" i="17"/>
  <c r="B204" i="17"/>
  <c r="AI203" i="17"/>
  <c r="AF203" i="17"/>
  <c r="AB203" i="17"/>
  <c r="AA203" i="17"/>
  <c r="Z203" i="17"/>
  <c r="Y203" i="17"/>
  <c r="P203" i="17"/>
  <c r="N203" i="17"/>
  <c r="H203" i="17"/>
  <c r="B203" i="17"/>
  <c r="AI202" i="17"/>
  <c r="AF202" i="17"/>
  <c r="AB202" i="17"/>
  <c r="AA202" i="17"/>
  <c r="Z202" i="17"/>
  <c r="Y202" i="17"/>
  <c r="P202" i="17"/>
  <c r="N202" i="17"/>
  <c r="H202" i="17"/>
  <c r="B202" i="17"/>
  <c r="AI201" i="17"/>
  <c r="AF201" i="17"/>
  <c r="AB201" i="17"/>
  <c r="AA201" i="17"/>
  <c r="Z201" i="17"/>
  <c r="Y201" i="17"/>
  <c r="P201" i="17"/>
  <c r="N201" i="17"/>
  <c r="H201" i="17"/>
  <c r="B201" i="17"/>
  <c r="AI200" i="17"/>
  <c r="AF200" i="17"/>
  <c r="AB200" i="17"/>
  <c r="AA200" i="17"/>
  <c r="Z200" i="17"/>
  <c r="Y200" i="17"/>
  <c r="P200" i="17"/>
  <c r="N200" i="17"/>
  <c r="AI199" i="17"/>
  <c r="AF199" i="17"/>
  <c r="AB199" i="17"/>
  <c r="AA199" i="17"/>
  <c r="Z199" i="17"/>
  <c r="Y199" i="17"/>
  <c r="P199" i="17"/>
  <c r="N199" i="17"/>
  <c r="AI198" i="17"/>
  <c r="AF198" i="17"/>
  <c r="AB198" i="17"/>
  <c r="AA198" i="17"/>
  <c r="Z198" i="17"/>
  <c r="Y198" i="17"/>
  <c r="P198" i="17"/>
  <c r="N198" i="17"/>
  <c r="AI197" i="17"/>
  <c r="AF197" i="17"/>
  <c r="AB197" i="17"/>
  <c r="AA197" i="17"/>
  <c r="Z197" i="17"/>
  <c r="Y197" i="17"/>
  <c r="P197" i="17"/>
  <c r="N197" i="17"/>
  <c r="AI196" i="17"/>
  <c r="AF196" i="17"/>
  <c r="AB196" i="17"/>
  <c r="AA196" i="17"/>
  <c r="Z196" i="17"/>
  <c r="Y196" i="17"/>
  <c r="P196" i="17"/>
  <c r="N196" i="17"/>
  <c r="AI195" i="17"/>
  <c r="AF195" i="17"/>
  <c r="AB195" i="17"/>
  <c r="AA195" i="17"/>
  <c r="Z195" i="17"/>
  <c r="Y195" i="17"/>
  <c r="P195" i="17"/>
  <c r="N195" i="17"/>
  <c r="AI194" i="17"/>
  <c r="AF194" i="17"/>
  <c r="AB194" i="17"/>
  <c r="AA194" i="17"/>
  <c r="Z194" i="17"/>
  <c r="Y194" i="17"/>
  <c r="P194" i="17"/>
  <c r="N194" i="17"/>
  <c r="AI193" i="17"/>
  <c r="AF193" i="17"/>
  <c r="AB193" i="17"/>
  <c r="AA193" i="17"/>
  <c r="Z193" i="17"/>
  <c r="Y193" i="17"/>
  <c r="P193" i="17"/>
  <c r="N193" i="17"/>
  <c r="AI192" i="17"/>
  <c r="AF192" i="17"/>
  <c r="AB192" i="17"/>
  <c r="AA192" i="17"/>
  <c r="Z192" i="17"/>
  <c r="Y192" i="17"/>
  <c r="P192" i="17"/>
  <c r="N192" i="17"/>
  <c r="AI191" i="17"/>
  <c r="AF191" i="17"/>
  <c r="AB191" i="17"/>
  <c r="AA191" i="17"/>
  <c r="Z191" i="17"/>
  <c r="Y191" i="17"/>
  <c r="P191" i="17"/>
  <c r="N191" i="17"/>
  <c r="AI190" i="17"/>
  <c r="AF190" i="17"/>
  <c r="AB190" i="17"/>
  <c r="AA190" i="17"/>
  <c r="Z190" i="17"/>
  <c r="Y190" i="17"/>
  <c r="P190" i="17"/>
  <c r="N190" i="17"/>
  <c r="AI189" i="17"/>
  <c r="AF189" i="17"/>
  <c r="AB189" i="17"/>
  <c r="AA189" i="17"/>
  <c r="Z189" i="17"/>
  <c r="Y189" i="17"/>
  <c r="P189" i="17"/>
  <c r="N189" i="17"/>
  <c r="AI188" i="17"/>
  <c r="AF188" i="17"/>
  <c r="AB188" i="17"/>
  <c r="AA188" i="17"/>
  <c r="Z188" i="17"/>
  <c r="Y188" i="17"/>
  <c r="P188" i="17"/>
  <c r="N188" i="17"/>
  <c r="AI187" i="17"/>
  <c r="AF187" i="17"/>
  <c r="AB187" i="17"/>
  <c r="AA187" i="17"/>
  <c r="Z187" i="17"/>
  <c r="Y187" i="17"/>
  <c r="P187" i="17"/>
  <c r="N187" i="17"/>
  <c r="AI186" i="17"/>
  <c r="AF186" i="17"/>
  <c r="AB186" i="17"/>
  <c r="AA186" i="17"/>
  <c r="Z186" i="17"/>
  <c r="Y186" i="17"/>
  <c r="P186" i="17"/>
  <c r="N186" i="17"/>
  <c r="AI185" i="17"/>
  <c r="AF185" i="17"/>
  <c r="AB185" i="17"/>
  <c r="AA185" i="17"/>
  <c r="Z185" i="17"/>
  <c r="Y185" i="17"/>
  <c r="P185" i="17"/>
  <c r="N185" i="17"/>
  <c r="AI184" i="17"/>
  <c r="AF184" i="17"/>
  <c r="AB184" i="17"/>
  <c r="AA184" i="17"/>
  <c r="Z184" i="17"/>
  <c r="Y184" i="17"/>
  <c r="P184" i="17"/>
  <c r="N184" i="17"/>
  <c r="AI183" i="17"/>
  <c r="AF183" i="17"/>
  <c r="AB183" i="17"/>
  <c r="AA183" i="17"/>
  <c r="Z183" i="17"/>
  <c r="Y183" i="17"/>
  <c r="P183" i="17"/>
  <c r="N183" i="17"/>
  <c r="AI182" i="17"/>
  <c r="AF182" i="17"/>
  <c r="AB182" i="17"/>
  <c r="AA182" i="17"/>
  <c r="Z182" i="17"/>
  <c r="Y182" i="17"/>
  <c r="P182" i="17"/>
  <c r="N182" i="17"/>
  <c r="AI181" i="17"/>
  <c r="AF181" i="17"/>
  <c r="AB181" i="17"/>
  <c r="AA181" i="17"/>
  <c r="Z181" i="17"/>
  <c r="Y181" i="17"/>
  <c r="P181" i="17"/>
  <c r="N181" i="17"/>
  <c r="AI180" i="17"/>
  <c r="AF180" i="17"/>
  <c r="AB180" i="17"/>
  <c r="AA180" i="17"/>
  <c r="Z180" i="17"/>
  <c r="Y180" i="17"/>
  <c r="P180" i="17"/>
  <c r="N180" i="17"/>
  <c r="AI179" i="17"/>
  <c r="AF179" i="17"/>
  <c r="AB179" i="17"/>
  <c r="AA179" i="17"/>
  <c r="Z179" i="17"/>
  <c r="Y179" i="17"/>
  <c r="P179" i="17"/>
  <c r="N179" i="17"/>
  <c r="AI178" i="17"/>
  <c r="AF178" i="17"/>
  <c r="AB178" i="17"/>
  <c r="AA178" i="17"/>
  <c r="Z178" i="17"/>
  <c r="Y178" i="17"/>
  <c r="P178" i="17"/>
  <c r="N178" i="17"/>
  <c r="AI177" i="17"/>
  <c r="AF177" i="17"/>
  <c r="AB177" i="17"/>
  <c r="AA177" i="17"/>
  <c r="Z177" i="17"/>
  <c r="Y177" i="17"/>
  <c r="P177" i="17"/>
  <c r="N177" i="17"/>
  <c r="AI176" i="17"/>
  <c r="AF176" i="17"/>
  <c r="AB176" i="17"/>
  <c r="AA176" i="17"/>
  <c r="Z176" i="17"/>
  <c r="Y176" i="17"/>
  <c r="P176" i="17"/>
  <c r="N176" i="17"/>
  <c r="AI175" i="17"/>
  <c r="AF175" i="17"/>
  <c r="AB175" i="17"/>
  <c r="AA175" i="17"/>
  <c r="Z175" i="17"/>
  <c r="Y175" i="17"/>
  <c r="P175" i="17"/>
  <c r="N175" i="17"/>
  <c r="AI174" i="17"/>
  <c r="AF174" i="17"/>
  <c r="AB174" i="17"/>
  <c r="AA174" i="17"/>
  <c r="Z174" i="17"/>
  <c r="Y174" i="17"/>
  <c r="P174" i="17"/>
  <c r="N174" i="17"/>
  <c r="AI173" i="17"/>
  <c r="AF173" i="17"/>
  <c r="AB173" i="17"/>
  <c r="AA173" i="17"/>
  <c r="Z173" i="17"/>
  <c r="Y173" i="17"/>
  <c r="P173" i="17"/>
  <c r="N173" i="17"/>
  <c r="AI172" i="17"/>
  <c r="AF172" i="17"/>
  <c r="AB172" i="17"/>
  <c r="AA172" i="17"/>
  <c r="Z172" i="17"/>
  <c r="Y172" i="17"/>
  <c r="P172" i="17"/>
  <c r="N172" i="17"/>
  <c r="AI171" i="17"/>
  <c r="AF171" i="17"/>
  <c r="AB171" i="17"/>
  <c r="AA171" i="17"/>
  <c r="Z171" i="17"/>
  <c r="Y171" i="17"/>
  <c r="P171" i="17"/>
  <c r="N171" i="17"/>
  <c r="AI170" i="17"/>
  <c r="AF170" i="17"/>
  <c r="AB170" i="17"/>
  <c r="AA170" i="17"/>
  <c r="Z170" i="17"/>
  <c r="Y170" i="17"/>
  <c r="P170" i="17"/>
  <c r="N170" i="17"/>
  <c r="AI169" i="17"/>
  <c r="AF169" i="17"/>
  <c r="AB169" i="17"/>
  <c r="AA169" i="17"/>
  <c r="Z169" i="17"/>
  <c r="Y169" i="17"/>
  <c r="P169" i="17"/>
  <c r="N169" i="17"/>
  <c r="AI168" i="17"/>
  <c r="AF168" i="17"/>
  <c r="AB168" i="17"/>
  <c r="AA168" i="17"/>
  <c r="Z168" i="17"/>
  <c r="Y168" i="17"/>
  <c r="P168" i="17"/>
  <c r="N168" i="17"/>
  <c r="AI167" i="17"/>
  <c r="AF167" i="17"/>
  <c r="AB167" i="17"/>
  <c r="AA167" i="17"/>
  <c r="Z167" i="17"/>
  <c r="Y167" i="17"/>
  <c r="P167" i="17"/>
  <c r="N167" i="17"/>
  <c r="AI166" i="17"/>
  <c r="AF166" i="17"/>
  <c r="AB166" i="17"/>
  <c r="AA166" i="17"/>
  <c r="Z166" i="17"/>
  <c r="Y166" i="17"/>
  <c r="P166" i="17"/>
  <c r="N166" i="17"/>
  <c r="AI165" i="17"/>
  <c r="AF165" i="17"/>
  <c r="AB165" i="17"/>
  <c r="AA165" i="17"/>
  <c r="Z165" i="17"/>
  <c r="Y165" i="17"/>
  <c r="P165" i="17"/>
  <c r="N165" i="17"/>
  <c r="AI164" i="17"/>
  <c r="AF164" i="17"/>
  <c r="AB164" i="17"/>
  <c r="AA164" i="17"/>
  <c r="Z164" i="17"/>
  <c r="Y164" i="17"/>
  <c r="P164" i="17"/>
  <c r="N164" i="17"/>
  <c r="AI163" i="17"/>
  <c r="AF163" i="17"/>
  <c r="AB163" i="17"/>
  <c r="AA163" i="17"/>
  <c r="Z163" i="17"/>
  <c r="Y163" i="17"/>
  <c r="P163" i="17"/>
  <c r="N163" i="17"/>
  <c r="AI162" i="17"/>
  <c r="AF162" i="17"/>
  <c r="AB162" i="17"/>
  <c r="AA162" i="17"/>
  <c r="Z162" i="17"/>
  <c r="Y162" i="17"/>
  <c r="P162" i="17"/>
  <c r="N162" i="17"/>
  <c r="AI161" i="17"/>
  <c r="AF161" i="17"/>
  <c r="AB161" i="17"/>
  <c r="AA161" i="17"/>
  <c r="Z161" i="17"/>
  <c r="Y161" i="17"/>
  <c r="P161" i="17"/>
  <c r="N161" i="17"/>
  <c r="AI160" i="17"/>
  <c r="AF160" i="17"/>
  <c r="AB160" i="17"/>
  <c r="AA160" i="17"/>
  <c r="Z160" i="17"/>
  <c r="Y160" i="17"/>
  <c r="P160" i="17"/>
  <c r="N160" i="17"/>
  <c r="AI159" i="17"/>
  <c r="AF159" i="17"/>
  <c r="AB159" i="17"/>
  <c r="AA159" i="17"/>
  <c r="Z159" i="17"/>
  <c r="Y159" i="17"/>
  <c r="P159" i="17"/>
  <c r="N159" i="17"/>
  <c r="AI158" i="17"/>
  <c r="AF158" i="17"/>
  <c r="AB158" i="17"/>
  <c r="AA158" i="17"/>
  <c r="Z158" i="17"/>
  <c r="Y158" i="17"/>
  <c r="P158" i="17"/>
  <c r="N158" i="17"/>
  <c r="AI157" i="17"/>
  <c r="AF157" i="17"/>
  <c r="AB157" i="17"/>
  <c r="AA157" i="17"/>
  <c r="Z157" i="17"/>
  <c r="Y157" i="17"/>
  <c r="P157" i="17"/>
  <c r="N157" i="17"/>
  <c r="AI156" i="17"/>
  <c r="AF156" i="17"/>
  <c r="AB156" i="17"/>
  <c r="AA156" i="17"/>
  <c r="Z156" i="17"/>
  <c r="Y156" i="17"/>
  <c r="P156" i="17"/>
  <c r="N156" i="17"/>
  <c r="AI155" i="17"/>
  <c r="AF155" i="17"/>
  <c r="AB155" i="17"/>
  <c r="AA155" i="17"/>
  <c r="Z155" i="17"/>
  <c r="Y155" i="17"/>
  <c r="P155" i="17"/>
  <c r="N155" i="17"/>
  <c r="AI154" i="17"/>
  <c r="AF154" i="17"/>
  <c r="AB154" i="17"/>
  <c r="AA154" i="17"/>
  <c r="Z154" i="17"/>
  <c r="Y154" i="17"/>
  <c r="P154" i="17"/>
  <c r="N154" i="17"/>
  <c r="AI153" i="17"/>
  <c r="AF153" i="17"/>
  <c r="AB153" i="17"/>
  <c r="AA153" i="17"/>
  <c r="Z153" i="17"/>
  <c r="Y153" i="17"/>
  <c r="P153" i="17"/>
  <c r="N153" i="17"/>
  <c r="AI152" i="17"/>
  <c r="AF152" i="17"/>
  <c r="AB152" i="17"/>
  <c r="AA152" i="17"/>
  <c r="Z152" i="17"/>
  <c r="Y152" i="17"/>
  <c r="P152" i="17"/>
  <c r="N152" i="17"/>
  <c r="AI151" i="17"/>
  <c r="AF151" i="17"/>
  <c r="AB151" i="17"/>
  <c r="AA151" i="17"/>
  <c r="Z151" i="17"/>
  <c r="Y151" i="17"/>
  <c r="P151" i="17"/>
  <c r="N151" i="17"/>
  <c r="AI150" i="17"/>
  <c r="AF150" i="17"/>
  <c r="AB150" i="17"/>
  <c r="AA150" i="17"/>
  <c r="Z150" i="17"/>
  <c r="Y150" i="17"/>
  <c r="P150" i="17"/>
  <c r="N150" i="17"/>
  <c r="AI149" i="17"/>
  <c r="AF149" i="17"/>
  <c r="AB149" i="17"/>
  <c r="AA149" i="17"/>
  <c r="Z149" i="17"/>
  <c r="Y149" i="17"/>
  <c r="P149" i="17"/>
  <c r="N149" i="17"/>
  <c r="AI148" i="17"/>
  <c r="AF148" i="17"/>
  <c r="AB148" i="17"/>
  <c r="AA148" i="17"/>
  <c r="Z148" i="17"/>
  <c r="Y148" i="17"/>
  <c r="P148" i="17"/>
  <c r="N148" i="17"/>
  <c r="AI147" i="17"/>
  <c r="AF147" i="17"/>
  <c r="AB147" i="17"/>
  <c r="AA147" i="17"/>
  <c r="Z147" i="17"/>
  <c r="Y147" i="17"/>
  <c r="P147" i="17"/>
  <c r="N147" i="17"/>
  <c r="AI146" i="17"/>
  <c r="AF146" i="17"/>
  <c r="AB146" i="17"/>
  <c r="AA146" i="17"/>
  <c r="Z146" i="17"/>
  <c r="Y146" i="17"/>
  <c r="P146" i="17"/>
  <c r="N146" i="17"/>
  <c r="AI145" i="17"/>
  <c r="AF145" i="17"/>
  <c r="AB145" i="17"/>
  <c r="AA145" i="17"/>
  <c r="Z145" i="17"/>
  <c r="Y145" i="17"/>
  <c r="P145" i="17"/>
  <c r="N145" i="17"/>
  <c r="AI144" i="17"/>
  <c r="AF144" i="17"/>
  <c r="AB144" i="17"/>
  <c r="AA144" i="17"/>
  <c r="Z144" i="17"/>
  <c r="Y144" i="17"/>
  <c r="P144" i="17"/>
  <c r="N144" i="17"/>
  <c r="AI143" i="17"/>
  <c r="AF143" i="17"/>
  <c r="AB143" i="17"/>
  <c r="AA143" i="17"/>
  <c r="Z143" i="17"/>
  <c r="Y143" i="17"/>
  <c r="P143" i="17"/>
  <c r="N143" i="17"/>
  <c r="AI142" i="17"/>
  <c r="AF142" i="17"/>
  <c r="AB142" i="17"/>
  <c r="AA142" i="17"/>
  <c r="Z142" i="17"/>
  <c r="Y142" i="17"/>
  <c r="P142" i="17"/>
  <c r="N142" i="17"/>
  <c r="AI141" i="17"/>
  <c r="AF141" i="17"/>
  <c r="AB141" i="17"/>
  <c r="AA141" i="17"/>
  <c r="Z141" i="17"/>
  <c r="Y141" i="17"/>
  <c r="P141" i="17"/>
  <c r="N141" i="17"/>
  <c r="AI140" i="17"/>
  <c r="AF140" i="17"/>
  <c r="AB140" i="17"/>
  <c r="AA140" i="17"/>
  <c r="Z140" i="17"/>
  <c r="Y140" i="17"/>
  <c r="P140" i="17"/>
  <c r="N140" i="17"/>
  <c r="AI139" i="17"/>
  <c r="AF139" i="17"/>
  <c r="AB139" i="17"/>
  <c r="AA139" i="17"/>
  <c r="Z139" i="17"/>
  <c r="Y139" i="17"/>
  <c r="P139" i="17"/>
  <c r="N139" i="17"/>
  <c r="AI138" i="17"/>
  <c r="AF138" i="17"/>
  <c r="AB138" i="17"/>
  <c r="AA138" i="17"/>
  <c r="Z138" i="17"/>
  <c r="Y138" i="17"/>
  <c r="P138" i="17"/>
  <c r="N138" i="17"/>
  <c r="AI137" i="17"/>
  <c r="AF137" i="17"/>
  <c r="AB137" i="17"/>
  <c r="AA137" i="17"/>
  <c r="Z137" i="17"/>
  <c r="Y137" i="17"/>
  <c r="P137" i="17"/>
  <c r="N137" i="17"/>
  <c r="AI136" i="17"/>
  <c r="AF136" i="17"/>
  <c r="AB136" i="17"/>
  <c r="AA136" i="17"/>
  <c r="Z136" i="17"/>
  <c r="Y136" i="17"/>
  <c r="P136" i="17"/>
  <c r="N136" i="17"/>
  <c r="AI135" i="17"/>
  <c r="AF135" i="17"/>
  <c r="AB135" i="17"/>
  <c r="AA135" i="17"/>
  <c r="Z135" i="17"/>
  <c r="Y135" i="17"/>
  <c r="P135" i="17"/>
  <c r="N135" i="17"/>
  <c r="AI134" i="17"/>
  <c r="AF134" i="17"/>
  <c r="AB134" i="17"/>
  <c r="AA134" i="17"/>
  <c r="Z134" i="17"/>
  <c r="Y134" i="17"/>
  <c r="P134" i="17"/>
  <c r="N134" i="17"/>
  <c r="AI133" i="17"/>
  <c r="AF133" i="17"/>
  <c r="AB133" i="17"/>
  <c r="AA133" i="17"/>
  <c r="Z133" i="17"/>
  <c r="Y133" i="17"/>
  <c r="P133" i="17"/>
  <c r="N133" i="17"/>
  <c r="AI132" i="17"/>
  <c r="AF132" i="17"/>
  <c r="AB132" i="17"/>
  <c r="AA132" i="17"/>
  <c r="Z132" i="17"/>
  <c r="Y132" i="17"/>
  <c r="P132" i="17"/>
  <c r="N132" i="17"/>
  <c r="AI131" i="17"/>
  <c r="AF131" i="17"/>
  <c r="AB131" i="17"/>
  <c r="AA131" i="17"/>
  <c r="Z131" i="17"/>
  <c r="Y131" i="17"/>
  <c r="P131" i="17"/>
  <c r="N131" i="17"/>
  <c r="AI130" i="17"/>
  <c r="AF130" i="17"/>
  <c r="AB130" i="17"/>
  <c r="AA130" i="17"/>
  <c r="Z130" i="17"/>
  <c r="Y130" i="17"/>
  <c r="P130" i="17"/>
  <c r="N130" i="17"/>
  <c r="AI129" i="17"/>
  <c r="AF129" i="17"/>
  <c r="AB129" i="17"/>
  <c r="AA129" i="17"/>
  <c r="Z129" i="17"/>
  <c r="Y129" i="17"/>
  <c r="P129" i="17"/>
  <c r="N129" i="17"/>
  <c r="AI128" i="17"/>
  <c r="AF128" i="17"/>
  <c r="AB128" i="17"/>
  <c r="AA128" i="17"/>
  <c r="Z128" i="17"/>
  <c r="Y128" i="17"/>
  <c r="P128" i="17"/>
  <c r="N128" i="17"/>
  <c r="AI127" i="17"/>
  <c r="AF127" i="17"/>
  <c r="AB127" i="17"/>
  <c r="AA127" i="17"/>
  <c r="Z127" i="17"/>
  <c r="Y127" i="17"/>
  <c r="P127" i="17"/>
  <c r="N127" i="17"/>
  <c r="AI126" i="17"/>
  <c r="AF126" i="17"/>
  <c r="AB126" i="17"/>
  <c r="AA126" i="17"/>
  <c r="Z126" i="17"/>
  <c r="Y126" i="17"/>
  <c r="P126" i="17"/>
  <c r="N126" i="17"/>
  <c r="AI125" i="17"/>
  <c r="AF125" i="17"/>
  <c r="AB125" i="17"/>
  <c r="AA125" i="17"/>
  <c r="Z125" i="17"/>
  <c r="Y125" i="17"/>
  <c r="P125" i="17"/>
  <c r="N125" i="17"/>
  <c r="AI124" i="17"/>
  <c r="AF124" i="17"/>
  <c r="AB124" i="17"/>
  <c r="AA124" i="17"/>
  <c r="Z124" i="17"/>
  <c r="Y124" i="17"/>
  <c r="P124" i="17"/>
  <c r="N124" i="17"/>
  <c r="AI123" i="17"/>
  <c r="AF123" i="17"/>
  <c r="AB123" i="17"/>
  <c r="AA123" i="17"/>
  <c r="Z123" i="17"/>
  <c r="Y123" i="17"/>
  <c r="P123" i="17"/>
  <c r="N123" i="17"/>
  <c r="AI122" i="17"/>
  <c r="AF122" i="17"/>
  <c r="AB122" i="17"/>
  <c r="AA122" i="17"/>
  <c r="Z122" i="17"/>
  <c r="Y122" i="17"/>
  <c r="P122" i="17"/>
  <c r="N122" i="17"/>
  <c r="AI121" i="17"/>
  <c r="AF121" i="17"/>
  <c r="AB121" i="17"/>
  <c r="AA121" i="17"/>
  <c r="Z121" i="17"/>
  <c r="Y121" i="17"/>
  <c r="P121" i="17"/>
  <c r="N121" i="17"/>
  <c r="AI120" i="17"/>
  <c r="AF120" i="17"/>
  <c r="AB120" i="17"/>
  <c r="AA120" i="17"/>
  <c r="Z120" i="17"/>
  <c r="Y120" i="17"/>
  <c r="P120" i="17"/>
  <c r="N120" i="17"/>
  <c r="AI119" i="17"/>
  <c r="AF119" i="17"/>
  <c r="AB119" i="17"/>
  <c r="AA119" i="17"/>
  <c r="Z119" i="17"/>
  <c r="Y119" i="17"/>
  <c r="P119" i="17"/>
  <c r="N119" i="17"/>
  <c r="AI118" i="17"/>
  <c r="AF118" i="17"/>
  <c r="AB118" i="17"/>
  <c r="AA118" i="17"/>
  <c r="Z118" i="17"/>
  <c r="Y118" i="17"/>
  <c r="P118" i="17"/>
  <c r="N118" i="17"/>
  <c r="AI117" i="17"/>
  <c r="AF117" i="17"/>
  <c r="AB117" i="17"/>
  <c r="AA117" i="17"/>
  <c r="Z117" i="17"/>
  <c r="Y117" i="17"/>
  <c r="P117" i="17"/>
  <c r="N117" i="17"/>
  <c r="AI116" i="17"/>
  <c r="AF116" i="17"/>
  <c r="AB116" i="17"/>
  <c r="AA116" i="17"/>
  <c r="Z116" i="17"/>
  <c r="Y116" i="17"/>
  <c r="P116" i="17"/>
  <c r="N116" i="17"/>
  <c r="AI115" i="17"/>
  <c r="AF115" i="17"/>
  <c r="AB115" i="17"/>
  <c r="AA115" i="17"/>
  <c r="Z115" i="17"/>
  <c r="Y115" i="17"/>
  <c r="P115" i="17"/>
  <c r="N115" i="17"/>
  <c r="AI114" i="17"/>
  <c r="AF114" i="17"/>
  <c r="AB114" i="17"/>
  <c r="AA114" i="17"/>
  <c r="Z114" i="17"/>
  <c r="Y114" i="17"/>
  <c r="P114" i="17"/>
  <c r="N114" i="17"/>
  <c r="AI113" i="17"/>
  <c r="AF113" i="17"/>
  <c r="AB113" i="17"/>
  <c r="AA113" i="17"/>
  <c r="Z113" i="17"/>
  <c r="Y113" i="17"/>
  <c r="P113" i="17"/>
  <c r="N113" i="17"/>
  <c r="AI112" i="17"/>
  <c r="AF112" i="17"/>
  <c r="AB112" i="17"/>
  <c r="AA112" i="17"/>
  <c r="Z112" i="17"/>
  <c r="Y112" i="17"/>
  <c r="P112" i="17"/>
  <c r="N112" i="17"/>
  <c r="AI111" i="17"/>
  <c r="AF111" i="17"/>
  <c r="AB111" i="17"/>
  <c r="AA111" i="17"/>
  <c r="Z111" i="17"/>
  <c r="Y111" i="17"/>
  <c r="P111" i="17"/>
  <c r="N111" i="17"/>
  <c r="AI110" i="17"/>
  <c r="AF110" i="17"/>
  <c r="AB110" i="17"/>
  <c r="AA110" i="17"/>
  <c r="Z110" i="17"/>
  <c r="Y110" i="17"/>
  <c r="P110" i="17"/>
  <c r="N110" i="17"/>
  <c r="AI109" i="17"/>
  <c r="AF109" i="17"/>
  <c r="AB109" i="17"/>
  <c r="AA109" i="17"/>
  <c r="Z109" i="17"/>
  <c r="Y109" i="17"/>
  <c r="P109" i="17"/>
  <c r="N109" i="17"/>
  <c r="AI108" i="17"/>
  <c r="AF108" i="17"/>
  <c r="AB108" i="17"/>
  <c r="AA108" i="17"/>
  <c r="Z108" i="17"/>
  <c r="Y108" i="17"/>
  <c r="P108" i="17"/>
  <c r="N108" i="17"/>
  <c r="AI107" i="17"/>
  <c r="AF107" i="17"/>
  <c r="AB107" i="17"/>
  <c r="AA107" i="17"/>
  <c r="Z107" i="17"/>
  <c r="Y107" i="17"/>
  <c r="P107" i="17"/>
  <c r="N107" i="17"/>
  <c r="AI106" i="17"/>
  <c r="AF106" i="17"/>
  <c r="AB106" i="17"/>
  <c r="AA106" i="17"/>
  <c r="Z106" i="17"/>
  <c r="Y106" i="17"/>
  <c r="P106" i="17"/>
  <c r="N106" i="17"/>
  <c r="AI105" i="17"/>
  <c r="AF105" i="17"/>
  <c r="AB105" i="17"/>
  <c r="AA105" i="17"/>
  <c r="Z105" i="17"/>
  <c r="Y105" i="17"/>
  <c r="P105" i="17"/>
  <c r="N105" i="17"/>
  <c r="AI104" i="17"/>
  <c r="AF104" i="17"/>
  <c r="AB104" i="17"/>
  <c r="AA104" i="17"/>
  <c r="Z104" i="17"/>
  <c r="Y104" i="17"/>
  <c r="P104" i="17"/>
  <c r="N104" i="17"/>
  <c r="AI103" i="17"/>
  <c r="AF103" i="17"/>
  <c r="AB103" i="17"/>
  <c r="AA103" i="17"/>
  <c r="Z103" i="17"/>
  <c r="Y103" i="17"/>
  <c r="P103" i="17"/>
  <c r="N103" i="17"/>
  <c r="AI102" i="17"/>
  <c r="AF102" i="17"/>
  <c r="AB102" i="17"/>
  <c r="AA102" i="17"/>
  <c r="Z102" i="17"/>
  <c r="Y102" i="17"/>
  <c r="P102" i="17"/>
  <c r="N102" i="17"/>
  <c r="AI101" i="17"/>
  <c r="AF101" i="17"/>
  <c r="AB101" i="17"/>
  <c r="AA101" i="17"/>
  <c r="Z101" i="17"/>
  <c r="Y101" i="17"/>
  <c r="P101" i="17"/>
  <c r="N101" i="17"/>
  <c r="AI100" i="17"/>
  <c r="AF100" i="17"/>
  <c r="AB100" i="17"/>
  <c r="AA100" i="17"/>
  <c r="Z100" i="17"/>
  <c r="Y100" i="17"/>
  <c r="P100" i="17"/>
  <c r="N100" i="17"/>
  <c r="AI99" i="17"/>
  <c r="AF99" i="17"/>
  <c r="AB99" i="17"/>
  <c r="AA99" i="17"/>
  <c r="Z99" i="17"/>
  <c r="Y99" i="17"/>
  <c r="P99" i="17"/>
  <c r="N99" i="17"/>
  <c r="AI98" i="17"/>
  <c r="AF98" i="17"/>
  <c r="AB98" i="17"/>
  <c r="AA98" i="17"/>
  <c r="Z98" i="17"/>
  <c r="Y98" i="17"/>
  <c r="P98" i="17"/>
  <c r="N98" i="17"/>
  <c r="AI97" i="17"/>
  <c r="AF97" i="17"/>
  <c r="AB97" i="17"/>
  <c r="AA97" i="17"/>
  <c r="Z97" i="17"/>
  <c r="Y97" i="17"/>
  <c r="P97" i="17"/>
  <c r="N97" i="17"/>
  <c r="AI96" i="17"/>
  <c r="AF96" i="17"/>
  <c r="AB96" i="17"/>
  <c r="AA96" i="17"/>
  <c r="Z96" i="17"/>
  <c r="Y96" i="17"/>
  <c r="P96" i="17"/>
  <c r="N96" i="17"/>
  <c r="AI95" i="17"/>
  <c r="AF95" i="17"/>
  <c r="AB95" i="17"/>
  <c r="AA95" i="17"/>
  <c r="Z95" i="17"/>
  <c r="Y95" i="17"/>
  <c r="P95" i="17"/>
  <c r="N95" i="17"/>
  <c r="AI94" i="17"/>
  <c r="AF94" i="17"/>
  <c r="AB94" i="17"/>
  <c r="AA94" i="17"/>
  <c r="Z94" i="17"/>
  <c r="Y94" i="17"/>
  <c r="P94" i="17"/>
  <c r="N94" i="17"/>
  <c r="AI93" i="17"/>
  <c r="AF93" i="17"/>
  <c r="AB93" i="17"/>
  <c r="AA93" i="17"/>
  <c r="Z93" i="17"/>
  <c r="Y93" i="17"/>
  <c r="P93" i="17"/>
  <c r="N93" i="17"/>
  <c r="AI92" i="17"/>
  <c r="AF92" i="17"/>
  <c r="AB92" i="17"/>
  <c r="AA92" i="17"/>
  <c r="Z92" i="17"/>
  <c r="Y92" i="17"/>
  <c r="P92" i="17"/>
  <c r="N92" i="17"/>
  <c r="AI91" i="17"/>
  <c r="AF91" i="17"/>
  <c r="AB91" i="17"/>
  <c r="AA91" i="17"/>
  <c r="Z91" i="17"/>
  <c r="Y91" i="17"/>
  <c r="P91" i="17"/>
  <c r="N91" i="17"/>
  <c r="AI90" i="17"/>
  <c r="AF90" i="17"/>
  <c r="AB90" i="17"/>
  <c r="AA90" i="17"/>
  <c r="Z90" i="17"/>
  <c r="Y90" i="17"/>
  <c r="P90" i="17"/>
  <c r="N90" i="17"/>
  <c r="AI89" i="17"/>
  <c r="AF89" i="17"/>
  <c r="AB89" i="17"/>
  <c r="AA89" i="17"/>
  <c r="Z89" i="17"/>
  <c r="Y89" i="17"/>
  <c r="P89" i="17"/>
  <c r="N89" i="17"/>
  <c r="AI88" i="17"/>
  <c r="AF88" i="17"/>
  <c r="AB88" i="17"/>
  <c r="AA88" i="17"/>
  <c r="Z88" i="17"/>
  <c r="Y88" i="17"/>
  <c r="P88" i="17"/>
  <c r="N88" i="17"/>
  <c r="AI87" i="17"/>
  <c r="AF87" i="17"/>
  <c r="AB87" i="17"/>
  <c r="AA87" i="17"/>
  <c r="Z87" i="17"/>
  <c r="Y87" i="17"/>
  <c r="P87" i="17"/>
  <c r="N87" i="17"/>
  <c r="AI86" i="17"/>
  <c r="AF86" i="17"/>
  <c r="AB86" i="17"/>
  <c r="AA86" i="17"/>
  <c r="Z86" i="17"/>
  <c r="Y86" i="17"/>
  <c r="P86" i="17"/>
  <c r="N86" i="17"/>
  <c r="AI85" i="17"/>
  <c r="AF85" i="17"/>
  <c r="AB85" i="17"/>
  <c r="AA85" i="17"/>
  <c r="Z85" i="17"/>
  <c r="Y85" i="17"/>
  <c r="P85" i="17"/>
  <c r="N85" i="17"/>
  <c r="AI84" i="17"/>
  <c r="AF84" i="17"/>
  <c r="AB84" i="17"/>
  <c r="AA84" i="17"/>
  <c r="Z84" i="17"/>
  <c r="Y84" i="17"/>
  <c r="P84" i="17"/>
  <c r="N84" i="17"/>
  <c r="AI83" i="17"/>
  <c r="AF83" i="17"/>
  <c r="AB83" i="17"/>
  <c r="AA83" i="17"/>
  <c r="Z83" i="17"/>
  <c r="Y83" i="17"/>
  <c r="P83" i="17"/>
  <c r="N83" i="17"/>
  <c r="AI82" i="17"/>
  <c r="AF82" i="17"/>
  <c r="AB82" i="17"/>
  <c r="AA82" i="17"/>
  <c r="Z82" i="17"/>
  <c r="Y82" i="17"/>
  <c r="P82" i="17"/>
  <c r="N82" i="17"/>
  <c r="AI81" i="17"/>
  <c r="AF81" i="17"/>
  <c r="AB81" i="17"/>
  <c r="AA81" i="17"/>
  <c r="Z81" i="17"/>
  <c r="Y81" i="17"/>
  <c r="P81" i="17"/>
  <c r="N81" i="17"/>
  <c r="AI80" i="17"/>
  <c r="AF80" i="17"/>
  <c r="AB80" i="17"/>
  <c r="AA80" i="17"/>
  <c r="Z80" i="17"/>
  <c r="Y80" i="17"/>
  <c r="P80" i="17"/>
  <c r="N80" i="17"/>
  <c r="AI79" i="17"/>
  <c r="AF79" i="17"/>
  <c r="AB79" i="17"/>
  <c r="AA79" i="17"/>
  <c r="Z79" i="17"/>
  <c r="Y79" i="17"/>
  <c r="P79" i="17"/>
  <c r="N79" i="17"/>
  <c r="AI78" i="17"/>
  <c r="AF78" i="17"/>
  <c r="AB78" i="17"/>
  <c r="AA78" i="17"/>
  <c r="Z78" i="17"/>
  <c r="Y78" i="17"/>
  <c r="P78" i="17"/>
  <c r="N78" i="17"/>
  <c r="AI77" i="17"/>
  <c r="AF77" i="17"/>
  <c r="AB77" i="17"/>
  <c r="AA77" i="17"/>
  <c r="Z77" i="17"/>
  <c r="Y77" i="17"/>
  <c r="P77" i="17"/>
  <c r="N77" i="17"/>
  <c r="AI76" i="17"/>
  <c r="AF76" i="17"/>
  <c r="AB76" i="17"/>
  <c r="AA76" i="17"/>
  <c r="Z76" i="17"/>
  <c r="Y76" i="17"/>
  <c r="P76" i="17"/>
  <c r="N76" i="17"/>
  <c r="AI75" i="17"/>
  <c r="AF75" i="17"/>
  <c r="AB75" i="17"/>
  <c r="AA75" i="17"/>
  <c r="Z75" i="17"/>
  <c r="Y75" i="17"/>
  <c r="P75" i="17"/>
  <c r="N75" i="17"/>
  <c r="AI74" i="17"/>
  <c r="AF74" i="17"/>
  <c r="AB74" i="17"/>
  <c r="AA74" i="17"/>
  <c r="Z74" i="17"/>
  <c r="Y74" i="17"/>
  <c r="P74" i="17"/>
  <c r="N74" i="17"/>
  <c r="AI73" i="17"/>
  <c r="AF73" i="17"/>
  <c r="AB73" i="17"/>
  <c r="AA73" i="17"/>
  <c r="Z73" i="17"/>
  <c r="Y73" i="17"/>
  <c r="P73" i="17"/>
  <c r="N73" i="17"/>
  <c r="AI72" i="17"/>
  <c r="AF72" i="17"/>
  <c r="AB72" i="17"/>
  <c r="AA72" i="17"/>
  <c r="Z72" i="17"/>
  <c r="Y72" i="17"/>
  <c r="P72" i="17"/>
  <c r="N72" i="17"/>
  <c r="AI71" i="17"/>
  <c r="AF71" i="17"/>
  <c r="AB71" i="17"/>
  <c r="AA71" i="17"/>
  <c r="Z71" i="17"/>
  <c r="Y71" i="17"/>
  <c r="P71" i="17"/>
  <c r="N71" i="17"/>
  <c r="AI70" i="17"/>
  <c r="AF70" i="17"/>
  <c r="AB70" i="17"/>
  <c r="AA70" i="17"/>
  <c r="Z70" i="17"/>
  <c r="Y70" i="17"/>
  <c r="P70" i="17"/>
  <c r="N70" i="17"/>
  <c r="AI69" i="17"/>
  <c r="AF69" i="17"/>
  <c r="AB69" i="17"/>
  <c r="AA69" i="17"/>
  <c r="Z69" i="17"/>
  <c r="Y69" i="17"/>
  <c r="P69" i="17"/>
  <c r="N69" i="17"/>
  <c r="AI68" i="17"/>
  <c r="AF68" i="17"/>
  <c r="AB68" i="17"/>
  <c r="AA68" i="17"/>
  <c r="Z68" i="17"/>
  <c r="Y68" i="17"/>
  <c r="P68" i="17"/>
  <c r="N68" i="17"/>
  <c r="AI67" i="17"/>
  <c r="AF67" i="17"/>
  <c r="AB67" i="17"/>
  <c r="AA67" i="17"/>
  <c r="Z67" i="17"/>
  <c r="Y67" i="17"/>
  <c r="P67" i="17"/>
  <c r="N67" i="17"/>
  <c r="AI66" i="17"/>
  <c r="AF66" i="17"/>
  <c r="AB66" i="17"/>
  <c r="AA66" i="17"/>
  <c r="Z66" i="17"/>
  <c r="Y66" i="17"/>
  <c r="P66" i="17"/>
  <c r="N66" i="17"/>
  <c r="AI65" i="17"/>
  <c r="AF65" i="17"/>
  <c r="AB65" i="17"/>
  <c r="AA65" i="17"/>
  <c r="Z65" i="17"/>
  <c r="Y65" i="17"/>
  <c r="P65" i="17"/>
  <c r="N65" i="17"/>
  <c r="AI64" i="17"/>
  <c r="AF64" i="17"/>
  <c r="AB64" i="17"/>
  <c r="AA64" i="17"/>
  <c r="Z64" i="17"/>
  <c r="Y64" i="17"/>
  <c r="P64" i="17"/>
  <c r="N64" i="17"/>
  <c r="AI63" i="17"/>
  <c r="AF63" i="17"/>
  <c r="AB63" i="17"/>
  <c r="AA63" i="17"/>
  <c r="Z63" i="17"/>
  <c r="Y63" i="17"/>
  <c r="P63" i="17"/>
  <c r="N63" i="17"/>
  <c r="AI62" i="17"/>
  <c r="AF62" i="17"/>
  <c r="AB62" i="17"/>
  <c r="AA62" i="17"/>
  <c r="Z62" i="17"/>
  <c r="Y62" i="17"/>
  <c r="P62" i="17"/>
  <c r="N62" i="17"/>
  <c r="AI61" i="17"/>
  <c r="AF61" i="17"/>
  <c r="AB61" i="17"/>
  <c r="AA61" i="17"/>
  <c r="Z61" i="17"/>
  <c r="Y61" i="17"/>
  <c r="P61" i="17"/>
  <c r="N61" i="17"/>
  <c r="AI60" i="17"/>
  <c r="AF60" i="17"/>
  <c r="AB60" i="17"/>
  <c r="AA60" i="17"/>
  <c r="Z60" i="17"/>
  <c r="Y60" i="17"/>
  <c r="P60" i="17"/>
  <c r="N60" i="17"/>
  <c r="AI59" i="17"/>
  <c r="AF59" i="17"/>
  <c r="P59" i="17"/>
  <c r="N59" i="17"/>
  <c r="AI58" i="17"/>
  <c r="AF58" i="17"/>
  <c r="AB58" i="17"/>
  <c r="AA58" i="17"/>
  <c r="Z58" i="17"/>
  <c r="Y58" i="17"/>
  <c r="P58" i="17"/>
  <c r="N58" i="17"/>
  <c r="AI57" i="17"/>
  <c r="AF57" i="17"/>
  <c r="P57" i="17"/>
  <c r="N57" i="17"/>
  <c r="AI56" i="17"/>
  <c r="AF56" i="17"/>
  <c r="P56" i="17"/>
  <c r="N56" i="17"/>
  <c r="AI55" i="17"/>
  <c r="AF55" i="17"/>
  <c r="AB55" i="17"/>
  <c r="AA55" i="17"/>
  <c r="Z55" i="17"/>
  <c r="Y55" i="17"/>
  <c r="P55" i="17"/>
  <c r="N55" i="17"/>
  <c r="AI54" i="17"/>
  <c r="AF54" i="17"/>
  <c r="P54" i="17"/>
  <c r="N54" i="17"/>
  <c r="AI53" i="17"/>
  <c r="AF53" i="17"/>
  <c r="P53" i="17"/>
  <c r="N53" i="17"/>
  <c r="AI52" i="17"/>
  <c r="AF52" i="17"/>
  <c r="P52" i="17"/>
  <c r="N52" i="17"/>
  <c r="AI51" i="17"/>
  <c r="AF51" i="17"/>
  <c r="AB51" i="17"/>
  <c r="AA51" i="17"/>
  <c r="Z51" i="17"/>
  <c r="Y51" i="17"/>
  <c r="P51" i="17"/>
  <c r="N51" i="17"/>
  <c r="AI50" i="17"/>
  <c r="AF50" i="17"/>
  <c r="P50" i="17"/>
  <c r="N50" i="17"/>
  <c r="AI49" i="17"/>
  <c r="AF49" i="17"/>
  <c r="P49" i="17"/>
  <c r="N49" i="17"/>
  <c r="AI48" i="17"/>
  <c r="AF48" i="17"/>
  <c r="AB48" i="17"/>
  <c r="AA48" i="17"/>
  <c r="Z48" i="17"/>
  <c r="Y48" i="17"/>
  <c r="P48" i="17"/>
  <c r="N48" i="17"/>
  <c r="AI47" i="17"/>
  <c r="AF47" i="17"/>
  <c r="P47" i="17"/>
  <c r="N47" i="17"/>
  <c r="AI46" i="17"/>
  <c r="AF46" i="17"/>
  <c r="P46" i="17"/>
  <c r="N46" i="17"/>
  <c r="AI45" i="17"/>
  <c r="AF45" i="17"/>
  <c r="P45" i="17"/>
  <c r="N45" i="17"/>
  <c r="AI44" i="17"/>
  <c r="AF44" i="17"/>
  <c r="P44" i="17"/>
  <c r="N44" i="17"/>
  <c r="AI43" i="17"/>
  <c r="AF43" i="17"/>
  <c r="P43" i="17"/>
  <c r="N43" i="17"/>
  <c r="AI42" i="17"/>
  <c r="AF42" i="17"/>
  <c r="P42" i="17"/>
  <c r="N42" i="17"/>
  <c r="AI41" i="17"/>
  <c r="AF41" i="17"/>
  <c r="P41" i="17"/>
  <c r="N41" i="17"/>
  <c r="AI40" i="17"/>
  <c r="AF40" i="17"/>
  <c r="P40" i="17"/>
  <c r="N40" i="17"/>
  <c r="AI39" i="17"/>
  <c r="AF39" i="17"/>
  <c r="P39" i="17"/>
  <c r="N39" i="17"/>
  <c r="AI38" i="17"/>
  <c r="AF38" i="17"/>
  <c r="AB38" i="17"/>
  <c r="AA38" i="17"/>
  <c r="Z38" i="17"/>
  <c r="Y38" i="17"/>
  <c r="P38" i="17"/>
  <c r="N38" i="17"/>
  <c r="AI37" i="17"/>
  <c r="AF37" i="17"/>
  <c r="P37" i="17"/>
  <c r="N37" i="17"/>
  <c r="AI36" i="17"/>
  <c r="AF36" i="17"/>
  <c r="AB36" i="17"/>
  <c r="AA36" i="17"/>
  <c r="Z36" i="17"/>
  <c r="Y36" i="17"/>
  <c r="P36" i="17"/>
  <c r="N36" i="17"/>
  <c r="AI35" i="17"/>
  <c r="AF35" i="17"/>
  <c r="P35" i="17"/>
  <c r="N35" i="17"/>
  <c r="AI34" i="17"/>
  <c r="AF34" i="17"/>
  <c r="P34" i="17"/>
  <c r="N34" i="17"/>
  <c r="AI33" i="17"/>
  <c r="AF33" i="17"/>
  <c r="P33" i="17"/>
  <c r="N33" i="17"/>
  <c r="AI32" i="17"/>
  <c r="AF32" i="17"/>
  <c r="P32" i="17"/>
  <c r="N32" i="17"/>
  <c r="AI31" i="17"/>
  <c r="AF31" i="17"/>
  <c r="P31" i="17"/>
  <c r="N31" i="17"/>
  <c r="AI30" i="17"/>
  <c r="AF30" i="17"/>
  <c r="P30" i="17"/>
  <c r="N30" i="17"/>
  <c r="AI29" i="17"/>
  <c r="AF29" i="17"/>
  <c r="AB29" i="17"/>
  <c r="AA29" i="17"/>
  <c r="Z29" i="17"/>
  <c r="Y29" i="17"/>
  <c r="P29" i="17"/>
  <c r="N29" i="17"/>
  <c r="AI28" i="17"/>
  <c r="AF28" i="17"/>
  <c r="P28" i="17"/>
  <c r="N28" i="17"/>
  <c r="AI27" i="17"/>
  <c r="AF27" i="17"/>
  <c r="P27" i="17"/>
  <c r="N27" i="17"/>
  <c r="AI26" i="17"/>
  <c r="AF26" i="17"/>
  <c r="AB26" i="17"/>
  <c r="AA26" i="17"/>
  <c r="Z26" i="17"/>
  <c r="Y26" i="17"/>
  <c r="P26" i="17"/>
  <c r="N26" i="17"/>
  <c r="AI25" i="17"/>
  <c r="AF25" i="17"/>
  <c r="P25" i="17"/>
  <c r="N25" i="17"/>
  <c r="AI24" i="17"/>
  <c r="AF24" i="17"/>
  <c r="P24" i="17"/>
  <c r="N24" i="17"/>
  <c r="AI23" i="17"/>
  <c r="AF23" i="17"/>
  <c r="P23" i="17"/>
  <c r="N23" i="17"/>
  <c r="AI22" i="17"/>
  <c r="AF22" i="17"/>
  <c r="P22" i="17"/>
  <c r="N22" i="17"/>
  <c r="AI21" i="17"/>
  <c r="AF21" i="17"/>
  <c r="AB21" i="17"/>
  <c r="AA21" i="17"/>
  <c r="Z21" i="17"/>
  <c r="Y21" i="17"/>
  <c r="P21" i="17"/>
  <c r="N21" i="17"/>
  <c r="AI20" i="17"/>
  <c r="AF20" i="17"/>
  <c r="P20" i="17"/>
  <c r="N20" i="17"/>
  <c r="AI19" i="17"/>
  <c r="AF19" i="17"/>
  <c r="P19" i="17"/>
  <c r="N19" i="17"/>
  <c r="AI18" i="17"/>
  <c r="AF18" i="17"/>
  <c r="P18" i="17"/>
  <c r="N18" i="17"/>
  <c r="AI17" i="17"/>
  <c r="AF17" i="17"/>
  <c r="P17" i="17"/>
  <c r="N17" i="17"/>
  <c r="AI16" i="17"/>
  <c r="AF16" i="17"/>
  <c r="P16" i="17"/>
  <c r="N16" i="17"/>
  <c r="AI15" i="17"/>
  <c r="AF15" i="17"/>
  <c r="P15" i="17"/>
  <c r="N15" i="17"/>
  <c r="AI14" i="17"/>
  <c r="AF14" i="17"/>
  <c r="P14" i="17"/>
  <c r="N14" i="17"/>
  <c r="AI13" i="17"/>
  <c r="AF13" i="17"/>
  <c r="AB13" i="17"/>
  <c r="AA13" i="17"/>
  <c r="Z13" i="17"/>
  <c r="Y13" i="17"/>
  <c r="P13" i="17"/>
  <c r="N13" i="17"/>
  <c r="AI12" i="17"/>
  <c r="AF12" i="17"/>
  <c r="AB12" i="17"/>
  <c r="AA12" i="17"/>
  <c r="Z12" i="17"/>
  <c r="Y12" i="17"/>
  <c r="P12" i="17"/>
  <c r="N12" i="17"/>
  <c r="AI11" i="17"/>
  <c r="AF11" i="17"/>
  <c r="AB11" i="17"/>
  <c r="AA11" i="17"/>
  <c r="Z11" i="17"/>
  <c r="Y11" i="17"/>
  <c r="P11" i="17"/>
  <c r="N11" i="17"/>
  <c r="AI10" i="17"/>
  <c r="AF10" i="17"/>
  <c r="P10" i="17"/>
  <c r="N10" i="17"/>
  <c r="AI9" i="17"/>
  <c r="AF9" i="17"/>
  <c r="P9" i="17"/>
  <c r="N9" i="17"/>
  <c r="AI8" i="17"/>
  <c r="AB8" i="17"/>
  <c r="AA8" i="17"/>
  <c r="Z8" i="17"/>
  <c r="Y8" i="17"/>
  <c r="P8" i="17"/>
  <c r="N8" i="17"/>
  <c r="AH5" i="17"/>
  <c r="W5" i="17"/>
  <c r="AH4" i="17"/>
  <c r="W4" i="17"/>
  <c r="C4" i="17"/>
  <c r="AH3" i="17"/>
  <c r="W3" i="17"/>
  <c r="B272" i="16"/>
  <c r="A272" i="16"/>
  <c r="P271" i="16"/>
  <c r="B271" i="16"/>
  <c r="A271" i="16"/>
  <c r="P270" i="16"/>
  <c r="B270" i="16"/>
  <c r="A270" i="16"/>
  <c r="P269" i="16"/>
  <c r="B269" i="16"/>
  <c r="A269" i="16"/>
  <c r="P268" i="16"/>
  <c r="B268" i="16"/>
  <c r="A268" i="16"/>
  <c r="P267" i="16"/>
  <c r="B267" i="16"/>
  <c r="A267" i="16"/>
  <c r="P266" i="16"/>
  <c r="B266" i="16"/>
  <c r="A266" i="16"/>
  <c r="P265" i="16"/>
  <c r="B265" i="16"/>
  <c r="A265" i="16"/>
  <c r="P264" i="16"/>
  <c r="B264" i="16"/>
  <c r="A264" i="16"/>
  <c r="P263" i="16"/>
  <c r="B263" i="16"/>
  <c r="A263" i="16"/>
  <c r="P262" i="16"/>
  <c r="B262" i="16"/>
  <c r="A262" i="16"/>
  <c r="P261" i="16"/>
  <c r="B261" i="16"/>
  <c r="A261" i="16"/>
  <c r="P260" i="16"/>
  <c r="B260" i="16"/>
  <c r="A260" i="16"/>
  <c r="P259" i="16"/>
  <c r="B259" i="16"/>
  <c r="A259" i="16"/>
  <c r="P258" i="16"/>
  <c r="B258" i="16"/>
  <c r="A258" i="16"/>
  <c r="P257" i="16"/>
  <c r="B257" i="16"/>
  <c r="A257" i="16"/>
  <c r="P256" i="16"/>
  <c r="B256" i="16"/>
  <c r="A256" i="16"/>
  <c r="P255" i="16"/>
  <c r="B255" i="16"/>
  <c r="A255" i="16"/>
  <c r="P254" i="16"/>
  <c r="B254" i="16"/>
  <c r="A254" i="16"/>
  <c r="P253" i="16"/>
  <c r="B253" i="16"/>
  <c r="A253" i="16"/>
  <c r="P252" i="16"/>
  <c r="B252" i="16"/>
  <c r="A252" i="16"/>
  <c r="P251" i="16"/>
  <c r="B251" i="16"/>
  <c r="A251" i="16"/>
  <c r="P250" i="16"/>
  <c r="B250" i="16"/>
  <c r="A250" i="16"/>
  <c r="P249" i="16"/>
  <c r="B249" i="16"/>
  <c r="A249" i="16"/>
  <c r="P248" i="16"/>
  <c r="B248" i="16"/>
  <c r="A248" i="16"/>
  <c r="P247" i="16"/>
  <c r="B247" i="16"/>
  <c r="A247" i="16"/>
  <c r="P246" i="16"/>
  <c r="B246" i="16"/>
  <c r="A246" i="16"/>
  <c r="P245" i="16"/>
  <c r="B245" i="16"/>
  <c r="A245" i="16"/>
  <c r="P244" i="16"/>
  <c r="B244" i="16"/>
  <c r="A244" i="16"/>
  <c r="P243" i="16"/>
  <c r="B243" i="16"/>
  <c r="A243" i="16"/>
  <c r="P242" i="16"/>
  <c r="L242" i="16"/>
  <c r="H242" i="16"/>
  <c r="B242" i="16"/>
  <c r="A242" i="16"/>
  <c r="P241" i="16"/>
  <c r="L241" i="16"/>
  <c r="H241" i="16"/>
  <c r="B241" i="16"/>
  <c r="A241" i="16"/>
  <c r="P240" i="16"/>
  <c r="L240" i="16"/>
  <c r="H240" i="16"/>
  <c r="B240" i="16"/>
  <c r="A240" i="16"/>
  <c r="P239" i="16"/>
  <c r="L239" i="16"/>
  <c r="H239" i="16"/>
  <c r="B239" i="16"/>
  <c r="A239" i="16"/>
  <c r="P238" i="16"/>
  <c r="L238" i="16"/>
  <c r="H238" i="16"/>
  <c r="B238" i="16"/>
  <c r="A238" i="16"/>
  <c r="AJ237" i="16"/>
  <c r="AI237" i="16"/>
  <c r="P237" i="16"/>
  <c r="L237" i="16"/>
  <c r="H237" i="16"/>
  <c r="B237" i="16"/>
  <c r="A237" i="16"/>
  <c r="AJ236" i="16"/>
  <c r="AI236" i="16"/>
  <c r="P236" i="16"/>
  <c r="L236" i="16"/>
  <c r="H236" i="16"/>
  <c r="B236" i="16"/>
  <c r="A236" i="16"/>
  <c r="AJ235" i="16"/>
  <c r="AI235" i="16"/>
  <c r="P235" i="16"/>
  <c r="L235" i="16"/>
  <c r="H235" i="16"/>
  <c r="B235" i="16"/>
  <c r="A235" i="16"/>
  <c r="AJ234" i="16"/>
  <c r="AI234" i="16"/>
  <c r="P234" i="16"/>
  <c r="L234" i="16"/>
  <c r="H234" i="16"/>
  <c r="B234" i="16"/>
  <c r="A234" i="16"/>
  <c r="AJ233" i="16"/>
  <c r="AI233" i="16"/>
  <c r="P233" i="16"/>
  <c r="L233" i="16"/>
  <c r="H233" i="16"/>
  <c r="B233" i="16"/>
  <c r="A233" i="16"/>
  <c r="AJ232" i="16"/>
  <c r="AI232" i="16"/>
  <c r="P232" i="16"/>
  <c r="L232" i="16"/>
  <c r="H232" i="16"/>
  <c r="B232" i="16"/>
  <c r="A232" i="16"/>
  <c r="AJ231" i="16"/>
  <c r="AI231" i="16"/>
  <c r="P231" i="16"/>
  <c r="L231" i="16"/>
  <c r="H231" i="16"/>
  <c r="B231" i="16"/>
  <c r="A231" i="16"/>
  <c r="AJ230" i="16"/>
  <c r="AI230" i="16"/>
  <c r="P230" i="16"/>
  <c r="L230" i="16"/>
  <c r="H230" i="16"/>
  <c r="B230" i="16"/>
  <c r="A230" i="16"/>
  <c r="AJ229" i="16"/>
  <c r="AI229" i="16"/>
  <c r="P229" i="16"/>
  <c r="L229" i="16"/>
  <c r="H229" i="16"/>
  <c r="B229" i="16"/>
  <c r="A229" i="16"/>
  <c r="AJ228" i="16"/>
  <c r="AI228" i="16"/>
  <c r="P228" i="16"/>
  <c r="L228" i="16"/>
  <c r="H228" i="16"/>
  <c r="B228" i="16"/>
  <c r="A228" i="16"/>
  <c r="AJ227" i="16"/>
  <c r="AI227" i="16"/>
  <c r="P227" i="16"/>
  <c r="L227" i="16"/>
  <c r="H227" i="16"/>
  <c r="B227" i="16"/>
  <c r="A227" i="16"/>
  <c r="AJ226" i="16"/>
  <c r="AI226" i="16"/>
  <c r="P226" i="16"/>
  <c r="L226" i="16"/>
  <c r="H226" i="16"/>
  <c r="B226" i="16"/>
  <c r="A226" i="16"/>
  <c r="AJ225" i="16"/>
  <c r="AI225" i="16"/>
  <c r="P225" i="16"/>
  <c r="L225" i="16"/>
  <c r="H225" i="16"/>
  <c r="B225" i="16"/>
  <c r="A225" i="16"/>
  <c r="AJ224" i="16"/>
  <c r="AI224" i="16"/>
  <c r="P224" i="16"/>
  <c r="L224" i="16"/>
  <c r="H224" i="16"/>
  <c r="B224" i="16"/>
  <c r="A224" i="16"/>
  <c r="AJ223" i="16"/>
  <c r="AI223" i="16"/>
  <c r="P223" i="16"/>
  <c r="L223" i="16"/>
  <c r="H223" i="16"/>
  <c r="B223" i="16"/>
  <c r="A223" i="16"/>
  <c r="AJ222" i="16"/>
  <c r="AI222" i="16"/>
  <c r="P222" i="16"/>
  <c r="L222" i="16"/>
  <c r="H222" i="16"/>
  <c r="B222" i="16"/>
  <c r="A222" i="16"/>
  <c r="AJ221" i="16"/>
  <c r="AI221" i="16"/>
  <c r="P221" i="16"/>
  <c r="L221" i="16"/>
  <c r="H221" i="16"/>
  <c r="B221" i="16"/>
  <c r="A221" i="16"/>
  <c r="AJ220" i="16"/>
  <c r="AI220" i="16"/>
  <c r="P220" i="16"/>
  <c r="L220" i="16"/>
  <c r="H220" i="16"/>
  <c r="B220" i="16"/>
  <c r="A220" i="16"/>
  <c r="AJ219" i="16"/>
  <c r="AI219" i="16"/>
  <c r="P219" i="16"/>
  <c r="L219" i="16"/>
  <c r="H219" i="16"/>
  <c r="B219" i="16"/>
  <c r="A219" i="16"/>
  <c r="AJ218" i="16"/>
  <c r="AI218" i="16"/>
  <c r="P218" i="16"/>
  <c r="L218" i="16"/>
  <c r="H218" i="16"/>
  <c r="B218" i="16"/>
  <c r="A218" i="16"/>
  <c r="AJ217" i="16"/>
  <c r="AI217" i="16"/>
  <c r="P217" i="16"/>
  <c r="L217" i="16"/>
  <c r="J217" i="16"/>
  <c r="H217" i="16"/>
  <c r="B217" i="16"/>
  <c r="A217" i="16"/>
  <c r="AJ216" i="16"/>
  <c r="AI216" i="16"/>
  <c r="P216" i="16"/>
  <c r="L216" i="16"/>
  <c r="H216" i="16"/>
  <c r="B216" i="16"/>
  <c r="AI215" i="16"/>
  <c r="AE215" i="16"/>
  <c r="AJ215" i="16"/>
  <c r="P215" i="16"/>
  <c r="L215" i="16"/>
  <c r="H215" i="16"/>
  <c r="B215" i="16"/>
  <c r="AI214" i="16"/>
  <c r="AE214" i="16"/>
  <c r="AJ214" i="16"/>
  <c r="P214" i="16"/>
  <c r="L214" i="16"/>
  <c r="H214" i="16"/>
  <c r="B214" i="16"/>
  <c r="AI213" i="16"/>
  <c r="AE213" i="16"/>
  <c r="AJ213" i="16"/>
  <c r="P213" i="16"/>
  <c r="L213" i="16"/>
  <c r="H213" i="16"/>
  <c r="B213" i="16"/>
  <c r="AI212" i="16"/>
  <c r="AE212" i="16"/>
  <c r="AJ212" i="16"/>
  <c r="P212" i="16"/>
  <c r="L212" i="16"/>
  <c r="H212" i="16"/>
  <c r="B212" i="16"/>
  <c r="AI211" i="16"/>
  <c r="AE211" i="16"/>
  <c r="AJ211" i="16"/>
  <c r="P211" i="16"/>
  <c r="L211" i="16"/>
  <c r="H211" i="16"/>
  <c r="B211" i="16"/>
  <c r="AI210" i="16"/>
  <c r="AE210" i="16"/>
  <c r="AJ210" i="16"/>
  <c r="P210" i="16"/>
  <c r="L210" i="16"/>
  <c r="H210" i="16"/>
  <c r="B210" i="16"/>
  <c r="AI209" i="16"/>
  <c r="AE209" i="16"/>
  <c r="AJ209" i="16"/>
  <c r="P209" i="16"/>
  <c r="L209" i="16"/>
  <c r="H209" i="16"/>
  <c r="B209" i="16"/>
  <c r="AI208" i="16"/>
  <c r="AF208" i="16"/>
  <c r="AB208" i="16"/>
  <c r="AA208" i="16"/>
  <c r="Z208" i="16"/>
  <c r="Y208" i="16"/>
  <c r="P208" i="16"/>
  <c r="N208" i="16"/>
  <c r="H208" i="16"/>
  <c r="B208" i="16"/>
  <c r="AI207" i="16"/>
  <c r="AF207" i="16"/>
  <c r="AB207" i="16"/>
  <c r="AA207" i="16"/>
  <c r="Z207" i="16"/>
  <c r="Y207" i="16"/>
  <c r="P207" i="16"/>
  <c r="N207" i="16"/>
  <c r="H207" i="16"/>
  <c r="B207" i="16"/>
  <c r="AI206" i="16"/>
  <c r="AF206" i="16"/>
  <c r="AB206" i="16"/>
  <c r="AA206" i="16"/>
  <c r="Z206" i="16"/>
  <c r="Y206" i="16"/>
  <c r="P206" i="16"/>
  <c r="N206" i="16"/>
  <c r="H206" i="16"/>
  <c r="B206" i="16"/>
  <c r="AI205" i="16"/>
  <c r="AF205" i="16"/>
  <c r="AB205" i="16"/>
  <c r="AA205" i="16"/>
  <c r="Z205" i="16"/>
  <c r="Y205" i="16"/>
  <c r="P205" i="16"/>
  <c r="N205" i="16"/>
  <c r="H205" i="16"/>
  <c r="B205" i="16"/>
  <c r="AI204" i="16"/>
  <c r="AF204" i="16"/>
  <c r="AB204" i="16"/>
  <c r="AA204" i="16"/>
  <c r="Z204" i="16"/>
  <c r="Y204" i="16"/>
  <c r="P204" i="16"/>
  <c r="N204" i="16"/>
  <c r="H204" i="16"/>
  <c r="B204" i="16"/>
  <c r="AI203" i="16"/>
  <c r="AF203" i="16"/>
  <c r="AB203" i="16"/>
  <c r="AA203" i="16"/>
  <c r="Z203" i="16"/>
  <c r="Y203" i="16"/>
  <c r="P203" i="16"/>
  <c r="N203" i="16"/>
  <c r="H203" i="16"/>
  <c r="B203" i="16"/>
  <c r="AI202" i="16"/>
  <c r="AF202" i="16"/>
  <c r="AB202" i="16"/>
  <c r="AA202" i="16"/>
  <c r="Z202" i="16"/>
  <c r="Y202" i="16"/>
  <c r="P202" i="16"/>
  <c r="N202" i="16"/>
  <c r="H202" i="16"/>
  <c r="B202" i="16"/>
  <c r="AI201" i="16"/>
  <c r="AF201" i="16"/>
  <c r="AB201" i="16"/>
  <c r="AA201" i="16"/>
  <c r="Z201" i="16"/>
  <c r="Y201" i="16"/>
  <c r="P201" i="16"/>
  <c r="N201" i="16"/>
  <c r="H201" i="16"/>
  <c r="B201" i="16"/>
  <c r="AI200" i="16"/>
  <c r="AF200" i="16"/>
  <c r="AB200" i="16"/>
  <c r="AA200" i="16"/>
  <c r="Z200" i="16"/>
  <c r="Y200" i="16"/>
  <c r="P200" i="16"/>
  <c r="N200" i="16"/>
  <c r="AI199" i="16"/>
  <c r="AF199" i="16"/>
  <c r="AB199" i="16"/>
  <c r="AA199" i="16"/>
  <c r="Z199" i="16"/>
  <c r="Y199" i="16"/>
  <c r="P199" i="16"/>
  <c r="N199" i="16"/>
  <c r="AI198" i="16"/>
  <c r="AF198" i="16"/>
  <c r="AB198" i="16"/>
  <c r="AA198" i="16"/>
  <c r="Z198" i="16"/>
  <c r="Y198" i="16"/>
  <c r="P198" i="16"/>
  <c r="N198" i="16"/>
  <c r="AI197" i="16"/>
  <c r="AF197" i="16"/>
  <c r="AB197" i="16"/>
  <c r="AA197" i="16"/>
  <c r="Z197" i="16"/>
  <c r="Y197" i="16"/>
  <c r="P197" i="16"/>
  <c r="N197" i="16"/>
  <c r="AI196" i="16"/>
  <c r="AF196" i="16"/>
  <c r="AB196" i="16"/>
  <c r="AA196" i="16"/>
  <c r="Z196" i="16"/>
  <c r="Y196" i="16"/>
  <c r="P196" i="16"/>
  <c r="N196" i="16"/>
  <c r="AI195" i="16"/>
  <c r="AF195" i="16"/>
  <c r="AB195" i="16"/>
  <c r="AA195" i="16"/>
  <c r="Z195" i="16"/>
  <c r="Y195" i="16"/>
  <c r="P195" i="16"/>
  <c r="N195" i="16"/>
  <c r="AI194" i="16"/>
  <c r="AF194" i="16"/>
  <c r="AB194" i="16"/>
  <c r="AA194" i="16"/>
  <c r="Z194" i="16"/>
  <c r="Y194" i="16"/>
  <c r="P194" i="16"/>
  <c r="N194" i="16"/>
  <c r="AI193" i="16"/>
  <c r="AF193" i="16"/>
  <c r="AB193" i="16"/>
  <c r="AA193" i="16"/>
  <c r="Z193" i="16"/>
  <c r="Y193" i="16"/>
  <c r="P193" i="16"/>
  <c r="N193" i="16"/>
  <c r="AI192" i="16"/>
  <c r="AF192" i="16"/>
  <c r="AB192" i="16"/>
  <c r="AA192" i="16"/>
  <c r="Z192" i="16"/>
  <c r="Y192" i="16"/>
  <c r="P192" i="16"/>
  <c r="N192" i="16"/>
  <c r="AI191" i="16"/>
  <c r="AF191" i="16"/>
  <c r="AB191" i="16"/>
  <c r="AA191" i="16"/>
  <c r="Z191" i="16"/>
  <c r="Y191" i="16"/>
  <c r="P191" i="16"/>
  <c r="N191" i="16"/>
  <c r="AI190" i="16"/>
  <c r="AF190" i="16"/>
  <c r="AB190" i="16"/>
  <c r="AA190" i="16"/>
  <c r="Z190" i="16"/>
  <c r="Y190" i="16"/>
  <c r="P190" i="16"/>
  <c r="N190" i="16"/>
  <c r="AI189" i="16"/>
  <c r="AF189" i="16"/>
  <c r="AB189" i="16"/>
  <c r="AA189" i="16"/>
  <c r="Z189" i="16"/>
  <c r="Y189" i="16"/>
  <c r="P189" i="16"/>
  <c r="N189" i="16"/>
  <c r="AI188" i="16"/>
  <c r="AF188" i="16"/>
  <c r="AB188" i="16"/>
  <c r="AA188" i="16"/>
  <c r="Z188" i="16"/>
  <c r="Y188" i="16"/>
  <c r="P188" i="16"/>
  <c r="N188" i="16"/>
  <c r="AI187" i="16"/>
  <c r="AF187" i="16"/>
  <c r="AB187" i="16"/>
  <c r="AA187" i="16"/>
  <c r="Z187" i="16"/>
  <c r="Y187" i="16"/>
  <c r="P187" i="16"/>
  <c r="N187" i="16"/>
  <c r="AI186" i="16"/>
  <c r="AF186" i="16"/>
  <c r="AB186" i="16"/>
  <c r="AA186" i="16"/>
  <c r="Z186" i="16"/>
  <c r="Y186" i="16"/>
  <c r="P186" i="16"/>
  <c r="N186" i="16"/>
  <c r="AI185" i="16"/>
  <c r="AF185" i="16"/>
  <c r="AB185" i="16"/>
  <c r="AA185" i="16"/>
  <c r="Z185" i="16"/>
  <c r="Y185" i="16"/>
  <c r="P185" i="16"/>
  <c r="N185" i="16"/>
  <c r="AI184" i="16"/>
  <c r="AF184" i="16"/>
  <c r="AB184" i="16"/>
  <c r="AA184" i="16"/>
  <c r="Z184" i="16"/>
  <c r="Y184" i="16"/>
  <c r="P184" i="16"/>
  <c r="N184" i="16"/>
  <c r="AI183" i="16"/>
  <c r="AF183" i="16"/>
  <c r="AB183" i="16"/>
  <c r="AA183" i="16"/>
  <c r="Z183" i="16"/>
  <c r="Y183" i="16"/>
  <c r="P183" i="16"/>
  <c r="N183" i="16"/>
  <c r="AI182" i="16"/>
  <c r="AF182" i="16"/>
  <c r="AB182" i="16"/>
  <c r="AA182" i="16"/>
  <c r="Z182" i="16"/>
  <c r="Y182" i="16"/>
  <c r="P182" i="16"/>
  <c r="N182" i="16"/>
  <c r="AI181" i="16"/>
  <c r="AF181" i="16"/>
  <c r="AB181" i="16"/>
  <c r="AA181" i="16"/>
  <c r="Z181" i="16"/>
  <c r="Y181" i="16"/>
  <c r="P181" i="16"/>
  <c r="N181" i="16"/>
  <c r="AI180" i="16"/>
  <c r="AF180" i="16"/>
  <c r="AB180" i="16"/>
  <c r="AA180" i="16"/>
  <c r="Z180" i="16"/>
  <c r="Y180" i="16"/>
  <c r="P180" i="16"/>
  <c r="N180" i="16"/>
  <c r="AI179" i="16"/>
  <c r="AF179" i="16"/>
  <c r="AB179" i="16"/>
  <c r="AA179" i="16"/>
  <c r="Z179" i="16"/>
  <c r="Y179" i="16"/>
  <c r="P179" i="16"/>
  <c r="N179" i="16"/>
  <c r="AI178" i="16"/>
  <c r="AF178" i="16"/>
  <c r="AB178" i="16"/>
  <c r="AA178" i="16"/>
  <c r="Z178" i="16"/>
  <c r="Y178" i="16"/>
  <c r="P178" i="16"/>
  <c r="N178" i="16"/>
  <c r="AI177" i="16"/>
  <c r="AF177" i="16"/>
  <c r="AB177" i="16"/>
  <c r="AA177" i="16"/>
  <c r="Z177" i="16"/>
  <c r="Y177" i="16"/>
  <c r="P177" i="16"/>
  <c r="N177" i="16"/>
  <c r="AI176" i="16"/>
  <c r="AF176" i="16"/>
  <c r="AB176" i="16"/>
  <c r="AA176" i="16"/>
  <c r="Z176" i="16"/>
  <c r="Y176" i="16"/>
  <c r="P176" i="16"/>
  <c r="N176" i="16"/>
  <c r="AI175" i="16"/>
  <c r="AF175" i="16"/>
  <c r="AB175" i="16"/>
  <c r="AA175" i="16"/>
  <c r="Z175" i="16"/>
  <c r="Y175" i="16"/>
  <c r="P175" i="16"/>
  <c r="N175" i="16"/>
  <c r="AI174" i="16"/>
  <c r="AF174" i="16"/>
  <c r="AB174" i="16"/>
  <c r="AA174" i="16"/>
  <c r="Z174" i="16"/>
  <c r="Y174" i="16"/>
  <c r="P174" i="16"/>
  <c r="N174" i="16"/>
  <c r="AI173" i="16"/>
  <c r="AF173" i="16"/>
  <c r="AB173" i="16"/>
  <c r="AA173" i="16"/>
  <c r="Z173" i="16"/>
  <c r="Y173" i="16"/>
  <c r="P173" i="16"/>
  <c r="N173" i="16"/>
  <c r="AI172" i="16"/>
  <c r="AF172" i="16"/>
  <c r="AB172" i="16"/>
  <c r="AA172" i="16"/>
  <c r="Z172" i="16"/>
  <c r="Y172" i="16"/>
  <c r="P172" i="16"/>
  <c r="N172" i="16"/>
  <c r="AI171" i="16"/>
  <c r="AF171" i="16"/>
  <c r="AB171" i="16"/>
  <c r="AA171" i="16"/>
  <c r="Z171" i="16"/>
  <c r="Y171" i="16"/>
  <c r="P171" i="16"/>
  <c r="N171" i="16"/>
  <c r="AI170" i="16"/>
  <c r="AF170" i="16"/>
  <c r="AB170" i="16"/>
  <c r="AA170" i="16"/>
  <c r="Z170" i="16"/>
  <c r="Y170" i="16"/>
  <c r="P170" i="16"/>
  <c r="N170" i="16"/>
  <c r="AI169" i="16"/>
  <c r="AF169" i="16"/>
  <c r="AB169" i="16"/>
  <c r="AA169" i="16"/>
  <c r="Z169" i="16"/>
  <c r="Y169" i="16"/>
  <c r="P169" i="16"/>
  <c r="N169" i="16"/>
  <c r="AI168" i="16"/>
  <c r="AF168" i="16"/>
  <c r="AB168" i="16"/>
  <c r="AA168" i="16"/>
  <c r="Z168" i="16"/>
  <c r="Y168" i="16"/>
  <c r="P168" i="16"/>
  <c r="N168" i="16"/>
  <c r="AI167" i="16"/>
  <c r="AF167" i="16"/>
  <c r="AB167" i="16"/>
  <c r="AA167" i="16"/>
  <c r="Z167" i="16"/>
  <c r="Y167" i="16"/>
  <c r="P167" i="16"/>
  <c r="N167" i="16"/>
  <c r="AI166" i="16"/>
  <c r="AF166" i="16"/>
  <c r="AB166" i="16"/>
  <c r="AA166" i="16"/>
  <c r="Z166" i="16"/>
  <c r="Y166" i="16"/>
  <c r="P166" i="16"/>
  <c r="N166" i="16"/>
  <c r="AI165" i="16"/>
  <c r="AF165" i="16"/>
  <c r="AB165" i="16"/>
  <c r="AA165" i="16"/>
  <c r="Z165" i="16"/>
  <c r="Y165" i="16"/>
  <c r="P165" i="16"/>
  <c r="N165" i="16"/>
  <c r="AI164" i="16"/>
  <c r="AF164" i="16"/>
  <c r="AB164" i="16"/>
  <c r="AA164" i="16"/>
  <c r="Z164" i="16"/>
  <c r="Y164" i="16"/>
  <c r="P164" i="16"/>
  <c r="N164" i="16"/>
  <c r="AI163" i="16"/>
  <c r="AF163" i="16"/>
  <c r="AB163" i="16"/>
  <c r="AA163" i="16"/>
  <c r="Z163" i="16"/>
  <c r="Y163" i="16"/>
  <c r="P163" i="16"/>
  <c r="N163" i="16"/>
  <c r="AI162" i="16"/>
  <c r="AF162" i="16"/>
  <c r="AB162" i="16"/>
  <c r="AA162" i="16"/>
  <c r="Z162" i="16"/>
  <c r="Y162" i="16"/>
  <c r="P162" i="16"/>
  <c r="N162" i="16"/>
  <c r="AI161" i="16"/>
  <c r="AF161" i="16"/>
  <c r="AB161" i="16"/>
  <c r="AA161" i="16"/>
  <c r="Z161" i="16"/>
  <c r="Y161" i="16"/>
  <c r="P161" i="16"/>
  <c r="N161" i="16"/>
  <c r="AI160" i="16"/>
  <c r="AF160" i="16"/>
  <c r="AB160" i="16"/>
  <c r="AA160" i="16"/>
  <c r="Z160" i="16"/>
  <c r="Y160" i="16"/>
  <c r="P160" i="16"/>
  <c r="N160" i="16"/>
  <c r="AI159" i="16"/>
  <c r="AF159" i="16"/>
  <c r="AB159" i="16"/>
  <c r="AA159" i="16"/>
  <c r="Z159" i="16"/>
  <c r="Y159" i="16"/>
  <c r="P159" i="16"/>
  <c r="N159" i="16"/>
  <c r="AI158" i="16"/>
  <c r="AF158" i="16"/>
  <c r="AB158" i="16"/>
  <c r="AA158" i="16"/>
  <c r="Z158" i="16"/>
  <c r="Y158" i="16"/>
  <c r="P158" i="16"/>
  <c r="N158" i="16"/>
  <c r="AI157" i="16"/>
  <c r="AF157" i="16"/>
  <c r="AB157" i="16"/>
  <c r="AA157" i="16"/>
  <c r="Z157" i="16"/>
  <c r="Y157" i="16"/>
  <c r="P157" i="16"/>
  <c r="N157" i="16"/>
  <c r="AI156" i="16"/>
  <c r="AF156" i="16"/>
  <c r="AB156" i="16"/>
  <c r="AA156" i="16"/>
  <c r="Z156" i="16"/>
  <c r="Y156" i="16"/>
  <c r="P156" i="16"/>
  <c r="N156" i="16"/>
  <c r="AI155" i="16"/>
  <c r="AF155" i="16"/>
  <c r="AB155" i="16"/>
  <c r="AA155" i="16"/>
  <c r="Z155" i="16"/>
  <c r="Y155" i="16"/>
  <c r="P155" i="16"/>
  <c r="N155" i="16"/>
  <c r="AI154" i="16"/>
  <c r="AF154" i="16"/>
  <c r="AB154" i="16"/>
  <c r="AA154" i="16"/>
  <c r="Z154" i="16"/>
  <c r="Y154" i="16"/>
  <c r="P154" i="16"/>
  <c r="N154" i="16"/>
  <c r="AI153" i="16"/>
  <c r="AF153" i="16"/>
  <c r="AB153" i="16"/>
  <c r="AA153" i="16"/>
  <c r="Z153" i="16"/>
  <c r="Y153" i="16"/>
  <c r="P153" i="16"/>
  <c r="N153" i="16"/>
  <c r="AI152" i="16"/>
  <c r="AF152" i="16"/>
  <c r="AB152" i="16"/>
  <c r="AA152" i="16"/>
  <c r="Z152" i="16"/>
  <c r="Y152" i="16"/>
  <c r="P152" i="16"/>
  <c r="N152" i="16"/>
  <c r="AI151" i="16"/>
  <c r="AF151" i="16"/>
  <c r="AB151" i="16"/>
  <c r="AA151" i="16"/>
  <c r="Z151" i="16"/>
  <c r="Y151" i="16"/>
  <c r="P151" i="16"/>
  <c r="N151" i="16"/>
  <c r="AI150" i="16"/>
  <c r="AF150" i="16"/>
  <c r="AB150" i="16"/>
  <c r="AA150" i="16"/>
  <c r="Z150" i="16"/>
  <c r="Y150" i="16"/>
  <c r="P150" i="16"/>
  <c r="N150" i="16"/>
  <c r="AI149" i="16"/>
  <c r="AF149" i="16"/>
  <c r="AB149" i="16"/>
  <c r="AA149" i="16"/>
  <c r="Z149" i="16"/>
  <c r="Y149" i="16"/>
  <c r="P149" i="16"/>
  <c r="N149" i="16"/>
  <c r="AI148" i="16"/>
  <c r="AF148" i="16"/>
  <c r="AB148" i="16"/>
  <c r="AA148" i="16"/>
  <c r="Z148" i="16"/>
  <c r="Y148" i="16"/>
  <c r="P148" i="16"/>
  <c r="N148" i="16"/>
  <c r="AI147" i="16"/>
  <c r="AF147" i="16"/>
  <c r="AB147" i="16"/>
  <c r="AA147" i="16"/>
  <c r="Z147" i="16"/>
  <c r="Y147" i="16"/>
  <c r="P147" i="16"/>
  <c r="N147" i="16"/>
  <c r="AI146" i="16"/>
  <c r="AF146" i="16"/>
  <c r="AB146" i="16"/>
  <c r="AA146" i="16"/>
  <c r="Z146" i="16"/>
  <c r="Y146" i="16"/>
  <c r="P146" i="16"/>
  <c r="N146" i="16"/>
  <c r="AI145" i="16"/>
  <c r="AF145" i="16"/>
  <c r="AB145" i="16"/>
  <c r="AA145" i="16"/>
  <c r="Z145" i="16"/>
  <c r="Y145" i="16"/>
  <c r="P145" i="16"/>
  <c r="N145" i="16"/>
  <c r="AI144" i="16"/>
  <c r="AF144" i="16"/>
  <c r="AB144" i="16"/>
  <c r="AA144" i="16"/>
  <c r="Z144" i="16"/>
  <c r="Y144" i="16"/>
  <c r="P144" i="16"/>
  <c r="N144" i="16"/>
  <c r="AI143" i="16"/>
  <c r="AF143" i="16"/>
  <c r="AB143" i="16"/>
  <c r="AA143" i="16"/>
  <c r="Z143" i="16"/>
  <c r="Y143" i="16"/>
  <c r="P143" i="16"/>
  <c r="N143" i="16"/>
  <c r="AI142" i="16"/>
  <c r="AF142" i="16"/>
  <c r="AB142" i="16"/>
  <c r="AA142" i="16"/>
  <c r="Z142" i="16"/>
  <c r="Y142" i="16"/>
  <c r="P142" i="16"/>
  <c r="N142" i="16"/>
  <c r="AI141" i="16"/>
  <c r="AF141" i="16"/>
  <c r="AB141" i="16"/>
  <c r="AA141" i="16"/>
  <c r="Z141" i="16"/>
  <c r="Y141" i="16"/>
  <c r="P141" i="16"/>
  <c r="N141" i="16"/>
  <c r="AI140" i="16"/>
  <c r="AF140" i="16"/>
  <c r="AB140" i="16"/>
  <c r="AA140" i="16"/>
  <c r="Z140" i="16"/>
  <c r="Y140" i="16"/>
  <c r="P140" i="16"/>
  <c r="N140" i="16"/>
  <c r="AI139" i="16"/>
  <c r="AF139" i="16"/>
  <c r="AB139" i="16"/>
  <c r="AA139" i="16"/>
  <c r="Z139" i="16"/>
  <c r="Y139" i="16"/>
  <c r="P139" i="16"/>
  <c r="N139" i="16"/>
  <c r="AI138" i="16"/>
  <c r="AF138" i="16"/>
  <c r="AB138" i="16"/>
  <c r="AA138" i="16"/>
  <c r="Z138" i="16"/>
  <c r="Y138" i="16"/>
  <c r="P138" i="16"/>
  <c r="N138" i="16"/>
  <c r="AI137" i="16"/>
  <c r="AF137" i="16"/>
  <c r="AB137" i="16"/>
  <c r="AA137" i="16"/>
  <c r="Z137" i="16"/>
  <c r="Y137" i="16"/>
  <c r="P137" i="16"/>
  <c r="N137" i="16"/>
  <c r="AI136" i="16"/>
  <c r="AF136" i="16"/>
  <c r="AB136" i="16"/>
  <c r="AA136" i="16"/>
  <c r="Z136" i="16"/>
  <c r="Y136" i="16"/>
  <c r="P136" i="16"/>
  <c r="N136" i="16"/>
  <c r="AI135" i="16"/>
  <c r="AF135" i="16"/>
  <c r="AB135" i="16"/>
  <c r="AA135" i="16"/>
  <c r="Z135" i="16"/>
  <c r="Y135" i="16"/>
  <c r="P135" i="16"/>
  <c r="N135" i="16"/>
  <c r="AI134" i="16"/>
  <c r="AF134" i="16"/>
  <c r="AB134" i="16"/>
  <c r="AA134" i="16"/>
  <c r="Z134" i="16"/>
  <c r="Y134" i="16"/>
  <c r="P134" i="16"/>
  <c r="N134" i="16"/>
  <c r="AI133" i="16"/>
  <c r="AF133" i="16"/>
  <c r="AB133" i="16"/>
  <c r="AA133" i="16"/>
  <c r="Z133" i="16"/>
  <c r="Y133" i="16"/>
  <c r="P133" i="16"/>
  <c r="N133" i="16"/>
  <c r="AI132" i="16"/>
  <c r="AF132" i="16"/>
  <c r="AB132" i="16"/>
  <c r="AA132" i="16"/>
  <c r="Z132" i="16"/>
  <c r="Y132" i="16"/>
  <c r="P132" i="16"/>
  <c r="N132" i="16"/>
  <c r="AI131" i="16"/>
  <c r="AF131" i="16"/>
  <c r="AB131" i="16"/>
  <c r="AA131" i="16"/>
  <c r="Z131" i="16"/>
  <c r="Y131" i="16"/>
  <c r="P131" i="16"/>
  <c r="N131" i="16"/>
  <c r="AI130" i="16"/>
  <c r="AF130" i="16"/>
  <c r="AB130" i="16"/>
  <c r="AA130" i="16"/>
  <c r="Z130" i="16"/>
  <c r="Y130" i="16"/>
  <c r="P130" i="16"/>
  <c r="N130" i="16"/>
  <c r="AI129" i="16"/>
  <c r="AF129" i="16"/>
  <c r="AB129" i="16"/>
  <c r="AA129" i="16"/>
  <c r="Z129" i="16"/>
  <c r="Y129" i="16"/>
  <c r="P129" i="16"/>
  <c r="N129" i="16"/>
  <c r="AI128" i="16"/>
  <c r="AF128" i="16"/>
  <c r="AB128" i="16"/>
  <c r="AA128" i="16"/>
  <c r="Z128" i="16"/>
  <c r="Y128" i="16"/>
  <c r="P128" i="16"/>
  <c r="N128" i="16"/>
  <c r="AI127" i="16"/>
  <c r="AF127" i="16"/>
  <c r="AB127" i="16"/>
  <c r="AA127" i="16"/>
  <c r="Z127" i="16"/>
  <c r="Y127" i="16"/>
  <c r="P127" i="16"/>
  <c r="N127" i="16"/>
  <c r="AI126" i="16"/>
  <c r="AF126" i="16"/>
  <c r="AB126" i="16"/>
  <c r="AA126" i="16"/>
  <c r="Z126" i="16"/>
  <c r="Y126" i="16"/>
  <c r="P126" i="16"/>
  <c r="N126" i="16"/>
  <c r="AI125" i="16"/>
  <c r="AF125" i="16"/>
  <c r="AB125" i="16"/>
  <c r="AA125" i="16"/>
  <c r="Z125" i="16"/>
  <c r="Y125" i="16"/>
  <c r="P125" i="16"/>
  <c r="N125" i="16"/>
  <c r="AI124" i="16"/>
  <c r="AF124" i="16"/>
  <c r="AB124" i="16"/>
  <c r="AA124" i="16"/>
  <c r="Z124" i="16"/>
  <c r="Y124" i="16"/>
  <c r="P124" i="16"/>
  <c r="N124" i="16"/>
  <c r="AI123" i="16"/>
  <c r="AF123" i="16"/>
  <c r="AB123" i="16"/>
  <c r="AA123" i="16"/>
  <c r="Z123" i="16"/>
  <c r="Y123" i="16"/>
  <c r="P123" i="16"/>
  <c r="N123" i="16"/>
  <c r="AI122" i="16"/>
  <c r="AF122" i="16"/>
  <c r="AB122" i="16"/>
  <c r="AA122" i="16"/>
  <c r="Z122" i="16"/>
  <c r="Y122" i="16"/>
  <c r="P122" i="16"/>
  <c r="N122" i="16"/>
  <c r="AI121" i="16"/>
  <c r="AF121" i="16"/>
  <c r="AB121" i="16"/>
  <c r="AA121" i="16"/>
  <c r="Z121" i="16"/>
  <c r="Y121" i="16"/>
  <c r="P121" i="16"/>
  <c r="N121" i="16"/>
  <c r="AI120" i="16"/>
  <c r="AF120" i="16"/>
  <c r="AB120" i="16"/>
  <c r="AA120" i="16"/>
  <c r="Z120" i="16"/>
  <c r="Y120" i="16"/>
  <c r="P120" i="16"/>
  <c r="N120" i="16"/>
  <c r="AI119" i="16"/>
  <c r="AF119" i="16"/>
  <c r="AB119" i="16"/>
  <c r="AA119" i="16"/>
  <c r="Z119" i="16"/>
  <c r="Y119" i="16"/>
  <c r="P119" i="16"/>
  <c r="N119" i="16"/>
  <c r="AI118" i="16"/>
  <c r="AF118" i="16"/>
  <c r="AB118" i="16"/>
  <c r="AA118" i="16"/>
  <c r="Z118" i="16"/>
  <c r="Y118" i="16"/>
  <c r="P118" i="16"/>
  <c r="N118" i="16"/>
  <c r="AI117" i="16"/>
  <c r="AF117" i="16"/>
  <c r="AB117" i="16"/>
  <c r="AA117" i="16"/>
  <c r="Z117" i="16"/>
  <c r="Y117" i="16"/>
  <c r="P117" i="16"/>
  <c r="N117" i="16"/>
  <c r="AI116" i="16"/>
  <c r="AF116" i="16"/>
  <c r="AB116" i="16"/>
  <c r="AA116" i="16"/>
  <c r="Z116" i="16"/>
  <c r="Y116" i="16"/>
  <c r="P116" i="16"/>
  <c r="N116" i="16"/>
  <c r="AI115" i="16"/>
  <c r="AF115" i="16"/>
  <c r="AB115" i="16"/>
  <c r="AA115" i="16"/>
  <c r="Z115" i="16"/>
  <c r="Y115" i="16"/>
  <c r="P115" i="16"/>
  <c r="N115" i="16"/>
  <c r="AI114" i="16"/>
  <c r="AF114" i="16"/>
  <c r="AB114" i="16"/>
  <c r="AA114" i="16"/>
  <c r="Z114" i="16"/>
  <c r="Y114" i="16"/>
  <c r="P114" i="16"/>
  <c r="N114" i="16"/>
  <c r="AI113" i="16"/>
  <c r="AF113" i="16"/>
  <c r="AB113" i="16"/>
  <c r="AA113" i="16"/>
  <c r="Z113" i="16"/>
  <c r="Y113" i="16"/>
  <c r="P113" i="16"/>
  <c r="N113" i="16"/>
  <c r="AI112" i="16"/>
  <c r="AF112" i="16"/>
  <c r="AB112" i="16"/>
  <c r="AA112" i="16"/>
  <c r="Z112" i="16"/>
  <c r="Y112" i="16"/>
  <c r="P112" i="16"/>
  <c r="N112" i="16"/>
  <c r="AI111" i="16"/>
  <c r="AF111" i="16"/>
  <c r="AB111" i="16"/>
  <c r="AA111" i="16"/>
  <c r="Z111" i="16"/>
  <c r="Y111" i="16"/>
  <c r="P111" i="16"/>
  <c r="N111" i="16"/>
  <c r="AI110" i="16"/>
  <c r="AF110" i="16"/>
  <c r="AB110" i="16"/>
  <c r="AA110" i="16"/>
  <c r="Z110" i="16"/>
  <c r="Y110" i="16"/>
  <c r="P110" i="16"/>
  <c r="N110" i="16"/>
  <c r="AI109" i="16"/>
  <c r="AF109" i="16"/>
  <c r="AB109" i="16"/>
  <c r="AA109" i="16"/>
  <c r="Z109" i="16"/>
  <c r="Y109" i="16"/>
  <c r="P109" i="16"/>
  <c r="N109" i="16"/>
  <c r="AI108" i="16"/>
  <c r="AF108" i="16"/>
  <c r="AB108" i="16"/>
  <c r="AA108" i="16"/>
  <c r="Z108" i="16"/>
  <c r="Y108" i="16"/>
  <c r="P108" i="16"/>
  <c r="N108" i="16"/>
  <c r="AI107" i="16"/>
  <c r="AF107" i="16"/>
  <c r="AB107" i="16"/>
  <c r="AA107" i="16"/>
  <c r="Z107" i="16"/>
  <c r="Y107" i="16"/>
  <c r="P107" i="16"/>
  <c r="N107" i="16"/>
  <c r="AI106" i="16"/>
  <c r="AF106" i="16"/>
  <c r="AB106" i="16"/>
  <c r="AA106" i="16"/>
  <c r="Z106" i="16"/>
  <c r="Y106" i="16"/>
  <c r="P106" i="16"/>
  <c r="N106" i="16"/>
  <c r="AI105" i="16"/>
  <c r="AF105" i="16"/>
  <c r="AB105" i="16"/>
  <c r="AA105" i="16"/>
  <c r="Z105" i="16"/>
  <c r="Y105" i="16"/>
  <c r="P105" i="16"/>
  <c r="N105" i="16"/>
  <c r="AI104" i="16"/>
  <c r="AF104" i="16"/>
  <c r="AB104" i="16"/>
  <c r="AA104" i="16"/>
  <c r="Z104" i="16"/>
  <c r="Y104" i="16"/>
  <c r="P104" i="16"/>
  <c r="N104" i="16"/>
  <c r="AI103" i="16"/>
  <c r="AF103" i="16"/>
  <c r="AB103" i="16"/>
  <c r="AA103" i="16"/>
  <c r="Z103" i="16"/>
  <c r="Y103" i="16"/>
  <c r="P103" i="16"/>
  <c r="N103" i="16"/>
  <c r="AI102" i="16"/>
  <c r="AF102" i="16"/>
  <c r="AB102" i="16"/>
  <c r="AA102" i="16"/>
  <c r="Z102" i="16"/>
  <c r="Y102" i="16"/>
  <c r="P102" i="16"/>
  <c r="N102" i="16"/>
  <c r="AI101" i="16"/>
  <c r="AF101" i="16"/>
  <c r="AB101" i="16"/>
  <c r="AA101" i="16"/>
  <c r="Z101" i="16"/>
  <c r="Y101" i="16"/>
  <c r="P101" i="16"/>
  <c r="N101" i="16"/>
  <c r="AI100" i="16"/>
  <c r="AF100" i="16"/>
  <c r="AB100" i="16"/>
  <c r="AA100" i="16"/>
  <c r="Z100" i="16"/>
  <c r="Y100" i="16"/>
  <c r="P100" i="16"/>
  <c r="N100" i="16"/>
  <c r="AI99" i="16"/>
  <c r="AF99" i="16"/>
  <c r="AB99" i="16"/>
  <c r="AA99" i="16"/>
  <c r="Z99" i="16"/>
  <c r="Y99" i="16"/>
  <c r="P99" i="16"/>
  <c r="N99" i="16"/>
  <c r="AI98" i="16"/>
  <c r="AF98" i="16"/>
  <c r="AB98" i="16"/>
  <c r="AA98" i="16"/>
  <c r="Z98" i="16"/>
  <c r="Y98" i="16"/>
  <c r="P98" i="16"/>
  <c r="N98" i="16"/>
  <c r="AI97" i="16"/>
  <c r="AF97" i="16"/>
  <c r="AB97" i="16"/>
  <c r="AA97" i="16"/>
  <c r="Z97" i="16"/>
  <c r="Y97" i="16"/>
  <c r="P97" i="16"/>
  <c r="N97" i="16"/>
  <c r="AI96" i="16"/>
  <c r="AF96" i="16"/>
  <c r="AB96" i="16"/>
  <c r="AA96" i="16"/>
  <c r="Z96" i="16"/>
  <c r="Y96" i="16"/>
  <c r="P96" i="16"/>
  <c r="N96" i="16"/>
  <c r="AI95" i="16"/>
  <c r="AF95" i="16"/>
  <c r="AB95" i="16"/>
  <c r="AA95" i="16"/>
  <c r="Z95" i="16"/>
  <c r="Y95" i="16"/>
  <c r="P95" i="16"/>
  <c r="N95" i="16"/>
  <c r="AI94" i="16"/>
  <c r="AF94" i="16"/>
  <c r="AB94" i="16"/>
  <c r="AA94" i="16"/>
  <c r="Z94" i="16"/>
  <c r="Y94" i="16"/>
  <c r="P94" i="16"/>
  <c r="N94" i="16"/>
  <c r="AI93" i="16"/>
  <c r="AF93" i="16"/>
  <c r="AB93" i="16"/>
  <c r="AA93" i="16"/>
  <c r="Z93" i="16"/>
  <c r="Y93" i="16"/>
  <c r="P93" i="16"/>
  <c r="N93" i="16"/>
  <c r="AI92" i="16"/>
  <c r="AF92" i="16"/>
  <c r="AB92" i="16"/>
  <c r="AA92" i="16"/>
  <c r="Z92" i="16"/>
  <c r="Y92" i="16"/>
  <c r="P92" i="16"/>
  <c r="N92" i="16"/>
  <c r="AI91" i="16"/>
  <c r="AF91" i="16"/>
  <c r="AB91" i="16"/>
  <c r="AA91" i="16"/>
  <c r="Z91" i="16"/>
  <c r="Y91" i="16"/>
  <c r="P91" i="16"/>
  <c r="N91" i="16"/>
  <c r="AI90" i="16"/>
  <c r="AF90" i="16"/>
  <c r="AB90" i="16"/>
  <c r="AA90" i="16"/>
  <c r="Z90" i="16"/>
  <c r="Y90" i="16"/>
  <c r="P90" i="16"/>
  <c r="N90" i="16"/>
  <c r="AI89" i="16"/>
  <c r="AF89" i="16"/>
  <c r="AB89" i="16"/>
  <c r="AA89" i="16"/>
  <c r="Z89" i="16"/>
  <c r="Y89" i="16"/>
  <c r="P89" i="16"/>
  <c r="N89" i="16"/>
  <c r="AI88" i="16"/>
  <c r="AF88" i="16"/>
  <c r="AB88" i="16"/>
  <c r="AA88" i="16"/>
  <c r="Z88" i="16"/>
  <c r="Y88" i="16"/>
  <c r="P88" i="16"/>
  <c r="N88" i="16"/>
  <c r="AI87" i="16"/>
  <c r="AF87" i="16"/>
  <c r="AB87" i="16"/>
  <c r="AA87" i="16"/>
  <c r="Z87" i="16"/>
  <c r="Y87" i="16"/>
  <c r="P87" i="16"/>
  <c r="N87" i="16"/>
  <c r="AI86" i="16"/>
  <c r="AF86" i="16"/>
  <c r="AB86" i="16"/>
  <c r="AA86" i="16"/>
  <c r="Z86" i="16"/>
  <c r="Y86" i="16"/>
  <c r="P86" i="16"/>
  <c r="N86" i="16"/>
  <c r="AI85" i="16"/>
  <c r="AF85" i="16"/>
  <c r="AB85" i="16"/>
  <c r="AA85" i="16"/>
  <c r="Z85" i="16"/>
  <c r="Y85" i="16"/>
  <c r="P85" i="16"/>
  <c r="N85" i="16"/>
  <c r="AI84" i="16"/>
  <c r="AF84" i="16"/>
  <c r="AB84" i="16"/>
  <c r="AA84" i="16"/>
  <c r="Z84" i="16"/>
  <c r="Y84" i="16"/>
  <c r="P84" i="16"/>
  <c r="N84" i="16"/>
  <c r="AI83" i="16"/>
  <c r="AF83" i="16"/>
  <c r="AB83" i="16"/>
  <c r="AA83" i="16"/>
  <c r="Z83" i="16"/>
  <c r="Y83" i="16"/>
  <c r="P83" i="16"/>
  <c r="N83" i="16"/>
  <c r="AI82" i="16"/>
  <c r="AF82" i="16"/>
  <c r="AB82" i="16"/>
  <c r="AA82" i="16"/>
  <c r="Z82" i="16"/>
  <c r="Y82" i="16"/>
  <c r="P82" i="16"/>
  <c r="N82" i="16"/>
  <c r="AI81" i="16"/>
  <c r="AF81" i="16"/>
  <c r="AB81" i="16"/>
  <c r="AA81" i="16"/>
  <c r="Z81" i="16"/>
  <c r="Y81" i="16"/>
  <c r="P81" i="16"/>
  <c r="N81" i="16"/>
  <c r="AI80" i="16"/>
  <c r="AF80" i="16"/>
  <c r="AB80" i="16"/>
  <c r="AA80" i="16"/>
  <c r="Z80" i="16"/>
  <c r="Y80" i="16"/>
  <c r="P80" i="16"/>
  <c r="N80" i="16"/>
  <c r="AI79" i="16"/>
  <c r="AF79" i="16"/>
  <c r="AB79" i="16"/>
  <c r="AA79" i="16"/>
  <c r="Z79" i="16"/>
  <c r="Y79" i="16"/>
  <c r="P79" i="16"/>
  <c r="N79" i="16"/>
  <c r="AI78" i="16"/>
  <c r="AF78" i="16"/>
  <c r="AB78" i="16"/>
  <c r="AA78" i="16"/>
  <c r="Z78" i="16"/>
  <c r="Y78" i="16"/>
  <c r="P78" i="16"/>
  <c r="N78" i="16"/>
  <c r="AI77" i="16"/>
  <c r="AF77" i="16"/>
  <c r="AB77" i="16"/>
  <c r="AA77" i="16"/>
  <c r="Z77" i="16"/>
  <c r="Y77" i="16"/>
  <c r="P77" i="16"/>
  <c r="N77" i="16"/>
  <c r="AI76" i="16"/>
  <c r="AF76" i="16"/>
  <c r="AB76" i="16"/>
  <c r="AA76" i="16"/>
  <c r="Z76" i="16"/>
  <c r="Y76" i="16"/>
  <c r="P76" i="16"/>
  <c r="N76" i="16"/>
  <c r="AI75" i="16"/>
  <c r="AF75" i="16"/>
  <c r="AB75" i="16"/>
  <c r="AA75" i="16"/>
  <c r="Z75" i="16"/>
  <c r="Y75" i="16"/>
  <c r="P75" i="16"/>
  <c r="N75" i="16"/>
  <c r="AI74" i="16"/>
  <c r="AF74" i="16"/>
  <c r="AB74" i="16"/>
  <c r="AA74" i="16"/>
  <c r="Z74" i="16"/>
  <c r="Y74" i="16"/>
  <c r="P74" i="16"/>
  <c r="N74" i="16"/>
  <c r="AI73" i="16"/>
  <c r="AF73" i="16"/>
  <c r="AB73" i="16"/>
  <c r="AA73" i="16"/>
  <c r="Z73" i="16"/>
  <c r="Y73" i="16"/>
  <c r="P73" i="16"/>
  <c r="N73" i="16"/>
  <c r="AI72" i="16"/>
  <c r="AF72" i="16"/>
  <c r="AB72" i="16"/>
  <c r="AA72" i="16"/>
  <c r="Z72" i="16"/>
  <c r="Y72" i="16"/>
  <c r="P72" i="16"/>
  <c r="N72" i="16"/>
  <c r="AI71" i="16"/>
  <c r="AF71" i="16"/>
  <c r="AB71" i="16"/>
  <c r="AA71" i="16"/>
  <c r="Z71" i="16"/>
  <c r="Y71" i="16"/>
  <c r="P71" i="16"/>
  <c r="N71" i="16"/>
  <c r="AI70" i="16"/>
  <c r="AF70" i="16"/>
  <c r="AB70" i="16"/>
  <c r="AA70" i="16"/>
  <c r="Z70" i="16"/>
  <c r="Y70" i="16"/>
  <c r="P70" i="16"/>
  <c r="N70" i="16"/>
  <c r="AI69" i="16"/>
  <c r="AF69" i="16"/>
  <c r="AB69" i="16"/>
  <c r="AA69" i="16"/>
  <c r="Z69" i="16"/>
  <c r="Y69" i="16"/>
  <c r="P69" i="16"/>
  <c r="N69" i="16"/>
  <c r="AI68" i="16"/>
  <c r="AF68" i="16"/>
  <c r="AB68" i="16"/>
  <c r="AA68" i="16"/>
  <c r="Z68" i="16"/>
  <c r="Y68" i="16"/>
  <c r="P68" i="16"/>
  <c r="N68" i="16"/>
  <c r="AI67" i="16"/>
  <c r="AF67" i="16"/>
  <c r="AB67" i="16"/>
  <c r="AA67" i="16"/>
  <c r="Z67" i="16"/>
  <c r="Y67" i="16"/>
  <c r="P67" i="16"/>
  <c r="N67" i="16"/>
  <c r="AI66" i="16"/>
  <c r="AF66" i="16"/>
  <c r="AB66" i="16"/>
  <c r="AA66" i="16"/>
  <c r="Z66" i="16"/>
  <c r="Y66" i="16"/>
  <c r="P66" i="16"/>
  <c r="N66" i="16"/>
  <c r="AI65" i="16"/>
  <c r="AF65" i="16"/>
  <c r="AB65" i="16"/>
  <c r="AA65" i="16"/>
  <c r="Z65" i="16"/>
  <c r="Y65" i="16"/>
  <c r="P65" i="16"/>
  <c r="N65" i="16"/>
  <c r="AI64" i="16"/>
  <c r="AF64" i="16"/>
  <c r="AB64" i="16"/>
  <c r="AA64" i="16"/>
  <c r="Z64" i="16"/>
  <c r="Y64" i="16"/>
  <c r="P64" i="16"/>
  <c r="N64" i="16"/>
  <c r="A64" i="16"/>
  <c r="AI63" i="16"/>
  <c r="AF63" i="16"/>
  <c r="AB63" i="16"/>
  <c r="AA63" i="16"/>
  <c r="Z63" i="16"/>
  <c r="Y63" i="16"/>
  <c r="P63" i="16"/>
  <c r="N63" i="16"/>
  <c r="A63" i="16"/>
  <c r="AI62" i="16"/>
  <c r="AF62" i="16"/>
  <c r="AB62" i="16"/>
  <c r="AA62" i="16"/>
  <c r="Z62" i="16"/>
  <c r="Y62" i="16"/>
  <c r="P62" i="16"/>
  <c r="N62" i="16"/>
  <c r="AI61" i="16"/>
  <c r="AF61" i="16"/>
  <c r="AB61" i="16"/>
  <c r="AA61" i="16"/>
  <c r="Z61" i="16"/>
  <c r="Y61" i="16"/>
  <c r="P61" i="16"/>
  <c r="N61" i="16"/>
  <c r="AI60" i="16"/>
  <c r="AF60" i="16"/>
  <c r="AB60" i="16"/>
  <c r="AA60" i="16"/>
  <c r="Z60" i="16"/>
  <c r="Y60" i="16"/>
  <c r="P60" i="16"/>
  <c r="N60" i="16"/>
  <c r="AI59" i="16"/>
  <c r="AF59" i="16"/>
  <c r="AB59" i="16"/>
  <c r="AA59" i="16"/>
  <c r="Z59" i="16"/>
  <c r="Y59" i="16"/>
  <c r="P59" i="16"/>
  <c r="N59" i="16"/>
  <c r="AI58" i="16"/>
  <c r="AF58" i="16"/>
  <c r="AB58" i="16"/>
  <c r="AA58" i="16"/>
  <c r="Z58" i="16"/>
  <c r="Y58" i="16"/>
  <c r="P58" i="16"/>
  <c r="N58" i="16"/>
  <c r="AI57" i="16"/>
  <c r="AF57" i="16"/>
  <c r="AB57" i="16"/>
  <c r="AA57" i="16"/>
  <c r="Z57" i="16"/>
  <c r="Y57" i="16"/>
  <c r="P57" i="16"/>
  <c r="N57" i="16"/>
  <c r="AI56" i="16"/>
  <c r="AF56" i="16"/>
  <c r="AB56" i="16"/>
  <c r="AA56" i="16"/>
  <c r="Z56" i="16"/>
  <c r="Y56" i="16"/>
  <c r="P56" i="16"/>
  <c r="N56" i="16"/>
  <c r="AI55" i="16"/>
  <c r="AF55" i="16"/>
  <c r="AB55" i="16"/>
  <c r="AA55" i="16"/>
  <c r="Z55" i="16"/>
  <c r="Y55" i="16"/>
  <c r="P55" i="16"/>
  <c r="N55" i="16"/>
  <c r="AI54" i="16"/>
  <c r="AF54" i="16"/>
  <c r="AB54" i="16"/>
  <c r="AA54" i="16"/>
  <c r="Z54" i="16"/>
  <c r="Y54" i="16"/>
  <c r="P54" i="16"/>
  <c r="N54" i="16"/>
  <c r="A54" i="16"/>
  <c r="AI53" i="16"/>
  <c r="AF53" i="16"/>
  <c r="AB53" i="16"/>
  <c r="AA53" i="16"/>
  <c r="Z53" i="16"/>
  <c r="Y53" i="16"/>
  <c r="P53" i="16"/>
  <c r="N53" i="16"/>
  <c r="A53" i="16"/>
  <c r="AI52" i="16"/>
  <c r="AF52" i="16"/>
  <c r="AB52" i="16"/>
  <c r="AA52" i="16"/>
  <c r="Z52" i="16"/>
  <c r="Y52" i="16"/>
  <c r="P52" i="16"/>
  <c r="N52" i="16"/>
  <c r="AI51" i="16"/>
  <c r="AF51" i="16"/>
  <c r="AB51" i="16"/>
  <c r="AA51" i="16"/>
  <c r="Z51" i="16"/>
  <c r="Y51" i="16"/>
  <c r="P51" i="16"/>
  <c r="N51" i="16"/>
  <c r="AI50" i="16"/>
  <c r="AF50" i="16"/>
  <c r="AB50" i="16"/>
  <c r="AA50" i="16"/>
  <c r="Z50" i="16"/>
  <c r="Y50" i="16"/>
  <c r="P50" i="16"/>
  <c r="N50" i="16"/>
  <c r="AI49" i="16"/>
  <c r="AF49" i="16"/>
  <c r="AB49" i="16"/>
  <c r="AA49" i="16"/>
  <c r="Z49" i="16"/>
  <c r="Y49" i="16"/>
  <c r="P49" i="16"/>
  <c r="N49" i="16"/>
  <c r="AI48" i="16"/>
  <c r="AF48" i="16"/>
  <c r="AB48" i="16"/>
  <c r="AA48" i="16"/>
  <c r="Z48" i="16"/>
  <c r="Y48" i="16"/>
  <c r="P48" i="16"/>
  <c r="N48" i="16"/>
  <c r="AI47" i="16"/>
  <c r="AF47" i="16"/>
  <c r="AB47" i="16"/>
  <c r="AA47" i="16"/>
  <c r="Z47" i="16"/>
  <c r="Y47" i="16"/>
  <c r="P47" i="16"/>
  <c r="N47" i="16"/>
  <c r="AI46" i="16"/>
  <c r="AF46" i="16"/>
  <c r="AB46" i="16"/>
  <c r="AA46" i="16"/>
  <c r="Z46" i="16"/>
  <c r="Y46" i="16"/>
  <c r="P46" i="16"/>
  <c r="N46" i="16"/>
  <c r="AI45" i="16"/>
  <c r="AF45" i="16"/>
  <c r="AB45" i="16"/>
  <c r="AA45" i="16"/>
  <c r="Z45" i="16"/>
  <c r="Y45" i="16"/>
  <c r="P45" i="16"/>
  <c r="N45" i="16"/>
  <c r="AI44" i="16"/>
  <c r="AF44" i="16"/>
  <c r="AB44" i="16"/>
  <c r="AA44" i="16"/>
  <c r="Z44" i="16"/>
  <c r="Y44" i="16"/>
  <c r="P44" i="16"/>
  <c r="N44" i="16"/>
  <c r="AI43" i="16"/>
  <c r="AF43" i="16"/>
  <c r="AB43" i="16"/>
  <c r="AA43" i="16"/>
  <c r="Z43" i="16"/>
  <c r="Y43" i="16"/>
  <c r="P43" i="16"/>
  <c r="N43" i="16"/>
  <c r="AI42" i="16"/>
  <c r="AF42" i="16"/>
  <c r="AB42" i="16"/>
  <c r="AA42" i="16"/>
  <c r="Z42" i="16"/>
  <c r="Y42" i="16"/>
  <c r="P42" i="16"/>
  <c r="N42" i="16"/>
  <c r="AI41" i="16"/>
  <c r="AF41" i="16"/>
  <c r="AB41" i="16"/>
  <c r="AA41" i="16"/>
  <c r="Z41" i="16"/>
  <c r="Y41" i="16"/>
  <c r="P41" i="16"/>
  <c r="N41" i="16"/>
  <c r="AI40" i="16"/>
  <c r="AF40" i="16"/>
  <c r="AB40" i="16"/>
  <c r="AA40" i="16"/>
  <c r="Z40" i="16"/>
  <c r="Y40" i="16"/>
  <c r="P40" i="16"/>
  <c r="N40" i="16"/>
  <c r="AI39" i="16"/>
  <c r="AF39" i="16"/>
  <c r="AB39" i="16"/>
  <c r="AA39" i="16"/>
  <c r="Z39" i="16"/>
  <c r="Y39" i="16"/>
  <c r="P39" i="16"/>
  <c r="N39" i="16"/>
  <c r="AI38" i="16"/>
  <c r="AF38" i="16"/>
  <c r="AB38" i="16"/>
  <c r="AA38" i="16"/>
  <c r="Z38" i="16"/>
  <c r="Y38" i="16"/>
  <c r="P38" i="16"/>
  <c r="N38" i="16"/>
  <c r="AI37" i="16"/>
  <c r="AF37" i="16"/>
  <c r="AB37" i="16"/>
  <c r="AA37" i="16"/>
  <c r="Z37" i="16"/>
  <c r="Y37" i="16"/>
  <c r="P37" i="16"/>
  <c r="N37" i="16"/>
  <c r="AI36" i="16"/>
  <c r="AF36" i="16"/>
  <c r="AB36" i="16"/>
  <c r="AA36" i="16"/>
  <c r="Z36" i="16"/>
  <c r="Y36" i="16"/>
  <c r="P36" i="16"/>
  <c r="N36" i="16"/>
  <c r="AI35" i="16"/>
  <c r="AF35" i="16"/>
  <c r="AB35" i="16"/>
  <c r="AA35" i="16"/>
  <c r="Z35" i="16"/>
  <c r="Y35" i="16"/>
  <c r="P35" i="16"/>
  <c r="N35" i="16"/>
  <c r="AI34" i="16"/>
  <c r="AF34" i="16"/>
  <c r="AB34" i="16"/>
  <c r="AA34" i="16"/>
  <c r="Z34" i="16"/>
  <c r="Y34" i="16"/>
  <c r="P34" i="16"/>
  <c r="N34" i="16"/>
  <c r="AI33" i="16"/>
  <c r="AF33" i="16"/>
  <c r="AB33" i="16"/>
  <c r="AA33" i="16"/>
  <c r="Z33" i="16"/>
  <c r="Y33" i="16"/>
  <c r="P33" i="16"/>
  <c r="N33" i="16"/>
  <c r="AI32" i="16"/>
  <c r="AF32" i="16"/>
  <c r="AB32" i="16"/>
  <c r="AA32" i="16"/>
  <c r="Z32" i="16"/>
  <c r="Y32" i="16"/>
  <c r="P32" i="16"/>
  <c r="N32" i="16"/>
  <c r="AI31" i="16"/>
  <c r="AF31" i="16"/>
  <c r="AB31" i="16"/>
  <c r="AA31" i="16"/>
  <c r="Z31" i="16"/>
  <c r="Y31" i="16"/>
  <c r="P31" i="16"/>
  <c r="N31" i="16"/>
  <c r="AI30" i="16"/>
  <c r="AF30" i="16"/>
  <c r="AB30" i="16"/>
  <c r="AA30" i="16"/>
  <c r="Z30" i="16"/>
  <c r="Y30" i="16"/>
  <c r="P30" i="16"/>
  <c r="N30" i="16"/>
  <c r="AI29" i="16"/>
  <c r="AF29" i="16"/>
  <c r="AB29" i="16"/>
  <c r="AA29" i="16"/>
  <c r="Z29" i="16"/>
  <c r="Y29" i="16"/>
  <c r="P29" i="16"/>
  <c r="N29" i="16"/>
  <c r="AI28" i="16"/>
  <c r="AF28" i="16"/>
  <c r="AB28" i="16"/>
  <c r="AA28" i="16"/>
  <c r="Z28" i="16"/>
  <c r="Y28" i="16"/>
  <c r="P28" i="16"/>
  <c r="N28" i="16"/>
  <c r="AI27" i="16"/>
  <c r="AF27" i="16"/>
  <c r="AB27" i="16"/>
  <c r="AA27" i="16"/>
  <c r="Z27" i="16"/>
  <c r="Y27" i="16"/>
  <c r="P27" i="16"/>
  <c r="N27" i="16"/>
  <c r="AI26" i="16"/>
  <c r="AF26" i="16"/>
  <c r="P26" i="16"/>
  <c r="N26" i="16"/>
  <c r="AI25" i="16"/>
  <c r="AF25" i="16"/>
  <c r="AB25" i="16"/>
  <c r="AA25" i="16"/>
  <c r="Z25" i="16"/>
  <c r="Y25" i="16"/>
  <c r="P25" i="16"/>
  <c r="N25" i="16"/>
  <c r="AI24" i="16"/>
  <c r="AF24" i="16"/>
  <c r="AB24" i="16"/>
  <c r="AA24" i="16"/>
  <c r="Z24" i="16"/>
  <c r="Y24" i="16"/>
  <c r="P24" i="16"/>
  <c r="N24" i="16"/>
  <c r="AI23" i="16"/>
  <c r="AF23" i="16"/>
  <c r="AB23" i="16"/>
  <c r="AA23" i="16"/>
  <c r="Z23" i="16"/>
  <c r="Y23" i="16"/>
  <c r="P23" i="16"/>
  <c r="N23" i="16"/>
  <c r="AI22" i="16"/>
  <c r="AF22" i="16"/>
  <c r="AB22" i="16"/>
  <c r="AA22" i="16"/>
  <c r="Z22" i="16"/>
  <c r="Y22" i="16"/>
  <c r="P22" i="16"/>
  <c r="N22" i="16"/>
  <c r="AI21" i="16"/>
  <c r="AF21" i="16"/>
  <c r="P21" i="16"/>
  <c r="N21" i="16"/>
  <c r="AI20" i="16"/>
  <c r="AF20" i="16"/>
  <c r="AB20" i="16"/>
  <c r="AA20" i="16"/>
  <c r="Z20" i="16"/>
  <c r="Y20" i="16"/>
  <c r="P20" i="16"/>
  <c r="N20" i="16"/>
  <c r="AI19" i="16"/>
  <c r="AF19" i="16"/>
  <c r="AB19" i="16"/>
  <c r="AA19" i="16"/>
  <c r="Z19" i="16"/>
  <c r="Y19" i="16"/>
  <c r="P19" i="16"/>
  <c r="N19" i="16"/>
  <c r="AI18" i="16"/>
  <c r="AF18" i="16"/>
  <c r="AB18" i="16"/>
  <c r="AA18" i="16"/>
  <c r="Z18" i="16"/>
  <c r="Y18" i="16"/>
  <c r="P18" i="16"/>
  <c r="N18" i="16"/>
  <c r="AI17" i="16"/>
  <c r="AF17" i="16"/>
  <c r="AB17" i="16"/>
  <c r="AA17" i="16"/>
  <c r="Z17" i="16"/>
  <c r="Y17" i="16"/>
  <c r="P17" i="16"/>
  <c r="N17" i="16"/>
  <c r="AI16" i="16"/>
  <c r="AF16" i="16"/>
  <c r="AB16" i="16"/>
  <c r="AA16" i="16"/>
  <c r="Z16" i="16"/>
  <c r="Y16" i="16"/>
  <c r="P16" i="16"/>
  <c r="N16" i="16"/>
  <c r="AI15" i="16"/>
  <c r="AF15" i="16"/>
  <c r="P15" i="16"/>
  <c r="N15" i="16"/>
  <c r="AI14" i="16"/>
  <c r="AF14" i="16"/>
  <c r="AB14" i="16"/>
  <c r="AA14" i="16"/>
  <c r="Z14" i="16"/>
  <c r="Y14" i="16"/>
  <c r="P14" i="16"/>
  <c r="N14" i="16"/>
  <c r="AI13" i="16"/>
  <c r="AF13" i="16"/>
  <c r="AB13" i="16"/>
  <c r="AA13" i="16"/>
  <c r="Z13" i="16"/>
  <c r="Y13" i="16"/>
  <c r="P13" i="16"/>
  <c r="N13" i="16"/>
  <c r="AI12" i="16"/>
  <c r="AF12" i="16"/>
  <c r="AB12" i="16"/>
  <c r="AA12" i="16"/>
  <c r="Z12" i="16"/>
  <c r="Y12" i="16"/>
  <c r="P12" i="16"/>
  <c r="N12" i="16"/>
  <c r="AI11" i="16"/>
  <c r="AF11" i="16"/>
  <c r="AB11" i="16"/>
  <c r="AA11" i="16"/>
  <c r="Z11" i="16"/>
  <c r="Y11" i="16"/>
  <c r="P11" i="16"/>
  <c r="N11" i="16"/>
  <c r="AI10" i="16"/>
  <c r="AF10" i="16"/>
  <c r="AB10" i="16"/>
  <c r="AA10" i="16"/>
  <c r="Z10" i="16"/>
  <c r="Y10" i="16"/>
  <c r="P10" i="16"/>
  <c r="N10" i="16"/>
  <c r="AI9" i="16"/>
  <c r="AF9" i="16"/>
  <c r="AB9" i="16"/>
  <c r="AA9" i="16"/>
  <c r="Z9" i="16"/>
  <c r="Y9" i="16"/>
  <c r="P9" i="16"/>
  <c r="N9" i="16"/>
  <c r="AI8" i="16"/>
  <c r="AB8" i="16"/>
  <c r="AA8" i="16"/>
  <c r="Z8" i="16"/>
  <c r="Y8" i="16"/>
  <c r="P8" i="16"/>
  <c r="N8" i="16"/>
  <c r="AH5" i="16"/>
  <c r="W5" i="16"/>
  <c r="AH4" i="16"/>
  <c r="W4" i="16"/>
  <c r="C4" i="16"/>
  <c r="AH3" i="16"/>
  <c r="W3" i="16"/>
  <c r="B272" i="15"/>
  <c r="A272" i="15"/>
  <c r="P271" i="15"/>
  <c r="B271" i="15"/>
  <c r="A271" i="15"/>
  <c r="P270" i="15"/>
  <c r="B270" i="15"/>
  <c r="A270" i="15"/>
  <c r="P269" i="15"/>
  <c r="B269" i="15"/>
  <c r="A269" i="15"/>
  <c r="P268" i="15"/>
  <c r="B268" i="15"/>
  <c r="A268" i="15"/>
  <c r="P267" i="15"/>
  <c r="B267" i="15"/>
  <c r="A267" i="15"/>
  <c r="P266" i="15"/>
  <c r="B266" i="15"/>
  <c r="A266" i="15"/>
  <c r="P265" i="15"/>
  <c r="B265" i="15"/>
  <c r="A265" i="15"/>
  <c r="P264" i="15"/>
  <c r="B264" i="15"/>
  <c r="A264" i="15"/>
  <c r="P263" i="15"/>
  <c r="B263" i="15"/>
  <c r="A263" i="15"/>
  <c r="P262" i="15"/>
  <c r="B262" i="15"/>
  <c r="A262" i="15"/>
  <c r="P261" i="15"/>
  <c r="B261" i="15"/>
  <c r="A261" i="15"/>
  <c r="P260" i="15"/>
  <c r="B260" i="15"/>
  <c r="A260" i="15"/>
  <c r="P259" i="15"/>
  <c r="B259" i="15"/>
  <c r="A259" i="15"/>
  <c r="P258" i="15"/>
  <c r="B258" i="15"/>
  <c r="A258" i="15"/>
  <c r="P257" i="15"/>
  <c r="B257" i="15"/>
  <c r="A257" i="15"/>
  <c r="P256" i="15"/>
  <c r="B256" i="15"/>
  <c r="A256" i="15"/>
  <c r="P255" i="15"/>
  <c r="B255" i="15"/>
  <c r="A255" i="15"/>
  <c r="P254" i="15"/>
  <c r="B254" i="15"/>
  <c r="A254" i="15"/>
  <c r="P253" i="15"/>
  <c r="B253" i="15"/>
  <c r="A253" i="15"/>
  <c r="P252" i="15"/>
  <c r="B252" i="15"/>
  <c r="A252" i="15"/>
  <c r="P251" i="15"/>
  <c r="B251" i="15"/>
  <c r="A251" i="15"/>
  <c r="P250" i="15"/>
  <c r="B250" i="15"/>
  <c r="A250" i="15"/>
  <c r="P249" i="15"/>
  <c r="B249" i="15"/>
  <c r="A249" i="15"/>
  <c r="P248" i="15"/>
  <c r="B248" i="15"/>
  <c r="A248" i="15"/>
  <c r="P247" i="15"/>
  <c r="B247" i="15"/>
  <c r="A247" i="15"/>
  <c r="P246" i="15"/>
  <c r="B246" i="15"/>
  <c r="A246" i="15"/>
  <c r="P245" i="15"/>
  <c r="B245" i="15"/>
  <c r="A245" i="15"/>
  <c r="P244" i="15"/>
  <c r="B244" i="15"/>
  <c r="A244" i="15"/>
  <c r="P243" i="15"/>
  <c r="B243" i="15"/>
  <c r="A243" i="15"/>
  <c r="P242" i="15"/>
  <c r="L242" i="15"/>
  <c r="H242" i="15"/>
  <c r="B242" i="15"/>
  <c r="A242" i="15"/>
  <c r="P241" i="15"/>
  <c r="L241" i="15"/>
  <c r="H241" i="15"/>
  <c r="B241" i="15"/>
  <c r="A241" i="15"/>
  <c r="P240" i="15"/>
  <c r="L240" i="15"/>
  <c r="H240" i="15"/>
  <c r="B240" i="15"/>
  <c r="A240" i="15"/>
  <c r="P239" i="15"/>
  <c r="L239" i="15"/>
  <c r="H239" i="15"/>
  <c r="B239" i="15"/>
  <c r="A239" i="15"/>
  <c r="P238" i="15"/>
  <c r="L238" i="15"/>
  <c r="H238" i="15"/>
  <c r="B238" i="15"/>
  <c r="A238" i="15"/>
  <c r="AJ237" i="15"/>
  <c r="AI237" i="15"/>
  <c r="P237" i="15"/>
  <c r="L237" i="15"/>
  <c r="H237" i="15"/>
  <c r="B237" i="15"/>
  <c r="A237" i="15"/>
  <c r="AJ236" i="15"/>
  <c r="AI236" i="15"/>
  <c r="P236" i="15"/>
  <c r="L236" i="15"/>
  <c r="H236" i="15"/>
  <c r="B236" i="15"/>
  <c r="A236" i="15"/>
  <c r="AJ235" i="15"/>
  <c r="AI235" i="15"/>
  <c r="P235" i="15"/>
  <c r="L235" i="15"/>
  <c r="H235" i="15"/>
  <c r="B235" i="15"/>
  <c r="A235" i="15"/>
  <c r="AJ234" i="15"/>
  <c r="AI234" i="15"/>
  <c r="P234" i="15"/>
  <c r="L234" i="15"/>
  <c r="H234" i="15"/>
  <c r="B234" i="15"/>
  <c r="A234" i="15"/>
  <c r="AJ233" i="15"/>
  <c r="AI233" i="15"/>
  <c r="P233" i="15"/>
  <c r="L233" i="15"/>
  <c r="H233" i="15"/>
  <c r="B233" i="15"/>
  <c r="A233" i="15"/>
  <c r="AJ232" i="15"/>
  <c r="AI232" i="15"/>
  <c r="P232" i="15"/>
  <c r="L232" i="15"/>
  <c r="H232" i="15"/>
  <c r="B232" i="15"/>
  <c r="A232" i="15"/>
  <c r="AJ231" i="15"/>
  <c r="AI231" i="15"/>
  <c r="P231" i="15"/>
  <c r="L231" i="15"/>
  <c r="H231" i="15"/>
  <c r="B231" i="15"/>
  <c r="A231" i="15"/>
  <c r="AJ230" i="15"/>
  <c r="AI230" i="15"/>
  <c r="P230" i="15"/>
  <c r="L230" i="15"/>
  <c r="H230" i="15"/>
  <c r="B230" i="15"/>
  <c r="A230" i="15"/>
  <c r="AJ229" i="15"/>
  <c r="AI229" i="15"/>
  <c r="P229" i="15"/>
  <c r="L229" i="15"/>
  <c r="H229" i="15"/>
  <c r="B229" i="15"/>
  <c r="A229" i="15"/>
  <c r="AJ228" i="15"/>
  <c r="AI228" i="15"/>
  <c r="P228" i="15"/>
  <c r="L228" i="15"/>
  <c r="H228" i="15"/>
  <c r="B228" i="15"/>
  <c r="A228" i="15"/>
  <c r="AJ227" i="15"/>
  <c r="AI227" i="15"/>
  <c r="P227" i="15"/>
  <c r="L227" i="15"/>
  <c r="H227" i="15"/>
  <c r="B227" i="15"/>
  <c r="A227" i="15"/>
  <c r="AJ226" i="15"/>
  <c r="AI226" i="15"/>
  <c r="P226" i="15"/>
  <c r="L226" i="15"/>
  <c r="H226" i="15"/>
  <c r="B226" i="15"/>
  <c r="A226" i="15"/>
  <c r="AJ225" i="15"/>
  <c r="AI225" i="15"/>
  <c r="P225" i="15"/>
  <c r="L225" i="15"/>
  <c r="H225" i="15"/>
  <c r="B225" i="15"/>
  <c r="A225" i="15"/>
  <c r="AJ224" i="15"/>
  <c r="AI224" i="15"/>
  <c r="P224" i="15"/>
  <c r="L224" i="15"/>
  <c r="H224" i="15"/>
  <c r="B224" i="15"/>
  <c r="A224" i="15"/>
  <c r="AJ223" i="15"/>
  <c r="AI223" i="15"/>
  <c r="P223" i="15"/>
  <c r="L223" i="15"/>
  <c r="H223" i="15"/>
  <c r="B223" i="15"/>
  <c r="A223" i="15"/>
  <c r="AJ222" i="15"/>
  <c r="AI222" i="15"/>
  <c r="P222" i="15"/>
  <c r="L222" i="15"/>
  <c r="H222" i="15"/>
  <c r="B222" i="15"/>
  <c r="A222" i="15"/>
  <c r="AJ221" i="15"/>
  <c r="AI221" i="15"/>
  <c r="P221" i="15"/>
  <c r="L221" i="15"/>
  <c r="H221" i="15"/>
  <c r="B221" i="15"/>
  <c r="A221" i="15"/>
  <c r="AJ220" i="15"/>
  <c r="AI220" i="15"/>
  <c r="P220" i="15"/>
  <c r="L220" i="15"/>
  <c r="H220" i="15"/>
  <c r="B220" i="15"/>
  <c r="A220" i="15"/>
  <c r="AJ219" i="15"/>
  <c r="AI219" i="15"/>
  <c r="P219" i="15"/>
  <c r="L219" i="15"/>
  <c r="H219" i="15"/>
  <c r="B219" i="15"/>
  <c r="A219" i="15"/>
  <c r="AJ218" i="15"/>
  <c r="AI218" i="15"/>
  <c r="P218" i="15"/>
  <c r="L218" i="15"/>
  <c r="H218" i="15"/>
  <c r="B218" i="15"/>
  <c r="A218" i="15"/>
  <c r="AJ217" i="15"/>
  <c r="AI217" i="15"/>
  <c r="P217" i="15"/>
  <c r="L217" i="15"/>
  <c r="J217" i="15"/>
  <c r="H217" i="15"/>
  <c r="B217" i="15"/>
  <c r="A217" i="15"/>
  <c r="AJ216" i="15"/>
  <c r="AI216" i="15"/>
  <c r="P216" i="15"/>
  <c r="L216" i="15"/>
  <c r="J216" i="15"/>
  <c r="H216" i="15"/>
  <c r="B216" i="15"/>
  <c r="A216" i="15"/>
  <c r="AI215" i="15"/>
  <c r="AE215" i="15"/>
  <c r="AJ215" i="15"/>
  <c r="P215" i="15"/>
  <c r="L215" i="15"/>
  <c r="H215" i="15"/>
  <c r="B215" i="15"/>
  <c r="AI214" i="15"/>
  <c r="AE214" i="15"/>
  <c r="AJ214" i="15"/>
  <c r="P214" i="15"/>
  <c r="L214" i="15"/>
  <c r="H214" i="15"/>
  <c r="B214" i="15"/>
  <c r="AI213" i="15"/>
  <c r="AE213" i="15"/>
  <c r="AJ213" i="15"/>
  <c r="P213" i="15"/>
  <c r="L213" i="15"/>
  <c r="H213" i="15"/>
  <c r="B213" i="15"/>
  <c r="AI212" i="15"/>
  <c r="AE212" i="15"/>
  <c r="AJ212" i="15"/>
  <c r="P212" i="15"/>
  <c r="L212" i="15"/>
  <c r="H212" i="15"/>
  <c r="B212" i="15"/>
  <c r="AI211" i="15"/>
  <c r="AE211" i="15"/>
  <c r="AJ211" i="15"/>
  <c r="P211" i="15"/>
  <c r="L211" i="15"/>
  <c r="H211" i="15"/>
  <c r="B211" i="15"/>
  <c r="AI210" i="15"/>
  <c r="AE210" i="15"/>
  <c r="AJ210" i="15"/>
  <c r="P210" i="15"/>
  <c r="L210" i="15"/>
  <c r="H210" i="15"/>
  <c r="B210" i="15"/>
  <c r="AI209" i="15"/>
  <c r="AE209" i="15"/>
  <c r="AJ209" i="15"/>
  <c r="P209" i="15"/>
  <c r="L209" i="15"/>
  <c r="H209" i="15"/>
  <c r="B209" i="15"/>
  <c r="AI208" i="15"/>
  <c r="AF208" i="15"/>
  <c r="AB208" i="15"/>
  <c r="AA208" i="15"/>
  <c r="Z208" i="15"/>
  <c r="Y208" i="15"/>
  <c r="P208" i="15"/>
  <c r="N208" i="15"/>
  <c r="H208" i="15"/>
  <c r="B208" i="15"/>
  <c r="AI207" i="15"/>
  <c r="AF207" i="15"/>
  <c r="AB207" i="15"/>
  <c r="AA207" i="15"/>
  <c r="Z207" i="15"/>
  <c r="Y207" i="15"/>
  <c r="P207" i="15"/>
  <c r="N207" i="15"/>
  <c r="H207" i="15"/>
  <c r="B207" i="15"/>
  <c r="AI206" i="15"/>
  <c r="AF206" i="15"/>
  <c r="AB206" i="15"/>
  <c r="AA206" i="15"/>
  <c r="Z206" i="15"/>
  <c r="Y206" i="15"/>
  <c r="P206" i="15"/>
  <c r="N206" i="15"/>
  <c r="H206" i="15"/>
  <c r="B206" i="15"/>
  <c r="AI205" i="15"/>
  <c r="AF205" i="15"/>
  <c r="AB205" i="15"/>
  <c r="AA205" i="15"/>
  <c r="Z205" i="15"/>
  <c r="Y205" i="15"/>
  <c r="P205" i="15"/>
  <c r="N205" i="15"/>
  <c r="H205" i="15"/>
  <c r="B205" i="15"/>
  <c r="AI204" i="15"/>
  <c r="AF204" i="15"/>
  <c r="AB204" i="15"/>
  <c r="AA204" i="15"/>
  <c r="Z204" i="15"/>
  <c r="Y204" i="15"/>
  <c r="P204" i="15"/>
  <c r="N204" i="15"/>
  <c r="H204" i="15"/>
  <c r="B204" i="15"/>
  <c r="AI203" i="15"/>
  <c r="AF203" i="15"/>
  <c r="AB203" i="15"/>
  <c r="AA203" i="15"/>
  <c r="Z203" i="15"/>
  <c r="Y203" i="15"/>
  <c r="P203" i="15"/>
  <c r="N203" i="15"/>
  <c r="H203" i="15"/>
  <c r="B203" i="15"/>
  <c r="AI202" i="15"/>
  <c r="AF202" i="15"/>
  <c r="AB202" i="15"/>
  <c r="AA202" i="15"/>
  <c r="Z202" i="15"/>
  <c r="Y202" i="15"/>
  <c r="P202" i="15"/>
  <c r="N202" i="15"/>
  <c r="H202" i="15"/>
  <c r="B202" i="15"/>
  <c r="AI201" i="15"/>
  <c r="AF201" i="15"/>
  <c r="AB201" i="15"/>
  <c r="AA201" i="15"/>
  <c r="Z201" i="15"/>
  <c r="Y201" i="15"/>
  <c r="P201" i="15"/>
  <c r="N201" i="15"/>
  <c r="H201" i="15"/>
  <c r="B201" i="15"/>
  <c r="AI200" i="15"/>
  <c r="AF200" i="15"/>
  <c r="AB200" i="15"/>
  <c r="AA200" i="15"/>
  <c r="Z200" i="15"/>
  <c r="Y200" i="15"/>
  <c r="P200" i="15"/>
  <c r="N200" i="15"/>
  <c r="H200" i="15"/>
  <c r="B200" i="15"/>
  <c r="AI199" i="15"/>
  <c r="AF199" i="15"/>
  <c r="AB199" i="15"/>
  <c r="AA199" i="15"/>
  <c r="Z199" i="15"/>
  <c r="Y199" i="15"/>
  <c r="P199" i="15"/>
  <c r="N199" i="15"/>
  <c r="AI198" i="15"/>
  <c r="AF198" i="15"/>
  <c r="AB198" i="15"/>
  <c r="AA198" i="15"/>
  <c r="Z198" i="15"/>
  <c r="Y198" i="15"/>
  <c r="P198" i="15"/>
  <c r="N198" i="15"/>
  <c r="AI197" i="15"/>
  <c r="AF197" i="15"/>
  <c r="AB197" i="15"/>
  <c r="AA197" i="15"/>
  <c r="Z197" i="15"/>
  <c r="Y197" i="15"/>
  <c r="P197" i="15"/>
  <c r="N197" i="15"/>
  <c r="AI196" i="15"/>
  <c r="AF196" i="15"/>
  <c r="AB196" i="15"/>
  <c r="AA196" i="15"/>
  <c r="Z196" i="15"/>
  <c r="Y196" i="15"/>
  <c r="P196" i="15"/>
  <c r="N196" i="15"/>
  <c r="AI195" i="15"/>
  <c r="AF195" i="15"/>
  <c r="AB195" i="15"/>
  <c r="AA195" i="15"/>
  <c r="Z195" i="15"/>
  <c r="Y195" i="15"/>
  <c r="P195" i="15"/>
  <c r="N195" i="15"/>
  <c r="AI194" i="15"/>
  <c r="AF194" i="15"/>
  <c r="AB194" i="15"/>
  <c r="AA194" i="15"/>
  <c r="Z194" i="15"/>
  <c r="Y194" i="15"/>
  <c r="P194" i="15"/>
  <c r="N194" i="15"/>
  <c r="AI193" i="15"/>
  <c r="AF193" i="15"/>
  <c r="AB193" i="15"/>
  <c r="AA193" i="15"/>
  <c r="Z193" i="15"/>
  <c r="Y193" i="15"/>
  <c r="P193" i="15"/>
  <c r="N193" i="15"/>
  <c r="AI192" i="15"/>
  <c r="AF192" i="15"/>
  <c r="AB192" i="15"/>
  <c r="AA192" i="15"/>
  <c r="Z192" i="15"/>
  <c r="Y192" i="15"/>
  <c r="P192" i="15"/>
  <c r="N192" i="15"/>
  <c r="AI191" i="15"/>
  <c r="AF191" i="15"/>
  <c r="AB191" i="15"/>
  <c r="AA191" i="15"/>
  <c r="Z191" i="15"/>
  <c r="Y191" i="15"/>
  <c r="P191" i="15"/>
  <c r="N191" i="15"/>
  <c r="AI190" i="15"/>
  <c r="AF190" i="15"/>
  <c r="AB190" i="15"/>
  <c r="AA190" i="15"/>
  <c r="Z190" i="15"/>
  <c r="Y190" i="15"/>
  <c r="P190" i="15"/>
  <c r="N190" i="15"/>
  <c r="AI189" i="15"/>
  <c r="AF189" i="15"/>
  <c r="AB189" i="15"/>
  <c r="AA189" i="15"/>
  <c r="Z189" i="15"/>
  <c r="Y189" i="15"/>
  <c r="P189" i="15"/>
  <c r="N189" i="15"/>
  <c r="AI188" i="15"/>
  <c r="AF188" i="15"/>
  <c r="AB188" i="15"/>
  <c r="AA188" i="15"/>
  <c r="Z188" i="15"/>
  <c r="Y188" i="15"/>
  <c r="P188" i="15"/>
  <c r="N188" i="15"/>
  <c r="AI187" i="15"/>
  <c r="AF187" i="15"/>
  <c r="AB187" i="15"/>
  <c r="AA187" i="15"/>
  <c r="Z187" i="15"/>
  <c r="Y187" i="15"/>
  <c r="P187" i="15"/>
  <c r="N187" i="15"/>
  <c r="AI186" i="15"/>
  <c r="AF186" i="15"/>
  <c r="AB186" i="15"/>
  <c r="AA186" i="15"/>
  <c r="Z186" i="15"/>
  <c r="Y186" i="15"/>
  <c r="P186" i="15"/>
  <c r="N186" i="15"/>
  <c r="AI185" i="15"/>
  <c r="AF185" i="15"/>
  <c r="AB185" i="15"/>
  <c r="AA185" i="15"/>
  <c r="Z185" i="15"/>
  <c r="Y185" i="15"/>
  <c r="P185" i="15"/>
  <c r="N185" i="15"/>
  <c r="AI184" i="15"/>
  <c r="AF184" i="15"/>
  <c r="AB184" i="15"/>
  <c r="AA184" i="15"/>
  <c r="Z184" i="15"/>
  <c r="Y184" i="15"/>
  <c r="P184" i="15"/>
  <c r="N184" i="15"/>
  <c r="AI183" i="15"/>
  <c r="AF183" i="15"/>
  <c r="AB183" i="15"/>
  <c r="AA183" i="15"/>
  <c r="Z183" i="15"/>
  <c r="Y183" i="15"/>
  <c r="P183" i="15"/>
  <c r="N183" i="15"/>
  <c r="AI182" i="15"/>
  <c r="AF182" i="15"/>
  <c r="AB182" i="15"/>
  <c r="AA182" i="15"/>
  <c r="Z182" i="15"/>
  <c r="Y182" i="15"/>
  <c r="P182" i="15"/>
  <c r="N182" i="15"/>
  <c r="AI181" i="15"/>
  <c r="AF181" i="15"/>
  <c r="AB181" i="15"/>
  <c r="AA181" i="15"/>
  <c r="Z181" i="15"/>
  <c r="Y181" i="15"/>
  <c r="P181" i="15"/>
  <c r="N181" i="15"/>
  <c r="AI180" i="15"/>
  <c r="AF180" i="15"/>
  <c r="AB180" i="15"/>
  <c r="AA180" i="15"/>
  <c r="Z180" i="15"/>
  <c r="Y180" i="15"/>
  <c r="P180" i="15"/>
  <c r="N180" i="15"/>
  <c r="AI179" i="15"/>
  <c r="AF179" i="15"/>
  <c r="AB179" i="15"/>
  <c r="AA179" i="15"/>
  <c r="Z179" i="15"/>
  <c r="Y179" i="15"/>
  <c r="P179" i="15"/>
  <c r="N179" i="15"/>
  <c r="AI178" i="15"/>
  <c r="AF178" i="15"/>
  <c r="AB178" i="15"/>
  <c r="AA178" i="15"/>
  <c r="Z178" i="15"/>
  <c r="Y178" i="15"/>
  <c r="P178" i="15"/>
  <c r="N178" i="15"/>
  <c r="AI177" i="15"/>
  <c r="AF177" i="15"/>
  <c r="AB177" i="15"/>
  <c r="AA177" i="15"/>
  <c r="Z177" i="15"/>
  <c r="Y177" i="15"/>
  <c r="P177" i="15"/>
  <c r="N177" i="15"/>
  <c r="AI176" i="15"/>
  <c r="AF176" i="15"/>
  <c r="AB176" i="15"/>
  <c r="AA176" i="15"/>
  <c r="Z176" i="15"/>
  <c r="Y176" i="15"/>
  <c r="P176" i="15"/>
  <c r="N176" i="15"/>
  <c r="AI175" i="15"/>
  <c r="AF175" i="15"/>
  <c r="AB175" i="15"/>
  <c r="AA175" i="15"/>
  <c r="Z175" i="15"/>
  <c r="Y175" i="15"/>
  <c r="P175" i="15"/>
  <c r="N175" i="15"/>
  <c r="AI174" i="15"/>
  <c r="AF174" i="15"/>
  <c r="AB174" i="15"/>
  <c r="AA174" i="15"/>
  <c r="Z174" i="15"/>
  <c r="Y174" i="15"/>
  <c r="P174" i="15"/>
  <c r="N174" i="15"/>
  <c r="AI173" i="15"/>
  <c r="AF173" i="15"/>
  <c r="AB173" i="15"/>
  <c r="AA173" i="15"/>
  <c r="Z173" i="15"/>
  <c r="Y173" i="15"/>
  <c r="P173" i="15"/>
  <c r="N173" i="15"/>
  <c r="AI172" i="15"/>
  <c r="AF172" i="15"/>
  <c r="AB172" i="15"/>
  <c r="AA172" i="15"/>
  <c r="Z172" i="15"/>
  <c r="Y172" i="15"/>
  <c r="P172" i="15"/>
  <c r="N172" i="15"/>
  <c r="AI171" i="15"/>
  <c r="AF171" i="15"/>
  <c r="AB171" i="15"/>
  <c r="AA171" i="15"/>
  <c r="Z171" i="15"/>
  <c r="Y171" i="15"/>
  <c r="P171" i="15"/>
  <c r="N171" i="15"/>
  <c r="AI170" i="15"/>
  <c r="AF170" i="15"/>
  <c r="AB170" i="15"/>
  <c r="AA170" i="15"/>
  <c r="Z170" i="15"/>
  <c r="Y170" i="15"/>
  <c r="P170" i="15"/>
  <c r="N170" i="15"/>
  <c r="AI169" i="15"/>
  <c r="AF169" i="15"/>
  <c r="AB169" i="15"/>
  <c r="AA169" i="15"/>
  <c r="Z169" i="15"/>
  <c r="Y169" i="15"/>
  <c r="P169" i="15"/>
  <c r="N169" i="15"/>
  <c r="AI168" i="15"/>
  <c r="AF168" i="15"/>
  <c r="AB168" i="15"/>
  <c r="AA168" i="15"/>
  <c r="Z168" i="15"/>
  <c r="Y168" i="15"/>
  <c r="P168" i="15"/>
  <c r="N168" i="15"/>
  <c r="AI167" i="15"/>
  <c r="AF167" i="15"/>
  <c r="AB167" i="15"/>
  <c r="AA167" i="15"/>
  <c r="Z167" i="15"/>
  <c r="Y167" i="15"/>
  <c r="P167" i="15"/>
  <c r="N167" i="15"/>
  <c r="AI166" i="15"/>
  <c r="AF166" i="15"/>
  <c r="AB166" i="15"/>
  <c r="AA166" i="15"/>
  <c r="Z166" i="15"/>
  <c r="Y166" i="15"/>
  <c r="P166" i="15"/>
  <c r="N166" i="15"/>
  <c r="AI165" i="15"/>
  <c r="AF165" i="15"/>
  <c r="AB165" i="15"/>
  <c r="AA165" i="15"/>
  <c r="Z165" i="15"/>
  <c r="Y165" i="15"/>
  <c r="P165" i="15"/>
  <c r="N165" i="15"/>
  <c r="AI164" i="15"/>
  <c r="AF164" i="15"/>
  <c r="AB164" i="15"/>
  <c r="AA164" i="15"/>
  <c r="Z164" i="15"/>
  <c r="Y164" i="15"/>
  <c r="P164" i="15"/>
  <c r="N164" i="15"/>
  <c r="AI163" i="15"/>
  <c r="AF163" i="15"/>
  <c r="AB163" i="15"/>
  <c r="AA163" i="15"/>
  <c r="Z163" i="15"/>
  <c r="Y163" i="15"/>
  <c r="P163" i="15"/>
  <c r="N163" i="15"/>
  <c r="AI162" i="15"/>
  <c r="AF162" i="15"/>
  <c r="AB162" i="15"/>
  <c r="AA162" i="15"/>
  <c r="Z162" i="15"/>
  <c r="Y162" i="15"/>
  <c r="P162" i="15"/>
  <c r="N162" i="15"/>
  <c r="AI161" i="15"/>
  <c r="AF161" i="15"/>
  <c r="AB161" i="15"/>
  <c r="AA161" i="15"/>
  <c r="Z161" i="15"/>
  <c r="Y161" i="15"/>
  <c r="P161" i="15"/>
  <c r="N161" i="15"/>
  <c r="AI160" i="15"/>
  <c r="AF160" i="15"/>
  <c r="AB160" i="15"/>
  <c r="AA160" i="15"/>
  <c r="Z160" i="15"/>
  <c r="Y160" i="15"/>
  <c r="P160" i="15"/>
  <c r="N160" i="15"/>
  <c r="AI159" i="15"/>
  <c r="AF159" i="15"/>
  <c r="AB159" i="15"/>
  <c r="AA159" i="15"/>
  <c r="Z159" i="15"/>
  <c r="Y159" i="15"/>
  <c r="P159" i="15"/>
  <c r="N159" i="15"/>
  <c r="AI158" i="15"/>
  <c r="AF158" i="15"/>
  <c r="AB158" i="15"/>
  <c r="AA158" i="15"/>
  <c r="Z158" i="15"/>
  <c r="Y158" i="15"/>
  <c r="P158" i="15"/>
  <c r="N158" i="15"/>
  <c r="AI157" i="15"/>
  <c r="AF157" i="15"/>
  <c r="AB157" i="15"/>
  <c r="AA157" i="15"/>
  <c r="Z157" i="15"/>
  <c r="Y157" i="15"/>
  <c r="P157" i="15"/>
  <c r="N157" i="15"/>
  <c r="AI156" i="15"/>
  <c r="AF156" i="15"/>
  <c r="AB156" i="15"/>
  <c r="AA156" i="15"/>
  <c r="Z156" i="15"/>
  <c r="Y156" i="15"/>
  <c r="P156" i="15"/>
  <c r="N156" i="15"/>
  <c r="AI155" i="15"/>
  <c r="AF155" i="15"/>
  <c r="AB155" i="15"/>
  <c r="AA155" i="15"/>
  <c r="Z155" i="15"/>
  <c r="Y155" i="15"/>
  <c r="P155" i="15"/>
  <c r="N155" i="15"/>
  <c r="AI154" i="15"/>
  <c r="AF154" i="15"/>
  <c r="AB154" i="15"/>
  <c r="AA154" i="15"/>
  <c r="Z154" i="15"/>
  <c r="Y154" i="15"/>
  <c r="P154" i="15"/>
  <c r="N154" i="15"/>
  <c r="AI153" i="15"/>
  <c r="AF153" i="15"/>
  <c r="AB153" i="15"/>
  <c r="AA153" i="15"/>
  <c r="Z153" i="15"/>
  <c r="Y153" i="15"/>
  <c r="P153" i="15"/>
  <c r="N153" i="15"/>
  <c r="AI152" i="15"/>
  <c r="AF152" i="15"/>
  <c r="AB152" i="15"/>
  <c r="AA152" i="15"/>
  <c r="Z152" i="15"/>
  <c r="Y152" i="15"/>
  <c r="P152" i="15"/>
  <c r="N152" i="15"/>
  <c r="AI151" i="15"/>
  <c r="AF151" i="15"/>
  <c r="AB151" i="15"/>
  <c r="AA151" i="15"/>
  <c r="Z151" i="15"/>
  <c r="Y151" i="15"/>
  <c r="P151" i="15"/>
  <c r="N151" i="15"/>
  <c r="AI150" i="15"/>
  <c r="AF150" i="15"/>
  <c r="AB150" i="15"/>
  <c r="AA150" i="15"/>
  <c r="Z150" i="15"/>
  <c r="Y150" i="15"/>
  <c r="P150" i="15"/>
  <c r="N150" i="15"/>
  <c r="AI149" i="15"/>
  <c r="AF149" i="15"/>
  <c r="AB149" i="15"/>
  <c r="AA149" i="15"/>
  <c r="Z149" i="15"/>
  <c r="Y149" i="15"/>
  <c r="P149" i="15"/>
  <c r="N149" i="15"/>
  <c r="AI148" i="15"/>
  <c r="AF148" i="15"/>
  <c r="AB148" i="15"/>
  <c r="AA148" i="15"/>
  <c r="Z148" i="15"/>
  <c r="Y148" i="15"/>
  <c r="P148" i="15"/>
  <c r="N148" i="15"/>
  <c r="AI147" i="15"/>
  <c r="AF147" i="15"/>
  <c r="AB147" i="15"/>
  <c r="AA147" i="15"/>
  <c r="Z147" i="15"/>
  <c r="Y147" i="15"/>
  <c r="P147" i="15"/>
  <c r="N147" i="15"/>
  <c r="AI146" i="15"/>
  <c r="AF146" i="15"/>
  <c r="AB146" i="15"/>
  <c r="AA146" i="15"/>
  <c r="Z146" i="15"/>
  <c r="Y146" i="15"/>
  <c r="P146" i="15"/>
  <c r="N146" i="15"/>
  <c r="AI145" i="15"/>
  <c r="AF145" i="15"/>
  <c r="AB145" i="15"/>
  <c r="AA145" i="15"/>
  <c r="Z145" i="15"/>
  <c r="Y145" i="15"/>
  <c r="P145" i="15"/>
  <c r="N145" i="15"/>
  <c r="AI144" i="15"/>
  <c r="AF144" i="15"/>
  <c r="AB144" i="15"/>
  <c r="AA144" i="15"/>
  <c r="Z144" i="15"/>
  <c r="Y144" i="15"/>
  <c r="P144" i="15"/>
  <c r="N144" i="15"/>
  <c r="AI143" i="15"/>
  <c r="AF143" i="15"/>
  <c r="AB143" i="15"/>
  <c r="AA143" i="15"/>
  <c r="Z143" i="15"/>
  <c r="Y143" i="15"/>
  <c r="P143" i="15"/>
  <c r="N143" i="15"/>
  <c r="AI142" i="15"/>
  <c r="AF142" i="15"/>
  <c r="AB142" i="15"/>
  <c r="AA142" i="15"/>
  <c r="Z142" i="15"/>
  <c r="Y142" i="15"/>
  <c r="P142" i="15"/>
  <c r="N142" i="15"/>
  <c r="AI141" i="15"/>
  <c r="AF141" i="15"/>
  <c r="AB141" i="15"/>
  <c r="AA141" i="15"/>
  <c r="Z141" i="15"/>
  <c r="Y141" i="15"/>
  <c r="P141" i="15"/>
  <c r="N141" i="15"/>
  <c r="AI140" i="15"/>
  <c r="AF140" i="15"/>
  <c r="AB140" i="15"/>
  <c r="AA140" i="15"/>
  <c r="Z140" i="15"/>
  <c r="Y140" i="15"/>
  <c r="P140" i="15"/>
  <c r="N140" i="15"/>
  <c r="AI139" i="15"/>
  <c r="AF139" i="15"/>
  <c r="AB139" i="15"/>
  <c r="AA139" i="15"/>
  <c r="Z139" i="15"/>
  <c r="Y139" i="15"/>
  <c r="P139" i="15"/>
  <c r="N139" i="15"/>
  <c r="AI138" i="15"/>
  <c r="AF138" i="15"/>
  <c r="AB138" i="15"/>
  <c r="AA138" i="15"/>
  <c r="Z138" i="15"/>
  <c r="Y138" i="15"/>
  <c r="P138" i="15"/>
  <c r="N138" i="15"/>
  <c r="AI137" i="15"/>
  <c r="AF137" i="15"/>
  <c r="AB137" i="15"/>
  <c r="AA137" i="15"/>
  <c r="Z137" i="15"/>
  <c r="Y137" i="15"/>
  <c r="P137" i="15"/>
  <c r="N137" i="15"/>
  <c r="AI136" i="15"/>
  <c r="AF136" i="15"/>
  <c r="AB136" i="15"/>
  <c r="AA136" i="15"/>
  <c r="Z136" i="15"/>
  <c r="Y136" i="15"/>
  <c r="P136" i="15"/>
  <c r="N136" i="15"/>
  <c r="AI135" i="15"/>
  <c r="AF135" i="15"/>
  <c r="AB135" i="15"/>
  <c r="AA135" i="15"/>
  <c r="Z135" i="15"/>
  <c r="Y135" i="15"/>
  <c r="P135" i="15"/>
  <c r="N135" i="15"/>
  <c r="AI134" i="15"/>
  <c r="AF134" i="15"/>
  <c r="AB134" i="15"/>
  <c r="AA134" i="15"/>
  <c r="Z134" i="15"/>
  <c r="Y134" i="15"/>
  <c r="P134" i="15"/>
  <c r="N134" i="15"/>
  <c r="AI133" i="15"/>
  <c r="AF133" i="15"/>
  <c r="AB133" i="15"/>
  <c r="AA133" i="15"/>
  <c r="Z133" i="15"/>
  <c r="Y133" i="15"/>
  <c r="P133" i="15"/>
  <c r="N133" i="15"/>
  <c r="AI132" i="15"/>
  <c r="AF132" i="15"/>
  <c r="AB132" i="15"/>
  <c r="AA132" i="15"/>
  <c r="Z132" i="15"/>
  <c r="Y132" i="15"/>
  <c r="P132" i="15"/>
  <c r="N132" i="15"/>
  <c r="AI131" i="15"/>
  <c r="AF131" i="15"/>
  <c r="AB131" i="15"/>
  <c r="AA131" i="15"/>
  <c r="Z131" i="15"/>
  <c r="Y131" i="15"/>
  <c r="P131" i="15"/>
  <c r="N131" i="15"/>
  <c r="AI130" i="15"/>
  <c r="AF130" i="15"/>
  <c r="AB130" i="15"/>
  <c r="AA130" i="15"/>
  <c r="Z130" i="15"/>
  <c r="Y130" i="15"/>
  <c r="P130" i="15"/>
  <c r="N130" i="15"/>
  <c r="AI129" i="15"/>
  <c r="AF129" i="15"/>
  <c r="AB129" i="15"/>
  <c r="AA129" i="15"/>
  <c r="Z129" i="15"/>
  <c r="Y129" i="15"/>
  <c r="P129" i="15"/>
  <c r="N129" i="15"/>
  <c r="AI128" i="15"/>
  <c r="AF128" i="15"/>
  <c r="AB128" i="15"/>
  <c r="AA128" i="15"/>
  <c r="Z128" i="15"/>
  <c r="Y128" i="15"/>
  <c r="P128" i="15"/>
  <c r="N128" i="15"/>
  <c r="AI127" i="15"/>
  <c r="AF127" i="15"/>
  <c r="AB127" i="15"/>
  <c r="AA127" i="15"/>
  <c r="Z127" i="15"/>
  <c r="Y127" i="15"/>
  <c r="P127" i="15"/>
  <c r="N127" i="15"/>
  <c r="AI126" i="15"/>
  <c r="AF126" i="15"/>
  <c r="AB126" i="15"/>
  <c r="AA126" i="15"/>
  <c r="Z126" i="15"/>
  <c r="Y126" i="15"/>
  <c r="P126" i="15"/>
  <c r="N126" i="15"/>
  <c r="AI125" i="15"/>
  <c r="AF125" i="15"/>
  <c r="AB125" i="15"/>
  <c r="AA125" i="15"/>
  <c r="Z125" i="15"/>
  <c r="Y125" i="15"/>
  <c r="P125" i="15"/>
  <c r="N125" i="15"/>
  <c r="AI124" i="15"/>
  <c r="AF124" i="15"/>
  <c r="AB124" i="15"/>
  <c r="AA124" i="15"/>
  <c r="Z124" i="15"/>
  <c r="Y124" i="15"/>
  <c r="P124" i="15"/>
  <c r="N124" i="15"/>
  <c r="AI123" i="15"/>
  <c r="AF123" i="15"/>
  <c r="AB123" i="15"/>
  <c r="AA123" i="15"/>
  <c r="Z123" i="15"/>
  <c r="Y123" i="15"/>
  <c r="P123" i="15"/>
  <c r="N123" i="15"/>
  <c r="AI122" i="15"/>
  <c r="AF122" i="15"/>
  <c r="AB122" i="15"/>
  <c r="AA122" i="15"/>
  <c r="Z122" i="15"/>
  <c r="Y122" i="15"/>
  <c r="P122" i="15"/>
  <c r="N122" i="15"/>
  <c r="AI121" i="15"/>
  <c r="AF121" i="15"/>
  <c r="AB121" i="15"/>
  <c r="AA121" i="15"/>
  <c r="Z121" i="15"/>
  <c r="Y121" i="15"/>
  <c r="P121" i="15"/>
  <c r="N121" i="15"/>
  <c r="AI120" i="15"/>
  <c r="AF120" i="15"/>
  <c r="AB120" i="15"/>
  <c r="AA120" i="15"/>
  <c r="Z120" i="15"/>
  <c r="Y120" i="15"/>
  <c r="P120" i="15"/>
  <c r="N120" i="15"/>
  <c r="AI119" i="15"/>
  <c r="AF119" i="15"/>
  <c r="AB119" i="15"/>
  <c r="AA119" i="15"/>
  <c r="Z119" i="15"/>
  <c r="Y119" i="15"/>
  <c r="P119" i="15"/>
  <c r="N119" i="15"/>
  <c r="AI118" i="15"/>
  <c r="AF118" i="15"/>
  <c r="AB118" i="15"/>
  <c r="AA118" i="15"/>
  <c r="Z118" i="15"/>
  <c r="Y118" i="15"/>
  <c r="P118" i="15"/>
  <c r="N118" i="15"/>
  <c r="AI117" i="15"/>
  <c r="AF117" i="15"/>
  <c r="AB117" i="15"/>
  <c r="AA117" i="15"/>
  <c r="Z117" i="15"/>
  <c r="Y117" i="15"/>
  <c r="P117" i="15"/>
  <c r="N117" i="15"/>
  <c r="AI116" i="15"/>
  <c r="AF116" i="15"/>
  <c r="AB116" i="15"/>
  <c r="AA116" i="15"/>
  <c r="Z116" i="15"/>
  <c r="Y116" i="15"/>
  <c r="P116" i="15"/>
  <c r="N116" i="15"/>
  <c r="AI115" i="15"/>
  <c r="AF115" i="15"/>
  <c r="AB115" i="15"/>
  <c r="AA115" i="15"/>
  <c r="Z115" i="15"/>
  <c r="Y115" i="15"/>
  <c r="P115" i="15"/>
  <c r="N115" i="15"/>
  <c r="AI114" i="15"/>
  <c r="AF114" i="15"/>
  <c r="AB114" i="15"/>
  <c r="AA114" i="15"/>
  <c r="Z114" i="15"/>
  <c r="Y114" i="15"/>
  <c r="P114" i="15"/>
  <c r="N114" i="15"/>
  <c r="AI113" i="15"/>
  <c r="AF113" i="15"/>
  <c r="AB113" i="15"/>
  <c r="AA113" i="15"/>
  <c r="Z113" i="15"/>
  <c r="Y113" i="15"/>
  <c r="P113" i="15"/>
  <c r="N113" i="15"/>
  <c r="AI112" i="15"/>
  <c r="AF112" i="15"/>
  <c r="AB112" i="15"/>
  <c r="AA112" i="15"/>
  <c r="Z112" i="15"/>
  <c r="Y112" i="15"/>
  <c r="P112" i="15"/>
  <c r="N112" i="15"/>
  <c r="AI111" i="15"/>
  <c r="AF111" i="15"/>
  <c r="AB111" i="15"/>
  <c r="AA111" i="15"/>
  <c r="Z111" i="15"/>
  <c r="Y111" i="15"/>
  <c r="P111" i="15"/>
  <c r="N111" i="15"/>
  <c r="AI110" i="15"/>
  <c r="AF110" i="15"/>
  <c r="AB110" i="15"/>
  <c r="AA110" i="15"/>
  <c r="Z110" i="15"/>
  <c r="Y110" i="15"/>
  <c r="P110" i="15"/>
  <c r="N110" i="15"/>
  <c r="AI109" i="15"/>
  <c r="AF109" i="15"/>
  <c r="AB109" i="15"/>
  <c r="AA109" i="15"/>
  <c r="Z109" i="15"/>
  <c r="Y109" i="15"/>
  <c r="P109" i="15"/>
  <c r="N109" i="15"/>
  <c r="AI108" i="15"/>
  <c r="AF108" i="15"/>
  <c r="AB108" i="15"/>
  <c r="AA108" i="15"/>
  <c r="Z108" i="15"/>
  <c r="Y108" i="15"/>
  <c r="P108" i="15"/>
  <c r="N108" i="15"/>
  <c r="AI107" i="15"/>
  <c r="AF107" i="15"/>
  <c r="AB107" i="15"/>
  <c r="AA107" i="15"/>
  <c r="Z107" i="15"/>
  <c r="Y107" i="15"/>
  <c r="P107" i="15"/>
  <c r="N107" i="15"/>
  <c r="AI106" i="15"/>
  <c r="AF106" i="15"/>
  <c r="AB106" i="15"/>
  <c r="AA106" i="15"/>
  <c r="Z106" i="15"/>
  <c r="Y106" i="15"/>
  <c r="P106" i="15"/>
  <c r="N106" i="15"/>
  <c r="AI105" i="15"/>
  <c r="AF105" i="15"/>
  <c r="AB105" i="15"/>
  <c r="AA105" i="15"/>
  <c r="Z105" i="15"/>
  <c r="Y105" i="15"/>
  <c r="P105" i="15"/>
  <c r="N105" i="15"/>
  <c r="AI104" i="15"/>
  <c r="AF104" i="15"/>
  <c r="AB104" i="15"/>
  <c r="AA104" i="15"/>
  <c r="Z104" i="15"/>
  <c r="Y104" i="15"/>
  <c r="P104" i="15"/>
  <c r="N104" i="15"/>
  <c r="AI103" i="15"/>
  <c r="AF103" i="15"/>
  <c r="AB103" i="15"/>
  <c r="AA103" i="15"/>
  <c r="Z103" i="15"/>
  <c r="Y103" i="15"/>
  <c r="P103" i="15"/>
  <c r="N103" i="15"/>
  <c r="AI102" i="15"/>
  <c r="AF102" i="15"/>
  <c r="AB102" i="15"/>
  <c r="AA102" i="15"/>
  <c r="Z102" i="15"/>
  <c r="Y102" i="15"/>
  <c r="P102" i="15"/>
  <c r="N102" i="15"/>
  <c r="AI101" i="15"/>
  <c r="AF101" i="15"/>
  <c r="AB101" i="15"/>
  <c r="AA101" i="15"/>
  <c r="Z101" i="15"/>
  <c r="Y101" i="15"/>
  <c r="P101" i="15"/>
  <c r="N101" i="15"/>
  <c r="AI100" i="15"/>
  <c r="AF100" i="15"/>
  <c r="AB100" i="15"/>
  <c r="AA100" i="15"/>
  <c r="Z100" i="15"/>
  <c r="Y100" i="15"/>
  <c r="P100" i="15"/>
  <c r="N100" i="15"/>
  <c r="AI99" i="15"/>
  <c r="AF99" i="15"/>
  <c r="AB99" i="15"/>
  <c r="AA99" i="15"/>
  <c r="Z99" i="15"/>
  <c r="Y99" i="15"/>
  <c r="P99" i="15"/>
  <c r="N99" i="15"/>
  <c r="AI98" i="15"/>
  <c r="AF98" i="15"/>
  <c r="AB98" i="15"/>
  <c r="AA98" i="15"/>
  <c r="Z98" i="15"/>
  <c r="Y98" i="15"/>
  <c r="P98" i="15"/>
  <c r="N98" i="15"/>
  <c r="AI97" i="15"/>
  <c r="AF97" i="15"/>
  <c r="AB97" i="15"/>
  <c r="AA97" i="15"/>
  <c r="Z97" i="15"/>
  <c r="Y97" i="15"/>
  <c r="P97" i="15"/>
  <c r="N97" i="15"/>
  <c r="AI96" i="15"/>
  <c r="AF96" i="15"/>
  <c r="AB96" i="15"/>
  <c r="AA96" i="15"/>
  <c r="Z96" i="15"/>
  <c r="Y96" i="15"/>
  <c r="P96" i="15"/>
  <c r="N96" i="15"/>
  <c r="AI95" i="15"/>
  <c r="AF95" i="15"/>
  <c r="AB95" i="15"/>
  <c r="AA95" i="15"/>
  <c r="Z95" i="15"/>
  <c r="Y95" i="15"/>
  <c r="P95" i="15"/>
  <c r="N95" i="15"/>
  <c r="AI94" i="15"/>
  <c r="AF94" i="15"/>
  <c r="AB94" i="15"/>
  <c r="AA94" i="15"/>
  <c r="Z94" i="15"/>
  <c r="Y94" i="15"/>
  <c r="P94" i="15"/>
  <c r="N94" i="15"/>
  <c r="AI93" i="15"/>
  <c r="AF93" i="15"/>
  <c r="AB93" i="15"/>
  <c r="AA93" i="15"/>
  <c r="Z93" i="15"/>
  <c r="Y93" i="15"/>
  <c r="P93" i="15"/>
  <c r="N93" i="15"/>
  <c r="AI92" i="15"/>
  <c r="AF92" i="15"/>
  <c r="AB92" i="15"/>
  <c r="AA92" i="15"/>
  <c r="Z92" i="15"/>
  <c r="Y92" i="15"/>
  <c r="P92" i="15"/>
  <c r="N92" i="15"/>
  <c r="AI91" i="15"/>
  <c r="AF91" i="15"/>
  <c r="AB91" i="15"/>
  <c r="AA91" i="15"/>
  <c r="Z91" i="15"/>
  <c r="Y91" i="15"/>
  <c r="P91" i="15"/>
  <c r="N91" i="15"/>
  <c r="AI90" i="15"/>
  <c r="AF90" i="15"/>
  <c r="AB90" i="15"/>
  <c r="AA90" i="15"/>
  <c r="Z90" i="15"/>
  <c r="Y90" i="15"/>
  <c r="P90" i="15"/>
  <c r="N90" i="15"/>
  <c r="AI89" i="15"/>
  <c r="AF89" i="15"/>
  <c r="AB89" i="15"/>
  <c r="AA89" i="15"/>
  <c r="Z89" i="15"/>
  <c r="Y89" i="15"/>
  <c r="P89" i="15"/>
  <c r="N89" i="15"/>
  <c r="AI88" i="15"/>
  <c r="AF88" i="15"/>
  <c r="AB88" i="15"/>
  <c r="AA88" i="15"/>
  <c r="Z88" i="15"/>
  <c r="Y88" i="15"/>
  <c r="P88" i="15"/>
  <c r="N88" i="15"/>
  <c r="AI87" i="15"/>
  <c r="AF87" i="15"/>
  <c r="AB87" i="15"/>
  <c r="AA87" i="15"/>
  <c r="Z87" i="15"/>
  <c r="Y87" i="15"/>
  <c r="P87" i="15"/>
  <c r="N87" i="15"/>
  <c r="AI86" i="15"/>
  <c r="AF86" i="15"/>
  <c r="AB86" i="15"/>
  <c r="AA86" i="15"/>
  <c r="Z86" i="15"/>
  <c r="Y86" i="15"/>
  <c r="P86" i="15"/>
  <c r="N86" i="15"/>
  <c r="AI85" i="15"/>
  <c r="AF85" i="15"/>
  <c r="AB85" i="15"/>
  <c r="AA85" i="15"/>
  <c r="Z85" i="15"/>
  <c r="Y85" i="15"/>
  <c r="P85" i="15"/>
  <c r="N85" i="15"/>
  <c r="AI84" i="15"/>
  <c r="AF84" i="15"/>
  <c r="AB84" i="15"/>
  <c r="AA84" i="15"/>
  <c r="Z84" i="15"/>
  <c r="Y84" i="15"/>
  <c r="P84" i="15"/>
  <c r="N84" i="15"/>
  <c r="AI83" i="15"/>
  <c r="AF83" i="15"/>
  <c r="AB83" i="15"/>
  <c r="AA83" i="15"/>
  <c r="Z83" i="15"/>
  <c r="Y83" i="15"/>
  <c r="P83" i="15"/>
  <c r="N83" i="15"/>
  <c r="AI82" i="15"/>
  <c r="AF82" i="15"/>
  <c r="AB82" i="15"/>
  <c r="AA82" i="15"/>
  <c r="Z82" i="15"/>
  <c r="Y82" i="15"/>
  <c r="P82" i="15"/>
  <c r="N82" i="15"/>
  <c r="AI81" i="15"/>
  <c r="AF81" i="15"/>
  <c r="AB81" i="15"/>
  <c r="AA81" i="15"/>
  <c r="Z81" i="15"/>
  <c r="Y81" i="15"/>
  <c r="P81" i="15"/>
  <c r="N81" i="15"/>
  <c r="AI80" i="15"/>
  <c r="AF80" i="15"/>
  <c r="AB80" i="15"/>
  <c r="AA80" i="15"/>
  <c r="Z80" i="15"/>
  <c r="Y80" i="15"/>
  <c r="P80" i="15"/>
  <c r="N80" i="15"/>
  <c r="AI79" i="15"/>
  <c r="AF79" i="15"/>
  <c r="AB79" i="15"/>
  <c r="AA79" i="15"/>
  <c r="Z79" i="15"/>
  <c r="Y79" i="15"/>
  <c r="P79" i="15"/>
  <c r="N79" i="15"/>
  <c r="AI78" i="15"/>
  <c r="AF78" i="15"/>
  <c r="AB78" i="15"/>
  <c r="AA78" i="15"/>
  <c r="Z78" i="15"/>
  <c r="Y78" i="15"/>
  <c r="P78" i="15"/>
  <c r="N78" i="15"/>
  <c r="AI77" i="15"/>
  <c r="AF77" i="15"/>
  <c r="AB77" i="15"/>
  <c r="AA77" i="15"/>
  <c r="Z77" i="15"/>
  <c r="Y77" i="15"/>
  <c r="P77" i="15"/>
  <c r="N77" i="15"/>
  <c r="AI76" i="15"/>
  <c r="AF76" i="15"/>
  <c r="AB76" i="15"/>
  <c r="AA76" i="15"/>
  <c r="Z76" i="15"/>
  <c r="Y76" i="15"/>
  <c r="P76" i="15"/>
  <c r="N76" i="15"/>
  <c r="AI75" i="15"/>
  <c r="AF75" i="15"/>
  <c r="AB75" i="15"/>
  <c r="AA75" i="15"/>
  <c r="Z75" i="15"/>
  <c r="Y75" i="15"/>
  <c r="P75" i="15"/>
  <c r="N75" i="15"/>
  <c r="AI74" i="15"/>
  <c r="AF74" i="15"/>
  <c r="AB74" i="15"/>
  <c r="AA74" i="15"/>
  <c r="Z74" i="15"/>
  <c r="Y74" i="15"/>
  <c r="P74" i="15"/>
  <c r="N74" i="15"/>
  <c r="AI73" i="15"/>
  <c r="AF73" i="15"/>
  <c r="AB73" i="15"/>
  <c r="AA73" i="15"/>
  <c r="Z73" i="15"/>
  <c r="Y73" i="15"/>
  <c r="P73" i="15"/>
  <c r="N73" i="15"/>
  <c r="AI72" i="15"/>
  <c r="AF72" i="15"/>
  <c r="AB72" i="15"/>
  <c r="AA72" i="15"/>
  <c r="Z72" i="15"/>
  <c r="Y72" i="15"/>
  <c r="P72" i="15"/>
  <c r="N72" i="15"/>
  <c r="AI71" i="15"/>
  <c r="AF71" i="15"/>
  <c r="AB71" i="15"/>
  <c r="AA71" i="15"/>
  <c r="Z71" i="15"/>
  <c r="Y71" i="15"/>
  <c r="P71" i="15"/>
  <c r="N71" i="15"/>
  <c r="AI70" i="15"/>
  <c r="AF70" i="15"/>
  <c r="AB70" i="15"/>
  <c r="AA70" i="15"/>
  <c r="Z70" i="15"/>
  <c r="Y70" i="15"/>
  <c r="P70" i="15"/>
  <c r="N70" i="15"/>
  <c r="AI69" i="15"/>
  <c r="AF69" i="15"/>
  <c r="AB69" i="15"/>
  <c r="AA69" i="15"/>
  <c r="Z69" i="15"/>
  <c r="Y69" i="15"/>
  <c r="P69" i="15"/>
  <c r="N69" i="15"/>
  <c r="AI68" i="15"/>
  <c r="AF68" i="15"/>
  <c r="AB68" i="15"/>
  <c r="AA68" i="15"/>
  <c r="Z68" i="15"/>
  <c r="Y68" i="15"/>
  <c r="P68" i="15"/>
  <c r="N68" i="15"/>
  <c r="AI67" i="15"/>
  <c r="AF67" i="15"/>
  <c r="AB67" i="15"/>
  <c r="AA67" i="15"/>
  <c r="Z67" i="15"/>
  <c r="Y67" i="15"/>
  <c r="P67" i="15"/>
  <c r="N67" i="15"/>
  <c r="AI66" i="15"/>
  <c r="AF66" i="15"/>
  <c r="AB66" i="15"/>
  <c r="AA66" i="15"/>
  <c r="Z66" i="15"/>
  <c r="Y66" i="15"/>
  <c r="P66" i="15"/>
  <c r="N66" i="15"/>
  <c r="AI65" i="15"/>
  <c r="AF65" i="15"/>
  <c r="AB65" i="15"/>
  <c r="AA65" i="15"/>
  <c r="Z65" i="15"/>
  <c r="Y65" i="15"/>
  <c r="P65" i="15"/>
  <c r="N65" i="15"/>
  <c r="AI64" i="15"/>
  <c r="AF64" i="15"/>
  <c r="AB64" i="15"/>
  <c r="AA64" i="15"/>
  <c r="Z64" i="15"/>
  <c r="Y64" i="15"/>
  <c r="P64" i="15"/>
  <c r="N64" i="15"/>
  <c r="AI63" i="15"/>
  <c r="AF63" i="15"/>
  <c r="AB63" i="15"/>
  <c r="AA63" i="15"/>
  <c r="Z63" i="15"/>
  <c r="Y63" i="15"/>
  <c r="P63" i="15"/>
  <c r="N63" i="15"/>
  <c r="AI62" i="15"/>
  <c r="AF62" i="15"/>
  <c r="AB62" i="15"/>
  <c r="AA62" i="15"/>
  <c r="Z62" i="15"/>
  <c r="Y62" i="15"/>
  <c r="P62" i="15"/>
  <c r="N62" i="15"/>
  <c r="AI61" i="15"/>
  <c r="AF61" i="15"/>
  <c r="AB61" i="15"/>
  <c r="AA61" i="15"/>
  <c r="Z61" i="15"/>
  <c r="Y61" i="15"/>
  <c r="P61" i="15"/>
  <c r="N61" i="15"/>
  <c r="AI60" i="15"/>
  <c r="AF60" i="15"/>
  <c r="AB60" i="15"/>
  <c r="AA60" i="15"/>
  <c r="Z60" i="15"/>
  <c r="Y60" i="15"/>
  <c r="P60" i="15"/>
  <c r="N60" i="15"/>
  <c r="AI59" i="15"/>
  <c r="AF59" i="15"/>
  <c r="AB59" i="15"/>
  <c r="AA59" i="15"/>
  <c r="Z59" i="15"/>
  <c r="Y59" i="15"/>
  <c r="P59" i="15"/>
  <c r="N59" i="15"/>
  <c r="AI58" i="15"/>
  <c r="AF58" i="15"/>
  <c r="AB58" i="15"/>
  <c r="AA58" i="15"/>
  <c r="Z58" i="15"/>
  <c r="Y58" i="15"/>
  <c r="P58" i="15"/>
  <c r="N58" i="15"/>
  <c r="AI57" i="15"/>
  <c r="AF57" i="15"/>
  <c r="AB57" i="15"/>
  <c r="AA57" i="15"/>
  <c r="Z57" i="15"/>
  <c r="Y57" i="15"/>
  <c r="P57" i="15"/>
  <c r="N57" i="15"/>
  <c r="AI56" i="15"/>
  <c r="AF56" i="15"/>
  <c r="AB56" i="15"/>
  <c r="AA56" i="15"/>
  <c r="Z56" i="15"/>
  <c r="Y56" i="15"/>
  <c r="P56" i="15"/>
  <c r="N56" i="15"/>
  <c r="AI55" i="15"/>
  <c r="AF55" i="15"/>
  <c r="AB55" i="15"/>
  <c r="AA55" i="15"/>
  <c r="Z55" i="15"/>
  <c r="Y55" i="15"/>
  <c r="P55" i="15"/>
  <c r="N55" i="15"/>
  <c r="AI54" i="15"/>
  <c r="AF54" i="15"/>
  <c r="AB54" i="15"/>
  <c r="AA54" i="15"/>
  <c r="Z54" i="15"/>
  <c r="Y54" i="15"/>
  <c r="P54" i="15"/>
  <c r="N54" i="15"/>
  <c r="AI53" i="15"/>
  <c r="AF53" i="15"/>
  <c r="AB53" i="15"/>
  <c r="AA53" i="15"/>
  <c r="Z53" i="15"/>
  <c r="Y53" i="15"/>
  <c r="P53" i="15"/>
  <c r="N53" i="15"/>
  <c r="AI52" i="15"/>
  <c r="AF52" i="15"/>
  <c r="AB52" i="15"/>
  <c r="AA52" i="15"/>
  <c r="Z52" i="15"/>
  <c r="Y52" i="15"/>
  <c r="P52" i="15"/>
  <c r="N52" i="15"/>
  <c r="AI51" i="15"/>
  <c r="AF51" i="15"/>
  <c r="AB51" i="15"/>
  <c r="AA51" i="15"/>
  <c r="Z51" i="15"/>
  <c r="Y51" i="15"/>
  <c r="P51" i="15"/>
  <c r="N51" i="15"/>
  <c r="AI50" i="15"/>
  <c r="AF50" i="15"/>
  <c r="P50" i="15"/>
  <c r="N50" i="15"/>
  <c r="AI49" i="15"/>
  <c r="AF49" i="15"/>
  <c r="AB49" i="15"/>
  <c r="AA49" i="15"/>
  <c r="Z49" i="15"/>
  <c r="Y49" i="15"/>
  <c r="P49" i="15"/>
  <c r="N49" i="15"/>
  <c r="AI48" i="15"/>
  <c r="AF48" i="15"/>
  <c r="P48" i="15"/>
  <c r="N48" i="15"/>
  <c r="AI47" i="15"/>
  <c r="AF47" i="15"/>
  <c r="P47" i="15"/>
  <c r="N47" i="15"/>
  <c r="AI46" i="15"/>
  <c r="AF46" i="15"/>
  <c r="P46" i="15"/>
  <c r="N46" i="15"/>
  <c r="AI45" i="15"/>
  <c r="AF45" i="15"/>
  <c r="P45" i="15"/>
  <c r="N45" i="15"/>
  <c r="AI44" i="15"/>
  <c r="AF44" i="15"/>
  <c r="P44" i="15"/>
  <c r="N44" i="15"/>
  <c r="AI43" i="15"/>
  <c r="AF43" i="15"/>
  <c r="P43" i="15"/>
  <c r="N43" i="15"/>
  <c r="AI42" i="15"/>
  <c r="AF42" i="15"/>
  <c r="AB42" i="15"/>
  <c r="AA42" i="15"/>
  <c r="Z42" i="15"/>
  <c r="Y42" i="15"/>
  <c r="P42" i="15"/>
  <c r="N42" i="15"/>
  <c r="AI41" i="15"/>
  <c r="AF41" i="15"/>
  <c r="AB41" i="15"/>
  <c r="AA41" i="15"/>
  <c r="Z41" i="15"/>
  <c r="Y41" i="15"/>
  <c r="P41" i="15"/>
  <c r="N41" i="15"/>
  <c r="AI40" i="15"/>
  <c r="AF40" i="15"/>
  <c r="AB40" i="15"/>
  <c r="AA40" i="15"/>
  <c r="Z40" i="15"/>
  <c r="Y40" i="15"/>
  <c r="P40" i="15"/>
  <c r="N40" i="15"/>
  <c r="AI39" i="15"/>
  <c r="AF39" i="15"/>
  <c r="AB39" i="15"/>
  <c r="AA39" i="15"/>
  <c r="Z39" i="15"/>
  <c r="Y39" i="15"/>
  <c r="P39" i="15"/>
  <c r="N39" i="15"/>
  <c r="AI38" i="15"/>
  <c r="AF38" i="15"/>
  <c r="AB38" i="15"/>
  <c r="AA38" i="15"/>
  <c r="Z38" i="15"/>
  <c r="Y38" i="15"/>
  <c r="P38" i="15"/>
  <c r="N38" i="15"/>
  <c r="AI37" i="15"/>
  <c r="AF37" i="15"/>
  <c r="AB37" i="15"/>
  <c r="AA37" i="15"/>
  <c r="Z37" i="15"/>
  <c r="Y37" i="15"/>
  <c r="P37" i="15"/>
  <c r="N37" i="15"/>
  <c r="AI36" i="15"/>
  <c r="AF36" i="15"/>
  <c r="P36" i="15"/>
  <c r="N36" i="15"/>
  <c r="AI35" i="15"/>
  <c r="AF35" i="15"/>
  <c r="P35" i="15"/>
  <c r="N35" i="15"/>
  <c r="AI34" i="15"/>
  <c r="AF34" i="15"/>
  <c r="AB34" i="15"/>
  <c r="AA34" i="15"/>
  <c r="Z34" i="15"/>
  <c r="Y34" i="15"/>
  <c r="P34" i="15"/>
  <c r="N34" i="15"/>
  <c r="AI33" i="15"/>
  <c r="AF33" i="15"/>
  <c r="P33" i="15"/>
  <c r="N33" i="15"/>
  <c r="AI32" i="15"/>
  <c r="AF32" i="15"/>
  <c r="P32" i="15"/>
  <c r="N32" i="15"/>
  <c r="AI31" i="15"/>
  <c r="AF31" i="15"/>
  <c r="P31" i="15"/>
  <c r="N31" i="15"/>
  <c r="AI30" i="15"/>
  <c r="AF30" i="15"/>
  <c r="AB30" i="15"/>
  <c r="AA30" i="15"/>
  <c r="Z30" i="15"/>
  <c r="Y30" i="15"/>
  <c r="P30" i="15"/>
  <c r="N30" i="15"/>
  <c r="AI29" i="15"/>
  <c r="AF29" i="15"/>
  <c r="AB29" i="15"/>
  <c r="AA29" i="15"/>
  <c r="Z29" i="15"/>
  <c r="Y29" i="15"/>
  <c r="P29" i="15"/>
  <c r="N29" i="15"/>
  <c r="AI28" i="15"/>
  <c r="AF28" i="15"/>
  <c r="AB28" i="15"/>
  <c r="AA28" i="15"/>
  <c r="Z28" i="15"/>
  <c r="Y28" i="15"/>
  <c r="P28" i="15"/>
  <c r="N28" i="15"/>
  <c r="AI27" i="15"/>
  <c r="AF27" i="15"/>
  <c r="AB27" i="15"/>
  <c r="AA27" i="15"/>
  <c r="Z27" i="15"/>
  <c r="Y27" i="15"/>
  <c r="P27" i="15"/>
  <c r="N27" i="15"/>
  <c r="AI26" i="15"/>
  <c r="AF26" i="15"/>
  <c r="P26" i="15"/>
  <c r="N26" i="15"/>
  <c r="AI25" i="15"/>
  <c r="AF25" i="15"/>
  <c r="P25" i="15"/>
  <c r="N25" i="15"/>
  <c r="AI24" i="15"/>
  <c r="AF24" i="15"/>
  <c r="P24" i="15"/>
  <c r="N24" i="15"/>
  <c r="AI23" i="15"/>
  <c r="AF23" i="15"/>
  <c r="P23" i="15"/>
  <c r="N23" i="15"/>
  <c r="AI22" i="15"/>
  <c r="AF22" i="15"/>
  <c r="AB22" i="15"/>
  <c r="AA22" i="15"/>
  <c r="Z22" i="15"/>
  <c r="Y22" i="15"/>
  <c r="P22" i="15"/>
  <c r="N22" i="15"/>
  <c r="AI21" i="15"/>
  <c r="AF21" i="15"/>
  <c r="AB21" i="15"/>
  <c r="AA21" i="15"/>
  <c r="Z21" i="15"/>
  <c r="Y21" i="15"/>
  <c r="P21" i="15"/>
  <c r="N21" i="15"/>
  <c r="AI20" i="15"/>
  <c r="AF20" i="15"/>
  <c r="P20" i="15"/>
  <c r="N20" i="15"/>
  <c r="AI19" i="15"/>
  <c r="AF19" i="15"/>
  <c r="P19" i="15"/>
  <c r="N19" i="15"/>
  <c r="AI18" i="15"/>
  <c r="AF18" i="15"/>
  <c r="P18" i="15"/>
  <c r="N18" i="15"/>
  <c r="AI17" i="15"/>
  <c r="AF17" i="15"/>
  <c r="P17" i="15"/>
  <c r="N17" i="15"/>
  <c r="AI16" i="15"/>
  <c r="AF16" i="15"/>
  <c r="P16" i="15"/>
  <c r="N16" i="15"/>
  <c r="AI15" i="15"/>
  <c r="AF15" i="15"/>
  <c r="P15" i="15"/>
  <c r="N15" i="15"/>
  <c r="AI14" i="15"/>
  <c r="AF14" i="15"/>
  <c r="AB14" i="15"/>
  <c r="AA14" i="15"/>
  <c r="Z14" i="15"/>
  <c r="Y14" i="15"/>
  <c r="P14" i="15"/>
  <c r="N14" i="15"/>
  <c r="AI13" i="15"/>
  <c r="AF13" i="15"/>
  <c r="AB13" i="15"/>
  <c r="AA13" i="15"/>
  <c r="Z13" i="15"/>
  <c r="Y13" i="15"/>
  <c r="P13" i="15"/>
  <c r="N13" i="15"/>
  <c r="AI12" i="15"/>
  <c r="AF12" i="15"/>
  <c r="AB12" i="15"/>
  <c r="AA12" i="15"/>
  <c r="Z12" i="15"/>
  <c r="Y12" i="15"/>
  <c r="P12" i="15"/>
  <c r="N12" i="15"/>
  <c r="AI11" i="15"/>
  <c r="AF11" i="15"/>
  <c r="AB11" i="15"/>
  <c r="AA11" i="15"/>
  <c r="Z11" i="15"/>
  <c r="Y11" i="15"/>
  <c r="P11" i="15"/>
  <c r="N11" i="15"/>
  <c r="AI10" i="15"/>
  <c r="AF10" i="15"/>
  <c r="AB10" i="15"/>
  <c r="AA10" i="15"/>
  <c r="Z10" i="15"/>
  <c r="Y10" i="15"/>
  <c r="P10" i="15"/>
  <c r="N10" i="15"/>
  <c r="AI9" i="15"/>
  <c r="AF9" i="15"/>
  <c r="AB9" i="15"/>
  <c r="AA9" i="15"/>
  <c r="Z9" i="15"/>
  <c r="Y9" i="15"/>
  <c r="P9" i="15"/>
  <c r="N9" i="15"/>
  <c r="AI8" i="15"/>
  <c r="AB8" i="15"/>
  <c r="AA8" i="15"/>
  <c r="Z8" i="15"/>
  <c r="Y8" i="15"/>
  <c r="P8" i="15"/>
  <c r="N8" i="15"/>
  <c r="C8" i="15"/>
  <c r="AH5" i="15"/>
  <c r="W5" i="15"/>
  <c r="AH4" i="15"/>
  <c r="W4" i="15"/>
  <c r="C4" i="15"/>
  <c r="AH3" i="15"/>
  <c r="W3" i="15"/>
  <c r="B272" i="14"/>
  <c r="A272" i="14"/>
  <c r="P271" i="14"/>
  <c r="B271" i="14"/>
  <c r="A271" i="14"/>
  <c r="P270" i="14"/>
  <c r="B270" i="14"/>
  <c r="A270" i="14"/>
  <c r="P269" i="14"/>
  <c r="B269" i="14"/>
  <c r="A269" i="14"/>
  <c r="P268" i="14"/>
  <c r="B268" i="14"/>
  <c r="A268" i="14"/>
  <c r="P267" i="14"/>
  <c r="B267" i="14"/>
  <c r="A267" i="14"/>
  <c r="P266" i="14"/>
  <c r="B266" i="14"/>
  <c r="A266" i="14"/>
  <c r="P265" i="14"/>
  <c r="B265" i="14"/>
  <c r="A265" i="14"/>
  <c r="P264" i="14"/>
  <c r="B264" i="14"/>
  <c r="A264" i="14"/>
  <c r="P263" i="14"/>
  <c r="B263" i="14"/>
  <c r="A263" i="14"/>
  <c r="P262" i="14"/>
  <c r="B262" i="14"/>
  <c r="A262" i="14"/>
  <c r="P261" i="14"/>
  <c r="B261" i="14"/>
  <c r="A261" i="14"/>
  <c r="P260" i="14"/>
  <c r="B260" i="14"/>
  <c r="A260" i="14"/>
  <c r="P259" i="14"/>
  <c r="B259" i="14"/>
  <c r="A259" i="14"/>
  <c r="P258" i="14"/>
  <c r="B258" i="14"/>
  <c r="A258" i="14"/>
  <c r="P257" i="14"/>
  <c r="B257" i="14"/>
  <c r="A257" i="14"/>
  <c r="P256" i="14"/>
  <c r="B256" i="14"/>
  <c r="A256" i="14"/>
  <c r="P255" i="14"/>
  <c r="B255" i="14"/>
  <c r="A255" i="14"/>
  <c r="P254" i="14"/>
  <c r="B254" i="14"/>
  <c r="A254" i="14"/>
  <c r="P253" i="14"/>
  <c r="B253" i="14"/>
  <c r="A253" i="14"/>
  <c r="P252" i="14"/>
  <c r="B252" i="14"/>
  <c r="A252" i="14"/>
  <c r="P251" i="14"/>
  <c r="B251" i="14"/>
  <c r="A251" i="14"/>
  <c r="P250" i="14"/>
  <c r="B250" i="14"/>
  <c r="A250" i="14"/>
  <c r="P249" i="14"/>
  <c r="B249" i="14"/>
  <c r="A249" i="14"/>
  <c r="P248" i="14"/>
  <c r="B248" i="14"/>
  <c r="A248" i="14"/>
  <c r="P247" i="14"/>
  <c r="B247" i="14"/>
  <c r="A247" i="14"/>
  <c r="P246" i="14"/>
  <c r="B246" i="14"/>
  <c r="A246" i="14"/>
  <c r="P245" i="14"/>
  <c r="B245" i="14"/>
  <c r="A245" i="14"/>
  <c r="P244" i="14"/>
  <c r="B244" i="14"/>
  <c r="A244" i="14"/>
  <c r="P243" i="14"/>
  <c r="B243" i="14"/>
  <c r="A243" i="14"/>
  <c r="P242" i="14"/>
  <c r="L242" i="14"/>
  <c r="H242" i="14"/>
  <c r="B242" i="14"/>
  <c r="A242" i="14"/>
  <c r="P241" i="14"/>
  <c r="L241" i="14"/>
  <c r="H241" i="14"/>
  <c r="B241" i="14"/>
  <c r="A241" i="14"/>
  <c r="P240" i="14"/>
  <c r="L240" i="14"/>
  <c r="H240" i="14"/>
  <c r="B240" i="14"/>
  <c r="A240" i="14"/>
  <c r="P239" i="14"/>
  <c r="L239" i="14"/>
  <c r="H239" i="14"/>
  <c r="B239" i="14"/>
  <c r="A239" i="14"/>
  <c r="P238" i="14"/>
  <c r="L238" i="14"/>
  <c r="H238" i="14"/>
  <c r="B238" i="14"/>
  <c r="A238" i="14"/>
  <c r="AJ237" i="14"/>
  <c r="AI237" i="14"/>
  <c r="P237" i="14"/>
  <c r="L237" i="14"/>
  <c r="H237" i="14"/>
  <c r="B237" i="14"/>
  <c r="A237" i="14"/>
  <c r="AJ236" i="14"/>
  <c r="AI236" i="14"/>
  <c r="P236" i="14"/>
  <c r="L236" i="14"/>
  <c r="H236" i="14"/>
  <c r="B236" i="14"/>
  <c r="A236" i="14"/>
  <c r="AJ235" i="14"/>
  <c r="AI235" i="14"/>
  <c r="P235" i="14"/>
  <c r="L235" i="14"/>
  <c r="H235" i="14"/>
  <c r="B235" i="14"/>
  <c r="A235" i="14"/>
  <c r="AJ234" i="14"/>
  <c r="AI234" i="14"/>
  <c r="P234" i="14"/>
  <c r="L234" i="14"/>
  <c r="H234" i="14"/>
  <c r="B234" i="14"/>
  <c r="A234" i="14"/>
  <c r="AJ233" i="14"/>
  <c r="AI233" i="14"/>
  <c r="P233" i="14"/>
  <c r="L233" i="14"/>
  <c r="H233" i="14"/>
  <c r="B233" i="14"/>
  <c r="A233" i="14"/>
  <c r="AJ232" i="14"/>
  <c r="AI232" i="14"/>
  <c r="P232" i="14"/>
  <c r="L232" i="14"/>
  <c r="H232" i="14"/>
  <c r="B232" i="14"/>
  <c r="A232" i="14"/>
  <c r="AJ231" i="14"/>
  <c r="AI231" i="14"/>
  <c r="P231" i="14"/>
  <c r="L231" i="14"/>
  <c r="H231" i="14"/>
  <c r="B231" i="14"/>
  <c r="A231" i="14"/>
  <c r="AJ230" i="14"/>
  <c r="AI230" i="14"/>
  <c r="P230" i="14"/>
  <c r="L230" i="14"/>
  <c r="H230" i="14"/>
  <c r="B230" i="14"/>
  <c r="A230" i="14"/>
  <c r="AJ229" i="14"/>
  <c r="AI229" i="14"/>
  <c r="P229" i="14"/>
  <c r="L229" i="14"/>
  <c r="H229" i="14"/>
  <c r="B229" i="14"/>
  <c r="A229" i="14"/>
  <c r="AJ228" i="14"/>
  <c r="AI228" i="14"/>
  <c r="P228" i="14"/>
  <c r="L228" i="14"/>
  <c r="H228" i="14"/>
  <c r="B228" i="14"/>
  <c r="A228" i="14"/>
  <c r="AJ227" i="14"/>
  <c r="AI227" i="14"/>
  <c r="P227" i="14"/>
  <c r="L227" i="14"/>
  <c r="H227" i="14"/>
  <c r="B227" i="14"/>
  <c r="A227" i="14"/>
  <c r="AJ226" i="14"/>
  <c r="AI226" i="14"/>
  <c r="P226" i="14"/>
  <c r="L226" i="14"/>
  <c r="H226" i="14"/>
  <c r="B226" i="14"/>
  <c r="A226" i="14"/>
  <c r="AJ225" i="14"/>
  <c r="AI225" i="14"/>
  <c r="P225" i="14"/>
  <c r="L225" i="14"/>
  <c r="H225" i="14"/>
  <c r="B225" i="14"/>
  <c r="A225" i="14"/>
  <c r="AJ224" i="14"/>
  <c r="AI224" i="14"/>
  <c r="P224" i="14"/>
  <c r="L224" i="14"/>
  <c r="H224" i="14"/>
  <c r="B224" i="14"/>
  <c r="A224" i="14"/>
  <c r="AJ223" i="14"/>
  <c r="AI223" i="14"/>
  <c r="P223" i="14"/>
  <c r="L223" i="14"/>
  <c r="H223" i="14"/>
  <c r="B223" i="14"/>
  <c r="A223" i="14"/>
  <c r="AJ222" i="14"/>
  <c r="AI222" i="14"/>
  <c r="P222" i="14"/>
  <c r="L222" i="14"/>
  <c r="H222" i="14"/>
  <c r="B222" i="14"/>
  <c r="A222" i="14"/>
  <c r="AJ221" i="14"/>
  <c r="AI221" i="14"/>
  <c r="P221" i="14"/>
  <c r="L221" i="14"/>
  <c r="H221" i="14"/>
  <c r="B221" i="14"/>
  <c r="A221" i="14"/>
  <c r="AJ220" i="14"/>
  <c r="AI220" i="14"/>
  <c r="P220" i="14"/>
  <c r="L220" i="14"/>
  <c r="H220" i="14"/>
  <c r="B220" i="14"/>
  <c r="A220" i="14"/>
  <c r="AJ219" i="14"/>
  <c r="AI219" i="14"/>
  <c r="P219" i="14"/>
  <c r="L219" i="14"/>
  <c r="A219" i="14"/>
  <c r="AJ218" i="14"/>
  <c r="AI218" i="14"/>
  <c r="P218" i="14"/>
  <c r="L218" i="14"/>
  <c r="A218" i="14"/>
  <c r="AJ217" i="14"/>
  <c r="AI217" i="14"/>
  <c r="P217" i="14"/>
  <c r="L217" i="14"/>
  <c r="J217" i="14"/>
  <c r="A217" i="14"/>
  <c r="AJ216" i="14"/>
  <c r="AI216" i="14"/>
  <c r="P216" i="14"/>
  <c r="L216" i="14"/>
  <c r="J216" i="14"/>
  <c r="A216" i="14"/>
  <c r="AI215" i="14"/>
  <c r="AE215" i="14"/>
  <c r="AJ215" i="14"/>
  <c r="P215" i="14"/>
  <c r="L215" i="14"/>
  <c r="J215" i="14"/>
  <c r="A215" i="14"/>
  <c r="AI214" i="14"/>
  <c r="AE214" i="14"/>
  <c r="AJ214" i="14"/>
  <c r="P214" i="14"/>
  <c r="L214" i="14"/>
  <c r="J214" i="14"/>
  <c r="A214" i="14"/>
  <c r="AI213" i="14"/>
  <c r="AE213" i="14"/>
  <c r="AJ213" i="14"/>
  <c r="P213" i="14"/>
  <c r="L213" i="14"/>
  <c r="J213" i="14"/>
  <c r="A213" i="14"/>
  <c r="AI212" i="14"/>
  <c r="AE212" i="14"/>
  <c r="AJ212" i="14"/>
  <c r="P212" i="14"/>
  <c r="L212" i="14"/>
  <c r="J212" i="14"/>
  <c r="A212" i="14"/>
  <c r="AI211" i="14"/>
  <c r="AE211" i="14"/>
  <c r="AJ211" i="14"/>
  <c r="P211" i="14"/>
  <c r="L211" i="14"/>
  <c r="J211" i="14"/>
  <c r="A211" i="14"/>
  <c r="AI210" i="14"/>
  <c r="AE210" i="14"/>
  <c r="AJ210" i="14"/>
  <c r="P210" i="14"/>
  <c r="L210" i="14"/>
  <c r="J210" i="14"/>
  <c r="A210" i="14"/>
  <c r="AI209" i="14"/>
  <c r="AE209" i="14"/>
  <c r="AJ209" i="14"/>
  <c r="P209" i="14"/>
  <c r="L209" i="14"/>
  <c r="J209" i="14"/>
  <c r="A209" i="14"/>
  <c r="AI208" i="14"/>
  <c r="AF208" i="14"/>
  <c r="AB208" i="14"/>
  <c r="AA208" i="14"/>
  <c r="Z208" i="14"/>
  <c r="Y208" i="14"/>
  <c r="P208" i="14"/>
  <c r="N208" i="14"/>
  <c r="J208" i="14"/>
  <c r="A208" i="14"/>
  <c r="AI207" i="14"/>
  <c r="AF207" i="14"/>
  <c r="AB207" i="14"/>
  <c r="AA207" i="14"/>
  <c r="Z207" i="14"/>
  <c r="Y207" i="14"/>
  <c r="P207" i="14"/>
  <c r="N207" i="14"/>
  <c r="J207" i="14"/>
  <c r="A207" i="14"/>
  <c r="AI206" i="14"/>
  <c r="AF206" i="14"/>
  <c r="AB206" i="14"/>
  <c r="AA206" i="14"/>
  <c r="Z206" i="14"/>
  <c r="Y206" i="14"/>
  <c r="P206" i="14"/>
  <c r="N206" i="14"/>
  <c r="J206" i="14"/>
  <c r="A206" i="14"/>
  <c r="AI205" i="14"/>
  <c r="AF205" i="14"/>
  <c r="AB205" i="14"/>
  <c r="AA205" i="14"/>
  <c r="Z205" i="14"/>
  <c r="Y205" i="14"/>
  <c r="P205" i="14"/>
  <c r="N205" i="14"/>
  <c r="J205" i="14"/>
  <c r="A205" i="14"/>
  <c r="AI204" i="14"/>
  <c r="AF204" i="14"/>
  <c r="AB204" i="14"/>
  <c r="AA204" i="14"/>
  <c r="Z204" i="14"/>
  <c r="Y204" i="14"/>
  <c r="P204" i="14"/>
  <c r="N204" i="14"/>
  <c r="J204" i="14"/>
  <c r="A204" i="14"/>
  <c r="AI203" i="14"/>
  <c r="AF203" i="14"/>
  <c r="AB203" i="14"/>
  <c r="AA203" i="14"/>
  <c r="Z203" i="14"/>
  <c r="Y203" i="14"/>
  <c r="P203" i="14"/>
  <c r="N203" i="14"/>
  <c r="AI202" i="14"/>
  <c r="AF202" i="14"/>
  <c r="AB202" i="14"/>
  <c r="AA202" i="14"/>
  <c r="Z202" i="14"/>
  <c r="Y202" i="14"/>
  <c r="P202" i="14"/>
  <c r="N202" i="14"/>
  <c r="AI201" i="14"/>
  <c r="AF201" i="14"/>
  <c r="AB201" i="14"/>
  <c r="AA201" i="14"/>
  <c r="Z201" i="14"/>
  <c r="Y201" i="14"/>
  <c r="P201" i="14"/>
  <c r="N201" i="14"/>
  <c r="AI200" i="14"/>
  <c r="AF200" i="14"/>
  <c r="AB200" i="14"/>
  <c r="AA200" i="14"/>
  <c r="Z200" i="14"/>
  <c r="Y200" i="14"/>
  <c r="P200" i="14"/>
  <c r="N200" i="14"/>
  <c r="AI199" i="14"/>
  <c r="AF199" i="14"/>
  <c r="AB199" i="14"/>
  <c r="AA199" i="14"/>
  <c r="Z199" i="14"/>
  <c r="Y199" i="14"/>
  <c r="P199" i="14"/>
  <c r="N199" i="14"/>
  <c r="AI198" i="14"/>
  <c r="AF198" i="14"/>
  <c r="AB198" i="14"/>
  <c r="AA198" i="14"/>
  <c r="Z198" i="14"/>
  <c r="Y198" i="14"/>
  <c r="P198" i="14"/>
  <c r="N198" i="14"/>
  <c r="AI197" i="14"/>
  <c r="AF197" i="14"/>
  <c r="AB197" i="14"/>
  <c r="AA197" i="14"/>
  <c r="Z197" i="14"/>
  <c r="Y197" i="14"/>
  <c r="P197" i="14"/>
  <c r="N197" i="14"/>
  <c r="AI196" i="14"/>
  <c r="AF196" i="14"/>
  <c r="AB196" i="14"/>
  <c r="AA196" i="14"/>
  <c r="Z196" i="14"/>
  <c r="Y196" i="14"/>
  <c r="P196" i="14"/>
  <c r="N196" i="14"/>
  <c r="AI195" i="14"/>
  <c r="AF195" i="14"/>
  <c r="AB195" i="14"/>
  <c r="AA195" i="14"/>
  <c r="Z195" i="14"/>
  <c r="Y195" i="14"/>
  <c r="P195" i="14"/>
  <c r="N195" i="14"/>
  <c r="AI194" i="14"/>
  <c r="AF194" i="14"/>
  <c r="AB194" i="14"/>
  <c r="AA194" i="14"/>
  <c r="Z194" i="14"/>
  <c r="Y194" i="14"/>
  <c r="P194" i="14"/>
  <c r="N194" i="14"/>
  <c r="AI193" i="14"/>
  <c r="AF193" i="14"/>
  <c r="AB193" i="14"/>
  <c r="AA193" i="14"/>
  <c r="Z193" i="14"/>
  <c r="Y193" i="14"/>
  <c r="P193" i="14"/>
  <c r="N193" i="14"/>
  <c r="AI192" i="14"/>
  <c r="AF192" i="14"/>
  <c r="AB192" i="14"/>
  <c r="AA192" i="14"/>
  <c r="Z192" i="14"/>
  <c r="Y192" i="14"/>
  <c r="P192" i="14"/>
  <c r="N192" i="14"/>
  <c r="AI191" i="14"/>
  <c r="AF191" i="14"/>
  <c r="AB191" i="14"/>
  <c r="AA191" i="14"/>
  <c r="Z191" i="14"/>
  <c r="Y191" i="14"/>
  <c r="P191" i="14"/>
  <c r="N191" i="14"/>
  <c r="AI190" i="14"/>
  <c r="AF190" i="14"/>
  <c r="AB190" i="14"/>
  <c r="AA190" i="14"/>
  <c r="Z190" i="14"/>
  <c r="Y190" i="14"/>
  <c r="P190" i="14"/>
  <c r="N190" i="14"/>
  <c r="AI189" i="14"/>
  <c r="AF189" i="14"/>
  <c r="AB189" i="14"/>
  <c r="AA189" i="14"/>
  <c r="Z189" i="14"/>
  <c r="Y189" i="14"/>
  <c r="P189" i="14"/>
  <c r="N189" i="14"/>
  <c r="AI188" i="14"/>
  <c r="AF188" i="14"/>
  <c r="AB188" i="14"/>
  <c r="AA188" i="14"/>
  <c r="Z188" i="14"/>
  <c r="Y188" i="14"/>
  <c r="P188" i="14"/>
  <c r="N188" i="14"/>
  <c r="AI187" i="14"/>
  <c r="AF187" i="14"/>
  <c r="AB187" i="14"/>
  <c r="AA187" i="14"/>
  <c r="Z187" i="14"/>
  <c r="Y187" i="14"/>
  <c r="P187" i="14"/>
  <c r="N187" i="14"/>
  <c r="AI186" i="14"/>
  <c r="AF186" i="14"/>
  <c r="AB186" i="14"/>
  <c r="AA186" i="14"/>
  <c r="Z186" i="14"/>
  <c r="Y186" i="14"/>
  <c r="P186" i="14"/>
  <c r="N186" i="14"/>
  <c r="AI185" i="14"/>
  <c r="AF185" i="14"/>
  <c r="AB185" i="14"/>
  <c r="AA185" i="14"/>
  <c r="Z185" i="14"/>
  <c r="Y185" i="14"/>
  <c r="P185" i="14"/>
  <c r="N185" i="14"/>
  <c r="AI184" i="14"/>
  <c r="AF184" i="14"/>
  <c r="AB184" i="14"/>
  <c r="AA184" i="14"/>
  <c r="Z184" i="14"/>
  <c r="Y184" i="14"/>
  <c r="P184" i="14"/>
  <c r="N184" i="14"/>
  <c r="AI183" i="14"/>
  <c r="AF183" i="14"/>
  <c r="AB183" i="14"/>
  <c r="AA183" i="14"/>
  <c r="Z183" i="14"/>
  <c r="Y183" i="14"/>
  <c r="P183" i="14"/>
  <c r="N183" i="14"/>
  <c r="AI182" i="14"/>
  <c r="AF182" i="14"/>
  <c r="AB182" i="14"/>
  <c r="AA182" i="14"/>
  <c r="Z182" i="14"/>
  <c r="Y182" i="14"/>
  <c r="P182" i="14"/>
  <c r="N182" i="14"/>
  <c r="AI181" i="14"/>
  <c r="AF181" i="14"/>
  <c r="AB181" i="14"/>
  <c r="AA181" i="14"/>
  <c r="Z181" i="14"/>
  <c r="Y181" i="14"/>
  <c r="P181" i="14"/>
  <c r="N181" i="14"/>
  <c r="AI180" i="14"/>
  <c r="AF180" i="14"/>
  <c r="AB180" i="14"/>
  <c r="AA180" i="14"/>
  <c r="Z180" i="14"/>
  <c r="Y180" i="14"/>
  <c r="P180" i="14"/>
  <c r="N180" i="14"/>
  <c r="AI179" i="14"/>
  <c r="AF179" i="14"/>
  <c r="AB179" i="14"/>
  <c r="AA179" i="14"/>
  <c r="Z179" i="14"/>
  <c r="Y179" i="14"/>
  <c r="P179" i="14"/>
  <c r="N179" i="14"/>
  <c r="AI178" i="14"/>
  <c r="AF178" i="14"/>
  <c r="AB178" i="14"/>
  <c r="AA178" i="14"/>
  <c r="Z178" i="14"/>
  <c r="Y178" i="14"/>
  <c r="P178" i="14"/>
  <c r="N178" i="14"/>
  <c r="AI177" i="14"/>
  <c r="AF177" i="14"/>
  <c r="AB177" i="14"/>
  <c r="AA177" i="14"/>
  <c r="Z177" i="14"/>
  <c r="Y177" i="14"/>
  <c r="P177" i="14"/>
  <c r="N177" i="14"/>
  <c r="AI176" i="14"/>
  <c r="AF176" i="14"/>
  <c r="AB176" i="14"/>
  <c r="AA176" i="14"/>
  <c r="Z176" i="14"/>
  <c r="Y176" i="14"/>
  <c r="P176" i="14"/>
  <c r="N176" i="14"/>
  <c r="AI175" i="14"/>
  <c r="AF175" i="14"/>
  <c r="AB175" i="14"/>
  <c r="AA175" i="14"/>
  <c r="Z175" i="14"/>
  <c r="Y175" i="14"/>
  <c r="P175" i="14"/>
  <c r="N175" i="14"/>
  <c r="AI174" i="14"/>
  <c r="AF174" i="14"/>
  <c r="AB174" i="14"/>
  <c r="AA174" i="14"/>
  <c r="Z174" i="14"/>
  <c r="Y174" i="14"/>
  <c r="P174" i="14"/>
  <c r="N174" i="14"/>
  <c r="AI173" i="14"/>
  <c r="AF173" i="14"/>
  <c r="AB173" i="14"/>
  <c r="AA173" i="14"/>
  <c r="Z173" i="14"/>
  <c r="Y173" i="14"/>
  <c r="P173" i="14"/>
  <c r="N173" i="14"/>
  <c r="AI172" i="14"/>
  <c r="AF172" i="14"/>
  <c r="AB172" i="14"/>
  <c r="AA172" i="14"/>
  <c r="Z172" i="14"/>
  <c r="Y172" i="14"/>
  <c r="P172" i="14"/>
  <c r="N172" i="14"/>
  <c r="AI171" i="14"/>
  <c r="AF171" i="14"/>
  <c r="AB171" i="14"/>
  <c r="AA171" i="14"/>
  <c r="Z171" i="14"/>
  <c r="Y171" i="14"/>
  <c r="P171" i="14"/>
  <c r="N171" i="14"/>
  <c r="AI170" i="14"/>
  <c r="AF170" i="14"/>
  <c r="AB170" i="14"/>
  <c r="AA170" i="14"/>
  <c r="Z170" i="14"/>
  <c r="Y170" i="14"/>
  <c r="P170" i="14"/>
  <c r="N170" i="14"/>
  <c r="AI169" i="14"/>
  <c r="AF169" i="14"/>
  <c r="AB169" i="14"/>
  <c r="AA169" i="14"/>
  <c r="Z169" i="14"/>
  <c r="Y169" i="14"/>
  <c r="P169" i="14"/>
  <c r="N169" i="14"/>
  <c r="AI168" i="14"/>
  <c r="AF168" i="14"/>
  <c r="AB168" i="14"/>
  <c r="AA168" i="14"/>
  <c r="Z168" i="14"/>
  <c r="Y168" i="14"/>
  <c r="P168" i="14"/>
  <c r="N168" i="14"/>
  <c r="AI167" i="14"/>
  <c r="AF167" i="14"/>
  <c r="AB167" i="14"/>
  <c r="AA167" i="14"/>
  <c r="Z167" i="14"/>
  <c r="Y167" i="14"/>
  <c r="P167" i="14"/>
  <c r="N167" i="14"/>
  <c r="AI166" i="14"/>
  <c r="AF166" i="14"/>
  <c r="AB166" i="14"/>
  <c r="AA166" i="14"/>
  <c r="Z166" i="14"/>
  <c r="Y166" i="14"/>
  <c r="P166" i="14"/>
  <c r="N166" i="14"/>
  <c r="AI165" i="14"/>
  <c r="AF165" i="14"/>
  <c r="AB165" i="14"/>
  <c r="AA165" i="14"/>
  <c r="Z165" i="14"/>
  <c r="Y165" i="14"/>
  <c r="P165" i="14"/>
  <c r="N165" i="14"/>
  <c r="AI164" i="14"/>
  <c r="AF164" i="14"/>
  <c r="AB164" i="14"/>
  <c r="AA164" i="14"/>
  <c r="Z164" i="14"/>
  <c r="Y164" i="14"/>
  <c r="P164" i="14"/>
  <c r="N164" i="14"/>
  <c r="AI163" i="14"/>
  <c r="AF163" i="14"/>
  <c r="AB163" i="14"/>
  <c r="AA163" i="14"/>
  <c r="Z163" i="14"/>
  <c r="Y163" i="14"/>
  <c r="P163" i="14"/>
  <c r="N163" i="14"/>
  <c r="AI162" i="14"/>
  <c r="AF162" i="14"/>
  <c r="AB162" i="14"/>
  <c r="AA162" i="14"/>
  <c r="Z162" i="14"/>
  <c r="Y162" i="14"/>
  <c r="P162" i="14"/>
  <c r="N162" i="14"/>
  <c r="AI161" i="14"/>
  <c r="AF161" i="14"/>
  <c r="AB161" i="14"/>
  <c r="AA161" i="14"/>
  <c r="Z161" i="14"/>
  <c r="Y161" i="14"/>
  <c r="P161" i="14"/>
  <c r="N161" i="14"/>
  <c r="AI160" i="14"/>
  <c r="AF160" i="14"/>
  <c r="AB160" i="14"/>
  <c r="AA160" i="14"/>
  <c r="Z160" i="14"/>
  <c r="Y160" i="14"/>
  <c r="P160" i="14"/>
  <c r="N160" i="14"/>
  <c r="AI159" i="14"/>
  <c r="AF159" i="14"/>
  <c r="AB159" i="14"/>
  <c r="AA159" i="14"/>
  <c r="Z159" i="14"/>
  <c r="Y159" i="14"/>
  <c r="P159" i="14"/>
  <c r="N159" i="14"/>
  <c r="AI158" i="14"/>
  <c r="AF158" i="14"/>
  <c r="AB158" i="14"/>
  <c r="AA158" i="14"/>
  <c r="Z158" i="14"/>
  <c r="Y158" i="14"/>
  <c r="P158" i="14"/>
  <c r="N158" i="14"/>
  <c r="AI157" i="14"/>
  <c r="AF157" i="14"/>
  <c r="AB157" i="14"/>
  <c r="AA157" i="14"/>
  <c r="Z157" i="14"/>
  <c r="Y157" i="14"/>
  <c r="P157" i="14"/>
  <c r="N157" i="14"/>
  <c r="AI156" i="14"/>
  <c r="AF156" i="14"/>
  <c r="AB156" i="14"/>
  <c r="AA156" i="14"/>
  <c r="Z156" i="14"/>
  <c r="Y156" i="14"/>
  <c r="P156" i="14"/>
  <c r="N156" i="14"/>
  <c r="AI155" i="14"/>
  <c r="AF155" i="14"/>
  <c r="AB155" i="14"/>
  <c r="AA155" i="14"/>
  <c r="Z155" i="14"/>
  <c r="Y155" i="14"/>
  <c r="P155" i="14"/>
  <c r="N155" i="14"/>
  <c r="AI154" i="14"/>
  <c r="AF154" i="14"/>
  <c r="AB154" i="14"/>
  <c r="AA154" i="14"/>
  <c r="Z154" i="14"/>
  <c r="Y154" i="14"/>
  <c r="P154" i="14"/>
  <c r="N154" i="14"/>
  <c r="AI153" i="14"/>
  <c r="AF153" i="14"/>
  <c r="AB153" i="14"/>
  <c r="AA153" i="14"/>
  <c r="Z153" i="14"/>
  <c r="Y153" i="14"/>
  <c r="P153" i="14"/>
  <c r="N153" i="14"/>
  <c r="AI152" i="14"/>
  <c r="AF152" i="14"/>
  <c r="AB152" i="14"/>
  <c r="AA152" i="14"/>
  <c r="Z152" i="14"/>
  <c r="Y152" i="14"/>
  <c r="P152" i="14"/>
  <c r="N152" i="14"/>
  <c r="AI151" i="14"/>
  <c r="AF151" i="14"/>
  <c r="AB151" i="14"/>
  <c r="AA151" i="14"/>
  <c r="Z151" i="14"/>
  <c r="Y151" i="14"/>
  <c r="P151" i="14"/>
  <c r="N151" i="14"/>
  <c r="AI150" i="14"/>
  <c r="AF150" i="14"/>
  <c r="AB150" i="14"/>
  <c r="AA150" i="14"/>
  <c r="Z150" i="14"/>
  <c r="Y150" i="14"/>
  <c r="P150" i="14"/>
  <c r="N150" i="14"/>
  <c r="AI149" i="14"/>
  <c r="AF149" i="14"/>
  <c r="AB149" i="14"/>
  <c r="AA149" i="14"/>
  <c r="Z149" i="14"/>
  <c r="Y149" i="14"/>
  <c r="P149" i="14"/>
  <c r="N149" i="14"/>
  <c r="AI148" i="14"/>
  <c r="AF148" i="14"/>
  <c r="AB148" i="14"/>
  <c r="AA148" i="14"/>
  <c r="Z148" i="14"/>
  <c r="Y148" i="14"/>
  <c r="P148" i="14"/>
  <c r="N148" i="14"/>
  <c r="AI147" i="14"/>
  <c r="AF147" i="14"/>
  <c r="AB147" i="14"/>
  <c r="AA147" i="14"/>
  <c r="Z147" i="14"/>
  <c r="Y147" i="14"/>
  <c r="P147" i="14"/>
  <c r="N147" i="14"/>
  <c r="AI146" i="14"/>
  <c r="AF146" i="14"/>
  <c r="AB146" i="14"/>
  <c r="AA146" i="14"/>
  <c r="Z146" i="14"/>
  <c r="Y146" i="14"/>
  <c r="P146" i="14"/>
  <c r="N146" i="14"/>
  <c r="AI145" i="14"/>
  <c r="AF145" i="14"/>
  <c r="AB145" i="14"/>
  <c r="AA145" i="14"/>
  <c r="Z145" i="14"/>
  <c r="Y145" i="14"/>
  <c r="P145" i="14"/>
  <c r="N145" i="14"/>
  <c r="AI144" i="14"/>
  <c r="AF144" i="14"/>
  <c r="AB144" i="14"/>
  <c r="AA144" i="14"/>
  <c r="Z144" i="14"/>
  <c r="Y144" i="14"/>
  <c r="P144" i="14"/>
  <c r="N144" i="14"/>
  <c r="AI143" i="14"/>
  <c r="AF143" i="14"/>
  <c r="AB143" i="14"/>
  <c r="AA143" i="14"/>
  <c r="Z143" i="14"/>
  <c r="Y143" i="14"/>
  <c r="P143" i="14"/>
  <c r="N143" i="14"/>
  <c r="AI142" i="14"/>
  <c r="AF142" i="14"/>
  <c r="AB142" i="14"/>
  <c r="AA142" i="14"/>
  <c r="Z142" i="14"/>
  <c r="Y142" i="14"/>
  <c r="P142" i="14"/>
  <c r="N142" i="14"/>
  <c r="AI141" i="14"/>
  <c r="AF141" i="14"/>
  <c r="AB141" i="14"/>
  <c r="AA141" i="14"/>
  <c r="Z141" i="14"/>
  <c r="Y141" i="14"/>
  <c r="P141" i="14"/>
  <c r="N141" i="14"/>
  <c r="AI140" i="14"/>
  <c r="AF140" i="14"/>
  <c r="AB140" i="14"/>
  <c r="AA140" i="14"/>
  <c r="Z140" i="14"/>
  <c r="Y140" i="14"/>
  <c r="P140" i="14"/>
  <c r="N140" i="14"/>
  <c r="AI139" i="14"/>
  <c r="AF139" i="14"/>
  <c r="AB139" i="14"/>
  <c r="AA139" i="14"/>
  <c r="Z139" i="14"/>
  <c r="Y139" i="14"/>
  <c r="P139" i="14"/>
  <c r="N139" i="14"/>
  <c r="AI138" i="14"/>
  <c r="AF138" i="14"/>
  <c r="AB138" i="14"/>
  <c r="AA138" i="14"/>
  <c r="Z138" i="14"/>
  <c r="Y138" i="14"/>
  <c r="P138" i="14"/>
  <c r="N138" i="14"/>
  <c r="AI137" i="14"/>
  <c r="AF137" i="14"/>
  <c r="AB137" i="14"/>
  <c r="AA137" i="14"/>
  <c r="Z137" i="14"/>
  <c r="Y137" i="14"/>
  <c r="P137" i="14"/>
  <c r="N137" i="14"/>
  <c r="AI136" i="14"/>
  <c r="AF136" i="14"/>
  <c r="AB136" i="14"/>
  <c r="AA136" i="14"/>
  <c r="Z136" i="14"/>
  <c r="Y136" i="14"/>
  <c r="P136" i="14"/>
  <c r="N136" i="14"/>
  <c r="AI135" i="14"/>
  <c r="AF135" i="14"/>
  <c r="AB135" i="14"/>
  <c r="AA135" i="14"/>
  <c r="Z135" i="14"/>
  <c r="Y135" i="14"/>
  <c r="P135" i="14"/>
  <c r="N135" i="14"/>
  <c r="AI134" i="14"/>
  <c r="AF134" i="14"/>
  <c r="AB134" i="14"/>
  <c r="AA134" i="14"/>
  <c r="Z134" i="14"/>
  <c r="Y134" i="14"/>
  <c r="P134" i="14"/>
  <c r="N134" i="14"/>
  <c r="AI133" i="14"/>
  <c r="AF133" i="14"/>
  <c r="AB133" i="14"/>
  <c r="AA133" i="14"/>
  <c r="Z133" i="14"/>
  <c r="Y133" i="14"/>
  <c r="P133" i="14"/>
  <c r="N133" i="14"/>
  <c r="AI132" i="14"/>
  <c r="AF132" i="14"/>
  <c r="AB132" i="14"/>
  <c r="AA132" i="14"/>
  <c r="Z132" i="14"/>
  <c r="Y132" i="14"/>
  <c r="P132" i="14"/>
  <c r="N132" i="14"/>
  <c r="AI131" i="14"/>
  <c r="AF131" i="14"/>
  <c r="AB131" i="14"/>
  <c r="AA131" i="14"/>
  <c r="Z131" i="14"/>
  <c r="Y131" i="14"/>
  <c r="P131" i="14"/>
  <c r="N131" i="14"/>
  <c r="AI130" i="14"/>
  <c r="AF130" i="14"/>
  <c r="AB130" i="14"/>
  <c r="AA130" i="14"/>
  <c r="Z130" i="14"/>
  <c r="Y130" i="14"/>
  <c r="P130" i="14"/>
  <c r="N130" i="14"/>
  <c r="AI129" i="14"/>
  <c r="AF129" i="14"/>
  <c r="AB129" i="14"/>
  <c r="AA129" i="14"/>
  <c r="Z129" i="14"/>
  <c r="Y129" i="14"/>
  <c r="P129" i="14"/>
  <c r="N129" i="14"/>
  <c r="AI128" i="14"/>
  <c r="AF128" i="14"/>
  <c r="AB128" i="14"/>
  <c r="AA128" i="14"/>
  <c r="Z128" i="14"/>
  <c r="Y128" i="14"/>
  <c r="P128" i="14"/>
  <c r="N128" i="14"/>
  <c r="AI127" i="14"/>
  <c r="AF127" i="14"/>
  <c r="AB127" i="14"/>
  <c r="AA127" i="14"/>
  <c r="Z127" i="14"/>
  <c r="Y127" i="14"/>
  <c r="P127" i="14"/>
  <c r="N127" i="14"/>
  <c r="AI126" i="14"/>
  <c r="AF126" i="14"/>
  <c r="AB126" i="14"/>
  <c r="AA126" i="14"/>
  <c r="Z126" i="14"/>
  <c r="Y126" i="14"/>
  <c r="P126" i="14"/>
  <c r="N126" i="14"/>
  <c r="AI125" i="14"/>
  <c r="AF125" i="14"/>
  <c r="AB125" i="14"/>
  <c r="AA125" i="14"/>
  <c r="Z125" i="14"/>
  <c r="Y125" i="14"/>
  <c r="P125" i="14"/>
  <c r="N125" i="14"/>
  <c r="AI124" i="14"/>
  <c r="AF124" i="14"/>
  <c r="AB124" i="14"/>
  <c r="AA124" i="14"/>
  <c r="Z124" i="14"/>
  <c r="Y124" i="14"/>
  <c r="P124" i="14"/>
  <c r="N124" i="14"/>
  <c r="AI123" i="14"/>
  <c r="AF123" i="14"/>
  <c r="AB123" i="14"/>
  <c r="AA123" i="14"/>
  <c r="Z123" i="14"/>
  <c r="Y123" i="14"/>
  <c r="P123" i="14"/>
  <c r="N123" i="14"/>
  <c r="AI122" i="14"/>
  <c r="AF122" i="14"/>
  <c r="AB122" i="14"/>
  <c r="AA122" i="14"/>
  <c r="Z122" i="14"/>
  <c r="Y122" i="14"/>
  <c r="P122" i="14"/>
  <c r="N122" i="14"/>
  <c r="AI121" i="14"/>
  <c r="AF121" i="14"/>
  <c r="AB121" i="14"/>
  <c r="AA121" i="14"/>
  <c r="Z121" i="14"/>
  <c r="Y121" i="14"/>
  <c r="P121" i="14"/>
  <c r="N121" i="14"/>
  <c r="AI120" i="14"/>
  <c r="AF120" i="14"/>
  <c r="AB120" i="14"/>
  <c r="AA120" i="14"/>
  <c r="Z120" i="14"/>
  <c r="Y120" i="14"/>
  <c r="P120" i="14"/>
  <c r="N120" i="14"/>
  <c r="AI119" i="14"/>
  <c r="AF119" i="14"/>
  <c r="AB119" i="14"/>
  <c r="AA119" i="14"/>
  <c r="Z119" i="14"/>
  <c r="Y119" i="14"/>
  <c r="P119" i="14"/>
  <c r="N119" i="14"/>
  <c r="AI118" i="14"/>
  <c r="AF118" i="14"/>
  <c r="AB118" i="14"/>
  <c r="AA118" i="14"/>
  <c r="Z118" i="14"/>
  <c r="Y118" i="14"/>
  <c r="P118" i="14"/>
  <c r="N118" i="14"/>
  <c r="AI117" i="14"/>
  <c r="AF117" i="14"/>
  <c r="AB117" i="14"/>
  <c r="AA117" i="14"/>
  <c r="Z117" i="14"/>
  <c r="Y117" i="14"/>
  <c r="P117" i="14"/>
  <c r="N117" i="14"/>
  <c r="AI116" i="14"/>
  <c r="AF116" i="14"/>
  <c r="AB116" i="14"/>
  <c r="AA116" i="14"/>
  <c r="Z116" i="14"/>
  <c r="Y116" i="14"/>
  <c r="P116" i="14"/>
  <c r="N116" i="14"/>
  <c r="AI115" i="14"/>
  <c r="AF115" i="14"/>
  <c r="AB115" i="14"/>
  <c r="AA115" i="14"/>
  <c r="Z115" i="14"/>
  <c r="Y115" i="14"/>
  <c r="P115" i="14"/>
  <c r="N115" i="14"/>
  <c r="AI114" i="14"/>
  <c r="AF114" i="14"/>
  <c r="AB114" i="14"/>
  <c r="AA114" i="14"/>
  <c r="Z114" i="14"/>
  <c r="Y114" i="14"/>
  <c r="P114" i="14"/>
  <c r="N114" i="14"/>
  <c r="AI113" i="14"/>
  <c r="AF113" i="14"/>
  <c r="AB113" i="14"/>
  <c r="AA113" i="14"/>
  <c r="Z113" i="14"/>
  <c r="Y113" i="14"/>
  <c r="P113" i="14"/>
  <c r="N113" i="14"/>
  <c r="AI112" i="14"/>
  <c r="AF112" i="14"/>
  <c r="AB112" i="14"/>
  <c r="AA112" i="14"/>
  <c r="Z112" i="14"/>
  <c r="Y112" i="14"/>
  <c r="P112" i="14"/>
  <c r="N112" i="14"/>
  <c r="AI111" i="14"/>
  <c r="AF111" i="14"/>
  <c r="AB111" i="14"/>
  <c r="AA111" i="14"/>
  <c r="Z111" i="14"/>
  <c r="Y111" i="14"/>
  <c r="P111" i="14"/>
  <c r="N111" i="14"/>
  <c r="AI110" i="14"/>
  <c r="AF110" i="14"/>
  <c r="AB110" i="14"/>
  <c r="AA110" i="14"/>
  <c r="Z110" i="14"/>
  <c r="Y110" i="14"/>
  <c r="P110" i="14"/>
  <c r="N110" i="14"/>
  <c r="AI109" i="14"/>
  <c r="AF109" i="14"/>
  <c r="AB109" i="14"/>
  <c r="AA109" i="14"/>
  <c r="Z109" i="14"/>
  <c r="Y109" i="14"/>
  <c r="P109" i="14"/>
  <c r="N109" i="14"/>
  <c r="AI108" i="14"/>
  <c r="AF108" i="14"/>
  <c r="AB108" i="14"/>
  <c r="AA108" i="14"/>
  <c r="Z108" i="14"/>
  <c r="Y108" i="14"/>
  <c r="P108" i="14"/>
  <c r="N108" i="14"/>
  <c r="AI107" i="14"/>
  <c r="AF107" i="14"/>
  <c r="AB107" i="14"/>
  <c r="AA107" i="14"/>
  <c r="Z107" i="14"/>
  <c r="Y107" i="14"/>
  <c r="P107" i="14"/>
  <c r="N107" i="14"/>
  <c r="AI106" i="14"/>
  <c r="AF106" i="14"/>
  <c r="AB106" i="14"/>
  <c r="AA106" i="14"/>
  <c r="Z106" i="14"/>
  <c r="Y106" i="14"/>
  <c r="P106" i="14"/>
  <c r="N106" i="14"/>
  <c r="AI105" i="14"/>
  <c r="AF105" i="14"/>
  <c r="AB105" i="14"/>
  <c r="AA105" i="14"/>
  <c r="Z105" i="14"/>
  <c r="Y105" i="14"/>
  <c r="P105" i="14"/>
  <c r="N105" i="14"/>
  <c r="AI104" i="14"/>
  <c r="AF104" i="14"/>
  <c r="AB104" i="14"/>
  <c r="AA104" i="14"/>
  <c r="Z104" i="14"/>
  <c r="Y104" i="14"/>
  <c r="P104" i="14"/>
  <c r="N104" i="14"/>
  <c r="AI103" i="14"/>
  <c r="AF103" i="14"/>
  <c r="AB103" i="14"/>
  <c r="AA103" i="14"/>
  <c r="Z103" i="14"/>
  <c r="Y103" i="14"/>
  <c r="P103" i="14"/>
  <c r="N103" i="14"/>
  <c r="AI102" i="14"/>
  <c r="AF102" i="14"/>
  <c r="AB102" i="14"/>
  <c r="AA102" i="14"/>
  <c r="Z102" i="14"/>
  <c r="Y102" i="14"/>
  <c r="P102" i="14"/>
  <c r="N102" i="14"/>
  <c r="AI101" i="14"/>
  <c r="AF101" i="14"/>
  <c r="AB101" i="14"/>
  <c r="AA101" i="14"/>
  <c r="Z101" i="14"/>
  <c r="Y101" i="14"/>
  <c r="P101" i="14"/>
  <c r="N101" i="14"/>
  <c r="AI100" i="14"/>
  <c r="AF100" i="14"/>
  <c r="AB100" i="14"/>
  <c r="AA100" i="14"/>
  <c r="Z100" i="14"/>
  <c r="Y100" i="14"/>
  <c r="P100" i="14"/>
  <c r="N100" i="14"/>
  <c r="AI99" i="14"/>
  <c r="AF99" i="14"/>
  <c r="AB99" i="14"/>
  <c r="AA99" i="14"/>
  <c r="Z99" i="14"/>
  <c r="Y99" i="14"/>
  <c r="P99" i="14"/>
  <c r="N99" i="14"/>
  <c r="AI98" i="14"/>
  <c r="AF98" i="14"/>
  <c r="AB98" i="14"/>
  <c r="AA98" i="14"/>
  <c r="Z98" i="14"/>
  <c r="Y98" i="14"/>
  <c r="P98" i="14"/>
  <c r="N98" i="14"/>
  <c r="AI97" i="14"/>
  <c r="AF97" i="14"/>
  <c r="AB97" i="14"/>
  <c r="AA97" i="14"/>
  <c r="Z97" i="14"/>
  <c r="Y97" i="14"/>
  <c r="P97" i="14"/>
  <c r="N97" i="14"/>
  <c r="AI96" i="14"/>
  <c r="AF96" i="14"/>
  <c r="AB96" i="14"/>
  <c r="AA96" i="14"/>
  <c r="Z96" i="14"/>
  <c r="Y96" i="14"/>
  <c r="P96" i="14"/>
  <c r="N96" i="14"/>
  <c r="AI95" i="14"/>
  <c r="AF95" i="14"/>
  <c r="AB95" i="14"/>
  <c r="AA95" i="14"/>
  <c r="Z95" i="14"/>
  <c r="Y95" i="14"/>
  <c r="P95" i="14"/>
  <c r="N95" i="14"/>
  <c r="AI94" i="14"/>
  <c r="AF94" i="14"/>
  <c r="AB94" i="14"/>
  <c r="AA94" i="14"/>
  <c r="Z94" i="14"/>
  <c r="Y94" i="14"/>
  <c r="P94" i="14"/>
  <c r="N94" i="14"/>
  <c r="AI93" i="14"/>
  <c r="AF93" i="14"/>
  <c r="AB93" i="14"/>
  <c r="AA93" i="14"/>
  <c r="Z93" i="14"/>
  <c r="Y93" i="14"/>
  <c r="P93" i="14"/>
  <c r="N93" i="14"/>
  <c r="AI92" i="14"/>
  <c r="AF92" i="14"/>
  <c r="AB92" i="14"/>
  <c r="AA92" i="14"/>
  <c r="Z92" i="14"/>
  <c r="Y92" i="14"/>
  <c r="P92" i="14"/>
  <c r="N92" i="14"/>
  <c r="AI91" i="14"/>
  <c r="AF91" i="14"/>
  <c r="AB91" i="14"/>
  <c r="AA91" i="14"/>
  <c r="Z91" i="14"/>
  <c r="Y91" i="14"/>
  <c r="P91" i="14"/>
  <c r="N91" i="14"/>
  <c r="AI90" i="14"/>
  <c r="AF90" i="14"/>
  <c r="AB90" i="14"/>
  <c r="AA90" i="14"/>
  <c r="Z90" i="14"/>
  <c r="Y90" i="14"/>
  <c r="P90" i="14"/>
  <c r="N90" i="14"/>
  <c r="AI89" i="14"/>
  <c r="AF89" i="14"/>
  <c r="AB89" i="14"/>
  <c r="AA89" i="14"/>
  <c r="Z89" i="14"/>
  <c r="Y89" i="14"/>
  <c r="P89" i="14"/>
  <c r="N89" i="14"/>
  <c r="AI88" i="14"/>
  <c r="AF88" i="14"/>
  <c r="AB88" i="14"/>
  <c r="AA88" i="14"/>
  <c r="Z88" i="14"/>
  <c r="Y88" i="14"/>
  <c r="P88" i="14"/>
  <c r="N88" i="14"/>
  <c r="AI87" i="14"/>
  <c r="AF87" i="14"/>
  <c r="AB87" i="14"/>
  <c r="AA87" i="14"/>
  <c r="Z87" i="14"/>
  <c r="Y87" i="14"/>
  <c r="P87" i="14"/>
  <c r="N87" i="14"/>
  <c r="AI86" i="14"/>
  <c r="AF86" i="14"/>
  <c r="AB86" i="14"/>
  <c r="AA86" i="14"/>
  <c r="Z86" i="14"/>
  <c r="Y86" i="14"/>
  <c r="P86" i="14"/>
  <c r="N86" i="14"/>
  <c r="AI85" i="14"/>
  <c r="AF85" i="14"/>
  <c r="AB85" i="14"/>
  <c r="AA85" i="14"/>
  <c r="Z85" i="14"/>
  <c r="Y85" i="14"/>
  <c r="P85" i="14"/>
  <c r="N85" i="14"/>
  <c r="AI84" i="14"/>
  <c r="AF84" i="14"/>
  <c r="AB84" i="14"/>
  <c r="AA84" i="14"/>
  <c r="Z84" i="14"/>
  <c r="Y84" i="14"/>
  <c r="P84" i="14"/>
  <c r="N84" i="14"/>
  <c r="AI83" i="14"/>
  <c r="AF83" i="14"/>
  <c r="AB83" i="14"/>
  <c r="AA83" i="14"/>
  <c r="Z83" i="14"/>
  <c r="Y83" i="14"/>
  <c r="P83" i="14"/>
  <c r="N83" i="14"/>
  <c r="AI82" i="14"/>
  <c r="AF82" i="14"/>
  <c r="AB82" i="14"/>
  <c r="AA82" i="14"/>
  <c r="Z82" i="14"/>
  <c r="Y82" i="14"/>
  <c r="P82" i="14"/>
  <c r="N82" i="14"/>
  <c r="AI81" i="14"/>
  <c r="AF81" i="14"/>
  <c r="AB81" i="14"/>
  <c r="AA81" i="14"/>
  <c r="Z81" i="14"/>
  <c r="Y81" i="14"/>
  <c r="P81" i="14"/>
  <c r="N81" i="14"/>
  <c r="AI80" i="14"/>
  <c r="AF80" i="14"/>
  <c r="AB80" i="14"/>
  <c r="AA80" i="14"/>
  <c r="Z80" i="14"/>
  <c r="Y80" i="14"/>
  <c r="P80" i="14"/>
  <c r="N80" i="14"/>
  <c r="AI79" i="14"/>
  <c r="AF79" i="14"/>
  <c r="AB79" i="14"/>
  <c r="AA79" i="14"/>
  <c r="Z79" i="14"/>
  <c r="Y79" i="14"/>
  <c r="P79" i="14"/>
  <c r="N79" i="14"/>
  <c r="AI78" i="14"/>
  <c r="AF78" i="14"/>
  <c r="AB78" i="14"/>
  <c r="AA78" i="14"/>
  <c r="Z78" i="14"/>
  <c r="Y78" i="14"/>
  <c r="P78" i="14"/>
  <c r="N78" i="14"/>
  <c r="AI77" i="14"/>
  <c r="AF77" i="14"/>
  <c r="AB77" i="14"/>
  <c r="AA77" i="14"/>
  <c r="Z77" i="14"/>
  <c r="Y77" i="14"/>
  <c r="P77" i="14"/>
  <c r="N77" i="14"/>
  <c r="AI76" i="14"/>
  <c r="AF76" i="14"/>
  <c r="AB76" i="14"/>
  <c r="AA76" i="14"/>
  <c r="Z76" i="14"/>
  <c r="Y76" i="14"/>
  <c r="P76" i="14"/>
  <c r="N76" i="14"/>
  <c r="AI75" i="14"/>
  <c r="AF75" i="14"/>
  <c r="AB75" i="14"/>
  <c r="AA75" i="14"/>
  <c r="Z75" i="14"/>
  <c r="Y75" i="14"/>
  <c r="P75" i="14"/>
  <c r="N75" i="14"/>
  <c r="AI74" i="14"/>
  <c r="AF74" i="14"/>
  <c r="AB74" i="14"/>
  <c r="AA74" i="14"/>
  <c r="Z74" i="14"/>
  <c r="Y74" i="14"/>
  <c r="P74" i="14"/>
  <c r="N74" i="14"/>
  <c r="AI73" i="14"/>
  <c r="AF73" i="14"/>
  <c r="AB73" i="14"/>
  <c r="AA73" i="14"/>
  <c r="Z73" i="14"/>
  <c r="Y73" i="14"/>
  <c r="P73" i="14"/>
  <c r="N73" i="14"/>
  <c r="AI72" i="14"/>
  <c r="AF72" i="14"/>
  <c r="AB72" i="14"/>
  <c r="AA72" i="14"/>
  <c r="Z72" i="14"/>
  <c r="Y72" i="14"/>
  <c r="P72" i="14"/>
  <c r="N72" i="14"/>
  <c r="AI71" i="14"/>
  <c r="AF71" i="14"/>
  <c r="AB71" i="14"/>
  <c r="AA71" i="14"/>
  <c r="Z71" i="14"/>
  <c r="Y71" i="14"/>
  <c r="P71" i="14"/>
  <c r="N71" i="14"/>
  <c r="AI70" i="14"/>
  <c r="AF70" i="14"/>
  <c r="AB70" i="14"/>
  <c r="AA70" i="14"/>
  <c r="Z70" i="14"/>
  <c r="Y70" i="14"/>
  <c r="P70" i="14"/>
  <c r="N70" i="14"/>
  <c r="AI69" i="14"/>
  <c r="AF69" i="14"/>
  <c r="AB69" i="14"/>
  <c r="AA69" i="14"/>
  <c r="Z69" i="14"/>
  <c r="Y69" i="14"/>
  <c r="P69" i="14"/>
  <c r="N69" i="14"/>
  <c r="AI68" i="14"/>
  <c r="AF68" i="14"/>
  <c r="AB68" i="14"/>
  <c r="AA68" i="14"/>
  <c r="Z68" i="14"/>
  <c r="Y68" i="14"/>
  <c r="P68" i="14"/>
  <c r="N68" i="14"/>
  <c r="AI67" i="14"/>
  <c r="AF67" i="14"/>
  <c r="AB67" i="14"/>
  <c r="AA67" i="14"/>
  <c r="Z67" i="14"/>
  <c r="Y67" i="14"/>
  <c r="P67" i="14"/>
  <c r="N67" i="14"/>
  <c r="AI66" i="14"/>
  <c r="AF66" i="14"/>
  <c r="AB66" i="14"/>
  <c r="AA66" i="14"/>
  <c r="Z66" i="14"/>
  <c r="Y66" i="14"/>
  <c r="P66" i="14"/>
  <c r="N66" i="14"/>
  <c r="AI65" i="14"/>
  <c r="AF65" i="14"/>
  <c r="AB65" i="14"/>
  <c r="AA65" i="14"/>
  <c r="Z65" i="14"/>
  <c r="Y65" i="14"/>
  <c r="P65" i="14"/>
  <c r="N65" i="14"/>
  <c r="AI64" i="14"/>
  <c r="AF64" i="14"/>
  <c r="AB64" i="14"/>
  <c r="AA64" i="14"/>
  <c r="Z64" i="14"/>
  <c r="Y64" i="14"/>
  <c r="P64" i="14"/>
  <c r="N64" i="14"/>
  <c r="AI63" i="14"/>
  <c r="AF63" i="14"/>
  <c r="AB63" i="14"/>
  <c r="AA63" i="14"/>
  <c r="Z63" i="14"/>
  <c r="Y63" i="14"/>
  <c r="P63" i="14"/>
  <c r="N63" i="14"/>
  <c r="AI62" i="14"/>
  <c r="AF62" i="14"/>
  <c r="AB62" i="14"/>
  <c r="AA62" i="14"/>
  <c r="Z62" i="14"/>
  <c r="Y62" i="14"/>
  <c r="P62" i="14"/>
  <c r="N62" i="14"/>
  <c r="AI61" i="14"/>
  <c r="AF61" i="14"/>
  <c r="AB61" i="14"/>
  <c r="AA61" i="14"/>
  <c r="Z61" i="14"/>
  <c r="Y61" i="14"/>
  <c r="P61" i="14"/>
  <c r="N61" i="14"/>
  <c r="AI60" i="14"/>
  <c r="AF60" i="14"/>
  <c r="AB60" i="14"/>
  <c r="AA60" i="14"/>
  <c r="Z60" i="14"/>
  <c r="Y60" i="14"/>
  <c r="P60" i="14"/>
  <c r="N60" i="14"/>
  <c r="AI59" i="14"/>
  <c r="AF59" i="14"/>
  <c r="AB59" i="14"/>
  <c r="AA59" i="14"/>
  <c r="Z59" i="14"/>
  <c r="Y59" i="14"/>
  <c r="P59" i="14"/>
  <c r="N59" i="14"/>
  <c r="AI58" i="14"/>
  <c r="AF58" i="14"/>
  <c r="AB58" i="14"/>
  <c r="AA58" i="14"/>
  <c r="Z58" i="14"/>
  <c r="Y58" i="14"/>
  <c r="P58" i="14"/>
  <c r="N58" i="14"/>
  <c r="AI57" i="14"/>
  <c r="AF57" i="14"/>
  <c r="AB57" i="14"/>
  <c r="AA57" i="14"/>
  <c r="Z57" i="14"/>
  <c r="Y57" i="14"/>
  <c r="P57" i="14"/>
  <c r="N57" i="14"/>
  <c r="AI56" i="14"/>
  <c r="AF56" i="14"/>
  <c r="AB56" i="14"/>
  <c r="AA56" i="14"/>
  <c r="Z56" i="14"/>
  <c r="Y56" i="14"/>
  <c r="P56" i="14"/>
  <c r="N56" i="14"/>
  <c r="AI55" i="14"/>
  <c r="AF55" i="14"/>
  <c r="AB55" i="14"/>
  <c r="AA55" i="14"/>
  <c r="Z55" i="14"/>
  <c r="Y55" i="14"/>
  <c r="P55" i="14"/>
  <c r="N55" i="14"/>
  <c r="AI54" i="14"/>
  <c r="AF54" i="14"/>
  <c r="P54" i="14"/>
  <c r="N54" i="14"/>
  <c r="AI53" i="14"/>
  <c r="AF53" i="14"/>
  <c r="AB53" i="14"/>
  <c r="AA53" i="14"/>
  <c r="Z53" i="14"/>
  <c r="Y53" i="14"/>
  <c r="P53" i="14"/>
  <c r="N53" i="14"/>
  <c r="AI52" i="14"/>
  <c r="AF52" i="14"/>
  <c r="P52" i="14"/>
  <c r="N52" i="14"/>
  <c r="AI51" i="14"/>
  <c r="AF51" i="14"/>
  <c r="P51" i="14"/>
  <c r="N51" i="14"/>
  <c r="AI50" i="14"/>
  <c r="AF50" i="14"/>
  <c r="P50" i="14"/>
  <c r="N50" i="14"/>
  <c r="AI49" i="14"/>
  <c r="AF49" i="14"/>
  <c r="P49" i="14"/>
  <c r="N49" i="14"/>
  <c r="AI48" i="14"/>
  <c r="AF48" i="14"/>
  <c r="P48" i="14"/>
  <c r="N48" i="14"/>
  <c r="AI47" i="14"/>
  <c r="AF47" i="14"/>
  <c r="P47" i="14"/>
  <c r="N47" i="14"/>
  <c r="AI46" i="14"/>
  <c r="AF46" i="14"/>
  <c r="AB46" i="14"/>
  <c r="AA46" i="14"/>
  <c r="Z46" i="14"/>
  <c r="Y46" i="14"/>
  <c r="P46" i="14"/>
  <c r="N46" i="14"/>
  <c r="AI45" i="14"/>
  <c r="AF45" i="14"/>
  <c r="AB45" i="14"/>
  <c r="AA45" i="14"/>
  <c r="Z45" i="14"/>
  <c r="Y45" i="14"/>
  <c r="P45" i="14"/>
  <c r="N45" i="14"/>
  <c r="AI44" i="14"/>
  <c r="AF44" i="14"/>
  <c r="AB44" i="14"/>
  <c r="AA44" i="14"/>
  <c r="Z44" i="14"/>
  <c r="Y44" i="14"/>
  <c r="P44" i="14"/>
  <c r="N44" i="14"/>
  <c r="AI43" i="14"/>
  <c r="AF43" i="14"/>
  <c r="AB43" i="14"/>
  <c r="AA43" i="14"/>
  <c r="Z43" i="14"/>
  <c r="Y43" i="14"/>
  <c r="P43" i="14"/>
  <c r="N43" i="14"/>
  <c r="AI42" i="14"/>
  <c r="AF42" i="14"/>
  <c r="AB42" i="14"/>
  <c r="AA42" i="14"/>
  <c r="Z42" i="14"/>
  <c r="Y42" i="14"/>
  <c r="P42" i="14"/>
  <c r="N42" i="14"/>
  <c r="AI41" i="14"/>
  <c r="AF41" i="14"/>
  <c r="AB41" i="14"/>
  <c r="AA41" i="14"/>
  <c r="Z41" i="14"/>
  <c r="Y41" i="14"/>
  <c r="P41" i="14"/>
  <c r="N41" i="14"/>
  <c r="AI40" i="14"/>
  <c r="AF40" i="14"/>
  <c r="P40" i="14"/>
  <c r="N40" i="14"/>
  <c r="AI39" i="14"/>
  <c r="AF39" i="14"/>
  <c r="P39" i="14"/>
  <c r="N39" i="14"/>
  <c r="AI38" i="14"/>
  <c r="AF38" i="14"/>
  <c r="AB38" i="14"/>
  <c r="AA38" i="14"/>
  <c r="Z38" i="14"/>
  <c r="Y38" i="14"/>
  <c r="P38" i="14"/>
  <c r="N38" i="14"/>
  <c r="AI37" i="14"/>
  <c r="AF37" i="14"/>
  <c r="P37" i="14"/>
  <c r="N37" i="14"/>
  <c r="AI36" i="14"/>
  <c r="AF36" i="14"/>
  <c r="P36" i="14"/>
  <c r="N36" i="14"/>
  <c r="AI35" i="14"/>
  <c r="AF35" i="14"/>
  <c r="P35" i="14"/>
  <c r="N35" i="14"/>
  <c r="AI34" i="14"/>
  <c r="AF34" i="14"/>
  <c r="AB34" i="14"/>
  <c r="AA34" i="14"/>
  <c r="Z34" i="14"/>
  <c r="Y34" i="14"/>
  <c r="P34" i="14"/>
  <c r="N34" i="14"/>
  <c r="AI33" i="14"/>
  <c r="AF33" i="14"/>
  <c r="AB33" i="14"/>
  <c r="AA33" i="14"/>
  <c r="Z33" i="14"/>
  <c r="Y33" i="14"/>
  <c r="P33" i="14"/>
  <c r="N33" i="14"/>
  <c r="AI32" i="14"/>
  <c r="AF32" i="14"/>
  <c r="AB32" i="14"/>
  <c r="AA32" i="14"/>
  <c r="Z32" i="14"/>
  <c r="Y32" i="14"/>
  <c r="P32" i="14"/>
  <c r="N32" i="14"/>
  <c r="AI31" i="14"/>
  <c r="AF31" i="14"/>
  <c r="AB31" i="14"/>
  <c r="AA31" i="14"/>
  <c r="Z31" i="14"/>
  <c r="Y31" i="14"/>
  <c r="P31" i="14"/>
  <c r="N31" i="14"/>
  <c r="AI30" i="14"/>
  <c r="AF30" i="14"/>
  <c r="P30" i="14"/>
  <c r="N30" i="14"/>
  <c r="AI29" i="14"/>
  <c r="AF29" i="14"/>
  <c r="P29" i="14"/>
  <c r="N29" i="14"/>
  <c r="AI28" i="14"/>
  <c r="AF28" i="14"/>
  <c r="P28" i="14"/>
  <c r="N28" i="14"/>
  <c r="AI27" i="14"/>
  <c r="AF27" i="14"/>
  <c r="P27" i="14"/>
  <c r="N27" i="14"/>
  <c r="AI26" i="14"/>
  <c r="AF26" i="14"/>
  <c r="AB26" i="14"/>
  <c r="AA26" i="14"/>
  <c r="Z26" i="14"/>
  <c r="Y26" i="14"/>
  <c r="P26" i="14"/>
  <c r="N26" i="14"/>
  <c r="AI25" i="14"/>
  <c r="AF25" i="14"/>
  <c r="AB25" i="14"/>
  <c r="AA25" i="14"/>
  <c r="Z25" i="14"/>
  <c r="Y25" i="14"/>
  <c r="P25" i="14"/>
  <c r="N25" i="14"/>
  <c r="AI24" i="14"/>
  <c r="AF24" i="14"/>
  <c r="P24" i="14"/>
  <c r="N24" i="14"/>
  <c r="AI23" i="14"/>
  <c r="AF23" i="14"/>
  <c r="P23" i="14"/>
  <c r="N23" i="14"/>
  <c r="AI22" i="14"/>
  <c r="AF22" i="14"/>
  <c r="P22" i="14"/>
  <c r="N22" i="14"/>
  <c r="AI21" i="14"/>
  <c r="AF21" i="14"/>
  <c r="P21" i="14"/>
  <c r="N21" i="14"/>
  <c r="AI20" i="14"/>
  <c r="AF20" i="14"/>
  <c r="P20" i="14"/>
  <c r="N20" i="14"/>
  <c r="AI19" i="14"/>
  <c r="AF19" i="14"/>
  <c r="P19" i="14"/>
  <c r="N19" i="14"/>
  <c r="AI18" i="14"/>
  <c r="AF18" i="14"/>
  <c r="AB18" i="14"/>
  <c r="AA18" i="14"/>
  <c r="Z18" i="14"/>
  <c r="Y18" i="14"/>
  <c r="P18" i="14"/>
  <c r="N18" i="14"/>
  <c r="AI17" i="14"/>
  <c r="AF17" i="14"/>
  <c r="AB17" i="14"/>
  <c r="AA17" i="14"/>
  <c r="Z17" i="14"/>
  <c r="Y17" i="14"/>
  <c r="P17" i="14"/>
  <c r="N17" i="14"/>
  <c r="AI16" i="14"/>
  <c r="AF16" i="14"/>
  <c r="AB16" i="14"/>
  <c r="AA16" i="14"/>
  <c r="Z16" i="14"/>
  <c r="Y16" i="14"/>
  <c r="P16" i="14"/>
  <c r="N16" i="14"/>
  <c r="AI15" i="14"/>
  <c r="AF15" i="14"/>
  <c r="AB15" i="14"/>
  <c r="AA15" i="14"/>
  <c r="Z15" i="14"/>
  <c r="Y15" i="14"/>
  <c r="P15" i="14"/>
  <c r="N15" i="14"/>
  <c r="AI14" i="14"/>
  <c r="AF14" i="14"/>
  <c r="AB14" i="14"/>
  <c r="AA14" i="14"/>
  <c r="Z14" i="14"/>
  <c r="Y14" i="14"/>
  <c r="P14" i="14"/>
  <c r="N14" i="14"/>
  <c r="AI13" i="14"/>
  <c r="AF13" i="14"/>
  <c r="AB13" i="14"/>
  <c r="AA13" i="14"/>
  <c r="Z13" i="14"/>
  <c r="Y13" i="14"/>
  <c r="P13" i="14"/>
  <c r="N13" i="14"/>
  <c r="AI12" i="14"/>
  <c r="AF12" i="14"/>
  <c r="AB12" i="14"/>
  <c r="AA12" i="14"/>
  <c r="Z12" i="14"/>
  <c r="Y12" i="14"/>
  <c r="P12" i="14"/>
  <c r="N12" i="14"/>
  <c r="AI11" i="14"/>
  <c r="AF11" i="14"/>
  <c r="AB11" i="14"/>
  <c r="AA11" i="14"/>
  <c r="Z11" i="14"/>
  <c r="Y11" i="14"/>
  <c r="P11" i="14"/>
  <c r="N11" i="14"/>
  <c r="AI10" i="14"/>
  <c r="AF10" i="14"/>
  <c r="AB10" i="14"/>
  <c r="AA10" i="14"/>
  <c r="Z10" i="14"/>
  <c r="Y10" i="14"/>
  <c r="P10" i="14"/>
  <c r="N10" i="14"/>
  <c r="AI9" i="14"/>
  <c r="AF9" i="14"/>
  <c r="AB9" i="14"/>
  <c r="AA9" i="14"/>
  <c r="Z9" i="14"/>
  <c r="Y9" i="14"/>
  <c r="P9" i="14"/>
  <c r="N9" i="14"/>
  <c r="AI8" i="14"/>
  <c r="AB8" i="14"/>
  <c r="AA8" i="14"/>
  <c r="Z8" i="14"/>
  <c r="Y8" i="14"/>
  <c r="P8" i="14"/>
  <c r="N8" i="14"/>
  <c r="C8" i="14"/>
  <c r="G8" i="14"/>
  <c r="AH5" i="14"/>
  <c r="W5" i="14"/>
  <c r="AH4" i="14"/>
  <c r="W4" i="14"/>
  <c r="C4" i="14"/>
  <c r="AH3" i="14"/>
  <c r="W3" i="14"/>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A232" i="1"/>
  <c r="A233" i="1"/>
  <c r="A234" i="1"/>
  <c r="A235" i="1"/>
  <c r="A236" i="1"/>
  <c r="A237" i="1"/>
  <c r="A238" i="1"/>
  <c r="A239" i="1"/>
  <c r="A240" i="1"/>
  <c r="A241" i="1"/>
  <c r="A242" i="1"/>
  <c r="A243" i="1"/>
  <c r="A244" i="1"/>
  <c r="A245" i="1"/>
  <c r="A246" i="1"/>
  <c r="A247" i="1"/>
  <c r="A248" i="1"/>
  <c r="A249" i="1"/>
  <c r="A250" i="1"/>
  <c r="P9" i="1"/>
  <c r="P10" i="1"/>
  <c r="P11" i="1"/>
  <c r="P12" i="1"/>
  <c r="P13" i="1"/>
  <c r="P14" i="1"/>
  <c r="P15" i="1"/>
  <c r="P16" i="1"/>
  <c r="P17" i="1"/>
  <c r="P18" i="1"/>
  <c r="P19" i="1"/>
  <c r="P21" i="1"/>
  <c r="P22" i="1"/>
  <c r="P23" i="1"/>
  <c r="P24" i="1"/>
  <c r="P25" i="1"/>
  <c r="P26" i="1"/>
  <c r="P27" i="1"/>
  <c r="P28" i="1"/>
  <c r="P29" i="1"/>
  <c r="P30" i="1"/>
  <c r="P31" i="1"/>
  <c r="P32" i="1"/>
  <c r="P33" i="1"/>
  <c r="P34" i="1"/>
  <c r="P36" i="1"/>
  <c r="P37" i="1"/>
  <c r="P38" i="1"/>
  <c r="P39" i="1"/>
  <c r="P40" i="1"/>
  <c r="P41" i="1"/>
  <c r="P42" i="1"/>
  <c r="P43" i="1"/>
  <c r="P44" i="1"/>
  <c r="P45" i="1"/>
  <c r="P46" i="1"/>
  <c r="P47" i="1"/>
  <c r="P48" i="1"/>
  <c r="P49" i="1"/>
  <c r="P50" i="1"/>
  <c r="P53" i="1"/>
  <c r="P54" i="1"/>
  <c r="P55" i="1"/>
  <c r="P56" i="1"/>
  <c r="P57" i="1"/>
  <c r="P59" i="1"/>
  <c r="P60" i="1"/>
  <c r="P61" i="1"/>
  <c r="P64" i="1"/>
  <c r="P65" i="1"/>
  <c r="P66" i="1"/>
  <c r="P67" i="1"/>
  <c r="P68" i="1"/>
  <c r="P69" i="1"/>
  <c r="P70" i="1"/>
  <c r="P71" i="1"/>
  <c r="P72" i="1"/>
  <c r="P73" i="1"/>
  <c r="P74" i="1"/>
  <c r="P75" i="1"/>
  <c r="P76" i="1"/>
  <c r="P77" i="1"/>
  <c r="P78" i="1"/>
  <c r="P79" i="1"/>
  <c r="P80" i="1"/>
  <c r="P81" i="1"/>
  <c r="P82" i="1"/>
  <c r="P83" i="1"/>
  <c r="P84" i="1"/>
  <c r="P85" i="1"/>
  <c r="P86" i="1"/>
  <c r="P87" i="1"/>
  <c r="P88" i="1"/>
  <c r="P89" i="1"/>
  <c r="P90" i="1"/>
  <c r="P91" i="1"/>
  <c r="P92" i="1"/>
  <c r="P93" i="1"/>
  <c r="P94" i="1"/>
  <c r="P95" i="1"/>
  <c r="P96" i="1"/>
  <c r="P97" i="1"/>
  <c r="P98" i="1"/>
  <c r="P99" i="1"/>
  <c r="P100" i="1"/>
  <c r="P101" i="1"/>
  <c r="P102" i="1"/>
  <c r="P103" i="1"/>
  <c r="P104" i="1"/>
  <c r="P105" i="1"/>
  <c r="P106" i="1"/>
  <c r="P107" i="1"/>
  <c r="P108" i="1"/>
  <c r="P109" i="1"/>
  <c r="P110" i="1"/>
  <c r="P111" i="1"/>
  <c r="P112" i="1"/>
  <c r="P113" i="1"/>
  <c r="P114" i="1"/>
  <c r="P115" i="1"/>
  <c r="P116" i="1"/>
  <c r="P117" i="1"/>
  <c r="P118" i="1"/>
  <c r="P119" i="1"/>
  <c r="P120" i="1"/>
  <c r="P121" i="1"/>
  <c r="P122" i="1"/>
  <c r="P123" i="1"/>
  <c r="P124" i="1"/>
  <c r="P125" i="1"/>
  <c r="P126" i="1"/>
  <c r="P127" i="1"/>
  <c r="P128" i="1"/>
  <c r="P129" i="1"/>
  <c r="P130" i="1"/>
  <c r="P131" i="1"/>
  <c r="P132" i="1"/>
  <c r="P133" i="1"/>
  <c r="P134" i="1"/>
  <c r="P135" i="1"/>
  <c r="P136" i="1"/>
  <c r="P137" i="1"/>
  <c r="P138" i="1"/>
  <c r="P139" i="1"/>
  <c r="P140" i="1"/>
  <c r="P141" i="1"/>
  <c r="P142" i="1"/>
  <c r="P143" i="1"/>
  <c r="P144" i="1"/>
  <c r="P145" i="1"/>
  <c r="P146" i="1"/>
  <c r="P147" i="1"/>
  <c r="P148" i="1"/>
  <c r="P149" i="1"/>
  <c r="P150" i="1"/>
  <c r="P151" i="1"/>
  <c r="P152" i="1"/>
  <c r="P153" i="1"/>
  <c r="P154" i="1"/>
  <c r="P155" i="1"/>
  <c r="P156" i="1"/>
  <c r="P157" i="1"/>
  <c r="P158" i="1"/>
  <c r="P159" i="1"/>
  <c r="P160" i="1"/>
  <c r="P161" i="1"/>
  <c r="P162" i="1"/>
  <c r="P163" i="1"/>
  <c r="P164" i="1"/>
  <c r="P165" i="1"/>
  <c r="P166" i="1"/>
  <c r="P167" i="1"/>
  <c r="P168" i="1"/>
  <c r="P169" i="1"/>
  <c r="P170" i="1"/>
  <c r="P171" i="1"/>
  <c r="P172" i="1"/>
  <c r="P173" i="1"/>
  <c r="P174" i="1"/>
  <c r="P175" i="1"/>
  <c r="P176" i="1"/>
  <c r="P177" i="1"/>
  <c r="P178" i="1"/>
  <c r="P179" i="1"/>
  <c r="P180" i="1"/>
  <c r="P181" i="1"/>
  <c r="P182" i="1"/>
  <c r="P183" i="1"/>
  <c r="P184" i="1"/>
  <c r="P185" i="1"/>
  <c r="P186" i="1"/>
  <c r="P187" i="1"/>
  <c r="P188" i="1"/>
  <c r="P189" i="1"/>
  <c r="P190" i="1"/>
  <c r="P191" i="1"/>
  <c r="P192" i="1"/>
  <c r="P193" i="1"/>
  <c r="P194" i="1"/>
  <c r="P195" i="1"/>
  <c r="P196" i="1"/>
  <c r="P197" i="1"/>
  <c r="P198" i="1"/>
  <c r="P199" i="1"/>
  <c r="P200" i="1"/>
  <c r="P201" i="1"/>
  <c r="P202" i="1"/>
  <c r="P203" i="1"/>
  <c r="P204" i="1"/>
  <c r="P205" i="1"/>
  <c r="P206" i="1"/>
  <c r="P207" i="1"/>
  <c r="P208" i="1"/>
  <c r="P209" i="1"/>
  <c r="P210" i="1"/>
  <c r="P211" i="1"/>
  <c r="P212" i="1"/>
  <c r="P213" i="1"/>
  <c r="P214" i="1"/>
  <c r="P215" i="1"/>
  <c r="P216" i="1"/>
  <c r="P217" i="1"/>
  <c r="P218" i="1"/>
  <c r="P219" i="1"/>
  <c r="P220" i="1"/>
  <c r="P221" i="1"/>
  <c r="P222" i="1"/>
  <c r="P223" i="1"/>
  <c r="P224" i="1"/>
  <c r="P225" i="1"/>
  <c r="P226" i="1"/>
  <c r="P227" i="1"/>
  <c r="P228" i="1"/>
  <c r="P229" i="1"/>
  <c r="P230" i="1"/>
  <c r="P231" i="1"/>
  <c r="P232" i="1"/>
  <c r="P233" i="1"/>
  <c r="P234" i="1"/>
  <c r="P235" i="1"/>
  <c r="P236" i="1"/>
  <c r="P237" i="1"/>
  <c r="P238" i="1"/>
  <c r="P239" i="1"/>
  <c r="P240" i="1"/>
  <c r="P241" i="1"/>
  <c r="P242" i="1"/>
  <c r="P243" i="1"/>
  <c r="P244" i="1"/>
  <c r="P245" i="1"/>
  <c r="P246" i="1"/>
  <c r="P247" i="1"/>
  <c r="P248" i="1"/>
  <c r="P249" i="1"/>
  <c r="P250" i="1"/>
  <c r="P251" i="1"/>
  <c r="P252" i="1"/>
  <c r="P253" i="1"/>
  <c r="P254" i="1"/>
  <c r="P255" i="1"/>
  <c r="P256" i="1"/>
  <c r="P257" i="1"/>
  <c r="P258" i="1"/>
  <c r="P259" i="1"/>
  <c r="P260" i="1"/>
  <c r="P261" i="1"/>
  <c r="P262" i="1"/>
  <c r="P263" i="1"/>
  <c r="P264" i="1"/>
  <c r="P265" i="1"/>
  <c r="P266" i="1"/>
  <c r="P267" i="1"/>
  <c r="P268" i="1"/>
  <c r="P269" i="1"/>
  <c r="P270" i="1"/>
  <c r="P271" i="1"/>
  <c r="P8" i="1"/>
  <c r="G178" i="20"/>
  <c r="F8" i="1"/>
  <c r="R8" i="1"/>
  <c r="F8" i="18"/>
  <c r="R8" i="18"/>
  <c r="G8" i="18"/>
  <c r="F8" i="15"/>
  <c r="R8" i="15"/>
  <c r="G8" i="15"/>
  <c r="I11" i="21"/>
  <c r="S11" i="21"/>
  <c r="AD11" i="21"/>
  <c r="AH6" i="24"/>
  <c r="AH8" i="24"/>
  <c r="AG6" i="24"/>
  <c r="AG8" i="24"/>
  <c r="B10" i="21"/>
  <c r="L10" i="21"/>
  <c r="L9" i="21"/>
  <c r="L59" i="24"/>
  <c r="F13" i="20"/>
  <c r="R13" i="20"/>
  <c r="F8" i="17"/>
  <c r="R8" i="17"/>
  <c r="F11" i="21"/>
  <c r="R11" i="21"/>
  <c r="B11" i="21"/>
  <c r="F8" i="16"/>
  <c r="R8" i="16"/>
  <c r="F12" i="22"/>
  <c r="R12" i="22"/>
  <c r="F11" i="23"/>
  <c r="R11" i="23"/>
  <c r="F8" i="14"/>
  <c r="R8" i="14"/>
  <c r="W10" i="20"/>
  <c r="W11" i="20"/>
  <c r="W12" i="20"/>
  <c r="AY20" i="14"/>
  <c r="AY28" i="14"/>
  <c r="BB20" i="14"/>
  <c r="AY18" i="15"/>
  <c r="AY26" i="15"/>
  <c r="BB21" i="15"/>
  <c r="BB18" i="15"/>
  <c r="BB19" i="16"/>
  <c r="AY19" i="16"/>
  <c r="AY27" i="16"/>
  <c r="B10" i="24"/>
  <c r="H10" i="24"/>
  <c r="BB18" i="16"/>
  <c r="BB21" i="16"/>
  <c r="AY18" i="16"/>
  <c r="AY26" i="16"/>
  <c r="AY19" i="18"/>
  <c r="AY27" i="18"/>
  <c r="BB19" i="18"/>
  <c r="L39" i="24"/>
  <c r="I11" i="24"/>
  <c r="F11" i="24"/>
  <c r="R11" i="24"/>
  <c r="C12" i="24"/>
  <c r="G12" i="24"/>
  <c r="S11" i="24"/>
  <c r="AD11" i="24"/>
  <c r="BB19" i="14"/>
  <c r="AY19" i="14"/>
  <c r="AY27" i="14"/>
  <c r="BB20" i="16"/>
  <c r="AY20" i="16"/>
  <c r="AY28" i="16"/>
  <c r="BB21" i="18"/>
  <c r="BB18" i="18"/>
  <c r="AY18" i="18"/>
  <c r="AY26" i="18"/>
  <c r="A10" i="21"/>
  <c r="AY18" i="17"/>
  <c r="AY26" i="17"/>
  <c r="BB21" i="17"/>
  <c r="BB18" i="17"/>
  <c r="BB20" i="15"/>
  <c r="AY20" i="15"/>
  <c r="AY28" i="15"/>
  <c r="AY20" i="17"/>
  <c r="AY28" i="17"/>
  <c r="BB20" i="17"/>
  <c r="AY18" i="14"/>
  <c r="AY26" i="14"/>
  <c r="BB21" i="14"/>
  <c r="BB18" i="14"/>
  <c r="BB19" i="15"/>
  <c r="AY19" i="15"/>
  <c r="AY27" i="15"/>
  <c r="AT30" i="16"/>
  <c r="AZ30" i="16"/>
  <c r="AT22" i="16"/>
  <c r="AT14" i="16"/>
  <c r="BB19" i="17"/>
  <c r="AY19" i="17"/>
  <c r="AY27" i="17"/>
  <c r="BB20" i="18"/>
  <c r="AY20" i="18"/>
  <c r="AY28" i="18"/>
  <c r="M43" i="24"/>
  <c r="J10" i="24"/>
  <c r="A10" i="24"/>
  <c r="AT30" i="18"/>
  <c r="AZ30" i="18"/>
  <c r="AT22" i="18"/>
  <c r="AT14" i="18"/>
  <c r="AH9" i="24"/>
  <c r="AH10" i="24"/>
  <c r="AH11" i="24"/>
  <c r="AH12" i="24"/>
  <c r="AH13" i="24"/>
  <c r="AH14" i="24"/>
  <c r="AH15" i="24"/>
  <c r="AH16" i="24"/>
  <c r="AH17" i="24"/>
  <c r="AH18" i="24"/>
  <c r="AH19" i="24"/>
  <c r="AH20" i="24"/>
  <c r="AH21" i="24"/>
  <c r="AJ21" i="24"/>
  <c r="AH22" i="24"/>
  <c r="AJ22" i="24"/>
  <c r="AH23" i="24"/>
  <c r="AJ23" i="24"/>
  <c r="AH24" i="24"/>
  <c r="AJ24" i="24"/>
  <c r="AH25" i="24"/>
  <c r="AJ25" i="24"/>
  <c r="AH26" i="24"/>
  <c r="AJ26" i="24"/>
  <c r="AH27" i="24"/>
  <c r="AJ27" i="24"/>
  <c r="AH28" i="24"/>
  <c r="AJ28" i="24"/>
  <c r="AH29" i="24"/>
  <c r="AJ29" i="24"/>
  <c r="AH30" i="24"/>
  <c r="AJ30" i="24"/>
  <c r="AH31" i="24"/>
  <c r="AJ31" i="24"/>
  <c r="AH32" i="24"/>
  <c r="AJ32" i="24"/>
  <c r="AH33" i="24"/>
  <c r="AJ33" i="24"/>
  <c r="AH34" i="24"/>
  <c r="AJ34" i="24"/>
  <c r="AH35" i="24"/>
  <c r="AJ35" i="24"/>
  <c r="AH36" i="24"/>
  <c r="AJ36" i="24"/>
  <c r="AH37" i="24"/>
  <c r="AJ37" i="24"/>
  <c r="AH38" i="24"/>
  <c r="AJ38" i="24"/>
  <c r="AH39" i="24"/>
  <c r="AJ39" i="24"/>
  <c r="AH40" i="24"/>
  <c r="AJ40" i="24"/>
  <c r="AH41" i="24"/>
  <c r="AJ41" i="24"/>
  <c r="AH42" i="24"/>
  <c r="AJ42" i="24"/>
  <c r="AH43" i="24"/>
  <c r="AJ43" i="24"/>
  <c r="AH44" i="24"/>
  <c r="AJ44" i="24"/>
  <c r="AH45" i="24"/>
  <c r="AJ45" i="24"/>
  <c r="AH46" i="24"/>
  <c r="AJ46" i="24"/>
  <c r="AH47" i="24"/>
  <c r="AJ47" i="24"/>
  <c r="AH48" i="24"/>
  <c r="AJ48" i="24"/>
  <c r="AH49" i="24"/>
  <c r="AJ49" i="24"/>
  <c r="AH50" i="24"/>
  <c r="AJ50" i="24"/>
  <c r="AH51" i="24"/>
  <c r="AJ51" i="24"/>
  <c r="AH52" i="24"/>
  <c r="AJ52" i="24"/>
  <c r="AH53" i="24"/>
  <c r="AJ53" i="24"/>
  <c r="AH54" i="24"/>
  <c r="AJ54" i="24"/>
  <c r="AH55" i="24"/>
  <c r="AJ55" i="24"/>
  <c r="AH56" i="24"/>
  <c r="AJ56" i="24"/>
  <c r="AH57" i="24"/>
  <c r="AJ57" i="24"/>
  <c r="AH58" i="24"/>
  <c r="AJ58" i="24"/>
  <c r="AH59" i="24"/>
  <c r="AJ59" i="24"/>
  <c r="AH60" i="24"/>
  <c r="AJ60" i="24"/>
  <c r="AH61" i="24"/>
  <c r="AJ61" i="24"/>
  <c r="AH62" i="24"/>
  <c r="AJ62" i="24"/>
  <c r="AH63" i="24"/>
  <c r="AJ63" i="24"/>
  <c r="AH64" i="24"/>
  <c r="AJ64" i="24"/>
  <c r="AH65" i="24"/>
  <c r="AJ65" i="24"/>
  <c r="AH66" i="24"/>
  <c r="AJ66" i="24"/>
  <c r="AH67" i="24"/>
  <c r="AJ67" i="24"/>
  <c r="AH68" i="24"/>
  <c r="AJ68" i="24"/>
  <c r="AH69" i="24"/>
  <c r="AJ69" i="24"/>
  <c r="AH70" i="24"/>
  <c r="AJ70" i="24"/>
  <c r="AH71" i="24"/>
  <c r="AJ71" i="24"/>
  <c r="AH72" i="24"/>
  <c r="AJ72" i="24"/>
  <c r="AH73" i="24"/>
  <c r="AJ73" i="24"/>
  <c r="AH74" i="24"/>
  <c r="AJ74" i="24"/>
  <c r="AH75" i="24"/>
  <c r="AJ75" i="24"/>
  <c r="AH76" i="24"/>
  <c r="AJ76" i="24"/>
  <c r="AH77" i="24"/>
  <c r="AJ77" i="24"/>
  <c r="AH78" i="24"/>
  <c r="AJ78" i="24"/>
  <c r="AH79" i="24"/>
  <c r="AJ79" i="24"/>
  <c r="AH80" i="24"/>
  <c r="AJ80" i="24"/>
  <c r="AH81" i="24"/>
  <c r="AJ81" i="24"/>
  <c r="AH82" i="24"/>
  <c r="AJ82" i="24"/>
  <c r="AH83" i="24"/>
  <c r="AJ83" i="24"/>
  <c r="AH84" i="24"/>
  <c r="AJ84" i="24"/>
  <c r="AH85" i="24"/>
  <c r="AJ85" i="24"/>
  <c r="AH86" i="24"/>
  <c r="AJ86" i="24"/>
  <c r="AH87" i="24"/>
  <c r="AJ87" i="24"/>
  <c r="AH88" i="24"/>
  <c r="AJ88" i="24"/>
  <c r="AH89" i="24"/>
  <c r="AJ89" i="24"/>
  <c r="AH90" i="24"/>
  <c r="AJ90" i="24"/>
  <c r="AH91" i="24"/>
  <c r="AJ91" i="24"/>
  <c r="AH92" i="24"/>
  <c r="AJ92" i="24"/>
  <c r="AH93" i="24"/>
  <c r="AJ93" i="24"/>
  <c r="AH94" i="24"/>
  <c r="AJ94" i="24"/>
  <c r="AH95" i="24"/>
  <c r="AJ95" i="24"/>
  <c r="AH96" i="24"/>
  <c r="AJ96" i="24"/>
  <c r="AH97" i="24"/>
  <c r="AJ97" i="24"/>
  <c r="AH98" i="24"/>
  <c r="AJ98" i="24"/>
  <c r="AH99" i="24"/>
  <c r="AJ99" i="24"/>
  <c r="AH100" i="24"/>
  <c r="AJ100" i="24"/>
  <c r="AH101" i="24"/>
  <c r="AJ101" i="24"/>
  <c r="AH102" i="24"/>
  <c r="AJ102" i="24"/>
  <c r="AH103" i="24"/>
  <c r="AJ103" i="24"/>
  <c r="AH104" i="24"/>
  <c r="AJ104" i="24"/>
  <c r="AH105" i="24"/>
  <c r="AJ105" i="24"/>
  <c r="AH106" i="24"/>
  <c r="AJ106" i="24"/>
  <c r="AH107" i="24"/>
  <c r="AJ107" i="24"/>
  <c r="AH108" i="24"/>
  <c r="AJ108" i="24"/>
  <c r="AH109" i="24"/>
  <c r="AJ109" i="24"/>
  <c r="AH110" i="24"/>
  <c r="AJ110" i="24"/>
  <c r="AH111" i="24"/>
  <c r="AJ111" i="24"/>
  <c r="AH112" i="24"/>
  <c r="AJ112" i="24"/>
  <c r="AH113" i="24"/>
  <c r="AJ113" i="24"/>
  <c r="AH114" i="24"/>
  <c r="AJ114" i="24"/>
  <c r="AH115" i="24"/>
  <c r="AJ115" i="24"/>
  <c r="AH116" i="24"/>
  <c r="AJ116" i="24"/>
  <c r="AH117" i="24"/>
  <c r="AJ117" i="24"/>
  <c r="AH118" i="24"/>
  <c r="AJ118" i="24"/>
  <c r="AH119" i="24"/>
  <c r="AJ119" i="24"/>
  <c r="AH120" i="24"/>
  <c r="AJ120" i="24"/>
  <c r="AH121" i="24"/>
  <c r="AJ121" i="24"/>
  <c r="AH122" i="24"/>
  <c r="AJ122" i="24"/>
  <c r="AH123" i="24"/>
  <c r="AJ123" i="24"/>
  <c r="AH124" i="24"/>
  <c r="AJ124" i="24"/>
  <c r="AH125" i="24"/>
  <c r="AJ125" i="24"/>
  <c r="AH126" i="24"/>
  <c r="AJ126" i="24"/>
  <c r="AH127" i="24"/>
  <c r="AJ127" i="24"/>
  <c r="AH128" i="24"/>
  <c r="AJ128" i="24"/>
  <c r="AH129" i="24"/>
  <c r="AJ129" i="24"/>
  <c r="AH130" i="24"/>
  <c r="AJ130" i="24"/>
  <c r="AH131" i="24"/>
  <c r="AJ131" i="24"/>
  <c r="AH132" i="24"/>
  <c r="AJ132" i="24"/>
  <c r="AH133" i="24"/>
  <c r="AJ133" i="24"/>
  <c r="AH134" i="24"/>
  <c r="AJ134" i="24"/>
  <c r="AH135" i="24"/>
  <c r="AJ135" i="24"/>
  <c r="AH136" i="24"/>
  <c r="AJ136" i="24"/>
  <c r="AH137" i="24"/>
  <c r="AJ137" i="24"/>
  <c r="AH138" i="24"/>
  <c r="AJ138" i="24"/>
  <c r="AH139" i="24"/>
  <c r="AJ139" i="24"/>
  <c r="AH140" i="24"/>
  <c r="AJ140" i="24"/>
  <c r="AH141" i="24"/>
  <c r="AJ141" i="24"/>
  <c r="AH142" i="24"/>
  <c r="AJ142" i="24"/>
  <c r="AH143" i="24"/>
  <c r="AJ143" i="24"/>
  <c r="AH144" i="24"/>
  <c r="AJ144" i="24"/>
  <c r="AH145" i="24"/>
  <c r="AJ145" i="24"/>
  <c r="AH146" i="24"/>
  <c r="AJ146" i="24"/>
  <c r="AH147" i="24"/>
  <c r="AJ147" i="24"/>
  <c r="AH148" i="24"/>
  <c r="AJ148" i="24"/>
  <c r="AH149" i="24"/>
  <c r="AJ149" i="24"/>
  <c r="AH150" i="24"/>
  <c r="AJ150" i="24"/>
  <c r="AH151" i="24"/>
  <c r="AJ151" i="24"/>
  <c r="AH152" i="24"/>
  <c r="AJ152" i="24"/>
  <c r="AH153" i="24"/>
  <c r="AJ153" i="24"/>
  <c r="AH154" i="24"/>
  <c r="AJ154" i="24"/>
  <c r="AH155" i="24"/>
  <c r="AJ155" i="24"/>
  <c r="AH156" i="24"/>
  <c r="AJ156" i="24"/>
  <c r="AH157" i="24"/>
  <c r="AJ157" i="24"/>
  <c r="AH158" i="24"/>
  <c r="AJ158" i="24"/>
  <c r="AH159" i="24"/>
  <c r="AJ159" i="24"/>
  <c r="AH160" i="24"/>
  <c r="AJ160" i="24"/>
  <c r="AH161" i="24"/>
  <c r="AJ161" i="24"/>
  <c r="AH162" i="24"/>
  <c r="AJ162" i="24"/>
  <c r="AH163" i="24"/>
  <c r="AJ163" i="24"/>
  <c r="AH164" i="24"/>
  <c r="AJ164" i="24"/>
  <c r="AH165" i="24"/>
  <c r="AJ165" i="24"/>
  <c r="AH166" i="24"/>
  <c r="AJ166" i="24"/>
  <c r="AH167" i="24"/>
  <c r="AJ167" i="24"/>
  <c r="AH168" i="24"/>
  <c r="AJ168" i="24"/>
  <c r="AH169" i="24"/>
  <c r="AJ169" i="24"/>
  <c r="AH170" i="24"/>
  <c r="AJ170" i="24"/>
  <c r="AH171" i="24"/>
  <c r="AJ171" i="24"/>
  <c r="AH172" i="24"/>
  <c r="AJ172" i="24"/>
  <c r="AH173" i="24"/>
  <c r="AJ173" i="24"/>
  <c r="AH174" i="24"/>
  <c r="AJ174" i="24"/>
  <c r="AH175" i="24"/>
  <c r="AJ175" i="24"/>
  <c r="AH176" i="24"/>
  <c r="AJ176" i="24"/>
  <c r="AH177" i="24"/>
  <c r="AJ177" i="24"/>
  <c r="AH178" i="24"/>
  <c r="AJ178" i="24"/>
  <c r="AH179" i="24"/>
  <c r="AJ179" i="24"/>
  <c r="AH180" i="24"/>
  <c r="AJ180" i="24"/>
  <c r="AH181" i="24"/>
  <c r="AJ181" i="24"/>
  <c r="AH182" i="24"/>
  <c r="AJ182" i="24"/>
  <c r="AH183" i="24"/>
  <c r="AJ183" i="24"/>
  <c r="AH184" i="24"/>
  <c r="AJ184" i="24"/>
  <c r="AH185" i="24"/>
  <c r="AJ185" i="24"/>
  <c r="AH186" i="24"/>
  <c r="AJ186" i="24"/>
  <c r="AH187" i="24"/>
  <c r="AJ187" i="24"/>
  <c r="AH188" i="24"/>
  <c r="AJ188" i="24"/>
  <c r="AH189" i="24"/>
  <c r="AJ189" i="24"/>
  <c r="AH190" i="24"/>
  <c r="AJ190" i="24"/>
  <c r="AH191" i="24"/>
  <c r="AJ191" i="24"/>
  <c r="AH192" i="24"/>
  <c r="AJ192" i="24"/>
  <c r="AH193" i="24"/>
  <c r="AJ193" i="24"/>
  <c r="AH194" i="24"/>
  <c r="AJ194" i="24"/>
  <c r="AH195" i="24"/>
  <c r="AJ195" i="24"/>
  <c r="AH196" i="24"/>
  <c r="AJ196" i="24"/>
  <c r="AH197" i="24"/>
  <c r="AJ197" i="24"/>
  <c r="AH198" i="24"/>
  <c r="AJ198" i="24"/>
  <c r="AH199" i="24"/>
  <c r="AJ199" i="24"/>
  <c r="AH200" i="24"/>
  <c r="AJ200" i="24"/>
  <c r="AH201" i="24"/>
  <c r="AJ201" i="24"/>
  <c r="AH202" i="24"/>
  <c r="AJ202" i="24"/>
  <c r="AH203" i="24"/>
  <c r="AJ203" i="24"/>
  <c r="AH204" i="24"/>
  <c r="AJ204" i="24"/>
  <c r="AH205" i="24"/>
  <c r="AJ205" i="24"/>
  <c r="AH206" i="24"/>
  <c r="AJ206" i="24"/>
  <c r="AH207" i="24"/>
  <c r="AJ207" i="24"/>
  <c r="AH208" i="24"/>
  <c r="AJ208" i="24"/>
  <c r="AH209" i="24"/>
  <c r="AH210" i="24"/>
  <c r="AH211" i="24"/>
  <c r="AH212" i="24"/>
  <c r="AH213" i="24"/>
  <c r="AH214" i="24"/>
  <c r="AH215" i="24"/>
  <c r="AH216" i="24"/>
  <c r="AH217" i="24"/>
  <c r="AH218" i="24"/>
  <c r="AH219" i="24"/>
  <c r="AH220" i="24"/>
  <c r="AH221" i="24"/>
  <c r="AH222" i="24"/>
  <c r="AH223" i="24"/>
  <c r="AH224" i="24"/>
  <c r="AH225" i="24"/>
  <c r="AH226" i="24"/>
  <c r="AH227" i="24"/>
  <c r="AH228" i="24"/>
  <c r="AH229" i="24"/>
  <c r="AH230" i="24"/>
  <c r="AH231" i="24"/>
  <c r="AH232" i="24"/>
  <c r="AH233" i="24"/>
  <c r="AH234" i="24"/>
  <c r="AH235" i="24"/>
  <c r="AH236" i="24"/>
  <c r="AH237" i="24"/>
  <c r="AG9" i="24"/>
  <c r="AG10" i="24"/>
  <c r="AG11" i="24"/>
  <c r="AG12" i="24"/>
  <c r="AG13" i="24"/>
  <c r="AG14" i="24"/>
  <c r="AG15" i="24"/>
  <c r="AG16" i="24"/>
  <c r="AG17" i="24"/>
  <c r="AG18" i="24"/>
  <c r="AG19" i="24"/>
  <c r="AG20" i="24"/>
  <c r="AG21" i="24"/>
  <c r="AG22" i="24"/>
  <c r="AG23" i="24"/>
  <c r="AG24" i="24"/>
  <c r="AG25" i="24"/>
  <c r="AG26" i="24"/>
  <c r="AG27" i="24"/>
  <c r="AG28" i="24"/>
  <c r="AG29" i="24"/>
  <c r="AG30" i="24"/>
  <c r="AG31" i="24"/>
  <c r="AG32" i="24"/>
  <c r="AG33" i="24"/>
  <c r="AG34" i="24"/>
  <c r="AG35" i="24"/>
  <c r="AG36" i="24"/>
  <c r="AG37" i="24"/>
  <c r="AG38" i="24"/>
  <c r="AG39" i="24"/>
  <c r="AG40" i="24"/>
  <c r="AG41" i="24"/>
  <c r="AG42" i="24"/>
  <c r="AG43" i="24"/>
  <c r="AG44" i="24"/>
  <c r="AG45" i="24"/>
  <c r="AG46" i="24"/>
  <c r="AG47" i="24"/>
  <c r="AG48" i="24"/>
  <c r="AG49" i="24"/>
  <c r="AG50" i="24"/>
  <c r="AG51" i="24"/>
  <c r="AG52" i="24"/>
  <c r="AG53" i="24"/>
  <c r="AG54" i="24"/>
  <c r="AG55" i="24"/>
  <c r="AG56" i="24"/>
  <c r="AG57" i="24"/>
  <c r="AG58" i="24"/>
  <c r="AG59" i="24"/>
  <c r="AG60" i="24"/>
  <c r="AG61" i="24"/>
  <c r="AG62" i="24"/>
  <c r="AG63" i="24"/>
  <c r="AG64" i="24"/>
  <c r="AG65" i="24"/>
  <c r="AG66" i="24"/>
  <c r="AG67" i="24"/>
  <c r="AG68" i="24"/>
  <c r="AG69" i="24"/>
  <c r="AG70" i="24"/>
  <c r="AG71" i="24"/>
  <c r="AG72" i="24"/>
  <c r="AG73" i="24"/>
  <c r="AG74" i="24"/>
  <c r="AG75" i="24"/>
  <c r="AG76" i="24"/>
  <c r="AG77" i="24"/>
  <c r="AG78" i="24"/>
  <c r="AG79" i="24"/>
  <c r="AG80" i="24"/>
  <c r="AG81" i="24"/>
  <c r="AG82" i="24"/>
  <c r="AG83" i="24"/>
  <c r="AG84" i="24"/>
  <c r="AG85" i="24"/>
  <c r="AG86" i="24"/>
  <c r="AG87" i="24"/>
  <c r="AG88" i="24"/>
  <c r="AG89" i="24"/>
  <c r="AG90" i="24"/>
  <c r="AG91" i="24"/>
  <c r="AG92" i="24"/>
  <c r="AG93" i="24"/>
  <c r="AG94" i="24"/>
  <c r="AG95" i="24"/>
  <c r="AG96" i="24"/>
  <c r="AG97" i="24"/>
  <c r="AG98" i="24"/>
  <c r="AG99" i="24"/>
  <c r="AG100" i="24"/>
  <c r="AG101" i="24"/>
  <c r="AG102" i="24"/>
  <c r="AG103" i="24"/>
  <c r="AG104" i="24"/>
  <c r="AG105" i="24"/>
  <c r="AG106" i="24"/>
  <c r="AG107" i="24"/>
  <c r="AG108" i="24"/>
  <c r="AG109" i="24"/>
  <c r="AG110" i="24"/>
  <c r="AG111" i="24"/>
  <c r="AG112" i="24"/>
  <c r="AG113" i="24"/>
  <c r="AG114" i="24"/>
  <c r="AG115" i="24"/>
  <c r="AG116" i="24"/>
  <c r="AG117" i="24"/>
  <c r="AG118" i="24"/>
  <c r="AG119" i="24"/>
  <c r="AG120" i="24"/>
  <c r="AG121" i="24"/>
  <c r="AG122" i="24"/>
  <c r="AG123" i="24"/>
  <c r="AG124" i="24"/>
  <c r="AG125" i="24"/>
  <c r="AG126" i="24"/>
  <c r="AG127" i="24"/>
  <c r="AG128" i="24"/>
  <c r="AG129" i="24"/>
  <c r="AG130" i="24"/>
  <c r="AG131" i="24"/>
  <c r="AG132" i="24"/>
  <c r="AG133" i="24"/>
  <c r="AG134" i="24"/>
  <c r="AG135" i="24"/>
  <c r="AG136" i="24"/>
  <c r="AG137" i="24"/>
  <c r="AG138" i="24"/>
  <c r="AG139" i="24"/>
  <c r="AG140" i="24"/>
  <c r="AG141" i="24"/>
  <c r="AG142" i="24"/>
  <c r="AG143" i="24"/>
  <c r="AG144" i="24"/>
  <c r="AG145" i="24"/>
  <c r="AG146" i="24"/>
  <c r="AG147" i="24"/>
  <c r="AG148" i="24"/>
  <c r="AG149" i="24"/>
  <c r="AG150" i="24"/>
  <c r="AG151" i="24"/>
  <c r="AG152" i="24"/>
  <c r="AG153" i="24"/>
  <c r="AG154" i="24"/>
  <c r="AG155" i="24"/>
  <c r="AG156" i="24"/>
  <c r="AG157" i="24"/>
  <c r="AG158" i="24"/>
  <c r="AG159" i="24"/>
  <c r="AG160" i="24"/>
  <c r="AG161" i="24"/>
  <c r="AG162" i="24"/>
  <c r="AG163" i="24"/>
  <c r="AG164" i="24"/>
  <c r="AG165" i="24"/>
  <c r="AG166" i="24"/>
  <c r="AG167" i="24"/>
  <c r="AG168" i="24"/>
  <c r="AG169" i="24"/>
  <c r="AG170" i="24"/>
  <c r="AG171" i="24"/>
  <c r="AG172" i="24"/>
  <c r="AG173" i="24"/>
  <c r="AG174" i="24"/>
  <c r="AG175" i="24"/>
  <c r="AG176" i="24"/>
  <c r="AG177" i="24"/>
  <c r="AG178" i="24"/>
  <c r="AG179" i="24"/>
  <c r="AG180" i="24"/>
  <c r="AG181" i="24"/>
  <c r="AG182" i="24"/>
  <c r="AG183" i="24"/>
  <c r="AG184" i="24"/>
  <c r="AG185" i="24"/>
  <c r="AG186" i="24"/>
  <c r="AG187" i="24"/>
  <c r="AG188" i="24"/>
  <c r="AG189" i="24"/>
  <c r="AG190" i="24"/>
  <c r="AG191" i="24"/>
  <c r="AG192" i="24"/>
  <c r="AG193" i="24"/>
  <c r="AG194" i="24"/>
  <c r="AG195" i="24"/>
  <c r="AG196" i="24"/>
  <c r="AG197" i="24"/>
  <c r="AG198" i="24"/>
  <c r="AG199" i="24"/>
  <c r="AG200" i="24"/>
  <c r="AG201" i="24"/>
  <c r="AG202" i="24"/>
  <c r="AG203" i="24"/>
  <c r="AG204" i="24"/>
  <c r="AG205" i="24"/>
  <c r="AG206" i="24"/>
  <c r="AG207" i="24"/>
  <c r="AG208" i="24"/>
  <c r="AG209" i="24"/>
  <c r="AG210" i="24"/>
  <c r="AG211" i="24"/>
  <c r="AG212" i="24"/>
  <c r="AG213" i="24"/>
  <c r="AG214" i="24"/>
  <c r="AG215" i="24"/>
  <c r="AG216" i="24"/>
  <c r="AG217" i="24"/>
  <c r="AG218" i="24"/>
  <c r="AG219" i="24"/>
  <c r="AG220" i="24"/>
  <c r="AG221" i="24"/>
  <c r="AG222" i="24"/>
  <c r="AG223" i="24"/>
  <c r="AG224" i="24"/>
  <c r="AG225" i="24"/>
  <c r="AG226" i="24"/>
  <c r="AG227" i="24"/>
  <c r="AG228" i="24"/>
  <c r="AG229" i="24"/>
  <c r="AG230" i="24"/>
  <c r="AG231" i="24"/>
  <c r="AG232" i="24"/>
  <c r="AG233" i="24"/>
  <c r="AG234" i="24"/>
  <c r="AG235" i="24"/>
  <c r="AG236" i="24"/>
  <c r="AG237" i="24"/>
  <c r="L208" i="24"/>
  <c r="M208" i="24"/>
  <c r="L207" i="24"/>
  <c r="M207" i="24"/>
  <c r="L206" i="24"/>
  <c r="M206" i="24"/>
  <c r="L205" i="24"/>
  <c r="M205" i="24"/>
  <c r="L204" i="24"/>
  <c r="M204" i="24"/>
  <c r="L203" i="24"/>
  <c r="M203" i="24"/>
  <c r="L202" i="24"/>
  <c r="M202" i="24"/>
  <c r="L201" i="24"/>
  <c r="M201" i="24"/>
  <c r="L200" i="24"/>
  <c r="M200" i="24"/>
  <c r="L199" i="24"/>
  <c r="M199" i="24"/>
  <c r="L198" i="24"/>
  <c r="M198" i="24"/>
  <c r="L197" i="24"/>
  <c r="M197" i="24"/>
  <c r="L196" i="24"/>
  <c r="M196" i="24"/>
  <c r="L195" i="24"/>
  <c r="M195" i="24"/>
  <c r="L194" i="24"/>
  <c r="M194" i="24"/>
  <c r="L193" i="24"/>
  <c r="M193" i="24"/>
  <c r="L192" i="24"/>
  <c r="M192" i="24"/>
  <c r="L191" i="24"/>
  <c r="M191" i="24"/>
  <c r="L190" i="24"/>
  <c r="M190" i="24"/>
  <c r="L189" i="24"/>
  <c r="M189" i="24"/>
  <c r="L188" i="24"/>
  <c r="M188" i="24"/>
  <c r="L187" i="24"/>
  <c r="M187" i="24"/>
  <c r="L186" i="24"/>
  <c r="M186" i="24"/>
  <c r="L185" i="24"/>
  <c r="M185" i="24"/>
  <c r="L184" i="24"/>
  <c r="M184" i="24"/>
  <c r="L183" i="24"/>
  <c r="M183" i="24"/>
  <c r="L182" i="24"/>
  <c r="M182" i="24"/>
  <c r="L181" i="24"/>
  <c r="M181" i="24"/>
  <c r="L180" i="24"/>
  <c r="M180" i="24"/>
  <c r="L179" i="24"/>
  <c r="M179" i="24"/>
  <c r="L178" i="24"/>
  <c r="M178" i="24"/>
  <c r="L177" i="24"/>
  <c r="M177" i="24"/>
  <c r="L176" i="24"/>
  <c r="M176" i="24"/>
  <c r="L175" i="24"/>
  <c r="M175" i="24"/>
  <c r="L174" i="24"/>
  <c r="M174" i="24"/>
  <c r="L173" i="24"/>
  <c r="M173" i="24"/>
  <c r="L172" i="24"/>
  <c r="M172" i="24"/>
  <c r="L171" i="24"/>
  <c r="M171" i="24"/>
  <c r="L170" i="24"/>
  <c r="M170" i="24"/>
  <c r="L169" i="24"/>
  <c r="M169" i="24"/>
  <c r="L168" i="24"/>
  <c r="M168" i="24"/>
  <c r="L167" i="24"/>
  <c r="M167" i="24"/>
  <c r="L166" i="24"/>
  <c r="M166" i="24"/>
  <c r="L165" i="24"/>
  <c r="M165" i="24"/>
  <c r="L164" i="24"/>
  <c r="M164" i="24"/>
  <c r="L163" i="24"/>
  <c r="M163" i="24"/>
  <c r="L162" i="24"/>
  <c r="M162" i="24"/>
  <c r="L161" i="24"/>
  <c r="M161" i="24"/>
  <c r="L160" i="24"/>
  <c r="M160" i="24"/>
  <c r="M159" i="24"/>
  <c r="L159" i="24"/>
  <c r="L158" i="24"/>
  <c r="M158" i="24"/>
  <c r="L157" i="24"/>
  <c r="M157" i="24"/>
  <c r="M156" i="24"/>
  <c r="L156" i="24"/>
  <c r="L155" i="24"/>
  <c r="M155" i="24"/>
  <c r="L154" i="24"/>
  <c r="M154" i="24"/>
  <c r="M153" i="24"/>
  <c r="L153" i="24"/>
  <c r="L152" i="24"/>
  <c r="M152" i="24"/>
  <c r="M151" i="24"/>
  <c r="L151" i="24"/>
  <c r="L150" i="24"/>
  <c r="M150" i="24"/>
  <c r="L149" i="24"/>
  <c r="M149" i="24"/>
  <c r="L148" i="24"/>
  <c r="M148" i="24"/>
  <c r="M147" i="24"/>
  <c r="L147" i="24"/>
  <c r="L146" i="24"/>
  <c r="M146" i="24"/>
  <c r="M145" i="24"/>
  <c r="L145" i="24"/>
  <c r="L144" i="24"/>
  <c r="M144" i="24"/>
  <c r="M143" i="24"/>
  <c r="L143" i="24"/>
  <c r="L142" i="24"/>
  <c r="M142" i="24"/>
  <c r="L141" i="24"/>
  <c r="M141" i="24"/>
  <c r="L140" i="24"/>
  <c r="M140" i="24"/>
  <c r="L139" i="24"/>
  <c r="M139" i="24"/>
  <c r="L138" i="24"/>
  <c r="M138" i="24"/>
  <c r="L137" i="24"/>
  <c r="M137" i="24"/>
  <c r="L136" i="24"/>
  <c r="M136" i="24"/>
  <c r="L135" i="24"/>
  <c r="M135" i="24"/>
  <c r="L134" i="24"/>
  <c r="M134" i="24"/>
  <c r="M133" i="24"/>
  <c r="L133" i="24"/>
  <c r="M132" i="24"/>
  <c r="L132" i="24"/>
  <c r="M131" i="24"/>
  <c r="L131" i="24"/>
  <c r="L130" i="24"/>
  <c r="M130" i="24"/>
  <c r="M129" i="24"/>
  <c r="L129" i="24"/>
  <c r="M128" i="24"/>
  <c r="L128" i="24"/>
  <c r="L127" i="24"/>
  <c r="M127" i="24"/>
  <c r="L126" i="24"/>
  <c r="M126" i="24"/>
  <c r="M125" i="24"/>
  <c r="L125" i="24"/>
  <c r="M124" i="24"/>
  <c r="L124" i="24"/>
  <c r="L123" i="24"/>
  <c r="M123" i="24"/>
  <c r="M122" i="24"/>
  <c r="L122" i="24"/>
  <c r="M121" i="24"/>
  <c r="L121" i="24"/>
  <c r="L120" i="24"/>
  <c r="M120" i="24"/>
  <c r="M119" i="24"/>
  <c r="L119" i="24"/>
  <c r="L118" i="24"/>
  <c r="M118" i="24"/>
  <c r="M117" i="24"/>
  <c r="L117" i="24"/>
  <c r="L116" i="24"/>
  <c r="M116" i="24"/>
  <c r="M115" i="24"/>
  <c r="L115" i="24"/>
  <c r="L114" i="24"/>
  <c r="M114" i="24"/>
  <c r="M113" i="24"/>
  <c r="L113" i="24"/>
  <c r="L112" i="24"/>
  <c r="M112" i="24"/>
  <c r="M111" i="24"/>
  <c r="L111" i="24"/>
  <c r="M110" i="24"/>
  <c r="L110" i="24"/>
  <c r="M109" i="24"/>
  <c r="L109" i="24"/>
  <c r="L108" i="24"/>
  <c r="M108" i="24"/>
  <c r="M107" i="24"/>
  <c r="L107" i="24"/>
  <c r="M106" i="24"/>
  <c r="L106" i="24"/>
  <c r="L105" i="24"/>
  <c r="M105" i="24"/>
  <c r="M104" i="24"/>
  <c r="L104" i="24"/>
  <c r="L103" i="24"/>
  <c r="M103" i="24"/>
  <c r="M102" i="24"/>
  <c r="L102" i="24"/>
  <c r="L101" i="24"/>
  <c r="M101" i="24"/>
  <c r="L100" i="24"/>
  <c r="M100" i="24"/>
  <c r="M99" i="24"/>
  <c r="L99" i="24"/>
  <c r="M98" i="24"/>
  <c r="L98" i="24"/>
  <c r="M97" i="24"/>
  <c r="L97" i="24"/>
  <c r="M96" i="24"/>
  <c r="L96" i="24"/>
  <c r="L95" i="24"/>
  <c r="M95" i="24"/>
  <c r="M94" i="24"/>
  <c r="L94" i="24"/>
  <c r="L93" i="24"/>
  <c r="M93" i="24"/>
  <c r="L91" i="24"/>
  <c r="M91" i="24"/>
  <c r="M90" i="24"/>
  <c r="L90" i="24"/>
  <c r="M89" i="24"/>
  <c r="L89" i="24"/>
  <c r="M88" i="24"/>
  <c r="L88" i="24"/>
  <c r="L87" i="24"/>
  <c r="M87" i="24"/>
  <c r="M86" i="24"/>
  <c r="L86" i="24"/>
  <c r="L85" i="24"/>
  <c r="M85" i="24"/>
  <c r="L84" i="24"/>
  <c r="M84" i="24"/>
  <c r="M83" i="24"/>
  <c r="L83" i="24"/>
  <c r="M82" i="24"/>
  <c r="L82" i="24"/>
  <c r="L81" i="24"/>
  <c r="M81" i="24"/>
  <c r="M80" i="24"/>
  <c r="L80" i="24"/>
  <c r="L79" i="24"/>
  <c r="M79" i="24"/>
  <c r="L78" i="24"/>
  <c r="M78" i="24"/>
  <c r="M77" i="24"/>
  <c r="L77" i="24"/>
  <c r="M76" i="24"/>
  <c r="L76" i="24"/>
  <c r="L75" i="24"/>
  <c r="M75" i="24"/>
  <c r="M74" i="24"/>
  <c r="L74" i="24"/>
  <c r="M73" i="24"/>
  <c r="L73" i="24"/>
  <c r="M72" i="24"/>
  <c r="L72" i="24"/>
  <c r="L71" i="24"/>
  <c r="M71" i="24"/>
  <c r="M70" i="24"/>
  <c r="L70" i="24"/>
  <c r="M69" i="24"/>
  <c r="L69" i="24"/>
  <c r="M68" i="24"/>
  <c r="L68" i="24"/>
  <c r="L67" i="24"/>
  <c r="M67" i="24"/>
  <c r="M66" i="24"/>
  <c r="L66" i="24"/>
  <c r="M65" i="24"/>
  <c r="L65" i="24"/>
  <c r="M64" i="24"/>
  <c r="L64" i="24"/>
  <c r="L63" i="24"/>
  <c r="M63" i="24"/>
  <c r="M62" i="24"/>
  <c r="L62" i="24"/>
  <c r="M61" i="24"/>
  <c r="L61" i="24"/>
  <c r="M60" i="24"/>
  <c r="L60" i="24"/>
  <c r="M58" i="24"/>
  <c r="L58" i="24"/>
  <c r="L57" i="24"/>
  <c r="L56" i="24"/>
  <c r="L55" i="24"/>
  <c r="M55" i="24"/>
  <c r="M54" i="24"/>
  <c r="L54" i="24"/>
  <c r="L53" i="24"/>
  <c r="M53" i="24"/>
  <c r="L52" i="24"/>
  <c r="M51" i="24"/>
  <c r="L51" i="24"/>
  <c r="L50" i="24"/>
  <c r="M50" i="24"/>
  <c r="L49" i="24"/>
  <c r="M49" i="24"/>
  <c r="L48" i="24"/>
  <c r="M48" i="24"/>
  <c r="M47" i="24"/>
  <c r="L47" i="24"/>
  <c r="L46" i="24"/>
  <c r="M46" i="24"/>
  <c r="L45" i="24"/>
  <c r="M45" i="24"/>
  <c r="L44" i="24"/>
  <c r="M44" i="24"/>
  <c r="L42" i="24"/>
  <c r="M42" i="24"/>
  <c r="M40" i="24"/>
  <c r="L40" i="24"/>
  <c r="L38" i="24"/>
  <c r="M38" i="24"/>
  <c r="M37" i="24"/>
  <c r="L37" i="24"/>
  <c r="M36" i="24"/>
  <c r="L36" i="24"/>
  <c r="M35" i="24"/>
  <c r="L35" i="24"/>
  <c r="M34" i="24"/>
  <c r="L34" i="24"/>
  <c r="M33" i="24"/>
  <c r="L33" i="24"/>
  <c r="M32" i="24"/>
  <c r="L32" i="24"/>
  <c r="L31" i="24"/>
  <c r="M31" i="24"/>
  <c r="M30" i="24"/>
  <c r="L30" i="24"/>
  <c r="L29" i="24"/>
  <c r="M29" i="24"/>
  <c r="M28" i="24"/>
  <c r="L28" i="24"/>
  <c r="L27" i="24"/>
  <c r="M27" i="24"/>
  <c r="M24" i="24"/>
  <c r="L24" i="24"/>
  <c r="L23" i="24"/>
  <c r="M23" i="24"/>
  <c r="M22" i="24"/>
  <c r="L22" i="24"/>
  <c r="M20" i="24"/>
  <c r="L20" i="24"/>
  <c r="M19" i="24"/>
  <c r="L19" i="24"/>
  <c r="L18" i="24"/>
  <c r="M18" i="24"/>
  <c r="L17" i="24"/>
  <c r="M17" i="24"/>
  <c r="M16" i="24"/>
  <c r="L16" i="24"/>
  <c r="L15" i="24"/>
  <c r="M15" i="24"/>
  <c r="M14" i="24"/>
  <c r="L14" i="24"/>
  <c r="Q15" i="24"/>
  <c r="M13" i="24"/>
  <c r="L13" i="24"/>
  <c r="M12" i="24"/>
  <c r="L12" i="24"/>
  <c r="M11" i="24"/>
  <c r="L11" i="24"/>
  <c r="M10" i="24"/>
  <c r="L10" i="24"/>
  <c r="L9" i="24"/>
  <c r="M9" i="24"/>
  <c r="AT30" i="14"/>
  <c r="AZ30" i="14"/>
  <c r="AT22" i="14"/>
  <c r="AT14" i="14"/>
  <c r="U9" i="23"/>
  <c r="M8" i="23"/>
  <c r="L8" i="23"/>
  <c r="V15" i="23"/>
  <c r="W11" i="23"/>
  <c r="W12" i="23"/>
  <c r="X10" i="23"/>
  <c r="X11" i="23"/>
  <c r="AT30" i="15"/>
  <c r="AZ30" i="15"/>
  <c r="AT22" i="15"/>
  <c r="AT14" i="15"/>
  <c r="L10" i="22"/>
  <c r="M10" i="22"/>
  <c r="L9" i="22"/>
  <c r="Q10" i="22"/>
  <c r="Q11" i="22"/>
  <c r="M9" i="22"/>
  <c r="W13" i="22"/>
  <c r="X14" i="22"/>
  <c r="X208" i="22"/>
  <c r="X15" i="22"/>
  <c r="X16" i="22"/>
  <c r="X17" i="22"/>
  <c r="X18" i="22"/>
  <c r="X19" i="22"/>
  <c r="X20" i="22"/>
  <c r="X21" i="22"/>
  <c r="X22" i="22"/>
  <c r="X23" i="22"/>
  <c r="X24" i="22"/>
  <c r="X25" i="22"/>
  <c r="X26" i="22"/>
  <c r="X27" i="22"/>
  <c r="X28" i="22"/>
  <c r="X29" i="22"/>
  <c r="X30" i="22"/>
  <c r="X31" i="22"/>
  <c r="X32" i="22"/>
  <c r="X33" i="22"/>
  <c r="X34" i="22"/>
  <c r="X35" i="22"/>
  <c r="X36" i="22"/>
  <c r="X37" i="22"/>
  <c r="X38" i="22"/>
  <c r="X39" i="22"/>
  <c r="X40" i="22"/>
  <c r="X41" i="22"/>
  <c r="X42" i="22"/>
  <c r="X43" i="22"/>
  <c r="X44" i="22"/>
  <c r="X45" i="22"/>
  <c r="X46" i="22"/>
  <c r="X47" i="22"/>
  <c r="X48" i="22"/>
  <c r="X49" i="22"/>
  <c r="X50" i="22"/>
  <c r="X51" i="22"/>
  <c r="X52" i="22"/>
  <c r="X53" i="22"/>
  <c r="X54" i="22"/>
  <c r="X55" i="22"/>
  <c r="X56" i="22"/>
  <c r="X57" i="22"/>
  <c r="X58" i="22"/>
  <c r="X59" i="22"/>
  <c r="X60" i="22"/>
  <c r="X61" i="22"/>
  <c r="X62" i="22"/>
  <c r="X63" i="22"/>
  <c r="X64" i="22"/>
  <c r="X65" i="22"/>
  <c r="X66" i="22"/>
  <c r="X67" i="22"/>
  <c r="X68" i="22"/>
  <c r="X69" i="22"/>
  <c r="X70" i="22"/>
  <c r="X71" i="22"/>
  <c r="X72" i="22"/>
  <c r="X73" i="22"/>
  <c r="X74" i="22"/>
  <c r="X75" i="22"/>
  <c r="X76" i="22"/>
  <c r="X77" i="22"/>
  <c r="X78" i="22"/>
  <c r="X79" i="22"/>
  <c r="X80" i="22"/>
  <c r="X81" i="22"/>
  <c r="X82" i="22"/>
  <c r="X83" i="22"/>
  <c r="X84" i="22"/>
  <c r="X85" i="22"/>
  <c r="X86" i="22"/>
  <c r="X87" i="22"/>
  <c r="X88" i="22"/>
  <c r="X89" i="22"/>
  <c r="X90" i="22"/>
  <c r="X91" i="22"/>
  <c r="X92" i="22"/>
  <c r="X93" i="22"/>
  <c r="X94" i="22"/>
  <c r="X95" i="22"/>
  <c r="X96" i="22"/>
  <c r="X97" i="22"/>
  <c r="X98" i="22"/>
  <c r="X99" i="22"/>
  <c r="X100" i="22"/>
  <c r="X101" i="22"/>
  <c r="X102" i="22"/>
  <c r="X103" i="22"/>
  <c r="X104" i="22"/>
  <c r="X105" i="22"/>
  <c r="X106" i="22"/>
  <c r="X107" i="22"/>
  <c r="X108" i="22"/>
  <c r="X109" i="22"/>
  <c r="X110" i="22"/>
  <c r="X111" i="22"/>
  <c r="X112" i="22"/>
  <c r="X113" i="22"/>
  <c r="X114" i="22"/>
  <c r="X115" i="22"/>
  <c r="X116" i="22"/>
  <c r="X117" i="22"/>
  <c r="X118" i="22"/>
  <c r="X119" i="22"/>
  <c r="X120" i="22"/>
  <c r="X121" i="22"/>
  <c r="X122" i="22"/>
  <c r="X123" i="22"/>
  <c r="X124" i="22"/>
  <c r="X125" i="22"/>
  <c r="X126" i="22"/>
  <c r="X127" i="22"/>
  <c r="X128" i="22"/>
  <c r="X129" i="22"/>
  <c r="X130" i="22"/>
  <c r="X131" i="22"/>
  <c r="X132" i="22"/>
  <c r="X133" i="22"/>
  <c r="X134" i="22"/>
  <c r="X135" i="22"/>
  <c r="X136" i="22"/>
  <c r="X137" i="22"/>
  <c r="X138" i="22"/>
  <c r="X139" i="22"/>
  <c r="X140" i="22"/>
  <c r="X141" i="22"/>
  <c r="X142" i="22"/>
  <c r="X143" i="22"/>
  <c r="X144" i="22"/>
  <c r="X145" i="22"/>
  <c r="X146" i="22"/>
  <c r="X147" i="22"/>
  <c r="X148" i="22"/>
  <c r="X149" i="22"/>
  <c r="X150" i="22"/>
  <c r="X151" i="22"/>
  <c r="X152" i="22"/>
  <c r="X153" i="22"/>
  <c r="X154" i="22"/>
  <c r="X155" i="22"/>
  <c r="X156" i="22"/>
  <c r="X157" i="22"/>
  <c r="X158" i="22"/>
  <c r="X159" i="22"/>
  <c r="X160" i="22"/>
  <c r="X161" i="22"/>
  <c r="X162" i="22"/>
  <c r="X163" i="22"/>
  <c r="X164" i="22"/>
  <c r="X165" i="22"/>
  <c r="X166" i="22"/>
  <c r="X167" i="22"/>
  <c r="X168" i="22"/>
  <c r="X169" i="22"/>
  <c r="X170" i="22"/>
  <c r="X171" i="22"/>
  <c r="X172" i="22"/>
  <c r="X173" i="22"/>
  <c r="X174" i="22"/>
  <c r="X175" i="22"/>
  <c r="X176" i="22"/>
  <c r="X177" i="22"/>
  <c r="X178" i="22"/>
  <c r="X179" i="22"/>
  <c r="X180" i="22"/>
  <c r="X181" i="22"/>
  <c r="X182" i="22"/>
  <c r="X183" i="22"/>
  <c r="X184" i="22"/>
  <c r="X185" i="22"/>
  <c r="X186" i="22"/>
  <c r="X187" i="22"/>
  <c r="X188" i="22"/>
  <c r="X189" i="22"/>
  <c r="X190" i="22"/>
  <c r="X191" i="22"/>
  <c r="X192" i="22"/>
  <c r="X193" i="22"/>
  <c r="X194" i="22"/>
  <c r="X195" i="22"/>
  <c r="X196" i="22"/>
  <c r="X197" i="22"/>
  <c r="X198" i="22"/>
  <c r="X199" i="22"/>
  <c r="X200" i="22"/>
  <c r="X201" i="22"/>
  <c r="X202" i="22"/>
  <c r="X203" i="22"/>
  <c r="X204" i="22"/>
  <c r="X205" i="22"/>
  <c r="X206" i="22"/>
  <c r="X207" i="22"/>
  <c r="U11" i="22"/>
  <c r="U12" i="22"/>
  <c r="M12" i="22"/>
  <c r="V15" i="21"/>
  <c r="V16" i="21"/>
  <c r="Q9" i="21"/>
  <c r="Q10" i="21"/>
  <c r="Q11" i="21"/>
  <c r="X11" i="21"/>
  <c r="M11" i="21"/>
  <c r="X12" i="21"/>
  <c r="L12" i="21"/>
  <c r="X13" i="21"/>
  <c r="X14" i="21"/>
  <c r="X15" i="21"/>
  <c r="X16" i="21"/>
  <c r="X17" i="21"/>
  <c r="X18" i="21"/>
  <c r="X19" i="21"/>
  <c r="X20" i="21"/>
  <c r="X21" i="21"/>
  <c r="X22" i="21"/>
  <c r="X23" i="21"/>
  <c r="X24" i="21"/>
  <c r="X25" i="21"/>
  <c r="X26" i="21"/>
  <c r="X27" i="21"/>
  <c r="X28" i="21"/>
  <c r="X29" i="21"/>
  <c r="X30" i="21"/>
  <c r="X31" i="21"/>
  <c r="X32" i="21"/>
  <c r="X33" i="21"/>
  <c r="X34" i="21"/>
  <c r="X35" i="21"/>
  <c r="X36" i="21"/>
  <c r="X37" i="21"/>
  <c r="X38" i="21"/>
  <c r="X39" i="21"/>
  <c r="X40" i="21"/>
  <c r="X41" i="21"/>
  <c r="X42" i="21"/>
  <c r="X43" i="21"/>
  <c r="X44" i="21"/>
  <c r="X45" i="21"/>
  <c r="X46" i="21"/>
  <c r="X47" i="21"/>
  <c r="X48" i="21"/>
  <c r="X49" i="21"/>
  <c r="X50" i="21"/>
  <c r="X51" i="21"/>
  <c r="X52" i="21"/>
  <c r="X53" i="21"/>
  <c r="X54" i="21"/>
  <c r="X55" i="21"/>
  <c r="X56" i="21"/>
  <c r="X57" i="21"/>
  <c r="X58" i="21"/>
  <c r="X59" i="21"/>
  <c r="X60" i="21"/>
  <c r="X61" i="21"/>
  <c r="X62" i="21"/>
  <c r="X63" i="21"/>
  <c r="X64" i="21"/>
  <c r="X65" i="21"/>
  <c r="X66" i="21"/>
  <c r="X67" i="21"/>
  <c r="X68" i="21"/>
  <c r="X69" i="21"/>
  <c r="X70" i="21"/>
  <c r="X71" i="21"/>
  <c r="X72" i="21"/>
  <c r="X73" i="21"/>
  <c r="X74" i="21"/>
  <c r="X75" i="21"/>
  <c r="X76" i="21"/>
  <c r="X77" i="21"/>
  <c r="X78" i="21"/>
  <c r="X79" i="21"/>
  <c r="X80" i="21"/>
  <c r="X81" i="21"/>
  <c r="X82" i="21"/>
  <c r="X83" i="21"/>
  <c r="X84" i="21"/>
  <c r="X85" i="21"/>
  <c r="X86" i="21"/>
  <c r="X87" i="21"/>
  <c r="X88" i="21"/>
  <c r="X89" i="21"/>
  <c r="X90" i="21"/>
  <c r="X91" i="21"/>
  <c r="X92" i="21"/>
  <c r="X93" i="21"/>
  <c r="X94" i="21"/>
  <c r="X95" i="21"/>
  <c r="X96" i="21"/>
  <c r="X97" i="21"/>
  <c r="X98" i="21"/>
  <c r="X99" i="21"/>
  <c r="X100" i="21"/>
  <c r="X101" i="21"/>
  <c r="X102" i="21"/>
  <c r="X103" i="21"/>
  <c r="X104" i="21"/>
  <c r="X105" i="21"/>
  <c r="X106" i="21"/>
  <c r="X107" i="21"/>
  <c r="X108" i="21"/>
  <c r="X109" i="21"/>
  <c r="X110" i="21"/>
  <c r="X111" i="21"/>
  <c r="X112" i="21"/>
  <c r="X113" i="21"/>
  <c r="X114" i="21"/>
  <c r="X115" i="21"/>
  <c r="X116" i="21"/>
  <c r="X117" i="21"/>
  <c r="X118" i="21"/>
  <c r="X119" i="21"/>
  <c r="X120" i="21"/>
  <c r="X121" i="21"/>
  <c r="X122" i="21"/>
  <c r="X123" i="21"/>
  <c r="X124" i="21"/>
  <c r="X125" i="21"/>
  <c r="X126" i="21"/>
  <c r="X127" i="21"/>
  <c r="X128" i="21"/>
  <c r="X129" i="21"/>
  <c r="X130" i="21"/>
  <c r="X131" i="21"/>
  <c r="X132" i="21"/>
  <c r="X133" i="21"/>
  <c r="X134" i="21"/>
  <c r="X135" i="21"/>
  <c r="X136" i="21"/>
  <c r="X137" i="21"/>
  <c r="X138" i="21"/>
  <c r="X139" i="21"/>
  <c r="X140" i="21"/>
  <c r="X141" i="21"/>
  <c r="X142" i="21"/>
  <c r="X143" i="21"/>
  <c r="X144" i="21"/>
  <c r="X145" i="21"/>
  <c r="X146" i="21"/>
  <c r="X147" i="21"/>
  <c r="X148" i="21"/>
  <c r="X149" i="21"/>
  <c r="X150" i="21"/>
  <c r="X151" i="21"/>
  <c r="X152" i="21"/>
  <c r="X153" i="21"/>
  <c r="X154" i="21"/>
  <c r="X155" i="21"/>
  <c r="X156" i="21"/>
  <c r="X157" i="21"/>
  <c r="X158" i="21"/>
  <c r="X159" i="21"/>
  <c r="X160" i="21"/>
  <c r="X161" i="21"/>
  <c r="X162" i="21"/>
  <c r="X163" i="21"/>
  <c r="X164" i="21"/>
  <c r="X165" i="21"/>
  <c r="X166" i="21"/>
  <c r="X167" i="21"/>
  <c r="X168" i="21"/>
  <c r="X169" i="21"/>
  <c r="X170" i="21"/>
  <c r="X171" i="21"/>
  <c r="X172" i="21"/>
  <c r="X173" i="21"/>
  <c r="X174" i="21"/>
  <c r="X175" i="21"/>
  <c r="X176" i="21"/>
  <c r="X177" i="21"/>
  <c r="X178" i="21"/>
  <c r="X179" i="21"/>
  <c r="X180" i="21"/>
  <c r="X181" i="21"/>
  <c r="X182" i="21"/>
  <c r="X183" i="21"/>
  <c r="X184" i="21"/>
  <c r="X185" i="21"/>
  <c r="X186" i="21"/>
  <c r="X187" i="21"/>
  <c r="X188" i="21"/>
  <c r="X189" i="21"/>
  <c r="X190" i="21"/>
  <c r="X191" i="21"/>
  <c r="X192" i="21"/>
  <c r="X193" i="21"/>
  <c r="X194" i="21"/>
  <c r="X195" i="21"/>
  <c r="X196" i="21"/>
  <c r="X197" i="21"/>
  <c r="X198" i="21"/>
  <c r="X199" i="21"/>
  <c r="X200" i="21"/>
  <c r="X201" i="21"/>
  <c r="X202" i="21"/>
  <c r="X203" i="21"/>
  <c r="X204" i="21"/>
  <c r="X205" i="21"/>
  <c r="X206" i="21"/>
  <c r="X207" i="21"/>
  <c r="X208" i="21"/>
  <c r="L14" i="21"/>
  <c r="U15" i="21"/>
  <c r="M10" i="21"/>
  <c r="AT30" i="17"/>
  <c r="AZ30" i="17"/>
  <c r="AT22" i="17"/>
  <c r="AT14" i="17"/>
  <c r="BA26" i="20"/>
  <c r="AZ18" i="20"/>
  <c r="AZ26" i="20"/>
  <c r="BA27" i="20"/>
  <c r="AZ19" i="20"/>
  <c r="AZ27" i="20"/>
  <c r="U9" i="20"/>
  <c r="U10" i="20"/>
  <c r="M8" i="20"/>
  <c r="L8" i="20"/>
  <c r="Q9" i="20"/>
  <c r="V11" i="20"/>
  <c r="V12" i="20"/>
  <c r="X12" i="20"/>
  <c r="X13" i="20"/>
  <c r="B8" i="1"/>
  <c r="C9" i="15"/>
  <c r="G9" i="15"/>
  <c r="I8" i="15"/>
  <c r="C9" i="14"/>
  <c r="G9" i="14"/>
  <c r="I8" i="14"/>
  <c r="S9" i="16"/>
  <c r="AD9" i="16"/>
  <c r="I8" i="16"/>
  <c r="C9" i="18"/>
  <c r="G9" i="18"/>
  <c r="I8" i="18"/>
  <c r="A10" i="23"/>
  <c r="J10" i="23"/>
  <c r="B10" i="23"/>
  <c r="H10" i="23"/>
  <c r="C12" i="23"/>
  <c r="G12" i="23"/>
  <c r="I11" i="23"/>
  <c r="S11" i="23"/>
  <c r="AD11" i="23"/>
  <c r="I12" i="22"/>
  <c r="S12" i="22"/>
  <c r="AD12" i="22"/>
  <c r="B11" i="22"/>
  <c r="H11" i="22"/>
  <c r="J11" i="22"/>
  <c r="A11" i="22"/>
  <c r="J11" i="21"/>
  <c r="A11" i="21"/>
  <c r="S12" i="21"/>
  <c r="AD12" i="21"/>
  <c r="H12" i="20"/>
  <c r="B12" i="20"/>
  <c r="J12" i="20"/>
  <c r="A12" i="20"/>
  <c r="I13" i="20"/>
  <c r="S13" i="20"/>
  <c r="AD13" i="20"/>
  <c r="I8" i="1"/>
  <c r="A8" i="1"/>
  <c r="I8" i="17"/>
  <c r="K208" i="18"/>
  <c r="K207" i="18"/>
  <c r="K206" i="18"/>
  <c r="K205" i="18"/>
  <c r="K204" i="18"/>
  <c r="K203" i="18"/>
  <c r="K202" i="18"/>
  <c r="K201" i="18"/>
  <c r="K200" i="18"/>
  <c r="K199" i="18"/>
  <c r="K198" i="18"/>
  <c r="K197" i="18"/>
  <c r="K196" i="18"/>
  <c r="K195" i="18"/>
  <c r="K194" i="18"/>
  <c r="K193" i="18"/>
  <c r="K192" i="18"/>
  <c r="K191" i="18"/>
  <c r="K190" i="18"/>
  <c r="K189" i="18"/>
  <c r="K188" i="18"/>
  <c r="K187" i="18"/>
  <c r="K186" i="18"/>
  <c r="K185" i="18"/>
  <c r="K184" i="18"/>
  <c r="K183" i="18"/>
  <c r="K182" i="18"/>
  <c r="K181" i="18"/>
  <c r="K180" i="18"/>
  <c r="K179" i="18"/>
  <c r="K178" i="18"/>
  <c r="K177" i="18"/>
  <c r="K176" i="18"/>
  <c r="K175" i="18"/>
  <c r="K174" i="18"/>
  <c r="K173" i="18"/>
  <c r="K172" i="18"/>
  <c r="K171" i="18"/>
  <c r="K170" i="18"/>
  <c r="K169" i="18"/>
  <c r="K168" i="18"/>
  <c r="K167" i="18"/>
  <c r="K166" i="18"/>
  <c r="K165" i="18"/>
  <c r="K164" i="18"/>
  <c r="K163" i="18"/>
  <c r="K162" i="18"/>
  <c r="K161" i="18"/>
  <c r="K160" i="18"/>
  <c r="K159" i="18"/>
  <c r="K158" i="18"/>
  <c r="K157" i="18"/>
  <c r="K156" i="18"/>
  <c r="K155" i="18"/>
  <c r="K154" i="18"/>
  <c r="K153" i="18"/>
  <c r="K152" i="18"/>
  <c r="K151" i="18"/>
  <c r="K150" i="18"/>
  <c r="K149" i="18"/>
  <c r="K148" i="18"/>
  <c r="K147" i="18"/>
  <c r="K146" i="18"/>
  <c r="K145" i="18"/>
  <c r="K144" i="18"/>
  <c r="K143" i="18"/>
  <c r="K142" i="18"/>
  <c r="K141" i="18"/>
  <c r="K140" i="18"/>
  <c r="K139" i="18"/>
  <c r="K138" i="18"/>
  <c r="K137" i="18"/>
  <c r="K136" i="18"/>
  <c r="K135" i="18"/>
  <c r="K134" i="18"/>
  <c r="K133" i="18"/>
  <c r="K132" i="18"/>
  <c r="K131" i="18"/>
  <c r="K130" i="18"/>
  <c r="K129" i="18"/>
  <c r="K128" i="18"/>
  <c r="K127" i="18"/>
  <c r="K126" i="18"/>
  <c r="K125" i="18"/>
  <c r="K124" i="18"/>
  <c r="K123" i="18"/>
  <c r="K122" i="18"/>
  <c r="K121" i="18"/>
  <c r="K120" i="18"/>
  <c r="K119" i="18"/>
  <c r="K118" i="18"/>
  <c r="K117" i="18"/>
  <c r="K116" i="18"/>
  <c r="K115" i="18"/>
  <c r="K8" i="18"/>
  <c r="S8" i="18"/>
  <c r="AD8" i="18"/>
  <c r="K9" i="18"/>
  <c r="K10" i="18"/>
  <c r="K11" i="18"/>
  <c r="K12" i="18"/>
  <c r="K13" i="18"/>
  <c r="K14" i="18"/>
  <c r="K15" i="18"/>
  <c r="K16" i="18"/>
  <c r="K17" i="18"/>
  <c r="K18" i="18"/>
  <c r="K19" i="18"/>
  <c r="K20" i="18"/>
  <c r="K21" i="18"/>
  <c r="K22" i="18"/>
  <c r="K23" i="18"/>
  <c r="K24" i="18"/>
  <c r="K25" i="18"/>
  <c r="K26" i="18"/>
  <c r="K27" i="18"/>
  <c r="K28" i="18"/>
  <c r="K29" i="18"/>
  <c r="K30" i="18"/>
  <c r="K31" i="18"/>
  <c r="K32" i="18"/>
  <c r="K33" i="18"/>
  <c r="K34" i="18"/>
  <c r="K35" i="18"/>
  <c r="K36" i="18"/>
  <c r="K37" i="18"/>
  <c r="K38" i="18"/>
  <c r="K39" i="18"/>
  <c r="K40" i="18"/>
  <c r="K41" i="18"/>
  <c r="K42" i="18"/>
  <c r="K43" i="18"/>
  <c r="K44" i="18"/>
  <c r="K45" i="18"/>
  <c r="K46" i="18"/>
  <c r="K47" i="18"/>
  <c r="K48" i="18"/>
  <c r="K49" i="18"/>
  <c r="K50" i="18"/>
  <c r="K51" i="18"/>
  <c r="K52" i="18"/>
  <c r="K53" i="18"/>
  <c r="K54" i="18"/>
  <c r="K55" i="18"/>
  <c r="K56" i="18"/>
  <c r="K57" i="18"/>
  <c r="K58" i="18"/>
  <c r="K59" i="18"/>
  <c r="K60" i="18"/>
  <c r="K61" i="18"/>
  <c r="K62" i="18"/>
  <c r="K63" i="18"/>
  <c r="K64" i="18"/>
  <c r="K65" i="18"/>
  <c r="K66" i="18"/>
  <c r="K67" i="18"/>
  <c r="K68" i="18"/>
  <c r="K69" i="18"/>
  <c r="K70" i="18"/>
  <c r="K71" i="18"/>
  <c r="K72" i="18"/>
  <c r="K73" i="18"/>
  <c r="K74" i="18"/>
  <c r="K75" i="18"/>
  <c r="K76" i="18"/>
  <c r="K77" i="18"/>
  <c r="K78" i="18"/>
  <c r="K79" i="18"/>
  <c r="K80" i="18"/>
  <c r="K81" i="18"/>
  <c r="K82" i="18"/>
  <c r="K83" i="18"/>
  <c r="K84" i="18"/>
  <c r="K85" i="18"/>
  <c r="K86" i="18"/>
  <c r="K87" i="18"/>
  <c r="K88" i="18"/>
  <c r="K89" i="18"/>
  <c r="K90" i="18"/>
  <c r="K91" i="18"/>
  <c r="K92" i="18"/>
  <c r="K93" i="18"/>
  <c r="K94" i="18"/>
  <c r="K95" i="18"/>
  <c r="K96" i="18"/>
  <c r="K97" i="18"/>
  <c r="K98" i="18"/>
  <c r="K99" i="18"/>
  <c r="K100" i="18"/>
  <c r="K101" i="18"/>
  <c r="K102" i="18"/>
  <c r="K103" i="18"/>
  <c r="K104" i="18"/>
  <c r="K105" i="18"/>
  <c r="K106" i="18"/>
  <c r="K107" i="18"/>
  <c r="K108" i="18"/>
  <c r="K109" i="18"/>
  <c r="K110" i="18"/>
  <c r="K111" i="18"/>
  <c r="K112" i="18"/>
  <c r="K113" i="18"/>
  <c r="K114" i="18"/>
  <c r="K208" i="17"/>
  <c r="K207" i="17"/>
  <c r="K206" i="17"/>
  <c r="K205" i="17"/>
  <c r="K204" i="17"/>
  <c r="K203" i="17"/>
  <c r="K202" i="17"/>
  <c r="K201" i="17"/>
  <c r="K200" i="17"/>
  <c r="K199" i="17"/>
  <c r="K198" i="17"/>
  <c r="K197" i="17"/>
  <c r="K196" i="17"/>
  <c r="K195" i="17"/>
  <c r="K194" i="17"/>
  <c r="K193" i="17"/>
  <c r="K192" i="17"/>
  <c r="K191" i="17"/>
  <c r="K190" i="17"/>
  <c r="K189" i="17"/>
  <c r="K188" i="17"/>
  <c r="K187" i="17"/>
  <c r="K186" i="17"/>
  <c r="K185" i="17"/>
  <c r="K184" i="17"/>
  <c r="K183" i="17"/>
  <c r="K182" i="17"/>
  <c r="K181" i="17"/>
  <c r="K180" i="17"/>
  <c r="K179" i="17"/>
  <c r="K178" i="17"/>
  <c r="K177" i="17"/>
  <c r="K176" i="17"/>
  <c r="K175" i="17"/>
  <c r="K174" i="17"/>
  <c r="K173" i="17"/>
  <c r="K172" i="17"/>
  <c r="K171" i="17"/>
  <c r="K170" i="17"/>
  <c r="K169" i="17"/>
  <c r="K168" i="17"/>
  <c r="K167" i="17"/>
  <c r="K166" i="17"/>
  <c r="K165" i="17"/>
  <c r="K164" i="17"/>
  <c r="K163" i="17"/>
  <c r="K162" i="17"/>
  <c r="K161" i="17"/>
  <c r="K160" i="17"/>
  <c r="K159" i="17"/>
  <c r="K158" i="17"/>
  <c r="K157" i="17"/>
  <c r="K156" i="17"/>
  <c r="K155" i="17"/>
  <c r="K154" i="17"/>
  <c r="K153" i="17"/>
  <c r="K152" i="17"/>
  <c r="K151" i="17"/>
  <c r="K150" i="17"/>
  <c r="K149" i="17"/>
  <c r="K148" i="17"/>
  <c r="K147" i="17"/>
  <c r="K146" i="17"/>
  <c r="K145" i="17"/>
  <c r="K144" i="17"/>
  <c r="K143" i="17"/>
  <c r="K142" i="17"/>
  <c r="K141" i="17"/>
  <c r="K140" i="17"/>
  <c r="K139" i="17"/>
  <c r="K138" i="17"/>
  <c r="K137" i="17"/>
  <c r="K136" i="17"/>
  <c r="K135" i="17"/>
  <c r="K134" i="17"/>
  <c r="K133" i="17"/>
  <c r="K132" i="17"/>
  <c r="K131" i="17"/>
  <c r="K130" i="17"/>
  <c r="K129" i="17"/>
  <c r="K128" i="17"/>
  <c r="K127" i="17"/>
  <c r="K126" i="17"/>
  <c r="K125" i="17"/>
  <c r="K124" i="17"/>
  <c r="K123" i="17"/>
  <c r="K122" i="17"/>
  <c r="K121" i="17"/>
  <c r="K120" i="17"/>
  <c r="K119" i="17"/>
  <c r="K118" i="17"/>
  <c r="K117" i="17"/>
  <c r="K116" i="17"/>
  <c r="K115" i="17"/>
  <c r="K8" i="17"/>
  <c r="S8" i="17"/>
  <c r="AD8" i="17"/>
  <c r="K9" i="17"/>
  <c r="K10" i="17"/>
  <c r="K11" i="17"/>
  <c r="K12" i="17"/>
  <c r="K13" i="17"/>
  <c r="K14" i="17"/>
  <c r="K15" i="17"/>
  <c r="K16" i="17"/>
  <c r="K17" i="17"/>
  <c r="K18" i="17"/>
  <c r="K19" i="17"/>
  <c r="K20" i="17"/>
  <c r="K21" i="17"/>
  <c r="K22" i="17"/>
  <c r="K23" i="17"/>
  <c r="K24" i="17"/>
  <c r="K25" i="17"/>
  <c r="K26" i="17"/>
  <c r="K27" i="17"/>
  <c r="K28" i="17"/>
  <c r="K29" i="17"/>
  <c r="K30" i="17"/>
  <c r="K31" i="17"/>
  <c r="K32" i="17"/>
  <c r="K33" i="17"/>
  <c r="K34" i="17"/>
  <c r="K35" i="17"/>
  <c r="K36" i="17"/>
  <c r="K37" i="17"/>
  <c r="K38" i="17"/>
  <c r="K39" i="17"/>
  <c r="K40" i="17"/>
  <c r="K41" i="17"/>
  <c r="K42" i="17"/>
  <c r="K43" i="17"/>
  <c r="K44" i="17"/>
  <c r="K45" i="17"/>
  <c r="K46" i="17"/>
  <c r="K47" i="17"/>
  <c r="K48" i="17"/>
  <c r="K49" i="17"/>
  <c r="K50" i="17"/>
  <c r="K51" i="17"/>
  <c r="K52" i="17"/>
  <c r="K53" i="17"/>
  <c r="K54" i="17"/>
  <c r="K55" i="17"/>
  <c r="K56" i="17"/>
  <c r="K57" i="17"/>
  <c r="K58" i="17"/>
  <c r="K59" i="17"/>
  <c r="K60" i="17"/>
  <c r="K61" i="17"/>
  <c r="K62" i="17"/>
  <c r="K63" i="17"/>
  <c r="K64" i="17"/>
  <c r="K65" i="17"/>
  <c r="K66" i="17"/>
  <c r="K67" i="17"/>
  <c r="K68" i="17"/>
  <c r="K69" i="17"/>
  <c r="K70" i="17"/>
  <c r="K71" i="17"/>
  <c r="K72" i="17"/>
  <c r="K73" i="17"/>
  <c r="K74" i="17"/>
  <c r="K75" i="17"/>
  <c r="K76" i="17"/>
  <c r="K77" i="17"/>
  <c r="K78" i="17"/>
  <c r="K79" i="17"/>
  <c r="K80" i="17"/>
  <c r="K81" i="17"/>
  <c r="K82" i="17"/>
  <c r="K83" i="17"/>
  <c r="K84" i="17"/>
  <c r="K85" i="17"/>
  <c r="K86" i="17"/>
  <c r="K87" i="17"/>
  <c r="K88" i="17"/>
  <c r="K89" i="17"/>
  <c r="K90" i="17"/>
  <c r="K91" i="17"/>
  <c r="K92" i="17"/>
  <c r="K93" i="17"/>
  <c r="K94" i="17"/>
  <c r="K95" i="17"/>
  <c r="K96" i="17"/>
  <c r="K97" i="17"/>
  <c r="K98" i="17"/>
  <c r="K99" i="17"/>
  <c r="K100" i="17"/>
  <c r="K101" i="17"/>
  <c r="K102" i="17"/>
  <c r="K103" i="17"/>
  <c r="K104" i="17"/>
  <c r="K105" i="17"/>
  <c r="K106" i="17"/>
  <c r="K107" i="17"/>
  <c r="K108" i="17"/>
  <c r="K109" i="17"/>
  <c r="K110" i="17"/>
  <c r="K111" i="17"/>
  <c r="K112" i="17"/>
  <c r="K113" i="17"/>
  <c r="K114" i="17"/>
  <c r="K208" i="16"/>
  <c r="K207" i="16"/>
  <c r="K206" i="16"/>
  <c r="K205" i="16"/>
  <c r="K204" i="16"/>
  <c r="K203" i="16"/>
  <c r="K202" i="16"/>
  <c r="K201" i="16"/>
  <c r="K200" i="16"/>
  <c r="K199" i="16"/>
  <c r="K198" i="16"/>
  <c r="K197" i="16"/>
  <c r="K196" i="16"/>
  <c r="K195" i="16"/>
  <c r="K194" i="16"/>
  <c r="K193" i="16"/>
  <c r="K192" i="16"/>
  <c r="K191" i="16"/>
  <c r="K190" i="16"/>
  <c r="K189" i="16"/>
  <c r="K188" i="16"/>
  <c r="K187" i="16"/>
  <c r="K186" i="16"/>
  <c r="K185" i="16"/>
  <c r="K184" i="16"/>
  <c r="K183" i="16"/>
  <c r="K182" i="16"/>
  <c r="K181" i="16"/>
  <c r="K180" i="16"/>
  <c r="K179" i="16"/>
  <c r="K178" i="16"/>
  <c r="K177" i="16"/>
  <c r="K176" i="16"/>
  <c r="K175" i="16"/>
  <c r="K174" i="16"/>
  <c r="K173" i="16"/>
  <c r="K172" i="16"/>
  <c r="K171" i="16"/>
  <c r="K170" i="16"/>
  <c r="K169" i="16"/>
  <c r="K168" i="16"/>
  <c r="K167" i="16"/>
  <c r="K166" i="16"/>
  <c r="K165" i="16"/>
  <c r="K164" i="16"/>
  <c r="K163" i="16"/>
  <c r="K162" i="16"/>
  <c r="K161" i="16"/>
  <c r="K160" i="16"/>
  <c r="K159" i="16"/>
  <c r="K158" i="16"/>
  <c r="K157" i="16"/>
  <c r="K156" i="16"/>
  <c r="K155" i="16"/>
  <c r="K154" i="16"/>
  <c r="K153" i="16"/>
  <c r="K152" i="16"/>
  <c r="K151" i="16"/>
  <c r="K150" i="16"/>
  <c r="K149" i="16"/>
  <c r="K148" i="16"/>
  <c r="K147" i="16"/>
  <c r="K146" i="16"/>
  <c r="K145" i="16"/>
  <c r="K144" i="16"/>
  <c r="K143" i="16"/>
  <c r="K142" i="16"/>
  <c r="K141" i="16"/>
  <c r="K140" i="16"/>
  <c r="K139" i="16"/>
  <c r="K138" i="16"/>
  <c r="K137" i="16"/>
  <c r="K136" i="16"/>
  <c r="K135" i="16"/>
  <c r="K134" i="16"/>
  <c r="K133" i="16"/>
  <c r="K132" i="16"/>
  <c r="K131" i="16"/>
  <c r="K130" i="16"/>
  <c r="K129" i="16"/>
  <c r="K128" i="16"/>
  <c r="K127" i="16"/>
  <c r="K126" i="16"/>
  <c r="K125" i="16"/>
  <c r="K124" i="16"/>
  <c r="K123" i="16"/>
  <c r="K122" i="16"/>
  <c r="K121" i="16"/>
  <c r="K120" i="16"/>
  <c r="K119" i="16"/>
  <c r="K118" i="16"/>
  <c r="K117" i="16"/>
  <c r="K116" i="16"/>
  <c r="K115" i="16"/>
  <c r="K8" i="16"/>
  <c r="S8" i="16"/>
  <c r="AD8" i="16"/>
  <c r="K9" i="16"/>
  <c r="K10" i="16"/>
  <c r="K11" i="16"/>
  <c r="K12" i="16"/>
  <c r="K13" i="16"/>
  <c r="K14" i="16"/>
  <c r="K15" i="16"/>
  <c r="K16" i="16"/>
  <c r="K17" i="16"/>
  <c r="K18" i="16"/>
  <c r="K19" i="16"/>
  <c r="K20" i="16"/>
  <c r="K21" i="16"/>
  <c r="K22" i="16"/>
  <c r="K23" i="16"/>
  <c r="K24" i="16"/>
  <c r="K25" i="16"/>
  <c r="K26" i="16"/>
  <c r="K27" i="16"/>
  <c r="K28" i="16"/>
  <c r="K29" i="16"/>
  <c r="K30" i="16"/>
  <c r="K31" i="16"/>
  <c r="K32" i="16"/>
  <c r="K33" i="16"/>
  <c r="K34" i="16"/>
  <c r="K35" i="16"/>
  <c r="K36" i="16"/>
  <c r="K37" i="16"/>
  <c r="K38" i="16"/>
  <c r="K39" i="16"/>
  <c r="K40" i="16"/>
  <c r="K41" i="16"/>
  <c r="K42" i="16"/>
  <c r="K43" i="16"/>
  <c r="K44" i="16"/>
  <c r="K45" i="16"/>
  <c r="K46" i="16"/>
  <c r="K47" i="16"/>
  <c r="K48" i="16"/>
  <c r="K49" i="16"/>
  <c r="K50" i="16"/>
  <c r="K51" i="16"/>
  <c r="K52" i="16"/>
  <c r="K53" i="16"/>
  <c r="J53" i="16"/>
  <c r="K54" i="16"/>
  <c r="J54" i="16"/>
  <c r="K55" i="16"/>
  <c r="K56" i="16"/>
  <c r="K57" i="16"/>
  <c r="K58" i="16"/>
  <c r="K59" i="16"/>
  <c r="K60" i="16"/>
  <c r="K61" i="16"/>
  <c r="K62" i="16"/>
  <c r="K63" i="16"/>
  <c r="K64" i="16"/>
  <c r="J64" i="16"/>
  <c r="K65" i="16"/>
  <c r="K66" i="16"/>
  <c r="K67" i="16"/>
  <c r="K68" i="16"/>
  <c r="K69" i="16"/>
  <c r="K70" i="16"/>
  <c r="K71" i="16"/>
  <c r="K72" i="16"/>
  <c r="K73" i="16"/>
  <c r="K74" i="16"/>
  <c r="K75" i="16"/>
  <c r="K76" i="16"/>
  <c r="K77" i="16"/>
  <c r="K78" i="16"/>
  <c r="K79" i="16"/>
  <c r="K80" i="16"/>
  <c r="K81" i="16"/>
  <c r="K82" i="16"/>
  <c r="K83" i="16"/>
  <c r="K84" i="16"/>
  <c r="K85" i="16"/>
  <c r="K86" i="16"/>
  <c r="K87" i="16"/>
  <c r="K88" i="16"/>
  <c r="K89" i="16"/>
  <c r="K90" i="16"/>
  <c r="K91" i="16"/>
  <c r="K92" i="16"/>
  <c r="K93" i="16"/>
  <c r="K94" i="16"/>
  <c r="K95" i="16"/>
  <c r="K96" i="16"/>
  <c r="K97" i="16"/>
  <c r="K98" i="16"/>
  <c r="K99" i="16"/>
  <c r="K100" i="16"/>
  <c r="K101" i="16"/>
  <c r="K102" i="16"/>
  <c r="K103" i="16"/>
  <c r="K104" i="16"/>
  <c r="K105" i="16"/>
  <c r="K106" i="16"/>
  <c r="K107" i="16"/>
  <c r="K108" i="16"/>
  <c r="K109" i="16"/>
  <c r="K110" i="16"/>
  <c r="K111" i="16"/>
  <c r="K112" i="16"/>
  <c r="K113" i="16"/>
  <c r="K114" i="16"/>
  <c r="C10" i="15"/>
  <c r="G10" i="15"/>
  <c r="K208" i="15"/>
  <c r="K207" i="15"/>
  <c r="K206" i="15"/>
  <c r="K205" i="15"/>
  <c r="K204" i="15"/>
  <c r="K203" i="15"/>
  <c r="K202" i="15"/>
  <c r="K201" i="15"/>
  <c r="K200" i="15"/>
  <c r="K199" i="15"/>
  <c r="K198" i="15"/>
  <c r="K197" i="15"/>
  <c r="K196" i="15"/>
  <c r="K195" i="15"/>
  <c r="K194" i="15"/>
  <c r="K193" i="15"/>
  <c r="K192" i="15"/>
  <c r="K191" i="15"/>
  <c r="K190" i="15"/>
  <c r="K189" i="15"/>
  <c r="K188" i="15"/>
  <c r="K187" i="15"/>
  <c r="K186" i="15"/>
  <c r="K185" i="15"/>
  <c r="K184" i="15"/>
  <c r="K183" i="15"/>
  <c r="K182" i="15"/>
  <c r="K181" i="15"/>
  <c r="K180" i="15"/>
  <c r="K179" i="15"/>
  <c r="K178" i="15"/>
  <c r="K177" i="15"/>
  <c r="K176" i="15"/>
  <c r="K175" i="15"/>
  <c r="K174" i="15"/>
  <c r="K173" i="15"/>
  <c r="K172" i="15"/>
  <c r="K171" i="15"/>
  <c r="K170" i="15"/>
  <c r="K169" i="15"/>
  <c r="K168" i="15"/>
  <c r="K167" i="15"/>
  <c r="K166" i="15"/>
  <c r="K165" i="15"/>
  <c r="K164" i="15"/>
  <c r="K163" i="15"/>
  <c r="K162" i="15"/>
  <c r="K161" i="15"/>
  <c r="K160" i="15"/>
  <c r="K159" i="15"/>
  <c r="K158" i="15"/>
  <c r="K157" i="15"/>
  <c r="K156" i="15"/>
  <c r="K155" i="15"/>
  <c r="K154" i="15"/>
  <c r="K153" i="15"/>
  <c r="K152" i="15"/>
  <c r="K151" i="15"/>
  <c r="K150" i="15"/>
  <c r="K149" i="15"/>
  <c r="K148" i="15"/>
  <c r="K147" i="15"/>
  <c r="K146" i="15"/>
  <c r="K145" i="15"/>
  <c r="K144" i="15"/>
  <c r="K143" i="15"/>
  <c r="K142" i="15"/>
  <c r="K141" i="15"/>
  <c r="K140" i="15"/>
  <c r="K139" i="15"/>
  <c r="K138" i="15"/>
  <c r="K137" i="15"/>
  <c r="K136" i="15"/>
  <c r="K135" i="15"/>
  <c r="K134" i="15"/>
  <c r="K133" i="15"/>
  <c r="K132" i="15"/>
  <c r="K131" i="15"/>
  <c r="K130" i="15"/>
  <c r="K129" i="15"/>
  <c r="K128" i="15"/>
  <c r="K127" i="15"/>
  <c r="K126" i="15"/>
  <c r="K125" i="15"/>
  <c r="K124" i="15"/>
  <c r="K123" i="15"/>
  <c r="K122" i="15"/>
  <c r="K121" i="15"/>
  <c r="K120" i="15"/>
  <c r="K119" i="15"/>
  <c r="K118" i="15"/>
  <c r="K117" i="15"/>
  <c r="K116" i="15"/>
  <c r="K115" i="15"/>
  <c r="K8" i="15"/>
  <c r="S8" i="15"/>
  <c r="AD8" i="15"/>
  <c r="K9" i="15"/>
  <c r="K10" i="15"/>
  <c r="K11" i="15"/>
  <c r="K12" i="15"/>
  <c r="K13" i="15"/>
  <c r="K14" i="15"/>
  <c r="K15" i="15"/>
  <c r="K16" i="15"/>
  <c r="K17" i="15"/>
  <c r="K18" i="15"/>
  <c r="K19" i="15"/>
  <c r="K20" i="15"/>
  <c r="K21" i="15"/>
  <c r="K22" i="15"/>
  <c r="K23" i="15"/>
  <c r="K24" i="15"/>
  <c r="K25" i="15"/>
  <c r="K26" i="15"/>
  <c r="K27" i="15"/>
  <c r="K28" i="15"/>
  <c r="K29" i="15"/>
  <c r="K30" i="15"/>
  <c r="K31" i="15"/>
  <c r="K32" i="15"/>
  <c r="K33" i="15"/>
  <c r="K34" i="15"/>
  <c r="K35" i="15"/>
  <c r="K36" i="15"/>
  <c r="K37" i="15"/>
  <c r="K38" i="15"/>
  <c r="K39" i="15"/>
  <c r="K40" i="15"/>
  <c r="K41" i="15"/>
  <c r="K42" i="15"/>
  <c r="K43" i="15"/>
  <c r="K44" i="15"/>
  <c r="K45" i="15"/>
  <c r="K46" i="15"/>
  <c r="K47" i="15"/>
  <c r="K48" i="15"/>
  <c r="K49" i="15"/>
  <c r="K50" i="15"/>
  <c r="K51" i="15"/>
  <c r="K52" i="15"/>
  <c r="K53" i="15"/>
  <c r="K54" i="15"/>
  <c r="K55" i="15"/>
  <c r="K56" i="15"/>
  <c r="K57" i="15"/>
  <c r="K58" i="15"/>
  <c r="K59" i="15"/>
  <c r="K60" i="15"/>
  <c r="K61" i="15"/>
  <c r="K62" i="15"/>
  <c r="K63" i="15"/>
  <c r="K64" i="15"/>
  <c r="K65" i="15"/>
  <c r="K66" i="15"/>
  <c r="K67" i="15"/>
  <c r="K68" i="15"/>
  <c r="K69" i="15"/>
  <c r="K70" i="15"/>
  <c r="K71" i="15"/>
  <c r="K72" i="15"/>
  <c r="K73" i="15"/>
  <c r="K74" i="15"/>
  <c r="K75" i="15"/>
  <c r="K76" i="15"/>
  <c r="K77" i="15"/>
  <c r="K78" i="15"/>
  <c r="K79" i="15"/>
  <c r="K80" i="15"/>
  <c r="K81" i="15"/>
  <c r="K82" i="15"/>
  <c r="K83" i="15"/>
  <c r="K84" i="15"/>
  <c r="K85" i="15"/>
  <c r="K86" i="15"/>
  <c r="K87" i="15"/>
  <c r="K88" i="15"/>
  <c r="K89" i="15"/>
  <c r="K90" i="15"/>
  <c r="K91" i="15"/>
  <c r="K92" i="15"/>
  <c r="K93" i="15"/>
  <c r="K94" i="15"/>
  <c r="K95" i="15"/>
  <c r="K96" i="15"/>
  <c r="K97" i="15"/>
  <c r="K98" i="15"/>
  <c r="K99" i="15"/>
  <c r="K100" i="15"/>
  <c r="K101" i="15"/>
  <c r="K102" i="15"/>
  <c r="K103" i="15"/>
  <c r="K104" i="15"/>
  <c r="K105" i="15"/>
  <c r="K106" i="15"/>
  <c r="K107" i="15"/>
  <c r="K108" i="15"/>
  <c r="K109" i="15"/>
  <c r="K110" i="15"/>
  <c r="K111" i="15"/>
  <c r="K112" i="15"/>
  <c r="K113" i="15"/>
  <c r="K114" i="15"/>
  <c r="S9" i="14"/>
  <c r="AD9" i="14"/>
  <c r="K208" i="14"/>
  <c r="K207" i="14"/>
  <c r="K206" i="14"/>
  <c r="K205" i="14"/>
  <c r="K204" i="14"/>
  <c r="K203" i="14"/>
  <c r="K202" i="14"/>
  <c r="K201" i="14"/>
  <c r="K200" i="14"/>
  <c r="K199" i="14"/>
  <c r="K198" i="14"/>
  <c r="K197" i="14"/>
  <c r="K196" i="14"/>
  <c r="K195" i="14"/>
  <c r="K194" i="14"/>
  <c r="K193" i="14"/>
  <c r="K192" i="14"/>
  <c r="K191" i="14"/>
  <c r="K190" i="14"/>
  <c r="K189" i="14"/>
  <c r="K188" i="14"/>
  <c r="K187" i="14"/>
  <c r="K186" i="14"/>
  <c r="K185" i="14"/>
  <c r="K184" i="14"/>
  <c r="K183" i="14"/>
  <c r="K182" i="14"/>
  <c r="K181" i="14"/>
  <c r="K180" i="14"/>
  <c r="K179" i="14"/>
  <c r="K178" i="14"/>
  <c r="K177" i="14"/>
  <c r="K176" i="14"/>
  <c r="K175" i="14"/>
  <c r="K174" i="14"/>
  <c r="K173" i="14"/>
  <c r="K172" i="14"/>
  <c r="K171" i="14"/>
  <c r="K170" i="14"/>
  <c r="K169" i="14"/>
  <c r="K168" i="14"/>
  <c r="K167" i="14"/>
  <c r="K166" i="14"/>
  <c r="K165" i="14"/>
  <c r="K164" i="14"/>
  <c r="K163" i="14"/>
  <c r="K162" i="14"/>
  <c r="K161" i="14"/>
  <c r="K160" i="14"/>
  <c r="K159" i="14"/>
  <c r="K158" i="14"/>
  <c r="K157" i="14"/>
  <c r="K156" i="14"/>
  <c r="K155" i="14"/>
  <c r="K154" i="14"/>
  <c r="K153" i="14"/>
  <c r="K152" i="14"/>
  <c r="K151" i="14"/>
  <c r="K150" i="14"/>
  <c r="K149" i="14"/>
  <c r="K148" i="14"/>
  <c r="K147" i="14"/>
  <c r="K146" i="14"/>
  <c r="K145" i="14"/>
  <c r="K144" i="14"/>
  <c r="K143" i="14"/>
  <c r="K142" i="14"/>
  <c r="K141" i="14"/>
  <c r="K140" i="14"/>
  <c r="K139" i="14"/>
  <c r="K138" i="14"/>
  <c r="K137" i="14"/>
  <c r="K136" i="14"/>
  <c r="K135" i="14"/>
  <c r="K134" i="14"/>
  <c r="K133" i="14"/>
  <c r="K132" i="14"/>
  <c r="K131" i="14"/>
  <c r="K130" i="14"/>
  <c r="K129" i="14"/>
  <c r="K128" i="14"/>
  <c r="K127" i="14"/>
  <c r="K126" i="14"/>
  <c r="K125" i="14"/>
  <c r="K124" i="14"/>
  <c r="K123" i="14"/>
  <c r="K122" i="14"/>
  <c r="K121" i="14"/>
  <c r="K120" i="14"/>
  <c r="K119" i="14"/>
  <c r="K118" i="14"/>
  <c r="K117" i="14"/>
  <c r="K116" i="14"/>
  <c r="K115" i="14"/>
  <c r="K8" i="14"/>
  <c r="S8" i="14"/>
  <c r="AD8" i="14"/>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1" i="14"/>
  <c r="K112" i="14"/>
  <c r="K113" i="14"/>
  <c r="K114" i="14"/>
  <c r="L209" i="1"/>
  <c r="L210" i="1"/>
  <c r="L211" i="1"/>
  <c r="L212" i="1"/>
  <c r="L213" i="1"/>
  <c r="L214" i="1"/>
  <c r="L215" i="1"/>
  <c r="L216" i="1"/>
  <c r="L217" i="1"/>
  <c r="L218" i="1"/>
  <c r="L219" i="1"/>
  <c r="L220" i="1"/>
  <c r="L221" i="1"/>
  <c r="L222" i="1"/>
  <c r="L223" i="1"/>
  <c r="L224" i="1"/>
  <c r="L225" i="1"/>
  <c r="L226" i="1"/>
  <c r="L227" i="1"/>
  <c r="L228" i="1"/>
  <c r="L229" i="1"/>
  <c r="L230" i="1"/>
  <c r="L231" i="1"/>
  <c r="L232" i="1"/>
  <c r="L233" i="1"/>
  <c r="L234" i="1"/>
  <c r="L235" i="1"/>
  <c r="L236" i="1"/>
  <c r="L237" i="1"/>
  <c r="L238" i="1"/>
  <c r="L239" i="1"/>
  <c r="L240" i="1"/>
  <c r="L241" i="1"/>
  <c r="L242" i="1"/>
  <c r="A251" i="1"/>
  <c r="A252" i="1"/>
  <c r="A253" i="1"/>
  <c r="A254" i="1"/>
  <c r="A255" i="1"/>
  <c r="A256" i="1"/>
  <c r="A257" i="1"/>
  <c r="A258" i="1"/>
  <c r="A259" i="1"/>
  <c r="A260" i="1"/>
  <c r="A261" i="1"/>
  <c r="A262" i="1"/>
  <c r="A263" i="1"/>
  <c r="A264" i="1"/>
  <c r="A265" i="1"/>
  <c r="A266" i="1"/>
  <c r="A267" i="1"/>
  <c r="B251" i="1"/>
  <c r="B252" i="1"/>
  <c r="B253" i="1"/>
  <c r="B254" i="1"/>
  <c r="B255" i="1"/>
  <c r="B256" i="1"/>
  <c r="B257" i="1"/>
  <c r="B258" i="1"/>
  <c r="B259" i="1"/>
  <c r="B260" i="1"/>
  <c r="B261" i="1"/>
  <c r="B262" i="1"/>
  <c r="B263" i="1"/>
  <c r="B264" i="1"/>
  <c r="B265" i="1"/>
  <c r="B266" i="1"/>
  <c r="B267" i="1"/>
  <c r="B268" i="1"/>
  <c r="B269" i="1"/>
  <c r="B270" i="1"/>
  <c r="B271" i="1"/>
  <c r="B272" i="1"/>
  <c r="A268" i="1"/>
  <c r="A269" i="1"/>
  <c r="A270" i="1"/>
  <c r="A271" i="1"/>
  <c r="A272" i="1"/>
  <c r="AH5" i="1"/>
  <c r="AH4" i="1"/>
  <c r="AH3" i="1"/>
  <c r="W3" i="1"/>
  <c r="AI9" i="1"/>
  <c r="AI10" i="1"/>
  <c r="AI11" i="1"/>
  <c r="AI12" i="1"/>
  <c r="AI13" i="1"/>
  <c r="AI14" i="1"/>
  <c r="AI15" i="1"/>
  <c r="AI16" i="1"/>
  <c r="AI17" i="1"/>
  <c r="AI18" i="1"/>
  <c r="AI19" i="1"/>
  <c r="AI20" i="1"/>
  <c r="AI21" i="1"/>
  <c r="AI22" i="1"/>
  <c r="AI23" i="1"/>
  <c r="AI24" i="1"/>
  <c r="AI25" i="1"/>
  <c r="AI26" i="1"/>
  <c r="AI27" i="1"/>
  <c r="AI28" i="1"/>
  <c r="AI29" i="1"/>
  <c r="AI30" i="1"/>
  <c r="AI31" i="1"/>
  <c r="AI32" i="1"/>
  <c r="AI33" i="1"/>
  <c r="AI34" i="1"/>
  <c r="AI35" i="1"/>
  <c r="AI36" i="1"/>
  <c r="AI37" i="1"/>
  <c r="AI38" i="1"/>
  <c r="AI39" i="1"/>
  <c r="AI40" i="1"/>
  <c r="AI41" i="1"/>
  <c r="AI42" i="1"/>
  <c r="AI43" i="1"/>
  <c r="AI44" i="1"/>
  <c r="AI45" i="1"/>
  <c r="AI46" i="1"/>
  <c r="AI47" i="1"/>
  <c r="AI48" i="1"/>
  <c r="AI49" i="1"/>
  <c r="AI50" i="1"/>
  <c r="AI51" i="1"/>
  <c r="AI52" i="1"/>
  <c r="AI53" i="1"/>
  <c r="AI54" i="1"/>
  <c r="AI55" i="1"/>
  <c r="AI56" i="1"/>
  <c r="AI57" i="1"/>
  <c r="AI58" i="1"/>
  <c r="AI59" i="1"/>
  <c r="AI60" i="1"/>
  <c r="AI61" i="1"/>
  <c r="AI62" i="1"/>
  <c r="AI63" i="1"/>
  <c r="AI64" i="1"/>
  <c r="AI65" i="1"/>
  <c r="AI66" i="1"/>
  <c r="AI67" i="1"/>
  <c r="AI68" i="1"/>
  <c r="AI69" i="1"/>
  <c r="AI70" i="1"/>
  <c r="AI71" i="1"/>
  <c r="AI72" i="1"/>
  <c r="AI73" i="1"/>
  <c r="AI74" i="1"/>
  <c r="AI75" i="1"/>
  <c r="AI76" i="1"/>
  <c r="AI77" i="1"/>
  <c r="AI78" i="1"/>
  <c r="AI79" i="1"/>
  <c r="AI80" i="1"/>
  <c r="AI81" i="1"/>
  <c r="AI82" i="1"/>
  <c r="AI83" i="1"/>
  <c r="AI84" i="1"/>
  <c r="AI85" i="1"/>
  <c r="AI86" i="1"/>
  <c r="AI87" i="1"/>
  <c r="AI88" i="1"/>
  <c r="AI89" i="1"/>
  <c r="AI90" i="1"/>
  <c r="AI91" i="1"/>
  <c r="AI92" i="1"/>
  <c r="AI93" i="1"/>
  <c r="AI94" i="1"/>
  <c r="AI95" i="1"/>
  <c r="AI96" i="1"/>
  <c r="AI97" i="1"/>
  <c r="AI98" i="1"/>
  <c r="AI99" i="1"/>
  <c r="AI100" i="1"/>
  <c r="AI101" i="1"/>
  <c r="AI102" i="1"/>
  <c r="AI103" i="1"/>
  <c r="AI104" i="1"/>
  <c r="AI105" i="1"/>
  <c r="AI106" i="1"/>
  <c r="AI107" i="1"/>
  <c r="AI108" i="1"/>
  <c r="AI109" i="1"/>
  <c r="AI110" i="1"/>
  <c r="AI111" i="1"/>
  <c r="AI112" i="1"/>
  <c r="AI113" i="1"/>
  <c r="AI114" i="1"/>
  <c r="AI115" i="1"/>
  <c r="AI116" i="1"/>
  <c r="AI117" i="1"/>
  <c r="AI118" i="1"/>
  <c r="AI119" i="1"/>
  <c r="AI120" i="1"/>
  <c r="AI121" i="1"/>
  <c r="AI122" i="1"/>
  <c r="AI123" i="1"/>
  <c r="AI124" i="1"/>
  <c r="AI125" i="1"/>
  <c r="AI126" i="1"/>
  <c r="AI127" i="1"/>
  <c r="AI128" i="1"/>
  <c r="AI129" i="1"/>
  <c r="AI130" i="1"/>
  <c r="AI131" i="1"/>
  <c r="AI132" i="1"/>
  <c r="AI133" i="1"/>
  <c r="AI134" i="1"/>
  <c r="AI135" i="1"/>
  <c r="AI136" i="1"/>
  <c r="AI137" i="1"/>
  <c r="AI138" i="1"/>
  <c r="AI139" i="1"/>
  <c r="AI140" i="1"/>
  <c r="AI141" i="1"/>
  <c r="AI142" i="1"/>
  <c r="AI143" i="1"/>
  <c r="AI144" i="1"/>
  <c r="AI145" i="1"/>
  <c r="AI146" i="1"/>
  <c r="AI147" i="1"/>
  <c r="AI148" i="1"/>
  <c r="AI149" i="1"/>
  <c r="AI150" i="1"/>
  <c r="AI151" i="1"/>
  <c r="AI152" i="1"/>
  <c r="AI153" i="1"/>
  <c r="AI154" i="1"/>
  <c r="AI155" i="1"/>
  <c r="AI156" i="1"/>
  <c r="AI157" i="1"/>
  <c r="AI158" i="1"/>
  <c r="AI159" i="1"/>
  <c r="AI160" i="1"/>
  <c r="AI161" i="1"/>
  <c r="AI162" i="1"/>
  <c r="AI163" i="1"/>
  <c r="AI164" i="1"/>
  <c r="AI165" i="1"/>
  <c r="AI166" i="1"/>
  <c r="AI167" i="1"/>
  <c r="AI168" i="1"/>
  <c r="AI169" i="1"/>
  <c r="AI170" i="1"/>
  <c r="AI171" i="1"/>
  <c r="AI172" i="1"/>
  <c r="AI173" i="1"/>
  <c r="AI174" i="1"/>
  <c r="AI175" i="1"/>
  <c r="AI176" i="1"/>
  <c r="AI177" i="1"/>
  <c r="AI178" i="1"/>
  <c r="AI179" i="1"/>
  <c r="AI180" i="1"/>
  <c r="AI181" i="1"/>
  <c r="AI182" i="1"/>
  <c r="AI183" i="1"/>
  <c r="AI184" i="1"/>
  <c r="AI185" i="1"/>
  <c r="AI186" i="1"/>
  <c r="AI187" i="1"/>
  <c r="AI188" i="1"/>
  <c r="AI189" i="1"/>
  <c r="AI190" i="1"/>
  <c r="AI191" i="1"/>
  <c r="AI192" i="1"/>
  <c r="AI193" i="1"/>
  <c r="AI194" i="1"/>
  <c r="AI195" i="1"/>
  <c r="AI196" i="1"/>
  <c r="AI197" i="1"/>
  <c r="AI198" i="1"/>
  <c r="AI199" i="1"/>
  <c r="AI200" i="1"/>
  <c r="AI201" i="1"/>
  <c r="AI202" i="1"/>
  <c r="AI203" i="1"/>
  <c r="AI204" i="1"/>
  <c r="AI205" i="1"/>
  <c r="AI206" i="1"/>
  <c r="AI207" i="1"/>
  <c r="AI208" i="1"/>
  <c r="AI209" i="1"/>
  <c r="AI210" i="1"/>
  <c r="AI211" i="1"/>
  <c r="AI212" i="1"/>
  <c r="AI213" i="1"/>
  <c r="AI214" i="1"/>
  <c r="AI215" i="1"/>
  <c r="AI216" i="1"/>
  <c r="AI217" i="1"/>
  <c r="AI218" i="1"/>
  <c r="AI219" i="1"/>
  <c r="AI220" i="1"/>
  <c r="AI221" i="1"/>
  <c r="AI222" i="1"/>
  <c r="AI223" i="1"/>
  <c r="AI224" i="1"/>
  <c r="AI225" i="1"/>
  <c r="AI226" i="1"/>
  <c r="AI227" i="1"/>
  <c r="AI228" i="1"/>
  <c r="AI229" i="1"/>
  <c r="AI230" i="1"/>
  <c r="AI231" i="1"/>
  <c r="AI232" i="1"/>
  <c r="AI233" i="1"/>
  <c r="AI234" i="1"/>
  <c r="AI235" i="1"/>
  <c r="AI236" i="1"/>
  <c r="AI237" i="1"/>
  <c r="AF9" i="1"/>
  <c r="AE209" i="1"/>
  <c r="AJ209" i="1"/>
  <c r="AE210" i="1"/>
  <c r="AJ210" i="1"/>
  <c r="AE211" i="1"/>
  <c r="AJ211" i="1"/>
  <c r="AE212" i="1"/>
  <c r="AE213" i="1"/>
  <c r="AE214" i="1"/>
  <c r="AJ214" i="1"/>
  <c r="AE215" i="1"/>
  <c r="AJ215" i="1"/>
  <c r="AJ212" i="1"/>
  <c r="AJ213" i="1"/>
  <c r="AJ216" i="1"/>
  <c r="AJ217" i="1"/>
  <c r="AJ218" i="1"/>
  <c r="AJ219" i="1"/>
  <c r="AJ220" i="1"/>
  <c r="AJ221" i="1"/>
  <c r="AJ222" i="1"/>
  <c r="AJ223" i="1"/>
  <c r="AJ224" i="1"/>
  <c r="AJ225" i="1"/>
  <c r="AJ226" i="1"/>
  <c r="AJ227" i="1"/>
  <c r="AJ228" i="1"/>
  <c r="AJ229" i="1"/>
  <c r="AJ230" i="1"/>
  <c r="AJ231" i="1"/>
  <c r="AJ232" i="1"/>
  <c r="AJ233" i="1"/>
  <c r="AJ234" i="1"/>
  <c r="AJ235" i="1"/>
  <c r="AJ236" i="1"/>
  <c r="AJ237" i="1"/>
  <c r="AF208" i="1"/>
  <c r="AF207" i="1"/>
  <c r="AF206" i="1"/>
  <c r="AF205" i="1"/>
  <c r="AF204" i="1"/>
  <c r="AF203" i="1"/>
  <c r="AF202" i="1"/>
  <c r="AF201" i="1"/>
  <c r="AF200" i="1"/>
  <c r="AF199" i="1"/>
  <c r="AF198" i="1"/>
  <c r="AF197" i="1"/>
  <c r="AF196" i="1"/>
  <c r="AF195" i="1"/>
  <c r="AF194" i="1"/>
  <c r="AF193" i="1"/>
  <c r="AF192" i="1"/>
  <c r="AF191" i="1"/>
  <c r="AF190" i="1"/>
  <c r="AF189" i="1"/>
  <c r="AF188" i="1"/>
  <c r="AF187" i="1"/>
  <c r="AF186" i="1"/>
  <c r="AF185" i="1"/>
  <c r="AF184" i="1"/>
  <c r="AF183" i="1"/>
  <c r="AF182" i="1"/>
  <c r="AF181" i="1"/>
  <c r="AF180" i="1"/>
  <c r="AF179" i="1"/>
  <c r="AF178" i="1"/>
  <c r="AF177" i="1"/>
  <c r="AF176" i="1"/>
  <c r="AF175" i="1"/>
  <c r="AF174" i="1"/>
  <c r="AF173" i="1"/>
  <c r="AF172" i="1"/>
  <c r="AF171" i="1"/>
  <c r="AF170" i="1"/>
  <c r="AF169" i="1"/>
  <c r="AF168" i="1"/>
  <c r="AF167" i="1"/>
  <c r="AF166" i="1"/>
  <c r="AF165" i="1"/>
  <c r="AF164" i="1"/>
  <c r="AF163" i="1"/>
  <c r="AF162" i="1"/>
  <c r="AF161" i="1"/>
  <c r="AF160" i="1"/>
  <c r="AF159" i="1"/>
  <c r="AF158" i="1"/>
  <c r="AF157" i="1"/>
  <c r="AF156" i="1"/>
  <c r="AF155" i="1"/>
  <c r="AF154" i="1"/>
  <c r="AF153" i="1"/>
  <c r="AF152" i="1"/>
  <c r="AF151" i="1"/>
  <c r="AF150" i="1"/>
  <c r="AF149" i="1"/>
  <c r="AF148" i="1"/>
  <c r="AF147" i="1"/>
  <c r="AF146" i="1"/>
  <c r="AF145" i="1"/>
  <c r="AF144" i="1"/>
  <c r="AF143" i="1"/>
  <c r="AF142" i="1"/>
  <c r="AF141" i="1"/>
  <c r="AF140" i="1"/>
  <c r="AF139" i="1"/>
  <c r="AF138" i="1"/>
  <c r="AF137" i="1"/>
  <c r="AF136" i="1"/>
  <c r="AF135" i="1"/>
  <c r="AF134" i="1"/>
  <c r="AF133" i="1"/>
  <c r="AF132" i="1"/>
  <c r="AF131" i="1"/>
  <c r="AF130" i="1"/>
  <c r="AF129" i="1"/>
  <c r="AF128" i="1"/>
  <c r="AF127" i="1"/>
  <c r="AF126" i="1"/>
  <c r="AF125" i="1"/>
  <c r="AF124" i="1"/>
  <c r="AF123" i="1"/>
  <c r="AF122" i="1"/>
  <c r="AF121" i="1"/>
  <c r="AF120" i="1"/>
  <c r="AF119" i="1"/>
  <c r="AF118" i="1"/>
  <c r="AF117" i="1"/>
  <c r="AF116" i="1"/>
  <c r="AF115" i="1"/>
  <c r="AF114" i="1"/>
  <c r="AF113" i="1"/>
  <c r="AF112" i="1"/>
  <c r="AF111" i="1"/>
  <c r="AF110" i="1"/>
  <c r="AF109" i="1"/>
  <c r="AF108" i="1"/>
  <c r="AF107" i="1"/>
  <c r="AF106" i="1"/>
  <c r="AF105" i="1"/>
  <c r="AF104" i="1"/>
  <c r="AF103" i="1"/>
  <c r="AF102" i="1"/>
  <c r="AF101" i="1"/>
  <c r="AF100" i="1"/>
  <c r="AF99" i="1"/>
  <c r="AF98" i="1"/>
  <c r="AF97" i="1"/>
  <c r="AF96" i="1"/>
  <c r="AF95" i="1"/>
  <c r="AF94" i="1"/>
  <c r="AF93" i="1"/>
  <c r="AF92" i="1"/>
  <c r="AF91" i="1"/>
  <c r="AF90" i="1"/>
  <c r="AF89" i="1"/>
  <c r="AF88" i="1"/>
  <c r="AF87" i="1"/>
  <c r="AF86" i="1"/>
  <c r="AF85" i="1"/>
  <c r="AF84" i="1"/>
  <c r="AF83" i="1"/>
  <c r="AF82" i="1"/>
  <c r="AF81" i="1"/>
  <c r="AF80" i="1"/>
  <c r="AF79" i="1"/>
  <c r="AF78" i="1"/>
  <c r="AF77" i="1"/>
  <c r="AF76" i="1"/>
  <c r="AF75" i="1"/>
  <c r="AF74" i="1"/>
  <c r="AF73" i="1"/>
  <c r="AF72" i="1"/>
  <c r="AF71" i="1"/>
  <c r="AF70" i="1"/>
  <c r="AF69" i="1"/>
  <c r="AF68" i="1"/>
  <c r="AF67" i="1"/>
  <c r="AF66" i="1"/>
  <c r="AF65" i="1"/>
  <c r="AF64" i="1"/>
  <c r="AF63" i="1"/>
  <c r="AF62" i="1"/>
  <c r="AF61" i="1"/>
  <c r="AF60" i="1"/>
  <c r="AF59" i="1"/>
  <c r="AF58" i="1"/>
  <c r="AF57" i="1"/>
  <c r="AF56" i="1"/>
  <c r="AF55" i="1"/>
  <c r="AF54" i="1"/>
  <c r="AF53" i="1"/>
  <c r="AF52" i="1"/>
  <c r="AF51" i="1"/>
  <c r="AF50" i="1"/>
  <c r="AF49" i="1"/>
  <c r="AF48" i="1"/>
  <c r="AF47" i="1"/>
  <c r="AF46" i="1"/>
  <c r="AF45" i="1"/>
  <c r="AF44" i="1"/>
  <c r="AF43" i="1"/>
  <c r="AF42" i="1"/>
  <c r="AF41" i="1"/>
  <c r="AF40" i="1"/>
  <c r="AF39" i="1"/>
  <c r="AF38" i="1"/>
  <c r="AF37" i="1"/>
  <c r="AF36" i="1"/>
  <c r="AF35" i="1"/>
  <c r="AF34" i="1"/>
  <c r="AF33" i="1"/>
  <c r="AF32" i="1"/>
  <c r="AF31" i="1"/>
  <c r="AF30" i="1"/>
  <c r="AF29" i="1"/>
  <c r="AF28" i="1"/>
  <c r="AF27" i="1"/>
  <c r="AF26" i="1"/>
  <c r="AF25" i="1"/>
  <c r="AF24" i="1"/>
  <c r="AF23" i="1"/>
  <c r="AF22" i="1"/>
  <c r="AF21" i="1"/>
  <c r="AF20" i="1"/>
  <c r="AF19" i="1"/>
  <c r="AF18" i="1"/>
  <c r="AF17" i="1"/>
  <c r="AF16" i="1"/>
  <c r="AF15" i="1"/>
  <c r="AF14" i="1"/>
  <c r="AF13" i="1"/>
  <c r="AF12" i="1"/>
  <c r="AF11" i="1"/>
  <c r="AF10" i="1"/>
  <c r="AI8" i="1"/>
  <c r="H201" i="1"/>
  <c r="H202" i="1"/>
  <c r="H8" i="1"/>
  <c r="H9" i="1"/>
  <c r="H10" i="1"/>
  <c r="H11" i="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C4" i="1"/>
  <c r="K72" i="1"/>
  <c r="H72" i="1"/>
  <c r="H73" i="1"/>
  <c r="H74" i="1"/>
  <c r="H75" i="1"/>
  <c r="H76" i="1"/>
  <c r="H77" i="1"/>
  <c r="H78" i="1"/>
  <c r="H79" i="1"/>
  <c r="H80" i="1"/>
  <c r="H81" i="1"/>
  <c r="H82" i="1"/>
  <c r="H83" i="1"/>
  <c r="H84" i="1"/>
  <c r="H85" i="1"/>
  <c r="H86" i="1"/>
  <c r="H87" i="1"/>
  <c r="H88" i="1"/>
  <c r="K89" i="1"/>
  <c r="H89" i="1"/>
  <c r="H90" i="1"/>
  <c r="H91" i="1"/>
  <c r="H92" i="1"/>
  <c r="H93" i="1"/>
  <c r="H94" i="1"/>
  <c r="H95" i="1"/>
  <c r="H96" i="1"/>
  <c r="H97" i="1"/>
  <c r="H98" i="1"/>
  <c r="H99" i="1"/>
  <c r="H100" i="1"/>
  <c r="H101" i="1"/>
  <c r="H102" i="1"/>
  <c r="H103" i="1"/>
  <c r="H104" i="1"/>
  <c r="K105" i="1"/>
  <c r="H105" i="1"/>
  <c r="H106" i="1"/>
  <c r="H107" i="1"/>
  <c r="H108" i="1"/>
  <c r="H109" i="1"/>
  <c r="H110" i="1"/>
  <c r="H111" i="1"/>
  <c r="H112" i="1"/>
  <c r="H113" i="1"/>
  <c r="H114" i="1"/>
  <c r="H115" i="1"/>
  <c r="H116" i="1"/>
  <c r="H117" i="1"/>
  <c r="H118" i="1"/>
  <c r="H119" i="1"/>
  <c r="H120" i="1"/>
  <c r="H121" i="1"/>
  <c r="H122" i="1"/>
  <c r="H123" i="1"/>
  <c r="K124"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3" i="1"/>
  <c r="H204" i="1"/>
  <c r="H205" i="1"/>
  <c r="H206" i="1"/>
  <c r="H207" i="1"/>
  <c r="H209" i="1"/>
  <c r="H210" i="1"/>
  <c r="H211" i="1"/>
  <c r="H212" i="1"/>
  <c r="H208"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AB69" i="1"/>
  <c r="AB70" i="1"/>
  <c r="AB71" i="1"/>
  <c r="AB72" i="1"/>
  <c r="AB73" i="1"/>
  <c r="AB74" i="1"/>
  <c r="AB75" i="1"/>
  <c r="AB76" i="1"/>
  <c r="AB77" i="1"/>
  <c r="AB78" i="1"/>
  <c r="AB79" i="1"/>
  <c r="AB80" i="1"/>
  <c r="AB81" i="1"/>
  <c r="AB82" i="1"/>
  <c r="AB83" i="1"/>
  <c r="AB84" i="1"/>
  <c r="AB85" i="1"/>
  <c r="AB86" i="1"/>
  <c r="AB87" i="1"/>
  <c r="AB88" i="1"/>
  <c r="AB89" i="1"/>
  <c r="AB90" i="1"/>
  <c r="AB91" i="1"/>
  <c r="AB92" i="1"/>
  <c r="AB93" i="1"/>
  <c r="AB94" i="1"/>
  <c r="AB95" i="1"/>
  <c r="AB96" i="1"/>
  <c r="AB97" i="1"/>
  <c r="AB98" i="1"/>
  <c r="AB99" i="1"/>
  <c r="AB100" i="1"/>
  <c r="AB101" i="1"/>
  <c r="AB102" i="1"/>
  <c r="AB103" i="1"/>
  <c r="AB104" i="1"/>
  <c r="AB105" i="1"/>
  <c r="AB106" i="1"/>
  <c r="AB107" i="1"/>
  <c r="AB108" i="1"/>
  <c r="AB109" i="1"/>
  <c r="AB110" i="1"/>
  <c r="AB111" i="1"/>
  <c r="AB112" i="1"/>
  <c r="AB113" i="1"/>
  <c r="AB114" i="1"/>
  <c r="AB115" i="1"/>
  <c r="AB116" i="1"/>
  <c r="AB117" i="1"/>
  <c r="AB118" i="1"/>
  <c r="AB119" i="1"/>
  <c r="AB120" i="1"/>
  <c r="AB121" i="1"/>
  <c r="AB122" i="1"/>
  <c r="AB123" i="1"/>
  <c r="AB124" i="1"/>
  <c r="AB125" i="1"/>
  <c r="AB126" i="1"/>
  <c r="AB127" i="1"/>
  <c r="AB128" i="1"/>
  <c r="AB129" i="1"/>
  <c r="AB130" i="1"/>
  <c r="AB131" i="1"/>
  <c r="AB132" i="1"/>
  <c r="AB133" i="1"/>
  <c r="AB134" i="1"/>
  <c r="AB135" i="1"/>
  <c r="AB136" i="1"/>
  <c r="AB137" i="1"/>
  <c r="AB138" i="1"/>
  <c r="AB139" i="1"/>
  <c r="AB140" i="1"/>
  <c r="AB141" i="1"/>
  <c r="AB142" i="1"/>
  <c r="AB143" i="1"/>
  <c r="AB144" i="1"/>
  <c r="AB145" i="1"/>
  <c r="AB146" i="1"/>
  <c r="AB147" i="1"/>
  <c r="AB148" i="1"/>
  <c r="AB149" i="1"/>
  <c r="AB150" i="1"/>
  <c r="AB151" i="1"/>
  <c r="AB152" i="1"/>
  <c r="AB153" i="1"/>
  <c r="AB154" i="1"/>
  <c r="AB155" i="1"/>
  <c r="AB156" i="1"/>
  <c r="AB157" i="1"/>
  <c r="AB158" i="1"/>
  <c r="AB159" i="1"/>
  <c r="AB160" i="1"/>
  <c r="AB161" i="1"/>
  <c r="AB162" i="1"/>
  <c r="AB163" i="1"/>
  <c r="AB164" i="1"/>
  <c r="AB165" i="1"/>
  <c r="AB166" i="1"/>
  <c r="AB167" i="1"/>
  <c r="AB168" i="1"/>
  <c r="AB169" i="1"/>
  <c r="AB170" i="1"/>
  <c r="AB171" i="1"/>
  <c r="AB172" i="1"/>
  <c r="AB173" i="1"/>
  <c r="AB174" i="1"/>
  <c r="AB175" i="1"/>
  <c r="AB176" i="1"/>
  <c r="AB177" i="1"/>
  <c r="AB178" i="1"/>
  <c r="AB179" i="1"/>
  <c r="AB180" i="1"/>
  <c r="AB181" i="1"/>
  <c r="AB182" i="1"/>
  <c r="AB183" i="1"/>
  <c r="AB184" i="1"/>
  <c r="AB185" i="1"/>
  <c r="AB186" i="1"/>
  <c r="AB187" i="1"/>
  <c r="AB188" i="1"/>
  <c r="AB189" i="1"/>
  <c r="AB190" i="1"/>
  <c r="AB191" i="1"/>
  <c r="AB192" i="1"/>
  <c r="AB193" i="1"/>
  <c r="AB194" i="1"/>
  <c r="AB195" i="1"/>
  <c r="AB196" i="1"/>
  <c r="AB197" i="1"/>
  <c r="AB198" i="1"/>
  <c r="AB199" i="1"/>
  <c r="AB200" i="1"/>
  <c r="AB201" i="1"/>
  <c r="AB202" i="1"/>
  <c r="AB203" i="1"/>
  <c r="AB204" i="1"/>
  <c r="AB205" i="1"/>
  <c r="AB206" i="1"/>
  <c r="AB207" i="1"/>
  <c r="AB208" i="1"/>
  <c r="W5" i="1"/>
  <c r="W4" i="1"/>
  <c r="N9" i="1"/>
  <c r="N10" i="1"/>
  <c r="N12" i="1"/>
  <c r="N16" i="1"/>
  <c r="N17" i="1"/>
  <c r="N18" i="1"/>
  <c r="N19" i="1"/>
  <c r="N21" i="1"/>
  <c r="N22" i="1"/>
  <c r="N23" i="1"/>
  <c r="N25" i="1"/>
  <c r="N26" i="1"/>
  <c r="N28" i="1"/>
  <c r="N29" i="1"/>
  <c r="N30" i="1"/>
  <c r="N31" i="1"/>
  <c r="N32" i="1"/>
  <c r="N33" i="1"/>
  <c r="N34" i="1"/>
  <c r="N36" i="1"/>
  <c r="N37" i="1"/>
  <c r="N39" i="1"/>
  <c r="N40" i="1"/>
  <c r="N41" i="1"/>
  <c r="N42" i="1"/>
  <c r="N43" i="1"/>
  <c r="N44" i="1"/>
  <c r="N45" i="1"/>
  <c r="N46" i="1"/>
  <c r="N47" i="1"/>
  <c r="N48" i="1"/>
  <c r="N49" i="1"/>
  <c r="N50" i="1"/>
  <c r="N52" i="1"/>
  <c r="N53" i="1"/>
  <c r="N54" i="1"/>
  <c r="N55" i="1"/>
  <c r="N56" i="1"/>
  <c r="N57" i="1"/>
  <c r="N59" i="1"/>
  <c r="N60" i="1"/>
  <c r="N61" i="1"/>
  <c r="N63" i="1"/>
  <c r="N64" i="1"/>
  <c r="N65" i="1"/>
  <c r="N66" i="1"/>
  <c r="N67" i="1"/>
  <c r="N68" i="1"/>
  <c r="N69" i="1"/>
  <c r="N70" i="1"/>
  <c r="N71" i="1"/>
  <c r="N72" i="1"/>
  <c r="N73" i="1"/>
  <c r="N74" i="1"/>
  <c r="N75" i="1"/>
  <c r="N76" i="1"/>
  <c r="N77" i="1"/>
  <c r="N78" i="1"/>
  <c r="N79" i="1"/>
  <c r="N80" i="1"/>
  <c r="N81" i="1"/>
  <c r="N82" i="1"/>
  <c r="N83" i="1"/>
  <c r="N84" i="1"/>
  <c r="N85" i="1"/>
  <c r="N86" i="1"/>
  <c r="N87" i="1"/>
  <c r="N88" i="1"/>
  <c r="N89" i="1"/>
  <c r="N90" i="1"/>
  <c r="N91" i="1"/>
  <c r="N92" i="1"/>
  <c r="N93" i="1"/>
  <c r="N94" i="1"/>
  <c r="N95" i="1"/>
  <c r="N96" i="1"/>
  <c r="N97" i="1"/>
  <c r="N98" i="1"/>
  <c r="N99" i="1"/>
  <c r="N100" i="1"/>
  <c r="N101" i="1"/>
  <c r="N102" i="1"/>
  <c r="N103" i="1"/>
  <c r="N104" i="1"/>
  <c r="N105" i="1"/>
  <c r="N106" i="1"/>
  <c r="N107" i="1"/>
  <c r="N108" i="1"/>
  <c r="N109" i="1"/>
  <c r="N110" i="1"/>
  <c r="N111" i="1"/>
  <c r="N112" i="1"/>
  <c r="N113" i="1"/>
  <c r="N114" i="1"/>
  <c r="N115" i="1"/>
  <c r="N116" i="1"/>
  <c r="N117" i="1"/>
  <c r="N118" i="1"/>
  <c r="N119" i="1"/>
  <c r="N120" i="1"/>
  <c r="N121" i="1"/>
  <c r="N122" i="1"/>
  <c r="N123" i="1"/>
  <c r="N124" i="1"/>
  <c r="N125" i="1"/>
  <c r="N126" i="1"/>
  <c r="N127" i="1"/>
  <c r="N128" i="1"/>
  <c r="N129" i="1"/>
  <c r="N130" i="1"/>
  <c r="N131" i="1"/>
  <c r="N132" i="1"/>
  <c r="N133" i="1"/>
  <c r="N134" i="1"/>
  <c r="N135" i="1"/>
  <c r="N136" i="1"/>
  <c r="N137" i="1"/>
  <c r="N138" i="1"/>
  <c r="N139" i="1"/>
  <c r="N140" i="1"/>
  <c r="N141" i="1"/>
  <c r="N142" i="1"/>
  <c r="N143" i="1"/>
  <c r="N144" i="1"/>
  <c r="N145" i="1"/>
  <c r="N146" i="1"/>
  <c r="N147" i="1"/>
  <c r="N148" i="1"/>
  <c r="N149" i="1"/>
  <c r="N150" i="1"/>
  <c r="N151" i="1"/>
  <c r="N152" i="1"/>
  <c r="N153" i="1"/>
  <c r="N154" i="1"/>
  <c r="N155" i="1"/>
  <c r="N156" i="1"/>
  <c r="N157" i="1"/>
  <c r="N158" i="1"/>
  <c r="N159" i="1"/>
  <c r="N160" i="1"/>
  <c r="N161" i="1"/>
  <c r="N162" i="1"/>
  <c r="N163" i="1"/>
  <c r="N164" i="1"/>
  <c r="N165" i="1"/>
  <c r="N166" i="1"/>
  <c r="N167" i="1"/>
  <c r="N168" i="1"/>
  <c r="N169" i="1"/>
  <c r="N170" i="1"/>
  <c r="N171" i="1"/>
  <c r="N172" i="1"/>
  <c r="N173" i="1"/>
  <c r="N174" i="1"/>
  <c r="N175" i="1"/>
  <c r="N176" i="1"/>
  <c r="N177" i="1"/>
  <c r="N178" i="1"/>
  <c r="N179" i="1"/>
  <c r="N180" i="1"/>
  <c r="N181" i="1"/>
  <c r="N182" i="1"/>
  <c r="N183" i="1"/>
  <c r="N184" i="1"/>
  <c r="N185" i="1"/>
  <c r="N186" i="1"/>
  <c r="N187" i="1"/>
  <c r="N188" i="1"/>
  <c r="N189" i="1"/>
  <c r="N190" i="1"/>
  <c r="N191" i="1"/>
  <c r="N192" i="1"/>
  <c r="N193" i="1"/>
  <c r="N194" i="1"/>
  <c r="N195" i="1"/>
  <c r="N196" i="1"/>
  <c r="N197" i="1"/>
  <c r="N198" i="1"/>
  <c r="N199" i="1"/>
  <c r="N200" i="1"/>
  <c r="N201" i="1"/>
  <c r="N202" i="1"/>
  <c r="N203" i="1"/>
  <c r="N204" i="1"/>
  <c r="N205" i="1"/>
  <c r="N206" i="1"/>
  <c r="N207" i="1"/>
  <c r="N208" i="1"/>
  <c r="N8" i="1"/>
  <c r="AA69" i="1"/>
  <c r="AA70" i="1"/>
  <c r="AA71" i="1"/>
  <c r="AA72" i="1"/>
  <c r="AA73" i="1"/>
  <c r="AA74" i="1"/>
  <c r="AA75" i="1"/>
  <c r="AA76" i="1"/>
  <c r="AA77" i="1"/>
  <c r="AA78" i="1"/>
  <c r="AA79" i="1"/>
  <c r="AA80" i="1"/>
  <c r="AA81" i="1"/>
  <c r="AA82" i="1"/>
  <c r="AA83" i="1"/>
  <c r="AA84" i="1"/>
  <c r="AA85" i="1"/>
  <c r="AA86" i="1"/>
  <c r="AA87" i="1"/>
  <c r="AA88" i="1"/>
  <c r="AA89" i="1"/>
  <c r="AA90" i="1"/>
  <c r="AA91" i="1"/>
  <c r="AA92" i="1"/>
  <c r="AA93" i="1"/>
  <c r="AA94" i="1"/>
  <c r="AA95" i="1"/>
  <c r="AA96" i="1"/>
  <c r="AA97" i="1"/>
  <c r="AA98" i="1"/>
  <c r="AA99" i="1"/>
  <c r="AA100" i="1"/>
  <c r="AA101" i="1"/>
  <c r="AA102" i="1"/>
  <c r="AA103" i="1"/>
  <c r="AA104" i="1"/>
  <c r="AA105" i="1"/>
  <c r="AA106" i="1"/>
  <c r="AA107" i="1"/>
  <c r="AA108" i="1"/>
  <c r="AA109" i="1"/>
  <c r="AA110" i="1"/>
  <c r="AA111" i="1"/>
  <c r="AA112" i="1"/>
  <c r="AA113" i="1"/>
  <c r="AA114" i="1"/>
  <c r="AA115" i="1"/>
  <c r="AA116" i="1"/>
  <c r="AA117" i="1"/>
  <c r="AA118" i="1"/>
  <c r="AA119" i="1"/>
  <c r="AA120" i="1"/>
  <c r="AA121" i="1"/>
  <c r="AA122" i="1"/>
  <c r="AA123" i="1"/>
  <c r="AA124" i="1"/>
  <c r="AA125" i="1"/>
  <c r="AA126" i="1"/>
  <c r="AA127" i="1"/>
  <c r="AA128" i="1"/>
  <c r="AA129" i="1"/>
  <c r="AA130" i="1"/>
  <c r="AA131" i="1"/>
  <c r="AA132" i="1"/>
  <c r="AA133" i="1"/>
  <c r="AA134" i="1"/>
  <c r="AA135" i="1"/>
  <c r="AA136" i="1"/>
  <c r="AA137" i="1"/>
  <c r="AA138" i="1"/>
  <c r="AA139" i="1"/>
  <c r="AA140" i="1"/>
  <c r="AA141" i="1"/>
  <c r="AA142" i="1"/>
  <c r="AA143" i="1"/>
  <c r="AA144" i="1"/>
  <c r="AA145" i="1"/>
  <c r="AA146" i="1"/>
  <c r="AA147" i="1"/>
  <c r="AA148" i="1"/>
  <c r="AA149" i="1"/>
  <c r="AA150" i="1"/>
  <c r="AA151" i="1"/>
  <c r="AA152" i="1"/>
  <c r="AA153" i="1"/>
  <c r="AA154" i="1"/>
  <c r="AA155" i="1"/>
  <c r="AA156" i="1"/>
  <c r="AA157" i="1"/>
  <c r="AA158" i="1"/>
  <c r="AA159" i="1"/>
  <c r="AA160" i="1"/>
  <c r="AA161" i="1"/>
  <c r="AA162" i="1"/>
  <c r="AA163" i="1"/>
  <c r="AA164" i="1"/>
  <c r="AA165" i="1"/>
  <c r="AA166" i="1"/>
  <c r="AA167" i="1"/>
  <c r="AA168" i="1"/>
  <c r="AA169" i="1"/>
  <c r="AA170" i="1"/>
  <c r="AA171" i="1"/>
  <c r="AA172" i="1"/>
  <c r="AA173" i="1"/>
  <c r="AA174" i="1"/>
  <c r="AA175" i="1"/>
  <c r="AA176" i="1"/>
  <c r="AA177" i="1"/>
  <c r="AA178" i="1"/>
  <c r="AA179" i="1"/>
  <c r="AA180" i="1"/>
  <c r="AA181" i="1"/>
  <c r="AA182" i="1"/>
  <c r="AA183" i="1"/>
  <c r="AA184" i="1"/>
  <c r="AA185" i="1"/>
  <c r="AA186" i="1"/>
  <c r="AA187" i="1"/>
  <c r="AA188" i="1"/>
  <c r="AA189" i="1"/>
  <c r="AA190" i="1"/>
  <c r="AA191" i="1"/>
  <c r="AA192" i="1"/>
  <c r="AA193" i="1"/>
  <c r="AA194" i="1"/>
  <c r="AA195" i="1"/>
  <c r="AA196" i="1"/>
  <c r="AA197" i="1"/>
  <c r="AA198" i="1"/>
  <c r="AA199" i="1"/>
  <c r="AA200" i="1"/>
  <c r="AA201" i="1"/>
  <c r="AA202" i="1"/>
  <c r="AA203" i="1"/>
  <c r="AA204" i="1"/>
  <c r="AA205" i="1"/>
  <c r="AA206" i="1"/>
  <c r="AA207" i="1"/>
  <c r="AA208" i="1"/>
  <c r="Z69" i="1"/>
  <c r="Z70" i="1"/>
  <c r="Z71" i="1"/>
  <c r="Z72" i="1"/>
  <c r="Z73" i="1"/>
  <c r="Z74" i="1"/>
  <c r="Z75" i="1"/>
  <c r="Z76" i="1"/>
  <c r="Z77" i="1"/>
  <c r="Z78" i="1"/>
  <c r="Z79" i="1"/>
  <c r="Z80" i="1"/>
  <c r="Z81" i="1"/>
  <c r="Z82" i="1"/>
  <c r="Z83" i="1"/>
  <c r="Z84" i="1"/>
  <c r="Z85" i="1"/>
  <c r="Z86" i="1"/>
  <c r="Z87" i="1"/>
  <c r="Z88" i="1"/>
  <c r="Z89" i="1"/>
  <c r="Z90" i="1"/>
  <c r="Z91" i="1"/>
  <c r="Z92" i="1"/>
  <c r="Z93" i="1"/>
  <c r="Z94" i="1"/>
  <c r="Z95" i="1"/>
  <c r="Z96" i="1"/>
  <c r="Z97" i="1"/>
  <c r="Z98" i="1"/>
  <c r="Z99" i="1"/>
  <c r="Z100" i="1"/>
  <c r="Z101" i="1"/>
  <c r="Z102" i="1"/>
  <c r="Z103" i="1"/>
  <c r="Z104" i="1"/>
  <c r="Z105" i="1"/>
  <c r="Z106" i="1"/>
  <c r="Z107" i="1"/>
  <c r="Z108" i="1"/>
  <c r="Z109" i="1"/>
  <c r="Z110" i="1"/>
  <c r="Z111" i="1"/>
  <c r="Z112" i="1"/>
  <c r="Z113" i="1"/>
  <c r="Z114" i="1"/>
  <c r="Z115" i="1"/>
  <c r="Z116" i="1"/>
  <c r="Z117" i="1"/>
  <c r="Z118" i="1"/>
  <c r="Z119" i="1"/>
  <c r="Z120" i="1"/>
  <c r="Z121" i="1"/>
  <c r="Z122" i="1"/>
  <c r="Z123" i="1"/>
  <c r="Z124" i="1"/>
  <c r="Z125" i="1"/>
  <c r="Z126" i="1"/>
  <c r="Z127" i="1"/>
  <c r="Z128" i="1"/>
  <c r="Z129" i="1"/>
  <c r="Z130" i="1"/>
  <c r="Z131" i="1"/>
  <c r="Z132" i="1"/>
  <c r="Z133" i="1"/>
  <c r="Z134" i="1"/>
  <c r="Z135" i="1"/>
  <c r="Z136" i="1"/>
  <c r="Z137" i="1"/>
  <c r="Z138" i="1"/>
  <c r="Z139" i="1"/>
  <c r="Z140" i="1"/>
  <c r="Z141" i="1"/>
  <c r="Z142" i="1"/>
  <c r="Z143" i="1"/>
  <c r="Z144" i="1"/>
  <c r="Z145" i="1"/>
  <c r="Z146" i="1"/>
  <c r="Z147" i="1"/>
  <c r="Z148" i="1"/>
  <c r="Z149" i="1"/>
  <c r="Z150" i="1"/>
  <c r="Z151" i="1"/>
  <c r="Z152" i="1"/>
  <c r="Z153" i="1"/>
  <c r="Z154" i="1"/>
  <c r="Z155" i="1"/>
  <c r="Z156" i="1"/>
  <c r="Z157" i="1"/>
  <c r="Z158" i="1"/>
  <c r="Z159" i="1"/>
  <c r="Z160" i="1"/>
  <c r="Z161" i="1"/>
  <c r="Z162" i="1"/>
  <c r="Z163" i="1"/>
  <c r="Z164" i="1"/>
  <c r="Z165" i="1"/>
  <c r="Z166" i="1"/>
  <c r="Z167" i="1"/>
  <c r="Z168" i="1"/>
  <c r="Z169" i="1"/>
  <c r="Z170" i="1"/>
  <c r="Z171" i="1"/>
  <c r="Z172" i="1"/>
  <c r="Z173" i="1"/>
  <c r="Z174" i="1"/>
  <c r="Z175" i="1"/>
  <c r="Z176" i="1"/>
  <c r="Z177" i="1"/>
  <c r="Z178" i="1"/>
  <c r="Z179" i="1"/>
  <c r="Z180" i="1"/>
  <c r="Z181" i="1"/>
  <c r="Z182" i="1"/>
  <c r="Z183" i="1"/>
  <c r="Z184" i="1"/>
  <c r="Z185" i="1"/>
  <c r="Z186" i="1"/>
  <c r="Z187" i="1"/>
  <c r="Z188" i="1"/>
  <c r="Z189" i="1"/>
  <c r="Z190" i="1"/>
  <c r="Z191" i="1"/>
  <c r="Z192" i="1"/>
  <c r="Z193" i="1"/>
  <c r="Z194" i="1"/>
  <c r="Z195" i="1"/>
  <c r="Z196" i="1"/>
  <c r="Z197" i="1"/>
  <c r="Z198" i="1"/>
  <c r="Z199" i="1"/>
  <c r="Z200" i="1"/>
  <c r="Z201" i="1"/>
  <c r="Z202" i="1"/>
  <c r="Z203" i="1"/>
  <c r="Z204" i="1"/>
  <c r="Z205" i="1"/>
  <c r="Z206" i="1"/>
  <c r="Z207" i="1"/>
  <c r="Z208" i="1"/>
  <c r="Y69" i="1"/>
  <c r="Y70" i="1"/>
  <c r="Y71" i="1"/>
  <c r="Y72" i="1"/>
  <c r="Y73" i="1"/>
  <c r="Y74" i="1"/>
  <c r="Y75" i="1"/>
  <c r="Y76" i="1"/>
  <c r="Y77" i="1"/>
  <c r="Y78" i="1"/>
  <c r="Y79" i="1"/>
  <c r="Y80" i="1"/>
  <c r="Y81" i="1"/>
  <c r="Y82" i="1"/>
  <c r="Y83" i="1"/>
  <c r="Y84" i="1"/>
  <c r="Y85" i="1"/>
  <c r="Y86" i="1"/>
  <c r="Y87" i="1"/>
  <c r="Y88" i="1"/>
  <c r="Y89" i="1"/>
  <c r="Y90" i="1"/>
  <c r="Y91" i="1"/>
  <c r="Y92" i="1"/>
  <c r="Y93" i="1"/>
  <c r="Y94" i="1"/>
  <c r="Y95" i="1"/>
  <c r="Y96" i="1"/>
  <c r="Y97" i="1"/>
  <c r="Y98" i="1"/>
  <c r="Y99" i="1"/>
  <c r="Y100" i="1"/>
  <c r="Y101" i="1"/>
  <c r="Y102" i="1"/>
  <c r="Y103" i="1"/>
  <c r="Y104" i="1"/>
  <c r="Y105" i="1"/>
  <c r="Y106" i="1"/>
  <c r="Y107" i="1"/>
  <c r="Y108" i="1"/>
  <c r="Y109" i="1"/>
  <c r="Y110" i="1"/>
  <c r="Y111" i="1"/>
  <c r="Y112" i="1"/>
  <c r="Y113" i="1"/>
  <c r="Y114" i="1"/>
  <c r="Y115" i="1"/>
  <c r="Y116" i="1"/>
  <c r="Y117" i="1"/>
  <c r="Y118" i="1"/>
  <c r="Y119" i="1"/>
  <c r="Y120" i="1"/>
  <c r="Y121" i="1"/>
  <c r="Y122" i="1"/>
  <c r="Y123" i="1"/>
  <c r="Y124" i="1"/>
  <c r="Y125" i="1"/>
  <c r="Y126" i="1"/>
  <c r="Y127" i="1"/>
  <c r="Y128" i="1"/>
  <c r="Y129" i="1"/>
  <c r="Y130" i="1"/>
  <c r="Y131" i="1"/>
  <c r="Y132" i="1"/>
  <c r="Y133" i="1"/>
  <c r="Y134" i="1"/>
  <c r="Y135" i="1"/>
  <c r="Y136" i="1"/>
  <c r="Y137" i="1"/>
  <c r="Y138" i="1"/>
  <c r="Y139" i="1"/>
  <c r="Y140" i="1"/>
  <c r="Y141" i="1"/>
  <c r="Y142" i="1"/>
  <c r="Y143" i="1"/>
  <c r="Y144" i="1"/>
  <c r="Y145" i="1"/>
  <c r="Y146" i="1"/>
  <c r="Y147" i="1"/>
  <c r="Y148" i="1"/>
  <c r="Y149" i="1"/>
  <c r="Y150" i="1"/>
  <c r="Y151" i="1"/>
  <c r="Y152" i="1"/>
  <c r="Y153" i="1"/>
  <c r="Y154" i="1"/>
  <c r="Y155" i="1"/>
  <c r="Y156" i="1"/>
  <c r="Y157" i="1"/>
  <c r="Y158" i="1"/>
  <c r="Y159" i="1"/>
  <c r="Y160" i="1"/>
  <c r="Y161" i="1"/>
  <c r="Y162" i="1"/>
  <c r="Y163" i="1"/>
  <c r="Y164" i="1"/>
  <c r="Y165" i="1"/>
  <c r="Y166" i="1"/>
  <c r="Y167" i="1"/>
  <c r="Y168" i="1"/>
  <c r="Y169" i="1"/>
  <c r="Y170" i="1"/>
  <c r="Y171" i="1"/>
  <c r="Y172" i="1"/>
  <c r="Y173" i="1"/>
  <c r="Y174" i="1"/>
  <c r="Y175" i="1"/>
  <c r="Y176" i="1"/>
  <c r="Y177" i="1"/>
  <c r="Y178" i="1"/>
  <c r="Y179" i="1"/>
  <c r="Y180" i="1"/>
  <c r="Y181" i="1"/>
  <c r="Y182" i="1"/>
  <c r="Y183" i="1"/>
  <c r="Y184" i="1"/>
  <c r="Y185" i="1"/>
  <c r="Y186" i="1"/>
  <c r="Y187" i="1"/>
  <c r="Y188" i="1"/>
  <c r="Y189" i="1"/>
  <c r="Y190" i="1"/>
  <c r="Y191" i="1"/>
  <c r="Y192" i="1"/>
  <c r="Y193" i="1"/>
  <c r="Y194" i="1"/>
  <c r="Y195" i="1"/>
  <c r="Y196" i="1"/>
  <c r="Y197" i="1"/>
  <c r="Y198" i="1"/>
  <c r="Y199" i="1"/>
  <c r="Y200" i="1"/>
  <c r="Y201" i="1"/>
  <c r="Y202" i="1"/>
  <c r="Y203" i="1"/>
  <c r="Y204" i="1"/>
  <c r="Y205" i="1"/>
  <c r="Y206" i="1"/>
  <c r="Y207" i="1"/>
  <c r="Y208" i="1"/>
  <c r="S8" i="1"/>
  <c r="AD8" i="1"/>
  <c r="N38" i="1"/>
  <c r="N14" i="1"/>
  <c r="N24" i="1"/>
  <c r="G179" i="20"/>
  <c r="S9" i="15"/>
  <c r="AD9" i="15"/>
  <c r="I12" i="21"/>
  <c r="F12" i="21"/>
  <c r="R12" i="21"/>
  <c r="F9" i="1"/>
  <c r="R9" i="1"/>
  <c r="BB29" i="21"/>
  <c r="J8" i="1"/>
  <c r="F9" i="18"/>
  <c r="R9" i="18"/>
  <c r="Y58" i="18"/>
  <c r="AA58" i="18"/>
  <c r="AB58" i="18"/>
  <c r="Z58" i="18"/>
  <c r="Y48" i="18"/>
  <c r="AB48" i="18"/>
  <c r="AA48" i="18"/>
  <c r="Z48" i="18"/>
  <c r="Y38" i="18"/>
  <c r="AB38" i="18"/>
  <c r="AA38" i="18"/>
  <c r="Z38" i="18"/>
  <c r="F14" i="20"/>
  <c r="R14" i="20"/>
  <c r="F10" i="17"/>
  <c r="R10" i="17"/>
  <c r="F13" i="21"/>
  <c r="R13" i="21"/>
  <c r="F10" i="16"/>
  <c r="R10" i="16"/>
  <c r="F9" i="16"/>
  <c r="R9" i="16"/>
  <c r="F13" i="22"/>
  <c r="R13" i="22"/>
  <c r="F10" i="15"/>
  <c r="R10" i="15"/>
  <c r="F9" i="15"/>
  <c r="R9" i="15"/>
  <c r="F12" i="23"/>
  <c r="R12" i="23"/>
  <c r="F9" i="14"/>
  <c r="R9" i="14"/>
  <c r="Y59" i="17"/>
  <c r="AB59" i="17"/>
  <c r="AA59" i="17"/>
  <c r="Z59" i="17"/>
  <c r="AA57" i="17"/>
  <c r="Z57" i="17"/>
  <c r="Y57" i="17"/>
  <c r="AB57" i="17"/>
  <c r="Y56" i="17"/>
  <c r="AB56" i="17"/>
  <c r="AA56" i="17"/>
  <c r="Z56" i="17"/>
  <c r="AA54" i="17"/>
  <c r="Z54" i="17"/>
  <c r="Y54" i="17"/>
  <c r="AB54" i="17"/>
  <c r="AA53" i="17"/>
  <c r="Z53" i="17"/>
  <c r="Y53" i="17"/>
  <c r="AB53" i="17"/>
  <c r="Y52" i="17"/>
  <c r="AB52" i="17"/>
  <c r="AA52" i="17"/>
  <c r="Z52" i="17"/>
  <c r="AA50" i="17"/>
  <c r="Z50" i="17"/>
  <c r="AB50" i="17"/>
  <c r="Y50" i="17"/>
  <c r="AA41" i="17"/>
  <c r="Z41" i="17"/>
  <c r="Y41" i="17"/>
  <c r="AB41" i="17"/>
  <c r="Z40" i="17"/>
  <c r="AA40" i="17"/>
  <c r="Y40" i="17"/>
  <c r="AB40" i="17"/>
  <c r="AB39" i="17"/>
  <c r="AA39" i="17"/>
  <c r="Z39" i="17"/>
  <c r="Y39" i="17"/>
  <c r="Z37" i="17"/>
  <c r="Y37" i="17"/>
  <c r="AB37" i="17"/>
  <c r="AA37" i="17"/>
  <c r="AA33" i="17"/>
  <c r="Z33" i="17"/>
  <c r="Y33" i="17"/>
  <c r="AB33" i="17"/>
  <c r="AA28" i="17"/>
  <c r="Z28" i="17"/>
  <c r="Y28" i="17"/>
  <c r="AB28" i="17"/>
  <c r="AA27" i="17"/>
  <c r="Z27" i="17"/>
  <c r="Y27" i="17"/>
  <c r="AB27" i="17"/>
  <c r="BB27" i="17"/>
  <c r="BA19" i="17"/>
  <c r="BA27" i="17"/>
  <c r="BB27" i="14"/>
  <c r="BA19" i="14"/>
  <c r="BA27" i="14"/>
  <c r="BB27" i="18"/>
  <c r="BA19" i="18"/>
  <c r="BA27" i="18"/>
  <c r="BB26" i="16"/>
  <c r="BA18" i="16"/>
  <c r="BB27" i="16"/>
  <c r="BA19" i="16"/>
  <c r="BB28" i="14"/>
  <c r="BA20" i="14"/>
  <c r="BA28" i="14"/>
  <c r="BB28" i="15"/>
  <c r="BA20" i="15"/>
  <c r="BA28" i="15"/>
  <c r="B11" i="24"/>
  <c r="H11" i="24"/>
  <c r="J11" i="24"/>
  <c r="A11" i="24"/>
  <c r="BB26" i="15"/>
  <c r="BA18" i="15"/>
  <c r="BA26" i="15"/>
  <c r="C10" i="14"/>
  <c r="G10" i="14"/>
  <c r="S9" i="17"/>
  <c r="AD9" i="17"/>
  <c r="F9" i="17"/>
  <c r="R9" i="17"/>
  <c r="BB28" i="18"/>
  <c r="BA20" i="18"/>
  <c r="BA28" i="18"/>
  <c r="AZ22" i="16"/>
  <c r="BB27" i="15"/>
  <c r="BA19" i="15"/>
  <c r="BA27" i="15"/>
  <c r="BB28" i="17"/>
  <c r="BA20" i="17"/>
  <c r="BA28" i="17"/>
  <c r="BB26" i="17"/>
  <c r="BA18" i="17"/>
  <c r="BA26" i="17"/>
  <c r="BB28" i="16"/>
  <c r="BA20" i="16"/>
  <c r="BB26" i="14"/>
  <c r="BA18" i="14"/>
  <c r="BA26" i="14"/>
  <c r="BB26" i="18"/>
  <c r="BA18" i="18"/>
  <c r="BA26" i="18"/>
  <c r="I12" i="24"/>
  <c r="F12" i="24"/>
  <c r="R12" i="24"/>
  <c r="S12" i="24"/>
  <c r="AD12" i="24"/>
  <c r="C13" i="24"/>
  <c r="G13" i="24"/>
  <c r="C10" i="18"/>
  <c r="AZ22" i="18"/>
  <c r="Q16" i="24"/>
  <c r="Q17" i="24"/>
  <c r="Q18" i="24"/>
  <c r="Q19" i="24"/>
  <c r="Q20" i="24"/>
  <c r="Q21" i="24"/>
  <c r="Q22" i="24"/>
  <c r="Q23" i="24"/>
  <c r="Q24" i="24"/>
  <c r="Q25" i="24"/>
  <c r="Q26" i="24"/>
  <c r="Q27" i="24"/>
  <c r="Q28" i="24"/>
  <c r="Q29" i="24"/>
  <c r="Q30" i="24"/>
  <c r="Q31" i="24"/>
  <c r="Q32" i="24"/>
  <c r="Q33" i="24"/>
  <c r="Q34" i="24"/>
  <c r="Q35" i="24"/>
  <c r="Q36" i="24"/>
  <c r="Q37" i="24"/>
  <c r="Q38" i="24"/>
  <c r="Q39" i="24"/>
  <c r="Q40" i="24"/>
  <c r="Q41" i="24"/>
  <c r="Q42" i="24"/>
  <c r="Q43" i="24"/>
  <c r="Q44" i="24"/>
  <c r="Q45" i="24"/>
  <c r="Q46" i="24"/>
  <c r="Q47" i="24"/>
  <c r="Q48" i="24"/>
  <c r="Q49" i="24"/>
  <c r="Q50" i="24"/>
  <c r="Q51" i="24"/>
  <c r="Q52" i="24"/>
  <c r="Q53" i="24"/>
  <c r="Q54" i="24"/>
  <c r="Q55" i="24"/>
  <c r="Q56" i="24"/>
  <c r="Q57" i="24"/>
  <c r="Q58" i="24"/>
  <c r="Q59" i="24"/>
  <c r="Q60" i="24"/>
  <c r="Q61" i="24"/>
  <c r="Q62" i="24"/>
  <c r="Q63" i="24"/>
  <c r="Q64" i="24"/>
  <c r="Q65" i="24"/>
  <c r="Q66" i="24"/>
  <c r="Q67" i="24"/>
  <c r="Q68" i="24"/>
  <c r="Q69" i="24"/>
  <c r="Q70" i="24"/>
  <c r="Q71" i="24"/>
  <c r="Q72" i="24"/>
  <c r="Q73" i="24"/>
  <c r="Q74" i="24"/>
  <c r="Q75" i="24"/>
  <c r="Q76" i="24"/>
  <c r="Q77" i="24"/>
  <c r="Q78" i="24"/>
  <c r="Q79" i="24"/>
  <c r="Q80" i="24"/>
  <c r="Q81" i="24"/>
  <c r="Q82" i="24"/>
  <c r="Q83" i="24"/>
  <c r="Q84" i="24"/>
  <c r="Q85" i="24"/>
  <c r="Q86" i="24"/>
  <c r="Q87" i="24"/>
  <c r="Q88" i="24"/>
  <c r="Q89" i="24"/>
  <c r="Q90" i="24"/>
  <c r="Q91" i="24"/>
  <c r="Q92" i="24"/>
  <c r="Q93" i="24"/>
  <c r="Q94" i="24"/>
  <c r="Q95" i="24"/>
  <c r="Q96" i="24"/>
  <c r="Q97" i="24"/>
  <c r="Q98" i="24"/>
  <c r="Q99" i="24"/>
  <c r="Q100" i="24"/>
  <c r="Q101" i="24"/>
  <c r="Q102" i="24"/>
  <c r="Q103" i="24"/>
  <c r="Q104" i="24"/>
  <c r="Q105" i="24"/>
  <c r="Q106" i="24"/>
  <c r="Q107" i="24"/>
  <c r="Q108" i="24"/>
  <c r="Q109" i="24"/>
  <c r="Q110" i="24"/>
  <c r="Q111" i="24"/>
  <c r="Q112" i="24"/>
  <c r="Q113" i="24"/>
  <c r="Q114" i="24"/>
  <c r="Q115" i="24"/>
  <c r="Q116" i="24"/>
  <c r="Q117" i="24"/>
  <c r="Q118" i="24"/>
  <c r="Q119" i="24"/>
  <c r="Q120" i="24"/>
  <c r="Q121" i="24"/>
  <c r="Q122" i="24"/>
  <c r="Q123" i="24"/>
  <c r="Q124" i="24"/>
  <c r="Q125" i="24"/>
  <c r="Q126" i="24"/>
  <c r="Q127" i="24"/>
  <c r="Q128" i="24"/>
  <c r="Q129" i="24"/>
  <c r="Q130" i="24"/>
  <c r="Q131" i="24"/>
  <c r="Q132" i="24"/>
  <c r="Q133" i="24"/>
  <c r="Q134" i="24"/>
  <c r="Q135" i="24"/>
  <c r="Q136" i="24"/>
  <c r="Q137" i="24"/>
  <c r="Q138" i="24"/>
  <c r="Q139" i="24"/>
  <c r="Q140" i="24"/>
  <c r="Q141" i="24"/>
  <c r="Q142" i="24"/>
  <c r="Q143" i="24"/>
  <c r="Q144" i="24"/>
  <c r="Q145" i="24"/>
  <c r="Q146" i="24"/>
  <c r="Q147" i="24"/>
  <c r="Q148" i="24"/>
  <c r="Q149" i="24"/>
  <c r="Q150" i="24"/>
  <c r="Q151" i="24"/>
  <c r="Q152" i="24"/>
  <c r="Q153" i="24"/>
  <c r="Q154" i="24"/>
  <c r="Q155" i="24"/>
  <c r="Q156" i="24"/>
  <c r="Q157" i="24"/>
  <c r="Q158" i="24"/>
  <c r="Q159" i="24"/>
  <c r="Q160" i="24"/>
  <c r="Q161" i="24"/>
  <c r="Q162" i="24"/>
  <c r="Q163" i="24"/>
  <c r="Q164" i="24"/>
  <c r="Q165" i="24"/>
  <c r="Q166" i="24"/>
  <c r="Q167" i="24"/>
  <c r="Q168" i="24"/>
  <c r="Q169" i="24"/>
  <c r="Q170" i="24"/>
  <c r="Q171" i="24"/>
  <c r="Q172" i="24"/>
  <c r="Q173" i="24"/>
  <c r="Q174" i="24"/>
  <c r="Q175" i="24"/>
  <c r="Q176" i="24"/>
  <c r="Q177" i="24"/>
  <c r="Q178" i="24"/>
  <c r="Q179" i="24"/>
  <c r="Q180" i="24"/>
  <c r="Q181" i="24"/>
  <c r="Q182" i="24"/>
  <c r="Q183" i="24"/>
  <c r="Q184" i="24"/>
  <c r="Q185" i="24"/>
  <c r="Q186" i="24"/>
  <c r="Q187" i="24"/>
  <c r="Q188" i="24"/>
  <c r="Q189" i="24"/>
  <c r="Q190" i="24"/>
  <c r="Q191" i="24"/>
  <c r="Q192" i="24"/>
  <c r="Q193" i="24"/>
  <c r="Q194" i="24"/>
  <c r="Q195" i="24"/>
  <c r="Q196" i="24"/>
  <c r="Q197" i="24"/>
  <c r="Q198" i="24"/>
  <c r="Q199" i="24"/>
  <c r="Q200" i="24"/>
  <c r="Q201" i="24"/>
  <c r="Q202" i="24"/>
  <c r="Q203" i="24"/>
  <c r="Q204" i="24"/>
  <c r="Q205" i="24"/>
  <c r="Q206" i="24"/>
  <c r="Q207" i="24"/>
  <c r="Q208" i="24"/>
  <c r="Q209" i="24"/>
  <c r="Q210" i="24"/>
  <c r="Q211" i="24"/>
  <c r="Q212" i="24"/>
  <c r="Q213" i="24"/>
  <c r="Q214" i="24"/>
  <c r="Q215" i="24"/>
  <c r="Q216" i="24"/>
  <c r="Q217" i="24"/>
  <c r="Q218" i="24"/>
  <c r="Q219" i="24"/>
  <c r="Q220" i="24"/>
  <c r="Q221" i="24"/>
  <c r="Q222" i="24"/>
  <c r="Q223" i="24"/>
  <c r="Q224" i="24"/>
  <c r="Q225" i="24"/>
  <c r="Q226" i="24"/>
  <c r="Q227" i="24"/>
  <c r="Q228" i="24"/>
  <c r="Q229" i="24"/>
  <c r="Q230" i="24"/>
  <c r="Q231" i="24"/>
  <c r="Q232" i="24"/>
  <c r="Q233" i="24"/>
  <c r="Q234" i="24"/>
  <c r="Q235" i="24"/>
  <c r="Q236" i="24"/>
  <c r="Q237" i="24"/>
  <c r="Q238" i="24"/>
  <c r="Q239" i="24"/>
  <c r="Q240" i="24"/>
  <c r="Q241" i="24"/>
  <c r="Q242" i="24"/>
  <c r="Q243" i="24"/>
  <c r="Q244" i="24"/>
  <c r="Q245" i="24"/>
  <c r="Q246" i="24"/>
  <c r="Q247" i="24"/>
  <c r="Q248" i="24"/>
  <c r="Q249" i="24"/>
  <c r="Q250" i="24"/>
  <c r="Q251" i="24"/>
  <c r="Q252" i="24"/>
  <c r="Q253" i="24"/>
  <c r="Q254" i="24"/>
  <c r="Q255" i="24"/>
  <c r="Q256" i="24"/>
  <c r="Q257" i="24"/>
  <c r="Q258" i="24"/>
  <c r="Q259" i="24"/>
  <c r="Q260" i="24"/>
  <c r="Q261" i="24"/>
  <c r="Q262" i="24"/>
  <c r="Q263" i="24"/>
  <c r="Q264" i="24"/>
  <c r="Q265" i="24"/>
  <c r="Q266" i="24"/>
  <c r="Q267" i="24"/>
  <c r="Q268" i="24"/>
  <c r="Q269" i="24"/>
  <c r="Q270" i="24"/>
  <c r="Q271" i="24"/>
  <c r="Q272" i="24"/>
  <c r="Q273" i="24"/>
  <c r="Q274" i="24"/>
  <c r="Q275" i="24"/>
  <c r="Q276" i="24"/>
  <c r="Q277" i="24"/>
  <c r="Q278" i="24"/>
  <c r="Q279" i="24"/>
  <c r="Q280" i="24"/>
  <c r="Q281" i="24"/>
  <c r="Q282" i="24"/>
  <c r="Q283" i="24"/>
  <c r="Q284" i="24"/>
  <c r="Q285" i="24"/>
  <c r="Q286" i="24"/>
  <c r="Q287" i="24"/>
  <c r="M52" i="24"/>
  <c r="M57" i="24"/>
  <c r="M56" i="24"/>
  <c r="V3" i="24"/>
  <c r="V4" i="24"/>
  <c r="AG5" i="24"/>
  <c r="AG3" i="24"/>
  <c r="V5" i="24"/>
  <c r="AG4" i="24"/>
  <c r="AQ33" i="24"/>
  <c r="AQ35" i="24"/>
  <c r="AF6" i="24"/>
  <c r="AF8" i="24"/>
  <c r="AB54" i="14"/>
  <c r="AA54" i="14"/>
  <c r="Z54" i="14"/>
  <c r="Y54" i="14"/>
  <c r="AB52" i="14"/>
  <c r="AA52" i="14"/>
  <c r="Z52" i="14"/>
  <c r="Y52" i="14"/>
  <c r="AB51" i="14"/>
  <c r="AA51" i="14"/>
  <c r="Z51" i="14"/>
  <c r="Y51" i="14"/>
  <c r="AB50" i="14"/>
  <c r="AA50" i="14"/>
  <c r="Z50" i="14"/>
  <c r="Y50" i="14"/>
  <c r="AB49" i="14"/>
  <c r="AA49" i="14"/>
  <c r="Z49" i="14"/>
  <c r="Y49" i="14"/>
  <c r="AB48" i="14"/>
  <c r="AA48" i="14"/>
  <c r="Z48" i="14"/>
  <c r="Y48" i="14"/>
  <c r="AB47" i="14"/>
  <c r="AA47" i="14"/>
  <c r="Z47" i="14"/>
  <c r="Y47" i="14"/>
  <c r="AB40" i="14"/>
  <c r="AA40" i="14"/>
  <c r="Z40" i="14"/>
  <c r="Y40" i="14"/>
  <c r="AB39" i="14"/>
  <c r="AA39" i="14"/>
  <c r="Z39" i="14"/>
  <c r="Y39" i="14"/>
  <c r="AB37" i="14"/>
  <c r="AA37" i="14"/>
  <c r="Z37" i="14"/>
  <c r="Y37" i="14"/>
  <c r="AB36" i="14"/>
  <c r="AA36" i="14"/>
  <c r="Z36" i="14"/>
  <c r="Y36" i="14"/>
  <c r="AB35" i="14"/>
  <c r="AA35" i="14"/>
  <c r="Z35" i="14"/>
  <c r="Y35" i="14"/>
  <c r="AB30" i="14"/>
  <c r="AA30" i="14"/>
  <c r="Z30" i="14"/>
  <c r="Y30" i="14"/>
  <c r="AB29" i="14"/>
  <c r="AA29" i="14"/>
  <c r="Z29" i="14"/>
  <c r="Y29" i="14"/>
  <c r="AB28" i="14"/>
  <c r="AA28" i="14"/>
  <c r="Z28" i="14"/>
  <c r="Y28" i="14"/>
  <c r="AB27" i="14"/>
  <c r="AA27" i="14"/>
  <c r="Z27" i="14"/>
  <c r="Y27" i="14"/>
  <c r="AB24" i="14"/>
  <c r="AA24" i="14"/>
  <c r="Z24" i="14"/>
  <c r="Y24" i="14"/>
  <c r="AB23" i="14"/>
  <c r="AA23" i="14"/>
  <c r="Z23" i="14"/>
  <c r="Y23" i="14"/>
  <c r="AB22" i="14"/>
  <c r="AA22" i="14"/>
  <c r="Z22" i="14"/>
  <c r="Y22" i="14"/>
  <c r="AB21" i="14"/>
  <c r="AA21" i="14"/>
  <c r="Z21" i="14"/>
  <c r="Y21" i="14"/>
  <c r="AB20" i="14"/>
  <c r="AA20" i="14"/>
  <c r="Z20" i="14"/>
  <c r="Y20" i="14"/>
  <c r="AB19" i="14"/>
  <c r="X6" i="14"/>
  <c r="X8" i="14"/>
  <c r="AA19" i="14"/>
  <c r="Z19" i="14"/>
  <c r="Y19" i="14"/>
  <c r="AZ22" i="14"/>
  <c r="Q9" i="23"/>
  <c r="L9" i="23"/>
  <c r="M9" i="23"/>
  <c r="X12" i="23"/>
  <c r="X13" i="23"/>
  <c r="X14" i="23"/>
  <c r="X15" i="23"/>
  <c r="V16" i="23"/>
  <c r="U10" i="23"/>
  <c r="W13" i="23"/>
  <c r="V17" i="23"/>
  <c r="V18" i="23"/>
  <c r="AB50" i="15"/>
  <c r="AA50" i="15"/>
  <c r="Z50" i="15"/>
  <c r="Y50" i="15"/>
  <c r="AB48" i="15"/>
  <c r="AA48" i="15"/>
  <c r="Z48" i="15"/>
  <c r="Y48" i="15"/>
  <c r="AB47" i="15"/>
  <c r="AA47" i="15"/>
  <c r="Z47" i="15"/>
  <c r="Y47" i="15"/>
  <c r="AB46" i="15"/>
  <c r="AA46" i="15"/>
  <c r="Z46" i="15"/>
  <c r="Y46" i="15"/>
  <c r="AB45" i="15"/>
  <c r="AA45" i="15"/>
  <c r="Z45" i="15"/>
  <c r="Y45" i="15"/>
  <c r="AB44" i="15"/>
  <c r="AA44" i="15"/>
  <c r="Z44" i="15"/>
  <c r="Y44" i="15"/>
  <c r="AB43" i="15"/>
  <c r="AA43" i="15"/>
  <c r="Z43" i="15"/>
  <c r="Y43" i="15"/>
  <c r="AB36" i="15"/>
  <c r="AA36" i="15"/>
  <c r="Z36" i="15"/>
  <c r="Y36" i="15"/>
  <c r="AB35" i="15"/>
  <c r="AA35" i="15"/>
  <c r="Z35" i="15"/>
  <c r="Y35" i="15"/>
  <c r="AB33" i="15"/>
  <c r="AA33" i="15"/>
  <c r="Z33" i="15"/>
  <c r="Y33" i="15"/>
  <c r="AB32" i="15"/>
  <c r="AA32" i="15"/>
  <c r="Z32" i="15"/>
  <c r="Y32" i="15"/>
  <c r="AB31" i="15"/>
  <c r="AA31" i="15"/>
  <c r="Z31" i="15"/>
  <c r="Y31" i="15"/>
  <c r="AB26" i="15"/>
  <c r="AA26" i="15"/>
  <c r="Z26" i="15"/>
  <c r="Y26" i="15"/>
  <c r="AB25" i="15"/>
  <c r="AA25" i="15"/>
  <c r="Z25" i="15"/>
  <c r="Y25" i="15"/>
  <c r="AB24" i="15"/>
  <c r="AA24" i="15"/>
  <c r="Z24" i="15"/>
  <c r="Y24" i="15"/>
  <c r="AB23" i="15"/>
  <c r="AA23" i="15"/>
  <c r="Z23" i="15"/>
  <c r="Y23" i="15"/>
  <c r="AB20" i="15"/>
  <c r="AA20" i="15"/>
  <c r="Z20" i="15"/>
  <c r="Y20" i="15"/>
  <c r="AB19" i="15"/>
  <c r="AA19" i="15"/>
  <c r="Z19" i="15"/>
  <c r="Y19" i="15"/>
  <c r="AB18" i="15"/>
  <c r="AA18" i="15"/>
  <c r="Z18" i="15"/>
  <c r="Y18" i="15"/>
  <c r="AB17" i="15"/>
  <c r="AA17" i="15"/>
  <c r="Z17" i="15"/>
  <c r="Y17" i="15"/>
  <c r="AB16" i="15"/>
  <c r="AA16" i="15"/>
  <c r="Z16" i="15"/>
  <c r="Y16" i="15"/>
  <c r="AB15" i="15"/>
  <c r="X6" i="15"/>
  <c r="X8" i="15"/>
  <c r="AA15" i="15"/>
  <c r="W6" i="15"/>
  <c r="W8" i="15"/>
  <c r="Z15" i="15"/>
  <c r="Y15" i="15"/>
  <c r="AZ22" i="15"/>
  <c r="M11" i="22"/>
  <c r="L11" i="22"/>
  <c r="Q12" i="22"/>
  <c r="U13" i="22"/>
  <c r="M13" i="22"/>
  <c r="U14" i="22"/>
  <c r="U15" i="22"/>
  <c r="U16" i="22"/>
  <c r="U17" i="22"/>
  <c r="U18" i="22"/>
  <c r="U19" i="22"/>
  <c r="U20" i="22"/>
  <c r="U21" i="22"/>
  <c r="U22" i="22"/>
  <c r="U23" i="22"/>
  <c r="U24" i="22"/>
  <c r="U25" i="22"/>
  <c r="U26" i="22"/>
  <c r="U27" i="22"/>
  <c r="U28" i="22"/>
  <c r="U29" i="22"/>
  <c r="U30" i="22"/>
  <c r="U31" i="22"/>
  <c r="U32" i="22"/>
  <c r="U33" i="22"/>
  <c r="U34" i="22"/>
  <c r="U35" i="22"/>
  <c r="U36" i="22"/>
  <c r="U37" i="22"/>
  <c r="U38" i="22"/>
  <c r="U39" i="22"/>
  <c r="U40" i="22"/>
  <c r="U41" i="22"/>
  <c r="U42" i="22"/>
  <c r="U43" i="22"/>
  <c r="U44" i="22"/>
  <c r="U45" i="22"/>
  <c r="U46" i="22"/>
  <c r="U47" i="22"/>
  <c r="U48" i="22"/>
  <c r="U49" i="22"/>
  <c r="U50" i="22"/>
  <c r="U51" i="22"/>
  <c r="U52" i="22"/>
  <c r="U53" i="22"/>
  <c r="U54" i="22"/>
  <c r="U55" i="22"/>
  <c r="U56" i="22"/>
  <c r="U57" i="22"/>
  <c r="U58" i="22"/>
  <c r="U59" i="22"/>
  <c r="U60" i="22"/>
  <c r="U61" i="22"/>
  <c r="U62" i="22"/>
  <c r="U63" i="22"/>
  <c r="U64" i="22"/>
  <c r="U65" i="22"/>
  <c r="U66" i="22"/>
  <c r="U67" i="22"/>
  <c r="U68" i="22"/>
  <c r="U69" i="22"/>
  <c r="U70" i="22"/>
  <c r="U71" i="22"/>
  <c r="U72" i="22"/>
  <c r="U73" i="22"/>
  <c r="U74" i="22"/>
  <c r="U75" i="22"/>
  <c r="U76" i="22"/>
  <c r="U77" i="22"/>
  <c r="U78" i="22"/>
  <c r="U79" i="22"/>
  <c r="U80" i="22"/>
  <c r="U81" i="22"/>
  <c r="U82" i="22"/>
  <c r="U83" i="22"/>
  <c r="U84" i="22"/>
  <c r="U85" i="22"/>
  <c r="U86" i="22"/>
  <c r="U87" i="22"/>
  <c r="U88" i="22"/>
  <c r="U89" i="22"/>
  <c r="U90" i="22"/>
  <c r="U91" i="22"/>
  <c r="U92" i="22"/>
  <c r="U93" i="22"/>
  <c r="U94" i="22"/>
  <c r="U95" i="22"/>
  <c r="U96" i="22"/>
  <c r="U97" i="22"/>
  <c r="U98" i="22"/>
  <c r="U99" i="22"/>
  <c r="U100" i="22"/>
  <c r="U101" i="22"/>
  <c r="U102" i="22"/>
  <c r="U103" i="22"/>
  <c r="U104" i="22"/>
  <c r="U105" i="22"/>
  <c r="U106" i="22"/>
  <c r="U107" i="22"/>
  <c r="U108" i="22"/>
  <c r="U109" i="22"/>
  <c r="U110" i="22"/>
  <c r="U111" i="22"/>
  <c r="U112" i="22"/>
  <c r="U113" i="22"/>
  <c r="U114" i="22"/>
  <c r="U115" i="22"/>
  <c r="U116" i="22"/>
  <c r="U117" i="22"/>
  <c r="U118" i="22"/>
  <c r="U119" i="22"/>
  <c r="U120" i="22"/>
  <c r="U121" i="22"/>
  <c r="U122" i="22"/>
  <c r="U123" i="22"/>
  <c r="U124" i="22"/>
  <c r="U125" i="22"/>
  <c r="U126" i="22"/>
  <c r="U127" i="22"/>
  <c r="U128" i="22"/>
  <c r="U129" i="22"/>
  <c r="U130" i="22"/>
  <c r="U131" i="22"/>
  <c r="U132" i="22"/>
  <c r="U133" i="22"/>
  <c r="U134" i="22"/>
  <c r="U135" i="22"/>
  <c r="U136" i="22"/>
  <c r="U137" i="22"/>
  <c r="U138" i="22"/>
  <c r="U139" i="22"/>
  <c r="U140" i="22"/>
  <c r="U141" i="22"/>
  <c r="U142" i="22"/>
  <c r="U143" i="22"/>
  <c r="U144" i="22"/>
  <c r="U145" i="22"/>
  <c r="U146" i="22"/>
  <c r="U147" i="22"/>
  <c r="U148" i="22"/>
  <c r="U149" i="22"/>
  <c r="U150" i="22"/>
  <c r="U151" i="22"/>
  <c r="U152" i="22"/>
  <c r="U153" i="22"/>
  <c r="U154" i="22"/>
  <c r="U155" i="22"/>
  <c r="U156" i="22"/>
  <c r="U157" i="22"/>
  <c r="U158" i="22"/>
  <c r="U159" i="22"/>
  <c r="U160" i="22"/>
  <c r="U161" i="22"/>
  <c r="U162" i="22"/>
  <c r="U163" i="22"/>
  <c r="U164" i="22"/>
  <c r="U165" i="22"/>
  <c r="U166" i="22"/>
  <c r="U167" i="22"/>
  <c r="U168" i="22"/>
  <c r="U169" i="22"/>
  <c r="U170" i="22"/>
  <c r="U171" i="22"/>
  <c r="U172" i="22"/>
  <c r="U173" i="22"/>
  <c r="U174" i="22"/>
  <c r="U175" i="22"/>
  <c r="U176" i="22"/>
  <c r="U177" i="22"/>
  <c r="U178" i="22"/>
  <c r="U179" i="22"/>
  <c r="U180" i="22"/>
  <c r="U181" i="22"/>
  <c r="U182" i="22"/>
  <c r="U183" i="22"/>
  <c r="U184" i="22"/>
  <c r="U185" i="22"/>
  <c r="U186" i="22"/>
  <c r="U187" i="22"/>
  <c r="U188" i="22"/>
  <c r="U189" i="22"/>
  <c r="U190" i="22"/>
  <c r="U191" i="22"/>
  <c r="U192" i="22"/>
  <c r="U193" i="22"/>
  <c r="U194" i="22"/>
  <c r="U195" i="22"/>
  <c r="U196" i="22"/>
  <c r="U197" i="22"/>
  <c r="U198" i="22"/>
  <c r="U199" i="22"/>
  <c r="U200" i="22"/>
  <c r="U201" i="22"/>
  <c r="U202" i="22"/>
  <c r="U203" i="22"/>
  <c r="U204" i="22"/>
  <c r="U205" i="22"/>
  <c r="U206" i="22"/>
  <c r="U207" i="22"/>
  <c r="U208" i="22"/>
  <c r="L12" i="22"/>
  <c r="L13" i="22"/>
  <c r="BB29" i="22"/>
  <c r="W14" i="22"/>
  <c r="M15" i="21"/>
  <c r="L15" i="21"/>
  <c r="U16" i="21"/>
  <c r="U17" i="21"/>
  <c r="U18" i="21"/>
  <c r="U19" i="21"/>
  <c r="U20" i="21"/>
  <c r="U21" i="21"/>
  <c r="U22" i="21"/>
  <c r="U23" i="21"/>
  <c r="U24" i="21"/>
  <c r="U25" i="21"/>
  <c r="U26" i="21"/>
  <c r="U27" i="21"/>
  <c r="U28" i="21"/>
  <c r="U29" i="21"/>
  <c r="U30" i="21"/>
  <c r="U31" i="21"/>
  <c r="U32" i="21"/>
  <c r="U33" i="21"/>
  <c r="U34" i="21"/>
  <c r="U35" i="21"/>
  <c r="U36" i="21"/>
  <c r="U37" i="21"/>
  <c r="U38" i="21"/>
  <c r="U39" i="21"/>
  <c r="U40" i="21"/>
  <c r="U41" i="21"/>
  <c r="U42" i="21"/>
  <c r="U43" i="21"/>
  <c r="U44" i="21"/>
  <c r="U45" i="21"/>
  <c r="U46" i="21"/>
  <c r="U47" i="21"/>
  <c r="U48" i="21"/>
  <c r="U49" i="21"/>
  <c r="U50" i="21"/>
  <c r="U51" i="21"/>
  <c r="U52" i="21"/>
  <c r="U53" i="21"/>
  <c r="U54" i="21"/>
  <c r="U55" i="21"/>
  <c r="U56" i="21"/>
  <c r="U57" i="21"/>
  <c r="U58" i="21"/>
  <c r="U59" i="21"/>
  <c r="U60" i="21"/>
  <c r="U61" i="21"/>
  <c r="U62" i="21"/>
  <c r="U63" i="21"/>
  <c r="U64" i="21"/>
  <c r="U65" i="21"/>
  <c r="U66" i="21"/>
  <c r="U67" i="21"/>
  <c r="U68" i="21"/>
  <c r="U69" i="21"/>
  <c r="U70" i="21"/>
  <c r="U71" i="21"/>
  <c r="U72" i="21"/>
  <c r="U73" i="21"/>
  <c r="U74" i="21"/>
  <c r="U75" i="21"/>
  <c r="U76" i="21"/>
  <c r="U77" i="21"/>
  <c r="U78" i="21"/>
  <c r="U79" i="21"/>
  <c r="U80" i="21"/>
  <c r="U81" i="21"/>
  <c r="U82" i="21"/>
  <c r="U83" i="21"/>
  <c r="U84" i="21"/>
  <c r="U85" i="21"/>
  <c r="U86" i="21"/>
  <c r="U87" i="21"/>
  <c r="U88" i="21"/>
  <c r="U89" i="21"/>
  <c r="U90" i="21"/>
  <c r="U91" i="21"/>
  <c r="U92" i="21"/>
  <c r="U93" i="21"/>
  <c r="U94" i="21"/>
  <c r="U95" i="21"/>
  <c r="U96" i="21"/>
  <c r="U97" i="21"/>
  <c r="U98" i="21"/>
  <c r="U99" i="21"/>
  <c r="U100" i="21"/>
  <c r="U101" i="21"/>
  <c r="U102" i="21"/>
  <c r="U103" i="21"/>
  <c r="U104" i="21"/>
  <c r="U105" i="21"/>
  <c r="U106" i="21"/>
  <c r="U107" i="21"/>
  <c r="U108" i="21"/>
  <c r="U109" i="21"/>
  <c r="U110" i="21"/>
  <c r="U111" i="21"/>
  <c r="U112" i="21"/>
  <c r="U113" i="21"/>
  <c r="U114" i="21"/>
  <c r="U115" i="21"/>
  <c r="U116" i="21"/>
  <c r="U117" i="21"/>
  <c r="U118" i="21"/>
  <c r="U119" i="21"/>
  <c r="U120" i="21"/>
  <c r="U121" i="21"/>
  <c r="U122" i="21"/>
  <c r="U123" i="21"/>
  <c r="U124" i="21"/>
  <c r="U125" i="21"/>
  <c r="U126" i="21"/>
  <c r="U127" i="21"/>
  <c r="U128" i="21"/>
  <c r="U129" i="21"/>
  <c r="U130" i="21"/>
  <c r="U131" i="21"/>
  <c r="U132" i="21"/>
  <c r="U133" i="21"/>
  <c r="U134" i="21"/>
  <c r="U135" i="21"/>
  <c r="U136" i="21"/>
  <c r="U137" i="21"/>
  <c r="U138" i="21"/>
  <c r="U139" i="21"/>
  <c r="U140" i="21"/>
  <c r="U141" i="21"/>
  <c r="U142" i="21"/>
  <c r="U143" i="21"/>
  <c r="U144" i="21"/>
  <c r="U145" i="21"/>
  <c r="U146" i="21"/>
  <c r="U147" i="21"/>
  <c r="U148" i="21"/>
  <c r="U149" i="21"/>
  <c r="U150" i="21"/>
  <c r="U151" i="21"/>
  <c r="U152" i="21"/>
  <c r="U153" i="21"/>
  <c r="U154" i="21"/>
  <c r="U155" i="21"/>
  <c r="U156" i="21"/>
  <c r="U157" i="21"/>
  <c r="U158" i="21"/>
  <c r="U159" i="21"/>
  <c r="U160" i="21"/>
  <c r="U161" i="21"/>
  <c r="U162" i="21"/>
  <c r="U163" i="21"/>
  <c r="U164" i="21"/>
  <c r="U165" i="21"/>
  <c r="U166" i="21"/>
  <c r="U167" i="21"/>
  <c r="U168" i="21"/>
  <c r="U169" i="21"/>
  <c r="U170" i="21"/>
  <c r="U171" i="21"/>
  <c r="U172" i="21"/>
  <c r="U173" i="21"/>
  <c r="U174" i="21"/>
  <c r="U175" i="21"/>
  <c r="U176" i="21"/>
  <c r="U177" i="21"/>
  <c r="U178" i="21"/>
  <c r="U179" i="21"/>
  <c r="U180" i="21"/>
  <c r="U181" i="21"/>
  <c r="U182" i="21"/>
  <c r="U183" i="21"/>
  <c r="U184" i="21"/>
  <c r="U185" i="21"/>
  <c r="U186" i="21"/>
  <c r="U187" i="21"/>
  <c r="U188" i="21"/>
  <c r="U189" i="21"/>
  <c r="U190" i="21"/>
  <c r="U191" i="21"/>
  <c r="U192" i="21"/>
  <c r="U193" i="21"/>
  <c r="U194" i="21"/>
  <c r="U195" i="21"/>
  <c r="U196" i="21"/>
  <c r="U197" i="21"/>
  <c r="U198" i="21"/>
  <c r="U199" i="21"/>
  <c r="U200" i="21"/>
  <c r="U201" i="21"/>
  <c r="U202" i="21"/>
  <c r="U203" i="21"/>
  <c r="U204" i="21"/>
  <c r="U205" i="21"/>
  <c r="U206" i="21"/>
  <c r="U207" i="21"/>
  <c r="U208" i="21"/>
  <c r="L11" i="21"/>
  <c r="M12" i="21"/>
  <c r="L13" i="21"/>
  <c r="M13" i="21"/>
  <c r="M14" i="21"/>
  <c r="Q12" i="21"/>
  <c r="Q13" i="21"/>
  <c r="Q14" i="21"/>
  <c r="Q15" i="21"/>
  <c r="Q16" i="21"/>
  <c r="V17" i="21"/>
  <c r="V18" i="21"/>
  <c r="AB49" i="17"/>
  <c r="AA49" i="17"/>
  <c r="Z49" i="17"/>
  <c r="Y49" i="17"/>
  <c r="AB47" i="17"/>
  <c r="AA47" i="17"/>
  <c r="Z47" i="17"/>
  <c r="Y47" i="17"/>
  <c r="AB46" i="17"/>
  <c r="AA46" i="17"/>
  <c r="Z46" i="17"/>
  <c r="Y46" i="17"/>
  <c r="AB45" i="17"/>
  <c r="AA45" i="17"/>
  <c r="Z45" i="17"/>
  <c r="Y45" i="17"/>
  <c r="AB44" i="17"/>
  <c r="AA44" i="17"/>
  <c r="Z44" i="17"/>
  <c r="Y44" i="17"/>
  <c r="AB43" i="17"/>
  <c r="AA43" i="17"/>
  <c r="Z43" i="17"/>
  <c r="Y43" i="17"/>
  <c r="AB42" i="17"/>
  <c r="AA42" i="17"/>
  <c r="Z42" i="17"/>
  <c r="Y42" i="17"/>
  <c r="AB35" i="17"/>
  <c r="AA35" i="17"/>
  <c r="Z35" i="17"/>
  <c r="Y35" i="17"/>
  <c r="AB34" i="17"/>
  <c r="AA34" i="17"/>
  <c r="Z34" i="17"/>
  <c r="Y34" i="17"/>
  <c r="AB32" i="17"/>
  <c r="AA32" i="17"/>
  <c r="Z32" i="17"/>
  <c r="Y32" i="17"/>
  <c r="AB31" i="17"/>
  <c r="AA31" i="17"/>
  <c r="Z31" i="17"/>
  <c r="Y31" i="17"/>
  <c r="AB30" i="17"/>
  <c r="AA30" i="17"/>
  <c r="Z30" i="17"/>
  <c r="Y30" i="17"/>
  <c r="AB24" i="17"/>
  <c r="AA24" i="17"/>
  <c r="Z24" i="17"/>
  <c r="Y24" i="17"/>
  <c r="AB23" i="17"/>
  <c r="AA23" i="17"/>
  <c r="Z23" i="17"/>
  <c r="Y23" i="17"/>
  <c r="AB22" i="17"/>
  <c r="AA22" i="17"/>
  <c r="Z22" i="17"/>
  <c r="Y22" i="17"/>
  <c r="AB19" i="17"/>
  <c r="AA19" i="17"/>
  <c r="Z19" i="17"/>
  <c r="Y19" i="17"/>
  <c r="AB17" i="17"/>
  <c r="AA17" i="17"/>
  <c r="Z17" i="17"/>
  <c r="Y17" i="17"/>
  <c r="AB15" i="17"/>
  <c r="AA15" i="17"/>
  <c r="Z15" i="17"/>
  <c r="Y15" i="17"/>
  <c r="AZ22" i="17"/>
  <c r="F28" i="19"/>
  <c r="F27" i="19"/>
  <c r="G28" i="19"/>
  <c r="F26" i="19"/>
  <c r="G27" i="19"/>
  <c r="F23" i="19"/>
  <c r="F22" i="19"/>
  <c r="G23" i="19"/>
  <c r="F21" i="19"/>
  <c r="G22" i="19"/>
  <c r="F18" i="19"/>
  <c r="F17" i="19"/>
  <c r="G18" i="19"/>
  <c r="F16" i="19"/>
  <c r="G17" i="19"/>
  <c r="F13" i="19"/>
  <c r="F12" i="19"/>
  <c r="G13" i="19"/>
  <c r="F11" i="19"/>
  <c r="G12" i="19"/>
  <c r="AL12" i="20"/>
  <c r="AM12" i="20"/>
  <c r="AK12" i="20"/>
  <c r="L10" i="20"/>
  <c r="M10" i="20"/>
  <c r="M9" i="20"/>
  <c r="L9" i="20"/>
  <c r="Q10" i="20"/>
  <c r="W13" i="20"/>
  <c r="W14" i="20"/>
  <c r="V13" i="20"/>
  <c r="V14" i="20"/>
  <c r="U11" i="20"/>
  <c r="X14" i="20"/>
  <c r="K196" i="1"/>
  <c r="AE196" i="1"/>
  <c r="AT30" i="1"/>
  <c r="AZ30" i="1"/>
  <c r="AB16" i="18"/>
  <c r="AA16" i="18"/>
  <c r="Z16" i="18"/>
  <c r="Y16" i="18"/>
  <c r="AB14" i="18"/>
  <c r="AA14" i="18"/>
  <c r="Z14" i="18"/>
  <c r="Y14" i="18"/>
  <c r="AB27" i="18"/>
  <c r="AA27" i="18"/>
  <c r="Z27" i="18"/>
  <c r="Y27" i="18"/>
  <c r="F33" i="19"/>
  <c r="F32" i="19"/>
  <c r="G33" i="19"/>
  <c r="F31" i="19"/>
  <c r="G32" i="19"/>
  <c r="I10" i="18"/>
  <c r="I10" i="16"/>
  <c r="B8" i="14"/>
  <c r="H8" i="14"/>
  <c r="B8" i="15"/>
  <c r="H8" i="15"/>
  <c r="J11" i="23"/>
  <c r="A11" i="23"/>
  <c r="J8" i="16"/>
  <c r="A8" i="16"/>
  <c r="I9" i="14"/>
  <c r="J8" i="15"/>
  <c r="A8" i="15"/>
  <c r="I9" i="18"/>
  <c r="C13" i="23"/>
  <c r="G13" i="23"/>
  <c r="I12" i="23"/>
  <c r="S12" i="23"/>
  <c r="AD12" i="23"/>
  <c r="A8" i="18"/>
  <c r="B8" i="16"/>
  <c r="H8" i="16"/>
  <c r="I9" i="15"/>
  <c r="I10" i="15"/>
  <c r="S9" i="18"/>
  <c r="AD9" i="18"/>
  <c r="H11" i="23"/>
  <c r="B11" i="23"/>
  <c r="B8" i="18"/>
  <c r="I9" i="16"/>
  <c r="J8" i="14"/>
  <c r="A8" i="14"/>
  <c r="J12" i="22"/>
  <c r="A12" i="22"/>
  <c r="I13" i="22"/>
  <c r="S13" i="22"/>
  <c r="AD13" i="22"/>
  <c r="B12" i="22"/>
  <c r="H12" i="22"/>
  <c r="A12" i="21"/>
  <c r="J12" i="21"/>
  <c r="I13" i="21"/>
  <c r="S13" i="21"/>
  <c r="AD13" i="21"/>
  <c r="B12" i="21"/>
  <c r="I14" i="20"/>
  <c r="S14" i="20"/>
  <c r="AD14" i="20"/>
  <c r="B13" i="20"/>
  <c r="H13" i="20"/>
  <c r="J13" i="20"/>
  <c r="A13" i="20"/>
  <c r="I10" i="17"/>
  <c r="B8" i="17"/>
  <c r="H8" i="17"/>
  <c r="J8" i="17"/>
  <c r="A8" i="17"/>
  <c r="I9" i="17"/>
  <c r="I9" i="1"/>
  <c r="AA37" i="18"/>
  <c r="AB37" i="18"/>
  <c r="Y37" i="18"/>
  <c r="Z37" i="18"/>
  <c r="AA34" i="18"/>
  <c r="AB34" i="18"/>
  <c r="Y34" i="18"/>
  <c r="Z34" i="18"/>
  <c r="AA31" i="18"/>
  <c r="AB31" i="18"/>
  <c r="Y31" i="18"/>
  <c r="Z31" i="18"/>
  <c r="AA28" i="18"/>
  <c r="AB28" i="18"/>
  <c r="Y28" i="18"/>
  <c r="Z28" i="18"/>
  <c r="AA25" i="18"/>
  <c r="AB25" i="18"/>
  <c r="Y25" i="18"/>
  <c r="Z25" i="18"/>
  <c r="AA22" i="18"/>
  <c r="AB22" i="18"/>
  <c r="Y22" i="18"/>
  <c r="Z22" i="18"/>
  <c r="AB18" i="18"/>
  <c r="Y18" i="18"/>
  <c r="Z18" i="18"/>
  <c r="AA18" i="18"/>
  <c r="AA24" i="18"/>
  <c r="AB24" i="18"/>
  <c r="Y24" i="18"/>
  <c r="Z24" i="18"/>
  <c r="Y20" i="18"/>
  <c r="Z20" i="18"/>
  <c r="AA20" i="18"/>
  <c r="AB20" i="18"/>
  <c r="Y15" i="18"/>
  <c r="Z15" i="18"/>
  <c r="AA15" i="18"/>
  <c r="AB15" i="18"/>
  <c r="AA26" i="16"/>
  <c r="AB26" i="16"/>
  <c r="Y26" i="16"/>
  <c r="Z26" i="16"/>
  <c r="AB21" i="16"/>
  <c r="Y21" i="16"/>
  <c r="Z21" i="16"/>
  <c r="AA21" i="16"/>
  <c r="Y15" i="16"/>
  <c r="Z15" i="16"/>
  <c r="AA15" i="16"/>
  <c r="AB15" i="16"/>
  <c r="Y25" i="17"/>
  <c r="Z25" i="17"/>
  <c r="AA25" i="17"/>
  <c r="AB25" i="17"/>
  <c r="AA20" i="17"/>
  <c r="AB20" i="17"/>
  <c r="Y20" i="17"/>
  <c r="Z20" i="17"/>
  <c r="Z16" i="17"/>
  <c r="AA16" i="17"/>
  <c r="AB16" i="17"/>
  <c r="Y16" i="17"/>
  <c r="Z9" i="17"/>
  <c r="AA9" i="17"/>
  <c r="AB9" i="17"/>
  <c r="Y9" i="17"/>
  <c r="Z18" i="17"/>
  <c r="AA18" i="17"/>
  <c r="AB18" i="17"/>
  <c r="Y18" i="17"/>
  <c r="Z14" i="17"/>
  <c r="AA14" i="17"/>
  <c r="AB14" i="17"/>
  <c r="Y14" i="17"/>
  <c r="AA10" i="17"/>
  <c r="AB10" i="17"/>
  <c r="Y10" i="17"/>
  <c r="Z10" i="17"/>
  <c r="S9" i="1"/>
  <c r="AD9" i="1"/>
  <c r="K63" i="1"/>
  <c r="K128" i="1"/>
  <c r="AE128" i="1"/>
  <c r="K181" i="1"/>
  <c r="AE181" i="1"/>
  <c r="K88" i="1"/>
  <c r="AE88" i="1"/>
  <c r="K106" i="1"/>
  <c r="AE106" i="1"/>
  <c r="K172" i="1"/>
  <c r="AE172" i="1"/>
  <c r="K174" i="1"/>
  <c r="AE174" i="1"/>
  <c r="K34" i="1"/>
  <c r="K197" i="1"/>
  <c r="AE197" i="1"/>
  <c r="K143" i="1"/>
  <c r="AE143" i="1"/>
  <c r="K186" i="1"/>
  <c r="AE186" i="1"/>
  <c r="K103" i="1"/>
  <c r="AE103" i="1"/>
  <c r="K147" i="1"/>
  <c r="AE147" i="1"/>
  <c r="K29" i="1"/>
  <c r="T29" i="1"/>
  <c r="K79" i="1"/>
  <c r="AE79" i="1"/>
  <c r="K203" i="1"/>
  <c r="AE203" i="1"/>
  <c r="K21" i="1"/>
  <c r="K126" i="1"/>
  <c r="AE126" i="1"/>
  <c r="K57" i="1"/>
  <c r="K13" i="1"/>
  <c r="K134" i="1"/>
  <c r="AE134" i="1"/>
  <c r="K65" i="1"/>
  <c r="T65" i="1"/>
  <c r="AE124" i="1"/>
  <c r="K169" i="1"/>
  <c r="AE169" i="1"/>
  <c r="K142" i="1"/>
  <c r="AE142" i="1"/>
  <c r="K133" i="1"/>
  <c r="AE133" i="1"/>
  <c r="K154" i="1"/>
  <c r="AE154" i="1"/>
  <c r="K107" i="1"/>
  <c r="AE107" i="1"/>
  <c r="K184" i="1"/>
  <c r="AE184" i="1"/>
  <c r="K28" i="1"/>
  <c r="K183" i="1"/>
  <c r="AE183" i="1"/>
  <c r="K204" i="1"/>
  <c r="K97" i="1"/>
  <c r="K109" i="1"/>
  <c r="AE109" i="1"/>
  <c r="K42" i="1"/>
  <c r="K187" i="1"/>
  <c r="AE187" i="1"/>
  <c r="K67" i="1"/>
  <c r="K175" i="1"/>
  <c r="AE175" i="1"/>
  <c r="K108" i="1"/>
  <c r="AE108" i="1"/>
  <c r="K121" i="1"/>
  <c r="AE121" i="1"/>
  <c r="K205" i="1"/>
  <c r="AE205" i="1"/>
  <c r="K202" i="1"/>
  <c r="K91" i="1"/>
  <c r="AE91" i="1"/>
  <c r="K136" i="1"/>
  <c r="AE136" i="1"/>
  <c r="K127" i="1"/>
  <c r="AE127" i="1"/>
  <c r="K129" i="1"/>
  <c r="AE129" i="1"/>
  <c r="K173" i="1"/>
  <c r="AE173" i="1"/>
  <c r="K130" i="1"/>
  <c r="AE130" i="1"/>
  <c r="K163" i="1"/>
  <c r="AE163" i="1"/>
  <c r="K104" i="1"/>
  <c r="AE104" i="1"/>
  <c r="K20" i="1"/>
  <c r="Y20" i="1"/>
  <c r="K164" i="1"/>
  <c r="AE164" i="1"/>
  <c r="K51" i="1"/>
  <c r="K198" i="1"/>
  <c r="AE198" i="1"/>
  <c r="AE72" i="1"/>
  <c r="K185" i="1"/>
  <c r="AE185" i="1"/>
  <c r="K64" i="1"/>
  <c r="K9" i="1"/>
  <c r="K80" i="1"/>
  <c r="AE80" i="1"/>
  <c r="K87" i="1"/>
  <c r="AE87" i="1"/>
  <c r="K148" i="1"/>
  <c r="AE148" i="1"/>
  <c r="K8" i="1"/>
  <c r="K53" i="1"/>
  <c r="K170" i="1"/>
  <c r="AE170" i="1"/>
  <c r="K66" i="1"/>
  <c r="K144" i="1"/>
  <c r="AE144" i="1"/>
  <c r="K199" i="1"/>
  <c r="AE199" i="1"/>
  <c r="K102" i="1"/>
  <c r="AE102" i="1"/>
  <c r="K35" i="1"/>
  <c r="K112" i="1"/>
  <c r="AE112" i="1"/>
  <c r="K115" i="1"/>
  <c r="AE115" i="1"/>
  <c r="K61" i="1"/>
  <c r="K43" i="1"/>
  <c r="T43" i="1"/>
  <c r="K30" i="1"/>
  <c r="K120" i="1"/>
  <c r="AE120" i="1"/>
  <c r="K58" i="1"/>
  <c r="T58" i="1"/>
  <c r="BB19" i="1"/>
  <c r="K161" i="1"/>
  <c r="AE161" i="1"/>
  <c r="K118" i="1"/>
  <c r="AE118" i="1"/>
  <c r="K146" i="1"/>
  <c r="AE146" i="1"/>
  <c r="K99" i="1"/>
  <c r="AE99" i="1"/>
  <c r="K208" i="1"/>
  <c r="AE208" i="1"/>
  <c r="K95" i="1"/>
  <c r="AE95" i="1"/>
  <c r="K74" i="1"/>
  <c r="AE74" i="1"/>
  <c r="K113" i="1"/>
  <c r="AE113" i="1"/>
  <c r="K62" i="1"/>
  <c r="K37" i="1"/>
  <c r="K70" i="1"/>
  <c r="AE70" i="1"/>
  <c r="K190" i="1"/>
  <c r="AE190" i="1"/>
  <c r="K75" i="1"/>
  <c r="AE75" i="1"/>
  <c r="K10" i="1"/>
  <c r="K119" i="1"/>
  <c r="AE119" i="1"/>
  <c r="K141" i="1"/>
  <c r="AE141" i="1"/>
  <c r="K150" i="1"/>
  <c r="AE150" i="1"/>
  <c r="K14" i="1"/>
  <c r="AE14" i="1"/>
  <c r="K160" i="1"/>
  <c r="AE160" i="1"/>
  <c r="K137" i="1"/>
  <c r="AE137" i="1"/>
  <c r="K38" i="1"/>
  <c r="K101" i="1"/>
  <c r="AE101" i="1"/>
  <c r="K90" i="1"/>
  <c r="AE90" i="1"/>
  <c r="K139" i="1"/>
  <c r="AE139" i="1"/>
  <c r="K152" i="1"/>
  <c r="AE152" i="1"/>
  <c r="K23" i="1"/>
  <c r="AE23" i="1"/>
  <c r="K207" i="1"/>
  <c r="AE207" i="1"/>
  <c r="K158" i="1"/>
  <c r="AE158" i="1"/>
  <c r="K49" i="1"/>
  <c r="T49" i="1"/>
  <c r="K27" i="1"/>
  <c r="K25" i="1"/>
  <c r="K78" i="1"/>
  <c r="AE78" i="1"/>
  <c r="K41" i="1"/>
  <c r="K84" i="1"/>
  <c r="AE84" i="1"/>
  <c r="K54" i="1"/>
  <c r="K182" i="1"/>
  <c r="AE182" i="1"/>
  <c r="K165" i="1"/>
  <c r="AE165" i="1"/>
  <c r="K114" i="1"/>
  <c r="AE114" i="1"/>
  <c r="K179" i="1"/>
  <c r="AE179" i="1"/>
  <c r="K96" i="1"/>
  <c r="AE96" i="1"/>
  <c r="K167" i="1"/>
  <c r="AE167" i="1"/>
  <c r="K92" i="1"/>
  <c r="K56" i="1"/>
  <c r="T56" i="1"/>
  <c r="K125" i="1"/>
  <c r="AE125" i="1"/>
  <c r="K24" i="1"/>
  <c r="K81" i="1"/>
  <c r="AE81" i="1"/>
  <c r="K69" i="1"/>
  <c r="AE69" i="1"/>
  <c r="K188" i="1"/>
  <c r="AE188" i="1"/>
  <c r="K153" i="1"/>
  <c r="AE153" i="1"/>
  <c r="AE89" i="1"/>
  <c r="K178" i="1"/>
  <c r="AE178" i="1"/>
  <c r="K201" i="1"/>
  <c r="AE201" i="1"/>
  <c r="Y14" i="1"/>
  <c r="AB14" i="1"/>
  <c r="AB9" i="1"/>
  <c r="AE105" i="1"/>
  <c r="K110" i="1"/>
  <c r="AE110" i="1"/>
  <c r="K157" i="1"/>
  <c r="AE157" i="1"/>
  <c r="K122" i="1"/>
  <c r="AE122" i="1"/>
  <c r="K46" i="1"/>
  <c r="T46" i="1"/>
  <c r="K171" i="1"/>
  <c r="AE171" i="1"/>
  <c r="K59" i="1"/>
  <c r="K76" i="1"/>
  <c r="K135" i="1"/>
  <c r="AE135" i="1"/>
  <c r="K33" i="1"/>
  <c r="K73" i="1"/>
  <c r="AE73" i="1"/>
  <c r="K149" i="1"/>
  <c r="AE149" i="1"/>
  <c r="K194" i="1"/>
  <c r="K50" i="1"/>
  <c r="K168" i="1"/>
  <c r="AE168" i="1"/>
  <c r="K11" i="1"/>
  <c r="K140" i="1"/>
  <c r="AE140" i="1"/>
  <c r="K18" i="1"/>
  <c r="K166" i="1"/>
  <c r="AE166" i="1"/>
  <c r="K83" i="1"/>
  <c r="AE83" i="1"/>
  <c r="K117" i="1"/>
  <c r="K162" i="1"/>
  <c r="AE162" i="1"/>
  <c r="AT22" i="1"/>
  <c r="AZ22" i="1"/>
  <c r="K131" i="1"/>
  <c r="K176" i="1"/>
  <c r="AE176" i="1"/>
  <c r="K45" i="1"/>
  <c r="K15" i="1"/>
  <c r="K82" i="1"/>
  <c r="AE82" i="1"/>
  <c r="K193" i="1"/>
  <c r="AE193" i="1"/>
  <c r="K86" i="1"/>
  <c r="AE86" i="1"/>
  <c r="K85" i="1"/>
  <c r="AE85" i="1"/>
  <c r="K77" i="1"/>
  <c r="AE77" i="1"/>
  <c r="K123" i="1"/>
  <c r="AE123" i="1"/>
  <c r="K192" i="1"/>
  <c r="AE192" i="1"/>
  <c r="K47" i="1"/>
  <c r="K94" i="1"/>
  <c r="AE94" i="1"/>
  <c r="K55" i="1"/>
  <c r="K155" i="1"/>
  <c r="AE155" i="1"/>
  <c r="K111" i="1"/>
  <c r="AE111" i="1"/>
  <c r="K71" i="1"/>
  <c r="AE71" i="1"/>
  <c r="K16" i="1"/>
  <c r="AA16" i="1"/>
  <c r="AA14" i="1"/>
  <c r="K177" i="1"/>
  <c r="AE177" i="1"/>
  <c r="K138" i="1"/>
  <c r="AE138" i="1"/>
  <c r="K189" i="1"/>
  <c r="AE189" i="1"/>
  <c r="K191" i="1"/>
  <c r="AE191" i="1"/>
  <c r="K36" i="1"/>
  <c r="K206" i="1"/>
  <c r="AE206" i="1"/>
  <c r="K31" i="1"/>
  <c r="K195" i="1"/>
  <c r="K19" i="1"/>
  <c r="T19" i="1"/>
  <c r="K98" i="1"/>
  <c r="AE98" i="1"/>
  <c r="K60" i="1"/>
  <c r="K200" i="1"/>
  <c r="AE200" i="1"/>
  <c r="K93" i="1"/>
  <c r="AE93" i="1"/>
  <c r="K26" i="1"/>
  <c r="AE26" i="1"/>
  <c r="K52" i="1"/>
  <c r="K132" i="1"/>
  <c r="AE132" i="1"/>
  <c r="K12" i="1"/>
  <c r="K180" i="1"/>
  <c r="K116" i="1"/>
  <c r="K32" i="1"/>
  <c r="K44" i="1"/>
  <c r="K68" i="1"/>
  <c r="K40" i="1"/>
  <c r="K39" i="1"/>
  <c r="K159" i="1"/>
  <c r="K17" i="1"/>
  <c r="K156" i="1"/>
  <c r="K100" i="1"/>
  <c r="K48" i="1"/>
  <c r="K22" i="1"/>
  <c r="K151" i="1"/>
  <c r="K145" i="1"/>
  <c r="AT14" i="1"/>
  <c r="AE114" i="18"/>
  <c r="T114" i="18"/>
  <c r="AE113" i="18"/>
  <c r="T113" i="18"/>
  <c r="AE112" i="18"/>
  <c r="T112" i="18"/>
  <c r="AE111" i="18"/>
  <c r="T111" i="18"/>
  <c r="AE110" i="18"/>
  <c r="T110" i="18"/>
  <c r="AE109" i="18"/>
  <c r="T109" i="18"/>
  <c r="AE108" i="18"/>
  <c r="T108" i="18"/>
  <c r="AE107" i="18"/>
  <c r="T107" i="18"/>
  <c r="AE106" i="18"/>
  <c r="T106" i="18"/>
  <c r="AE105" i="18"/>
  <c r="T105" i="18"/>
  <c r="AE104" i="18"/>
  <c r="T104" i="18"/>
  <c r="AE103" i="18"/>
  <c r="T103" i="18"/>
  <c r="AE102" i="18"/>
  <c r="T102" i="18"/>
  <c r="AE101" i="18"/>
  <c r="T101" i="18"/>
  <c r="AE100" i="18"/>
  <c r="T100" i="18"/>
  <c r="AE99" i="18"/>
  <c r="T99" i="18"/>
  <c r="AE98" i="18"/>
  <c r="T98" i="18"/>
  <c r="AE97" i="18"/>
  <c r="T97" i="18"/>
  <c r="AE96" i="18"/>
  <c r="T96" i="18"/>
  <c r="AE95" i="18"/>
  <c r="T95" i="18"/>
  <c r="AE94" i="18"/>
  <c r="T94" i="18"/>
  <c r="AE93" i="18"/>
  <c r="T93" i="18"/>
  <c r="AE92" i="18"/>
  <c r="T92" i="18"/>
  <c r="AE91" i="18"/>
  <c r="T91" i="18"/>
  <c r="AE90" i="18"/>
  <c r="T90" i="18"/>
  <c r="AE89" i="18"/>
  <c r="T89" i="18"/>
  <c r="AE88" i="18"/>
  <c r="T88" i="18"/>
  <c r="AE87" i="18"/>
  <c r="T87" i="18"/>
  <c r="AE86" i="18"/>
  <c r="T86" i="18"/>
  <c r="AE85" i="18"/>
  <c r="T85" i="18"/>
  <c r="AE84" i="18"/>
  <c r="T84" i="18"/>
  <c r="AE83" i="18"/>
  <c r="T83" i="18"/>
  <c r="AE82" i="18"/>
  <c r="T82" i="18"/>
  <c r="AE81" i="18"/>
  <c r="T81" i="18"/>
  <c r="AE80" i="18"/>
  <c r="T80" i="18"/>
  <c r="AE79" i="18"/>
  <c r="T79" i="18"/>
  <c r="AE78" i="18"/>
  <c r="T78" i="18"/>
  <c r="AE77" i="18"/>
  <c r="T77" i="18"/>
  <c r="AE76" i="18"/>
  <c r="T76" i="18"/>
  <c r="AE75" i="18"/>
  <c r="T75" i="18"/>
  <c r="AE74" i="18"/>
  <c r="T74" i="18"/>
  <c r="AE73" i="18"/>
  <c r="T73" i="18"/>
  <c r="AE72" i="18"/>
  <c r="T72" i="18"/>
  <c r="AE71" i="18"/>
  <c r="T71" i="18"/>
  <c r="AE70" i="18"/>
  <c r="T70" i="18"/>
  <c r="AE69" i="18"/>
  <c r="T69" i="18"/>
  <c r="AE68" i="18"/>
  <c r="T68" i="18"/>
  <c r="AE67" i="18"/>
  <c r="T67" i="18"/>
  <c r="AE66" i="18"/>
  <c r="T66" i="18"/>
  <c r="AE65" i="18"/>
  <c r="T65" i="18"/>
  <c r="AE64" i="18"/>
  <c r="T64" i="18"/>
  <c r="AE63" i="18"/>
  <c r="T63" i="18"/>
  <c r="AE62" i="18"/>
  <c r="T62" i="18"/>
  <c r="AE61" i="18"/>
  <c r="T61" i="18"/>
  <c r="AE60" i="18"/>
  <c r="T60" i="18"/>
  <c r="AE59" i="18"/>
  <c r="T59" i="18"/>
  <c r="AE58" i="18"/>
  <c r="T58" i="18"/>
  <c r="AE57" i="18"/>
  <c r="T57" i="18"/>
  <c r="AE56" i="18"/>
  <c r="T56" i="18"/>
  <c r="AE55" i="18"/>
  <c r="T55" i="18"/>
  <c r="AE54" i="18"/>
  <c r="T54" i="18"/>
  <c r="AE53" i="18"/>
  <c r="T53" i="18"/>
  <c r="AE52" i="18"/>
  <c r="T52" i="18"/>
  <c r="AE51" i="18"/>
  <c r="T51" i="18"/>
  <c r="AE50" i="18"/>
  <c r="T50" i="18"/>
  <c r="AE49" i="18"/>
  <c r="T49" i="18"/>
  <c r="AE48" i="18"/>
  <c r="T48" i="18"/>
  <c r="AE47" i="18"/>
  <c r="T47" i="18"/>
  <c r="AE46" i="18"/>
  <c r="T46" i="18"/>
  <c r="AE45" i="18"/>
  <c r="T45" i="18"/>
  <c r="AE44" i="18"/>
  <c r="T44" i="18"/>
  <c r="AE43" i="18"/>
  <c r="T43" i="18"/>
  <c r="AE42" i="18"/>
  <c r="T42" i="18"/>
  <c r="AE41" i="18"/>
  <c r="T41" i="18"/>
  <c r="AE40" i="18"/>
  <c r="T40" i="18"/>
  <c r="AE39" i="18"/>
  <c r="T39" i="18"/>
  <c r="AE38" i="18"/>
  <c r="T38" i="18"/>
  <c r="AE37" i="18"/>
  <c r="T37" i="18"/>
  <c r="AE36" i="18"/>
  <c r="T36" i="18"/>
  <c r="AE35" i="18"/>
  <c r="T35" i="18"/>
  <c r="AE34" i="18"/>
  <c r="T34" i="18"/>
  <c r="AE33" i="18"/>
  <c r="T33" i="18"/>
  <c r="AE32" i="18"/>
  <c r="T32" i="18"/>
  <c r="AE31" i="18"/>
  <c r="T31" i="18"/>
  <c r="AE30" i="18"/>
  <c r="T30" i="18"/>
  <c r="AE29" i="18"/>
  <c r="T29" i="18"/>
  <c r="AE28" i="18"/>
  <c r="T28" i="18"/>
  <c r="AE27" i="18"/>
  <c r="T27" i="18"/>
  <c r="AE26" i="18"/>
  <c r="T26" i="18"/>
  <c r="AE25" i="18"/>
  <c r="T25" i="18"/>
  <c r="AE24" i="18"/>
  <c r="T24" i="18"/>
  <c r="AE23" i="18"/>
  <c r="T23" i="18"/>
  <c r="AE22" i="18"/>
  <c r="T22" i="18"/>
  <c r="AE21" i="18"/>
  <c r="T21" i="18"/>
  <c r="AE20" i="18"/>
  <c r="T20" i="18"/>
  <c r="AE19" i="18"/>
  <c r="T19" i="18"/>
  <c r="AE18" i="18"/>
  <c r="T18" i="18"/>
  <c r="AE17" i="18"/>
  <c r="T17" i="18"/>
  <c r="AE16" i="18"/>
  <c r="T16" i="18"/>
  <c r="AE15" i="18"/>
  <c r="T15" i="18"/>
  <c r="AE14" i="18"/>
  <c r="T14" i="18"/>
  <c r="AE13" i="18"/>
  <c r="AJ13" i="18"/>
  <c r="T13" i="18"/>
  <c r="AE12" i="18"/>
  <c r="AJ12" i="18"/>
  <c r="T12" i="18"/>
  <c r="AE11" i="18"/>
  <c r="AJ11" i="18"/>
  <c r="T11" i="18"/>
  <c r="AE10" i="18"/>
  <c r="AJ10" i="18"/>
  <c r="T10" i="18"/>
  <c r="AE9" i="18"/>
  <c r="AJ9" i="18"/>
  <c r="T9" i="18"/>
  <c r="AE8" i="18"/>
  <c r="AJ8" i="18"/>
  <c r="T8" i="18"/>
  <c r="AE115" i="18"/>
  <c r="T115" i="18"/>
  <c r="AE116" i="18"/>
  <c r="T116" i="18"/>
  <c r="AE117" i="18"/>
  <c r="T117" i="18"/>
  <c r="AE118" i="18"/>
  <c r="T118" i="18"/>
  <c r="AE119" i="18"/>
  <c r="T119" i="18"/>
  <c r="AE120" i="18"/>
  <c r="T120" i="18"/>
  <c r="AE121" i="18"/>
  <c r="T121" i="18"/>
  <c r="AE122" i="18"/>
  <c r="T122" i="18"/>
  <c r="AE123" i="18"/>
  <c r="T123" i="18"/>
  <c r="AE124" i="18"/>
  <c r="T124" i="18"/>
  <c r="AE125" i="18"/>
  <c r="T125" i="18"/>
  <c r="AE126" i="18"/>
  <c r="T126" i="18"/>
  <c r="AE127" i="18"/>
  <c r="T127" i="18"/>
  <c r="AE128" i="18"/>
  <c r="T128" i="18"/>
  <c r="AE129" i="18"/>
  <c r="T129" i="18"/>
  <c r="AE130" i="18"/>
  <c r="T130" i="18"/>
  <c r="AE131" i="18"/>
  <c r="T131" i="18"/>
  <c r="AE132" i="18"/>
  <c r="T132" i="18"/>
  <c r="AE133" i="18"/>
  <c r="T133" i="18"/>
  <c r="AE134" i="18"/>
  <c r="T134" i="18"/>
  <c r="AE135" i="18"/>
  <c r="T135" i="18"/>
  <c r="AE136" i="18"/>
  <c r="T136" i="18"/>
  <c r="AE137" i="18"/>
  <c r="T137" i="18"/>
  <c r="AE138" i="18"/>
  <c r="T138" i="18"/>
  <c r="AE139" i="18"/>
  <c r="T139" i="18"/>
  <c r="AE140" i="18"/>
  <c r="T140" i="18"/>
  <c r="AE141" i="18"/>
  <c r="T141" i="18"/>
  <c r="AE142" i="18"/>
  <c r="T142" i="18"/>
  <c r="AE143" i="18"/>
  <c r="T143" i="18"/>
  <c r="AE144" i="18"/>
  <c r="T144" i="18"/>
  <c r="AE145" i="18"/>
  <c r="T145" i="18"/>
  <c r="AE146" i="18"/>
  <c r="T146" i="18"/>
  <c r="AE147" i="18"/>
  <c r="T147" i="18"/>
  <c r="AE148" i="18"/>
  <c r="T148" i="18"/>
  <c r="AE149" i="18"/>
  <c r="T149" i="18"/>
  <c r="AE150" i="18"/>
  <c r="T150" i="18"/>
  <c r="AE151" i="18"/>
  <c r="T151" i="18"/>
  <c r="AE152" i="18"/>
  <c r="T152" i="18"/>
  <c r="AE153" i="18"/>
  <c r="T153" i="18"/>
  <c r="AE154" i="18"/>
  <c r="T154" i="18"/>
  <c r="AE155" i="18"/>
  <c r="T155" i="18"/>
  <c r="AE156" i="18"/>
  <c r="T156" i="18"/>
  <c r="AE157" i="18"/>
  <c r="T157" i="18"/>
  <c r="AE158" i="18"/>
  <c r="T158" i="18"/>
  <c r="AE159" i="18"/>
  <c r="T159" i="18"/>
  <c r="AE160" i="18"/>
  <c r="T160" i="18"/>
  <c r="AE161" i="18"/>
  <c r="T161" i="18"/>
  <c r="AE162" i="18"/>
  <c r="T162" i="18"/>
  <c r="AE163" i="18"/>
  <c r="T163" i="18"/>
  <c r="AE164" i="18"/>
  <c r="T164" i="18"/>
  <c r="AE165" i="18"/>
  <c r="T165" i="18"/>
  <c r="AE166" i="18"/>
  <c r="T166" i="18"/>
  <c r="AE167" i="18"/>
  <c r="T167" i="18"/>
  <c r="AE168" i="18"/>
  <c r="T168" i="18"/>
  <c r="AE169" i="18"/>
  <c r="T169" i="18"/>
  <c r="AE170" i="18"/>
  <c r="T170" i="18"/>
  <c r="AE171" i="18"/>
  <c r="T171" i="18"/>
  <c r="AE172" i="18"/>
  <c r="T172" i="18"/>
  <c r="AE173" i="18"/>
  <c r="T173" i="18"/>
  <c r="AE174" i="18"/>
  <c r="T174" i="18"/>
  <c r="AE175" i="18"/>
  <c r="T175" i="18"/>
  <c r="AE176" i="18"/>
  <c r="T176" i="18"/>
  <c r="AE177" i="18"/>
  <c r="T177" i="18"/>
  <c r="AE178" i="18"/>
  <c r="T178" i="18"/>
  <c r="AE179" i="18"/>
  <c r="T179" i="18"/>
  <c r="AE180" i="18"/>
  <c r="T180" i="18"/>
  <c r="AE181" i="18"/>
  <c r="T181" i="18"/>
  <c r="AE182" i="18"/>
  <c r="T182" i="18"/>
  <c r="AE183" i="18"/>
  <c r="T183" i="18"/>
  <c r="AE184" i="18"/>
  <c r="T184" i="18"/>
  <c r="AE185" i="18"/>
  <c r="T185" i="18"/>
  <c r="AE186" i="18"/>
  <c r="T186" i="18"/>
  <c r="AE187" i="18"/>
  <c r="T187" i="18"/>
  <c r="AE188" i="18"/>
  <c r="T188" i="18"/>
  <c r="AE189" i="18"/>
  <c r="T189" i="18"/>
  <c r="AE190" i="18"/>
  <c r="T190" i="18"/>
  <c r="AE191" i="18"/>
  <c r="T191" i="18"/>
  <c r="AE192" i="18"/>
  <c r="T192" i="18"/>
  <c r="AE193" i="18"/>
  <c r="T193" i="18"/>
  <c r="AE194" i="18"/>
  <c r="T194" i="18"/>
  <c r="AE195" i="18"/>
  <c r="T195" i="18"/>
  <c r="AE196" i="18"/>
  <c r="T196" i="18"/>
  <c r="AE197" i="18"/>
  <c r="T197" i="18"/>
  <c r="AE198" i="18"/>
  <c r="T198" i="18"/>
  <c r="AE199" i="18"/>
  <c r="T199" i="18"/>
  <c r="AE200" i="18"/>
  <c r="T200" i="18"/>
  <c r="AE201" i="18"/>
  <c r="T201" i="18"/>
  <c r="AE202" i="18"/>
  <c r="T202" i="18"/>
  <c r="AE203" i="18"/>
  <c r="T203" i="18"/>
  <c r="AE204" i="18"/>
  <c r="T204" i="18"/>
  <c r="AE205" i="18"/>
  <c r="T205" i="18"/>
  <c r="AE206" i="18"/>
  <c r="T206" i="18"/>
  <c r="AE207" i="18"/>
  <c r="T207" i="18"/>
  <c r="AE208" i="18"/>
  <c r="T208" i="18"/>
  <c r="C11" i="18"/>
  <c r="S10" i="18"/>
  <c r="AD10" i="18"/>
  <c r="AE114" i="17"/>
  <c r="T114" i="17"/>
  <c r="AE113" i="17"/>
  <c r="T113" i="17"/>
  <c r="AE112" i="17"/>
  <c r="T112" i="17"/>
  <c r="AE111" i="17"/>
  <c r="T111" i="17"/>
  <c r="AE110" i="17"/>
  <c r="T110" i="17"/>
  <c r="AE109" i="17"/>
  <c r="T109" i="17"/>
  <c r="AE108" i="17"/>
  <c r="T108" i="17"/>
  <c r="AE107" i="17"/>
  <c r="T107" i="17"/>
  <c r="AE106" i="17"/>
  <c r="T106" i="17"/>
  <c r="AE105" i="17"/>
  <c r="T105" i="17"/>
  <c r="AE104" i="17"/>
  <c r="T104" i="17"/>
  <c r="AE103" i="17"/>
  <c r="T103" i="17"/>
  <c r="AE102" i="17"/>
  <c r="T102" i="17"/>
  <c r="AE101" i="17"/>
  <c r="T101" i="17"/>
  <c r="AE100" i="17"/>
  <c r="T100" i="17"/>
  <c r="AE99" i="17"/>
  <c r="T99" i="17"/>
  <c r="AE98" i="17"/>
  <c r="T98" i="17"/>
  <c r="AE97" i="17"/>
  <c r="T97" i="17"/>
  <c r="AE96" i="17"/>
  <c r="T96" i="17"/>
  <c r="AE95" i="17"/>
  <c r="T95" i="17"/>
  <c r="AE94" i="17"/>
  <c r="T94" i="17"/>
  <c r="AE93" i="17"/>
  <c r="T93" i="17"/>
  <c r="AE92" i="17"/>
  <c r="T92" i="17"/>
  <c r="AE91" i="17"/>
  <c r="T91" i="17"/>
  <c r="AE90" i="17"/>
  <c r="T90" i="17"/>
  <c r="AE89" i="17"/>
  <c r="T89" i="17"/>
  <c r="AE88" i="17"/>
  <c r="T88" i="17"/>
  <c r="AE87" i="17"/>
  <c r="T87" i="17"/>
  <c r="AE86" i="17"/>
  <c r="T86" i="17"/>
  <c r="AE85" i="17"/>
  <c r="T85" i="17"/>
  <c r="AE84" i="17"/>
  <c r="T84" i="17"/>
  <c r="AE83" i="17"/>
  <c r="T83" i="17"/>
  <c r="AE82" i="17"/>
  <c r="T82" i="17"/>
  <c r="AE81" i="17"/>
  <c r="T81" i="17"/>
  <c r="AE80" i="17"/>
  <c r="T80" i="17"/>
  <c r="AE79" i="17"/>
  <c r="T79" i="17"/>
  <c r="AE78" i="17"/>
  <c r="T78" i="17"/>
  <c r="AE77" i="17"/>
  <c r="T77" i="17"/>
  <c r="AE76" i="17"/>
  <c r="T76" i="17"/>
  <c r="AE75" i="17"/>
  <c r="T75" i="17"/>
  <c r="AE74" i="17"/>
  <c r="T74" i="17"/>
  <c r="AE73" i="17"/>
  <c r="T73" i="17"/>
  <c r="AE72" i="17"/>
  <c r="T72" i="17"/>
  <c r="AE71" i="17"/>
  <c r="T71" i="17"/>
  <c r="AE70" i="17"/>
  <c r="T70" i="17"/>
  <c r="AE69" i="17"/>
  <c r="T69" i="17"/>
  <c r="AE68" i="17"/>
  <c r="T68" i="17"/>
  <c r="AE67" i="17"/>
  <c r="T67" i="17"/>
  <c r="AE66" i="17"/>
  <c r="T66" i="17"/>
  <c r="AE65" i="17"/>
  <c r="T65" i="17"/>
  <c r="AE64" i="17"/>
  <c r="T64" i="17"/>
  <c r="AE63" i="17"/>
  <c r="T63" i="17"/>
  <c r="AE62" i="17"/>
  <c r="T62" i="17"/>
  <c r="AE61" i="17"/>
  <c r="T61" i="17"/>
  <c r="AE60" i="17"/>
  <c r="T60" i="17"/>
  <c r="AE59" i="17"/>
  <c r="T59" i="17"/>
  <c r="AE58" i="17"/>
  <c r="T58" i="17"/>
  <c r="AE57" i="17"/>
  <c r="T57" i="17"/>
  <c r="AE56" i="17"/>
  <c r="T56" i="17"/>
  <c r="AE55" i="17"/>
  <c r="T55" i="17"/>
  <c r="AE54" i="17"/>
  <c r="T54" i="17"/>
  <c r="AE53" i="17"/>
  <c r="T53" i="17"/>
  <c r="AE52" i="17"/>
  <c r="T52" i="17"/>
  <c r="AE51" i="17"/>
  <c r="T51" i="17"/>
  <c r="AE50" i="17"/>
  <c r="T50" i="17"/>
  <c r="AE49" i="17"/>
  <c r="T49" i="17"/>
  <c r="AE48" i="17"/>
  <c r="T48" i="17"/>
  <c r="AE47" i="17"/>
  <c r="T47" i="17"/>
  <c r="AE46" i="17"/>
  <c r="T46" i="17"/>
  <c r="AE45" i="17"/>
  <c r="T45" i="17"/>
  <c r="AE44" i="17"/>
  <c r="T44" i="17"/>
  <c r="AE43" i="17"/>
  <c r="T43" i="17"/>
  <c r="AE42" i="17"/>
  <c r="T42" i="17"/>
  <c r="AE41" i="17"/>
  <c r="T41" i="17"/>
  <c r="AE40" i="17"/>
  <c r="T40" i="17"/>
  <c r="AE39" i="17"/>
  <c r="T39" i="17"/>
  <c r="AE38" i="17"/>
  <c r="T38" i="17"/>
  <c r="AE37" i="17"/>
  <c r="T37" i="17"/>
  <c r="AE36" i="17"/>
  <c r="T36" i="17"/>
  <c r="AE35" i="17"/>
  <c r="T35" i="17"/>
  <c r="AE34" i="17"/>
  <c r="T34" i="17"/>
  <c r="AE33" i="17"/>
  <c r="T33" i="17"/>
  <c r="AE32" i="17"/>
  <c r="T32" i="17"/>
  <c r="AE31" i="17"/>
  <c r="T31" i="17"/>
  <c r="AE30" i="17"/>
  <c r="T30" i="17"/>
  <c r="AE29" i="17"/>
  <c r="T29" i="17"/>
  <c r="AE28" i="17"/>
  <c r="T28" i="17"/>
  <c r="AE27" i="17"/>
  <c r="T27" i="17"/>
  <c r="AE26" i="17"/>
  <c r="T26" i="17"/>
  <c r="AE25" i="17"/>
  <c r="T25" i="17"/>
  <c r="AE24" i="17"/>
  <c r="T24" i="17"/>
  <c r="AE23" i="17"/>
  <c r="T23" i="17"/>
  <c r="AE22" i="17"/>
  <c r="T22" i="17"/>
  <c r="AE21" i="17"/>
  <c r="T21" i="17"/>
  <c r="AE20" i="17"/>
  <c r="T20" i="17"/>
  <c r="AE19" i="17"/>
  <c r="T19" i="17"/>
  <c r="AE18" i="17"/>
  <c r="T18" i="17"/>
  <c r="AE17" i="17"/>
  <c r="T17" i="17"/>
  <c r="AE16" i="17"/>
  <c r="T16" i="17"/>
  <c r="AE15" i="17"/>
  <c r="T15" i="17"/>
  <c r="AE14" i="17"/>
  <c r="T14" i="17"/>
  <c r="AE13" i="17"/>
  <c r="T13" i="17"/>
  <c r="AE12" i="17"/>
  <c r="T12" i="17"/>
  <c r="AE11" i="17"/>
  <c r="T11" i="17"/>
  <c r="AE10" i="17"/>
  <c r="T10" i="17"/>
  <c r="AE9" i="17"/>
  <c r="T9" i="17"/>
  <c r="AE8" i="17"/>
  <c r="AJ8" i="17"/>
  <c r="T8" i="17"/>
  <c r="AE115" i="17"/>
  <c r="T115" i="17"/>
  <c r="AE116" i="17"/>
  <c r="T116" i="17"/>
  <c r="AE117" i="17"/>
  <c r="T117" i="17"/>
  <c r="AE118" i="17"/>
  <c r="T118" i="17"/>
  <c r="AE119" i="17"/>
  <c r="T119" i="17"/>
  <c r="AE120" i="17"/>
  <c r="T120" i="17"/>
  <c r="AE121" i="17"/>
  <c r="T121" i="17"/>
  <c r="AE122" i="17"/>
  <c r="T122" i="17"/>
  <c r="AE123" i="17"/>
  <c r="T123" i="17"/>
  <c r="AE124" i="17"/>
  <c r="T124" i="17"/>
  <c r="AE125" i="17"/>
  <c r="T125" i="17"/>
  <c r="AE126" i="17"/>
  <c r="T126" i="17"/>
  <c r="AE127" i="17"/>
  <c r="T127" i="17"/>
  <c r="AE128" i="17"/>
  <c r="T128" i="17"/>
  <c r="AE129" i="17"/>
  <c r="T129" i="17"/>
  <c r="AE130" i="17"/>
  <c r="T130" i="17"/>
  <c r="AE131" i="17"/>
  <c r="T131" i="17"/>
  <c r="AE132" i="17"/>
  <c r="T132" i="17"/>
  <c r="AE133" i="17"/>
  <c r="T133" i="17"/>
  <c r="AE134" i="17"/>
  <c r="T134" i="17"/>
  <c r="AE135" i="17"/>
  <c r="T135" i="17"/>
  <c r="AE136" i="17"/>
  <c r="T136" i="17"/>
  <c r="AE137" i="17"/>
  <c r="T137" i="17"/>
  <c r="AE138" i="17"/>
  <c r="T138" i="17"/>
  <c r="AE139" i="17"/>
  <c r="T139" i="17"/>
  <c r="AE140" i="17"/>
  <c r="T140" i="17"/>
  <c r="AE141" i="17"/>
  <c r="T141" i="17"/>
  <c r="AE142" i="17"/>
  <c r="T142" i="17"/>
  <c r="AE143" i="17"/>
  <c r="T143" i="17"/>
  <c r="AE144" i="17"/>
  <c r="T144" i="17"/>
  <c r="AE145" i="17"/>
  <c r="T145" i="17"/>
  <c r="AE146" i="17"/>
  <c r="T146" i="17"/>
  <c r="AE147" i="17"/>
  <c r="T147" i="17"/>
  <c r="AE148" i="17"/>
  <c r="T148" i="17"/>
  <c r="AE149" i="17"/>
  <c r="T149" i="17"/>
  <c r="AE150" i="17"/>
  <c r="T150" i="17"/>
  <c r="AE151" i="17"/>
  <c r="T151" i="17"/>
  <c r="AE152" i="17"/>
  <c r="T152" i="17"/>
  <c r="AE153" i="17"/>
  <c r="T153" i="17"/>
  <c r="AE154" i="17"/>
  <c r="T154" i="17"/>
  <c r="AE155" i="17"/>
  <c r="T155" i="17"/>
  <c r="AE156" i="17"/>
  <c r="T156" i="17"/>
  <c r="AE157" i="17"/>
  <c r="T157" i="17"/>
  <c r="AE158" i="17"/>
  <c r="T158" i="17"/>
  <c r="AE159" i="17"/>
  <c r="T159" i="17"/>
  <c r="AE160" i="17"/>
  <c r="T160" i="17"/>
  <c r="AE161" i="17"/>
  <c r="T161" i="17"/>
  <c r="AE162" i="17"/>
  <c r="T162" i="17"/>
  <c r="AE163" i="17"/>
  <c r="T163" i="17"/>
  <c r="AE164" i="17"/>
  <c r="T164" i="17"/>
  <c r="AE165" i="17"/>
  <c r="T165" i="17"/>
  <c r="AE166" i="17"/>
  <c r="T166" i="17"/>
  <c r="AE167" i="17"/>
  <c r="T167" i="17"/>
  <c r="AE168" i="17"/>
  <c r="T168" i="17"/>
  <c r="AE169" i="17"/>
  <c r="T169" i="17"/>
  <c r="AE170" i="17"/>
  <c r="T170" i="17"/>
  <c r="AE171" i="17"/>
  <c r="T171" i="17"/>
  <c r="AE172" i="17"/>
  <c r="T172" i="17"/>
  <c r="AE173" i="17"/>
  <c r="T173" i="17"/>
  <c r="AE174" i="17"/>
  <c r="T174" i="17"/>
  <c r="AE175" i="17"/>
  <c r="T175" i="17"/>
  <c r="AE176" i="17"/>
  <c r="T176" i="17"/>
  <c r="AE177" i="17"/>
  <c r="T177" i="17"/>
  <c r="AE178" i="17"/>
  <c r="T178" i="17"/>
  <c r="AE179" i="17"/>
  <c r="T179" i="17"/>
  <c r="AE180" i="17"/>
  <c r="T180" i="17"/>
  <c r="AE181" i="17"/>
  <c r="T181" i="17"/>
  <c r="AE182" i="17"/>
  <c r="T182" i="17"/>
  <c r="AE183" i="17"/>
  <c r="T183" i="17"/>
  <c r="AE184" i="17"/>
  <c r="T184" i="17"/>
  <c r="AE185" i="17"/>
  <c r="T185" i="17"/>
  <c r="AE186" i="17"/>
  <c r="T186" i="17"/>
  <c r="AE187" i="17"/>
  <c r="T187" i="17"/>
  <c r="AE188" i="17"/>
  <c r="T188" i="17"/>
  <c r="AE189" i="17"/>
  <c r="T189" i="17"/>
  <c r="AE190" i="17"/>
  <c r="T190" i="17"/>
  <c r="AE191" i="17"/>
  <c r="T191" i="17"/>
  <c r="AE192" i="17"/>
  <c r="T192" i="17"/>
  <c r="AE193" i="17"/>
  <c r="T193" i="17"/>
  <c r="AE194" i="17"/>
  <c r="T194" i="17"/>
  <c r="AE195" i="17"/>
  <c r="T195" i="17"/>
  <c r="AE196" i="17"/>
  <c r="T196" i="17"/>
  <c r="AE197" i="17"/>
  <c r="T197" i="17"/>
  <c r="AE198" i="17"/>
  <c r="T198" i="17"/>
  <c r="AE199" i="17"/>
  <c r="T199" i="17"/>
  <c r="AE200" i="17"/>
  <c r="T200" i="17"/>
  <c r="AE201" i="17"/>
  <c r="T201" i="17"/>
  <c r="AE202" i="17"/>
  <c r="T202" i="17"/>
  <c r="AE203" i="17"/>
  <c r="T203" i="17"/>
  <c r="AE204" i="17"/>
  <c r="T204" i="17"/>
  <c r="AE205" i="17"/>
  <c r="T205" i="17"/>
  <c r="AE206" i="17"/>
  <c r="T206" i="17"/>
  <c r="AE207" i="17"/>
  <c r="T207" i="17"/>
  <c r="AE208" i="17"/>
  <c r="T208" i="17"/>
  <c r="S10" i="17"/>
  <c r="AD10" i="17"/>
  <c r="AE114" i="16"/>
  <c r="T114" i="16"/>
  <c r="AE113" i="16"/>
  <c r="T113" i="16"/>
  <c r="AE112" i="16"/>
  <c r="T112" i="16"/>
  <c r="AE111" i="16"/>
  <c r="T111" i="16"/>
  <c r="AE110" i="16"/>
  <c r="T110" i="16"/>
  <c r="AE109" i="16"/>
  <c r="T109" i="16"/>
  <c r="AE108" i="16"/>
  <c r="T108" i="16"/>
  <c r="AE107" i="16"/>
  <c r="T107" i="16"/>
  <c r="AE106" i="16"/>
  <c r="T106" i="16"/>
  <c r="AE105" i="16"/>
  <c r="T105" i="16"/>
  <c r="AE104" i="16"/>
  <c r="T104" i="16"/>
  <c r="AE103" i="16"/>
  <c r="T103" i="16"/>
  <c r="AE102" i="16"/>
  <c r="T102" i="16"/>
  <c r="AE101" i="16"/>
  <c r="T101" i="16"/>
  <c r="AE100" i="16"/>
  <c r="T100" i="16"/>
  <c r="AE99" i="16"/>
  <c r="T99" i="16"/>
  <c r="AE98" i="16"/>
  <c r="T98" i="16"/>
  <c r="AE97" i="16"/>
  <c r="T97" i="16"/>
  <c r="AE96" i="16"/>
  <c r="T96" i="16"/>
  <c r="AE95" i="16"/>
  <c r="T95" i="16"/>
  <c r="AE94" i="16"/>
  <c r="T94" i="16"/>
  <c r="AE93" i="16"/>
  <c r="T93" i="16"/>
  <c r="AE92" i="16"/>
  <c r="T92" i="16"/>
  <c r="AE91" i="16"/>
  <c r="T91" i="16"/>
  <c r="AE90" i="16"/>
  <c r="T90" i="16"/>
  <c r="AE89" i="16"/>
  <c r="T89" i="16"/>
  <c r="AE88" i="16"/>
  <c r="T88" i="16"/>
  <c r="AE87" i="16"/>
  <c r="T87" i="16"/>
  <c r="AE86" i="16"/>
  <c r="T86" i="16"/>
  <c r="AE85" i="16"/>
  <c r="T85" i="16"/>
  <c r="AE84" i="16"/>
  <c r="T84" i="16"/>
  <c r="AE83" i="16"/>
  <c r="T83" i="16"/>
  <c r="AE82" i="16"/>
  <c r="T82" i="16"/>
  <c r="AE81" i="16"/>
  <c r="T81" i="16"/>
  <c r="AE80" i="16"/>
  <c r="T80" i="16"/>
  <c r="AE79" i="16"/>
  <c r="T79" i="16"/>
  <c r="AE78" i="16"/>
  <c r="T78" i="16"/>
  <c r="AE77" i="16"/>
  <c r="T77" i="16"/>
  <c r="AE76" i="16"/>
  <c r="T76" i="16"/>
  <c r="AE75" i="16"/>
  <c r="T75" i="16"/>
  <c r="AE74" i="16"/>
  <c r="T74" i="16"/>
  <c r="AE73" i="16"/>
  <c r="T73" i="16"/>
  <c r="AE72" i="16"/>
  <c r="T72" i="16"/>
  <c r="AE71" i="16"/>
  <c r="T71" i="16"/>
  <c r="AE70" i="16"/>
  <c r="T70" i="16"/>
  <c r="AE69" i="16"/>
  <c r="T69" i="16"/>
  <c r="AE68" i="16"/>
  <c r="T68" i="16"/>
  <c r="AE67" i="16"/>
  <c r="T67" i="16"/>
  <c r="AE66" i="16"/>
  <c r="T66" i="16"/>
  <c r="AE65" i="16"/>
  <c r="T65" i="16"/>
  <c r="AE64" i="16"/>
  <c r="T64" i="16"/>
  <c r="AE63" i="16"/>
  <c r="T63" i="16"/>
  <c r="AE62" i="16"/>
  <c r="T62" i="16"/>
  <c r="AE61" i="16"/>
  <c r="T61" i="16"/>
  <c r="AE60" i="16"/>
  <c r="T60" i="16"/>
  <c r="AE59" i="16"/>
  <c r="T59" i="16"/>
  <c r="AE58" i="16"/>
  <c r="T58" i="16"/>
  <c r="AE57" i="16"/>
  <c r="T57" i="16"/>
  <c r="AE56" i="16"/>
  <c r="T56" i="16"/>
  <c r="AE55" i="16"/>
  <c r="T55" i="16"/>
  <c r="AE54" i="16"/>
  <c r="T54" i="16"/>
  <c r="AE53" i="16"/>
  <c r="T53" i="16"/>
  <c r="AE52" i="16"/>
  <c r="T52" i="16"/>
  <c r="AE51" i="16"/>
  <c r="T51" i="16"/>
  <c r="AE50" i="16"/>
  <c r="T50" i="16"/>
  <c r="AE49" i="16"/>
  <c r="T49" i="16"/>
  <c r="AE48" i="16"/>
  <c r="T48" i="16"/>
  <c r="AE47" i="16"/>
  <c r="T47" i="16"/>
  <c r="AE46" i="16"/>
  <c r="T46" i="16"/>
  <c r="AE45" i="16"/>
  <c r="T45" i="16"/>
  <c r="AE44" i="16"/>
  <c r="T44" i="16"/>
  <c r="AE43" i="16"/>
  <c r="T43" i="16"/>
  <c r="AE42" i="16"/>
  <c r="T42" i="16"/>
  <c r="AE41" i="16"/>
  <c r="T41" i="16"/>
  <c r="AE40" i="16"/>
  <c r="T40" i="16"/>
  <c r="AE39" i="16"/>
  <c r="T39" i="16"/>
  <c r="AE38" i="16"/>
  <c r="T38" i="16"/>
  <c r="AE37" i="16"/>
  <c r="T37" i="16"/>
  <c r="AE36" i="16"/>
  <c r="T36" i="16"/>
  <c r="AE35" i="16"/>
  <c r="T35" i="16"/>
  <c r="AE34" i="16"/>
  <c r="T34" i="16"/>
  <c r="AE33" i="16"/>
  <c r="T33" i="16"/>
  <c r="AE32" i="16"/>
  <c r="T32" i="16"/>
  <c r="AE31" i="16"/>
  <c r="T31" i="16"/>
  <c r="AE30" i="16"/>
  <c r="T30" i="16"/>
  <c r="AE29" i="16"/>
  <c r="T29" i="16"/>
  <c r="AE28" i="16"/>
  <c r="T28" i="16"/>
  <c r="AE27" i="16"/>
  <c r="T27" i="16"/>
  <c r="AE26" i="16"/>
  <c r="T26" i="16"/>
  <c r="AE25" i="16"/>
  <c r="T25" i="16"/>
  <c r="AE24" i="16"/>
  <c r="T24" i="16"/>
  <c r="AE23" i="16"/>
  <c r="T23" i="16"/>
  <c r="AE22" i="16"/>
  <c r="T22" i="16"/>
  <c r="AE21" i="16"/>
  <c r="T21" i="16"/>
  <c r="AE20" i="16"/>
  <c r="T20" i="16"/>
  <c r="AE19" i="16"/>
  <c r="T19" i="16"/>
  <c r="AE18" i="16"/>
  <c r="T18" i="16"/>
  <c r="AE17" i="16"/>
  <c r="T17" i="16"/>
  <c r="AE16" i="16"/>
  <c r="T16" i="16"/>
  <c r="AE15" i="16"/>
  <c r="T15" i="16"/>
  <c r="AE14" i="16"/>
  <c r="AJ14" i="16"/>
  <c r="T14" i="16"/>
  <c r="AE13" i="16"/>
  <c r="AJ13" i="16"/>
  <c r="T13" i="16"/>
  <c r="AE12" i="16"/>
  <c r="AJ12" i="16"/>
  <c r="T12" i="16"/>
  <c r="AE11" i="16"/>
  <c r="AJ11" i="16"/>
  <c r="T11" i="16"/>
  <c r="AE10" i="16"/>
  <c r="AJ10" i="16"/>
  <c r="T10" i="16"/>
  <c r="AE9" i="16"/>
  <c r="AJ9" i="16"/>
  <c r="T9" i="16"/>
  <c r="AE8" i="16"/>
  <c r="AJ8" i="16"/>
  <c r="T8" i="16"/>
  <c r="AE115" i="16"/>
  <c r="T115" i="16"/>
  <c r="AE116" i="16"/>
  <c r="T116" i="16"/>
  <c r="AE117" i="16"/>
  <c r="T117" i="16"/>
  <c r="AE118" i="16"/>
  <c r="T118" i="16"/>
  <c r="AE119" i="16"/>
  <c r="T119" i="16"/>
  <c r="AE120" i="16"/>
  <c r="T120" i="16"/>
  <c r="AE121" i="16"/>
  <c r="T121" i="16"/>
  <c r="AE122" i="16"/>
  <c r="T122" i="16"/>
  <c r="AE123" i="16"/>
  <c r="T123" i="16"/>
  <c r="AE124" i="16"/>
  <c r="T124" i="16"/>
  <c r="AE125" i="16"/>
  <c r="T125" i="16"/>
  <c r="AE126" i="16"/>
  <c r="T126" i="16"/>
  <c r="AE127" i="16"/>
  <c r="T127" i="16"/>
  <c r="AE128" i="16"/>
  <c r="T128" i="16"/>
  <c r="AE129" i="16"/>
  <c r="T129" i="16"/>
  <c r="AE130" i="16"/>
  <c r="T130" i="16"/>
  <c r="AE131" i="16"/>
  <c r="T131" i="16"/>
  <c r="AE132" i="16"/>
  <c r="T132" i="16"/>
  <c r="AE133" i="16"/>
  <c r="T133" i="16"/>
  <c r="AE134" i="16"/>
  <c r="T134" i="16"/>
  <c r="AE135" i="16"/>
  <c r="T135" i="16"/>
  <c r="AE136" i="16"/>
  <c r="T136" i="16"/>
  <c r="AE137" i="16"/>
  <c r="T137" i="16"/>
  <c r="AE138" i="16"/>
  <c r="T138" i="16"/>
  <c r="AE139" i="16"/>
  <c r="T139" i="16"/>
  <c r="AE140" i="16"/>
  <c r="T140" i="16"/>
  <c r="AE141" i="16"/>
  <c r="T141" i="16"/>
  <c r="AE142" i="16"/>
  <c r="T142" i="16"/>
  <c r="AE143" i="16"/>
  <c r="T143" i="16"/>
  <c r="AE144" i="16"/>
  <c r="T144" i="16"/>
  <c r="AE145" i="16"/>
  <c r="T145" i="16"/>
  <c r="AE146" i="16"/>
  <c r="T146" i="16"/>
  <c r="AE147" i="16"/>
  <c r="T147" i="16"/>
  <c r="AE148" i="16"/>
  <c r="T148" i="16"/>
  <c r="AE149" i="16"/>
  <c r="T149" i="16"/>
  <c r="AE150" i="16"/>
  <c r="T150" i="16"/>
  <c r="AE151" i="16"/>
  <c r="T151" i="16"/>
  <c r="AE152" i="16"/>
  <c r="T152" i="16"/>
  <c r="AE153" i="16"/>
  <c r="T153" i="16"/>
  <c r="AE154" i="16"/>
  <c r="T154" i="16"/>
  <c r="AE155" i="16"/>
  <c r="T155" i="16"/>
  <c r="AE156" i="16"/>
  <c r="T156" i="16"/>
  <c r="AE157" i="16"/>
  <c r="T157" i="16"/>
  <c r="AE158" i="16"/>
  <c r="T158" i="16"/>
  <c r="AE159" i="16"/>
  <c r="T159" i="16"/>
  <c r="AE160" i="16"/>
  <c r="T160" i="16"/>
  <c r="AE161" i="16"/>
  <c r="T161" i="16"/>
  <c r="AE162" i="16"/>
  <c r="T162" i="16"/>
  <c r="AE163" i="16"/>
  <c r="T163" i="16"/>
  <c r="AE164" i="16"/>
  <c r="T164" i="16"/>
  <c r="AE165" i="16"/>
  <c r="T165" i="16"/>
  <c r="AE166" i="16"/>
  <c r="T166" i="16"/>
  <c r="AE167" i="16"/>
  <c r="T167" i="16"/>
  <c r="AE168" i="16"/>
  <c r="T168" i="16"/>
  <c r="AE169" i="16"/>
  <c r="T169" i="16"/>
  <c r="AE170" i="16"/>
  <c r="T170" i="16"/>
  <c r="AE171" i="16"/>
  <c r="T171" i="16"/>
  <c r="AE172" i="16"/>
  <c r="T172" i="16"/>
  <c r="AE173" i="16"/>
  <c r="T173" i="16"/>
  <c r="AE174" i="16"/>
  <c r="T174" i="16"/>
  <c r="AE175" i="16"/>
  <c r="T175" i="16"/>
  <c r="AE176" i="16"/>
  <c r="T176" i="16"/>
  <c r="AE177" i="16"/>
  <c r="T177" i="16"/>
  <c r="AE178" i="16"/>
  <c r="T178" i="16"/>
  <c r="AE179" i="16"/>
  <c r="T179" i="16"/>
  <c r="AE180" i="16"/>
  <c r="T180" i="16"/>
  <c r="AE181" i="16"/>
  <c r="T181" i="16"/>
  <c r="AE182" i="16"/>
  <c r="T182" i="16"/>
  <c r="AE183" i="16"/>
  <c r="T183" i="16"/>
  <c r="AE184" i="16"/>
  <c r="T184" i="16"/>
  <c r="AE185" i="16"/>
  <c r="T185" i="16"/>
  <c r="AE186" i="16"/>
  <c r="T186" i="16"/>
  <c r="AE187" i="16"/>
  <c r="T187" i="16"/>
  <c r="AE188" i="16"/>
  <c r="T188" i="16"/>
  <c r="AE189" i="16"/>
  <c r="T189" i="16"/>
  <c r="AE190" i="16"/>
  <c r="T190" i="16"/>
  <c r="AE191" i="16"/>
  <c r="T191" i="16"/>
  <c r="AE192" i="16"/>
  <c r="T192" i="16"/>
  <c r="AE193" i="16"/>
  <c r="T193" i="16"/>
  <c r="AE194" i="16"/>
  <c r="T194" i="16"/>
  <c r="AE195" i="16"/>
  <c r="T195" i="16"/>
  <c r="AE196" i="16"/>
  <c r="T196" i="16"/>
  <c r="AE197" i="16"/>
  <c r="T197" i="16"/>
  <c r="AE198" i="16"/>
  <c r="T198" i="16"/>
  <c r="AE199" i="16"/>
  <c r="T199" i="16"/>
  <c r="AE200" i="16"/>
  <c r="T200" i="16"/>
  <c r="AE201" i="16"/>
  <c r="T201" i="16"/>
  <c r="AE202" i="16"/>
  <c r="T202" i="16"/>
  <c r="AE203" i="16"/>
  <c r="T203" i="16"/>
  <c r="AE204" i="16"/>
  <c r="T204" i="16"/>
  <c r="AE205" i="16"/>
  <c r="T205" i="16"/>
  <c r="AE206" i="16"/>
  <c r="T206" i="16"/>
  <c r="AE207" i="16"/>
  <c r="T207" i="16"/>
  <c r="AE208" i="16"/>
  <c r="T208" i="16"/>
  <c r="S10" i="16"/>
  <c r="AD10" i="16"/>
  <c r="AE114" i="15"/>
  <c r="T114" i="15"/>
  <c r="AE113" i="15"/>
  <c r="T113" i="15"/>
  <c r="AE112" i="15"/>
  <c r="T112" i="15"/>
  <c r="AE111" i="15"/>
  <c r="T111" i="15"/>
  <c r="AE110" i="15"/>
  <c r="T110" i="15"/>
  <c r="AE109" i="15"/>
  <c r="T109" i="15"/>
  <c r="AE108" i="15"/>
  <c r="T108" i="15"/>
  <c r="AE107" i="15"/>
  <c r="T107" i="15"/>
  <c r="AE106" i="15"/>
  <c r="T106" i="15"/>
  <c r="AE105" i="15"/>
  <c r="T105" i="15"/>
  <c r="AE104" i="15"/>
  <c r="T104" i="15"/>
  <c r="AE103" i="15"/>
  <c r="T103" i="15"/>
  <c r="AE102" i="15"/>
  <c r="T102" i="15"/>
  <c r="AE101" i="15"/>
  <c r="T101" i="15"/>
  <c r="AE100" i="15"/>
  <c r="T100" i="15"/>
  <c r="AE99" i="15"/>
  <c r="T99" i="15"/>
  <c r="AE98" i="15"/>
  <c r="T98" i="15"/>
  <c r="AE97" i="15"/>
  <c r="T97" i="15"/>
  <c r="AE96" i="15"/>
  <c r="T96" i="15"/>
  <c r="AE95" i="15"/>
  <c r="T95" i="15"/>
  <c r="AE94" i="15"/>
  <c r="T94" i="15"/>
  <c r="AE93" i="15"/>
  <c r="T93" i="15"/>
  <c r="AE92" i="15"/>
  <c r="T92" i="15"/>
  <c r="AE91" i="15"/>
  <c r="T91" i="15"/>
  <c r="AE90" i="15"/>
  <c r="T90" i="15"/>
  <c r="AE89" i="15"/>
  <c r="T89" i="15"/>
  <c r="AE88" i="15"/>
  <c r="T88" i="15"/>
  <c r="AE87" i="15"/>
  <c r="T87" i="15"/>
  <c r="AE86" i="15"/>
  <c r="T86" i="15"/>
  <c r="AE85" i="15"/>
  <c r="T85" i="15"/>
  <c r="AE84" i="15"/>
  <c r="T84" i="15"/>
  <c r="AE83" i="15"/>
  <c r="T83" i="15"/>
  <c r="AE82" i="15"/>
  <c r="T82" i="15"/>
  <c r="AE81" i="15"/>
  <c r="T81" i="15"/>
  <c r="AE80" i="15"/>
  <c r="T80" i="15"/>
  <c r="AE79" i="15"/>
  <c r="T79" i="15"/>
  <c r="AE78" i="15"/>
  <c r="T78" i="15"/>
  <c r="AE77" i="15"/>
  <c r="T77" i="15"/>
  <c r="AE76" i="15"/>
  <c r="T76" i="15"/>
  <c r="AE75" i="15"/>
  <c r="T75" i="15"/>
  <c r="AE74" i="15"/>
  <c r="T74" i="15"/>
  <c r="AE73" i="15"/>
  <c r="T73" i="15"/>
  <c r="AE72" i="15"/>
  <c r="T72" i="15"/>
  <c r="AE71" i="15"/>
  <c r="T71" i="15"/>
  <c r="AE70" i="15"/>
  <c r="T70" i="15"/>
  <c r="AE69" i="15"/>
  <c r="T69" i="15"/>
  <c r="AE68" i="15"/>
  <c r="T68" i="15"/>
  <c r="AE67" i="15"/>
  <c r="T67" i="15"/>
  <c r="AE66" i="15"/>
  <c r="T66" i="15"/>
  <c r="AE65" i="15"/>
  <c r="T65" i="15"/>
  <c r="AE64" i="15"/>
  <c r="T64" i="15"/>
  <c r="AE63" i="15"/>
  <c r="T63" i="15"/>
  <c r="AE62" i="15"/>
  <c r="T62" i="15"/>
  <c r="AE61" i="15"/>
  <c r="T61" i="15"/>
  <c r="AE60" i="15"/>
  <c r="T60" i="15"/>
  <c r="AE59" i="15"/>
  <c r="T59" i="15"/>
  <c r="AE58" i="15"/>
  <c r="T58" i="15"/>
  <c r="AE57" i="15"/>
  <c r="T57" i="15"/>
  <c r="AE56" i="15"/>
  <c r="T56" i="15"/>
  <c r="AE55" i="15"/>
  <c r="T55" i="15"/>
  <c r="AE54" i="15"/>
  <c r="T54" i="15"/>
  <c r="AE53" i="15"/>
  <c r="T53" i="15"/>
  <c r="AE52" i="15"/>
  <c r="T52" i="15"/>
  <c r="AE51" i="15"/>
  <c r="T51" i="15"/>
  <c r="AE50" i="15"/>
  <c r="T50" i="15"/>
  <c r="AE49" i="15"/>
  <c r="T49" i="15"/>
  <c r="AE48" i="15"/>
  <c r="T48" i="15"/>
  <c r="AE47" i="15"/>
  <c r="T47" i="15"/>
  <c r="AE46" i="15"/>
  <c r="T46" i="15"/>
  <c r="AE45" i="15"/>
  <c r="T45" i="15"/>
  <c r="AE44" i="15"/>
  <c r="T44" i="15"/>
  <c r="AE43" i="15"/>
  <c r="T43" i="15"/>
  <c r="AE42" i="15"/>
  <c r="T42" i="15"/>
  <c r="AE41" i="15"/>
  <c r="T41" i="15"/>
  <c r="AE40" i="15"/>
  <c r="T40" i="15"/>
  <c r="AE39" i="15"/>
  <c r="T39" i="15"/>
  <c r="AE38" i="15"/>
  <c r="T38" i="15"/>
  <c r="AE37" i="15"/>
  <c r="T37" i="15"/>
  <c r="AE36" i="15"/>
  <c r="T36" i="15"/>
  <c r="AE35" i="15"/>
  <c r="T35" i="15"/>
  <c r="AE34" i="15"/>
  <c r="T34" i="15"/>
  <c r="AE33" i="15"/>
  <c r="T33" i="15"/>
  <c r="AE32" i="15"/>
  <c r="T32" i="15"/>
  <c r="AE31" i="15"/>
  <c r="T31" i="15"/>
  <c r="AE30" i="15"/>
  <c r="T30" i="15"/>
  <c r="AE29" i="15"/>
  <c r="T29" i="15"/>
  <c r="AE28" i="15"/>
  <c r="T28" i="15"/>
  <c r="AE27" i="15"/>
  <c r="T27" i="15"/>
  <c r="AE26" i="15"/>
  <c r="T26" i="15"/>
  <c r="AE25" i="15"/>
  <c r="T25" i="15"/>
  <c r="AE24" i="15"/>
  <c r="T24" i="15"/>
  <c r="AE23" i="15"/>
  <c r="T23" i="15"/>
  <c r="AE22" i="15"/>
  <c r="T22" i="15"/>
  <c r="AE21" i="15"/>
  <c r="T21" i="15"/>
  <c r="AE20" i="15"/>
  <c r="T20" i="15"/>
  <c r="AE19" i="15"/>
  <c r="T19" i="15"/>
  <c r="AE18" i="15"/>
  <c r="T18" i="15"/>
  <c r="AE17" i="15"/>
  <c r="T17" i="15"/>
  <c r="AE16" i="15"/>
  <c r="T16" i="15"/>
  <c r="AE15" i="15"/>
  <c r="T15" i="15"/>
  <c r="AE14" i="15"/>
  <c r="AJ14" i="15"/>
  <c r="T14" i="15"/>
  <c r="AE13" i="15"/>
  <c r="AJ13" i="15"/>
  <c r="T13" i="15"/>
  <c r="AE12" i="15"/>
  <c r="AJ12" i="15"/>
  <c r="T12" i="15"/>
  <c r="AE11" i="15"/>
  <c r="AJ11" i="15"/>
  <c r="T11" i="15"/>
  <c r="AE10" i="15"/>
  <c r="AJ10" i="15"/>
  <c r="T10" i="15"/>
  <c r="AE9" i="15"/>
  <c r="AJ9" i="15"/>
  <c r="T9" i="15"/>
  <c r="AE8" i="15"/>
  <c r="AJ8" i="15"/>
  <c r="T8" i="15"/>
  <c r="AE115" i="15"/>
  <c r="T115" i="15"/>
  <c r="AE116" i="15"/>
  <c r="T116" i="15"/>
  <c r="AE117" i="15"/>
  <c r="T117" i="15"/>
  <c r="AE118" i="15"/>
  <c r="T118" i="15"/>
  <c r="AE119" i="15"/>
  <c r="T119" i="15"/>
  <c r="AE120" i="15"/>
  <c r="T120" i="15"/>
  <c r="AE121" i="15"/>
  <c r="T121" i="15"/>
  <c r="AE122" i="15"/>
  <c r="T122" i="15"/>
  <c r="AE123" i="15"/>
  <c r="T123" i="15"/>
  <c r="AE124" i="15"/>
  <c r="T124" i="15"/>
  <c r="AE125" i="15"/>
  <c r="T125" i="15"/>
  <c r="AE126" i="15"/>
  <c r="T126" i="15"/>
  <c r="AE127" i="15"/>
  <c r="T127" i="15"/>
  <c r="AE128" i="15"/>
  <c r="T128" i="15"/>
  <c r="AE129" i="15"/>
  <c r="T129" i="15"/>
  <c r="AE130" i="15"/>
  <c r="T130" i="15"/>
  <c r="AE131" i="15"/>
  <c r="T131" i="15"/>
  <c r="AE132" i="15"/>
  <c r="T132" i="15"/>
  <c r="AE133" i="15"/>
  <c r="T133" i="15"/>
  <c r="AE134" i="15"/>
  <c r="T134" i="15"/>
  <c r="AE135" i="15"/>
  <c r="T135" i="15"/>
  <c r="AE136" i="15"/>
  <c r="T136" i="15"/>
  <c r="AE137" i="15"/>
  <c r="T137" i="15"/>
  <c r="AE138" i="15"/>
  <c r="T138" i="15"/>
  <c r="AE139" i="15"/>
  <c r="T139" i="15"/>
  <c r="AE140" i="15"/>
  <c r="T140" i="15"/>
  <c r="AE141" i="15"/>
  <c r="T141" i="15"/>
  <c r="AE142" i="15"/>
  <c r="T142" i="15"/>
  <c r="AE143" i="15"/>
  <c r="T143" i="15"/>
  <c r="AE144" i="15"/>
  <c r="T144" i="15"/>
  <c r="AE145" i="15"/>
  <c r="T145" i="15"/>
  <c r="AE146" i="15"/>
  <c r="T146" i="15"/>
  <c r="AE147" i="15"/>
  <c r="T147" i="15"/>
  <c r="AE148" i="15"/>
  <c r="T148" i="15"/>
  <c r="AE149" i="15"/>
  <c r="T149" i="15"/>
  <c r="AE150" i="15"/>
  <c r="T150" i="15"/>
  <c r="AE151" i="15"/>
  <c r="T151" i="15"/>
  <c r="AE152" i="15"/>
  <c r="T152" i="15"/>
  <c r="AE153" i="15"/>
  <c r="T153" i="15"/>
  <c r="AE154" i="15"/>
  <c r="T154" i="15"/>
  <c r="AE155" i="15"/>
  <c r="T155" i="15"/>
  <c r="AE156" i="15"/>
  <c r="T156" i="15"/>
  <c r="AE157" i="15"/>
  <c r="T157" i="15"/>
  <c r="AE158" i="15"/>
  <c r="T158" i="15"/>
  <c r="AE159" i="15"/>
  <c r="T159" i="15"/>
  <c r="AE160" i="15"/>
  <c r="T160" i="15"/>
  <c r="AE161" i="15"/>
  <c r="T161" i="15"/>
  <c r="AE162" i="15"/>
  <c r="T162" i="15"/>
  <c r="AE163" i="15"/>
  <c r="T163" i="15"/>
  <c r="AE164" i="15"/>
  <c r="T164" i="15"/>
  <c r="AE165" i="15"/>
  <c r="T165" i="15"/>
  <c r="AE166" i="15"/>
  <c r="T166" i="15"/>
  <c r="AE167" i="15"/>
  <c r="T167" i="15"/>
  <c r="AE168" i="15"/>
  <c r="T168" i="15"/>
  <c r="AE169" i="15"/>
  <c r="T169" i="15"/>
  <c r="AE170" i="15"/>
  <c r="T170" i="15"/>
  <c r="AE171" i="15"/>
  <c r="T171" i="15"/>
  <c r="AE172" i="15"/>
  <c r="T172" i="15"/>
  <c r="AE173" i="15"/>
  <c r="T173" i="15"/>
  <c r="AE174" i="15"/>
  <c r="T174" i="15"/>
  <c r="AE175" i="15"/>
  <c r="T175" i="15"/>
  <c r="AE176" i="15"/>
  <c r="T176" i="15"/>
  <c r="AE177" i="15"/>
  <c r="T177" i="15"/>
  <c r="AE178" i="15"/>
  <c r="T178" i="15"/>
  <c r="AE179" i="15"/>
  <c r="T179" i="15"/>
  <c r="AE180" i="15"/>
  <c r="T180" i="15"/>
  <c r="AE181" i="15"/>
  <c r="T181" i="15"/>
  <c r="AE182" i="15"/>
  <c r="T182" i="15"/>
  <c r="AE183" i="15"/>
  <c r="T183" i="15"/>
  <c r="AE184" i="15"/>
  <c r="T184" i="15"/>
  <c r="AE185" i="15"/>
  <c r="T185" i="15"/>
  <c r="AE186" i="15"/>
  <c r="T186" i="15"/>
  <c r="AE187" i="15"/>
  <c r="T187" i="15"/>
  <c r="AE188" i="15"/>
  <c r="T188" i="15"/>
  <c r="AE189" i="15"/>
  <c r="T189" i="15"/>
  <c r="AE190" i="15"/>
  <c r="T190" i="15"/>
  <c r="AE191" i="15"/>
  <c r="T191" i="15"/>
  <c r="AE192" i="15"/>
  <c r="T192" i="15"/>
  <c r="AE193" i="15"/>
  <c r="T193" i="15"/>
  <c r="AE194" i="15"/>
  <c r="T194" i="15"/>
  <c r="AE195" i="15"/>
  <c r="T195" i="15"/>
  <c r="AE196" i="15"/>
  <c r="T196" i="15"/>
  <c r="AE197" i="15"/>
  <c r="T197" i="15"/>
  <c r="AE198" i="15"/>
  <c r="T198" i="15"/>
  <c r="AE199" i="15"/>
  <c r="T199" i="15"/>
  <c r="AE200" i="15"/>
  <c r="T200" i="15"/>
  <c r="AE201" i="15"/>
  <c r="T201" i="15"/>
  <c r="AE202" i="15"/>
  <c r="T202" i="15"/>
  <c r="AE203" i="15"/>
  <c r="T203" i="15"/>
  <c r="AE204" i="15"/>
  <c r="T204" i="15"/>
  <c r="AE205" i="15"/>
  <c r="T205" i="15"/>
  <c r="AE206" i="15"/>
  <c r="T206" i="15"/>
  <c r="AE207" i="15"/>
  <c r="T207" i="15"/>
  <c r="AE208" i="15"/>
  <c r="T208" i="15"/>
  <c r="C11" i="15"/>
  <c r="G11" i="15"/>
  <c r="S10" i="15"/>
  <c r="AD10" i="15"/>
  <c r="AE114" i="14"/>
  <c r="T114" i="14"/>
  <c r="AE113" i="14"/>
  <c r="T113" i="14"/>
  <c r="AE112" i="14"/>
  <c r="T112" i="14"/>
  <c r="AE111" i="14"/>
  <c r="T111" i="14"/>
  <c r="AE110" i="14"/>
  <c r="T110" i="14"/>
  <c r="AE109" i="14"/>
  <c r="T109" i="14"/>
  <c r="AE108" i="14"/>
  <c r="T108" i="14"/>
  <c r="AE107" i="14"/>
  <c r="T107" i="14"/>
  <c r="AE106" i="14"/>
  <c r="T106" i="14"/>
  <c r="AE105" i="14"/>
  <c r="T105" i="14"/>
  <c r="AE104" i="14"/>
  <c r="T104" i="14"/>
  <c r="AE103" i="14"/>
  <c r="T103" i="14"/>
  <c r="AE102" i="14"/>
  <c r="T102" i="14"/>
  <c r="AE101" i="14"/>
  <c r="T101" i="14"/>
  <c r="AE100" i="14"/>
  <c r="T100" i="14"/>
  <c r="AE99" i="14"/>
  <c r="T99" i="14"/>
  <c r="AE98" i="14"/>
  <c r="T98" i="14"/>
  <c r="AE97" i="14"/>
  <c r="T97" i="14"/>
  <c r="AE96" i="14"/>
  <c r="T96" i="14"/>
  <c r="AE95" i="14"/>
  <c r="T95" i="14"/>
  <c r="AE94" i="14"/>
  <c r="T94" i="14"/>
  <c r="AE93" i="14"/>
  <c r="T93" i="14"/>
  <c r="AE92" i="14"/>
  <c r="T92" i="14"/>
  <c r="AE91" i="14"/>
  <c r="T91" i="14"/>
  <c r="AE90" i="14"/>
  <c r="T90" i="14"/>
  <c r="AE89" i="14"/>
  <c r="T89" i="14"/>
  <c r="AE88" i="14"/>
  <c r="T88" i="14"/>
  <c r="AE87" i="14"/>
  <c r="T87" i="14"/>
  <c r="AE86" i="14"/>
  <c r="T86" i="14"/>
  <c r="AE85" i="14"/>
  <c r="T85" i="14"/>
  <c r="AE84" i="14"/>
  <c r="T84" i="14"/>
  <c r="AE83" i="14"/>
  <c r="T83" i="14"/>
  <c r="AE82" i="14"/>
  <c r="T82" i="14"/>
  <c r="AE81" i="14"/>
  <c r="T81" i="14"/>
  <c r="AE80" i="14"/>
  <c r="T80" i="14"/>
  <c r="AE79" i="14"/>
  <c r="T79" i="14"/>
  <c r="AE78" i="14"/>
  <c r="T78" i="14"/>
  <c r="AE77" i="14"/>
  <c r="T77" i="14"/>
  <c r="AE76" i="14"/>
  <c r="T76" i="14"/>
  <c r="AE75" i="14"/>
  <c r="T75" i="14"/>
  <c r="AE74" i="14"/>
  <c r="T74" i="14"/>
  <c r="AE73" i="14"/>
  <c r="T73" i="14"/>
  <c r="AE72" i="14"/>
  <c r="T72" i="14"/>
  <c r="AE71" i="14"/>
  <c r="T71" i="14"/>
  <c r="AE70" i="14"/>
  <c r="T70" i="14"/>
  <c r="AE69" i="14"/>
  <c r="T69" i="14"/>
  <c r="AE68" i="14"/>
  <c r="T68" i="14"/>
  <c r="AE67" i="14"/>
  <c r="T67" i="14"/>
  <c r="AE66" i="14"/>
  <c r="T66" i="14"/>
  <c r="AE65" i="14"/>
  <c r="T65" i="14"/>
  <c r="AE64" i="14"/>
  <c r="T64" i="14"/>
  <c r="AE63" i="14"/>
  <c r="T63" i="14"/>
  <c r="AE62" i="14"/>
  <c r="T62" i="14"/>
  <c r="AE61" i="14"/>
  <c r="T61" i="14"/>
  <c r="AE60" i="14"/>
  <c r="T60" i="14"/>
  <c r="AE59" i="14"/>
  <c r="T59" i="14"/>
  <c r="AE58" i="14"/>
  <c r="T58" i="14"/>
  <c r="AE57" i="14"/>
  <c r="T57" i="14"/>
  <c r="AE56" i="14"/>
  <c r="T56" i="14"/>
  <c r="AE55" i="14"/>
  <c r="T55" i="14"/>
  <c r="AE54" i="14"/>
  <c r="T54" i="14"/>
  <c r="AE53" i="14"/>
  <c r="T53" i="14"/>
  <c r="AE52" i="14"/>
  <c r="T52" i="14"/>
  <c r="AE51" i="14"/>
  <c r="T51" i="14"/>
  <c r="AE50" i="14"/>
  <c r="T50" i="14"/>
  <c r="AE49" i="14"/>
  <c r="T49" i="14"/>
  <c r="AE48" i="14"/>
  <c r="T48" i="14"/>
  <c r="AE47" i="14"/>
  <c r="T47" i="14"/>
  <c r="AE46" i="14"/>
  <c r="T46" i="14"/>
  <c r="AE45" i="14"/>
  <c r="T45" i="14"/>
  <c r="AE44" i="14"/>
  <c r="T44" i="14"/>
  <c r="AE43" i="14"/>
  <c r="T43" i="14"/>
  <c r="AE42" i="14"/>
  <c r="T42" i="14"/>
  <c r="AE41" i="14"/>
  <c r="T41" i="14"/>
  <c r="AE40" i="14"/>
  <c r="T40" i="14"/>
  <c r="AE39" i="14"/>
  <c r="T39" i="14"/>
  <c r="AE38" i="14"/>
  <c r="T38" i="14"/>
  <c r="AE37" i="14"/>
  <c r="T37" i="14"/>
  <c r="AE36" i="14"/>
  <c r="T36" i="14"/>
  <c r="AE35" i="14"/>
  <c r="T35" i="14"/>
  <c r="AE34" i="14"/>
  <c r="T34" i="14"/>
  <c r="AE33" i="14"/>
  <c r="T33" i="14"/>
  <c r="AE32" i="14"/>
  <c r="T32" i="14"/>
  <c r="AE31" i="14"/>
  <c r="T31" i="14"/>
  <c r="AE30" i="14"/>
  <c r="T30" i="14"/>
  <c r="AE29" i="14"/>
  <c r="T29" i="14"/>
  <c r="AE28" i="14"/>
  <c r="T28" i="14"/>
  <c r="AE27" i="14"/>
  <c r="T27" i="14"/>
  <c r="AE26" i="14"/>
  <c r="T26" i="14"/>
  <c r="AE25" i="14"/>
  <c r="T25" i="14"/>
  <c r="AE24" i="14"/>
  <c r="T24" i="14"/>
  <c r="AE23" i="14"/>
  <c r="T23" i="14"/>
  <c r="AE22" i="14"/>
  <c r="T22" i="14"/>
  <c r="AE21" i="14"/>
  <c r="T21" i="14"/>
  <c r="AE20" i="14"/>
  <c r="T20" i="14"/>
  <c r="AE19" i="14"/>
  <c r="T19" i="14"/>
  <c r="AE18" i="14"/>
  <c r="AJ18" i="14"/>
  <c r="T18" i="14"/>
  <c r="AE17" i="14"/>
  <c r="AJ17" i="14"/>
  <c r="T17" i="14"/>
  <c r="AE16" i="14"/>
  <c r="AJ16" i="14"/>
  <c r="T16" i="14"/>
  <c r="AE15" i="14"/>
  <c r="AJ15" i="14"/>
  <c r="T15" i="14"/>
  <c r="AE14" i="14"/>
  <c r="AJ14" i="14"/>
  <c r="T14" i="14"/>
  <c r="AE13" i="14"/>
  <c r="AJ13" i="14"/>
  <c r="T13" i="14"/>
  <c r="AE12" i="14"/>
  <c r="AJ12" i="14"/>
  <c r="T12" i="14"/>
  <c r="AE11" i="14"/>
  <c r="AJ11" i="14"/>
  <c r="T11" i="14"/>
  <c r="AE10" i="14"/>
  <c r="AJ10" i="14"/>
  <c r="T10" i="14"/>
  <c r="AE9" i="14"/>
  <c r="AJ9" i="14"/>
  <c r="T9" i="14"/>
  <c r="AE8" i="14"/>
  <c r="AJ8" i="14"/>
  <c r="T8" i="14"/>
  <c r="AE115" i="14"/>
  <c r="T115" i="14"/>
  <c r="AE116" i="14"/>
  <c r="T116" i="14"/>
  <c r="AE117" i="14"/>
  <c r="T117" i="14"/>
  <c r="AE118" i="14"/>
  <c r="T118" i="14"/>
  <c r="AE119" i="14"/>
  <c r="T119" i="14"/>
  <c r="AE120" i="14"/>
  <c r="T120" i="14"/>
  <c r="AE121" i="14"/>
  <c r="T121" i="14"/>
  <c r="AE122" i="14"/>
  <c r="T122" i="14"/>
  <c r="AE123" i="14"/>
  <c r="T123" i="14"/>
  <c r="AE124" i="14"/>
  <c r="T124" i="14"/>
  <c r="AE125" i="14"/>
  <c r="T125" i="14"/>
  <c r="AE126" i="14"/>
  <c r="T126" i="14"/>
  <c r="AE127" i="14"/>
  <c r="T127" i="14"/>
  <c r="AE128" i="14"/>
  <c r="T128" i="14"/>
  <c r="AE129" i="14"/>
  <c r="T129" i="14"/>
  <c r="AE130" i="14"/>
  <c r="T130" i="14"/>
  <c r="AE131" i="14"/>
  <c r="T131" i="14"/>
  <c r="AE132" i="14"/>
  <c r="T132" i="14"/>
  <c r="AE133" i="14"/>
  <c r="T133" i="14"/>
  <c r="AE134" i="14"/>
  <c r="T134" i="14"/>
  <c r="AE135" i="14"/>
  <c r="T135" i="14"/>
  <c r="AE136" i="14"/>
  <c r="T136" i="14"/>
  <c r="AE137" i="14"/>
  <c r="T137" i="14"/>
  <c r="AE138" i="14"/>
  <c r="T138" i="14"/>
  <c r="AE139" i="14"/>
  <c r="T139" i="14"/>
  <c r="AE140" i="14"/>
  <c r="T140" i="14"/>
  <c r="AE141" i="14"/>
  <c r="T141" i="14"/>
  <c r="AE142" i="14"/>
  <c r="T142" i="14"/>
  <c r="AE143" i="14"/>
  <c r="T143" i="14"/>
  <c r="AE144" i="14"/>
  <c r="T144" i="14"/>
  <c r="AE145" i="14"/>
  <c r="T145" i="14"/>
  <c r="AE146" i="14"/>
  <c r="T146" i="14"/>
  <c r="AE147" i="14"/>
  <c r="T147" i="14"/>
  <c r="AE148" i="14"/>
  <c r="T148" i="14"/>
  <c r="AE149" i="14"/>
  <c r="T149" i="14"/>
  <c r="AE150" i="14"/>
  <c r="T150" i="14"/>
  <c r="AE151" i="14"/>
  <c r="T151" i="14"/>
  <c r="AE152" i="14"/>
  <c r="T152" i="14"/>
  <c r="AE153" i="14"/>
  <c r="T153" i="14"/>
  <c r="AE154" i="14"/>
  <c r="T154" i="14"/>
  <c r="AE155" i="14"/>
  <c r="T155" i="14"/>
  <c r="AE156" i="14"/>
  <c r="T156" i="14"/>
  <c r="AE157" i="14"/>
  <c r="T157" i="14"/>
  <c r="AE158" i="14"/>
  <c r="T158" i="14"/>
  <c r="AE159" i="14"/>
  <c r="T159" i="14"/>
  <c r="AE160" i="14"/>
  <c r="T160" i="14"/>
  <c r="AE161" i="14"/>
  <c r="T161" i="14"/>
  <c r="AE162" i="14"/>
  <c r="T162" i="14"/>
  <c r="AE163" i="14"/>
  <c r="T163" i="14"/>
  <c r="AE164" i="14"/>
  <c r="T164" i="14"/>
  <c r="AE165" i="14"/>
  <c r="T165" i="14"/>
  <c r="AE166" i="14"/>
  <c r="T166" i="14"/>
  <c r="AE167" i="14"/>
  <c r="T167" i="14"/>
  <c r="AE168" i="14"/>
  <c r="T168" i="14"/>
  <c r="AE169" i="14"/>
  <c r="T169" i="14"/>
  <c r="AE170" i="14"/>
  <c r="T170" i="14"/>
  <c r="AE171" i="14"/>
  <c r="T171" i="14"/>
  <c r="AE172" i="14"/>
  <c r="T172" i="14"/>
  <c r="AE173" i="14"/>
  <c r="T173" i="14"/>
  <c r="AE174" i="14"/>
  <c r="T174" i="14"/>
  <c r="AE175" i="14"/>
  <c r="T175" i="14"/>
  <c r="AE176" i="14"/>
  <c r="T176" i="14"/>
  <c r="AE177" i="14"/>
  <c r="T177" i="14"/>
  <c r="AE178" i="14"/>
  <c r="T178" i="14"/>
  <c r="AE179" i="14"/>
  <c r="T179" i="14"/>
  <c r="AE180" i="14"/>
  <c r="T180" i="14"/>
  <c r="AE181" i="14"/>
  <c r="T181" i="14"/>
  <c r="AE182" i="14"/>
  <c r="T182" i="14"/>
  <c r="AE183" i="14"/>
  <c r="T183" i="14"/>
  <c r="AE184" i="14"/>
  <c r="T184" i="14"/>
  <c r="AE185" i="14"/>
  <c r="T185" i="14"/>
  <c r="AE186" i="14"/>
  <c r="T186" i="14"/>
  <c r="AE187" i="14"/>
  <c r="T187" i="14"/>
  <c r="AE188" i="14"/>
  <c r="T188" i="14"/>
  <c r="AE189" i="14"/>
  <c r="T189" i="14"/>
  <c r="AE190" i="14"/>
  <c r="T190" i="14"/>
  <c r="AE191" i="14"/>
  <c r="T191" i="14"/>
  <c r="AE192" i="14"/>
  <c r="T192" i="14"/>
  <c r="AE193" i="14"/>
  <c r="T193" i="14"/>
  <c r="AE194" i="14"/>
  <c r="T194" i="14"/>
  <c r="AE195" i="14"/>
  <c r="T195" i="14"/>
  <c r="AE196" i="14"/>
  <c r="T196" i="14"/>
  <c r="AE197" i="14"/>
  <c r="T197" i="14"/>
  <c r="AE198" i="14"/>
  <c r="T198" i="14"/>
  <c r="AE199" i="14"/>
  <c r="T199" i="14"/>
  <c r="AE200" i="14"/>
  <c r="T200" i="14"/>
  <c r="AE201" i="14"/>
  <c r="T201" i="14"/>
  <c r="AE202" i="14"/>
  <c r="T202" i="14"/>
  <c r="AE203" i="14"/>
  <c r="T203" i="14"/>
  <c r="AE204" i="14"/>
  <c r="T204" i="14"/>
  <c r="AE205" i="14"/>
  <c r="T205" i="14"/>
  <c r="AE206" i="14"/>
  <c r="T206" i="14"/>
  <c r="AE207" i="14"/>
  <c r="T207" i="14"/>
  <c r="AE208" i="14"/>
  <c r="T208" i="14"/>
  <c r="N15" i="1"/>
  <c r="N11" i="1"/>
  <c r="Z18" i="1"/>
  <c r="AA18" i="1"/>
  <c r="Y18" i="1"/>
  <c r="AB18" i="1"/>
  <c r="N27" i="1"/>
  <c r="N20" i="1"/>
  <c r="N13" i="1"/>
  <c r="Z22" i="1"/>
  <c r="Y22" i="1"/>
  <c r="AA22" i="1"/>
  <c r="AB22" i="1"/>
  <c r="Y23" i="1"/>
  <c r="Z23" i="1"/>
  <c r="AA23" i="1"/>
  <c r="AB23" i="1"/>
  <c r="AA19" i="1"/>
  <c r="Y19" i="1"/>
  <c r="Z19" i="1"/>
  <c r="AB19" i="1"/>
  <c r="Y15" i="1"/>
  <c r="Z15" i="1"/>
  <c r="AA15" i="1"/>
  <c r="AB15" i="1"/>
  <c r="G180" i="20"/>
  <c r="AZ18" i="18"/>
  <c r="AZ26" i="18"/>
  <c r="F11" i="18"/>
  <c r="G11" i="18"/>
  <c r="F10" i="18"/>
  <c r="R10" i="18"/>
  <c r="G10" i="18"/>
  <c r="H10" i="18"/>
  <c r="I10" i="14"/>
  <c r="S10" i="14"/>
  <c r="AD10" i="14"/>
  <c r="C11" i="14"/>
  <c r="G11" i="14"/>
  <c r="Q13" i="22"/>
  <c r="Q14" i="22"/>
  <c r="L181" i="21"/>
  <c r="S10" i="1"/>
  <c r="AD10" i="1"/>
  <c r="V6" i="16"/>
  <c r="V8" i="16"/>
  <c r="F15" i="20"/>
  <c r="R15" i="20"/>
  <c r="F11" i="17"/>
  <c r="R11" i="17"/>
  <c r="F14" i="21"/>
  <c r="R14" i="21"/>
  <c r="F11" i="16"/>
  <c r="R11" i="16"/>
  <c r="F14" i="22"/>
  <c r="R14" i="22"/>
  <c r="F11" i="15"/>
  <c r="R11" i="15"/>
  <c r="F13" i="23"/>
  <c r="R13" i="23"/>
  <c r="F11" i="14"/>
  <c r="R11" i="14"/>
  <c r="F10" i="14"/>
  <c r="R10" i="14"/>
  <c r="H10" i="14"/>
  <c r="AZ20" i="15"/>
  <c r="AZ28" i="15"/>
  <c r="AZ19" i="17"/>
  <c r="AZ27" i="17"/>
  <c r="V15" i="20"/>
  <c r="V16" i="20"/>
  <c r="V17" i="20"/>
  <c r="AZ19" i="18"/>
  <c r="AZ27" i="18"/>
  <c r="AZ19" i="14"/>
  <c r="AZ27" i="14"/>
  <c r="AZ18" i="14"/>
  <c r="AZ26" i="14"/>
  <c r="AZ20" i="14"/>
  <c r="AZ28" i="14"/>
  <c r="AZ18" i="15"/>
  <c r="AZ26" i="15"/>
  <c r="AZ20" i="17"/>
  <c r="AZ28" i="17"/>
  <c r="AB16" i="1"/>
  <c r="Y16" i="1"/>
  <c r="Z16" i="1"/>
  <c r="Z14" i="1"/>
  <c r="T122" i="1"/>
  <c r="T172" i="1"/>
  <c r="T104" i="1"/>
  <c r="T109" i="1"/>
  <c r="T133" i="1"/>
  <c r="T119" i="1"/>
  <c r="T79" i="1"/>
  <c r="AB26" i="1"/>
  <c r="Z26" i="1"/>
  <c r="AA26" i="1"/>
  <c r="Y26" i="1"/>
  <c r="T192" i="1"/>
  <c r="T94" i="1"/>
  <c r="T196" i="1"/>
  <c r="T71" i="1"/>
  <c r="T86" i="1"/>
  <c r="T154" i="1"/>
  <c r="T188" i="1"/>
  <c r="R11" i="18"/>
  <c r="B12" i="24"/>
  <c r="H12" i="24"/>
  <c r="J12" i="24"/>
  <c r="A12" i="24"/>
  <c r="T138" i="1"/>
  <c r="T199" i="1"/>
  <c r="U6" i="16"/>
  <c r="AZ18" i="17"/>
  <c r="AZ26" i="17"/>
  <c r="U6" i="14"/>
  <c r="I13" i="24"/>
  <c r="F13" i="24"/>
  <c r="R13" i="24"/>
  <c r="C14" i="24"/>
  <c r="G14" i="24"/>
  <c r="S13" i="24"/>
  <c r="AD13" i="24"/>
  <c r="BA26" i="16"/>
  <c r="AZ18" i="16"/>
  <c r="AZ26" i="16"/>
  <c r="X6" i="16"/>
  <c r="X8" i="16"/>
  <c r="M181" i="21"/>
  <c r="AZ19" i="15"/>
  <c r="AZ27" i="15"/>
  <c r="U6" i="15"/>
  <c r="V6" i="14"/>
  <c r="V8" i="14"/>
  <c r="BA28" i="16"/>
  <c r="AZ20" i="16"/>
  <c r="AZ28" i="16"/>
  <c r="T146" i="1"/>
  <c r="W6" i="16"/>
  <c r="W8" i="16"/>
  <c r="V6" i="15"/>
  <c r="V8" i="15"/>
  <c r="Q10" i="23"/>
  <c r="W6" i="14"/>
  <c r="W8" i="14"/>
  <c r="AZ20" i="18"/>
  <c r="AZ28" i="18"/>
  <c r="BA27" i="16"/>
  <c r="AZ19" i="16"/>
  <c r="AZ27" i="16"/>
  <c r="Q11" i="20"/>
  <c r="AV20" i="24"/>
  <c r="AS20" i="24"/>
  <c r="AV19" i="24"/>
  <c r="AS19" i="24"/>
  <c r="AV18" i="24"/>
  <c r="AS18" i="24"/>
  <c r="AQ37" i="24"/>
  <c r="U8" i="14"/>
  <c r="V9" i="14"/>
  <c r="V10" i="14"/>
  <c r="V11" i="14"/>
  <c r="V12" i="14"/>
  <c r="V13" i="14"/>
  <c r="V14" i="14"/>
  <c r="V15" i="14"/>
  <c r="V16" i="14"/>
  <c r="V17" i="14"/>
  <c r="V18" i="14"/>
  <c r="V19" i="14"/>
  <c r="V20" i="14"/>
  <c r="V21" i="14"/>
  <c r="V22" i="14"/>
  <c r="V23" i="14"/>
  <c r="V24" i="14"/>
  <c r="V25" i="14"/>
  <c r="V26" i="14"/>
  <c r="V27" i="14"/>
  <c r="V28" i="14"/>
  <c r="V29" i="14"/>
  <c r="V30" i="14"/>
  <c r="V31" i="14"/>
  <c r="V32" i="14"/>
  <c r="V33" i="14"/>
  <c r="V34" i="14"/>
  <c r="V35" i="14"/>
  <c r="V36" i="14"/>
  <c r="V37" i="14"/>
  <c r="V38" i="14"/>
  <c r="V39" i="14"/>
  <c r="V40" i="14"/>
  <c r="V41" i="14"/>
  <c r="V42" i="14"/>
  <c r="V43" i="14"/>
  <c r="V44" i="14"/>
  <c r="V45" i="14"/>
  <c r="V46" i="14"/>
  <c r="V47" i="14"/>
  <c r="V48" i="14"/>
  <c r="V49" i="14"/>
  <c r="V50" i="14"/>
  <c r="V51" i="14"/>
  <c r="V52" i="14"/>
  <c r="V53" i="14"/>
  <c r="V54" i="14"/>
  <c r="V55" i="14"/>
  <c r="V56" i="14"/>
  <c r="V57" i="14"/>
  <c r="V58" i="14"/>
  <c r="V59" i="14"/>
  <c r="V60" i="14"/>
  <c r="V61" i="14"/>
  <c r="V62" i="14"/>
  <c r="V63" i="14"/>
  <c r="V64" i="14"/>
  <c r="V65" i="14"/>
  <c r="V66" i="14"/>
  <c r="V67" i="14"/>
  <c r="V68" i="14"/>
  <c r="V69" i="14"/>
  <c r="V70" i="14"/>
  <c r="V71" i="14"/>
  <c r="V72" i="14"/>
  <c r="V73" i="14"/>
  <c r="V74" i="14"/>
  <c r="V75" i="14"/>
  <c r="V76" i="14"/>
  <c r="V77" i="14"/>
  <c r="V78" i="14"/>
  <c r="V79" i="14"/>
  <c r="V80" i="14"/>
  <c r="V81" i="14"/>
  <c r="V82" i="14"/>
  <c r="V83" i="14"/>
  <c r="V84" i="14"/>
  <c r="V85" i="14"/>
  <c r="V86" i="14"/>
  <c r="V87" i="14"/>
  <c r="V88" i="14"/>
  <c r="V89" i="14"/>
  <c r="V90" i="14"/>
  <c r="V91" i="14"/>
  <c r="V92" i="14"/>
  <c r="V93" i="14"/>
  <c r="V94" i="14"/>
  <c r="V95" i="14"/>
  <c r="V96" i="14"/>
  <c r="V97" i="14"/>
  <c r="V98" i="14"/>
  <c r="V99" i="14"/>
  <c r="V100" i="14"/>
  <c r="V101" i="14"/>
  <c r="V102" i="14"/>
  <c r="V103" i="14"/>
  <c r="V104" i="14"/>
  <c r="V105" i="14"/>
  <c r="V106" i="14"/>
  <c r="V107" i="14"/>
  <c r="V108" i="14"/>
  <c r="V109" i="14"/>
  <c r="V110" i="14"/>
  <c r="V111" i="14"/>
  <c r="V112" i="14"/>
  <c r="V113" i="14"/>
  <c r="V114" i="14"/>
  <c r="W9" i="14"/>
  <c r="W10" i="14"/>
  <c r="W11" i="14"/>
  <c r="W12" i="14"/>
  <c r="W13" i="14"/>
  <c r="W14" i="14"/>
  <c r="W15" i="14"/>
  <c r="W16" i="14"/>
  <c r="W17" i="14"/>
  <c r="W18" i="14"/>
  <c r="W19" i="14"/>
  <c r="W20" i="14"/>
  <c r="W21" i="14"/>
  <c r="W22" i="14"/>
  <c r="W23" i="14"/>
  <c r="W24" i="14"/>
  <c r="W25" i="14"/>
  <c r="W26" i="14"/>
  <c r="W27" i="14"/>
  <c r="W28" i="14"/>
  <c r="W29" i="14"/>
  <c r="W30" i="14"/>
  <c r="W31" i="14"/>
  <c r="W32" i="14"/>
  <c r="W33" i="14"/>
  <c r="W34" i="14"/>
  <c r="W35" i="14"/>
  <c r="W36" i="14"/>
  <c r="W37" i="14"/>
  <c r="W38" i="14"/>
  <c r="W39" i="14"/>
  <c r="W40" i="14"/>
  <c r="W41" i="14"/>
  <c r="W42" i="14"/>
  <c r="W43" i="14"/>
  <c r="W44" i="14"/>
  <c r="W45" i="14"/>
  <c r="W46" i="14"/>
  <c r="W47" i="14"/>
  <c r="W48" i="14"/>
  <c r="W49" i="14"/>
  <c r="W50" i="14"/>
  <c r="W51" i="14"/>
  <c r="W52" i="14"/>
  <c r="W53" i="14"/>
  <c r="W54" i="14"/>
  <c r="W55" i="14"/>
  <c r="W56" i="14"/>
  <c r="W57" i="14"/>
  <c r="W58" i="14"/>
  <c r="W59" i="14"/>
  <c r="W60" i="14"/>
  <c r="W61" i="14"/>
  <c r="W62" i="14"/>
  <c r="W63" i="14"/>
  <c r="W64" i="14"/>
  <c r="W65" i="14"/>
  <c r="W66" i="14"/>
  <c r="W67" i="14"/>
  <c r="W68" i="14"/>
  <c r="W69" i="14"/>
  <c r="W70" i="14"/>
  <c r="W71" i="14"/>
  <c r="W72" i="14"/>
  <c r="W73" i="14"/>
  <c r="W74" i="14"/>
  <c r="W75" i="14"/>
  <c r="W76" i="14"/>
  <c r="W77" i="14"/>
  <c r="W78" i="14"/>
  <c r="W79" i="14"/>
  <c r="W80" i="14"/>
  <c r="W81" i="14"/>
  <c r="W82" i="14"/>
  <c r="W83" i="14"/>
  <c r="W84" i="14"/>
  <c r="W85" i="14"/>
  <c r="W86" i="14"/>
  <c r="W87" i="14"/>
  <c r="W88" i="14"/>
  <c r="W89" i="14"/>
  <c r="W90" i="14"/>
  <c r="W91" i="14"/>
  <c r="W92" i="14"/>
  <c r="W93" i="14"/>
  <c r="W94" i="14"/>
  <c r="W95" i="14"/>
  <c r="W96" i="14"/>
  <c r="W97" i="14"/>
  <c r="W98" i="14"/>
  <c r="W99" i="14"/>
  <c r="W100" i="14"/>
  <c r="W101" i="14"/>
  <c r="W102" i="14"/>
  <c r="W103" i="14"/>
  <c r="W104" i="14"/>
  <c r="W105" i="14"/>
  <c r="W106" i="14"/>
  <c r="W107" i="14"/>
  <c r="W108" i="14"/>
  <c r="W109" i="14"/>
  <c r="W110" i="14"/>
  <c r="W111" i="14"/>
  <c r="W112" i="14"/>
  <c r="W113" i="14"/>
  <c r="W114" i="14"/>
  <c r="X9" i="14"/>
  <c r="X10" i="14"/>
  <c r="X11" i="14"/>
  <c r="X12" i="14"/>
  <c r="X13" i="14"/>
  <c r="X14" i="14"/>
  <c r="X15" i="14"/>
  <c r="X16" i="14"/>
  <c r="X17" i="14"/>
  <c r="X18" i="14"/>
  <c r="X19" i="14"/>
  <c r="X20" i="14"/>
  <c r="X21" i="14"/>
  <c r="X22" i="14"/>
  <c r="X23" i="14"/>
  <c r="X24" i="14"/>
  <c r="X25" i="14"/>
  <c r="X26" i="14"/>
  <c r="X27" i="14"/>
  <c r="X28" i="14"/>
  <c r="X29" i="14"/>
  <c r="X30" i="14"/>
  <c r="X31" i="14"/>
  <c r="X32" i="14"/>
  <c r="X33" i="14"/>
  <c r="X34" i="14"/>
  <c r="X35" i="14"/>
  <c r="X36" i="14"/>
  <c r="X37" i="14"/>
  <c r="X38" i="14"/>
  <c r="X39" i="14"/>
  <c r="X40" i="14"/>
  <c r="X41" i="14"/>
  <c r="X42" i="14"/>
  <c r="X43" i="14"/>
  <c r="X44" i="14"/>
  <c r="X45" i="14"/>
  <c r="X46" i="14"/>
  <c r="X47" i="14"/>
  <c r="X48" i="14"/>
  <c r="X49" i="14"/>
  <c r="X50" i="14"/>
  <c r="X51" i="14"/>
  <c r="X52" i="14"/>
  <c r="X53" i="14"/>
  <c r="X54" i="14"/>
  <c r="X55" i="14"/>
  <c r="X56" i="14"/>
  <c r="X57" i="14"/>
  <c r="X58" i="14"/>
  <c r="X59" i="14"/>
  <c r="X60" i="14"/>
  <c r="X61" i="14"/>
  <c r="X62" i="14"/>
  <c r="X63" i="14"/>
  <c r="X64" i="14"/>
  <c r="X65" i="14"/>
  <c r="X66" i="14"/>
  <c r="X67" i="14"/>
  <c r="X68" i="14"/>
  <c r="X69" i="14"/>
  <c r="X70" i="14"/>
  <c r="X71" i="14"/>
  <c r="X72" i="14"/>
  <c r="X73" i="14"/>
  <c r="X74" i="14"/>
  <c r="X75" i="14"/>
  <c r="X76" i="14"/>
  <c r="X77" i="14"/>
  <c r="X78" i="14"/>
  <c r="X79" i="14"/>
  <c r="X80" i="14"/>
  <c r="X81" i="14"/>
  <c r="X82" i="14"/>
  <c r="X83" i="14"/>
  <c r="X84" i="14"/>
  <c r="X85" i="14"/>
  <c r="X86" i="14"/>
  <c r="X87" i="14"/>
  <c r="X88" i="14"/>
  <c r="X89" i="14"/>
  <c r="X90" i="14"/>
  <c r="X91" i="14"/>
  <c r="X92" i="14"/>
  <c r="X93" i="14"/>
  <c r="X94" i="14"/>
  <c r="X95" i="14"/>
  <c r="X96" i="14"/>
  <c r="X97" i="14"/>
  <c r="X98" i="14"/>
  <c r="X99" i="14"/>
  <c r="X100" i="14"/>
  <c r="X101" i="14"/>
  <c r="X102" i="14"/>
  <c r="X103" i="14"/>
  <c r="X104" i="14"/>
  <c r="X105" i="14"/>
  <c r="X106" i="14"/>
  <c r="X107" i="14"/>
  <c r="X108" i="14"/>
  <c r="X109" i="14"/>
  <c r="X110" i="14"/>
  <c r="X111" i="14"/>
  <c r="X112" i="14"/>
  <c r="X113" i="14"/>
  <c r="X114" i="14"/>
  <c r="L10" i="23"/>
  <c r="M10" i="23"/>
  <c r="V19" i="23"/>
  <c r="U11" i="23"/>
  <c r="W14" i="23"/>
  <c r="BB29" i="23"/>
  <c r="Q11" i="23"/>
  <c r="X16" i="23"/>
  <c r="V20" i="23"/>
  <c r="W15" i="23"/>
  <c r="U8" i="15"/>
  <c r="V9" i="15"/>
  <c r="V10" i="15"/>
  <c r="V11" i="15"/>
  <c r="V12" i="15"/>
  <c r="V13" i="15"/>
  <c r="V14" i="15"/>
  <c r="V15" i="15"/>
  <c r="V16" i="15"/>
  <c r="V17" i="15"/>
  <c r="V18" i="15"/>
  <c r="V19" i="15"/>
  <c r="V20" i="15"/>
  <c r="V21" i="15"/>
  <c r="V22" i="15"/>
  <c r="V23" i="15"/>
  <c r="V24" i="15"/>
  <c r="V25" i="15"/>
  <c r="V26" i="15"/>
  <c r="V27" i="15"/>
  <c r="V28" i="15"/>
  <c r="V29" i="15"/>
  <c r="V30" i="15"/>
  <c r="V31" i="15"/>
  <c r="V32" i="15"/>
  <c r="V33" i="15"/>
  <c r="V34" i="15"/>
  <c r="V35" i="15"/>
  <c r="V36" i="15"/>
  <c r="V37" i="15"/>
  <c r="V38" i="15"/>
  <c r="V39" i="15"/>
  <c r="V40" i="15"/>
  <c r="V41" i="15"/>
  <c r="V42" i="15"/>
  <c r="V43" i="15"/>
  <c r="V44" i="15"/>
  <c r="V45" i="15"/>
  <c r="V46" i="15"/>
  <c r="V47" i="15"/>
  <c r="V48" i="15"/>
  <c r="V49" i="15"/>
  <c r="V50" i="15"/>
  <c r="V51" i="15"/>
  <c r="V52" i="15"/>
  <c r="V53" i="15"/>
  <c r="V54" i="15"/>
  <c r="V55" i="15"/>
  <c r="V56" i="15"/>
  <c r="V57" i="15"/>
  <c r="V58" i="15"/>
  <c r="V59" i="15"/>
  <c r="V60" i="15"/>
  <c r="V61" i="15"/>
  <c r="V62" i="15"/>
  <c r="V63" i="15"/>
  <c r="V64" i="15"/>
  <c r="V65" i="15"/>
  <c r="V66" i="15"/>
  <c r="V67" i="15"/>
  <c r="V68" i="15"/>
  <c r="V69" i="15"/>
  <c r="V70" i="15"/>
  <c r="V71" i="15"/>
  <c r="V72" i="15"/>
  <c r="V73" i="15"/>
  <c r="V74" i="15"/>
  <c r="V75" i="15"/>
  <c r="V76" i="15"/>
  <c r="V77" i="15"/>
  <c r="V78" i="15"/>
  <c r="V79" i="15"/>
  <c r="V80" i="15"/>
  <c r="V81" i="15"/>
  <c r="V82" i="15"/>
  <c r="V83" i="15"/>
  <c r="V84" i="15"/>
  <c r="V85" i="15"/>
  <c r="V86" i="15"/>
  <c r="V87" i="15"/>
  <c r="V88" i="15"/>
  <c r="V89" i="15"/>
  <c r="V90" i="15"/>
  <c r="V91" i="15"/>
  <c r="V92" i="15"/>
  <c r="V93" i="15"/>
  <c r="V94" i="15"/>
  <c r="V95" i="15"/>
  <c r="V96" i="15"/>
  <c r="V97" i="15"/>
  <c r="V98" i="15"/>
  <c r="V99" i="15"/>
  <c r="V100" i="15"/>
  <c r="V101" i="15"/>
  <c r="V102" i="15"/>
  <c r="V103" i="15"/>
  <c r="V104" i="15"/>
  <c r="V105" i="15"/>
  <c r="V106" i="15"/>
  <c r="V107" i="15"/>
  <c r="V108" i="15"/>
  <c r="V109" i="15"/>
  <c r="V110" i="15"/>
  <c r="V111" i="15"/>
  <c r="V112" i="15"/>
  <c r="V113" i="15"/>
  <c r="V114" i="15"/>
  <c r="W9" i="15"/>
  <c r="W10" i="15"/>
  <c r="W11" i="15"/>
  <c r="W12" i="15"/>
  <c r="W13" i="15"/>
  <c r="W14" i="15"/>
  <c r="W15" i="15"/>
  <c r="W16" i="15"/>
  <c r="W17" i="15"/>
  <c r="W18" i="15"/>
  <c r="W19" i="15"/>
  <c r="W20" i="15"/>
  <c r="W21" i="15"/>
  <c r="W22" i="15"/>
  <c r="W23" i="15"/>
  <c r="W24" i="15"/>
  <c r="W25" i="15"/>
  <c r="W26" i="15"/>
  <c r="W27" i="15"/>
  <c r="W28" i="15"/>
  <c r="W29" i="15"/>
  <c r="W30" i="15"/>
  <c r="W31" i="15"/>
  <c r="W32" i="15"/>
  <c r="W33" i="15"/>
  <c r="W34" i="15"/>
  <c r="W35" i="15"/>
  <c r="W36" i="15"/>
  <c r="W37" i="15"/>
  <c r="W38" i="15"/>
  <c r="W39" i="15"/>
  <c r="W40" i="15"/>
  <c r="W41" i="15"/>
  <c r="W42" i="15"/>
  <c r="W43" i="15"/>
  <c r="W44" i="15"/>
  <c r="W45" i="15"/>
  <c r="W46" i="15"/>
  <c r="W47" i="15"/>
  <c r="W48" i="15"/>
  <c r="W49" i="15"/>
  <c r="W50" i="15"/>
  <c r="W51" i="15"/>
  <c r="W52" i="15"/>
  <c r="W53" i="15"/>
  <c r="W54" i="15"/>
  <c r="W55" i="15"/>
  <c r="W56" i="15"/>
  <c r="W57" i="15"/>
  <c r="W58" i="15"/>
  <c r="W59" i="15"/>
  <c r="W60" i="15"/>
  <c r="W61" i="15"/>
  <c r="W62" i="15"/>
  <c r="W63" i="15"/>
  <c r="W64" i="15"/>
  <c r="W65" i="15"/>
  <c r="W66" i="15"/>
  <c r="W67" i="15"/>
  <c r="W68" i="15"/>
  <c r="W69" i="15"/>
  <c r="W70" i="15"/>
  <c r="W71" i="15"/>
  <c r="W72" i="15"/>
  <c r="W73" i="15"/>
  <c r="W74" i="15"/>
  <c r="W75" i="15"/>
  <c r="W76" i="15"/>
  <c r="W77" i="15"/>
  <c r="W78" i="15"/>
  <c r="W79" i="15"/>
  <c r="W80" i="15"/>
  <c r="W81" i="15"/>
  <c r="W82" i="15"/>
  <c r="W83" i="15"/>
  <c r="W84" i="15"/>
  <c r="W85" i="15"/>
  <c r="W86" i="15"/>
  <c r="W87" i="15"/>
  <c r="W88" i="15"/>
  <c r="W89" i="15"/>
  <c r="W90" i="15"/>
  <c r="W91" i="15"/>
  <c r="W92" i="15"/>
  <c r="W93" i="15"/>
  <c r="W94" i="15"/>
  <c r="W95" i="15"/>
  <c r="W96" i="15"/>
  <c r="W97" i="15"/>
  <c r="W98" i="15"/>
  <c r="W99" i="15"/>
  <c r="W100" i="15"/>
  <c r="W101" i="15"/>
  <c r="W102" i="15"/>
  <c r="W103" i="15"/>
  <c r="W104" i="15"/>
  <c r="W105" i="15"/>
  <c r="W106" i="15"/>
  <c r="W107" i="15"/>
  <c r="W108" i="15"/>
  <c r="W109" i="15"/>
  <c r="W110" i="15"/>
  <c r="W111" i="15"/>
  <c r="W112" i="15"/>
  <c r="W113" i="15"/>
  <c r="W114" i="15"/>
  <c r="X9" i="15"/>
  <c r="X10" i="15"/>
  <c r="X11" i="15"/>
  <c r="X12" i="15"/>
  <c r="X13" i="15"/>
  <c r="X14" i="15"/>
  <c r="X15" i="15"/>
  <c r="X16" i="15"/>
  <c r="X17" i="15"/>
  <c r="X18" i="15"/>
  <c r="X19" i="15"/>
  <c r="X20" i="15"/>
  <c r="X21" i="15"/>
  <c r="X22" i="15"/>
  <c r="X23" i="15"/>
  <c r="X24" i="15"/>
  <c r="X25" i="15"/>
  <c r="X26" i="15"/>
  <c r="X27" i="15"/>
  <c r="X28" i="15"/>
  <c r="X29" i="15"/>
  <c r="X30" i="15"/>
  <c r="X31" i="15"/>
  <c r="X32" i="15"/>
  <c r="X33" i="15"/>
  <c r="X34" i="15"/>
  <c r="X35" i="15"/>
  <c r="X36" i="15"/>
  <c r="X37" i="15"/>
  <c r="X38" i="15"/>
  <c r="X39" i="15"/>
  <c r="X40" i="15"/>
  <c r="X41" i="15"/>
  <c r="X42" i="15"/>
  <c r="X43" i="15"/>
  <c r="X44" i="15"/>
  <c r="X45" i="15"/>
  <c r="X46" i="15"/>
  <c r="X47" i="15"/>
  <c r="X48" i="15"/>
  <c r="X49" i="15"/>
  <c r="X50" i="15"/>
  <c r="X51" i="15"/>
  <c r="X52" i="15"/>
  <c r="X53" i="15"/>
  <c r="X54" i="15"/>
  <c r="X55" i="15"/>
  <c r="X56" i="15"/>
  <c r="X57" i="15"/>
  <c r="X58" i="15"/>
  <c r="X59" i="15"/>
  <c r="X60" i="15"/>
  <c r="X61" i="15"/>
  <c r="X62" i="15"/>
  <c r="X63" i="15"/>
  <c r="X64" i="15"/>
  <c r="X65" i="15"/>
  <c r="X66" i="15"/>
  <c r="X67" i="15"/>
  <c r="X68" i="15"/>
  <c r="X69" i="15"/>
  <c r="X70" i="15"/>
  <c r="X71" i="15"/>
  <c r="X72" i="15"/>
  <c r="X73" i="15"/>
  <c r="X74" i="15"/>
  <c r="X75" i="15"/>
  <c r="X76" i="15"/>
  <c r="X77" i="15"/>
  <c r="X78" i="15"/>
  <c r="X79" i="15"/>
  <c r="X80" i="15"/>
  <c r="X81" i="15"/>
  <c r="X82" i="15"/>
  <c r="X83" i="15"/>
  <c r="X84" i="15"/>
  <c r="X85" i="15"/>
  <c r="X86" i="15"/>
  <c r="X87" i="15"/>
  <c r="X88" i="15"/>
  <c r="X89" i="15"/>
  <c r="X90" i="15"/>
  <c r="X91" i="15"/>
  <c r="X92" i="15"/>
  <c r="X93" i="15"/>
  <c r="X94" i="15"/>
  <c r="X95" i="15"/>
  <c r="X96" i="15"/>
  <c r="X97" i="15"/>
  <c r="X98" i="15"/>
  <c r="X99" i="15"/>
  <c r="X100" i="15"/>
  <c r="X101" i="15"/>
  <c r="X102" i="15"/>
  <c r="X103" i="15"/>
  <c r="X104" i="15"/>
  <c r="X105" i="15"/>
  <c r="X106" i="15"/>
  <c r="X107" i="15"/>
  <c r="X108" i="15"/>
  <c r="X109" i="15"/>
  <c r="X110" i="15"/>
  <c r="X111" i="15"/>
  <c r="X112" i="15"/>
  <c r="X113" i="15"/>
  <c r="X114" i="15"/>
  <c r="L14" i="22"/>
  <c r="Q15" i="22"/>
  <c r="M14" i="22"/>
  <c r="W15" i="22"/>
  <c r="L15" i="22"/>
  <c r="W16" i="22"/>
  <c r="W17" i="22"/>
  <c r="W18" i="22"/>
  <c r="W19" i="22"/>
  <c r="W20" i="22"/>
  <c r="M20" i="22"/>
  <c r="W21" i="22"/>
  <c r="W22" i="22"/>
  <c r="W23" i="22"/>
  <c r="W24" i="22"/>
  <c r="W25" i="22"/>
  <c r="W26" i="22"/>
  <c r="W27" i="22"/>
  <c r="W28" i="22"/>
  <c r="W29" i="22"/>
  <c r="W30" i="22"/>
  <c r="W31" i="22"/>
  <c r="W32" i="22"/>
  <c r="W33" i="22"/>
  <c r="W34" i="22"/>
  <c r="W35" i="22"/>
  <c r="W36" i="22"/>
  <c r="W37" i="22"/>
  <c r="W38" i="22"/>
  <c r="W39" i="22"/>
  <c r="W40" i="22"/>
  <c r="W41" i="22"/>
  <c r="W42" i="22"/>
  <c r="W43" i="22"/>
  <c r="W44" i="22"/>
  <c r="W45" i="22"/>
  <c r="M45" i="22"/>
  <c r="W46" i="22"/>
  <c r="W47" i="22"/>
  <c r="W48" i="22"/>
  <c r="W49" i="22"/>
  <c r="M49" i="22"/>
  <c r="W50" i="22"/>
  <c r="W51" i="22"/>
  <c r="W52" i="22"/>
  <c r="W53" i="22"/>
  <c r="W54" i="22"/>
  <c r="L54" i="22"/>
  <c r="W55" i="22"/>
  <c r="W56" i="22"/>
  <c r="W57" i="22"/>
  <c r="W58" i="22"/>
  <c r="W59" i="22"/>
  <c r="W60" i="22"/>
  <c r="W61" i="22"/>
  <c r="W62" i="22"/>
  <c r="W63" i="22"/>
  <c r="W64" i="22"/>
  <c r="W65" i="22"/>
  <c r="W66" i="22"/>
  <c r="W67" i="22"/>
  <c r="W68" i="22"/>
  <c r="W69" i="22"/>
  <c r="W70" i="22"/>
  <c r="W71" i="22"/>
  <c r="W72" i="22"/>
  <c r="W73" i="22"/>
  <c r="W74" i="22"/>
  <c r="W75" i="22"/>
  <c r="W76" i="22"/>
  <c r="W77" i="22"/>
  <c r="W78" i="22"/>
  <c r="W79" i="22"/>
  <c r="W80" i="22"/>
  <c r="W81" i="22"/>
  <c r="W82" i="22"/>
  <c r="W83" i="22"/>
  <c r="W84" i="22"/>
  <c r="W85" i="22"/>
  <c r="W86" i="22"/>
  <c r="W87" i="22"/>
  <c r="W88" i="22"/>
  <c r="W89" i="22"/>
  <c r="W90" i="22"/>
  <c r="W91" i="22"/>
  <c r="W92" i="22"/>
  <c r="W93" i="22"/>
  <c r="W94" i="22"/>
  <c r="W95" i="22"/>
  <c r="W96" i="22"/>
  <c r="W97" i="22"/>
  <c r="W98" i="22"/>
  <c r="W99" i="22"/>
  <c r="W100" i="22"/>
  <c r="W101" i="22"/>
  <c r="W102" i="22"/>
  <c r="W103" i="22"/>
  <c r="W104" i="22"/>
  <c r="W105" i="22"/>
  <c r="W106" i="22"/>
  <c r="W107" i="22"/>
  <c r="W108" i="22"/>
  <c r="W109" i="22"/>
  <c r="W110" i="22"/>
  <c r="W111" i="22"/>
  <c r="W112" i="22"/>
  <c r="W113" i="22"/>
  <c r="W114" i="22"/>
  <c r="W115" i="22"/>
  <c r="W116" i="22"/>
  <c r="W117" i="22"/>
  <c r="W118" i="22"/>
  <c r="W119" i="22"/>
  <c r="W120" i="22"/>
  <c r="W121" i="22"/>
  <c r="W122" i="22"/>
  <c r="W123" i="22"/>
  <c r="W124" i="22"/>
  <c r="W125" i="22"/>
  <c r="W126" i="22"/>
  <c r="W127" i="22"/>
  <c r="W128" i="22"/>
  <c r="W129" i="22"/>
  <c r="W130" i="22"/>
  <c r="W131" i="22"/>
  <c r="W132" i="22"/>
  <c r="W133" i="22"/>
  <c r="W134" i="22"/>
  <c r="W135" i="22"/>
  <c r="W136" i="22"/>
  <c r="W137" i="22"/>
  <c r="W138" i="22"/>
  <c r="W139" i="22"/>
  <c r="W140" i="22"/>
  <c r="W141" i="22"/>
  <c r="W142" i="22"/>
  <c r="W143" i="22"/>
  <c r="W144" i="22"/>
  <c r="W145" i="22"/>
  <c r="W146" i="22"/>
  <c r="W147" i="22"/>
  <c r="W148" i="22"/>
  <c r="W149" i="22"/>
  <c r="W150" i="22"/>
  <c r="W151" i="22"/>
  <c r="W152" i="22"/>
  <c r="W153" i="22"/>
  <c r="W154" i="22"/>
  <c r="W155" i="22"/>
  <c r="W156" i="22"/>
  <c r="W157" i="22"/>
  <c r="W158" i="22"/>
  <c r="W159" i="22"/>
  <c r="W160" i="22"/>
  <c r="L160" i="22"/>
  <c r="W161" i="22"/>
  <c r="W162" i="22"/>
  <c r="W163" i="22"/>
  <c r="W164" i="22"/>
  <c r="W165" i="22"/>
  <c r="W166" i="22"/>
  <c r="W167" i="22"/>
  <c r="W168" i="22"/>
  <c r="W169" i="22"/>
  <c r="W170" i="22"/>
  <c r="W171" i="22"/>
  <c r="W172" i="22"/>
  <c r="W173" i="22"/>
  <c r="W174" i="22"/>
  <c r="W175" i="22"/>
  <c r="W176" i="22"/>
  <c r="W177" i="22"/>
  <c r="W178" i="22"/>
  <c r="W179" i="22"/>
  <c r="W180" i="22"/>
  <c r="W181" i="22"/>
  <c r="W182" i="22"/>
  <c r="W183" i="22"/>
  <c r="W184" i="22"/>
  <c r="W185" i="22"/>
  <c r="W186" i="22"/>
  <c r="W187" i="22"/>
  <c r="W188" i="22"/>
  <c r="W189" i="22"/>
  <c r="W190" i="22"/>
  <c r="W191" i="22"/>
  <c r="W192" i="22"/>
  <c r="W193" i="22"/>
  <c r="W194" i="22"/>
  <c r="W195" i="22"/>
  <c r="W196" i="22"/>
  <c r="W197" i="22"/>
  <c r="W198" i="22"/>
  <c r="W199" i="22"/>
  <c r="W200" i="22"/>
  <c r="W201" i="22"/>
  <c r="W202" i="22"/>
  <c r="W203" i="22"/>
  <c r="W204" i="22"/>
  <c r="W205" i="22"/>
  <c r="W206" i="22"/>
  <c r="M79" i="22"/>
  <c r="M71" i="22"/>
  <c r="M67" i="22"/>
  <c r="M25" i="22"/>
  <c r="L208" i="21"/>
  <c r="M208" i="21"/>
  <c r="L207" i="21"/>
  <c r="M207" i="21"/>
  <c r="M206" i="21"/>
  <c r="L206" i="21"/>
  <c r="L205" i="21"/>
  <c r="M205" i="21"/>
  <c r="L204" i="21"/>
  <c r="M204" i="21"/>
  <c r="L203" i="21"/>
  <c r="M203" i="21"/>
  <c r="M202" i="21"/>
  <c r="L202" i="21"/>
  <c r="L201" i="21"/>
  <c r="M201" i="21"/>
  <c r="L200" i="21"/>
  <c r="M200" i="21"/>
  <c r="L199" i="21"/>
  <c r="M199" i="21"/>
  <c r="L198" i="21"/>
  <c r="M198" i="21"/>
  <c r="M197" i="21"/>
  <c r="L197" i="21"/>
  <c r="L196" i="21"/>
  <c r="M196" i="21"/>
  <c r="M195" i="21"/>
  <c r="L195" i="21"/>
  <c r="L194" i="21"/>
  <c r="M194" i="21"/>
  <c r="L193" i="21"/>
  <c r="M193" i="21"/>
  <c r="L192" i="21"/>
  <c r="M192" i="21"/>
  <c r="M191" i="21"/>
  <c r="L191" i="21"/>
  <c r="L190" i="21"/>
  <c r="M190" i="21"/>
  <c r="L189" i="21"/>
  <c r="M189" i="21"/>
  <c r="L188" i="21"/>
  <c r="M188" i="21"/>
  <c r="M187" i="21"/>
  <c r="L187" i="21"/>
  <c r="L186" i="21"/>
  <c r="M186" i="21"/>
  <c r="L185" i="21"/>
  <c r="M185" i="21"/>
  <c r="L184" i="21"/>
  <c r="M184" i="21"/>
  <c r="M183" i="21"/>
  <c r="L183" i="21"/>
  <c r="L182" i="21"/>
  <c r="M182" i="21"/>
  <c r="L180" i="21"/>
  <c r="M180" i="21"/>
  <c r="L179" i="21"/>
  <c r="M179" i="21"/>
  <c r="L178" i="21"/>
  <c r="M178" i="21"/>
  <c r="M177" i="21"/>
  <c r="L177" i="21"/>
  <c r="M176" i="21"/>
  <c r="L176" i="21"/>
  <c r="L175" i="21"/>
  <c r="M175" i="21"/>
  <c r="M174" i="21"/>
  <c r="L174" i="21"/>
  <c r="L173" i="21"/>
  <c r="M173" i="21"/>
  <c r="L172" i="21"/>
  <c r="M172" i="21"/>
  <c r="L171" i="21"/>
  <c r="M171" i="21"/>
  <c r="M170" i="21"/>
  <c r="L170" i="21"/>
  <c r="L169" i="21"/>
  <c r="M169" i="21"/>
  <c r="L168" i="21"/>
  <c r="M168" i="21"/>
  <c r="L167" i="21"/>
  <c r="M167" i="21"/>
  <c r="M166" i="21"/>
  <c r="L166" i="21"/>
  <c r="L165" i="21"/>
  <c r="M165" i="21"/>
  <c r="M164" i="21"/>
  <c r="L164" i="21"/>
  <c r="L163" i="21"/>
  <c r="M163" i="21"/>
  <c r="M162" i="21"/>
  <c r="L162" i="21"/>
  <c r="L161" i="21"/>
  <c r="M161" i="21"/>
  <c r="L160" i="21"/>
  <c r="M160" i="21"/>
  <c r="L159" i="21"/>
  <c r="M159" i="21"/>
  <c r="M158" i="21"/>
  <c r="L158" i="21"/>
  <c r="L157" i="21"/>
  <c r="M157" i="21"/>
  <c r="L156" i="21"/>
  <c r="M156" i="21"/>
  <c r="L155" i="21"/>
  <c r="M155" i="21"/>
  <c r="M154" i="21"/>
  <c r="L154" i="21"/>
  <c r="L153" i="21"/>
  <c r="M153" i="21"/>
  <c r="L152" i="21"/>
  <c r="M152" i="21"/>
  <c r="L151" i="21"/>
  <c r="M151" i="21"/>
  <c r="M150" i="21"/>
  <c r="L150" i="21"/>
  <c r="L149" i="21"/>
  <c r="M149" i="21"/>
  <c r="L148" i="21"/>
  <c r="M148" i="21"/>
  <c r="L147" i="21"/>
  <c r="M147" i="21"/>
  <c r="M146" i="21"/>
  <c r="L146" i="21"/>
  <c r="L145" i="21"/>
  <c r="M145" i="21"/>
  <c r="L144" i="21"/>
  <c r="M144" i="21"/>
  <c r="L143" i="21"/>
  <c r="M143" i="21"/>
  <c r="M142" i="21"/>
  <c r="L142" i="21"/>
  <c r="L141" i="21"/>
  <c r="M141" i="21"/>
  <c r="L140" i="21"/>
  <c r="M140" i="21"/>
  <c r="L139" i="21"/>
  <c r="M139" i="21"/>
  <c r="L138" i="21"/>
  <c r="M138" i="21"/>
  <c r="M137" i="21"/>
  <c r="L137" i="21"/>
  <c r="L136" i="21"/>
  <c r="M136" i="21"/>
  <c r="M135" i="21"/>
  <c r="L135" i="21"/>
  <c r="L134" i="21"/>
  <c r="M134" i="21"/>
  <c r="L133" i="21"/>
  <c r="M133" i="21"/>
  <c r="L132" i="21"/>
  <c r="M132" i="21"/>
  <c r="M131" i="21"/>
  <c r="L131" i="21"/>
  <c r="L130" i="21"/>
  <c r="M130" i="21"/>
  <c r="L129" i="21"/>
  <c r="M129" i="21"/>
  <c r="L128" i="21"/>
  <c r="M128" i="21"/>
  <c r="M127" i="21"/>
  <c r="L127" i="21"/>
  <c r="L126" i="21"/>
  <c r="M126" i="21"/>
  <c r="L125" i="21"/>
  <c r="M125" i="21"/>
  <c r="L124" i="21"/>
  <c r="M124" i="21"/>
  <c r="M123" i="21"/>
  <c r="L123" i="21"/>
  <c r="L122" i="21"/>
  <c r="M122" i="21"/>
  <c r="L121" i="21"/>
  <c r="M121" i="21"/>
  <c r="L120" i="21"/>
  <c r="M120" i="21"/>
  <c r="M119" i="21"/>
  <c r="L119" i="21"/>
  <c r="L118" i="21"/>
  <c r="M118" i="21"/>
  <c r="L117" i="21"/>
  <c r="M117" i="21"/>
  <c r="L116" i="21"/>
  <c r="M116" i="21"/>
  <c r="M115" i="21"/>
  <c r="L115" i="21"/>
  <c r="L114" i="21"/>
  <c r="M114" i="21"/>
  <c r="L113" i="21"/>
  <c r="M113" i="21"/>
  <c r="L112" i="21"/>
  <c r="M112" i="21"/>
  <c r="M111" i="21"/>
  <c r="L111" i="21"/>
  <c r="L110" i="21"/>
  <c r="M110" i="21"/>
  <c r="L109" i="21"/>
  <c r="M109" i="21"/>
  <c r="L108" i="21"/>
  <c r="M108" i="21"/>
  <c r="M107" i="21"/>
  <c r="L107" i="21"/>
  <c r="L106" i="21"/>
  <c r="M106" i="21"/>
  <c r="L105" i="21"/>
  <c r="M105" i="21"/>
  <c r="L104" i="21"/>
  <c r="M104" i="21"/>
  <c r="L103" i="21"/>
  <c r="M103" i="21"/>
  <c r="L102" i="21"/>
  <c r="M102" i="21"/>
  <c r="M101" i="21"/>
  <c r="L101" i="21"/>
  <c r="L100" i="21"/>
  <c r="M100" i="21"/>
  <c r="L99" i="21"/>
  <c r="M99" i="21"/>
  <c r="L98" i="21"/>
  <c r="M98" i="21"/>
  <c r="M97" i="21"/>
  <c r="L97" i="21"/>
  <c r="V19" i="21"/>
  <c r="V20" i="21"/>
  <c r="V21" i="21"/>
  <c r="V22" i="21"/>
  <c r="V23" i="21"/>
  <c r="V24" i="21"/>
  <c r="V25" i="21"/>
  <c r="V26" i="21"/>
  <c r="V27" i="21"/>
  <c r="V28" i="21"/>
  <c r="V29" i="21"/>
  <c r="V30" i="21"/>
  <c r="V31" i="21"/>
  <c r="V32" i="21"/>
  <c r="V33" i="21"/>
  <c r="V34" i="21"/>
  <c r="V35" i="21"/>
  <c r="V36" i="21"/>
  <c r="V37" i="21"/>
  <c r="V38" i="21"/>
  <c r="V39" i="21"/>
  <c r="V40" i="21"/>
  <c r="V41" i="21"/>
  <c r="V42" i="21"/>
  <c r="V43" i="21"/>
  <c r="V44" i="21"/>
  <c r="V45" i="21"/>
  <c r="V46" i="21"/>
  <c r="V47" i="21"/>
  <c r="V48" i="21"/>
  <c r="V49" i="21"/>
  <c r="V50" i="21"/>
  <c r="V51" i="21"/>
  <c r="V52" i="21"/>
  <c r="V53" i="21"/>
  <c r="V54" i="21"/>
  <c r="V55" i="21"/>
  <c r="V56" i="21"/>
  <c r="V57" i="21"/>
  <c r="V58" i="21"/>
  <c r="V59" i="21"/>
  <c r="V60" i="21"/>
  <c r="V61" i="21"/>
  <c r="V62" i="21"/>
  <c r="V63" i="21"/>
  <c r="V64" i="21"/>
  <c r="V65" i="21"/>
  <c r="V66" i="21"/>
  <c r="V67" i="21"/>
  <c r="V68" i="21"/>
  <c r="V69" i="21"/>
  <c r="V70" i="21"/>
  <c r="V71" i="21"/>
  <c r="V72" i="21"/>
  <c r="V73" i="21"/>
  <c r="V74" i="21"/>
  <c r="V75" i="21"/>
  <c r="V76" i="21"/>
  <c r="V77" i="21"/>
  <c r="V78" i="21"/>
  <c r="V79" i="21"/>
  <c r="V80" i="21"/>
  <c r="V81" i="21"/>
  <c r="V82" i="21"/>
  <c r="V83" i="21"/>
  <c r="V84" i="21"/>
  <c r="V85" i="21"/>
  <c r="V86" i="21"/>
  <c r="V87" i="21"/>
  <c r="V88" i="21"/>
  <c r="V89" i="21"/>
  <c r="V90" i="21"/>
  <c r="V91" i="21"/>
  <c r="V92" i="21"/>
  <c r="V93" i="21"/>
  <c r="V94" i="21"/>
  <c r="V95" i="21"/>
  <c r="V96" i="21"/>
  <c r="V97" i="21"/>
  <c r="V98" i="21"/>
  <c r="V99" i="21"/>
  <c r="V100" i="21"/>
  <c r="V101" i="21"/>
  <c r="V102" i="21"/>
  <c r="V103" i="21"/>
  <c r="V104" i="21"/>
  <c r="V105" i="21"/>
  <c r="V106" i="21"/>
  <c r="V107" i="21"/>
  <c r="V108" i="21"/>
  <c r="V109" i="21"/>
  <c r="V110" i="21"/>
  <c r="V111" i="21"/>
  <c r="V112" i="21"/>
  <c r="V113" i="21"/>
  <c r="V114" i="21"/>
  <c r="V115" i="21"/>
  <c r="V116" i="21"/>
  <c r="V117" i="21"/>
  <c r="V118" i="21"/>
  <c r="V119" i="21"/>
  <c r="V120" i="21"/>
  <c r="V121" i="21"/>
  <c r="V122" i="21"/>
  <c r="V123" i="21"/>
  <c r="V124" i="21"/>
  <c r="V125" i="21"/>
  <c r="V126" i="21"/>
  <c r="V127" i="21"/>
  <c r="V128" i="21"/>
  <c r="V129" i="21"/>
  <c r="V130" i="21"/>
  <c r="V131" i="21"/>
  <c r="V132" i="21"/>
  <c r="V133" i="21"/>
  <c r="V134" i="21"/>
  <c r="V135" i="21"/>
  <c r="V136" i="21"/>
  <c r="V137" i="21"/>
  <c r="V138" i="21"/>
  <c r="V139" i="21"/>
  <c r="V140" i="21"/>
  <c r="V141" i="21"/>
  <c r="V142" i="21"/>
  <c r="V143" i="21"/>
  <c r="V144" i="21"/>
  <c r="V145" i="21"/>
  <c r="V146" i="21"/>
  <c r="V147" i="21"/>
  <c r="V148" i="21"/>
  <c r="V149" i="21"/>
  <c r="V150" i="21"/>
  <c r="V151" i="21"/>
  <c r="V152" i="21"/>
  <c r="V153" i="21"/>
  <c r="V154" i="21"/>
  <c r="V155" i="21"/>
  <c r="V156" i="21"/>
  <c r="V157" i="21"/>
  <c r="V158" i="21"/>
  <c r="V159" i="21"/>
  <c r="V160" i="21"/>
  <c r="V161" i="21"/>
  <c r="V162" i="21"/>
  <c r="V163" i="21"/>
  <c r="V164" i="21"/>
  <c r="V165" i="21"/>
  <c r="V166" i="21"/>
  <c r="V167" i="21"/>
  <c r="V168" i="21"/>
  <c r="V169" i="21"/>
  <c r="V170" i="21"/>
  <c r="V171" i="21"/>
  <c r="V172" i="21"/>
  <c r="V173" i="21"/>
  <c r="V174" i="21"/>
  <c r="V175" i="21"/>
  <c r="V176" i="21"/>
  <c r="V177" i="21"/>
  <c r="V178" i="21"/>
  <c r="V179" i="21"/>
  <c r="V180" i="21"/>
  <c r="V181" i="21"/>
  <c r="V182" i="21"/>
  <c r="V183" i="21"/>
  <c r="V184" i="21"/>
  <c r="V185" i="21"/>
  <c r="V186" i="21"/>
  <c r="V187" i="21"/>
  <c r="V188" i="21"/>
  <c r="V189" i="21"/>
  <c r="V190" i="21"/>
  <c r="V191" i="21"/>
  <c r="V192" i="21"/>
  <c r="V193" i="21"/>
  <c r="V194" i="21"/>
  <c r="V195" i="21"/>
  <c r="V196" i="21"/>
  <c r="V197" i="21"/>
  <c r="V198" i="21"/>
  <c r="V199" i="21"/>
  <c r="V200" i="21"/>
  <c r="V201" i="21"/>
  <c r="V202" i="21"/>
  <c r="V203" i="21"/>
  <c r="V204" i="21"/>
  <c r="V205" i="21"/>
  <c r="V206" i="21"/>
  <c r="V207" i="21"/>
  <c r="V208" i="21"/>
  <c r="L96" i="21"/>
  <c r="M96" i="21"/>
  <c r="L95" i="21"/>
  <c r="M95" i="21"/>
  <c r="L94" i="21"/>
  <c r="M94" i="21"/>
  <c r="L93" i="21"/>
  <c r="M93" i="21"/>
  <c r="L92" i="21"/>
  <c r="M92" i="21"/>
  <c r="L91" i="21"/>
  <c r="M91" i="21"/>
  <c r="L90" i="21"/>
  <c r="M90" i="21"/>
  <c r="L89" i="21"/>
  <c r="M89" i="21"/>
  <c r="L88" i="21"/>
  <c r="M88" i="21"/>
  <c r="L87" i="21"/>
  <c r="M87" i="21"/>
  <c r="L86" i="21"/>
  <c r="M86" i="21"/>
  <c r="M85" i="21"/>
  <c r="L85" i="21"/>
  <c r="L84" i="21"/>
  <c r="M84" i="21"/>
  <c r="L83" i="21"/>
  <c r="M83" i="21"/>
  <c r="L82" i="21"/>
  <c r="M82" i="21"/>
  <c r="M81" i="21"/>
  <c r="L81" i="21"/>
  <c r="L80" i="21"/>
  <c r="M80" i="21"/>
  <c r="L79" i="21"/>
  <c r="M79" i="21"/>
  <c r="L78" i="21"/>
  <c r="M78" i="21"/>
  <c r="L77" i="21"/>
  <c r="M77" i="21"/>
  <c r="L76" i="21"/>
  <c r="M76" i="21"/>
  <c r="L75" i="21"/>
  <c r="M75" i="21"/>
  <c r="L74" i="21"/>
  <c r="M74" i="21"/>
  <c r="M73" i="21"/>
  <c r="L73" i="21"/>
  <c r="L72" i="21"/>
  <c r="M72" i="21"/>
  <c r="L71" i="21"/>
  <c r="M71" i="21"/>
  <c r="L70" i="21"/>
  <c r="L69" i="21"/>
  <c r="L68" i="21"/>
  <c r="M68" i="21"/>
  <c r="L67" i="21"/>
  <c r="M67" i="21"/>
  <c r="L66" i="21"/>
  <c r="M66" i="21"/>
  <c r="L65" i="21"/>
  <c r="M64" i="21"/>
  <c r="L64" i="21"/>
  <c r="M63" i="21"/>
  <c r="L63" i="21"/>
  <c r="L62" i="21"/>
  <c r="M62" i="21"/>
  <c r="L61" i="21"/>
  <c r="M61" i="21"/>
  <c r="M60" i="21"/>
  <c r="L60" i="21"/>
  <c r="M59" i="21"/>
  <c r="L59" i="21"/>
  <c r="L58" i="21"/>
  <c r="M58" i="21"/>
  <c r="L57" i="21"/>
  <c r="M57" i="21"/>
  <c r="M56" i="21"/>
  <c r="L56" i="21"/>
  <c r="L55" i="21"/>
  <c r="M55" i="21"/>
  <c r="M54" i="21"/>
  <c r="L54" i="21"/>
  <c r="L53" i="21"/>
  <c r="M53" i="21"/>
  <c r="M52" i="21"/>
  <c r="L52" i="21"/>
  <c r="L51" i="21"/>
  <c r="M51" i="21"/>
  <c r="L50" i="21"/>
  <c r="M50" i="21"/>
  <c r="L49" i="21"/>
  <c r="M49" i="21"/>
  <c r="L48" i="21"/>
  <c r="M48" i="21"/>
  <c r="L47" i="21"/>
  <c r="M47" i="21"/>
  <c r="L46" i="21"/>
  <c r="M46" i="21"/>
  <c r="M45" i="21"/>
  <c r="L45" i="21"/>
  <c r="L44" i="21"/>
  <c r="M44" i="21"/>
  <c r="L43" i="21"/>
  <c r="M43" i="21"/>
  <c r="L42" i="21"/>
  <c r="M42" i="21"/>
  <c r="L41" i="21"/>
  <c r="M41" i="21"/>
  <c r="M40" i="21"/>
  <c r="L40" i="21"/>
  <c r="L39" i="21"/>
  <c r="M39" i="21"/>
  <c r="L38" i="21"/>
  <c r="M38" i="21"/>
  <c r="L37" i="21"/>
  <c r="M37" i="21"/>
  <c r="M36" i="21"/>
  <c r="L36" i="21"/>
  <c r="L35" i="21"/>
  <c r="M35" i="21"/>
  <c r="M34" i="21"/>
  <c r="L34" i="21"/>
  <c r="L33" i="21"/>
  <c r="M33" i="21"/>
  <c r="M32" i="21"/>
  <c r="L32" i="21"/>
  <c r="M31" i="21"/>
  <c r="L31" i="21"/>
  <c r="L30" i="21"/>
  <c r="M30" i="21"/>
  <c r="M29" i="21"/>
  <c r="L29" i="21"/>
  <c r="L28" i="21"/>
  <c r="M28" i="21"/>
  <c r="M27" i="21"/>
  <c r="L27" i="21"/>
  <c r="L26" i="21"/>
  <c r="M26" i="21"/>
  <c r="M25" i="21"/>
  <c r="L25" i="21"/>
  <c r="L24" i="21"/>
  <c r="M24" i="21"/>
  <c r="L23" i="21"/>
  <c r="M23" i="21"/>
  <c r="L22" i="21"/>
  <c r="M22" i="21"/>
  <c r="M21" i="21"/>
  <c r="L21" i="21"/>
  <c r="L20" i="21"/>
  <c r="M20" i="21"/>
  <c r="L19" i="21"/>
  <c r="M19" i="21"/>
  <c r="M18" i="21"/>
  <c r="L18" i="21"/>
  <c r="L17" i="21"/>
  <c r="M17" i="21"/>
  <c r="L16" i="21"/>
  <c r="M16" i="21"/>
  <c r="AM208" i="21"/>
  <c r="AK208" i="21"/>
  <c r="AM207" i="21"/>
  <c r="AK207" i="21"/>
  <c r="AM206" i="21"/>
  <c r="AK206" i="21"/>
  <c r="AM205" i="21"/>
  <c r="AK205" i="21"/>
  <c r="AM204" i="21"/>
  <c r="AK204" i="21"/>
  <c r="AM203" i="21"/>
  <c r="AK203" i="21"/>
  <c r="AM202" i="21"/>
  <c r="AK202" i="21"/>
  <c r="AM201" i="21"/>
  <c r="AK201" i="21"/>
  <c r="AM200" i="21"/>
  <c r="AK200" i="21"/>
  <c r="AM199" i="21"/>
  <c r="AK199" i="21"/>
  <c r="AK198" i="21"/>
  <c r="AM198" i="21"/>
  <c r="AM197" i="21"/>
  <c r="AK197" i="21"/>
  <c r="AM196" i="21"/>
  <c r="AK196" i="21"/>
  <c r="AM195" i="21"/>
  <c r="AK195" i="21"/>
  <c r="AK194" i="21"/>
  <c r="AM194" i="21"/>
  <c r="AM193" i="21"/>
  <c r="AK193" i="21"/>
  <c r="AK192" i="21"/>
  <c r="AM192" i="21"/>
  <c r="AK191" i="21"/>
  <c r="AM191" i="21"/>
  <c r="AK190" i="21"/>
  <c r="AM190" i="21"/>
  <c r="AM189" i="21"/>
  <c r="AK189" i="21"/>
  <c r="AK188" i="21"/>
  <c r="AM188" i="21"/>
  <c r="AK187" i="21"/>
  <c r="AM187" i="21"/>
  <c r="AK186" i="21"/>
  <c r="AM186" i="21"/>
  <c r="AM185" i="21"/>
  <c r="AK185" i="21"/>
  <c r="AM184" i="21"/>
  <c r="AK184" i="21"/>
  <c r="AK183" i="21"/>
  <c r="AM183" i="21"/>
  <c r="AK182" i="21"/>
  <c r="AM182" i="21"/>
  <c r="AK181" i="21"/>
  <c r="AM181" i="21"/>
  <c r="AK180" i="21"/>
  <c r="AM180" i="21"/>
  <c r="AM179" i="21"/>
  <c r="AK179" i="21"/>
  <c r="AM178" i="21"/>
  <c r="AK178" i="21"/>
  <c r="AK177" i="21"/>
  <c r="AM177" i="21"/>
  <c r="AK176" i="21"/>
  <c r="AM176" i="21"/>
  <c r="AK175" i="21"/>
  <c r="AM175" i="21"/>
  <c r="AM174" i="21"/>
  <c r="AK174" i="21"/>
  <c r="AK173" i="21"/>
  <c r="AM173" i="21"/>
  <c r="AM172" i="21"/>
  <c r="AK172" i="21"/>
  <c r="AK171" i="21"/>
  <c r="AM171" i="21"/>
  <c r="AK170" i="21"/>
  <c r="AM170" i="21"/>
  <c r="AK169" i="21"/>
  <c r="AM169" i="21"/>
  <c r="AM168" i="21"/>
  <c r="AK168" i="21"/>
  <c r="AK167" i="21"/>
  <c r="AM167" i="21"/>
  <c r="AM166" i="21"/>
  <c r="AK166" i="21"/>
  <c r="AK165" i="21"/>
  <c r="AM165" i="21"/>
  <c r="AM164" i="21"/>
  <c r="AK164" i="21"/>
  <c r="AM163" i="21"/>
  <c r="AK163" i="21"/>
  <c r="AM162" i="21"/>
  <c r="AK162" i="21"/>
  <c r="AK161" i="21"/>
  <c r="AM161" i="21"/>
  <c r="AM160" i="21"/>
  <c r="AK160" i="21"/>
  <c r="AM159" i="21"/>
  <c r="AK159" i="21"/>
  <c r="AM158" i="21"/>
  <c r="AK158" i="21"/>
  <c r="AK157" i="21"/>
  <c r="AM157" i="21"/>
  <c r="AM156" i="21"/>
  <c r="AK156" i="21"/>
  <c r="AM155" i="21"/>
  <c r="AK155" i="21"/>
  <c r="AM154" i="21"/>
  <c r="AK154" i="21"/>
  <c r="AK153" i="21"/>
  <c r="AM153" i="21"/>
  <c r="AM152" i="21"/>
  <c r="AK152" i="21"/>
  <c r="AM151" i="21"/>
  <c r="AK151" i="21"/>
  <c r="AM150" i="21"/>
  <c r="AK150" i="21"/>
  <c r="AK149" i="21"/>
  <c r="AM149" i="21"/>
  <c r="AM148" i="21"/>
  <c r="AK148" i="21"/>
  <c r="AM147" i="21"/>
  <c r="AK147" i="21"/>
  <c r="AM146" i="21"/>
  <c r="AK146" i="21"/>
  <c r="AK145" i="21"/>
  <c r="AM145" i="21"/>
  <c r="AM144" i="21"/>
  <c r="AK144" i="21"/>
  <c r="AM143" i="21"/>
  <c r="AK143" i="21"/>
  <c r="AM142" i="21"/>
  <c r="AK142" i="21"/>
  <c r="AK141" i="21"/>
  <c r="AM141" i="21"/>
  <c r="AM140" i="21"/>
  <c r="AK140" i="21"/>
  <c r="AM139" i="21"/>
  <c r="AK139" i="21"/>
  <c r="AM138" i="21"/>
  <c r="AK138" i="21"/>
  <c r="AK137" i="21"/>
  <c r="AM137" i="21"/>
  <c r="AM136" i="21"/>
  <c r="AK136" i="21"/>
  <c r="AK135" i="21"/>
  <c r="AM135" i="21"/>
  <c r="AK134" i="21"/>
  <c r="AM134" i="21"/>
  <c r="AM133" i="21"/>
  <c r="AK133" i="21"/>
  <c r="AM132" i="21"/>
  <c r="AK132" i="21"/>
  <c r="AK131" i="21"/>
  <c r="AM131" i="21"/>
  <c r="AK130" i="21"/>
  <c r="AM130" i="21"/>
  <c r="AM129" i="21"/>
  <c r="AK129" i="21"/>
  <c r="AM128" i="21"/>
  <c r="AK128" i="21"/>
  <c r="AK127" i="21"/>
  <c r="AM127" i="21"/>
  <c r="AK126" i="21"/>
  <c r="AM126" i="21"/>
  <c r="AM125" i="21"/>
  <c r="AK125" i="21"/>
  <c r="AM124" i="21"/>
  <c r="AK124" i="21"/>
  <c r="AK123" i="21"/>
  <c r="AM123" i="21"/>
  <c r="AK122" i="21"/>
  <c r="AM122" i="21"/>
  <c r="AM121" i="21"/>
  <c r="AK121" i="21"/>
  <c r="AM120" i="21"/>
  <c r="AK120" i="21"/>
  <c r="AK119" i="21"/>
  <c r="AM119" i="21"/>
  <c r="AK118" i="21"/>
  <c r="AM118" i="21"/>
  <c r="AM117" i="21"/>
  <c r="AK117" i="21"/>
  <c r="AM116" i="21"/>
  <c r="AK116" i="21"/>
  <c r="AK115" i="21"/>
  <c r="AM115" i="21"/>
  <c r="AK114" i="21"/>
  <c r="AM114" i="21"/>
  <c r="AM113" i="21"/>
  <c r="AK113" i="21"/>
  <c r="AK112" i="21"/>
  <c r="AM112" i="21"/>
  <c r="AK111" i="21"/>
  <c r="AM111" i="21"/>
  <c r="AK110" i="21"/>
  <c r="AM110" i="21"/>
  <c r="AM109" i="21"/>
  <c r="AK109" i="21"/>
  <c r="AK108" i="21"/>
  <c r="AM108" i="21"/>
  <c r="AK107" i="21"/>
  <c r="AM107" i="21"/>
  <c r="AK106" i="21"/>
  <c r="AM106" i="21"/>
  <c r="AM105" i="21"/>
  <c r="AK105" i="21"/>
  <c r="AM104" i="21"/>
  <c r="AK104" i="21"/>
  <c r="AK103" i="21"/>
  <c r="AM103" i="21"/>
  <c r="AM102" i="21"/>
  <c r="AK102" i="21"/>
  <c r="AM101" i="21"/>
  <c r="AK101" i="21"/>
  <c r="AM100" i="21"/>
  <c r="AK100" i="21"/>
  <c r="AK99" i="21"/>
  <c r="AM99" i="21"/>
  <c r="AM98" i="21"/>
  <c r="AK98" i="21"/>
  <c r="AM97" i="21"/>
  <c r="AK97" i="21"/>
  <c r="AM96" i="21"/>
  <c r="AK96" i="21"/>
  <c r="AM95" i="21"/>
  <c r="AK95" i="21"/>
  <c r="AM94" i="21"/>
  <c r="AK94" i="21"/>
  <c r="AM93" i="21"/>
  <c r="AK93" i="21"/>
  <c r="AM92" i="21"/>
  <c r="AK92" i="21"/>
  <c r="AM91" i="21"/>
  <c r="AK91" i="21"/>
  <c r="AK90" i="21"/>
  <c r="AM90" i="21"/>
  <c r="AK89" i="21"/>
  <c r="AM89" i="21"/>
  <c r="AM88" i="21"/>
  <c r="AK88" i="21"/>
  <c r="AM87" i="21"/>
  <c r="AK87" i="21"/>
  <c r="AK86" i="21"/>
  <c r="AM86" i="21"/>
  <c r="AK85" i="21"/>
  <c r="AM85" i="21"/>
  <c r="AM84" i="21"/>
  <c r="AK84" i="21"/>
  <c r="AM83" i="21"/>
  <c r="AK83" i="21"/>
  <c r="AK82" i="21"/>
  <c r="AM82" i="21"/>
  <c r="AK81" i="21"/>
  <c r="AM81" i="21"/>
  <c r="AM80" i="21"/>
  <c r="AK80" i="21"/>
  <c r="AM79" i="21"/>
  <c r="AK79" i="21"/>
  <c r="AK78" i="21"/>
  <c r="AM78" i="21"/>
  <c r="AM77" i="21"/>
  <c r="AK77" i="21"/>
  <c r="AM76" i="21"/>
  <c r="AK76" i="21"/>
  <c r="AM75" i="21"/>
  <c r="AK75" i="21"/>
  <c r="AM74" i="21"/>
  <c r="AK74" i="21"/>
  <c r="AM73" i="21"/>
  <c r="AK73" i="21"/>
  <c r="AK72" i="21"/>
  <c r="AM72" i="21"/>
  <c r="AM71" i="21"/>
  <c r="AK71" i="21"/>
  <c r="AK70" i="21"/>
  <c r="AM70" i="21"/>
  <c r="AK69" i="21"/>
  <c r="AM69" i="21"/>
  <c r="AK68" i="21"/>
  <c r="AM68" i="21"/>
  <c r="AM67" i="21"/>
  <c r="AK67" i="21"/>
  <c r="AM66" i="21"/>
  <c r="AK66" i="21"/>
  <c r="AM65" i="21"/>
  <c r="AK65" i="21"/>
  <c r="AK64" i="21"/>
  <c r="AM64" i="21"/>
  <c r="AK63" i="21"/>
  <c r="AM63" i="21"/>
  <c r="AM62" i="21"/>
  <c r="AK62" i="21"/>
  <c r="AM61" i="21"/>
  <c r="AK61" i="21"/>
  <c r="AK60" i="21"/>
  <c r="AM60" i="21"/>
  <c r="AK59" i="21"/>
  <c r="AM59" i="21"/>
  <c r="AM58" i="21"/>
  <c r="AK58" i="21"/>
  <c r="AM57" i="21"/>
  <c r="AK57" i="21"/>
  <c r="AK56" i="21"/>
  <c r="AM56" i="21"/>
  <c r="AK55" i="21"/>
  <c r="AM55" i="21"/>
  <c r="AM54" i="21"/>
  <c r="AK54" i="21"/>
  <c r="AK53" i="21"/>
  <c r="AM53" i="21"/>
  <c r="AM52" i="21"/>
  <c r="AK52" i="21"/>
  <c r="AK51" i="21"/>
  <c r="AM51" i="21"/>
  <c r="AK50" i="21"/>
  <c r="AM50" i="21"/>
  <c r="AK49" i="21"/>
  <c r="AM49" i="21"/>
  <c r="AM48" i="21"/>
  <c r="AK48" i="21"/>
  <c r="AM47" i="21"/>
  <c r="AK47" i="21"/>
  <c r="AM46" i="21"/>
  <c r="AK46" i="21"/>
  <c r="AK45" i="21"/>
  <c r="AM45" i="21"/>
  <c r="AM44" i="21"/>
  <c r="AK44" i="21"/>
  <c r="AM43" i="21"/>
  <c r="AK43" i="21"/>
  <c r="AM42" i="21"/>
  <c r="AK42" i="21"/>
  <c r="AM41" i="21"/>
  <c r="AK41" i="21"/>
  <c r="AK40" i="21"/>
  <c r="AM40" i="21"/>
  <c r="AM39" i="21"/>
  <c r="AK39" i="21"/>
  <c r="AM38" i="21"/>
  <c r="AK38" i="21"/>
  <c r="AK37" i="21"/>
  <c r="AM37" i="21"/>
  <c r="AK36" i="21"/>
  <c r="AM36" i="21"/>
  <c r="AM35" i="21"/>
  <c r="AK35" i="21"/>
  <c r="AK34" i="21"/>
  <c r="AM34" i="21"/>
  <c r="X15" i="20"/>
  <c r="X16" i="20"/>
  <c r="M11" i="20"/>
  <c r="L11" i="20"/>
  <c r="AM14" i="20"/>
  <c r="AL14" i="20"/>
  <c r="AK14" i="20"/>
  <c r="AL13" i="20"/>
  <c r="AK13" i="20"/>
  <c r="AM13" i="20"/>
  <c r="U12" i="20"/>
  <c r="W15" i="20"/>
  <c r="N62" i="1"/>
  <c r="F10" i="1"/>
  <c r="R10" i="1"/>
  <c r="N58" i="1"/>
  <c r="N35" i="1"/>
  <c r="N51" i="1"/>
  <c r="AA20" i="1"/>
  <c r="P20" i="1"/>
  <c r="AB48" i="1"/>
  <c r="AA48" i="1"/>
  <c r="Z48" i="1"/>
  <c r="Y48" i="1"/>
  <c r="AB39" i="1"/>
  <c r="AA39" i="1"/>
  <c r="Z39" i="1"/>
  <c r="Y39" i="1"/>
  <c r="AB68" i="1"/>
  <c r="AA68" i="1"/>
  <c r="Z68" i="1"/>
  <c r="Y68" i="1"/>
  <c r="AB44" i="1"/>
  <c r="AA44" i="1"/>
  <c r="Z44" i="1"/>
  <c r="Y44" i="1"/>
  <c r="AB32" i="1"/>
  <c r="AA32" i="1"/>
  <c r="Z32" i="1"/>
  <c r="Y32" i="1"/>
  <c r="AE60" i="1"/>
  <c r="AB60" i="1"/>
  <c r="AA60" i="1"/>
  <c r="Z60" i="1"/>
  <c r="Y60" i="1"/>
  <c r="Y31" i="1"/>
  <c r="AB31" i="1"/>
  <c r="Z31" i="1"/>
  <c r="AA31" i="1"/>
  <c r="AE36" i="1"/>
  <c r="AB36" i="1"/>
  <c r="AA36" i="1"/>
  <c r="Z36" i="1"/>
  <c r="Y36" i="1"/>
  <c r="AB55" i="1"/>
  <c r="AA55" i="1"/>
  <c r="Z55" i="1"/>
  <c r="Y55" i="1"/>
  <c r="AB47" i="1"/>
  <c r="AA47" i="1"/>
  <c r="Z47" i="1"/>
  <c r="Y47" i="1"/>
  <c r="AE45" i="1"/>
  <c r="AB45" i="1"/>
  <c r="Y45" i="1"/>
  <c r="Z45" i="1"/>
  <c r="AA45" i="1"/>
  <c r="AE50" i="1"/>
  <c r="AB50" i="1"/>
  <c r="AA50" i="1"/>
  <c r="Z50" i="1"/>
  <c r="Y50" i="1"/>
  <c r="Y33" i="1"/>
  <c r="AB33" i="1"/>
  <c r="AA33" i="1"/>
  <c r="Z33" i="1"/>
  <c r="AE59" i="1"/>
  <c r="AB59" i="1"/>
  <c r="AA59" i="1"/>
  <c r="Z59" i="1"/>
  <c r="Y59" i="1"/>
  <c r="AE56" i="1"/>
  <c r="AB56" i="1"/>
  <c r="AA56" i="1"/>
  <c r="Z56" i="1"/>
  <c r="Y56" i="1"/>
  <c r="AB54" i="1"/>
  <c r="AA54" i="1"/>
  <c r="Z54" i="1"/>
  <c r="Y54" i="1"/>
  <c r="AE41" i="1"/>
  <c r="AB41" i="1"/>
  <c r="Z41" i="1"/>
  <c r="Y41" i="1"/>
  <c r="AA41" i="1"/>
  <c r="AB38" i="1"/>
  <c r="AA38" i="1"/>
  <c r="Y38" i="1"/>
  <c r="Z38" i="1"/>
  <c r="Z37" i="1"/>
  <c r="AA37" i="1"/>
  <c r="Y37" i="1"/>
  <c r="AB37" i="1"/>
  <c r="AE58" i="1"/>
  <c r="AB58" i="1"/>
  <c r="AA58" i="1"/>
  <c r="Z58" i="1"/>
  <c r="Y58" i="1"/>
  <c r="AE30" i="1"/>
  <c r="Z30" i="1"/>
  <c r="Y30" i="1"/>
  <c r="AB30" i="1"/>
  <c r="AA30" i="1"/>
  <c r="AE61" i="1"/>
  <c r="AB61" i="1"/>
  <c r="AA61" i="1"/>
  <c r="Z61" i="1"/>
  <c r="Y61" i="1"/>
  <c r="AE35" i="1"/>
  <c r="AB35" i="1"/>
  <c r="AA35" i="1"/>
  <c r="Z35" i="1"/>
  <c r="Y35" i="1"/>
  <c r="AE53" i="1"/>
  <c r="AB53" i="1"/>
  <c r="Z53" i="1"/>
  <c r="AA53" i="1"/>
  <c r="Y53" i="1"/>
  <c r="AE64" i="1"/>
  <c r="AB64" i="1"/>
  <c r="AA64" i="1"/>
  <c r="Z64" i="1"/>
  <c r="Y64" i="1"/>
  <c r="AE51" i="1"/>
  <c r="AB51" i="1"/>
  <c r="AA51" i="1"/>
  <c r="Z51" i="1"/>
  <c r="Y51" i="1"/>
  <c r="AE67" i="1"/>
  <c r="AB67" i="1"/>
  <c r="AA67" i="1"/>
  <c r="Z67" i="1"/>
  <c r="Y67" i="1"/>
  <c r="AE42" i="1"/>
  <c r="AB42" i="1"/>
  <c r="AA42" i="1"/>
  <c r="Z42" i="1"/>
  <c r="Y42" i="1"/>
  <c r="AE65" i="1"/>
  <c r="AB65" i="1"/>
  <c r="AA65" i="1"/>
  <c r="Z65" i="1"/>
  <c r="Y65" i="1"/>
  <c r="AE21" i="1"/>
  <c r="Z21" i="1"/>
  <c r="AB21" i="1"/>
  <c r="AA21" i="1"/>
  <c r="Y21" i="1"/>
  <c r="AE29" i="1"/>
  <c r="Z29" i="1"/>
  <c r="AA29" i="1"/>
  <c r="Y29" i="1"/>
  <c r="AB29" i="1"/>
  <c r="AE34" i="1"/>
  <c r="AB34" i="1"/>
  <c r="AA34" i="1"/>
  <c r="Z34" i="1"/>
  <c r="Y34" i="1"/>
  <c r="AE63" i="1"/>
  <c r="AB63" i="1"/>
  <c r="AA63" i="1"/>
  <c r="Z63" i="1"/>
  <c r="Y63" i="1"/>
  <c r="AE8" i="1"/>
  <c r="Y8" i="1"/>
  <c r="AA8" i="1"/>
  <c r="AB8" i="1"/>
  <c r="Z8" i="1"/>
  <c r="AE28" i="1"/>
  <c r="AA28" i="1"/>
  <c r="AB28" i="1"/>
  <c r="Y28" i="1"/>
  <c r="Z28" i="1"/>
  <c r="AE27" i="1"/>
  <c r="AB27" i="1"/>
  <c r="AA27" i="1"/>
  <c r="Y27" i="1"/>
  <c r="Z27" i="1"/>
  <c r="AE24" i="1"/>
  <c r="AB24" i="1"/>
  <c r="Y24" i="1"/>
  <c r="Z24" i="1"/>
  <c r="AA24" i="1"/>
  <c r="H9" i="14"/>
  <c r="B9" i="14"/>
  <c r="A10" i="14"/>
  <c r="J10" i="14"/>
  <c r="H10" i="16"/>
  <c r="B10" i="16"/>
  <c r="H9" i="16"/>
  <c r="B9" i="16"/>
  <c r="H12" i="23"/>
  <c r="B12" i="23"/>
  <c r="A9" i="18"/>
  <c r="A10" i="16"/>
  <c r="J10" i="16"/>
  <c r="H9" i="18"/>
  <c r="B9" i="18"/>
  <c r="T150" i="1"/>
  <c r="A9" i="16"/>
  <c r="J9" i="16"/>
  <c r="B9" i="15"/>
  <c r="H9" i="15"/>
  <c r="I11" i="14"/>
  <c r="I11" i="16"/>
  <c r="I11" i="18"/>
  <c r="A10" i="15"/>
  <c r="J10" i="15"/>
  <c r="I13" i="23"/>
  <c r="S13" i="23"/>
  <c r="AD13" i="23"/>
  <c r="C14" i="23"/>
  <c r="G14" i="23"/>
  <c r="I11" i="15"/>
  <c r="B10" i="15"/>
  <c r="H10" i="15"/>
  <c r="A9" i="15"/>
  <c r="J9" i="15"/>
  <c r="J12" i="23"/>
  <c r="A12" i="23"/>
  <c r="A9" i="14"/>
  <c r="J9" i="14"/>
  <c r="A10" i="18"/>
  <c r="J10" i="18"/>
  <c r="H13" i="22"/>
  <c r="B13" i="22"/>
  <c r="A13" i="22"/>
  <c r="J13" i="22"/>
  <c r="I14" i="22"/>
  <c r="S14" i="22"/>
  <c r="AD14" i="22"/>
  <c r="I14" i="21"/>
  <c r="S14" i="21"/>
  <c r="AD14" i="21"/>
  <c r="B13" i="21"/>
  <c r="J13" i="21"/>
  <c r="A13" i="21"/>
  <c r="I15" i="20"/>
  <c r="S15" i="20"/>
  <c r="AD15" i="20"/>
  <c r="A14" i="20"/>
  <c r="J14" i="20"/>
  <c r="H14" i="20"/>
  <c r="B14" i="20"/>
  <c r="T103" i="1"/>
  <c r="T107" i="1"/>
  <c r="T34" i="1"/>
  <c r="T99" i="1"/>
  <c r="T88" i="1"/>
  <c r="T169" i="1"/>
  <c r="Z25" i="1"/>
  <c r="AA25" i="1"/>
  <c r="AB25" i="1"/>
  <c r="Y25" i="1"/>
  <c r="T93" i="1"/>
  <c r="T166" i="1"/>
  <c r="T171" i="1"/>
  <c r="T165" i="1"/>
  <c r="A9" i="17"/>
  <c r="J9" i="17"/>
  <c r="A10" i="17"/>
  <c r="J10" i="17"/>
  <c r="I11" i="17"/>
  <c r="B9" i="17"/>
  <c r="H9" i="17"/>
  <c r="B10" i="17"/>
  <c r="H10" i="17"/>
  <c r="T60" i="1"/>
  <c r="T123" i="1"/>
  <c r="T193" i="1"/>
  <c r="T152" i="1"/>
  <c r="W6" i="17"/>
  <c r="W8" i="17"/>
  <c r="W9" i="17"/>
  <c r="W6" i="18"/>
  <c r="W8" i="18"/>
  <c r="W9" i="18"/>
  <c r="W10" i="18"/>
  <c r="T189" i="1"/>
  <c r="T75" i="1"/>
  <c r="T157" i="1"/>
  <c r="T83" i="1"/>
  <c r="T149" i="1"/>
  <c r="X6" i="17"/>
  <c r="X8" i="17"/>
  <c r="X9" i="17"/>
  <c r="I10" i="1"/>
  <c r="A9" i="1"/>
  <c r="J9" i="1"/>
  <c r="B9" i="1"/>
  <c r="V6" i="18"/>
  <c r="V8" i="18"/>
  <c r="V9" i="18"/>
  <c r="V10" i="18"/>
  <c r="AE66" i="1"/>
  <c r="Y66" i="1"/>
  <c r="Z66" i="1"/>
  <c r="AB66" i="1"/>
  <c r="AA66" i="1"/>
  <c r="AE62" i="1"/>
  <c r="AA62" i="1"/>
  <c r="Y62" i="1"/>
  <c r="AB62" i="1"/>
  <c r="Z62" i="1"/>
  <c r="T111" i="1"/>
  <c r="T51" i="1"/>
  <c r="T24" i="1"/>
  <c r="T184" i="1"/>
  <c r="T63" i="1"/>
  <c r="T62" i="1"/>
  <c r="T21" i="1"/>
  <c r="T57" i="1"/>
  <c r="Z57" i="1"/>
  <c r="AB57" i="1"/>
  <c r="AA57" i="1"/>
  <c r="Y57" i="1"/>
  <c r="T66" i="1"/>
  <c r="T67" i="1"/>
  <c r="T142" i="1"/>
  <c r="T201" i="1"/>
  <c r="T147" i="1"/>
  <c r="T161" i="1"/>
  <c r="T106" i="1"/>
  <c r="T127" i="1"/>
  <c r="T167" i="1"/>
  <c r="T41" i="1"/>
  <c r="T35" i="1"/>
  <c r="BB27" i="1"/>
  <c r="T153" i="1"/>
  <c r="T163" i="1"/>
  <c r="T197" i="1"/>
  <c r="T208" i="1"/>
  <c r="T148" i="1"/>
  <c r="T64" i="1"/>
  <c r="T205" i="1"/>
  <c r="T134" i="1"/>
  <c r="AB52" i="1"/>
  <c r="AA52" i="1"/>
  <c r="Z52" i="1"/>
  <c r="Y52" i="1"/>
  <c r="AE49" i="1"/>
  <c r="Y49" i="1"/>
  <c r="Z49" i="1"/>
  <c r="AA49" i="1"/>
  <c r="AB49" i="1"/>
  <c r="AE46" i="1"/>
  <c r="AB46" i="1"/>
  <c r="Y46" i="1"/>
  <c r="Z46" i="1"/>
  <c r="AA46" i="1"/>
  <c r="AE43" i="1"/>
  <c r="Y43" i="1"/>
  <c r="AB43" i="1"/>
  <c r="AA43" i="1"/>
  <c r="Z43" i="1"/>
  <c r="AA40" i="1"/>
  <c r="AB40" i="1"/>
  <c r="Z40" i="1"/>
  <c r="Y40" i="1"/>
  <c r="U6" i="18"/>
  <c r="X6" i="18"/>
  <c r="X8" i="18"/>
  <c r="V9" i="16"/>
  <c r="W9" i="16"/>
  <c r="W10" i="16"/>
  <c r="X9" i="16"/>
  <c r="X10" i="16"/>
  <c r="U9" i="16"/>
  <c r="U10" i="16"/>
  <c r="V6" i="17"/>
  <c r="V8" i="17"/>
  <c r="V9" i="17"/>
  <c r="V10" i="17"/>
  <c r="U6" i="17"/>
  <c r="Y13" i="1"/>
  <c r="AB13" i="1"/>
  <c r="AA13" i="1"/>
  <c r="Z13" i="1"/>
  <c r="Z11" i="1"/>
  <c r="Y11" i="1"/>
  <c r="AA11" i="1"/>
  <c r="AB11" i="1"/>
  <c r="AE10" i="1"/>
  <c r="Z10" i="1"/>
  <c r="AB10" i="1"/>
  <c r="AA10" i="1"/>
  <c r="Y10" i="1"/>
  <c r="T112" i="1"/>
  <c r="T144" i="1"/>
  <c r="T101" i="1"/>
  <c r="T28" i="1"/>
  <c r="T84" i="1"/>
  <c r="T27" i="1"/>
  <c r="T118" i="1"/>
  <c r="T128" i="1"/>
  <c r="T8" i="1"/>
  <c r="AE19" i="1"/>
  <c r="T89" i="1"/>
  <c r="T129" i="1"/>
  <c r="T23" i="1"/>
  <c r="T95" i="1"/>
  <c r="T126" i="1"/>
  <c r="T114" i="1"/>
  <c r="T14" i="1"/>
  <c r="T81" i="1"/>
  <c r="T10" i="1"/>
  <c r="T198" i="1"/>
  <c r="T175" i="1"/>
  <c r="T50" i="1"/>
  <c r="T30" i="1"/>
  <c r="T143" i="1"/>
  <c r="T105" i="1"/>
  <c r="T206" i="1"/>
  <c r="T135" i="1"/>
  <c r="T26" i="1"/>
  <c r="T200" i="1"/>
  <c r="T132" i="1"/>
  <c r="T36" i="1"/>
  <c r="T73" i="1"/>
  <c r="T173" i="1"/>
  <c r="T80" i="1"/>
  <c r="T160" i="1"/>
  <c r="T74" i="1"/>
  <c r="T120" i="1"/>
  <c r="T108" i="1"/>
  <c r="T91" i="1"/>
  <c r="T181" i="1"/>
  <c r="AB20" i="1"/>
  <c r="Z20" i="1"/>
  <c r="T85" i="1"/>
  <c r="T115" i="1"/>
  <c r="T53" i="1"/>
  <c r="T183" i="1"/>
  <c r="T186" i="1"/>
  <c r="T140" i="1"/>
  <c r="T124" i="1"/>
  <c r="T174" i="1"/>
  <c r="T69" i="1"/>
  <c r="T179" i="1"/>
  <c r="T90" i="1"/>
  <c r="T207" i="1"/>
  <c r="T178" i="1"/>
  <c r="T72" i="1"/>
  <c r="T42" i="1"/>
  <c r="T59" i="1"/>
  <c r="T70" i="1"/>
  <c r="AA17" i="1"/>
  <c r="AB17" i="1"/>
  <c r="Y17" i="1"/>
  <c r="Z17" i="1"/>
  <c r="AE92" i="1"/>
  <c r="T92" i="1"/>
  <c r="AE37" i="1"/>
  <c r="T37" i="1"/>
  <c r="AE9" i="1"/>
  <c r="T9" i="1"/>
  <c r="AA9" i="1"/>
  <c r="Y9" i="1"/>
  <c r="Z9" i="1"/>
  <c r="AE202" i="1"/>
  <c r="T202" i="1"/>
  <c r="T77" i="1"/>
  <c r="T191" i="1"/>
  <c r="T177" i="1"/>
  <c r="T96" i="1"/>
  <c r="T137" i="1"/>
  <c r="T113" i="1"/>
  <c r="T158" i="1"/>
  <c r="T164" i="1"/>
  <c r="T87" i="1"/>
  <c r="AE54" i="1"/>
  <c r="T54" i="1"/>
  <c r="AE25" i="1"/>
  <c r="T25" i="1"/>
  <c r="AE20" i="1"/>
  <c r="T20" i="1"/>
  <c r="BB18" i="1"/>
  <c r="AE57" i="1"/>
  <c r="T98" i="1"/>
  <c r="T136" i="1"/>
  <c r="T125" i="1"/>
  <c r="T168" i="1"/>
  <c r="T61" i="1"/>
  <c r="T102" i="1"/>
  <c r="T182" i="1"/>
  <c r="T187" i="1"/>
  <c r="AE204" i="1"/>
  <c r="T204" i="1"/>
  <c r="AE13" i="1"/>
  <c r="T13" i="1"/>
  <c r="AE38" i="1"/>
  <c r="T38" i="1"/>
  <c r="AE97" i="1"/>
  <c r="T97" i="1"/>
  <c r="T141" i="1"/>
  <c r="T170" i="1"/>
  <c r="T155" i="1"/>
  <c r="T130" i="1"/>
  <c r="T190" i="1"/>
  <c r="T176" i="1"/>
  <c r="T185" i="1"/>
  <c r="T121" i="1"/>
  <c r="T82" i="1"/>
  <c r="T78" i="1"/>
  <c r="T110" i="1"/>
  <c r="T139" i="1"/>
  <c r="T203" i="1"/>
  <c r="AE117" i="1"/>
  <c r="T117" i="1"/>
  <c r="AE18" i="1"/>
  <c r="T18" i="1"/>
  <c r="AE76" i="1"/>
  <c r="T76" i="1"/>
  <c r="AE47" i="1"/>
  <c r="T47" i="1"/>
  <c r="AE11" i="1"/>
  <c r="T11" i="1"/>
  <c r="AE194" i="1"/>
  <c r="T194" i="1"/>
  <c r="AE33" i="1"/>
  <c r="T33" i="1"/>
  <c r="AE16" i="1"/>
  <c r="T16" i="1"/>
  <c r="AE55" i="1"/>
  <c r="T55" i="1"/>
  <c r="AE15" i="1"/>
  <c r="T15" i="1"/>
  <c r="AE131" i="1"/>
  <c r="T131" i="1"/>
  <c r="T45" i="1"/>
  <c r="T162" i="1"/>
  <c r="AE31" i="1"/>
  <c r="T31" i="1"/>
  <c r="AE195" i="1"/>
  <c r="T195" i="1"/>
  <c r="AE52" i="1"/>
  <c r="T52" i="1"/>
  <c r="AB12" i="1"/>
  <c r="Y12" i="1"/>
  <c r="AA12" i="1"/>
  <c r="Z12" i="1"/>
  <c r="AE22" i="1"/>
  <c r="T22" i="1"/>
  <c r="AE48" i="1"/>
  <c r="T48" i="1"/>
  <c r="AE159" i="1"/>
  <c r="T159" i="1"/>
  <c r="AE32" i="1"/>
  <c r="T32" i="1"/>
  <c r="AE151" i="1"/>
  <c r="T151" i="1"/>
  <c r="AE17" i="1"/>
  <c r="T17" i="1"/>
  <c r="AE44" i="1"/>
  <c r="T44" i="1"/>
  <c r="AE145" i="1"/>
  <c r="T145" i="1"/>
  <c r="AE156" i="1"/>
  <c r="T156" i="1"/>
  <c r="AE40" i="1"/>
  <c r="T40" i="1"/>
  <c r="AE68" i="1"/>
  <c r="T68" i="1"/>
  <c r="AE180" i="1"/>
  <c r="T180" i="1"/>
  <c r="AE100" i="1"/>
  <c r="T100" i="1"/>
  <c r="AE39" i="1"/>
  <c r="T39" i="1"/>
  <c r="AE116" i="1"/>
  <c r="T116" i="1"/>
  <c r="AE12" i="1"/>
  <c r="T12" i="1"/>
  <c r="S11" i="1"/>
  <c r="AD11" i="1"/>
  <c r="C12" i="18"/>
  <c r="S11" i="18"/>
  <c r="AD11" i="18"/>
  <c r="AM8" i="18"/>
  <c r="AL8" i="18"/>
  <c r="AK8" i="18"/>
  <c r="AM9" i="18"/>
  <c r="AL9" i="18"/>
  <c r="AK9" i="18"/>
  <c r="AM10" i="18"/>
  <c r="AL10" i="18"/>
  <c r="AK10" i="18"/>
  <c r="AM11" i="18"/>
  <c r="AL11" i="18"/>
  <c r="AK11" i="18"/>
  <c r="AM12" i="18"/>
  <c r="AL12" i="18"/>
  <c r="AK12" i="18"/>
  <c r="AM13" i="18"/>
  <c r="AL13" i="18"/>
  <c r="AK13" i="18"/>
  <c r="S11" i="17"/>
  <c r="AD11" i="17"/>
  <c r="AM8" i="17"/>
  <c r="AL8" i="17"/>
  <c r="AK8" i="17"/>
  <c r="AM9" i="17"/>
  <c r="AL9" i="17"/>
  <c r="AK9" i="17"/>
  <c r="S11" i="16"/>
  <c r="AD11" i="16"/>
  <c r="AM8" i="16"/>
  <c r="AL8" i="16"/>
  <c r="AK8" i="16"/>
  <c r="AM9" i="16"/>
  <c r="AL9" i="16"/>
  <c r="AK9" i="16"/>
  <c r="AM10" i="16"/>
  <c r="AL10" i="16"/>
  <c r="AK10" i="16"/>
  <c r="AM11" i="16"/>
  <c r="AL11" i="16"/>
  <c r="AK11" i="16"/>
  <c r="AM12" i="16"/>
  <c r="AL12" i="16"/>
  <c r="AK12" i="16"/>
  <c r="AM13" i="16"/>
  <c r="AL13" i="16"/>
  <c r="AK13" i="16"/>
  <c r="AM14" i="16"/>
  <c r="AL14" i="16"/>
  <c r="AK14" i="16"/>
  <c r="C12" i="15"/>
  <c r="G12" i="15"/>
  <c r="S11" i="15"/>
  <c r="AD11" i="15"/>
  <c r="AM8" i="15"/>
  <c r="AL8" i="15"/>
  <c r="AK8" i="15"/>
  <c r="AM9" i="15"/>
  <c r="AL9" i="15"/>
  <c r="AK9" i="15"/>
  <c r="AM10" i="15"/>
  <c r="AL10" i="15"/>
  <c r="AK10" i="15"/>
  <c r="AM11" i="15"/>
  <c r="AL11" i="15"/>
  <c r="AK11" i="15"/>
  <c r="AM12" i="15"/>
  <c r="AL12" i="15"/>
  <c r="AK12" i="15"/>
  <c r="AM13" i="15"/>
  <c r="AL13" i="15"/>
  <c r="AK13" i="15"/>
  <c r="AM14" i="15"/>
  <c r="AL14" i="15"/>
  <c r="AK14" i="15"/>
  <c r="AM15" i="15"/>
  <c r="AL15" i="15"/>
  <c r="AK15" i="15"/>
  <c r="AM16" i="15"/>
  <c r="AL16" i="15"/>
  <c r="AK16" i="15"/>
  <c r="AM17" i="15"/>
  <c r="AL17" i="15"/>
  <c r="AK17" i="15"/>
  <c r="AM18" i="15"/>
  <c r="AL18" i="15"/>
  <c r="AK18" i="15"/>
  <c r="AM19" i="15"/>
  <c r="AL19" i="15"/>
  <c r="AK19" i="15"/>
  <c r="AM20" i="15"/>
  <c r="AL20" i="15"/>
  <c r="AK20" i="15"/>
  <c r="AM21" i="15"/>
  <c r="AL21" i="15"/>
  <c r="AK21" i="15"/>
  <c r="AM22" i="15"/>
  <c r="AL22" i="15"/>
  <c r="AK22" i="15"/>
  <c r="AM23" i="15"/>
  <c r="AL23" i="15"/>
  <c r="AK23" i="15"/>
  <c r="AM24" i="15"/>
  <c r="AL24" i="15"/>
  <c r="AK24" i="15"/>
  <c r="AM25" i="15"/>
  <c r="AL25" i="15"/>
  <c r="AK25" i="15"/>
  <c r="AM26" i="15"/>
  <c r="AL26" i="15"/>
  <c r="AK26" i="15"/>
  <c r="AM27" i="15"/>
  <c r="AL27" i="15"/>
  <c r="AK27" i="15"/>
  <c r="AM28" i="15"/>
  <c r="AL28" i="15"/>
  <c r="AK28" i="15"/>
  <c r="AM29" i="15"/>
  <c r="AL29" i="15"/>
  <c r="AK29" i="15"/>
  <c r="AM30" i="15"/>
  <c r="AL30" i="15"/>
  <c r="AK30" i="15"/>
  <c r="AM31" i="15"/>
  <c r="AL31" i="15"/>
  <c r="AK31" i="15"/>
  <c r="AM32" i="15"/>
  <c r="AL32" i="15"/>
  <c r="AK32" i="15"/>
  <c r="AM33" i="15"/>
  <c r="AL33" i="15"/>
  <c r="AK33" i="15"/>
  <c r="AM34" i="15"/>
  <c r="AL34" i="15"/>
  <c r="AK34" i="15"/>
  <c r="AM35" i="15"/>
  <c r="AL35" i="15"/>
  <c r="AK35" i="15"/>
  <c r="AM36" i="15"/>
  <c r="AL36" i="15"/>
  <c r="AK36" i="15"/>
  <c r="AM37" i="15"/>
  <c r="AL37" i="15"/>
  <c r="AK37" i="15"/>
  <c r="AM38" i="15"/>
  <c r="AL38" i="15"/>
  <c r="AK38" i="15"/>
  <c r="AM39" i="15"/>
  <c r="AL39" i="15"/>
  <c r="AK39" i="15"/>
  <c r="AM40" i="15"/>
  <c r="AL40" i="15"/>
  <c r="AK40" i="15"/>
  <c r="AM41" i="15"/>
  <c r="AL41" i="15"/>
  <c r="AK41" i="15"/>
  <c r="AM42" i="15"/>
  <c r="AL42" i="15"/>
  <c r="AK42" i="15"/>
  <c r="AM43" i="15"/>
  <c r="AL43" i="15"/>
  <c r="AK43" i="15"/>
  <c r="AM44" i="15"/>
  <c r="AL44" i="15"/>
  <c r="AK44" i="15"/>
  <c r="AM45" i="15"/>
  <c r="AL45" i="15"/>
  <c r="AK45" i="15"/>
  <c r="AM46" i="15"/>
  <c r="AL46" i="15"/>
  <c r="AK46" i="15"/>
  <c r="AM47" i="15"/>
  <c r="AL47" i="15"/>
  <c r="AK47" i="15"/>
  <c r="AM48" i="15"/>
  <c r="AL48" i="15"/>
  <c r="AK48" i="15"/>
  <c r="AM49" i="15"/>
  <c r="AL49" i="15"/>
  <c r="AK49" i="15"/>
  <c r="AM50" i="15"/>
  <c r="AL50" i="15"/>
  <c r="AK50" i="15"/>
  <c r="AM51" i="15"/>
  <c r="AL51" i="15"/>
  <c r="AK51" i="15"/>
  <c r="AM52" i="15"/>
  <c r="AL52" i="15"/>
  <c r="AK52" i="15"/>
  <c r="AM53" i="15"/>
  <c r="AL53" i="15"/>
  <c r="AK53" i="15"/>
  <c r="AM54" i="15"/>
  <c r="AL54" i="15"/>
  <c r="AK54" i="15"/>
  <c r="AM55" i="15"/>
  <c r="AL55" i="15"/>
  <c r="AK55" i="15"/>
  <c r="AM56" i="15"/>
  <c r="AL56" i="15"/>
  <c r="AK56" i="15"/>
  <c r="AM57" i="15"/>
  <c r="AL57" i="15"/>
  <c r="AK57" i="15"/>
  <c r="AM58" i="15"/>
  <c r="AL58" i="15"/>
  <c r="AK58" i="15"/>
  <c r="AM59" i="15"/>
  <c r="AL59" i="15"/>
  <c r="AK59" i="15"/>
  <c r="AM60" i="15"/>
  <c r="AL60" i="15"/>
  <c r="AK60" i="15"/>
  <c r="AM61" i="15"/>
  <c r="AL61" i="15"/>
  <c r="AK61" i="15"/>
  <c r="AM62" i="15"/>
  <c r="AL62" i="15"/>
  <c r="AK62" i="15"/>
  <c r="AM63" i="15"/>
  <c r="AL63" i="15"/>
  <c r="AK63" i="15"/>
  <c r="AM64" i="15"/>
  <c r="AL64" i="15"/>
  <c r="AK64" i="15"/>
  <c r="AM65" i="15"/>
  <c r="AL65" i="15"/>
  <c r="AK65" i="15"/>
  <c r="AM66" i="15"/>
  <c r="AL66" i="15"/>
  <c r="AK66" i="15"/>
  <c r="AM67" i="15"/>
  <c r="AL67" i="15"/>
  <c r="AK67" i="15"/>
  <c r="AM68" i="15"/>
  <c r="AL68" i="15"/>
  <c r="AK68" i="15"/>
  <c r="AM69" i="15"/>
  <c r="AL69" i="15"/>
  <c r="AK69" i="15"/>
  <c r="AM70" i="15"/>
  <c r="AL70" i="15"/>
  <c r="AK70" i="15"/>
  <c r="AM71" i="15"/>
  <c r="AL71" i="15"/>
  <c r="AK71" i="15"/>
  <c r="AM72" i="15"/>
  <c r="AL72" i="15"/>
  <c r="AK72" i="15"/>
  <c r="AM73" i="15"/>
  <c r="AL73" i="15"/>
  <c r="AK73" i="15"/>
  <c r="AM74" i="15"/>
  <c r="AL74" i="15"/>
  <c r="AK74" i="15"/>
  <c r="AM75" i="15"/>
  <c r="AL75" i="15"/>
  <c r="AK75" i="15"/>
  <c r="AM76" i="15"/>
  <c r="AL76" i="15"/>
  <c r="AK76" i="15"/>
  <c r="AM77" i="15"/>
  <c r="AL77" i="15"/>
  <c r="AK77" i="15"/>
  <c r="AM78" i="15"/>
  <c r="AL78" i="15"/>
  <c r="AK78" i="15"/>
  <c r="AM79" i="15"/>
  <c r="AL79" i="15"/>
  <c r="AK79" i="15"/>
  <c r="AM80" i="15"/>
  <c r="AL80" i="15"/>
  <c r="AK80" i="15"/>
  <c r="AM81" i="15"/>
  <c r="AL81" i="15"/>
  <c r="AK81" i="15"/>
  <c r="AM82" i="15"/>
  <c r="AL82" i="15"/>
  <c r="AK82" i="15"/>
  <c r="AM83" i="15"/>
  <c r="AL83" i="15"/>
  <c r="AK83" i="15"/>
  <c r="AM84" i="15"/>
  <c r="AL84" i="15"/>
  <c r="AK84" i="15"/>
  <c r="AM85" i="15"/>
  <c r="AL85" i="15"/>
  <c r="AK85" i="15"/>
  <c r="AM86" i="15"/>
  <c r="AL86" i="15"/>
  <c r="AK86" i="15"/>
  <c r="AM87" i="15"/>
  <c r="AL87" i="15"/>
  <c r="AK87" i="15"/>
  <c r="AM88" i="15"/>
  <c r="AL88" i="15"/>
  <c r="AK88" i="15"/>
  <c r="AM89" i="15"/>
  <c r="AL89" i="15"/>
  <c r="AK89" i="15"/>
  <c r="AM90" i="15"/>
  <c r="AL90" i="15"/>
  <c r="AK90" i="15"/>
  <c r="AM91" i="15"/>
  <c r="AL91" i="15"/>
  <c r="AK91" i="15"/>
  <c r="AM92" i="15"/>
  <c r="AL92" i="15"/>
  <c r="AK92" i="15"/>
  <c r="AM93" i="15"/>
  <c r="AL93" i="15"/>
  <c r="AK93" i="15"/>
  <c r="AM94" i="15"/>
  <c r="AL94" i="15"/>
  <c r="AK94" i="15"/>
  <c r="AM95" i="15"/>
  <c r="AL95" i="15"/>
  <c r="AK95" i="15"/>
  <c r="AM96" i="15"/>
  <c r="AL96" i="15"/>
  <c r="AK96" i="15"/>
  <c r="AM97" i="15"/>
  <c r="AL97" i="15"/>
  <c r="AK97" i="15"/>
  <c r="AM98" i="15"/>
  <c r="AL98" i="15"/>
  <c r="AK98" i="15"/>
  <c r="AM99" i="15"/>
  <c r="AL99" i="15"/>
  <c r="AK99" i="15"/>
  <c r="AM100" i="15"/>
  <c r="AL100" i="15"/>
  <c r="AK100" i="15"/>
  <c r="AM101" i="15"/>
  <c r="AL101" i="15"/>
  <c r="AK101" i="15"/>
  <c r="AM102" i="15"/>
  <c r="AL102" i="15"/>
  <c r="AK102" i="15"/>
  <c r="AM103" i="15"/>
  <c r="AL103" i="15"/>
  <c r="AK103" i="15"/>
  <c r="AM104" i="15"/>
  <c r="AL104" i="15"/>
  <c r="AK104" i="15"/>
  <c r="AM105" i="15"/>
  <c r="AL105" i="15"/>
  <c r="AK105" i="15"/>
  <c r="AM106" i="15"/>
  <c r="AL106" i="15"/>
  <c r="AK106" i="15"/>
  <c r="AM107" i="15"/>
  <c r="AL107" i="15"/>
  <c r="AK107" i="15"/>
  <c r="AM108" i="15"/>
  <c r="AL108" i="15"/>
  <c r="AK108" i="15"/>
  <c r="AM109" i="15"/>
  <c r="AL109" i="15"/>
  <c r="AK109" i="15"/>
  <c r="AM110" i="15"/>
  <c r="AL110" i="15"/>
  <c r="AK110" i="15"/>
  <c r="AM111" i="15"/>
  <c r="AL111" i="15"/>
  <c r="AK111" i="15"/>
  <c r="AM112" i="15"/>
  <c r="AL112" i="15"/>
  <c r="AK112" i="15"/>
  <c r="AM113" i="15"/>
  <c r="AL113" i="15"/>
  <c r="AK113" i="15"/>
  <c r="AM114" i="15"/>
  <c r="AL114" i="15"/>
  <c r="AK114" i="15"/>
  <c r="C12" i="14"/>
  <c r="G12" i="14"/>
  <c r="S11" i="14"/>
  <c r="AD11" i="14"/>
  <c r="AM8" i="14"/>
  <c r="AL8" i="14"/>
  <c r="AK8" i="14"/>
  <c r="AM9" i="14"/>
  <c r="AL9" i="14"/>
  <c r="AK9" i="14"/>
  <c r="AM10" i="14"/>
  <c r="AL10" i="14"/>
  <c r="AK10" i="14"/>
  <c r="AM11" i="14"/>
  <c r="AL11" i="14"/>
  <c r="AK11" i="14"/>
  <c r="AM12" i="14"/>
  <c r="AL12" i="14"/>
  <c r="AK12" i="14"/>
  <c r="AM13" i="14"/>
  <c r="AL13" i="14"/>
  <c r="AK13" i="14"/>
  <c r="AM14" i="14"/>
  <c r="AL14" i="14"/>
  <c r="AK14" i="14"/>
  <c r="AM15" i="14"/>
  <c r="AL15" i="14"/>
  <c r="AK15" i="14"/>
  <c r="AM16" i="14"/>
  <c r="AL16" i="14"/>
  <c r="AK16" i="14"/>
  <c r="AM17" i="14"/>
  <c r="AL17" i="14"/>
  <c r="AK17" i="14"/>
  <c r="AM18" i="14"/>
  <c r="AL18" i="14"/>
  <c r="AK18" i="14"/>
  <c r="AM19" i="14"/>
  <c r="AL19" i="14"/>
  <c r="AK19" i="14"/>
  <c r="AM20" i="14"/>
  <c r="AL20" i="14"/>
  <c r="AK20" i="14"/>
  <c r="AM21" i="14"/>
  <c r="AL21" i="14"/>
  <c r="AK21" i="14"/>
  <c r="AM22" i="14"/>
  <c r="AL22" i="14"/>
  <c r="AK22" i="14"/>
  <c r="AM23" i="14"/>
  <c r="AL23" i="14"/>
  <c r="AK23" i="14"/>
  <c r="AM24" i="14"/>
  <c r="AL24" i="14"/>
  <c r="AK24" i="14"/>
  <c r="AM25" i="14"/>
  <c r="AL25" i="14"/>
  <c r="AK25" i="14"/>
  <c r="AM26" i="14"/>
  <c r="AL26" i="14"/>
  <c r="AK26" i="14"/>
  <c r="AM27" i="14"/>
  <c r="AL27" i="14"/>
  <c r="AK27" i="14"/>
  <c r="AM28" i="14"/>
  <c r="AL28" i="14"/>
  <c r="AK28" i="14"/>
  <c r="AM29" i="14"/>
  <c r="AL29" i="14"/>
  <c r="AK29" i="14"/>
  <c r="AM30" i="14"/>
  <c r="AL30" i="14"/>
  <c r="AK30" i="14"/>
  <c r="AM31" i="14"/>
  <c r="AL31" i="14"/>
  <c r="AK31" i="14"/>
  <c r="AM32" i="14"/>
  <c r="AL32" i="14"/>
  <c r="AK32" i="14"/>
  <c r="AM33" i="14"/>
  <c r="AL33" i="14"/>
  <c r="AK33" i="14"/>
  <c r="AM34" i="14"/>
  <c r="AL34" i="14"/>
  <c r="AK34" i="14"/>
  <c r="AM35" i="14"/>
  <c r="AL35" i="14"/>
  <c r="AK35" i="14"/>
  <c r="AM36" i="14"/>
  <c r="AL36" i="14"/>
  <c r="AK36" i="14"/>
  <c r="AM37" i="14"/>
  <c r="AL37" i="14"/>
  <c r="AK37" i="14"/>
  <c r="AM38" i="14"/>
  <c r="AL38" i="14"/>
  <c r="AK38" i="14"/>
  <c r="AM39" i="14"/>
  <c r="AL39" i="14"/>
  <c r="AK39" i="14"/>
  <c r="AM40" i="14"/>
  <c r="AL40" i="14"/>
  <c r="AK40" i="14"/>
  <c r="AM41" i="14"/>
  <c r="AL41" i="14"/>
  <c r="AK41" i="14"/>
  <c r="AM42" i="14"/>
  <c r="AL42" i="14"/>
  <c r="AK42" i="14"/>
  <c r="AM43" i="14"/>
  <c r="AL43" i="14"/>
  <c r="AK43" i="14"/>
  <c r="AM44" i="14"/>
  <c r="AL44" i="14"/>
  <c r="AK44" i="14"/>
  <c r="AM45" i="14"/>
  <c r="AL45" i="14"/>
  <c r="AK45" i="14"/>
  <c r="AM46" i="14"/>
  <c r="AL46" i="14"/>
  <c r="AK46" i="14"/>
  <c r="AM47" i="14"/>
  <c r="AL47" i="14"/>
  <c r="AK47" i="14"/>
  <c r="AM48" i="14"/>
  <c r="AL48" i="14"/>
  <c r="AK48" i="14"/>
  <c r="AM49" i="14"/>
  <c r="AL49" i="14"/>
  <c r="AK49" i="14"/>
  <c r="AM50" i="14"/>
  <c r="AL50" i="14"/>
  <c r="AK50" i="14"/>
  <c r="AM51" i="14"/>
  <c r="AL51" i="14"/>
  <c r="AK51" i="14"/>
  <c r="AM52" i="14"/>
  <c r="AL52" i="14"/>
  <c r="AK52" i="14"/>
  <c r="AM53" i="14"/>
  <c r="AL53" i="14"/>
  <c r="AK53" i="14"/>
  <c r="AM54" i="14"/>
  <c r="AL54" i="14"/>
  <c r="AK54" i="14"/>
  <c r="AM55" i="14"/>
  <c r="AL55" i="14"/>
  <c r="AK55" i="14"/>
  <c r="AM56" i="14"/>
  <c r="AL56" i="14"/>
  <c r="AK56" i="14"/>
  <c r="AM57" i="14"/>
  <c r="AL57" i="14"/>
  <c r="AK57" i="14"/>
  <c r="AM58" i="14"/>
  <c r="AL58" i="14"/>
  <c r="AK58" i="14"/>
  <c r="AM59" i="14"/>
  <c r="AL59" i="14"/>
  <c r="AK59" i="14"/>
  <c r="AM60" i="14"/>
  <c r="AL60" i="14"/>
  <c r="AK60" i="14"/>
  <c r="AM61" i="14"/>
  <c r="AL61" i="14"/>
  <c r="AK61" i="14"/>
  <c r="AM62" i="14"/>
  <c r="AL62" i="14"/>
  <c r="AK62" i="14"/>
  <c r="AM63" i="14"/>
  <c r="AL63" i="14"/>
  <c r="AK63" i="14"/>
  <c r="AM64" i="14"/>
  <c r="AL64" i="14"/>
  <c r="AK64" i="14"/>
  <c r="AM65" i="14"/>
  <c r="AL65" i="14"/>
  <c r="AK65" i="14"/>
  <c r="AM66" i="14"/>
  <c r="AL66" i="14"/>
  <c r="AK66" i="14"/>
  <c r="AM67" i="14"/>
  <c r="AL67" i="14"/>
  <c r="AK67" i="14"/>
  <c r="AM68" i="14"/>
  <c r="AL68" i="14"/>
  <c r="AK68" i="14"/>
  <c r="AM69" i="14"/>
  <c r="AL69" i="14"/>
  <c r="AK69" i="14"/>
  <c r="AM70" i="14"/>
  <c r="AL70" i="14"/>
  <c r="AK70" i="14"/>
  <c r="AM71" i="14"/>
  <c r="AL71" i="14"/>
  <c r="AK71" i="14"/>
  <c r="AM72" i="14"/>
  <c r="AL72" i="14"/>
  <c r="AK72" i="14"/>
  <c r="AM73" i="14"/>
  <c r="AL73" i="14"/>
  <c r="AK73" i="14"/>
  <c r="AM74" i="14"/>
  <c r="AL74" i="14"/>
  <c r="AK74" i="14"/>
  <c r="AM75" i="14"/>
  <c r="AL75" i="14"/>
  <c r="AK75" i="14"/>
  <c r="AM76" i="14"/>
  <c r="AL76" i="14"/>
  <c r="AK76" i="14"/>
  <c r="AM77" i="14"/>
  <c r="AL77" i="14"/>
  <c r="AK77" i="14"/>
  <c r="AM78" i="14"/>
  <c r="AL78" i="14"/>
  <c r="AK78" i="14"/>
  <c r="AM79" i="14"/>
  <c r="AL79" i="14"/>
  <c r="AK79" i="14"/>
  <c r="AM80" i="14"/>
  <c r="AL80" i="14"/>
  <c r="AK80" i="14"/>
  <c r="AM81" i="14"/>
  <c r="AL81" i="14"/>
  <c r="AK81" i="14"/>
  <c r="AM82" i="14"/>
  <c r="AL82" i="14"/>
  <c r="AK82" i="14"/>
  <c r="AM83" i="14"/>
  <c r="AL83" i="14"/>
  <c r="AK83" i="14"/>
  <c r="AM84" i="14"/>
  <c r="AL84" i="14"/>
  <c r="AK84" i="14"/>
  <c r="AM85" i="14"/>
  <c r="AL85" i="14"/>
  <c r="AK85" i="14"/>
  <c r="AM86" i="14"/>
  <c r="AL86" i="14"/>
  <c r="AK86" i="14"/>
  <c r="AM87" i="14"/>
  <c r="AL87" i="14"/>
  <c r="AK87" i="14"/>
  <c r="AM88" i="14"/>
  <c r="AL88" i="14"/>
  <c r="AK88" i="14"/>
  <c r="AM89" i="14"/>
  <c r="AL89" i="14"/>
  <c r="AK89" i="14"/>
  <c r="AM90" i="14"/>
  <c r="AL90" i="14"/>
  <c r="AK90" i="14"/>
  <c r="AM91" i="14"/>
  <c r="AL91" i="14"/>
  <c r="AK91" i="14"/>
  <c r="AM92" i="14"/>
  <c r="AL92" i="14"/>
  <c r="AK92" i="14"/>
  <c r="AM93" i="14"/>
  <c r="AL93" i="14"/>
  <c r="AK93" i="14"/>
  <c r="AM94" i="14"/>
  <c r="AL94" i="14"/>
  <c r="AK94" i="14"/>
  <c r="AM95" i="14"/>
  <c r="AL95" i="14"/>
  <c r="AK95" i="14"/>
  <c r="AM96" i="14"/>
  <c r="AL96" i="14"/>
  <c r="AK96" i="14"/>
  <c r="AM97" i="14"/>
  <c r="AL97" i="14"/>
  <c r="AK97" i="14"/>
  <c r="AM98" i="14"/>
  <c r="AL98" i="14"/>
  <c r="AK98" i="14"/>
  <c r="AM99" i="14"/>
  <c r="AL99" i="14"/>
  <c r="AK99" i="14"/>
  <c r="AM100" i="14"/>
  <c r="AL100" i="14"/>
  <c r="AK100" i="14"/>
  <c r="AM101" i="14"/>
  <c r="AL101" i="14"/>
  <c r="AK101" i="14"/>
  <c r="AM102" i="14"/>
  <c r="AL102" i="14"/>
  <c r="AK102" i="14"/>
  <c r="AM103" i="14"/>
  <c r="AL103" i="14"/>
  <c r="AK103" i="14"/>
  <c r="AM104" i="14"/>
  <c r="AL104" i="14"/>
  <c r="AK104" i="14"/>
  <c r="AM105" i="14"/>
  <c r="AL105" i="14"/>
  <c r="AK105" i="14"/>
  <c r="AM106" i="14"/>
  <c r="AL106" i="14"/>
  <c r="AK106" i="14"/>
  <c r="AM107" i="14"/>
  <c r="AL107" i="14"/>
  <c r="AK107" i="14"/>
  <c r="AM108" i="14"/>
  <c r="AL108" i="14"/>
  <c r="AK108" i="14"/>
  <c r="AM109" i="14"/>
  <c r="AL109" i="14"/>
  <c r="AK109" i="14"/>
  <c r="AM110" i="14"/>
  <c r="AL110" i="14"/>
  <c r="AK110" i="14"/>
  <c r="AM111" i="14"/>
  <c r="AL111" i="14"/>
  <c r="AK111" i="14"/>
  <c r="AM112" i="14"/>
  <c r="AL112" i="14"/>
  <c r="AK112" i="14"/>
  <c r="AM113" i="14"/>
  <c r="AL113" i="14"/>
  <c r="AK113" i="14"/>
  <c r="AM114" i="14"/>
  <c r="AL114" i="14"/>
  <c r="AK114" i="14"/>
  <c r="G181" i="20"/>
  <c r="I11" i="1"/>
  <c r="B10" i="18"/>
  <c r="F12" i="18"/>
  <c r="R12" i="18"/>
  <c r="G12" i="18"/>
  <c r="F12" i="1"/>
  <c r="R12" i="1"/>
  <c r="F11" i="1"/>
  <c r="R11" i="1"/>
  <c r="F16" i="20"/>
  <c r="R16" i="20"/>
  <c r="F12" i="17"/>
  <c r="R12" i="17"/>
  <c r="F15" i="21"/>
  <c r="R15" i="21"/>
  <c r="B10" i="14"/>
  <c r="F12" i="16"/>
  <c r="R12" i="16"/>
  <c r="F15" i="22"/>
  <c r="R15" i="22"/>
  <c r="F12" i="15"/>
  <c r="R12" i="15"/>
  <c r="F14" i="23"/>
  <c r="R14" i="23"/>
  <c r="F12" i="14"/>
  <c r="R12" i="14"/>
  <c r="Q12" i="20"/>
  <c r="V18" i="20"/>
  <c r="B13" i="24"/>
  <c r="H13" i="24"/>
  <c r="J13" i="24"/>
  <c r="A13" i="24"/>
  <c r="AI6" i="21"/>
  <c r="I14" i="24"/>
  <c r="F14" i="24"/>
  <c r="R14" i="24"/>
  <c r="S14" i="24"/>
  <c r="AD14" i="24"/>
  <c r="C15" i="24"/>
  <c r="G15" i="24"/>
  <c r="AG6" i="21"/>
  <c r="AG8" i="21"/>
  <c r="U8" i="16"/>
  <c r="M8" i="16"/>
  <c r="U8" i="18"/>
  <c r="U9" i="18"/>
  <c r="L20" i="22"/>
  <c r="AS26" i="24"/>
  <c r="L26" i="26"/>
  <c r="AK8" i="28"/>
  <c r="L26" i="19"/>
  <c r="AK6" i="28"/>
  <c r="AV26" i="24"/>
  <c r="AU18" i="24"/>
  <c r="AS27" i="24"/>
  <c r="L27" i="26"/>
  <c r="AI8" i="28"/>
  <c r="L27" i="19"/>
  <c r="AI6" i="28"/>
  <c r="AV27" i="24"/>
  <c r="AU19" i="24"/>
  <c r="AS28" i="24"/>
  <c r="L28" i="26"/>
  <c r="L28" i="19"/>
  <c r="AV28" i="24"/>
  <c r="AU20" i="24"/>
  <c r="U9" i="14"/>
  <c r="U10" i="14"/>
  <c r="U11" i="14"/>
  <c r="U12" i="14"/>
  <c r="U13" i="14"/>
  <c r="U14" i="14"/>
  <c r="U15" i="14"/>
  <c r="U16" i="14"/>
  <c r="U17" i="14"/>
  <c r="U18" i="14"/>
  <c r="U19" i="14"/>
  <c r="U20" i="14"/>
  <c r="U21" i="14"/>
  <c r="U22" i="14"/>
  <c r="U23" i="14"/>
  <c r="U24" i="14"/>
  <c r="U25" i="14"/>
  <c r="U26" i="14"/>
  <c r="U27" i="14"/>
  <c r="U28" i="14"/>
  <c r="U29" i="14"/>
  <c r="U30" i="14"/>
  <c r="U31" i="14"/>
  <c r="U32" i="14"/>
  <c r="U33" i="14"/>
  <c r="U34" i="14"/>
  <c r="U35" i="14"/>
  <c r="U36" i="14"/>
  <c r="U37" i="14"/>
  <c r="U38" i="14"/>
  <c r="U39" i="14"/>
  <c r="U40" i="14"/>
  <c r="U41" i="14"/>
  <c r="U42" i="14"/>
  <c r="U43" i="14"/>
  <c r="U44" i="14"/>
  <c r="U45" i="14"/>
  <c r="U46" i="14"/>
  <c r="U47" i="14"/>
  <c r="U48" i="14"/>
  <c r="U49" i="14"/>
  <c r="U50" i="14"/>
  <c r="U51" i="14"/>
  <c r="U52" i="14"/>
  <c r="U53" i="14"/>
  <c r="U54" i="14"/>
  <c r="U55" i="14"/>
  <c r="U56" i="14"/>
  <c r="U57" i="14"/>
  <c r="U58" i="14"/>
  <c r="U59" i="14"/>
  <c r="U60" i="14"/>
  <c r="U61" i="14"/>
  <c r="U62" i="14"/>
  <c r="U63" i="14"/>
  <c r="U64" i="14"/>
  <c r="U65" i="14"/>
  <c r="U66" i="14"/>
  <c r="U67" i="14"/>
  <c r="U68" i="14"/>
  <c r="U69" i="14"/>
  <c r="U70" i="14"/>
  <c r="U71" i="14"/>
  <c r="U72" i="14"/>
  <c r="U73" i="14"/>
  <c r="U74" i="14"/>
  <c r="U75" i="14"/>
  <c r="U76" i="14"/>
  <c r="U77" i="14"/>
  <c r="U78" i="14"/>
  <c r="U79" i="14"/>
  <c r="U80" i="14"/>
  <c r="U81" i="14"/>
  <c r="U82" i="14"/>
  <c r="U83" i="14"/>
  <c r="U84" i="14"/>
  <c r="U85" i="14"/>
  <c r="U86" i="14"/>
  <c r="U87" i="14"/>
  <c r="U88" i="14"/>
  <c r="U89" i="14"/>
  <c r="U90" i="14"/>
  <c r="U91" i="14"/>
  <c r="U92" i="14"/>
  <c r="U93" i="14"/>
  <c r="U94" i="14"/>
  <c r="U95" i="14"/>
  <c r="U96" i="14"/>
  <c r="U97" i="14"/>
  <c r="U98" i="14"/>
  <c r="U99" i="14"/>
  <c r="U100" i="14"/>
  <c r="U101" i="14"/>
  <c r="U102" i="14"/>
  <c r="U103" i="14"/>
  <c r="U104" i="14"/>
  <c r="U105" i="14"/>
  <c r="U106" i="14"/>
  <c r="U107" i="14"/>
  <c r="U108" i="14"/>
  <c r="U109" i="14"/>
  <c r="U110" i="14"/>
  <c r="U111" i="14"/>
  <c r="U112" i="14"/>
  <c r="U113" i="14"/>
  <c r="U114" i="14"/>
  <c r="M8" i="14"/>
  <c r="L8" i="14"/>
  <c r="X115" i="14"/>
  <c r="X208" i="14"/>
  <c r="X116" i="14"/>
  <c r="X117" i="14"/>
  <c r="X118" i="14"/>
  <c r="X119" i="14"/>
  <c r="X120" i="14"/>
  <c r="X121" i="14"/>
  <c r="X122" i="14"/>
  <c r="X123" i="14"/>
  <c r="X124" i="14"/>
  <c r="X125" i="14"/>
  <c r="X126" i="14"/>
  <c r="X127" i="14"/>
  <c r="X128" i="14"/>
  <c r="X129" i="14"/>
  <c r="X130" i="14"/>
  <c r="X131" i="14"/>
  <c r="X132" i="14"/>
  <c r="X133" i="14"/>
  <c r="X134" i="14"/>
  <c r="X135" i="14"/>
  <c r="X136" i="14"/>
  <c r="X137" i="14"/>
  <c r="X138" i="14"/>
  <c r="X139" i="14"/>
  <c r="X140" i="14"/>
  <c r="X141" i="14"/>
  <c r="X142" i="14"/>
  <c r="X143" i="14"/>
  <c r="X144" i="14"/>
  <c r="X145" i="14"/>
  <c r="X146" i="14"/>
  <c r="X147" i="14"/>
  <c r="X148" i="14"/>
  <c r="X149" i="14"/>
  <c r="X150" i="14"/>
  <c r="X151" i="14"/>
  <c r="X152" i="14"/>
  <c r="X153" i="14"/>
  <c r="X154" i="14"/>
  <c r="X155" i="14"/>
  <c r="X156" i="14"/>
  <c r="X157" i="14"/>
  <c r="X158" i="14"/>
  <c r="X159" i="14"/>
  <c r="X160" i="14"/>
  <c r="X161" i="14"/>
  <c r="X162" i="14"/>
  <c r="X163" i="14"/>
  <c r="X164" i="14"/>
  <c r="X165" i="14"/>
  <c r="X166" i="14"/>
  <c r="X167" i="14"/>
  <c r="X168" i="14"/>
  <c r="X169" i="14"/>
  <c r="X170" i="14"/>
  <c r="X171" i="14"/>
  <c r="X172" i="14"/>
  <c r="X173" i="14"/>
  <c r="X174" i="14"/>
  <c r="X175" i="14"/>
  <c r="X176" i="14"/>
  <c r="X177" i="14"/>
  <c r="X178" i="14"/>
  <c r="X179" i="14"/>
  <c r="X180" i="14"/>
  <c r="X181" i="14"/>
  <c r="X182" i="14"/>
  <c r="X183" i="14"/>
  <c r="X184" i="14"/>
  <c r="X185" i="14"/>
  <c r="X186" i="14"/>
  <c r="X187" i="14"/>
  <c r="X188" i="14"/>
  <c r="X189" i="14"/>
  <c r="X190" i="14"/>
  <c r="X191" i="14"/>
  <c r="X192" i="14"/>
  <c r="X193" i="14"/>
  <c r="X194" i="14"/>
  <c r="X195" i="14"/>
  <c r="X196" i="14"/>
  <c r="X197" i="14"/>
  <c r="X198" i="14"/>
  <c r="X199" i="14"/>
  <c r="X200" i="14"/>
  <c r="X201" i="14"/>
  <c r="X202" i="14"/>
  <c r="X203" i="14"/>
  <c r="X204" i="14"/>
  <c r="X205" i="14"/>
  <c r="X206" i="14"/>
  <c r="X207" i="14"/>
  <c r="BB29" i="14"/>
  <c r="W115" i="14"/>
  <c r="W116" i="14"/>
  <c r="W117" i="14"/>
  <c r="W118" i="14"/>
  <c r="W119" i="14"/>
  <c r="W120" i="14"/>
  <c r="W121" i="14"/>
  <c r="W122" i="14"/>
  <c r="W123" i="14"/>
  <c r="W124" i="14"/>
  <c r="W125" i="14"/>
  <c r="W126" i="14"/>
  <c r="W127" i="14"/>
  <c r="W128" i="14"/>
  <c r="W129" i="14"/>
  <c r="W130" i="14"/>
  <c r="W131" i="14"/>
  <c r="W132" i="14"/>
  <c r="W133" i="14"/>
  <c r="W134" i="14"/>
  <c r="W135" i="14"/>
  <c r="W136" i="14"/>
  <c r="W137" i="14"/>
  <c r="W138" i="14"/>
  <c r="W139" i="14"/>
  <c r="W140" i="14"/>
  <c r="W141" i="14"/>
  <c r="W142" i="14"/>
  <c r="W143" i="14"/>
  <c r="W144" i="14"/>
  <c r="W145" i="14"/>
  <c r="W146" i="14"/>
  <c r="W147" i="14"/>
  <c r="W148" i="14"/>
  <c r="W149" i="14"/>
  <c r="W150" i="14"/>
  <c r="W151" i="14"/>
  <c r="W152" i="14"/>
  <c r="W153" i="14"/>
  <c r="W154" i="14"/>
  <c r="W155" i="14"/>
  <c r="W156" i="14"/>
  <c r="W157" i="14"/>
  <c r="W158" i="14"/>
  <c r="W159" i="14"/>
  <c r="W160" i="14"/>
  <c r="W161" i="14"/>
  <c r="W162" i="14"/>
  <c r="W163" i="14"/>
  <c r="W164" i="14"/>
  <c r="W165" i="14"/>
  <c r="W166" i="14"/>
  <c r="W167" i="14"/>
  <c r="W168" i="14"/>
  <c r="W169" i="14"/>
  <c r="W170" i="14"/>
  <c r="W171" i="14"/>
  <c r="W172" i="14"/>
  <c r="W173" i="14"/>
  <c r="W174" i="14"/>
  <c r="W175" i="14"/>
  <c r="W176" i="14"/>
  <c r="W177" i="14"/>
  <c r="W178" i="14"/>
  <c r="W179" i="14"/>
  <c r="W180" i="14"/>
  <c r="W181" i="14"/>
  <c r="W182" i="14"/>
  <c r="W183" i="14"/>
  <c r="W184" i="14"/>
  <c r="W185" i="14"/>
  <c r="W186" i="14"/>
  <c r="W187" i="14"/>
  <c r="W188" i="14"/>
  <c r="W189" i="14"/>
  <c r="W190" i="14"/>
  <c r="W191" i="14"/>
  <c r="W192" i="14"/>
  <c r="W193" i="14"/>
  <c r="W194" i="14"/>
  <c r="W195" i="14"/>
  <c r="W196" i="14"/>
  <c r="W197" i="14"/>
  <c r="W198" i="14"/>
  <c r="W199" i="14"/>
  <c r="W200" i="14"/>
  <c r="W201" i="14"/>
  <c r="W202" i="14"/>
  <c r="W203" i="14"/>
  <c r="W204" i="14"/>
  <c r="W205" i="14"/>
  <c r="W206" i="14"/>
  <c r="W207" i="14"/>
  <c r="V115" i="14"/>
  <c r="V208" i="14"/>
  <c r="V116" i="14"/>
  <c r="V117" i="14"/>
  <c r="V118" i="14"/>
  <c r="V119" i="14"/>
  <c r="V120" i="14"/>
  <c r="V121" i="14"/>
  <c r="V122" i="14"/>
  <c r="V123" i="14"/>
  <c r="V124" i="14"/>
  <c r="V125" i="14"/>
  <c r="V126" i="14"/>
  <c r="V127" i="14"/>
  <c r="V128" i="14"/>
  <c r="V129" i="14"/>
  <c r="V130" i="14"/>
  <c r="V131" i="14"/>
  <c r="V132" i="14"/>
  <c r="V133" i="14"/>
  <c r="V134" i="14"/>
  <c r="V135" i="14"/>
  <c r="V136" i="14"/>
  <c r="V137" i="14"/>
  <c r="V138" i="14"/>
  <c r="V139" i="14"/>
  <c r="V140" i="14"/>
  <c r="V141" i="14"/>
  <c r="V142" i="14"/>
  <c r="V143" i="14"/>
  <c r="V144" i="14"/>
  <c r="V145" i="14"/>
  <c r="V146" i="14"/>
  <c r="V147" i="14"/>
  <c r="V148" i="14"/>
  <c r="V149" i="14"/>
  <c r="V150" i="14"/>
  <c r="V151" i="14"/>
  <c r="V152" i="14"/>
  <c r="V153" i="14"/>
  <c r="V154" i="14"/>
  <c r="V155" i="14"/>
  <c r="V156" i="14"/>
  <c r="V157" i="14"/>
  <c r="V158" i="14"/>
  <c r="V159" i="14"/>
  <c r="V160" i="14"/>
  <c r="V161" i="14"/>
  <c r="V162" i="14"/>
  <c r="V163" i="14"/>
  <c r="V164" i="14"/>
  <c r="V165" i="14"/>
  <c r="V166" i="14"/>
  <c r="V167" i="14"/>
  <c r="V168" i="14"/>
  <c r="V169" i="14"/>
  <c r="V170" i="14"/>
  <c r="V171" i="14"/>
  <c r="V172" i="14"/>
  <c r="V173" i="14"/>
  <c r="V174" i="14"/>
  <c r="V175" i="14"/>
  <c r="V176" i="14"/>
  <c r="V177" i="14"/>
  <c r="V178" i="14"/>
  <c r="V179" i="14"/>
  <c r="V180" i="14"/>
  <c r="V181" i="14"/>
  <c r="V182" i="14"/>
  <c r="V183" i="14"/>
  <c r="V184" i="14"/>
  <c r="V185" i="14"/>
  <c r="V186" i="14"/>
  <c r="V187" i="14"/>
  <c r="V188" i="14"/>
  <c r="V189" i="14"/>
  <c r="V190" i="14"/>
  <c r="V191" i="14"/>
  <c r="V192" i="14"/>
  <c r="V193" i="14"/>
  <c r="V194" i="14"/>
  <c r="V195" i="14"/>
  <c r="V196" i="14"/>
  <c r="V197" i="14"/>
  <c r="V198" i="14"/>
  <c r="V199" i="14"/>
  <c r="V200" i="14"/>
  <c r="V201" i="14"/>
  <c r="V202" i="14"/>
  <c r="V203" i="14"/>
  <c r="V204" i="14"/>
  <c r="V205" i="14"/>
  <c r="V206" i="14"/>
  <c r="V207" i="14"/>
  <c r="M11" i="23"/>
  <c r="L11" i="23"/>
  <c r="Q12" i="23"/>
  <c r="X17" i="23"/>
  <c r="X18" i="23"/>
  <c r="W16" i="23"/>
  <c r="W17" i="23"/>
  <c r="V21" i="23"/>
  <c r="U12" i="23"/>
  <c r="V22" i="23"/>
  <c r="V23" i="23"/>
  <c r="V24" i="23"/>
  <c r="V25" i="23"/>
  <c r="U9" i="15"/>
  <c r="U10" i="15"/>
  <c r="U11" i="15"/>
  <c r="U12" i="15"/>
  <c r="U13" i="15"/>
  <c r="U14" i="15"/>
  <c r="U15" i="15"/>
  <c r="U16" i="15"/>
  <c r="U17" i="15"/>
  <c r="U18" i="15"/>
  <c r="U19" i="15"/>
  <c r="U20" i="15"/>
  <c r="U21" i="15"/>
  <c r="U22" i="15"/>
  <c r="U23" i="15"/>
  <c r="U24" i="15"/>
  <c r="U25" i="15"/>
  <c r="U26" i="15"/>
  <c r="U27" i="15"/>
  <c r="U28" i="15"/>
  <c r="U29" i="15"/>
  <c r="U30" i="15"/>
  <c r="U31" i="15"/>
  <c r="U32" i="15"/>
  <c r="U33" i="15"/>
  <c r="U34" i="15"/>
  <c r="U35" i="15"/>
  <c r="U36" i="15"/>
  <c r="U37" i="15"/>
  <c r="U38" i="15"/>
  <c r="U39" i="15"/>
  <c r="U40" i="15"/>
  <c r="U41" i="15"/>
  <c r="U42" i="15"/>
  <c r="U43" i="15"/>
  <c r="U44" i="15"/>
  <c r="U45" i="15"/>
  <c r="U46" i="15"/>
  <c r="U47" i="15"/>
  <c r="U48" i="15"/>
  <c r="U49" i="15"/>
  <c r="U50" i="15"/>
  <c r="U51" i="15"/>
  <c r="U52" i="15"/>
  <c r="U53" i="15"/>
  <c r="U54" i="15"/>
  <c r="U55" i="15"/>
  <c r="U56" i="15"/>
  <c r="U57" i="15"/>
  <c r="U58" i="15"/>
  <c r="U59" i="15"/>
  <c r="U60" i="15"/>
  <c r="U61" i="15"/>
  <c r="U62" i="15"/>
  <c r="U63" i="15"/>
  <c r="U64" i="15"/>
  <c r="U65" i="15"/>
  <c r="U66" i="15"/>
  <c r="U67" i="15"/>
  <c r="U68" i="15"/>
  <c r="U69" i="15"/>
  <c r="U70" i="15"/>
  <c r="U71" i="15"/>
  <c r="U72" i="15"/>
  <c r="U73" i="15"/>
  <c r="U74" i="15"/>
  <c r="U75" i="15"/>
  <c r="U76" i="15"/>
  <c r="U77" i="15"/>
  <c r="U78" i="15"/>
  <c r="U79" i="15"/>
  <c r="U80" i="15"/>
  <c r="U81" i="15"/>
  <c r="U82" i="15"/>
  <c r="U83" i="15"/>
  <c r="U84" i="15"/>
  <c r="U85" i="15"/>
  <c r="U86" i="15"/>
  <c r="U87" i="15"/>
  <c r="U88" i="15"/>
  <c r="U89" i="15"/>
  <c r="U90" i="15"/>
  <c r="U91" i="15"/>
  <c r="U92" i="15"/>
  <c r="U93" i="15"/>
  <c r="U94" i="15"/>
  <c r="U95" i="15"/>
  <c r="U96" i="15"/>
  <c r="U97" i="15"/>
  <c r="U98" i="15"/>
  <c r="U99" i="15"/>
  <c r="U100" i="15"/>
  <c r="U101" i="15"/>
  <c r="U102" i="15"/>
  <c r="U103" i="15"/>
  <c r="U104" i="15"/>
  <c r="U105" i="15"/>
  <c r="U106" i="15"/>
  <c r="U107" i="15"/>
  <c r="U108" i="15"/>
  <c r="U109" i="15"/>
  <c r="U110" i="15"/>
  <c r="U111" i="15"/>
  <c r="U112" i="15"/>
  <c r="U113" i="15"/>
  <c r="U114" i="15"/>
  <c r="M8" i="15"/>
  <c r="L8" i="15"/>
  <c r="X115" i="15"/>
  <c r="X208" i="15"/>
  <c r="X116" i="15"/>
  <c r="X117" i="15"/>
  <c r="X118" i="15"/>
  <c r="X119" i="15"/>
  <c r="X120" i="15"/>
  <c r="X121" i="15"/>
  <c r="X122" i="15"/>
  <c r="X123" i="15"/>
  <c r="X124" i="15"/>
  <c r="X125" i="15"/>
  <c r="X126" i="15"/>
  <c r="X127" i="15"/>
  <c r="X128" i="15"/>
  <c r="X129" i="15"/>
  <c r="X130" i="15"/>
  <c r="X131" i="15"/>
  <c r="X132" i="15"/>
  <c r="X133" i="15"/>
  <c r="X134" i="15"/>
  <c r="X135" i="15"/>
  <c r="X136" i="15"/>
  <c r="X137" i="15"/>
  <c r="X138" i="15"/>
  <c r="X139" i="15"/>
  <c r="X140" i="15"/>
  <c r="X141" i="15"/>
  <c r="X142" i="15"/>
  <c r="X143" i="15"/>
  <c r="X144" i="15"/>
  <c r="X145" i="15"/>
  <c r="X146" i="15"/>
  <c r="X147" i="15"/>
  <c r="X148" i="15"/>
  <c r="X149" i="15"/>
  <c r="X150" i="15"/>
  <c r="X151" i="15"/>
  <c r="X152" i="15"/>
  <c r="X153" i="15"/>
  <c r="X154" i="15"/>
  <c r="X155" i="15"/>
  <c r="X156" i="15"/>
  <c r="X157" i="15"/>
  <c r="X158" i="15"/>
  <c r="X159" i="15"/>
  <c r="X160" i="15"/>
  <c r="X161" i="15"/>
  <c r="X162" i="15"/>
  <c r="X163" i="15"/>
  <c r="X164" i="15"/>
  <c r="X165" i="15"/>
  <c r="X166" i="15"/>
  <c r="X167" i="15"/>
  <c r="X168" i="15"/>
  <c r="X169" i="15"/>
  <c r="X170" i="15"/>
  <c r="X171" i="15"/>
  <c r="X172" i="15"/>
  <c r="X173" i="15"/>
  <c r="X174" i="15"/>
  <c r="X175" i="15"/>
  <c r="X176" i="15"/>
  <c r="X177" i="15"/>
  <c r="X178" i="15"/>
  <c r="X179" i="15"/>
  <c r="X180" i="15"/>
  <c r="X181" i="15"/>
  <c r="X182" i="15"/>
  <c r="X183" i="15"/>
  <c r="X184" i="15"/>
  <c r="X185" i="15"/>
  <c r="X186" i="15"/>
  <c r="X187" i="15"/>
  <c r="X188" i="15"/>
  <c r="X189" i="15"/>
  <c r="X190" i="15"/>
  <c r="X191" i="15"/>
  <c r="X192" i="15"/>
  <c r="X193" i="15"/>
  <c r="X194" i="15"/>
  <c r="X195" i="15"/>
  <c r="X196" i="15"/>
  <c r="X197" i="15"/>
  <c r="X198" i="15"/>
  <c r="X199" i="15"/>
  <c r="X200" i="15"/>
  <c r="X201" i="15"/>
  <c r="X202" i="15"/>
  <c r="X203" i="15"/>
  <c r="X204" i="15"/>
  <c r="X205" i="15"/>
  <c r="X206" i="15"/>
  <c r="X207" i="15"/>
  <c r="BB29" i="15"/>
  <c r="W115" i="15"/>
  <c r="W116" i="15"/>
  <c r="W117" i="15"/>
  <c r="W118" i="15"/>
  <c r="W119" i="15"/>
  <c r="W120" i="15"/>
  <c r="W121" i="15"/>
  <c r="W122" i="15"/>
  <c r="W123" i="15"/>
  <c r="W124" i="15"/>
  <c r="W125" i="15"/>
  <c r="W126" i="15"/>
  <c r="W127" i="15"/>
  <c r="W128" i="15"/>
  <c r="W129" i="15"/>
  <c r="W130" i="15"/>
  <c r="W131" i="15"/>
  <c r="W132" i="15"/>
  <c r="W133" i="15"/>
  <c r="W134" i="15"/>
  <c r="W135" i="15"/>
  <c r="W136" i="15"/>
  <c r="W137" i="15"/>
  <c r="W138" i="15"/>
  <c r="W139" i="15"/>
  <c r="W140" i="15"/>
  <c r="W141" i="15"/>
  <c r="W142" i="15"/>
  <c r="W143" i="15"/>
  <c r="W144" i="15"/>
  <c r="W145" i="15"/>
  <c r="W146" i="15"/>
  <c r="W147" i="15"/>
  <c r="W148" i="15"/>
  <c r="W149" i="15"/>
  <c r="W150" i="15"/>
  <c r="W151" i="15"/>
  <c r="W152" i="15"/>
  <c r="W153" i="15"/>
  <c r="W154" i="15"/>
  <c r="W155" i="15"/>
  <c r="W156" i="15"/>
  <c r="W157" i="15"/>
  <c r="W158" i="15"/>
  <c r="W159" i="15"/>
  <c r="W160" i="15"/>
  <c r="W161" i="15"/>
  <c r="W162" i="15"/>
  <c r="W163" i="15"/>
  <c r="W164" i="15"/>
  <c r="W165" i="15"/>
  <c r="W166" i="15"/>
  <c r="W167" i="15"/>
  <c r="W168" i="15"/>
  <c r="W169" i="15"/>
  <c r="W170" i="15"/>
  <c r="W171" i="15"/>
  <c r="W172" i="15"/>
  <c r="W173" i="15"/>
  <c r="W174" i="15"/>
  <c r="W175" i="15"/>
  <c r="W176" i="15"/>
  <c r="W177" i="15"/>
  <c r="W178" i="15"/>
  <c r="W179" i="15"/>
  <c r="W180" i="15"/>
  <c r="W181" i="15"/>
  <c r="W182" i="15"/>
  <c r="W183" i="15"/>
  <c r="W184" i="15"/>
  <c r="W185" i="15"/>
  <c r="W186" i="15"/>
  <c r="W187" i="15"/>
  <c r="W188" i="15"/>
  <c r="W189" i="15"/>
  <c r="W190" i="15"/>
  <c r="W191" i="15"/>
  <c r="W192" i="15"/>
  <c r="W193" i="15"/>
  <c r="W194" i="15"/>
  <c r="W195" i="15"/>
  <c r="W196" i="15"/>
  <c r="W197" i="15"/>
  <c r="W198" i="15"/>
  <c r="W199" i="15"/>
  <c r="W200" i="15"/>
  <c r="W201" i="15"/>
  <c r="W202" i="15"/>
  <c r="W203" i="15"/>
  <c r="W204" i="15"/>
  <c r="W205" i="15"/>
  <c r="W206" i="15"/>
  <c r="W207" i="15"/>
  <c r="V115" i="15"/>
  <c r="V208" i="15"/>
  <c r="V116" i="15"/>
  <c r="V117" i="15"/>
  <c r="V118" i="15"/>
  <c r="V119" i="15"/>
  <c r="V120" i="15"/>
  <c r="V121" i="15"/>
  <c r="V122" i="15"/>
  <c r="V123" i="15"/>
  <c r="V124" i="15"/>
  <c r="V125" i="15"/>
  <c r="V126" i="15"/>
  <c r="V127" i="15"/>
  <c r="V128" i="15"/>
  <c r="V129" i="15"/>
  <c r="V130" i="15"/>
  <c r="V131" i="15"/>
  <c r="V132" i="15"/>
  <c r="V133" i="15"/>
  <c r="V134" i="15"/>
  <c r="V135" i="15"/>
  <c r="V136" i="15"/>
  <c r="V137" i="15"/>
  <c r="V138" i="15"/>
  <c r="V139" i="15"/>
  <c r="V140" i="15"/>
  <c r="V141" i="15"/>
  <c r="V142" i="15"/>
  <c r="V143" i="15"/>
  <c r="V144" i="15"/>
  <c r="V145" i="15"/>
  <c r="V146" i="15"/>
  <c r="V147" i="15"/>
  <c r="V148" i="15"/>
  <c r="V149" i="15"/>
  <c r="V150" i="15"/>
  <c r="V151" i="15"/>
  <c r="V152" i="15"/>
  <c r="V153" i="15"/>
  <c r="V154" i="15"/>
  <c r="V155" i="15"/>
  <c r="V156" i="15"/>
  <c r="V157" i="15"/>
  <c r="V158" i="15"/>
  <c r="V159" i="15"/>
  <c r="V160" i="15"/>
  <c r="V161" i="15"/>
  <c r="V162" i="15"/>
  <c r="V163" i="15"/>
  <c r="V164" i="15"/>
  <c r="V165" i="15"/>
  <c r="V166" i="15"/>
  <c r="V167" i="15"/>
  <c r="V168" i="15"/>
  <c r="V169" i="15"/>
  <c r="V170" i="15"/>
  <c r="V171" i="15"/>
  <c r="V172" i="15"/>
  <c r="V173" i="15"/>
  <c r="V174" i="15"/>
  <c r="V175" i="15"/>
  <c r="V176" i="15"/>
  <c r="V177" i="15"/>
  <c r="V178" i="15"/>
  <c r="V179" i="15"/>
  <c r="V180" i="15"/>
  <c r="V181" i="15"/>
  <c r="V182" i="15"/>
  <c r="V183" i="15"/>
  <c r="V184" i="15"/>
  <c r="V185" i="15"/>
  <c r="V186" i="15"/>
  <c r="V187" i="15"/>
  <c r="V188" i="15"/>
  <c r="V189" i="15"/>
  <c r="V190" i="15"/>
  <c r="V191" i="15"/>
  <c r="V192" i="15"/>
  <c r="V193" i="15"/>
  <c r="V194" i="15"/>
  <c r="V195" i="15"/>
  <c r="V196" i="15"/>
  <c r="V197" i="15"/>
  <c r="V198" i="15"/>
  <c r="V199" i="15"/>
  <c r="V200" i="15"/>
  <c r="V201" i="15"/>
  <c r="V202" i="15"/>
  <c r="V203" i="15"/>
  <c r="V204" i="15"/>
  <c r="V205" i="15"/>
  <c r="V206" i="15"/>
  <c r="V207" i="15"/>
  <c r="AM206" i="22"/>
  <c r="AK206" i="22"/>
  <c r="AL206" i="22"/>
  <c r="AK205" i="22"/>
  <c r="AL205" i="22"/>
  <c r="AM205" i="22"/>
  <c r="AK204" i="22"/>
  <c r="AL204" i="22"/>
  <c r="AM204" i="22"/>
  <c r="AK203" i="22"/>
  <c r="AL203" i="22"/>
  <c r="AM203" i="22"/>
  <c r="AM202" i="22"/>
  <c r="AK202" i="22"/>
  <c r="AL202" i="22"/>
  <c r="AK201" i="22"/>
  <c r="AL201" i="22"/>
  <c r="AM201" i="22"/>
  <c r="AL200" i="22"/>
  <c r="AK200" i="22"/>
  <c r="AM200" i="22"/>
  <c r="AM199" i="22"/>
  <c r="AL199" i="22"/>
  <c r="AK199" i="22"/>
  <c r="AL198" i="22"/>
  <c r="AM198" i="22"/>
  <c r="AK198" i="22"/>
  <c r="AM197" i="22"/>
  <c r="AK197" i="22"/>
  <c r="AL197" i="22"/>
  <c r="AL196" i="22"/>
  <c r="AK196" i="22"/>
  <c r="AM196" i="22"/>
  <c r="AM195" i="22"/>
  <c r="AK195" i="22"/>
  <c r="AL195" i="22"/>
  <c r="AK194" i="22"/>
  <c r="AL194" i="22"/>
  <c r="AM194" i="22"/>
  <c r="AM193" i="22"/>
  <c r="AL193" i="22"/>
  <c r="AK193" i="22"/>
  <c r="AM192" i="22"/>
  <c r="AK192" i="22"/>
  <c r="AL192" i="22"/>
  <c r="AL191" i="22"/>
  <c r="AM191" i="22"/>
  <c r="AK191" i="22"/>
  <c r="AK190" i="22"/>
  <c r="AM190" i="22"/>
  <c r="AL190" i="22"/>
  <c r="AM189" i="22"/>
  <c r="AL189" i="22"/>
  <c r="AK189" i="22"/>
  <c r="AM188" i="22"/>
  <c r="AK188" i="22"/>
  <c r="AL188" i="22"/>
  <c r="AL187" i="22"/>
  <c r="AK187" i="22"/>
  <c r="AM187" i="22"/>
  <c r="AK186" i="22"/>
  <c r="AL186" i="22"/>
  <c r="AM186" i="22"/>
  <c r="AL185" i="22"/>
  <c r="AM185" i="22"/>
  <c r="AK185" i="22"/>
  <c r="AM184" i="22"/>
  <c r="AK184" i="22"/>
  <c r="AL184" i="22"/>
  <c r="AL183" i="22"/>
  <c r="AK183" i="22"/>
  <c r="AM183" i="22"/>
  <c r="AK182" i="22"/>
  <c r="AL182" i="22"/>
  <c r="AM182" i="22"/>
  <c r="AL181" i="22"/>
  <c r="AM181" i="22"/>
  <c r="AK181" i="22"/>
  <c r="AM180" i="22"/>
  <c r="AK180" i="22"/>
  <c r="AL180" i="22"/>
  <c r="AL179" i="22"/>
  <c r="AK179" i="22"/>
  <c r="AM179" i="22"/>
  <c r="AK178" i="22"/>
  <c r="AL178" i="22"/>
  <c r="AM178" i="22"/>
  <c r="AL177" i="22"/>
  <c r="AM177" i="22"/>
  <c r="AK177" i="22"/>
  <c r="AM176" i="22"/>
  <c r="AK176" i="22"/>
  <c r="AL176" i="22"/>
  <c r="AL175" i="22"/>
  <c r="AK175" i="22"/>
  <c r="AM175" i="22"/>
  <c r="AK174" i="22"/>
  <c r="AL174" i="22"/>
  <c r="AM174" i="22"/>
  <c r="AL173" i="22"/>
  <c r="AM173" i="22"/>
  <c r="AK173" i="22"/>
  <c r="AM172" i="22"/>
  <c r="AK172" i="22"/>
  <c r="AL172" i="22"/>
  <c r="AL171" i="22"/>
  <c r="AK171" i="22"/>
  <c r="AM171" i="22"/>
  <c r="AK170" i="22"/>
  <c r="AL170" i="22"/>
  <c r="AM170" i="22"/>
  <c r="AL169" i="22"/>
  <c r="AM169" i="22"/>
  <c r="AK169" i="22"/>
  <c r="AM168" i="22"/>
  <c r="AK168" i="22"/>
  <c r="AL168" i="22"/>
  <c r="AL167" i="22"/>
  <c r="AK167" i="22"/>
  <c r="AM167" i="22"/>
  <c r="AK166" i="22"/>
  <c r="AL166" i="22"/>
  <c r="AM166" i="22"/>
  <c r="AL165" i="22"/>
  <c r="AM165" i="22"/>
  <c r="AK165" i="22"/>
  <c r="AM164" i="22"/>
  <c r="AK164" i="22"/>
  <c r="AL164" i="22"/>
  <c r="AL163" i="22"/>
  <c r="AK163" i="22"/>
  <c r="AM163" i="22"/>
  <c r="AK162" i="22"/>
  <c r="AL162" i="22"/>
  <c r="AM162" i="22"/>
  <c r="AL161" i="22"/>
  <c r="AM161" i="22"/>
  <c r="AK161" i="22"/>
  <c r="AM160" i="22"/>
  <c r="AL160" i="22"/>
  <c r="AK160" i="22"/>
  <c r="M160" i="22"/>
  <c r="AM159" i="22"/>
  <c r="AK159" i="22"/>
  <c r="AL159" i="22"/>
  <c r="AK158" i="22"/>
  <c r="AM158" i="22"/>
  <c r="AL158" i="22"/>
  <c r="AM157" i="22"/>
  <c r="AL157" i="22"/>
  <c r="AK157" i="22"/>
  <c r="AM156" i="22"/>
  <c r="AK156" i="22"/>
  <c r="AL156" i="22"/>
  <c r="AM155" i="22"/>
  <c r="AK155" i="22"/>
  <c r="AL155" i="22"/>
  <c r="AK154" i="22"/>
  <c r="AL154" i="22"/>
  <c r="AM154" i="22"/>
  <c r="AK153" i="22"/>
  <c r="AM153" i="22"/>
  <c r="AL153" i="22"/>
  <c r="AM152" i="22"/>
  <c r="AK152" i="22"/>
  <c r="AL152" i="22"/>
  <c r="AM151" i="22"/>
  <c r="AK151" i="22"/>
  <c r="AL151" i="22"/>
  <c r="AM150" i="22"/>
  <c r="AL150" i="22"/>
  <c r="AK150" i="22"/>
  <c r="AK149" i="22"/>
  <c r="AM149" i="22"/>
  <c r="AL149" i="22"/>
  <c r="AM148" i="22"/>
  <c r="AL148" i="22"/>
  <c r="AK148" i="22"/>
  <c r="AL147" i="22"/>
  <c r="AK147" i="22"/>
  <c r="AM147" i="22"/>
  <c r="AM146" i="22"/>
  <c r="AL146" i="22"/>
  <c r="AK146" i="22"/>
  <c r="AK145" i="22"/>
  <c r="AM145" i="22"/>
  <c r="AL145" i="22"/>
  <c r="AM144" i="22"/>
  <c r="AK144" i="22"/>
  <c r="AL144" i="22"/>
  <c r="AK143" i="22"/>
  <c r="AL143" i="22"/>
  <c r="AM143" i="22"/>
  <c r="AL142" i="22"/>
  <c r="AM142" i="22"/>
  <c r="AK142" i="22"/>
  <c r="AM141" i="22"/>
  <c r="AK141" i="22"/>
  <c r="AL141" i="22"/>
  <c r="AL140" i="22"/>
  <c r="AM140" i="22"/>
  <c r="AK140" i="22"/>
  <c r="AK139" i="22"/>
  <c r="AL139" i="22"/>
  <c r="AM139" i="22"/>
  <c r="AL138" i="22"/>
  <c r="AM138" i="22"/>
  <c r="AK138" i="22"/>
  <c r="AK137" i="22"/>
  <c r="AM137" i="22"/>
  <c r="AL137" i="22"/>
  <c r="AM136" i="22"/>
  <c r="AK136" i="22"/>
  <c r="AL136" i="22"/>
  <c r="AK135" i="22"/>
  <c r="AL135" i="22"/>
  <c r="AM135" i="22"/>
  <c r="AL134" i="22"/>
  <c r="AM134" i="22"/>
  <c r="AK134" i="22"/>
  <c r="AM133" i="22"/>
  <c r="AK133" i="22"/>
  <c r="AL133" i="22"/>
  <c r="AL132" i="22"/>
  <c r="AM132" i="22"/>
  <c r="AK132" i="22"/>
  <c r="AK131" i="22"/>
  <c r="AL131" i="22"/>
  <c r="AM131" i="22"/>
  <c r="AL130" i="22"/>
  <c r="AM130" i="22"/>
  <c r="AK130" i="22"/>
  <c r="AK129" i="22"/>
  <c r="AM129" i="22"/>
  <c r="AL129" i="22"/>
  <c r="AM128" i="22"/>
  <c r="AK128" i="22"/>
  <c r="AL128" i="22"/>
  <c r="AK127" i="22"/>
  <c r="AL127" i="22"/>
  <c r="AM127" i="22"/>
  <c r="AL126" i="22"/>
  <c r="AM126" i="22"/>
  <c r="AK126" i="22"/>
  <c r="AM125" i="22"/>
  <c r="AK125" i="22"/>
  <c r="AL125" i="22"/>
  <c r="AL124" i="22"/>
  <c r="AM124" i="22"/>
  <c r="AK124" i="22"/>
  <c r="AK123" i="22"/>
  <c r="AL123" i="22"/>
  <c r="AM123" i="22"/>
  <c r="AL122" i="22"/>
  <c r="AM122" i="22"/>
  <c r="AK122" i="22"/>
  <c r="AK121" i="22"/>
  <c r="AM121" i="22"/>
  <c r="AL121" i="22"/>
  <c r="AM120" i="22"/>
  <c r="AK120" i="22"/>
  <c r="AL120" i="22"/>
  <c r="AK119" i="22"/>
  <c r="AL119" i="22"/>
  <c r="AM119" i="22"/>
  <c r="AL118" i="22"/>
  <c r="AK118" i="22"/>
  <c r="AM118" i="22"/>
  <c r="AL117" i="22"/>
  <c r="AK117" i="22"/>
  <c r="AM117" i="22"/>
  <c r="AM116" i="22"/>
  <c r="AL116" i="22"/>
  <c r="AK116" i="22"/>
  <c r="AL115" i="22"/>
  <c r="AM115" i="22"/>
  <c r="AK115" i="22"/>
  <c r="AK114" i="22"/>
  <c r="AM114" i="22"/>
  <c r="AL114" i="22"/>
  <c r="AL113" i="22"/>
  <c r="AM113" i="22"/>
  <c r="AK113" i="22"/>
  <c r="AK112" i="22"/>
  <c r="AM112" i="22"/>
  <c r="AL112" i="22"/>
  <c r="AL111" i="22"/>
  <c r="AM111" i="22"/>
  <c r="AK111" i="22"/>
  <c r="AL110" i="22"/>
  <c r="AM110" i="22"/>
  <c r="AK110" i="22"/>
  <c r="AK109" i="22"/>
  <c r="AM109" i="22"/>
  <c r="AL109" i="22"/>
  <c r="AK108" i="22"/>
  <c r="AM108" i="22"/>
  <c r="AL108" i="22"/>
  <c r="AK107" i="22"/>
  <c r="AM107" i="22"/>
  <c r="AL107" i="22"/>
  <c r="AL106" i="22"/>
  <c r="AM106" i="22"/>
  <c r="AK106" i="22"/>
  <c r="AK105" i="22"/>
  <c r="AM105" i="22"/>
  <c r="AL105" i="22"/>
  <c r="AK104" i="22"/>
  <c r="AL104" i="22"/>
  <c r="AM104" i="22"/>
  <c r="AL103" i="22"/>
  <c r="AM103" i="22"/>
  <c r="AK103" i="22"/>
  <c r="AL102" i="22"/>
  <c r="AM102" i="22"/>
  <c r="AK102" i="22"/>
  <c r="AK101" i="22"/>
  <c r="AM101" i="22"/>
  <c r="AL101" i="22"/>
  <c r="AK100" i="22"/>
  <c r="AL100" i="22"/>
  <c r="AM100" i="22"/>
  <c r="AL99" i="22"/>
  <c r="AM99" i="22"/>
  <c r="AK99" i="22"/>
  <c r="AL98" i="22"/>
  <c r="AM98" i="22"/>
  <c r="AK98" i="22"/>
  <c r="AK97" i="22"/>
  <c r="AM97" i="22"/>
  <c r="AL97" i="22"/>
  <c r="AK96" i="22"/>
  <c r="AL96" i="22"/>
  <c r="AM96" i="22"/>
  <c r="AM95" i="22"/>
  <c r="AL95" i="22"/>
  <c r="AK95" i="22"/>
  <c r="AL94" i="22"/>
  <c r="AM94" i="22"/>
  <c r="AK94" i="22"/>
  <c r="AK93" i="22"/>
  <c r="AM93" i="22"/>
  <c r="AL93" i="22"/>
  <c r="AK92" i="22"/>
  <c r="AL92" i="22"/>
  <c r="AM92" i="22"/>
  <c r="AM91" i="22"/>
  <c r="AL91" i="22"/>
  <c r="AK91" i="22"/>
  <c r="AL90" i="22"/>
  <c r="AM90" i="22"/>
  <c r="AK90" i="22"/>
  <c r="AK89" i="22"/>
  <c r="AM89" i="22"/>
  <c r="AL89" i="22"/>
  <c r="AM88" i="22"/>
  <c r="AK88" i="22"/>
  <c r="AL88" i="22"/>
  <c r="AK87" i="22"/>
  <c r="AL87" i="22"/>
  <c r="AM87" i="22"/>
  <c r="AM86" i="22"/>
  <c r="AK86" i="22"/>
  <c r="AL86" i="22"/>
  <c r="AM85" i="22"/>
  <c r="AK85" i="22"/>
  <c r="AL85" i="22"/>
  <c r="AK84" i="22"/>
  <c r="AL84" i="22"/>
  <c r="AM84" i="22"/>
  <c r="AL83" i="22"/>
  <c r="AM83" i="22"/>
  <c r="AK83" i="22"/>
  <c r="AM82" i="22"/>
  <c r="AK82" i="22"/>
  <c r="AL82" i="22"/>
  <c r="AK81" i="22"/>
  <c r="AM81" i="22"/>
  <c r="AL81" i="22"/>
  <c r="AL80" i="22"/>
  <c r="AM80" i="22"/>
  <c r="AK80" i="22"/>
  <c r="AK79" i="22"/>
  <c r="AM79" i="22"/>
  <c r="AL79" i="22"/>
  <c r="L79" i="22"/>
  <c r="AK78" i="22"/>
  <c r="AL78" i="22"/>
  <c r="AM78" i="22"/>
  <c r="AK77" i="22"/>
  <c r="AM77" i="22"/>
  <c r="AL77" i="22"/>
  <c r="AL76" i="22"/>
  <c r="AM76" i="22"/>
  <c r="AK76" i="22"/>
  <c r="AM75" i="22"/>
  <c r="AK75" i="22"/>
  <c r="AL75" i="22"/>
  <c r="AK74" i="22"/>
  <c r="AL74" i="22"/>
  <c r="AM74" i="22"/>
  <c r="AK73" i="22"/>
  <c r="AM73" i="22"/>
  <c r="AL73" i="22"/>
  <c r="AL72" i="22"/>
  <c r="AM72" i="22"/>
  <c r="AK72" i="22"/>
  <c r="AM71" i="22"/>
  <c r="AK71" i="22"/>
  <c r="AL71" i="22"/>
  <c r="L71" i="22"/>
  <c r="AK70" i="22"/>
  <c r="AL70" i="22"/>
  <c r="AM70" i="22"/>
  <c r="AK69" i="22"/>
  <c r="AM69" i="22"/>
  <c r="AL69" i="22"/>
  <c r="AL68" i="22"/>
  <c r="AM68" i="22"/>
  <c r="AK68" i="22"/>
  <c r="AM67" i="22"/>
  <c r="AK67" i="22"/>
  <c r="AL67" i="22"/>
  <c r="L67" i="22"/>
  <c r="AK66" i="22"/>
  <c r="AL66" i="22"/>
  <c r="AM66" i="22"/>
  <c r="AK65" i="22"/>
  <c r="AM65" i="22"/>
  <c r="AL65" i="22"/>
  <c r="AL64" i="22"/>
  <c r="AM64" i="22"/>
  <c r="AK64" i="22"/>
  <c r="AM63" i="22"/>
  <c r="AK63" i="22"/>
  <c r="AL63" i="22"/>
  <c r="AK62" i="22"/>
  <c r="AL62" i="22"/>
  <c r="AM62" i="22"/>
  <c r="AK61" i="22"/>
  <c r="AM61" i="22"/>
  <c r="AL61" i="22"/>
  <c r="AL60" i="22"/>
  <c r="AM60" i="22"/>
  <c r="AK60" i="22"/>
  <c r="AM59" i="22"/>
  <c r="AK59" i="22"/>
  <c r="AL59" i="22"/>
  <c r="AM58" i="22"/>
  <c r="AL58" i="22"/>
  <c r="AK58" i="22"/>
  <c r="AM57" i="22"/>
  <c r="AL57" i="22"/>
  <c r="AK57" i="22"/>
  <c r="AK56" i="22"/>
  <c r="AM56" i="22"/>
  <c r="AL56" i="22"/>
  <c r="AL55" i="22"/>
  <c r="AM55" i="22"/>
  <c r="AK55" i="22"/>
  <c r="AM54" i="22"/>
  <c r="AL54" i="22"/>
  <c r="AK54" i="22"/>
  <c r="M54" i="22"/>
  <c r="AK53" i="22"/>
  <c r="AL53" i="22"/>
  <c r="AM53" i="22"/>
  <c r="AL52" i="22"/>
  <c r="AK52" i="22"/>
  <c r="AM52" i="22"/>
  <c r="AL51" i="22"/>
  <c r="AM51" i="22"/>
  <c r="AK51" i="22"/>
  <c r="AK50" i="22"/>
  <c r="AL50" i="22"/>
  <c r="AM50" i="22"/>
  <c r="AL49" i="22"/>
  <c r="AK49" i="22"/>
  <c r="AM49" i="22"/>
  <c r="L49" i="22"/>
  <c r="AL48" i="22"/>
  <c r="AM48" i="22"/>
  <c r="AK48" i="22"/>
  <c r="AL47" i="22"/>
  <c r="AK47" i="22"/>
  <c r="AM47" i="22"/>
  <c r="AK46" i="22"/>
  <c r="AL46" i="22"/>
  <c r="AM46" i="22"/>
  <c r="AL45" i="22"/>
  <c r="AK45" i="22"/>
  <c r="AM45" i="22"/>
  <c r="L45" i="22"/>
  <c r="AL44" i="22"/>
  <c r="AM44" i="22"/>
  <c r="AK44" i="22"/>
  <c r="AM43" i="22"/>
  <c r="AK43" i="22"/>
  <c r="AL43" i="22"/>
  <c r="AM42" i="22"/>
  <c r="AK42" i="22"/>
  <c r="AL42" i="22"/>
  <c r="AK41" i="22"/>
  <c r="AL41" i="22"/>
  <c r="AM41" i="22"/>
  <c r="AL40" i="22"/>
  <c r="AM40" i="22"/>
  <c r="AK40" i="22"/>
  <c r="AL39" i="22"/>
  <c r="AM39" i="22"/>
  <c r="AK39" i="22"/>
  <c r="AM38" i="22"/>
  <c r="AK38" i="22"/>
  <c r="AL38" i="22"/>
  <c r="AK37" i="22"/>
  <c r="AL37" i="22"/>
  <c r="AM37" i="22"/>
  <c r="AL36" i="22"/>
  <c r="AM36" i="22"/>
  <c r="AK36" i="22"/>
  <c r="AL35" i="22"/>
  <c r="AM35" i="22"/>
  <c r="AK35" i="22"/>
  <c r="AM34" i="22"/>
  <c r="AK34" i="22"/>
  <c r="AL34" i="22"/>
  <c r="AK33" i="22"/>
  <c r="AL33" i="22"/>
  <c r="AM33" i="22"/>
  <c r="AK32" i="22"/>
  <c r="AM32" i="22"/>
  <c r="AL32" i="22"/>
  <c r="AL31" i="22"/>
  <c r="AK31" i="22"/>
  <c r="AM31" i="22"/>
  <c r="AK30" i="22"/>
  <c r="AL30" i="22"/>
  <c r="AM30" i="22"/>
  <c r="AL29" i="22"/>
  <c r="AM29" i="22"/>
  <c r="AK29" i="22"/>
  <c r="AL28" i="22"/>
  <c r="AK28" i="22"/>
  <c r="AM28" i="22"/>
  <c r="AM27" i="22"/>
  <c r="AK27" i="22"/>
  <c r="AL27" i="22"/>
  <c r="AM26" i="22"/>
  <c r="AL26" i="22"/>
  <c r="AK26" i="22"/>
  <c r="AM25" i="22"/>
  <c r="AK25" i="22"/>
  <c r="AL25" i="22"/>
  <c r="L25" i="22"/>
  <c r="AK24" i="22"/>
  <c r="AL24" i="22"/>
  <c r="AM24" i="22"/>
  <c r="AK23" i="22"/>
  <c r="AL23" i="22"/>
  <c r="AM23" i="22"/>
  <c r="AK22" i="22"/>
  <c r="AL22" i="22"/>
  <c r="AM22" i="22"/>
  <c r="AL21" i="22"/>
  <c r="AK21" i="22"/>
  <c r="AM21" i="22"/>
  <c r="AM20" i="22"/>
  <c r="AK20" i="22"/>
  <c r="AL20" i="22"/>
  <c r="AL19" i="22"/>
  <c r="AM19" i="22"/>
  <c r="AK19" i="22"/>
  <c r="AK18" i="22"/>
  <c r="AM18" i="22"/>
  <c r="AL18" i="22"/>
  <c r="AL17" i="22"/>
  <c r="AK17" i="22"/>
  <c r="AM17" i="22"/>
  <c r="AL16" i="22"/>
  <c r="AM16" i="22"/>
  <c r="AK16" i="22"/>
  <c r="Q16" i="22"/>
  <c r="M15" i="22"/>
  <c r="L16" i="22"/>
  <c r="M16" i="22"/>
  <c r="M17" i="22"/>
  <c r="L17" i="22"/>
  <c r="M18" i="22"/>
  <c r="L18" i="22"/>
  <c r="L19" i="22"/>
  <c r="M19" i="22"/>
  <c r="L21" i="22"/>
  <c r="M21" i="22"/>
  <c r="L22" i="22"/>
  <c r="M22" i="22"/>
  <c r="L23" i="22"/>
  <c r="M23" i="22"/>
  <c r="L24" i="22"/>
  <c r="M24" i="22"/>
  <c r="L26" i="22"/>
  <c r="M26" i="22"/>
  <c r="M27" i="22"/>
  <c r="L27" i="22"/>
  <c r="M28" i="22"/>
  <c r="L28" i="22"/>
  <c r="M29" i="22"/>
  <c r="L29" i="22"/>
  <c r="M30" i="22"/>
  <c r="L30" i="22"/>
  <c r="L31" i="22"/>
  <c r="M31" i="22"/>
  <c r="M32" i="22"/>
  <c r="L32" i="22"/>
  <c r="L33" i="22"/>
  <c r="M33" i="22"/>
  <c r="L34" i="22"/>
  <c r="M34" i="22"/>
  <c r="M35" i="22"/>
  <c r="L35" i="22"/>
  <c r="L36" i="22"/>
  <c r="M36" i="22"/>
  <c r="L37" i="22"/>
  <c r="M37" i="22"/>
  <c r="L38" i="22"/>
  <c r="M38" i="22"/>
  <c r="M39" i="22"/>
  <c r="L39" i="22"/>
  <c r="L40" i="22"/>
  <c r="M40" i="22"/>
  <c r="L41" i="22"/>
  <c r="M41" i="22"/>
  <c r="L42" i="22"/>
  <c r="M42" i="22"/>
  <c r="L43" i="22"/>
  <c r="M43" i="22"/>
  <c r="M44" i="22"/>
  <c r="L44" i="22"/>
  <c r="L46" i="22"/>
  <c r="M46" i="22"/>
  <c r="M47" i="22"/>
  <c r="L47" i="22"/>
  <c r="M48" i="22"/>
  <c r="L48" i="22"/>
  <c r="L50" i="22"/>
  <c r="M50" i="22"/>
  <c r="M51" i="22"/>
  <c r="L51" i="22"/>
  <c r="L52" i="22"/>
  <c r="M52" i="22"/>
  <c r="M53" i="22"/>
  <c r="L53" i="22"/>
  <c r="M55" i="22"/>
  <c r="L55" i="22"/>
  <c r="M56" i="22"/>
  <c r="L56" i="22"/>
  <c r="M57" i="22"/>
  <c r="L57" i="22"/>
  <c r="L58" i="22"/>
  <c r="M58" i="22"/>
  <c r="L59" i="22"/>
  <c r="M59" i="22"/>
  <c r="M60" i="22"/>
  <c r="L60" i="22"/>
  <c r="L61" i="22"/>
  <c r="M61" i="22"/>
  <c r="L62" i="22"/>
  <c r="M62" i="22"/>
  <c r="L63" i="22"/>
  <c r="M63" i="22"/>
  <c r="L64" i="22"/>
  <c r="M64" i="22"/>
  <c r="L65" i="22"/>
  <c r="M65" i="22"/>
  <c r="L66" i="22"/>
  <c r="M66" i="22"/>
  <c r="L68" i="22"/>
  <c r="M68" i="22"/>
  <c r="L69" i="22"/>
  <c r="M69" i="22"/>
  <c r="L70" i="22"/>
  <c r="M70" i="22"/>
  <c r="L72" i="22"/>
  <c r="M72" i="22"/>
  <c r="L73" i="22"/>
  <c r="M73" i="22"/>
  <c r="L74" i="22"/>
  <c r="M74" i="22"/>
  <c r="L75" i="22"/>
  <c r="M75" i="22"/>
  <c r="L76" i="22"/>
  <c r="M76" i="22"/>
  <c r="L77" i="22"/>
  <c r="M77" i="22"/>
  <c r="L78" i="22"/>
  <c r="M78" i="22"/>
  <c r="L80" i="22"/>
  <c r="M80" i="22"/>
  <c r="M81" i="22"/>
  <c r="L81" i="22"/>
  <c r="M82" i="22"/>
  <c r="L82" i="22"/>
  <c r="M83" i="22"/>
  <c r="L83" i="22"/>
  <c r="M84" i="22"/>
  <c r="L84" i="22"/>
  <c r="L85" i="22"/>
  <c r="M85" i="22"/>
  <c r="L86" i="22"/>
  <c r="M86" i="22"/>
  <c r="L87" i="22"/>
  <c r="M87" i="22"/>
  <c r="M88" i="22"/>
  <c r="L88" i="22"/>
  <c r="L89" i="22"/>
  <c r="M89" i="22"/>
  <c r="M90" i="22"/>
  <c r="L90" i="22"/>
  <c r="L91" i="22"/>
  <c r="M91" i="22"/>
  <c r="L92" i="22"/>
  <c r="M92" i="22"/>
  <c r="L93" i="22"/>
  <c r="M93" i="22"/>
  <c r="M94" i="22"/>
  <c r="L94" i="22"/>
  <c r="L95" i="22"/>
  <c r="M95" i="22"/>
  <c r="L96" i="22"/>
  <c r="M96" i="22"/>
  <c r="L97" i="22"/>
  <c r="M97" i="22"/>
  <c r="M98" i="22"/>
  <c r="L98" i="22"/>
  <c r="L99" i="22"/>
  <c r="M99" i="22"/>
  <c r="L100" i="22"/>
  <c r="M100" i="22"/>
  <c r="L101" i="22"/>
  <c r="M101" i="22"/>
  <c r="M102" i="22"/>
  <c r="L102" i="22"/>
  <c r="L103" i="22"/>
  <c r="M103" i="22"/>
  <c r="L104" i="22"/>
  <c r="M104" i="22"/>
  <c r="L105" i="22"/>
  <c r="M105" i="22"/>
  <c r="M106" i="22"/>
  <c r="L106" i="22"/>
  <c r="L107" i="22"/>
  <c r="M107" i="22"/>
  <c r="L108" i="22"/>
  <c r="M108" i="22"/>
  <c r="M109" i="22"/>
  <c r="L109" i="22"/>
  <c r="L110" i="22"/>
  <c r="M110" i="22"/>
  <c r="L111" i="22"/>
  <c r="M111" i="22"/>
  <c r="M112" i="22"/>
  <c r="L112" i="22"/>
  <c r="L113" i="22"/>
  <c r="M113" i="22"/>
  <c r="L114" i="22"/>
  <c r="M114" i="22"/>
  <c r="L115" i="22"/>
  <c r="M115" i="22"/>
  <c r="M116" i="22"/>
  <c r="L116" i="22"/>
  <c r="M117" i="22"/>
  <c r="L117" i="22"/>
  <c r="M118" i="22"/>
  <c r="L118" i="22"/>
  <c r="M119" i="22"/>
  <c r="L119" i="22"/>
  <c r="L120" i="22"/>
  <c r="M120" i="22"/>
  <c r="M121" i="22"/>
  <c r="L121" i="22"/>
  <c r="M122" i="22"/>
  <c r="L122" i="22"/>
  <c r="M123" i="22"/>
  <c r="L123" i="22"/>
  <c r="L124" i="22"/>
  <c r="M124" i="22"/>
  <c r="M125" i="22"/>
  <c r="L125" i="22"/>
  <c r="M126" i="22"/>
  <c r="L126" i="22"/>
  <c r="M127" i="22"/>
  <c r="L127" i="22"/>
  <c r="L128" i="22"/>
  <c r="M128" i="22"/>
  <c r="M129" i="22"/>
  <c r="L129" i="22"/>
  <c r="M130" i="22"/>
  <c r="L130" i="22"/>
  <c r="M131" i="22"/>
  <c r="L131" i="22"/>
  <c r="L132" i="22"/>
  <c r="M132" i="22"/>
  <c r="M133" i="22"/>
  <c r="L133" i="22"/>
  <c r="M134" i="22"/>
  <c r="L134" i="22"/>
  <c r="M135" i="22"/>
  <c r="L135" i="22"/>
  <c r="L136" i="22"/>
  <c r="M136" i="22"/>
  <c r="M137" i="22"/>
  <c r="L137" i="22"/>
  <c r="M138" i="22"/>
  <c r="L138" i="22"/>
  <c r="M139" i="22"/>
  <c r="L139" i="22"/>
  <c r="L140" i="22"/>
  <c r="M140" i="22"/>
  <c r="M141" i="22"/>
  <c r="L141" i="22"/>
  <c r="M142" i="22"/>
  <c r="L142" i="22"/>
  <c r="M143" i="22"/>
  <c r="L143" i="22"/>
  <c r="L144" i="22"/>
  <c r="M144" i="22"/>
  <c r="M145" i="22"/>
  <c r="L145" i="22"/>
  <c r="M146" i="22"/>
  <c r="L146" i="22"/>
  <c r="L147" i="22"/>
  <c r="M147" i="22"/>
  <c r="L148" i="22"/>
  <c r="M148" i="22"/>
  <c r="M149" i="22"/>
  <c r="L149" i="22"/>
  <c r="L150" i="22"/>
  <c r="M150" i="22"/>
  <c r="L151" i="22"/>
  <c r="M151" i="22"/>
  <c r="L152" i="22"/>
  <c r="M152" i="22"/>
  <c r="L153" i="22"/>
  <c r="M153" i="22"/>
  <c r="M154" i="22"/>
  <c r="L154" i="22"/>
  <c r="L155" i="22"/>
  <c r="M155" i="22"/>
  <c r="L156" i="22"/>
  <c r="M156" i="22"/>
  <c r="L157" i="22"/>
  <c r="M157" i="22"/>
  <c r="M158" i="22"/>
  <c r="L158" i="22"/>
  <c r="M159" i="22"/>
  <c r="L159" i="22"/>
  <c r="L161" i="22"/>
  <c r="M161" i="22"/>
  <c r="M162" i="22"/>
  <c r="L162" i="22"/>
  <c r="L163" i="22"/>
  <c r="M163" i="22"/>
  <c r="M164" i="22"/>
  <c r="L164" i="22"/>
  <c r="L165" i="22"/>
  <c r="M165" i="22"/>
  <c r="M166" i="22"/>
  <c r="L166" i="22"/>
  <c r="L167" i="22"/>
  <c r="M167" i="22"/>
  <c r="M168" i="22"/>
  <c r="L168" i="22"/>
  <c r="L169" i="22"/>
  <c r="M169" i="22"/>
  <c r="M170" i="22"/>
  <c r="L170" i="22"/>
  <c r="L171" i="22"/>
  <c r="M171" i="22"/>
  <c r="M172" i="22"/>
  <c r="L172" i="22"/>
  <c r="L173" i="22"/>
  <c r="M173" i="22"/>
  <c r="M174" i="22"/>
  <c r="L174" i="22"/>
  <c r="L175" i="22"/>
  <c r="M175" i="22"/>
  <c r="M176" i="22"/>
  <c r="L176" i="22"/>
  <c r="L177" i="22"/>
  <c r="M177" i="22"/>
  <c r="M178" i="22"/>
  <c r="L178" i="22"/>
  <c r="L179" i="22"/>
  <c r="M179" i="22"/>
  <c r="M180" i="22"/>
  <c r="L180" i="22"/>
  <c r="L181" i="22"/>
  <c r="M181" i="22"/>
  <c r="M182" i="22"/>
  <c r="L182" i="22"/>
  <c r="L183" i="22"/>
  <c r="M183" i="22"/>
  <c r="M184" i="22"/>
  <c r="L184" i="22"/>
  <c r="L185" i="22"/>
  <c r="M185" i="22"/>
  <c r="M186" i="22"/>
  <c r="L186" i="22"/>
  <c r="L187" i="22"/>
  <c r="M187" i="22"/>
  <c r="L188" i="22"/>
  <c r="M188" i="22"/>
  <c r="M189" i="22"/>
  <c r="L189" i="22"/>
  <c r="M190" i="22"/>
  <c r="L190" i="22"/>
  <c r="L191" i="22"/>
  <c r="M191" i="22"/>
  <c r="M192" i="22"/>
  <c r="L192" i="22"/>
  <c r="M193" i="22"/>
  <c r="L193" i="22"/>
  <c r="L194" i="22"/>
  <c r="M194" i="22"/>
  <c r="M195" i="22"/>
  <c r="L195" i="22"/>
  <c r="M196" i="22"/>
  <c r="L196" i="22"/>
  <c r="M197" i="22"/>
  <c r="L197" i="22"/>
  <c r="L198" i="22"/>
  <c r="M198" i="22"/>
  <c r="M199" i="22"/>
  <c r="L199" i="22"/>
  <c r="M200" i="22"/>
  <c r="L200" i="22"/>
  <c r="M201" i="22"/>
  <c r="L201" i="22"/>
  <c r="M202" i="22"/>
  <c r="L202" i="22"/>
  <c r="L203" i="22"/>
  <c r="M203" i="22"/>
  <c r="M204" i="22"/>
  <c r="L204" i="22"/>
  <c r="M205" i="22"/>
  <c r="L205" i="22"/>
  <c r="M206" i="22"/>
  <c r="L206" i="22"/>
  <c r="W207" i="22"/>
  <c r="AG9" i="21"/>
  <c r="AG10" i="21"/>
  <c r="AG11" i="21"/>
  <c r="M65" i="21"/>
  <c r="M70" i="21"/>
  <c r="M69" i="21"/>
  <c r="Q17" i="21"/>
  <c r="Q18" i="21"/>
  <c r="Q19" i="21"/>
  <c r="Q20" i="21"/>
  <c r="Q21" i="21"/>
  <c r="Q22" i="21"/>
  <c r="Q23" i="21"/>
  <c r="Q24" i="21"/>
  <c r="Q25" i="21"/>
  <c r="Q26" i="21"/>
  <c r="Q27" i="21"/>
  <c r="Q28" i="21"/>
  <c r="Q29" i="21"/>
  <c r="Q30" i="21"/>
  <c r="Q31" i="21"/>
  <c r="Q32" i="21"/>
  <c r="Q33" i="21"/>
  <c r="Q34" i="21"/>
  <c r="Q35" i="21"/>
  <c r="Q36" i="21"/>
  <c r="Q37" i="21"/>
  <c r="Q38" i="21"/>
  <c r="Q39" i="21"/>
  <c r="Q40" i="21"/>
  <c r="Q41" i="21"/>
  <c r="Q42" i="21"/>
  <c r="Q43" i="21"/>
  <c r="Q44" i="21"/>
  <c r="Q45" i="21"/>
  <c r="Q46" i="21"/>
  <c r="Q47" i="21"/>
  <c r="Q48" i="21"/>
  <c r="Q49" i="21"/>
  <c r="Q50" i="21"/>
  <c r="Q51" i="21"/>
  <c r="Q52" i="21"/>
  <c r="Q53" i="21"/>
  <c r="Q54" i="21"/>
  <c r="Q55" i="21"/>
  <c r="Q56" i="21"/>
  <c r="Q57" i="21"/>
  <c r="Q58" i="21"/>
  <c r="Q59" i="21"/>
  <c r="Q60" i="21"/>
  <c r="Q61" i="21"/>
  <c r="Q62" i="21"/>
  <c r="Q63" i="21"/>
  <c r="Q64" i="21"/>
  <c r="Q65" i="21"/>
  <c r="Q66" i="21"/>
  <c r="Q67" i="21"/>
  <c r="Q68" i="21"/>
  <c r="Q69" i="21"/>
  <c r="Q70" i="21"/>
  <c r="Q71" i="21"/>
  <c r="Q72" i="21"/>
  <c r="Q73" i="21"/>
  <c r="Q74" i="21"/>
  <c r="Q75" i="21"/>
  <c r="Q76" i="21"/>
  <c r="Q77" i="21"/>
  <c r="Q78" i="21"/>
  <c r="Q79" i="21"/>
  <c r="Q80" i="21"/>
  <c r="Q81" i="21"/>
  <c r="Q82" i="21"/>
  <c r="Q83" i="21"/>
  <c r="Q84" i="21"/>
  <c r="Q85" i="21"/>
  <c r="Q86" i="21"/>
  <c r="Q87" i="21"/>
  <c r="Q88" i="21"/>
  <c r="Q89" i="21"/>
  <c r="Q90" i="21"/>
  <c r="Q91" i="21"/>
  <c r="Q92" i="21"/>
  <c r="Q93" i="21"/>
  <c r="Q94" i="21"/>
  <c r="Q95" i="21"/>
  <c r="Q96" i="21"/>
  <c r="Q97" i="21"/>
  <c r="Q98" i="21"/>
  <c r="Q99" i="21"/>
  <c r="Q100" i="21"/>
  <c r="Q101" i="21"/>
  <c r="Q102" i="21"/>
  <c r="Q103" i="21"/>
  <c r="Q104" i="21"/>
  <c r="Q105" i="21"/>
  <c r="Q106" i="21"/>
  <c r="Q107" i="21"/>
  <c r="Q108" i="21"/>
  <c r="Q109" i="21"/>
  <c r="Q110" i="21"/>
  <c r="Q111" i="21"/>
  <c r="Q112" i="21"/>
  <c r="Q113" i="21"/>
  <c r="Q114" i="21"/>
  <c r="Q115" i="21"/>
  <c r="Q116" i="21"/>
  <c r="Q117" i="21"/>
  <c r="Q118" i="21"/>
  <c r="Q119" i="21"/>
  <c r="Q120" i="21"/>
  <c r="Q121" i="21"/>
  <c r="Q122" i="21"/>
  <c r="Q123" i="21"/>
  <c r="Q124" i="21"/>
  <c r="Q125" i="21"/>
  <c r="Q126" i="21"/>
  <c r="Q127" i="21"/>
  <c r="Q128" i="21"/>
  <c r="Q129" i="21"/>
  <c r="Q130" i="21"/>
  <c r="Q131" i="21"/>
  <c r="Q132" i="21"/>
  <c r="Q133" i="21"/>
  <c r="Q134" i="21"/>
  <c r="Q135" i="21"/>
  <c r="Q136" i="21"/>
  <c r="Q137" i="21"/>
  <c r="Q138" i="21"/>
  <c r="Q139" i="21"/>
  <c r="Q140" i="21"/>
  <c r="Q141" i="21"/>
  <c r="Q142" i="21"/>
  <c r="Q143" i="21"/>
  <c r="Q144" i="21"/>
  <c r="Q145" i="21"/>
  <c r="Q146" i="21"/>
  <c r="Q147" i="21"/>
  <c r="Q148" i="21"/>
  <c r="Q149" i="21"/>
  <c r="Q150" i="21"/>
  <c r="Q151" i="21"/>
  <c r="Q152" i="21"/>
  <c r="Q153" i="21"/>
  <c r="Q154" i="21"/>
  <c r="Q155" i="21"/>
  <c r="Q156" i="21"/>
  <c r="Q157" i="21"/>
  <c r="Q158" i="21"/>
  <c r="Q159" i="21"/>
  <c r="Q160" i="21"/>
  <c r="Q161" i="21"/>
  <c r="Q162" i="21"/>
  <c r="Q163" i="21"/>
  <c r="Q164" i="21"/>
  <c r="Q165" i="21"/>
  <c r="Q166" i="21"/>
  <c r="Q167" i="21"/>
  <c r="Q168" i="21"/>
  <c r="Q169" i="21"/>
  <c r="Q170" i="21"/>
  <c r="Q171" i="21"/>
  <c r="Q172" i="21"/>
  <c r="Q173" i="21"/>
  <c r="Q174" i="21"/>
  <c r="Q175" i="21"/>
  <c r="Q176" i="21"/>
  <c r="Q177" i="21"/>
  <c r="Q178" i="21"/>
  <c r="Q179" i="21"/>
  <c r="Q180" i="21"/>
  <c r="Q181" i="21"/>
  <c r="Q182" i="21"/>
  <c r="Q183" i="21"/>
  <c r="Q184" i="21"/>
  <c r="Q185" i="21"/>
  <c r="Q186" i="21"/>
  <c r="Q187" i="21"/>
  <c r="Q188" i="21"/>
  <c r="Q189" i="21"/>
  <c r="Q190" i="21"/>
  <c r="Q191" i="21"/>
  <c r="Q192" i="21"/>
  <c r="Q193" i="21"/>
  <c r="Q194" i="21"/>
  <c r="Q195" i="21"/>
  <c r="Q196" i="21"/>
  <c r="Q197" i="21"/>
  <c r="Q198" i="21"/>
  <c r="Q199" i="21"/>
  <c r="Q200" i="21"/>
  <c r="Q201" i="21"/>
  <c r="Q202" i="21"/>
  <c r="Q203" i="21"/>
  <c r="Q204" i="21"/>
  <c r="Q205" i="21"/>
  <c r="Q206" i="21"/>
  <c r="Q207" i="21"/>
  <c r="Q208" i="21"/>
  <c r="Q209" i="21"/>
  <c r="Q210" i="21"/>
  <c r="Q211" i="21"/>
  <c r="Q212" i="21"/>
  <c r="Q213" i="21"/>
  <c r="Q214" i="21"/>
  <c r="Q215" i="21"/>
  <c r="Q216" i="21"/>
  <c r="Q217" i="21"/>
  <c r="Q218" i="21"/>
  <c r="Q219" i="21"/>
  <c r="Q220" i="21"/>
  <c r="Q221" i="21"/>
  <c r="Q222" i="21"/>
  <c r="Q223" i="21"/>
  <c r="Q224" i="21"/>
  <c r="Q225" i="21"/>
  <c r="Q226" i="21"/>
  <c r="Q227" i="21"/>
  <c r="Q228" i="21"/>
  <c r="Q229" i="21"/>
  <c r="Q230" i="21"/>
  <c r="Q231" i="21"/>
  <c r="Q232" i="21"/>
  <c r="Q233" i="21"/>
  <c r="Q234" i="21"/>
  <c r="Q235" i="21"/>
  <c r="Q236" i="21"/>
  <c r="Q237" i="21"/>
  <c r="Q238" i="21"/>
  <c r="Q239" i="21"/>
  <c r="Q240" i="21"/>
  <c r="Q241" i="21"/>
  <c r="Q242" i="21"/>
  <c r="Q243" i="21"/>
  <c r="Q244" i="21"/>
  <c r="Q245" i="21"/>
  <c r="Q246" i="21"/>
  <c r="Q247" i="21"/>
  <c r="Q248" i="21"/>
  <c r="Q249" i="21"/>
  <c r="Q250" i="21"/>
  <c r="Q251" i="21"/>
  <c r="Q252" i="21"/>
  <c r="Q253" i="21"/>
  <c r="Q254" i="21"/>
  <c r="Q255" i="21"/>
  <c r="Q256" i="21"/>
  <c r="Q257" i="21"/>
  <c r="Q258" i="21"/>
  <c r="Q259" i="21"/>
  <c r="Q260" i="21"/>
  <c r="Q261" i="21"/>
  <c r="Q262" i="21"/>
  <c r="Q263" i="21"/>
  <c r="Q264" i="21"/>
  <c r="Q265" i="21"/>
  <c r="Q266" i="21"/>
  <c r="Q267" i="21"/>
  <c r="Q268" i="21"/>
  <c r="Q269" i="21"/>
  <c r="Q270" i="21"/>
  <c r="Q271" i="21"/>
  <c r="Q272" i="21"/>
  <c r="Q273" i="21"/>
  <c r="Q274" i="21"/>
  <c r="Q275" i="21"/>
  <c r="Q276" i="21"/>
  <c r="AG4" i="21"/>
  <c r="V5" i="21"/>
  <c r="AG5" i="21"/>
  <c r="V3" i="21"/>
  <c r="V4" i="21"/>
  <c r="AG3" i="21"/>
  <c r="AQ33" i="21"/>
  <c r="AQ35" i="21"/>
  <c r="U8" i="17"/>
  <c r="U9" i="17"/>
  <c r="L9" i="17"/>
  <c r="AK15" i="20"/>
  <c r="AM15" i="20"/>
  <c r="AL15" i="20"/>
  <c r="M12" i="20"/>
  <c r="L12" i="20"/>
  <c r="Q13" i="20"/>
  <c r="W16" i="20"/>
  <c r="W17" i="20"/>
  <c r="U13" i="20"/>
  <c r="U14" i="20"/>
  <c r="X17" i="20"/>
  <c r="BB20" i="1"/>
  <c r="BB28" i="1"/>
  <c r="BB26" i="1"/>
  <c r="BA18" i="1"/>
  <c r="AZ18" i="1"/>
  <c r="AZ26" i="1"/>
  <c r="P35" i="1"/>
  <c r="A11" i="15"/>
  <c r="J11" i="15"/>
  <c r="B11" i="18"/>
  <c r="A11" i="14"/>
  <c r="J11" i="14"/>
  <c r="I12" i="18"/>
  <c r="B11" i="15"/>
  <c r="H11" i="15"/>
  <c r="J13" i="23"/>
  <c r="A13" i="23"/>
  <c r="A11" i="18"/>
  <c r="J11" i="18"/>
  <c r="H11" i="14"/>
  <c r="B11" i="14"/>
  <c r="I12" i="14"/>
  <c r="I12" i="16"/>
  <c r="S14" i="23"/>
  <c r="AD14" i="23"/>
  <c r="C15" i="23"/>
  <c r="G15" i="23"/>
  <c r="I14" i="23"/>
  <c r="H11" i="16"/>
  <c r="B11" i="16"/>
  <c r="I12" i="15"/>
  <c r="H13" i="23"/>
  <c r="B13" i="23"/>
  <c r="A11" i="16"/>
  <c r="J11" i="16"/>
  <c r="A14" i="22"/>
  <c r="J14" i="22"/>
  <c r="H14" i="22"/>
  <c r="B14" i="22"/>
  <c r="I15" i="22"/>
  <c r="S15" i="22"/>
  <c r="AD15" i="22"/>
  <c r="I15" i="21"/>
  <c r="S15" i="21"/>
  <c r="AD15" i="21"/>
  <c r="A14" i="21"/>
  <c r="J14" i="21"/>
  <c r="B14" i="21"/>
  <c r="S16" i="20"/>
  <c r="AD16" i="20"/>
  <c r="I16" i="20"/>
  <c r="J15" i="20"/>
  <c r="A15" i="20"/>
  <c r="B15" i="20"/>
  <c r="H15" i="20"/>
  <c r="I12" i="17"/>
  <c r="B11" i="17"/>
  <c r="H11" i="17"/>
  <c r="A11" i="17"/>
  <c r="J11" i="17"/>
  <c r="A11" i="1"/>
  <c r="J11" i="1"/>
  <c r="I12" i="1"/>
  <c r="B11" i="1"/>
  <c r="A10" i="1"/>
  <c r="J10" i="1"/>
  <c r="B10" i="1"/>
  <c r="L8" i="18"/>
  <c r="M8" i="18"/>
  <c r="X9" i="18"/>
  <c r="X10" i="18"/>
  <c r="V11" i="18"/>
  <c r="U10" i="18"/>
  <c r="U11" i="18"/>
  <c r="U12" i="18"/>
  <c r="W11" i="18"/>
  <c r="L9" i="16"/>
  <c r="M9" i="16"/>
  <c r="U11" i="16"/>
  <c r="X11" i="16"/>
  <c r="L10" i="16"/>
  <c r="M10" i="16"/>
  <c r="W11" i="16"/>
  <c r="V10" i="16"/>
  <c r="M8" i="17"/>
  <c r="X10" i="17"/>
  <c r="X11" i="17"/>
  <c r="V11" i="17"/>
  <c r="V12" i="17"/>
  <c r="W10" i="17"/>
  <c r="W11" i="17"/>
  <c r="V6" i="1"/>
  <c r="V8" i="1"/>
  <c r="V9" i="1"/>
  <c r="X6" i="1"/>
  <c r="X8" i="1"/>
  <c r="X9" i="1"/>
  <c r="W6" i="1"/>
  <c r="W8" i="1"/>
  <c r="W9" i="1"/>
  <c r="AK9" i="1"/>
  <c r="U6" i="1"/>
  <c r="BA19" i="1"/>
  <c r="S12" i="1"/>
  <c r="AD12" i="1"/>
  <c r="C13" i="18"/>
  <c r="S12" i="18"/>
  <c r="AD12" i="18"/>
  <c r="S12" i="17"/>
  <c r="AD12" i="17"/>
  <c r="S12" i="16"/>
  <c r="AD12" i="16"/>
  <c r="C13" i="15"/>
  <c r="G13" i="15"/>
  <c r="S12" i="15"/>
  <c r="AD12" i="15"/>
  <c r="C13" i="14"/>
  <c r="G13" i="14"/>
  <c r="S12" i="14"/>
  <c r="AD12" i="14"/>
  <c r="G182" i="20"/>
  <c r="F13" i="18"/>
  <c r="G13" i="18"/>
  <c r="F13" i="1"/>
  <c r="R13" i="1"/>
  <c r="L8" i="16"/>
  <c r="F17" i="20"/>
  <c r="R17" i="20"/>
  <c r="F13" i="17"/>
  <c r="R13" i="17"/>
  <c r="F16" i="21"/>
  <c r="R16" i="21"/>
  <c r="F13" i="16"/>
  <c r="R13" i="16"/>
  <c r="F16" i="22"/>
  <c r="R16" i="22"/>
  <c r="F13" i="15"/>
  <c r="R13" i="15"/>
  <c r="F15" i="23"/>
  <c r="R15" i="23"/>
  <c r="F13" i="14"/>
  <c r="R13" i="14"/>
  <c r="U10" i="17"/>
  <c r="U11" i="17"/>
  <c r="U12" i="17"/>
  <c r="M9" i="17"/>
  <c r="V19" i="20"/>
  <c r="M28" i="19"/>
  <c r="M27" i="19"/>
  <c r="M28" i="26"/>
  <c r="M27" i="26"/>
  <c r="BA20" i="1"/>
  <c r="AZ20" i="1"/>
  <c r="AZ28" i="1"/>
  <c r="BA26" i="1"/>
  <c r="R13" i="18"/>
  <c r="Q9" i="16"/>
  <c r="L8" i="17"/>
  <c r="Q9" i="17"/>
  <c r="Q10" i="17"/>
  <c r="F15" i="24"/>
  <c r="R15" i="24"/>
  <c r="I15" i="24"/>
  <c r="C16" i="24"/>
  <c r="G16" i="24"/>
  <c r="S15" i="24"/>
  <c r="AD15" i="24"/>
  <c r="J14" i="24"/>
  <c r="A14" i="24"/>
  <c r="B14" i="24"/>
  <c r="H14" i="24"/>
  <c r="AU28" i="24"/>
  <c r="AT20" i="24"/>
  <c r="AT28" i="24"/>
  <c r="AU27" i="24"/>
  <c r="AT19" i="24"/>
  <c r="AT27" i="24"/>
  <c r="AU26" i="24"/>
  <c r="AT18" i="24"/>
  <c r="AM207" i="14"/>
  <c r="AL207" i="14"/>
  <c r="AK207" i="14"/>
  <c r="AM206" i="14"/>
  <c r="AL206" i="14"/>
  <c r="AK206" i="14"/>
  <c r="AM205" i="14"/>
  <c r="AL205" i="14"/>
  <c r="AK205" i="14"/>
  <c r="AM204" i="14"/>
  <c r="AL204" i="14"/>
  <c r="AK204" i="14"/>
  <c r="AM203" i="14"/>
  <c r="AL203" i="14"/>
  <c r="AK203" i="14"/>
  <c r="AM202" i="14"/>
  <c r="AL202" i="14"/>
  <c r="AK202" i="14"/>
  <c r="AM201" i="14"/>
  <c r="AL201" i="14"/>
  <c r="AK201" i="14"/>
  <c r="AM200" i="14"/>
  <c r="AL200" i="14"/>
  <c r="AK200" i="14"/>
  <c r="AM199" i="14"/>
  <c r="AL199" i="14"/>
  <c r="AK199" i="14"/>
  <c r="AM198" i="14"/>
  <c r="AL198" i="14"/>
  <c r="AK198" i="14"/>
  <c r="AM197" i="14"/>
  <c r="AL197" i="14"/>
  <c r="AK197" i="14"/>
  <c r="AM196" i="14"/>
  <c r="AL196" i="14"/>
  <c r="AK196" i="14"/>
  <c r="AM195" i="14"/>
  <c r="AL195" i="14"/>
  <c r="AK195" i="14"/>
  <c r="AM194" i="14"/>
  <c r="AL194" i="14"/>
  <c r="AK194" i="14"/>
  <c r="AM193" i="14"/>
  <c r="AL193" i="14"/>
  <c r="AK193" i="14"/>
  <c r="AM192" i="14"/>
  <c r="AL192" i="14"/>
  <c r="AK192" i="14"/>
  <c r="AM191" i="14"/>
  <c r="AL191" i="14"/>
  <c r="AK191" i="14"/>
  <c r="AM190" i="14"/>
  <c r="AL190" i="14"/>
  <c r="AK190" i="14"/>
  <c r="AM189" i="14"/>
  <c r="AL189" i="14"/>
  <c r="AK189" i="14"/>
  <c r="AM188" i="14"/>
  <c r="AL188" i="14"/>
  <c r="AK188" i="14"/>
  <c r="AM187" i="14"/>
  <c r="AL187" i="14"/>
  <c r="AK187" i="14"/>
  <c r="AM186" i="14"/>
  <c r="AL186" i="14"/>
  <c r="AK186" i="14"/>
  <c r="AM185" i="14"/>
  <c r="AL185" i="14"/>
  <c r="AK185" i="14"/>
  <c r="AM184" i="14"/>
  <c r="AL184" i="14"/>
  <c r="AK184" i="14"/>
  <c r="AM183" i="14"/>
  <c r="AL183" i="14"/>
  <c r="AK183" i="14"/>
  <c r="AM182" i="14"/>
  <c r="AL182" i="14"/>
  <c r="AK182" i="14"/>
  <c r="AM181" i="14"/>
  <c r="AL181" i="14"/>
  <c r="AK181" i="14"/>
  <c r="AM180" i="14"/>
  <c r="AL180" i="14"/>
  <c r="AK180" i="14"/>
  <c r="AM179" i="14"/>
  <c r="AL179" i="14"/>
  <c r="AK179" i="14"/>
  <c r="AM178" i="14"/>
  <c r="AL178" i="14"/>
  <c r="AK178" i="14"/>
  <c r="AM177" i="14"/>
  <c r="AL177" i="14"/>
  <c r="AK177" i="14"/>
  <c r="AM176" i="14"/>
  <c r="AL176" i="14"/>
  <c r="AK176" i="14"/>
  <c r="AM175" i="14"/>
  <c r="AL175" i="14"/>
  <c r="AK175" i="14"/>
  <c r="AM174" i="14"/>
  <c r="AL174" i="14"/>
  <c r="AK174" i="14"/>
  <c r="AM173" i="14"/>
  <c r="AL173" i="14"/>
  <c r="AK173" i="14"/>
  <c r="AM172" i="14"/>
  <c r="AL172" i="14"/>
  <c r="AK172" i="14"/>
  <c r="AM171" i="14"/>
  <c r="AL171" i="14"/>
  <c r="AK171" i="14"/>
  <c r="AM170" i="14"/>
  <c r="AL170" i="14"/>
  <c r="AK170" i="14"/>
  <c r="AM169" i="14"/>
  <c r="AL169" i="14"/>
  <c r="AK169" i="14"/>
  <c r="AM168" i="14"/>
  <c r="AL168" i="14"/>
  <c r="AK168" i="14"/>
  <c r="AM167" i="14"/>
  <c r="AL167" i="14"/>
  <c r="AK167" i="14"/>
  <c r="AM166" i="14"/>
  <c r="AL166" i="14"/>
  <c r="AK166" i="14"/>
  <c r="AM165" i="14"/>
  <c r="AL165" i="14"/>
  <c r="AK165" i="14"/>
  <c r="AM164" i="14"/>
  <c r="AL164" i="14"/>
  <c r="AK164" i="14"/>
  <c r="AM163" i="14"/>
  <c r="AL163" i="14"/>
  <c r="AK163" i="14"/>
  <c r="AM162" i="14"/>
  <c r="AL162" i="14"/>
  <c r="AK162" i="14"/>
  <c r="AM161" i="14"/>
  <c r="AL161" i="14"/>
  <c r="AK161" i="14"/>
  <c r="AM160" i="14"/>
  <c r="AL160" i="14"/>
  <c r="AK160" i="14"/>
  <c r="AM159" i="14"/>
  <c r="AL159" i="14"/>
  <c r="AK159" i="14"/>
  <c r="AM158" i="14"/>
  <c r="AL158" i="14"/>
  <c r="AK158" i="14"/>
  <c r="AM157" i="14"/>
  <c r="AL157" i="14"/>
  <c r="AK157" i="14"/>
  <c r="AM156" i="14"/>
  <c r="AL156" i="14"/>
  <c r="AK156" i="14"/>
  <c r="AM155" i="14"/>
  <c r="AL155" i="14"/>
  <c r="AK155" i="14"/>
  <c r="AM154" i="14"/>
  <c r="AL154" i="14"/>
  <c r="AK154" i="14"/>
  <c r="AM153" i="14"/>
  <c r="AL153" i="14"/>
  <c r="AK153" i="14"/>
  <c r="AM152" i="14"/>
  <c r="AL152" i="14"/>
  <c r="AK152" i="14"/>
  <c r="AM151" i="14"/>
  <c r="AL151" i="14"/>
  <c r="AK151" i="14"/>
  <c r="AM150" i="14"/>
  <c r="AL150" i="14"/>
  <c r="AK150" i="14"/>
  <c r="AM149" i="14"/>
  <c r="AL149" i="14"/>
  <c r="AK149" i="14"/>
  <c r="AM148" i="14"/>
  <c r="AL148" i="14"/>
  <c r="AK148" i="14"/>
  <c r="AM147" i="14"/>
  <c r="AL147" i="14"/>
  <c r="AK147" i="14"/>
  <c r="AM146" i="14"/>
  <c r="AL146" i="14"/>
  <c r="AK146" i="14"/>
  <c r="AM145" i="14"/>
  <c r="AL145" i="14"/>
  <c r="AK145" i="14"/>
  <c r="AM144" i="14"/>
  <c r="AL144" i="14"/>
  <c r="AK144" i="14"/>
  <c r="AM143" i="14"/>
  <c r="AL143" i="14"/>
  <c r="AK143" i="14"/>
  <c r="AM142" i="14"/>
  <c r="AL142" i="14"/>
  <c r="AK142" i="14"/>
  <c r="AM141" i="14"/>
  <c r="AL141" i="14"/>
  <c r="AK141" i="14"/>
  <c r="AM140" i="14"/>
  <c r="AL140" i="14"/>
  <c r="AK140" i="14"/>
  <c r="AM139" i="14"/>
  <c r="AL139" i="14"/>
  <c r="AK139" i="14"/>
  <c r="AM138" i="14"/>
  <c r="AL138" i="14"/>
  <c r="AK138" i="14"/>
  <c r="AM137" i="14"/>
  <c r="AL137" i="14"/>
  <c r="AK137" i="14"/>
  <c r="AM136" i="14"/>
  <c r="AL136" i="14"/>
  <c r="AK136" i="14"/>
  <c r="AM135" i="14"/>
  <c r="AL135" i="14"/>
  <c r="AK135" i="14"/>
  <c r="AM134" i="14"/>
  <c r="AL134" i="14"/>
  <c r="AK134" i="14"/>
  <c r="AM133" i="14"/>
  <c r="AL133" i="14"/>
  <c r="AK133" i="14"/>
  <c r="AM132" i="14"/>
  <c r="AL132" i="14"/>
  <c r="AK132" i="14"/>
  <c r="AM131" i="14"/>
  <c r="AL131" i="14"/>
  <c r="AK131" i="14"/>
  <c r="AM130" i="14"/>
  <c r="AL130" i="14"/>
  <c r="AK130" i="14"/>
  <c r="AM129" i="14"/>
  <c r="AL129" i="14"/>
  <c r="AK129" i="14"/>
  <c r="AM128" i="14"/>
  <c r="AL128" i="14"/>
  <c r="AK128" i="14"/>
  <c r="AM127" i="14"/>
  <c r="AL127" i="14"/>
  <c r="AK127" i="14"/>
  <c r="AM126" i="14"/>
  <c r="AL126" i="14"/>
  <c r="AK126" i="14"/>
  <c r="AM125" i="14"/>
  <c r="AL125" i="14"/>
  <c r="AK125" i="14"/>
  <c r="AM124" i="14"/>
  <c r="AL124" i="14"/>
  <c r="AK124" i="14"/>
  <c r="AM123" i="14"/>
  <c r="AL123" i="14"/>
  <c r="AK123" i="14"/>
  <c r="AM122" i="14"/>
  <c r="AL122" i="14"/>
  <c r="AK122" i="14"/>
  <c r="AM121" i="14"/>
  <c r="AL121" i="14"/>
  <c r="AK121" i="14"/>
  <c r="AM120" i="14"/>
  <c r="AL120" i="14"/>
  <c r="AK120" i="14"/>
  <c r="AM119" i="14"/>
  <c r="AL119" i="14"/>
  <c r="AK119" i="14"/>
  <c r="AM118" i="14"/>
  <c r="AL118" i="14"/>
  <c r="AK118" i="14"/>
  <c r="AM117" i="14"/>
  <c r="AL117" i="14"/>
  <c r="AK117" i="14"/>
  <c r="AM116" i="14"/>
  <c r="AL116" i="14"/>
  <c r="AK116" i="14"/>
  <c r="AM115" i="14"/>
  <c r="AL115" i="14"/>
  <c r="AK115" i="14"/>
  <c r="M114" i="14"/>
  <c r="L114" i="14"/>
  <c r="M113" i="14"/>
  <c r="L113" i="14"/>
  <c r="M112" i="14"/>
  <c r="L112" i="14"/>
  <c r="M111" i="14"/>
  <c r="L111" i="14"/>
  <c r="M110" i="14"/>
  <c r="L110" i="14"/>
  <c r="M109" i="14"/>
  <c r="L109" i="14"/>
  <c r="M108" i="14"/>
  <c r="L108" i="14"/>
  <c r="M107" i="14"/>
  <c r="L107" i="14"/>
  <c r="M106" i="14"/>
  <c r="L106" i="14"/>
  <c r="M105" i="14"/>
  <c r="L105" i="14"/>
  <c r="M104" i="14"/>
  <c r="L104" i="14"/>
  <c r="M103" i="14"/>
  <c r="L103" i="14"/>
  <c r="M102" i="14"/>
  <c r="L102" i="14"/>
  <c r="M101" i="14"/>
  <c r="L101" i="14"/>
  <c r="M100" i="14"/>
  <c r="L100" i="14"/>
  <c r="M99" i="14"/>
  <c r="L99" i="14"/>
  <c r="M98" i="14"/>
  <c r="L98" i="14"/>
  <c r="M97" i="14"/>
  <c r="L97" i="14"/>
  <c r="M96" i="14"/>
  <c r="L96" i="14"/>
  <c r="M95" i="14"/>
  <c r="L95" i="14"/>
  <c r="M94" i="14"/>
  <c r="L94" i="14"/>
  <c r="M93" i="14"/>
  <c r="L93" i="14"/>
  <c r="M92" i="14"/>
  <c r="L92" i="14"/>
  <c r="M91" i="14"/>
  <c r="L91" i="14"/>
  <c r="M90" i="14"/>
  <c r="L90" i="14"/>
  <c r="M89" i="14"/>
  <c r="L89" i="14"/>
  <c r="M88" i="14"/>
  <c r="L88" i="14"/>
  <c r="M87" i="14"/>
  <c r="L87" i="14"/>
  <c r="M86" i="14"/>
  <c r="L86" i="14"/>
  <c r="M85" i="14"/>
  <c r="L85" i="14"/>
  <c r="M84" i="14"/>
  <c r="L84" i="14"/>
  <c r="M83" i="14"/>
  <c r="L83" i="14"/>
  <c r="M82" i="14"/>
  <c r="L82" i="14"/>
  <c r="M81" i="14"/>
  <c r="L81" i="14"/>
  <c r="M80" i="14"/>
  <c r="L80" i="14"/>
  <c r="M79" i="14"/>
  <c r="L79" i="14"/>
  <c r="M78" i="14"/>
  <c r="L78" i="14"/>
  <c r="M77" i="14"/>
  <c r="L77" i="14"/>
  <c r="M76" i="14"/>
  <c r="L76" i="14"/>
  <c r="M75" i="14"/>
  <c r="L75" i="14"/>
  <c r="M74" i="14"/>
  <c r="L74" i="14"/>
  <c r="M73" i="14"/>
  <c r="L73" i="14"/>
  <c r="M72" i="14"/>
  <c r="L72" i="14"/>
  <c r="M71" i="14"/>
  <c r="L71" i="14"/>
  <c r="M70" i="14"/>
  <c r="L70" i="14"/>
  <c r="M69" i="14"/>
  <c r="L69" i="14"/>
  <c r="M68" i="14"/>
  <c r="L68" i="14"/>
  <c r="M67" i="14"/>
  <c r="L67" i="14"/>
  <c r="M66" i="14"/>
  <c r="L66" i="14"/>
  <c r="M65" i="14"/>
  <c r="L65" i="14"/>
  <c r="M64" i="14"/>
  <c r="L64" i="14"/>
  <c r="M63" i="14"/>
  <c r="L63" i="14"/>
  <c r="M62" i="14"/>
  <c r="L62" i="14"/>
  <c r="M61" i="14"/>
  <c r="L61" i="14"/>
  <c r="M60" i="14"/>
  <c r="L60" i="14"/>
  <c r="M59" i="14"/>
  <c r="L59" i="14"/>
  <c r="M58" i="14"/>
  <c r="L58" i="14"/>
  <c r="M57" i="14"/>
  <c r="L57" i="14"/>
  <c r="M56" i="14"/>
  <c r="L56" i="14"/>
  <c r="L55" i="14"/>
  <c r="L54" i="14"/>
  <c r="M53" i="14"/>
  <c r="L53" i="14"/>
  <c r="M52" i="14"/>
  <c r="L52" i="14"/>
  <c r="M51" i="14"/>
  <c r="L51" i="14"/>
  <c r="L50" i="14"/>
  <c r="M49" i="14"/>
  <c r="L49" i="14"/>
  <c r="M48" i="14"/>
  <c r="L48" i="14"/>
  <c r="M47" i="14"/>
  <c r="L47" i="14"/>
  <c r="M46" i="14"/>
  <c r="L46" i="14"/>
  <c r="M45" i="14"/>
  <c r="L45" i="14"/>
  <c r="M44" i="14"/>
  <c r="L44" i="14"/>
  <c r="M43" i="14"/>
  <c r="L43" i="14"/>
  <c r="M42" i="14"/>
  <c r="L42" i="14"/>
  <c r="M41" i="14"/>
  <c r="L41" i="14"/>
  <c r="M40" i="14"/>
  <c r="L40" i="14"/>
  <c r="M39" i="14"/>
  <c r="L39" i="14"/>
  <c r="M38" i="14"/>
  <c r="L38" i="14"/>
  <c r="M37" i="14"/>
  <c r="L37" i="14"/>
  <c r="M36" i="14"/>
  <c r="L36" i="14"/>
  <c r="M35" i="14"/>
  <c r="L35" i="14"/>
  <c r="M34" i="14"/>
  <c r="L34" i="14"/>
  <c r="M33" i="14"/>
  <c r="L33" i="14"/>
  <c r="M32" i="14"/>
  <c r="L32" i="14"/>
  <c r="M31" i="14"/>
  <c r="L31" i="14"/>
  <c r="M30" i="14"/>
  <c r="L30" i="14"/>
  <c r="M29" i="14"/>
  <c r="L29" i="14"/>
  <c r="M28" i="14"/>
  <c r="L28" i="14"/>
  <c r="M27" i="14"/>
  <c r="L27" i="14"/>
  <c r="M26" i="14"/>
  <c r="L26" i="14"/>
  <c r="M25" i="14"/>
  <c r="L25" i="14"/>
  <c r="M24" i="14"/>
  <c r="L24" i="14"/>
  <c r="M23" i="14"/>
  <c r="L23" i="14"/>
  <c r="M22" i="14"/>
  <c r="L22" i="14"/>
  <c r="M21" i="14"/>
  <c r="L21" i="14"/>
  <c r="M20" i="14"/>
  <c r="L20" i="14"/>
  <c r="M19" i="14"/>
  <c r="L19" i="14"/>
  <c r="M18" i="14"/>
  <c r="L18" i="14"/>
  <c r="M17" i="14"/>
  <c r="L17" i="14"/>
  <c r="M16" i="14"/>
  <c r="L16" i="14"/>
  <c r="M15" i="14"/>
  <c r="L15" i="14"/>
  <c r="M14" i="14"/>
  <c r="L14" i="14"/>
  <c r="Q15" i="14"/>
  <c r="M13" i="14"/>
  <c r="L13" i="14"/>
  <c r="M12" i="14"/>
  <c r="L12" i="14"/>
  <c r="M11" i="14"/>
  <c r="L11" i="14"/>
  <c r="M10" i="14"/>
  <c r="L10" i="14"/>
  <c r="M9" i="14"/>
  <c r="L9" i="14"/>
  <c r="U115" i="14"/>
  <c r="U116" i="14"/>
  <c r="U117" i="14"/>
  <c r="U118" i="14"/>
  <c r="U119" i="14"/>
  <c r="U120" i="14"/>
  <c r="U121" i="14"/>
  <c r="U122" i="14"/>
  <c r="U123" i="14"/>
  <c r="U124" i="14"/>
  <c r="U125" i="14"/>
  <c r="U126" i="14"/>
  <c r="U127" i="14"/>
  <c r="U128" i="14"/>
  <c r="U129" i="14"/>
  <c r="U130" i="14"/>
  <c r="U131" i="14"/>
  <c r="U132" i="14"/>
  <c r="U133" i="14"/>
  <c r="U134" i="14"/>
  <c r="U135" i="14"/>
  <c r="U136" i="14"/>
  <c r="U137" i="14"/>
  <c r="U138" i="14"/>
  <c r="U139" i="14"/>
  <c r="U140" i="14"/>
  <c r="U141" i="14"/>
  <c r="U142" i="14"/>
  <c r="U143" i="14"/>
  <c r="U144" i="14"/>
  <c r="U145" i="14"/>
  <c r="U146" i="14"/>
  <c r="U147" i="14"/>
  <c r="U148" i="14"/>
  <c r="U149" i="14"/>
  <c r="U150" i="14"/>
  <c r="U151" i="14"/>
  <c r="U152" i="14"/>
  <c r="U153" i="14"/>
  <c r="U154" i="14"/>
  <c r="U155" i="14"/>
  <c r="U156" i="14"/>
  <c r="U157" i="14"/>
  <c r="U158" i="14"/>
  <c r="U159" i="14"/>
  <c r="U160" i="14"/>
  <c r="U161" i="14"/>
  <c r="U162" i="14"/>
  <c r="U163" i="14"/>
  <c r="U164" i="14"/>
  <c r="U165" i="14"/>
  <c r="U166" i="14"/>
  <c r="U167" i="14"/>
  <c r="U168" i="14"/>
  <c r="U169" i="14"/>
  <c r="U170" i="14"/>
  <c r="U171" i="14"/>
  <c r="U172" i="14"/>
  <c r="U173" i="14"/>
  <c r="U174" i="14"/>
  <c r="U175" i="14"/>
  <c r="U176" i="14"/>
  <c r="U177" i="14"/>
  <c r="U178" i="14"/>
  <c r="U179" i="14"/>
  <c r="U180" i="14"/>
  <c r="U181" i="14"/>
  <c r="U182" i="14"/>
  <c r="U183" i="14"/>
  <c r="U184" i="14"/>
  <c r="U185" i="14"/>
  <c r="U186" i="14"/>
  <c r="U187" i="14"/>
  <c r="U188" i="14"/>
  <c r="U189" i="14"/>
  <c r="U190" i="14"/>
  <c r="U191" i="14"/>
  <c r="U192" i="14"/>
  <c r="U193" i="14"/>
  <c r="U194" i="14"/>
  <c r="U195" i="14"/>
  <c r="U196" i="14"/>
  <c r="U197" i="14"/>
  <c r="U198" i="14"/>
  <c r="U199" i="14"/>
  <c r="U200" i="14"/>
  <c r="U201" i="14"/>
  <c r="U202" i="14"/>
  <c r="U203" i="14"/>
  <c r="U204" i="14"/>
  <c r="U205" i="14"/>
  <c r="U206" i="14"/>
  <c r="U207" i="14"/>
  <c r="U208" i="14"/>
  <c r="W208" i="14"/>
  <c r="AK17" i="23"/>
  <c r="AL17" i="23"/>
  <c r="AM17" i="23"/>
  <c r="W18" i="23"/>
  <c r="M12" i="23"/>
  <c r="L12" i="23"/>
  <c r="V26" i="23"/>
  <c r="V27" i="23"/>
  <c r="V28" i="23"/>
  <c r="V29" i="23"/>
  <c r="V30" i="23"/>
  <c r="V31" i="23"/>
  <c r="V32" i="23"/>
  <c r="V33" i="23"/>
  <c r="V34" i="23"/>
  <c r="V35" i="23"/>
  <c r="V36" i="23"/>
  <c r="V37" i="23"/>
  <c r="V38" i="23"/>
  <c r="V39" i="23"/>
  <c r="V40" i="23"/>
  <c r="V41" i="23"/>
  <c r="V42" i="23"/>
  <c r="V43" i="23"/>
  <c r="V44" i="23"/>
  <c r="V45" i="23"/>
  <c r="V46" i="23"/>
  <c r="V47" i="23"/>
  <c r="V48" i="23"/>
  <c r="V49" i="23"/>
  <c r="V50" i="23"/>
  <c r="V51" i="23"/>
  <c r="V52" i="23"/>
  <c r="V53" i="23"/>
  <c r="V54" i="23"/>
  <c r="V55" i="23"/>
  <c r="V56" i="23"/>
  <c r="V57" i="23"/>
  <c r="V58" i="23"/>
  <c r="V59" i="23"/>
  <c r="V60" i="23"/>
  <c r="V61" i="23"/>
  <c r="V62" i="23"/>
  <c r="V63" i="23"/>
  <c r="V64" i="23"/>
  <c r="V65" i="23"/>
  <c r="V66" i="23"/>
  <c r="V67" i="23"/>
  <c r="V68" i="23"/>
  <c r="V69" i="23"/>
  <c r="V70" i="23"/>
  <c r="V71" i="23"/>
  <c r="V72" i="23"/>
  <c r="V73" i="23"/>
  <c r="V74" i="23"/>
  <c r="V75" i="23"/>
  <c r="V76" i="23"/>
  <c r="V77" i="23"/>
  <c r="V78" i="23"/>
  <c r="V79" i="23"/>
  <c r="V80" i="23"/>
  <c r="V81" i="23"/>
  <c r="V82" i="23"/>
  <c r="V83" i="23"/>
  <c r="V84" i="23"/>
  <c r="V85" i="23"/>
  <c r="V86" i="23"/>
  <c r="V87" i="23"/>
  <c r="V88" i="23"/>
  <c r="V89" i="23"/>
  <c r="V90" i="23"/>
  <c r="V91" i="23"/>
  <c r="V92" i="23"/>
  <c r="V93" i="23"/>
  <c r="V94" i="23"/>
  <c r="V95" i="23"/>
  <c r="V96" i="23"/>
  <c r="V97" i="23"/>
  <c r="V98" i="23"/>
  <c r="V99" i="23"/>
  <c r="V100" i="23"/>
  <c r="V101" i="23"/>
  <c r="V102" i="23"/>
  <c r="V103" i="23"/>
  <c r="V104" i="23"/>
  <c r="V105" i="23"/>
  <c r="V106" i="23"/>
  <c r="V107" i="23"/>
  <c r="V108" i="23"/>
  <c r="V109" i="23"/>
  <c r="V110" i="23"/>
  <c r="V111" i="23"/>
  <c r="V112" i="23"/>
  <c r="V113"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V137" i="23"/>
  <c r="V138" i="23"/>
  <c r="V139" i="23"/>
  <c r="V140" i="23"/>
  <c r="V141" i="23"/>
  <c r="V142" i="23"/>
  <c r="V143" i="23"/>
  <c r="V144" i="23"/>
  <c r="V145" i="23"/>
  <c r="V146" i="23"/>
  <c r="V147" i="23"/>
  <c r="V148" i="23"/>
  <c r="V149" i="23"/>
  <c r="V150" i="23"/>
  <c r="V151" i="23"/>
  <c r="V152" i="23"/>
  <c r="V153" i="23"/>
  <c r="V154" i="23"/>
  <c r="V155" i="23"/>
  <c r="V156" i="23"/>
  <c r="V157" i="23"/>
  <c r="V158" i="23"/>
  <c r="V159" i="23"/>
  <c r="V160" i="23"/>
  <c r="V161" i="23"/>
  <c r="V162" i="23"/>
  <c r="V163" i="23"/>
  <c r="V164" i="23"/>
  <c r="V165" i="23"/>
  <c r="V166" i="23"/>
  <c r="V167" i="23"/>
  <c r="V168" i="23"/>
  <c r="V169" i="23"/>
  <c r="V170" i="23"/>
  <c r="V171" i="23"/>
  <c r="V172" i="23"/>
  <c r="V173" i="23"/>
  <c r="V174" i="23"/>
  <c r="V175" i="23"/>
  <c r="V176" i="23"/>
  <c r="V177" i="23"/>
  <c r="V178" i="23"/>
  <c r="V179" i="23"/>
  <c r="V180" i="23"/>
  <c r="V181" i="23"/>
  <c r="V182" i="23"/>
  <c r="V183" i="23"/>
  <c r="V184" i="23"/>
  <c r="V185" i="23"/>
  <c r="V186" i="23"/>
  <c r="V187" i="23"/>
  <c r="V188" i="23"/>
  <c r="V189" i="23"/>
  <c r="V190" i="23"/>
  <c r="V191" i="23"/>
  <c r="V192" i="23"/>
  <c r="V193" i="23"/>
  <c r="V194" i="23"/>
  <c r="V195" i="23"/>
  <c r="V196" i="23"/>
  <c r="V197" i="23"/>
  <c r="V198" i="23"/>
  <c r="V199" i="23"/>
  <c r="V200" i="23"/>
  <c r="V201" i="23"/>
  <c r="V202" i="23"/>
  <c r="V203" i="23"/>
  <c r="V204" i="23"/>
  <c r="V205" i="23"/>
  <c r="V206" i="23"/>
  <c r="V207" i="23"/>
  <c r="V208" i="23"/>
  <c r="Q13" i="23"/>
  <c r="U13" i="23"/>
  <c r="X19" i="23"/>
  <c r="AM207" i="15"/>
  <c r="AL207" i="15"/>
  <c r="AK207" i="15"/>
  <c r="AM206" i="15"/>
  <c r="AL206" i="15"/>
  <c r="AK206" i="15"/>
  <c r="AM205" i="15"/>
  <c r="AL205" i="15"/>
  <c r="AK205" i="15"/>
  <c r="AM204" i="15"/>
  <c r="AL204" i="15"/>
  <c r="AK204" i="15"/>
  <c r="AM203" i="15"/>
  <c r="AL203" i="15"/>
  <c r="AK203" i="15"/>
  <c r="AM202" i="15"/>
  <c r="AL202" i="15"/>
  <c r="AK202" i="15"/>
  <c r="AM201" i="15"/>
  <c r="AL201" i="15"/>
  <c r="AK201" i="15"/>
  <c r="AM200" i="15"/>
  <c r="AL200" i="15"/>
  <c r="AK200" i="15"/>
  <c r="AM199" i="15"/>
  <c r="AL199" i="15"/>
  <c r="AK199" i="15"/>
  <c r="AM198" i="15"/>
  <c r="AL198" i="15"/>
  <c r="AK198" i="15"/>
  <c r="AM197" i="15"/>
  <c r="AL197" i="15"/>
  <c r="AK197" i="15"/>
  <c r="AM196" i="15"/>
  <c r="AL196" i="15"/>
  <c r="AK196" i="15"/>
  <c r="AM195" i="15"/>
  <c r="AL195" i="15"/>
  <c r="AK195" i="15"/>
  <c r="AM194" i="15"/>
  <c r="AL194" i="15"/>
  <c r="AK194" i="15"/>
  <c r="AM193" i="15"/>
  <c r="AL193" i="15"/>
  <c r="AK193" i="15"/>
  <c r="AM192" i="15"/>
  <c r="AL192" i="15"/>
  <c r="AK192" i="15"/>
  <c r="AM191" i="15"/>
  <c r="AL191" i="15"/>
  <c r="AK191" i="15"/>
  <c r="AM190" i="15"/>
  <c r="AL190" i="15"/>
  <c r="AK190" i="15"/>
  <c r="AM189" i="15"/>
  <c r="AL189" i="15"/>
  <c r="AK189" i="15"/>
  <c r="AM188" i="15"/>
  <c r="AL188" i="15"/>
  <c r="AK188" i="15"/>
  <c r="AM187" i="15"/>
  <c r="AL187" i="15"/>
  <c r="AK187" i="15"/>
  <c r="AM186" i="15"/>
  <c r="AL186" i="15"/>
  <c r="AK186" i="15"/>
  <c r="AM185" i="15"/>
  <c r="AL185" i="15"/>
  <c r="AK185" i="15"/>
  <c r="AM184" i="15"/>
  <c r="AL184" i="15"/>
  <c r="AK184" i="15"/>
  <c r="AM183" i="15"/>
  <c r="AL183" i="15"/>
  <c r="AK183" i="15"/>
  <c r="AM182" i="15"/>
  <c r="AL182" i="15"/>
  <c r="AK182" i="15"/>
  <c r="AM181" i="15"/>
  <c r="AL181" i="15"/>
  <c r="AK181" i="15"/>
  <c r="AM180" i="15"/>
  <c r="AL180" i="15"/>
  <c r="AK180" i="15"/>
  <c r="AM179" i="15"/>
  <c r="AL179" i="15"/>
  <c r="AK179" i="15"/>
  <c r="AM178" i="15"/>
  <c r="AL178" i="15"/>
  <c r="AK178" i="15"/>
  <c r="AM177" i="15"/>
  <c r="AL177" i="15"/>
  <c r="AK177" i="15"/>
  <c r="AM176" i="15"/>
  <c r="AL176" i="15"/>
  <c r="AK176" i="15"/>
  <c r="AM175" i="15"/>
  <c r="AL175" i="15"/>
  <c r="AK175" i="15"/>
  <c r="AM174" i="15"/>
  <c r="AL174" i="15"/>
  <c r="AK174" i="15"/>
  <c r="AM173" i="15"/>
  <c r="AL173" i="15"/>
  <c r="AK173" i="15"/>
  <c r="AM172" i="15"/>
  <c r="AL172" i="15"/>
  <c r="AK172" i="15"/>
  <c r="AM171" i="15"/>
  <c r="AL171" i="15"/>
  <c r="AK171" i="15"/>
  <c r="AM170" i="15"/>
  <c r="AL170" i="15"/>
  <c r="AK170" i="15"/>
  <c r="AM169" i="15"/>
  <c r="AL169" i="15"/>
  <c r="AK169" i="15"/>
  <c r="AM168" i="15"/>
  <c r="AL168" i="15"/>
  <c r="AK168" i="15"/>
  <c r="AM167" i="15"/>
  <c r="AL167" i="15"/>
  <c r="AK167" i="15"/>
  <c r="AM166" i="15"/>
  <c r="AL166" i="15"/>
  <c r="AK166" i="15"/>
  <c r="AM165" i="15"/>
  <c r="AL165" i="15"/>
  <c r="AK165" i="15"/>
  <c r="AM164" i="15"/>
  <c r="AL164" i="15"/>
  <c r="AK164" i="15"/>
  <c r="AM163" i="15"/>
  <c r="AL163" i="15"/>
  <c r="AK163" i="15"/>
  <c r="AM162" i="15"/>
  <c r="AL162" i="15"/>
  <c r="AK162" i="15"/>
  <c r="AM161" i="15"/>
  <c r="AL161" i="15"/>
  <c r="AK161" i="15"/>
  <c r="AM160" i="15"/>
  <c r="AL160" i="15"/>
  <c r="AK160" i="15"/>
  <c r="AM159" i="15"/>
  <c r="AL159" i="15"/>
  <c r="AK159" i="15"/>
  <c r="AM158" i="15"/>
  <c r="AL158" i="15"/>
  <c r="AK158" i="15"/>
  <c r="AM157" i="15"/>
  <c r="AL157" i="15"/>
  <c r="AK157" i="15"/>
  <c r="AM156" i="15"/>
  <c r="AL156" i="15"/>
  <c r="AK156" i="15"/>
  <c r="AM155" i="15"/>
  <c r="AL155" i="15"/>
  <c r="AK155" i="15"/>
  <c r="AM154" i="15"/>
  <c r="AL154" i="15"/>
  <c r="AK154" i="15"/>
  <c r="AM153" i="15"/>
  <c r="AL153" i="15"/>
  <c r="AK153" i="15"/>
  <c r="AM152" i="15"/>
  <c r="AL152" i="15"/>
  <c r="AK152" i="15"/>
  <c r="AM151" i="15"/>
  <c r="AL151" i="15"/>
  <c r="AK151" i="15"/>
  <c r="AM150" i="15"/>
  <c r="AL150" i="15"/>
  <c r="AK150" i="15"/>
  <c r="AM149" i="15"/>
  <c r="AL149" i="15"/>
  <c r="AK149" i="15"/>
  <c r="AM148" i="15"/>
  <c r="AL148" i="15"/>
  <c r="AK148" i="15"/>
  <c r="AM147" i="15"/>
  <c r="AL147" i="15"/>
  <c r="AK147" i="15"/>
  <c r="AM146" i="15"/>
  <c r="AL146" i="15"/>
  <c r="AK146" i="15"/>
  <c r="AM145" i="15"/>
  <c r="AL145" i="15"/>
  <c r="AK145" i="15"/>
  <c r="AM144" i="15"/>
  <c r="AL144" i="15"/>
  <c r="AK144" i="15"/>
  <c r="AM143" i="15"/>
  <c r="AL143" i="15"/>
  <c r="AK143" i="15"/>
  <c r="AM142" i="15"/>
  <c r="AL142" i="15"/>
  <c r="AK142" i="15"/>
  <c r="AM141" i="15"/>
  <c r="AL141" i="15"/>
  <c r="AK141" i="15"/>
  <c r="AM140" i="15"/>
  <c r="AL140" i="15"/>
  <c r="AK140" i="15"/>
  <c r="AM139" i="15"/>
  <c r="AL139" i="15"/>
  <c r="AK139" i="15"/>
  <c r="AM138" i="15"/>
  <c r="AL138" i="15"/>
  <c r="AK138" i="15"/>
  <c r="AM137" i="15"/>
  <c r="AL137" i="15"/>
  <c r="AK137" i="15"/>
  <c r="AM136" i="15"/>
  <c r="AL136" i="15"/>
  <c r="AK136" i="15"/>
  <c r="AM135" i="15"/>
  <c r="AL135" i="15"/>
  <c r="AK135" i="15"/>
  <c r="AM134" i="15"/>
  <c r="AL134" i="15"/>
  <c r="AK134" i="15"/>
  <c r="AM133" i="15"/>
  <c r="AL133" i="15"/>
  <c r="AK133" i="15"/>
  <c r="AM132" i="15"/>
  <c r="AL132" i="15"/>
  <c r="AK132" i="15"/>
  <c r="AM131" i="15"/>
  <c r="AL131" i="15"/>
  <c r="AK131" i="15"/>
  <c r="AM130" i="15"/>
  <c r="AL130" i="15"/>
  <c r="AK130" i="15"/>
  <c r="AM129" i="15"/>
  <c r="AL129" i="15"/>
  <c r="AK129" i="15"/>
  <c r="AM128" i="15"/>
  <c r="AL128" i="15"/>
  <c r="AK128" i="15"/>
  <c r="AM127" i="15"/>
  <c r="AL127" i="15"/>
  <c r="AK127" i="15"/>
  <c r="AM126" i="15"/>
  <c r="AL126" i="15"/>
  <c r="AK126" i="15"/>
  <c r="AM125" i="15"/>
  <c r="AL125" i="15"/>
  <c r="AK125" i="15"/>
  <c r="AM124" i="15"/>
  <c r="AL124" i="15"/>
  <c r="AK124" i="15"/>
  <c r="AM123" i="15"/>
  <c r="AL123" i="15"/>
  <c r="AK123" i="15"/>
  <c r="AM122" i="15"/>
  <c r="AL122" i="15"/>
  <c r="AK122" i="15"/>
  <c r="AM121" i="15"/>
  <c r="AL121" i="15"/>
  <c r="AK121" i="15"/>
  <c r="AM120" i="15"/>
  <c r="AL120" i="15"/>
  <c r="AK120" i="15"/>
  <c r="AM119" i="15"/>
  <c r="AL119" i="15"/>
  <c r="AK119" i="15"/>
  <c r="AM118" i="15"/>
  <c r="AL118" i="15"/>
  <c r="AK118" i="15"/>
  <c r="AM117" i="15"/>
  <c r="AL117" i="15"/>
  <c r="AK117" i="15"/>
  <c r="AM116" i="15"/>
  <c r="AL116" i="15"/>
  <c r="AK116" i="15"/>
  <c r="AM115" i="15"/>
  <c r="AL115" i="15"/>
  <c r="AK115" i="15"/>
  <c r="Q9" i="15"/>
  <c r="M114" i="15"/>
  <c r="L114" i="15"/>
  <c r="M113" i="15"/>
  <c r="L113" i="15"/>
  <c r="M112" i="15"/>
  <c r="L112" i="15"/>
  <c r="M111" i="15"/>
  <c r="L111" i="15"/>
  <c r="M110" i="15"/>
  <c r="L110" i="15"/>
  <c r="M109" i="15"/>
  <c r="L109" i="15"/>
  <c r="M108" i="15"/>
  <c r="L108" i="15"/>
  <c r="M107" i="15"/>
  <c r="L107" i="15"/>
  <c r="M106" i="15"/>
  <c r="L106" i="15"/>
  <c r="M105" i="15"/>
  <c r="L105" i="15"/>
  <c r="M104" i="15"/>
  <c r="L104" i="15"/>
  <c r="M103" i="15"/>
  <c r="L103" i="15"/>
  <c r="M102" i="15"/>
  <c r="L102" i="15"/>
  <c r="M101" i="15"/>
  <c r="L101" i="15"/>
  <c r="M100" i="15"/>
  <c r="L100" i="15"/>
  <c r="M99" i="15"/>
  <c r="L99" i="15"/>
  <c r="M98" i="15"/>
  <c r="L98" i="15"/>
  <c r="M97" i="15"/>
  <c r="L97" i="15"/>
  <c r="M96" i="15"/>
  <c r="L96" i="15"/>
  <c r="M95" i="15"/>
  <c r="L95" i="15"/>
  <c r="M94" i="15"/>
  <c r="L94" i="15"/>
  <c r="M93" i="15"/>
  <c r="L93" i="15"/>
  <c r="M92" i="15"/>
  <c r="L92" i="15"/>
  <c r="M91" i="15"/>
  <c r="L91" i="15"/>
  <c r="M90" i="15"/>
  <c r="L90" i="15"/>
  <c r="M89" i="15"/>
  <c r="L89" i="15"/>
  <c r="M88" i="15"/>
  <c r="L88" i="15"/>
  <c r="M87" i="15"/>
  <c r="L87" i="15"/>
  <c r="M86" i="15"/>
  <c r="L86" i="15"/>
  <c r="M85" i="15"/>
  <c r="L85" i="15"/>
  <c r="M84" i="15"/>
  <c r="L84" i="15"/>
  <c r="M83" i="15"/>
  <c r="L83" i="15"/>
  <c r="M82" i="15"/>
  <c r="L82" i="15"/>
  <c r="M81" i="15"/>
  <c r="L81" i="15"/>
  <c r="M80" i="15"/>
  <c r="L80" i="15"/>
  <c r="M79" i="15"/>
  <c r="L79" i="15"/>
  <c r="M78" i="15"/>
  <c r="L78" i="15"/>
  <c r="M77" i="15"/>
  <c r="L77" i="15"/>
  <c r="M76" i="15"/>
  <c r="L76" i="15"/>
  <c r="M75" i="15"/>
  <c r="L75" i="15"/>
  <c r="M74" i="15"/>
  <c r="L74" i="15"/>
  <c r="M73" i="15"/>
  <c r="L73" i="15"/>
  <c r="M72" i="15"/>
  <c r="L72" i="15"/>
  <c r="M71" i="15"/>
  <c r="L71" i="15"/>
  <c r="M70" i="15"/>
  <c r="L70" i="15"/>
  <c r="M69" i="15"/>
  <c r="L69" i="15"/>
  <c r="M68" i="15"/>
  <c r="L68" i="15"/>
  <c r="M67" i="15"/>
  <c r="L67" i="15"/>
  <c r="M66" i="15"/>
  <c r="L66" i="15"/>
  <c r="M65" i="15"/>
  <c r="L65" i="15"/>
  <c r="M64" i="15"/>
  <c r="L64" i="15"/>
  <c r="M63" i="15"/>
  <c r="L63" i="15"/>
  <c r="M62" i="15"/>
  <c r="L62" i="15"/>
  <c r="M61" i="15"/>
  <c r="L61" i="15"/>
  <c r="M60" i="15"/>
  <c r="L60" i="15"/>
  <c r="M59" i="15"/>
  <c r="L59" i="15"/>
  <c r="M58" i="15"/>
  <c r="L58" i="15"/>
  <c r="M57" i="15"/>
  <c r="L57" i="15"/>
  <c r="M56" i="15"/>
  <c r="L56" i="15"/>
  <c r="M55" i="15"/>
  <c r="L55" i="15"/>
  <c r="M54" i="15"/>
  <c r="L54" i="15"/>
  <c r="M53" i="15"/>
  <c r="L53" i="15"/>
  <c r="M52" i="15"/>
  <c r="L52" i="15"/>
  <c r="L51" i="15"/>
  <c r="L50" i="15"/>
  <c r="M49" i="15"/>
  <c r="L49" i="15"/>
  <c r="M48" i="15"/>
  <c r="L48" i="15"/>
  <c r="M47" i="15"/>
  <c r="L47" i="15"/>
  <c r="L46" i="15"/>
  <c r="M45" i="15"/>
  <c r="L45" i="15"/>
  <c r="M44" i="15"/>
  <c r="L44" i="15"/>
  <c r="M43" i="15"/>
  <c r="L43" i="15"/>
  <c r="M42" i="15"/>
  <c r="L42" i="15"/>
  <c r="M41" i="15"/>
  <c r="L41" i="15"/>
  <c r="M40" i="15"/>
  <c r="L40" i="15"/>
  <c r="M39" i="15"/>
  <c r="L39" i="15"/>
  <c r="M38" i="15"/>
  <c r="L38" i="15"/>
  <c r="M37" i="15"/>
  <c r="L37" i="15"/>
  <c r="M36" i="15"/>
  <c r="L36" i="15"/>
  <c r="M35" i="15"/>
  <c r="L35" i="15"/>
  <c r="M34" i="15"/>
  <c r="L34" i="15"/>
  <c r="M33" i="15"/>
  <c r="L33" i="15"/>
  <c r="M32" i="15"/>
  <c r="L32" i="15"/>
  <c r="M31" i="15"/>
  <c r="L31" i="15"/>
  <c r="M30" i="15"/>
  <c r="L30" i="15"/>
  <c r="M29" i="15"/>
  <c r="L29" i="15"/>
  <c r="M28" i="15"/>
  <c r="L28" i="15"/>
  <c r="M27" i="15"/>
  <c r="L27" i="15"/>
  <c r="M26" i="15"/>
  <c r="L26" i="15"/>
  <c r="M25" i="15"/>
  <c r="L25" i="15"/>
  <c r="M24" i="15"/>
  <c r="L24" i="15"/>
  <c r="M23" i="15"/>
  <c r="L23" i="15"/>
  <c r="M22" i="15"/>
  <c r="L22" i="15"/>
  <c r="M21" i="15"/>
  <c r="L21" i="15"/>
  <c r="M20" i="15"/>
  <c r="L20" i="15"/>
  <c r="M19" i="15"/>
  <c r="L19" i="15"/>
  <c r="M18" i="15"/>
  <c r="L18" i="15"/>
  <c r="M17" i="15"/>
  <c r="L17" i="15"/>
  <c r="M16" i="15"/>
  <c r="L16" i="15"/>
  <c r="M15" i="15"/>
  <c r="L15" i="15"/>
  <c r="M14" i="15"/>
  <c r="L14" i="15"/>
  <c r="M13" i="15"/>
  <c r="L13" i="15"/>
  <c r="M12" i="15"/>
  <c r="L12" i="15"/>
  <c r="M11" i="15"/>
  <c r="L11" i="15"/>
  <c r="M10" i="15"/>
  <c r="L10" i="15"/>
  <c r="M9" i="15"/>
  <c r="L9" i="15"/>
  <c r="U115" i="15"/>
  <c r="U116" i="15"/>
  <c r="U117" i="15"/>
  <c r="U118" i="15"/>
  <c r="U119" i="15"/>
  <c r="U120" i="15"/>
  <c r="U121" i="15"/>
  <c r="U122" i="15"/>
  <c r="U123" i="15"/>
  <c r="U124" i="15"/>
  <c r="U125" i="15"/>
  <c r="U126" i="15"/>
  <c r="U127" i="15"/>
  <c r="U128" i="15"/>
  <c r="U129" i="15"/>
  <c r="U130" i="15"/>
  <c r="U131" i="15"/>
  <c r="U132" i="15"/>
  <c r="U133" i="15"/>
  <c r="U134" i="15"/>
  <c r="U135" i="15"/>
  <c r="U136" i="15"/>
  <c r="U137" i="15"/>
  <c r="U138" i="15"/>
  <c r="U139" i="15"/>
  <c r="U140" i="15"/>
  <c r="U141" i="15"/>
  <c r="U142" i="15"/>
  <c r="U143" i="15"/>
  <c r="U144" i="15"/>
  <c r="U145" i="15"/>
  <c r="U146" i="15"/>
  <c r="U147" i="15"/>
  <c r="U148" i="15"/>
  <c r="U149" i="15"/>
  <c r="U150" i="15"/>
  <c r="U151" i="15"/>
  <c r="U152" i="15"/>
  <c r="U153" i="15"/>
  <c r="U154" i="15"/>
  <c r="U155" i="15"/>
  <c r="U156" i="15"/>
  <c r="U157" i="15"/>
  <c r="U158" i="15"/>
  <c r="U159" i="15"/>
  <c r="U160" i="15"/>
  <c r="U161" i="15"/>
  <c r="U162" i="15"/>
  <c r="U163" i="15"/>
  <c r="U164" i="15"/>
  <c r="U165" i="15"/>
  <c r="U166" i="15"/>
  <c r="U167" i="15"/>
  <c r="U168" i="15"/>
  <c r="U169" i="15"/>
  <c r="U170" i="15"/>
  <c r="U171" i="15"/>
  <c r="U172" i="15"/>
  <c r="U173" i="15"/>
  <c r="U174" i="15"/>
  <c r="U175" i="15"/>
  <c r="U176" i="15"/>
  <c r="U177" i="15"/>
  <c r="U178" i="15"/>
  <c r="U179" i="15"/>
  <c r="U180" i="15"/>
  <c r="U181" i="15"/>
  <c r="U182" i="15"/>
  <c r="U183" i="15"/>
  <c r="U184" i="15"/>
  <c r="U185" i="15"/>
  <c r="U186" i="15"/>
  <c r="U187" i="15"/>
  <c r="U188" i="15"/>
  <c r="U189" i="15"/>
  <c r="U190" i="15"/>
  <c r="U191" i="15"/>
  <c r="U192" i="15"/>
  <c r="U193" i="15"/>
  <c r="U194" i="15"/>
  <c r="U195" i="15"/>
  <c r="U196" i="15"/>
  <c r="U197" i="15"/>
  <c r="U198" i="15"/>
  <c r="U199" i="15"/>
  <c r="U200" i="15"/>
  <c r="U201" i="15"/>
  <c r="U202" i="15"/>
  <c r="U203" i="15"/>
  <c r="U204" i="15"/>
  <c r="U205" i="15"/>
  <c r="U206" i="15"/>
  <c r="U207" i="15"/>
  <c r="U208" i="15"/>
  <c r="W208" i="15"/>
  <c r="AK207" i="22"/>
  <c r="AL207" i="22"/>
  <c r="AM207" i="22"/>
  <c r="W208" i="22"/>
  <c r="M207" i="22"/>
  <c r="L207" i="22"/>
  <c r="Q17" i="22"/>
  <c r="Q18" i="22"/>
  <c r="Q19" i="22"/>
  <c r="Q20" i="22"/>
  <c r="Q21" i="22"/>
  <c r="Q22" i="22"/>
  <c r="Q23" i="22"/>
  <c r="Q24" i="22"/>
  <c r="Q25" i="22"/>
  <c r="Q26" i="22"/>
  <c r="Q27" i="22"/>
  <c r="Q28" i="22"/>
  <c r="Q29" i="22"/>
  <c r="Q30" i="22"/>
  <c r="Q31" i="22"/>
  <c r="Q32" i="22"/>
  <c r="Q33" i="22"/>
  <c r="Q34" i="22"/>
  <c r="Q35" i="22"/>
  <c r="Q36" i="22"/>
  <c r="Q37" i="22"/>
  <c r="Q38" i="22"/>
  <c r="Q39" i="22"/>
  <c r="Q40" i="22"/>
  <c r="Q41" i="22"/>
  <c r="Q42" i="22"/>
  <c r="Q43" i="22"/>
  <c r="Q44" i="22"/>
  <c r="Q45" i="22"/>
  <c r="Q46" i="22"/>
  <c r="Q47" i="22"/>
  <c r="Q48" i="22"/>
  <c r="Q49" i="22"/>
  <c r="Q50" i="22"/>
  <c r="Q51" i="22"/>
  <c r="Q52" i="22"/>
  <c r="Q53" i="22"/>
  <c r="Q54" i="22"/>
  <c r="Q55" i="22"/>
  <c r="Q56" i="22"/>
  <c r="Q57" i="22"/>
  <c r="Q58" i="22"/>
  <c r="Q59" i="22"/>
  <c r="Q60" i="22"/>
  <c r="Q61" i="22"/>
  <c r="Q62" i="22"/>
  <c r="Q63" i="22"/>
  <c r="Q64" i="22"/>
  <c r="Q65" i="22"/>
  <c r="Q66" i="22"/>
  <c r="Q67" i="22"/>
  <c r="Q68" i="22"/>
  <c r="Q69" i="22"/>
  <c r="Q70" i="22"/>
  <c r="Q71" i="22"/>
  <c r="Q72" i="22"/>
  <c r="Q73" i="22"/>
  <c r="Q74" i="22"/>
  <c r="Q75" i="22"/>
  <c r="Q76" i="22"/>
  <c r="Q77" i="22"/>
  <c r="Q78" i="22"/>
  <c r="Q79" i="22"/>
  <c r="Q80" i="22"/>
  <c r="Q81" i="22"/>
  <c r="Q82" i="22"/>
  <c r="Q83" i="22"/>
  <c r="Q84" i="22"/>
  <c r="Q85" i="22"/>
  <c r="Q86" i="22"/>
  <c r="Q87" i="22"/>
  <c r="Q88" i="22"/>
  <c r="Q89" i="22"/>
  <c r="Q90" i="22"/>
  <c r="Q91" i="22"/>
  <c r="Q92" i="22"/>
  <c r="Q93" i="22"/>
  <c r="Q94" i="22"/>
  <c r="Q95" i="22"/>
  <c r="Q96" i="22"/>
  <c r="Q97" i="22"/>
  <c r="Q98" i="22"/>
  <c r="Q99" i="22"/>
  <c r="Q100" i="22"/>
  <c r="Q101" i="22"/>
  <c r="Q102" i="22"/>
  <c r="Q103" i="22"/>
  <c r="Q104" i="22"/>
  <c r="Q105" i="22"/>
  <c r="Q106" i="22"/>
  <c r="Q107" i="22"/>
  <c r="Q108" i="22"/>
  <c r="Q109" i="22"/>
  <c r="Q110" i="22"/>
  <c r="Q111" i="22"/>
  <c r="Q112" i="22"/>
  <c r="Q113" i="22"/>
  <c r="Q114" i="22"/>
  <c r="Q115" i="22"/>
  <c r="Q116" i="22"/>
  <c r="Q117" i="22"/>
  <c r="Q118" i="22"/>
  <c r="Q119" i="22"/>
  <c r="Q120" i="22"/>
  <c r="Q121" i="22"/>
  <c r="Q122" i="22"/>
  <c r="Q123" i="22"/>
  <c r="Q124" i="22"/>
  <c r="Q125" i="22"/>
  <c r="Q126" i="22"/>
  <c r="Q127" i="22"/>
  <c r="Q128" i="22"/>
  <c r="Q129" i="22"/>
  <c r="Q130" i="22"/>
  <c r="Q131" i="22"/>
  <c r="Q132" i="22"/>
  <c r="Q133" i="22"/>
  <c r="Q134" i="22"/>
  <c r="Q135" i="22"/>
  <c r="Q136" i="22"/>
  <c r="Q137" i="22"/>
  <c r="Q138" i="22"/>
  <c r="Q139" i="22"/>
  <c r="Q140" i="22"/>
  <c r="Q141" i="22"/>
  <c r="Q142" i="22"/>
  <c r="Q143" i="22"/>
  <c r="Q144" i="22"/>
  <c r="Q145" i="22"/>
  <c r="Q146" i="22"/>
  <c r="Q147" i="22"/>
  <c r="Q148" i="22"/>
  <c r="Q149" i="22"/>
  <c r="Q150" i="22"/>
  <c r="Q151" i="22"/>
  <c r="Q152" i="22"/>
  <c r="Q153" i="22"/>
  <c r="Q154" i="22"/>
  <c r="Q155" i="22"/>
  <c r="Q156" i="22"/>
  <c r="Q157" i="22"/>
  <c r="Q158" i="22"/>
  <c r="Q159" i="22"/>
  <c r="Q160" i="22"/>
  <c r="Q161" i="22"/>
  <c r="Q162" i="22"/>
  <c r="Q163" i="22"/>
  <c r="Q164" i="22"/>
  <c r="Q165" i="22"/>
  <c r="Q166" i="22"/>
  <c r="Q167" i="22"/>
  <c r="Q168" i="22"/>
  <c r="Q169" i="22"/>
  <c r="Q170" i="22"/>
  <c r="Q171" i="22"/>
  <c r="Q172" i="22"/>
  <c r="Q173" i="22"/>
  <c r="Q174" i="22"/>
  <c r="Q175" i="22"/>
  <c r="Q176" i="22"/>
  <c r="Q177" i="22"/>
  <c r="Q178" i="22"/>
  <c r="Q179" i="22"/>
  <c r="Q180" i="22"/>
  <c r="Q181" i="22"/>
  <c r="Q182" i="22"/>
  <c r="Q183" i="22"/>
  <c r="Q184" i="22"/>
  <c r="Q185" i="22"/>
  <c r="Q186" i="22"/>
  <c r="Q187" i="22"/>
  <c r="Q188" i="22"/>
  <c r="Q189" i="22"/>
  <c r="Q190" i="22"/>
  <c r="Q191" i="22"/>
  <c r="Q192" i="22"/>
  <c r="Q193" i="22"/>
  <c r="Q194" i="22"/>
  <c r="Q195" i="22"/>
  <c r="Q196" i="22"/>
  <c r="Q197" i="22"/>
  <c r="Q198" i="22"/>
  <c r="Q199" i="22"/>
  <c r="Q200" i="22"/>
  <c r="Q201" i="22"/>
  <c r="Q202" i="22"/>
  <c r="Q203" i="22"/>
  <c r="Q204" i="22"/>
  <c r="Q205" i="22"/>
  <c r="Q206" i="22"/>
  <c r="Q207" i="22"/>
  <c r="Q208" i="22"/>
  <c r="AV19" i="21"/>
  <c r="AS19" i="21"/>
  <c r="AV18" i="21"/>
  <c r="AS18" i="21"/>
  <c r="AV20" i="21"/>
  <c r="AS20" i="21"/>
  <c r="AG12" i="21"/>
  <c r="AG13" i="21"/>
  <c r="AQ37" i="21"/>
  <c r="Q10" i="16"/>
  <c r="X18" i="20"/>
  <c r="X19" i="20"/>
  <c r="L14" i="20"/>
  <c r="M14" i="20"/>
  <c r="L13" i="20"/>
  <c r="Q14" i="20"/>
  <c r="M13" i="20"/>
  <c r="AM17" i="20"/>
  <c r="AL17" i="20"/>
  <c r="AK17" i="20"/>
  <c r="AM16" i="20"/>
  <c r="AL16" i="20"/>
  <c r="AK16" i="20"/>
  <c r="U15" i="20"/>
  <c r="W18" i="20"/>
  <c r="P51" i="1"/>
  <c r="P52" i="1"/>
  <c r="P58" i="1"/>
  <c r="AZ19" i="1"/>
  <c r="AZ27" i="1"/>
  <c r="BA27" i="1"/>
  <c r="U8" i="1"/>
  <c r="M8" i="1"/>
  <c r="AL8" i="1"/>
  <c r="AM8" i="1"/>
  <c r="AK8" i="1"/>
  <c r="Q9" i="18"/>
  <c r="L9" i="18"/>
  <c r="Q10" i="18"/>
  <c r="B12" i="15"/>
  <c r="H12" i="15"/>
  <c r="H14" i="23"/>
  <c r="B14" i="23"/>
  <c r="A12" i="16"/>
  <c r="J12" i="16"/>
  <c r="I13" i="15"/>
  <c r="I13" i="16"/>
  <c r="I13" i="18"/>
  <c r="I15" i="23"/>
  <c r="S15" i="23"/>
  <c r="AD15" i="23"/>
  <c r="C16" i="23"/>
  <c r="G16" i="23"/>
  <c r="H12" i="16"/>
  <c r="B12" i="16"/>
  <c r="H12" i="18"/>
  <c r="B12" i="18"/>
  <c r="I13" i="14"/>
  <c r="H12" i="14"/>
  <c r="B12" i="14"/>
  <c r="A12" i="18"/>
  <c r="J12" i="18"/>
  <c r="A12" i="15"/>
  <c r="J12" i="15"/>
  <c r="A14" i="23"/>
  <c r="J14" i="23"/>
  <c r="A12" i="14"/>
  <c r="J12" i="14"/>
  <c r="I16" i="22"/>
  <c r="S16" i="22"/>
  <c r="AD16" i="22"/>
  <c r="H15" i="22"/>
  <c r="B15" i="22"/>
  <c r="A15" i="22"/>
  <c r="J15" i="22"/>
  <c r="I16" i="21"/>
  <c r="S16" i="21"/>
  <c r="AD16" i="21"/>
  <c r="B15" i="21"/>
  <c r="A15" i="21"/>
  <c r="J15" i="21"/>
  <c r="A16" i="20"/>
  <c r="J16" i="20"/>
  <c r="S17" i="20"/>
  <c r="AD17" i="20"/>
  <c r="I17" i="20"/>
  <c r="H16" i="20"/>
  <c r="B16" i="20"/>
  <c r="I13" i="17"/>
  <c r="B12" i="17"/>
  <c r="H12" i="17"/>
  <c r="A12" i="17"/>
  <c r="J12" i="17"/>
  <c r="B12" i="1"/>
  <c r="I13" i="1"/>
  <c r="A12" i="1"/>
  <c r="J12" i="1"/>
  <c r="M9" i="18"/>
  <c r="X11" i="18"/>
  <c r="X12" i="18"/>
  <c r="W12" i="18"/>
  <c r="U13" i="18"/>
  <c r="V12" i="18"/>
  <c r="L10" i="18"/>
  <c r="M10" i="18"/>
  <c r="Q11" i="16"/>
  <c r="M11" i="16"/>
  <c r="L11" i="16"/>
  <c r="U12" i="16"/>
  <c r="W12" i="16"/>
  <c r="V11" i="16"/>
  <c r="U13" i="16"/>
  <c r="X12" i="16"/>
  <c r="V10" i="1"/>
  <c r="V11" i="1"/>
  <c r="X10" i="1"/>
  <c r="X11" i="1"/>
  <c r="AM10" i="17"/>
  <c r="AK10" i="17"/>
  <c r="AL10" i="17"/>
  <c r="X12" i="17"/>
  <c r="X13" i="17"/>
  <c r="W12" i="17"/>
  <c r="V13" i="17"/>
  <c r="V14" i="17"/>
  <c r="AL11" i="17"/>
  <c r="AM11" i="17"/>
  <c r="AK11" i="17"/>
  <c r="U13" i="17"/>
  <c r="U14" i="17"/>
  <c r="AM9" i="1"/>
  <c r="W10" i="1"/>
  <c r="AM10" i="1"/>
  <c r="AL9" i="1"/>
  <c r="S13" i="1"/>
  <c r="AD13" i="1"/>
  <c r="C14" i="18"/>
  <c r="S13" i="18"/>
  <c r="AD13" i="18"/>
  <c r="S13" i="17"/>
  <c r="AD13" i="17"/>
  <c r="S13" i="16"/>
  <c r="AD13" i="16"/>
  <c r="C14" i="15"/>
  <c r="G14" i="15"/>
  <c r="S13" i="15"/>
  <c r="AD13" i="15"/>
  <c r="C14" i="14"/>
  <c r="G14" i="14"/>
  <c r="S13" i="14"/>
  <c r="AD13" i="14"/>
  <c r="G183" i="20"/>
  <c r="F14" i="18"/>
  <c r="G14" i="18"/>
  <c r="F14" i="1"/>
  <c r="R14" i="1"/>
  <c r="F18" i="20"/>
  <c r="R18" i="20"/>
  <c r="F14" i="17"/>
  <c r="R14" i="17"/>
  <c r="F17" i="21"/>
  <c r="R17" i="21"/>
  <c r="F14" i="16"/>
  <c r="R14" i="16"/>
  <c r="F17" i="22"/>
  <c r="R17" i="22"/>
  <c r="F14" i="15"/>
  <c r="R14" i="15"/>
  <c r="F16" i="23"/>
  <c r="R16" i="23"/>
  <c r="F14" i="14"/>
  <c r="R14" i="14"/>
  <c r="M11" i="17"/>
  <c r="M10" i="17"/>
  <c r="L11" i="17"/>
  <c r="L10" i="17"/>
  <c r="Q11" i="17"/>
  <c r="L12" i="17"/>
  <c r="V20" i="20"/>
  <c r="V21" i="20"/>
  <c r="BA28" i="1"/>
  <c r="U9" i="1"/>
  <c r="M9" i="1"/>
  <c r="L8" i="1"/>
  <c r="Q9" i="1"/>
  <c r="R14" i="18"/>
  <c r="J15" i="24"/>
  <c r="A15" i="24"/>
  <c r="F16" i="24"/>
  <c r="R16" i="24"/>
  <c r="S16" i="24"/>
  <c r="AD16" i="24"/>
  <c r="C17" i="24"/>
  <c r="G17" i="24"/>
  <c r="I16" i="24"/>
  <c r="H15" i="24"/>
  <c r="B15" i="24"/>
  <c r="Q15" i="20"/>
  <c r="AT26" i="24"/>
  <c r="AV29" i="24"/>
  <c r="AV21" i="24"/>
  <c r="AM208" i="14"/>
  <c r="AL208" i="14"/>
  <c r="AK208" i="14"/>
  <c r="M208" i="14"/>
  <c r="L208" i="14"/>
  <c r="M207" i="14"/>
  <c r="L207" i="14"/>
  <c r="M206" i="14"/>
  <c r="L206" i="14"/>
  <c r="M205" i="14"/>
  <c r="L205" i="14"/>
  <c r="M204" i="14"/>
  <c r="L204" i="14"/>
  <c r="M203" i="14"/>
  <c r="L203" i="14"/>
  <c r="M202" i="14"/>
  <c r="L202" i="14"/>
  <c r="M201" i="14"/>
  <c r="L201" i="14"/>
  <c r="M200" i="14"/>
  <c r="L200" i="14"/>
  <c r="M199" i="14"/>
  <c r="L199" i="14"/>
  <c r="M198" i="14"/>
  <c r="L198" i="14"/>
  <c r="M197" i="14"/>
  <c r="L197" i="14"/>
  <c r="M196" i="14"/>
  <c r="L196" i="14"/>
  <c r="M195" i="14"/>
  <c r="L195" i="14"/>
  <c r="M194" i="14"/>
  <c r="L194" i="14"/>
  <c r="M193" i="14"/>
  <c r="L193" i="14"/>
  <c r="M192" i="14"/>
  <c r="L192" i="14"/>
  <c r="M191" i="14"/>
  <c r="L191" i="14"/>
  <c r="M190" i="14"/>
  <c r="L190" i="14"/>
  <c r="M189" i="14"/>
  <c r="L189" i="14"/>
  <c r="M188" i="14"/>
  <c r="L188" i="14"/>
  <c r="M187" i="14"/>
  <c r="L187" i="14"/>
  <c r="M186" i="14"/>
  <c r="L186" i="14"/>
  <c r="M185" i="14"/>
  <c r="L185" i="14"/>
  <c r="M184" i="14"/>
  <c r="L184" i="14"/>
  <c r="M183" i="14"/>
  <c r="L183" i="14"/>
  <c r="M182" i="14"/>
  <c r="L182" i="14"/>
  <c r="M181" i="14"/>
  <c r="L181" i="14"/>
  <c r="M180" i="14"/>
  <c r="L180" i="14"/>
  <c r="M179" i="14"/>
  <c r="L179" i="14"/>
  <c r="M178" i="14"/>
  <c r="L178" i="14"/>
  <c r="M177" i="14"/>
  <c r="L177" i="14"/>
  <c r="M176" i="14"/>
  <c r="L176" i="14"/>
  <c r="M175" i="14"/>
  <c r="L175" i="14"/>
  <c r="M174" i="14"/>
  <c r="L174" i="14"/>
  <c r="M173" i="14"/>
  <c r="L173" i="14"/>
  <c r="M172" i="14"/>
  <c r="L172" i="14"/>
  <c r="M171" i="14"/>
  <c r="L171" i="14"/>
  <c r="M170" i="14"/>
  <c r="L170" i="14"/>
  <c r="M169" i="14"/>
  <c r="L169" i="14"/>
  <c r="M168" i="14"/>
  <c r="L168" i="14"/>
  <c r="M167" i="14"/>
  <c r="L167" i="14"/>
  <c r="M166" i="14"/>
  <c r="L166" i="14"/>
  <c r="M165" i="14"/>
  <c r="L165" i="14"/>
  <c r="M164" i="14"/>
  <c r="L164" i="14"/>
  <c r="M163" i="14"/>
  <c r="L163" i="14"/>
  <c r="M162" i="14"/>
  <c r="L162" i="14"/>
  <c r="M161" i="14"/>
  <c r="L161" i="14"/>
  <c r="M160" i="14"/>
  <c r="L160" i="14"/>
  <c r="M159" i="14"/>
  <c r="L159" i="14"/>
  <c r="M158" i="14"/>
  <c r="L158" i="14"/>
  <c r="M157" i="14"/>
  <c r="L157" i="14"/>
  <c r="M156" i="14"/>
  <c r="L156" i="14"/>
  <c r="M155" i="14"/>
  <c r="L155" i="14"/>
  <c r="M154" i="14"/>
  <c r="L154" i="14"/>
  <c r="M153" i="14"/>
  <c r="L153" i="14"/>
  <c r="M152" i="14"/>
  <c r="L152" i="14"/>
  <c r="M151" i="14"/>
  <c r="L151" i="14"/>
  <c r="M150" i="14"/>
  <c r="L150" i="14"/>
  <c r="M149" i="14"/>
  <c r="L149" i="14"/>
  <c r="M148" i="14"/>
  <c r="L148" i="14"/>
  <c r="M147" i="14"/>
  <c r="L147" i="14"/>
  <c r="M146" i="14"/>
  <c r="L146" i="14"/>
  <c r="M145" i="14"/>
  <c r="L145" i="14"/>
  <c r="M144" i="14"/>
  <c r="L144" i="14"/>
  <c r="M143" i="14"/>
  <c r="L143" i="14"/>
  <c r="M142" i="14"/>
  <c r="L142" i="14"/>
  <c r="M141" i="14"/>
  <c r="L141" i="14"/>
  <c r="M140" i="14"/>
  <c r="L140" i="14"/>
  <c r="M139" i="14"/>
  <c r="L139" i="14"/>
  <c r="M138" i="14"/>
  <c r="L138" i="14"/>
  <c r="M137" i="14"/>
  <c r="L137" i="14"/>
  <c r="M136" i="14"/>
  <c r="L136" i="14"/>
  <c r="M135" i="14"/>
  <c r="L135" i="14"/>
  <c r="M134" i="14"/>
  <c r="L134" i="14"/>
  <c r="M133" i="14"/>
  <c r="L133" i="14"/>
  <c r="M132" i="14"/>
  <c r="L132" i="14"/>
  <c r="M131" i="14"/>
  <c r="L131" i="14"/>
  <c r="M130" i="14"/>
  <c r="L130" i="14"/>
  <c r="M129" i="14"/>
  <c r="L129" i="14"/>
  <c r="M128" i="14"/>
  <c r="L128" i="14"/>
  <c r="M127" i="14"/>
  <c r="L127" i="14"/>
  <c r="M126" i="14"/>
  <c r="L126" i="14"/>
  <c r="M125" i="14"/>
  <c r="L125" i="14"/>
  <c r="M124" i="14"/>
  <c r="L124" i="14"/>
  <c r="M123" i="14"/>
  <c r="L123" i="14"/>
  <c r="M122" i="14"/>
  <c r="L122" i="14"/>
  <c r="M121" i="14"/>
  <c r="L121" i="14"/>
  <c r="M120" i="14"/>
  <c r="L120" i="14"/>
  <c r="M119" i="14"/>
  <c r="L119" i="14"/>
  <c r="M118" i="14"/>
  <c r="L118" i="14"/>
  <c r="M117" i="14"/>
  <c r="L117" i="14"/>
  <c r="M116" i="14"/>
  <c r="L116" i="14"/>
  <c r="M115" i="14"/>
  <c r="L115" i="14"/>
  <c r="Q16" i="14"/>
  <c r="Q17" i="14"/>
  <c r="Q18" i="14"/>
  <c r="Q19" i="14"/>
  <c r="Q20" i="14"/>
  <c r="Q21" i="14"/>
  <c r="Q22" i="14"/>
  <c r="Q23" i="14"/>
  <c r="Q24" i="14"/>
  <c r="Q25" i="14"/>
  <c r="Q26" i="14"/>
  <c r="Q27" i="14"/>
  <c r="Q28" i="14"/>
  <c r="Q29" i="14"/>
  <c r="Q30" i="14"/>
  <c r="Q31" i="14"/>
  <c r="Q32" i="14"/>
  <c r="Q33" i="14"/>
  <c r="Q34" i="14"/>
  <c r="Q35" i="14"/>
  <c r="Q36" i="14"/>
  <c r="Q37" i="14"/>
  <c r="Q38" i="14"/>
  <c r="Q39" i="14"/>
  <c r="Q40" i="14"/>
  <c r="Q41" i="14"/>
  <c r="Q42" i="14"/>
  <c r="Q43" i="14"/>
  <c r="Q44" i="14"/>
  <c r="Q45" i="14"/>
  <c r="Q46" i="14"/>
  <c r="Q47" i="14"/>
  <c r="Q48" i="14"/>
  <c r="Q49" i="14"/>
  <c r="Q50" i="14"/>
  <c r="Q51" i="14"/>
  <c r="Q52" i="14"/>
  <c r="Q53" i="14"/>
  <c r="Q54" i="14"/>
  <c r="Q55" i="14"/>
  <c r="Q56" i="14"/>
  <c r="Q57" i="14"/>
  <c r="Q58" i="14"/>
  <c r="Q59" i="14"/>
  <c r="Q60" i="14"/>
  <c r="Q61" i="14"/>
  <c r="Q62" i="14"/>
  <c r="Q63" i="14"/>
  <c r="Q64" i="14"/>
  <c r="Q65" i="14"/>
  <c r="Q66" i="14"/>
  <c r="Q67" i="14"/>
  <c r="Q68" i="14"/>
  <c r="Q69" i="14"/>
  <c r="Q70" i="14"/>
  <c r="Q71" i="14"/>
  <c r="Q72" i="14"/>
  <c r="Q73" i="14"/>
  <c r="Q74" i="14"/>
  <c r="Q75" i="14"/>
  <c r="Q76" i="14"/>
  <c r="Q77" i="14"/>
  <c r="Q78" i="14"/>
  <c r="Q79" i="14"/>
  <c r="Q80" i="14"/>
  <c r="Q81" i="14"/>
  <c r="Q82" i="14"/>
  <c r="Q83" i="14"/>
  <c r="Q84" i="14"/>
  <c r="Q85" i="14"/>
  <c r="Q86" i="14"/>
  <c r="Q87" i="14"/>
  <c r="Q88" i="14"/>
  <c r="Q89" i="14"/>
  <c r="Q90" i="14"/>
  <c r="Q91" i="14"/>
  <c r="Q92" i="14"/>
  <c r="Q93" i="14"/>
  <c r="Q94" i="14"/>
  <c r="Q95" i="14"/>
  <c r="Q96" i="14"/>
  <c r="Q97" i="14"/>
  <c r="Q98" i="14"/>
  <c r="Q99" i="14"/>
  <c r="Q100" i="14"/>
  <c r="Q101" i="14"/>
  <c r="Q102" i="14"/>
  <c r="Q103" i="14"/>
  <c r="Q104" i="14"/>
  <c r="Q105" i="14"/>
  <c r="Q106" i="14"/>
  <c r="Q107" i="14"/>
  <c r="Q108" i="14"/>
  <c r="Q109" i="14"/>
  <c r="Q110" i="14"/>
  <c r="Q111" i="14"/>
  <c r="Q112" i="14"/>
  <c r="Q113" i="14"/>
  <c r="Q114" i="14"/>
  <c r="Q115" i="14"/>
  <c r="Q116" i="14"/>
  <c r="Q117" i="14"/>
  <c r="Q118" i="14"/>
  <c r="Q119" i="14"/>
  <c r="Q120" i="14"/>
  <c r="Q121" i="14"/>
  <c r="Q122" i="14"/>
  <c r="Q123" i="14"/>
  <c r="Q124" i="14"/>
  <c r="Q125" i="14"/>
  <c r="Q126" i="14"/>
  <c r="Q127" i="14"/>
  <c r="Q128" i="14"/>
  <c r="Q129" i="14"/>
  <c r="Q130" i="14"/>
  <c r="Q131" i="14"/>
  <c r="Q132" i="14"/>
  <c r="Q133" i="14"/>
  <c r="Q134" i="14"/>
  <c r="Q135" i="14"/>
  <c r="Q136" i="14"/>
  <c r="Q137" i="14"/>
  <c r="Q138" i="14"/>
  <c r="Q139" i="14"/>
  <c r="Q140" i="14"/>
  <c r="Q141" i="14"/>
  <c r="Q142" i="14"/>
  <c r="Q143" i="14"/>
  <c r="Q144" i="14"/>
  <c r="Q145" i="14"/>
  <c r="Q146" i="14"/>
  <c r="Q147" i="14"/>
  <c r="Q148" i="14"/>
  <c r="Q149" i="14"/>
  <c r="Q150" i="14"/>
  <c r="Q151" i="14"/>
  <c r="Q152" i="14"/>
  <c r="Q153" i="14"/>
  <c r="Q154" i="14"/>
  <c r="Q155" i="14"/>
  <c r="Q156" i="14"/>
  <c r="Q157" i="14"/>
  <c r="Q158" i="14"/>
  <c r="Q159" i="14"/>
  <c r="Q160" i="14"/>
  <c r="Q161" i="14"/>
  <c r="Q162" i="14"/>
  <c r="Q163" i="14"/>
  <c r="Q164" i="14"/>
  <c r="Q165" i="14"/>
  <c r="Q166" i="14"/>
  <c r="Q167" i="14"/>
  <c r="Q168" i="14"/>
  <c r="Q169" i="14"/>
  <c r="Q170" i="14"/>
  <c r="Q171" i="14"/>
  <c r="Q172" i="14"/>
  <c r="Q173" i="14"/>
  <c r="Q174" i="14"/>
  <c r="Q175" i="14"/>
  <c r="Q176" i="14"/>
  <c r="Q177" i="14"/>
  <c r="Q178" i="14"/>
  <c r="Q179" i="14"/>
  <c r="Q180" i="14"/>
  <c r="Q181" i="14"/>
  <c r="Q182" i="14"/>
  <c r="Q183" i="14"/>
  <c r="Q184" i="14"/>
  <c r="Q185" i="14"/>
  <c r="Q186" i="14"/>
  <c r="Q187" i="14"/>
  <c r="Q188" i="14"/>
  <c r="Q189" i="14"/>
  <c r="Q190" i="14"/>
  <c r="Q191" i="14"/>
  <c r="Q192" i="14"/>
  <c r="Q193" i="14"/>
  <c r="Q194" i="14"/>
  <c r="Q195" i="14"/>
  <c r="Q196" i="14"/>
  <c r="Q197" i="14"/>
  <c r="Q198" i="14"/>
  <c r="Q199" i="14"/>
  <c r="Q200" i="14"/>
  <c r="Q201" i="14"/>
  <c r="Q202" i="14"/>
  <c r="Q203" i="14"/>
  <c r="Q204" i="14"/>
  <c r="Q205" i="14"/>
  <c r="Q206" i="14"/>
  <c r="Q207" i="14"/>
  <c r="Q208" i="14"/>
  <c r="Q209" i="14"/>
  <c r="Q210" i="14"/>
  <c r="Q211" i="14"/>
  <c r="Q212" i="14"/>
  <c r="Q213" i="14"/>
  <c r="Q214" i="14"/>
  <c r="Q215" i="14"/>
  <c r="Q216" i="14"/>
  <c r="Q217" i="14"/>
  <c r="Q218" i="14"/>
  <c r="Q219" i="14"/>
  <c r="Q220" i="14"/>
  <c r="Q221" i="14"/>
  <c r="Q222" i="14"/>
  <c r="Q223" i="14"/>
  <c r="Q224" i="14"/>
  <c r="Q225" i="14"/>
  <c r="Q226" i="14"/>
  <c r="Q227" i="14"/>
  <c r="Q228" i="14"/>
  <c r="Q229" i="14"/>
  <c r="Q230" i="14"/>
  <c r="Q231" i="14"/>
  <c r="Q232" i="14"/>
  <c r="Q233" i="14"/>
  <c r="Q234" i="14"/>
  <c r="Q235" i="14"/>
  <c r="Q236" i="14"/>
  <c r="Q237" i="14"/>
  <c r="Q238" i="14"/>
  <c r="Q239" i="14"/>
  <c r="Q240" i="14"/>
  <c r="Q241" i="14"/>
  <c r="Q242" i="14"/>
  <c r="Q243" i="14"/>
  <c r="Q244" i="14"/>
  <c r="Q245" i="14"/>
  <c r="Q246" i="14"/>
  <c r="Q247" i="14"/>
  <c r="Q248" i="14"/>
  <c r="Q249" i="14"/>
  <c r="Q250" i="14"/>
  <c r="Q251" i="14"/>
  <c r="Q252" i="14"/>
  <c r="Q253" i="14"/>
  <c r="Q254" i="14"/>
  <c r="Q255" i="14"/>
  <c r="Q256" i="14"/>
  <c r="Q257" i="14"/>
  <c r="Q258" i="14"/>
  <c r="Q259" i="14"/>
  <c r="Q260" i="14"/>
  <c r="Q261" i="14"/>
  <c r="Q262" i="14"/>
  <c r="Q263" i="14"/>
  <c r="Q264" i="14"/>
  <c r="Q265" i="14"/>
  <c r="Q266" i="14"/>
  <c r="Q267" i="14"/>
  <c r="Q268" i="14"/>
  <c r="Q269" i="14"/>
  <c r="Q270" i="14"/>
  <c r="Q271" i="14"/>
  <c r="Q272" i="14"/>
  <c r="Q273" i="14"/>
  <c r="Q274" i="14"/>
  <c r="Q275" i="14"/>
  <c r="Q276" i="14"/>
  <c r="Q277" i="14"/>
  <c r="Q278" i="14"/>
  <c r="Q279" i="14"/>
  <c r="Q280" i="14"/>
  <c r="Q281" i="14"/>
  <c r="Q282" i="14"/>
  <c r="Q283" i="14"/>
  <c r="Q284" i="14"/>
  <c r="Q285" i="14"/>
  <c r="Q286" i="14"/>
  <c r="Q287" i="14"/>
  <c r="M50" i="14"/>
  <c r="M55" i="14"/>
  <c r="M54" i="14"/>
  <c r="V3" i="14"/>
  <c r="AG3" i="14"/>
  <c r="V4" i="14"/>
  <c r="AG4" i="14"/>
  <c r="V5" i="14"/>
  <c r="AG5" i="14"/>
  <c r="AQ33" i="14"/>
  <c r="AQ35" i="14"/>
  <c r="AG6" i="14"/>
  <c r="AG8" i="14"/>
  <c r="AH6" i="14"/>
  <c r="AH8" i="14"/>
  <c r="AI6" i="14"/>
  <c r="L13" i="23"/>
  <c r="Q14" i="23"/>
  <c r="M13" i="23"/>
  <c r="AK18" i="23"/>
  <c r="AL18" i="23"/>
  <c r="AM18" i="23"/>
  <c r="W19" i="23"/>
  <c r="X20" i="23"/>
  <c r="X21" i="23"/>
  <c r="X22" i="23"/>
  <c r="X23" i="23"/>
  <c r="X24" i="23"/>
  <c r="X25" i="23"/>
  <c r="X26" i="23"/>
  <c r="X27" i="23"/>
  <c r="X28" i="23"/>
  <c r="X29" i="23"/>
  <c r="X30" i="23"/>
  <c r="X31" i="23"/>
  <c r="X32" i="23"/>
  <c r="X33" i="23"/>
  <c r="X34" i="23"/>
  <c r="U14" i="23"/>
  <c r="U15" i="23"/>
  <c r="AM208" i="15"/>
  <c r="AI6" i="15"/>
  <c r="AL208" i="15"/>
  <c r="AK208" i="15"/>
  <c r="M208" i="15"/>
  <c r="L208" i="15"/>
  <c r="M207" i="15"/>
  <c r="L207" i="15"/>
  <c r="M206" i="15"/>
  <c r="L206" i="15"/>
  <c r="M205" i="15"/>
  <c r="L205" i="15"/>
  <c r="M204" i="15"/>
  <c r="L204" i="15"/>
  <c r="M203" i="15"/>
  <c r="L203" i="15"/>
  <c r="M202" i="15"/>
  <c r="L202" i="15"/>
  <c r="M201" i="15"/>
  <c r="L201" i="15"/>
  <c r="M200" i="15"/>
  <c r="L200" i="15"/>
  <c r="M199" i="15"/>
  <c r="L199" i="15"/>
  <c r="M198" i="15"/>
  <c r="L198" i="15"/>
  <c r="M197" i="15"/>
  <c r="L197" i="15"/>
  <c r="M196" i="15"/>
  <c r="L196" i="15"/>
  <c r="M195" i="15"/>
  <c r="L195" i="15"/>
  <c r="M194" i="15"/>
  <c r="L194" i="15"/>
  <c r="M193" i="15"/>
  <c r="L193" i="15"/>
  <c r="M192" i="15"/>
  <c r="L192" i="15"/>
  <c r="M191" i="15"/>
  <c r="L191" i="15"/>
  <c r="M190" i="15"/>
  <c r="L190" i="15"/>
  <c r="M189" i="15"/>
  <c r="L189" i="15"/>
  <c r="M188" i="15"/>
  <c r="L188" i="15"/>
  <c r="M187" i="15"/>
  <c r="L187" i="15"/>
  <c r="M186" i="15"/>
  <c r="L186" i="15"/>
  <c r="M185" i="15"/>
  <c r="L185" i="15"/>
  <c r="M184" i="15"/>
  <c r="L184" i="15"/>
  <c r="M183" i="15"/>
  <c r="L183" i="15"/>
  <c r="M182" i="15"/>
  <c r="L182" i="15"/>
  <c r="M181" i="15"/>
  <c r="L181" i="15"/>
  <c r="M180" i="15"/>
  <c r="L180" i="15"/>
  <c r="M179" i="15"/>
  <c r="L179" i="15"/>
  <c r="M178" i="15"/>
  <c r="L178" i="15"/>
  <c r="M177" i="15"/>
  <c r="L177" i="15"/>
  <c r="M176" i="15"/>
  <c r="L176" i="15"/>
  <c r="M175" i="15"/>
  <c r="L175" i="15"/>
  <c r="M174" i="15"/>
  <c r="L174" i="15"/>
  <c r="M173" i="15"/>
  <c r="L173" i="15"/>
  <c r="M172" i="15"/>
  <c r="L172" i="15"/>
  <c r="M171" i="15"/>
  <c r="L171" i="15"/>
  <c r="M170" i="15"/>
  <c r="L170" i="15"/>
  <c r="M169" i="15"/>
  <c r="L169" i="15"/>
  <c r="M168" i="15"/>
  <c r="L168" i="15"/>
  <c r="M167" i="15"/>
  <c r="L167" i="15"/>
  <c r="M166" i="15"/>
  <c r="L166" i="15"/>
  <c r="M165" i="15"/>
  <c r="L165" i="15"/>
  <c r="M164" i="15"/>
  <c r="L164" i="15"/>
  <c r="M163" i="15"/>
  <c r="L163" i="15"/>
  <c r="M162" i="15"/>
  <c r="L162" i="15"/>
  <c r="M161" i="15"/>
  <c r="L161" i="15"/>
  <c r="M160" i="15"/>
  <c r="L160" i="15"/>
  <c r="M159" i="15"/>
  <c r="L159" i="15"/>
  <c r="M158" i="15"/>
  <c r="L158" i="15"/>
  <c r="M157" i="15"/>
  <c r="L157" i="15"/>
  <c r="M156" i="15"/>
  <c r="L156" i="15"/>
  <c r="M155" i="15"/>
  <c r="L155" i="15"/>
  <c r="M154" i="15"/>
  <c r="L154" i="15"/>
  <c r="M153" i="15"/>
  <c r="L153" i="15"/>
  <c r="M152" i="15"/>
  <c r="L152" i="15"/>
  <c r="M151" i="15"/>
  <c r="L151" i="15"/>
  <c r="M150" i="15"/>
  <c r="L150" i="15"/>
  <c r="M149" i="15"/>
  <c r="L149" i="15"/>
  <c r="M148" i="15"/>
  <c r="L148" i="15"/>
  <c r="M147" i="15"/>
  <c r="L147" i="15"/>
  <c r="M146" i="15"/>
  <c r="L146" i="15"/>
  <c r="M145" i="15"/>
  <c r="L145" i="15"/>
  <c r="M144" i="15"/>
  <c r="L144" i="15"/>
  <c r="M143" i="15"/>
  <c r="L143" i="15"/>
  <c r="M142" i="15"/>
  <c r="L142" i="15"/>
  <c r="M141" i="15"/>
  <c r="L141" i="15"/>
  <c r="M140" i="15"/>
  <c r="L140" i="15"/>
  <c r="M139" i="15"/>
  <c r="L139" i="15"/>
  <c r="M138" i="15"/>
  <c r="L138" i="15"/>
  <c r="M137" i="15"/>
  <c r="L137" i="15"/>
  <c r="M136" i="15"/>
  <c r="L136" i="15"/>
  <c r="M135" i="15"/>
  <c r="L135" i="15"/>
  <c r="M134" i="15"/>
  <c r="L134" i="15"/>
  <c r="M133" i="15"/>
  <c r="L133" i="15"/>
  <c r="M132" i="15"/>
  <c r="L132" i="15"/>
  <c r="M131" i="15"/>
  <c r="L131" i="15"/>
  <c r="M130" i="15"/>
  <c r="L130" i="15"/>
  <c r="M129" i="15"/>
  <c r="L129" i="15"/>
  <c r="M128" i="15"/>
  <c r="L128" i="15"/>
  <c r="M127" i="15"/>
  <c r="L127" i="15"/>
  <c r="M126" i="15"/>
  <c r="L126" i="15"/>
  <c r="M125" i="15"/>
  <c r="L125" i="15"/>
  <c r="M124" i="15"/>
  <c r="L124" i="15"/>
  <c r="M123" i="15"/>
  <c r="L123" i="15"/>
  <c r="M122" i="15"/>
  <c r="L122" i="15"/>
  <c r="M121" i="15"/>
  <c r="L121" i="15"/>
  <c r="M120" i="15"/>
  <c r="L120" i="15"/>
  <c r="M119" i="15"/>
  <c r="L119" i="15"/>
  <c r="M118" i="15"/>
  <c r="L118" i="15"/>
  <c r="M117" i="15"/>
  <c r="L117" i="15"/>
  <c r="M116" i="15"/>
  <c r="L116" i="15"/>
  <c r="L115" i="15"/>
  <c r="V4" i="15"/>
  <c r="M115" i="15"/>
  <c r="M46" i="15"/>
  <c r="M51" i="15"/>
  <c r="M50" i="15"/>
  <c r="Q10" i="15"/>
  <c r="Q11" i="15"/>
  <c r="Q12" i="15"/>
  <c r="Q13" i="15"/>
  <c r="Q14" i="15"/>
  <c r="Q15" i="15"/>
  <c r="Q16" i="15"/>
  <c r="Q17" i="15"/>
  <c r="Q18" i="15"/>
  <c r="Q19" i="15"/>
  <c r="Q20" i="15"/>
  <c r="Q21" i="15"/>
  <c r="Q22" i="15"/>
  <c r="Q23" i="15"/>
  <c r="Q24" i="15"/>
  <c r="Q25" i="15"/>
  <c r="Q26" i="15"/>
  <c r="Q27" i="15"/>
  <c r="Q28" i="15"/>
  <c r="Q29" i="15"/>
  <c r="Q30" i="15"/>
  <c r="Q31" i="15"/>
  <c r="Q32" i="15"/>
  <c r="Q33" i="15"/>
  <c r="Q34" i="15"/>
  <c r="Q35" i="15"/>
  <c r="Q36" i="15"/>
  <c r="Q37" i="15"/>
  <c r="Q38" i="15"/>
  <c r="Q39" i="15"/>
  <c r="Q40" i="15"/>
  <c r="Q41" i="15"/>
  <c r="Q42" i="15"/>
  <c r="Q43" i="15"/>
  <c r="Q44" i="15"/>
  <c r="Q45" i="15"/>
  <c r="Q46" i="15"/>
  <c r="Q47" i="15"/>
  <c r="Q48" i="15"/>
  <c r="Q49" i="15"/>
  <c r="Q50" i="15"/>
  <c r="Q51" i="15"/>
  <c r="Q52" i="15"/>
  <c r="Q53" i="15"/>
  <c r="Q54" i="15"/>
  <c r="Q55" i="15"/>
  <c r="Q56" i="15"/>
  <c r="Q57" i="15"/>
  <c r="Q58" i="15"/>
  <c r="Q59" i="15"/>
  <c r="Q60" i="15"/>
  <c r="Q61" i="15"/>
  <c r="Q62" i="15"/>
  <c r="Q63" i="15"/>
  <c r="Q64" i="15"/>
  <c r="Q65" i="15"/>
  <c r="Q66" i="15"/>
  <c r="Q67" i="15"/>
  <c r="Q68" i="15"/>
  <c r="Q69" i="15"/>
  <c r="Q70" i="15"/>
  <c r="Q71" i="15"/>
  <c r="Q72" i="15"/>
  <c r="Q73" i="15"/>
  <c r="Q74" i="15"/>
  <c r="Q75" i="15"/>
  <c r="Q76" i="15"/>
  <c r="Q77" i="15"/>
  <c r="Q78" i="15"/>
  <c r="Q79" i="15"/>
  <c r="Q80" i="15"/>
  <c r="Q81" i="15"/>
  <c r="Q82" i="15"/>
  <c r="Q83" i="15"/>
  <c r="Q84" i="15"/>
  <c r="Q85" i="15"/>
  <c r="Q86" i="15"/>
  <c r="Q87" i="15"/>
  <c r="Q88" i="15"/>
  <c r="Q89" i="15"/>
  <c r="Q90" i="15"/>
  <c r="Q91" i="15"/>
  <c r="Q92" i="15"/>
  <c r="Q93" i="15"/>
  <c r="Q94" i="15"/>
  <c r="Q95" i="15"/>
  <c r="Q96" i="15"/>
  <c r="Q97" i="15"/>
  <c r="Q98" i="15"/>
  <c r="Q99" i="15"/>
  <c r="Q100" i="15"/>
  <c r="Q101" i="15"/>
  <c r="Q102" i="15"/>
  <c r="Q103" i="15"/>
  <c r="Q104" i="15"/>
  <c r="Q105" i="15"/>
  <c r="Q106" i="15"/>
  <c r="Q107" i="15"/>
  <c r="Q108" i="15"/>
  <c r="Q109" i="15"/>
  <c r="Q110" i="15"/>
  <c r="Q111" i="15"/>
  <c r="Q112" i="15"/>
  <c r="Q113" i="15"/>
  <c r="Q114" i="15"/>
  <c r="Q115" i="15"/>
  <c r="Q116" i="15"/>
  <c r="AG6" i="15"/>
  <c r="AG8" i="15"/>
  <c r="AH6" i="15"/>
  <c r="AH8" i="15"/>
  <c r="AK208" i="22"/>
  <c r="AG6" i="22"/>
  <c r="AG8" i="22"/>
  <c r="AL208" i="22"/>
  <c r="AH6" i="22"/>
  <c r="AH8" i="22"/>
  <c r="AM208" i="22"/>
  <c r="AI6" i="22"/>
  <c r="L208" i="22"/>
  <c r="Q209" i="22"/>
  <c r="Q210" i="22"/>
  <c r="Q211" i="22"/>
  <c r="Q212" i="22"/>
  <c r="Q213" i="22"/>
  <c r="Q214" i="22"/>
  <c r="Q215" i="22"/>
  <c r="Q216" i="22"/>
  <c r="Q217" i="22"/>
  <c r="Q218" i="22"/>
  <c r="Q219" i="22"/>
  <c r="Q220" i="22"/>
  <c r="Q221" i="22"/>
  <c r="Q222" i="22"/>
  <c r="Q223" i="22"/>
  <c r="Q224" i="22"/>
  <c r="Q225" i="22"/>
  <c r="Q226" i="22"/>
  <c r="Q227" i="22"/>
  <c r="Q228" i="22"/>
  <c r="Q229" i="22"/>
  <c r="Q230" i="22"/>
  <c r="Q231" i="22"/>
  <c r="Q232" i="22"/>
  <c r="Q233" i="22"/>
  <c r="Q234" i="22"/>
  <c r="Q235" i="22"/>
  <c r="Q236" i="22"/>
  <c r="Q237" i="22"/>
  <c r="Q238" i="22"/>
  <c r="Q239" i="22"/>
  <c r="Q240" i="22"/>
  <c r="Q241" i="22"/>
  <c r="Q242" i="22"/>
  <c r="Q243" i="22"/>
  <c r="Q244" i="22"/>
  <c r="Q245" i="22"/>
  <c r="Q246" i="22"/>
  <c r="Q247" i="22"/>
  <c r="Q248" i="22"/>
  <c r="Q249" i="22"/>
  <c r="Q250" i="22"/>
  <c r="Q251" i="22"/>
  <c r="Q252" i="22"/>
  <c r="Q253" i="22"/>
  <c r="Q254" i="22"/>
  <c r="Q255" i="22"/>
  <c r="Q256" i="22"/>
  <c r="Q257" i="22"/>
  <c r="Q258" i="22"/>
  <c r="Q259" i="22"/>
  <c r="Q260" i="22"/>
  <c r="Q261" i="22"/>
  <c r="Q262" i="22"/>
  <c r="Q263" i="22"/>
  <c r="Q264" i="22"/>
  <c r="Q265" i="22"/>
  <c r="Q266" i="22"/>
  <c r="Q267" i="22"/>
  <c r="Q268" i="22"/>
  <c r="Q269" i="22"/>
  <c r="Q270" i="22"/>
  <c r="Q271" i="22"/>
  <c r="Q272" i="22"/>
  <c r="Q273" i="22"/>
  <c r="Q274" i="22"/>
  <c r="Q275" i="22"/>
  <c r="M208" i="22"/>
  <c r="AS28" i="21"/>
  <c r="L13" i="26"/>
  <c r="L13" i="19"/>
  <c r="AV28" i="21"/>
  <c r="AU20" i="21"/>
  <c r="AS26" i="21"/>
  <c r="L11" i="26"/>
  <c r="N8" i="28"/>
  <c r="L11" i="19"/>
  <c r="N6" i="28"/>
  <c r="AV26" i="21"/>
  <c r="AU18" i="21"/>
  <c r="AS27" i="21"/>
  <c r="L12" i="26"/>
  <c r="L8" i="28"/>
  <c r="L12" i="19"/>
  <c r="L6" i="28"/>
  <c r="AV27" i="21"/>
  <c r="AU19" i="21"/>
  <c r="AG14" i="21"/>
  <c r="AG15" i="21"/>
  <c r="AG16" i="21"/>
  <c r="AG17" i="21"/>
  <c r="AG18" i="21"/>
  <c r="AG19" i="21"/>
  <c r="AG20" i="21"/>
  <c r="AG21" i="21"/>
  <c r="AG22" i="21"/>
  <c r="AG23" i="21"/>
  <c r="AG24" i="21"/>
  <c r="AG25" i="21"/>
  <c r="AG26" i="21"/>
  <c r="AG27" i="21"/>
  <c r="AG28" i="21"/>
  <c r="AG29" i="21"/>
  <c r="AG30" i="21"/>
  <c r="AG31" i="21"/>
  <c r="AG32" i="21"/>
  <c r="AG33" i="21"/>
  <c r="AG34" i="21"/>
  <c r="AG35" i="21"/>
  <c r="AG36" i="21"/>
  <c r="AG37" i="21"/>
  <c r="AG38" i="21"/>
  <c r="AG39" i="21"/>
  <c r="AG40" i="21"/>
  <c r="AG41" i="21"/>
  <c r="AG42" i="21"/>
  <c r="AG43" i="21"/>
  <c r="AG44" i="21"/>
  <c r="AG45" i="21"/>
  <c r="AG46" i="21"/>
  <c r="AG47" i="21"/>
  <c r="AG48" i="21"/>
  <c r="AG49" i="21"/>
  <c r="AG50" i="21"/>
  <c r="AG51" i="21"/>
  <c r="AG52" i="21"/>
  <c r="AG53" i="21"/>
  <c r="AG54" i="21"/>
  <c r="AG55" i="21"/>
  <c r="AG56" i="21"/>
  <c r="AG57" i="21"/>
  <c r="AG58" i="21"/>
  <c r="AG59" i="21"/>
  <c r="AG60" i="21"/>
  <c r="AG61" i="21"/>
  <c r="AG62" i="21"/>
  <c r="AG63" i="21"/>
  <c r="AG64" i="21"/>
  <c r="AG65" i="21"/>
  <c r="AG66" i="21"/>
  <c r="AG67" i="21"/>
  <c r="AG68" i="21"/>
  <c r="AG69" i="21"/>
  <c r="AG70" i="21"/>
  <c r="AG71" i="21"/>
  <c r="AG72" i="21"/>
  <c r="AG73" i="21"/>
  <c r="AG74" i="21"/>
  <c r="AG75" i="21"/>
  <c r="AG76" i="21"/>
  <c r="AG77" i="21"/>
  <c r="AG78" i="21"/>
  <c r="AG79" i="21"/>
  <c r="AG80" i="21"/>
  <c r="AG81" i="21"/>
  <c r="AG82" i="21"/>
  <c r="AG83" i="21"/>
  <c r="AG84" i="21"/>
  <c r="AG85" i="21"/>
  <c r="AG86" i="21"/>
  <c r="AG87" i="21"/>
  <c r="AG88" i="21"/>
  <c r="AG89" i="21"/>
  <c r="AG90" i="21"/>
  <c r="AG91" i="21"/>
  <c r="AG92" i="21"/>
  <c r="AG93" i="21"/>
  <c r="AG94" i="21"/>
  <c r="AG95" i="21"/>
  <c r="AG96" i="21"/>
  <c r="AG97" i="21"/>
  <c r="AG98" i="21"/>
  <c r="AG99" i="21"/>
  <c r="AG100" i="21"/>
  <c r="AG101" i="21"/>
  <c r="AG102" i="21"/>
  <c r="AG103" i="21"/>
  <c r="AG104" i="21"/>
  <c r="AG105" i="21"/>
  <c r="AG106" i="21"/>
  <c r="AG107" i="21"/>
  <c r="AG108" i="21"/>
  <c r="AG109" i="21"/>
  <c r="AG110" i="21"/>
  <c r="AG111" i="21"/>
  <c r="AG112" i="21"/>
  <c r="AG113" i="21"/>
  <c r="AG114" i="21"/>
  <c r="AG115" i="21"/>
  <c r="AG116" i="21"/>
  <c r="AG117" i="21"/>
  <c r="AG118" i="21"/>
  <c r="AG119" i="21"/>
  <c r="AG120" i="21"/>
  <c r="AG121" i="21"/>
  <c r="AG122" i="21"/>
  <c r="AG123" i="21"/>
  <c r="AG124" i="21"/>
  <c r="AG125" i="21"/>
  <c r="AG126" i="21"/>
  <c r="AG127" i="21"/>
  <c r="AG128" i="21"/>
  <c r="AG129" i="21"/>
  <c r="AG130" i="21"/>
  <c r="AG131" i="21"/>
  <c r="AG132" i="21"/>
  <c r="AG133" i="21"/>
  <c r="AG134" i="21"/>
  <c r="AG135" i="21"/>
  <c r="AG136" i="21"/>
  <c r="AG137" i="21"/>
  <c r="AG138" i="21"/>
  <c r="AG139" i="21"/>
  <c r="AG140" i="21"/>
  <c r="AG141" i="21"/>
  <c r="AG142" i="21"/>
  <c r="AG143" i="21"/>
  <c r="AG144" i="21"/>
  <c r="AG145" i="21"/>
  <c r="AG146" i="21"/>
  <c r="AG147" i="21"/>
  <c r="AG148" i="21"/>
  <c r="AG149" i="21"/>
  <c r="AG150" i="21"/>
  <c r="AG151" i="21"/>
  <c r="AG152" i="21"/>
  <c r="AG153" i="21"/>
  <c r="AG154" i="21"/>
  <c r="AG155" i="21"/>
  <c r="AG156" i="21"/>
  <c r="AG157" i="21"/>
  <c r="AG158" i="21"/>
  <c r="AG159" i="21"/>
  <c r="AG160" i="21"/>
  <c r="AG161" i="21"/>
  <c r="AG162" i="21"/>
  <c r="AG163" i="21"/>
  <c r="AG164" i="21"/>
  <c r="AG165" i="21"/>
  <c r="AG166" i="21"/>
  <c r="AG167" i="21"/>
  <c r="AG168" i="21"/>
  <c r="AG169" i="21"/>
  <c r="AG170" i="21"/>
  <c r="AG171" i="21"/>
  <c r="AG172" i="21"/>
  <c r="AG173" i="21"/>
  <c r="AG174" i="21"/>
  <c r="AG175" i="21"/>
  <c r="AG176" i="21"/>
  <c r="AG177" i="21"/>
  <c r="AG178" i="21"/>
  <c r="AG179" i="21"/>
  <c r="AG180" i="21"/>
  <c r="AG181" i="21"/>
  <c r="AG182" i="21"/>
  <c r="AG183" i="21"/>
  <c r="AG184" i="21"/>
  <c r="AG185" i="21"/>
  <c r="AG186" i="21"/>
  <c r="AG187" i="21"/>
  <c r="AG188" i="21"/>
  <c r="AG189" i="21"/>
  <c r="AG190" i="21"/>
  <c r="AG191" i="21"/>
  <c r="AG192" i="21"/>
  <c r="AG193" i="21"/>
  <c r="AG194" i="21"/>
  <c r="AG195" i="21"/>
  <c r="AG196" i="21"/>
  <c r="AG197" i="21"/>
  <c r="AG198" i="21"/>
  <c r="AG199" i="21"/>
  <c r="AG200" i="21"/>
  <c r="AG201" i="21"/>
  <c r="AG202" i="21"/>
  <c r="AG203" i="21"/>
  <c r="AG204" i="21"/>
  <c r="AG205" i="21"/>
  <c r="AG206" i="21"/>
  <c r="AG207" i="21"/>
  <c r="AG208" i="21"/>
  <c r="AG209" i="21"/>
  <c r="AG210" i="21"/>
  <c r="AG211" i="21"/>
  <c r="AG212" i="21"/>
  <c r="AG213" i="21"/>
  <c r="AG214" i="21"/>
  <c r="AG215" i="21"/>
  <c r="AG216" i="21"/>
  <c r="AG217" i="21"/>
  <c r="AG218" i="21"/>
  <c r="AG219" i="21"/>
  <c r="AG220" i="21"/>
  <c r="AG221" i="21"/>
  <c r="AG222" i="21"/>
  <c r="AG223" i="21"/>
  <c r="AG224" i="21"/>
  <c r="AG225" i="21"/>
  <c r="AG226" i="21"/>
  <c r="AG227" i="21"/>
  <c r="AG228" i="21"/>
  <c r="AG229" i="21"/>
  <c r="AG230" i="21"/>
  <c r="AG231" i="21"/>
  <c r="AG232" i="21"/>
  <c r="AG233" i="21"/>
  <c r="AG234" i="21"/>
  <c r="AG235" i="21"/>
  <c r="AG236" i="21"/>
  <c r="AG237" i="21"/>
  <c r="Q12" i="16"/>
  <c r="AM18" i="20"/>
  <c r="AL18" i="20"/>
  <c r="AK18" i="20"/>
  <c r="W19" i="20"/>
  <c r="L15" i="20"/>
  <c r="Q16" i="20"/>
  <c r="M15" i="20"/>
  <c r="U16" i="20"/>
  <c r="X20" i="20"/>
  <c r="X21" i="20"/>
  <c r="X22" i="20"/>
  <c r="X23" i="20"/>
  <c r="X24" i="20"/>
  <c r="P62" i="1"/>
  <c r="P63" i="1"/>
  <c r="L12" i="18"/>
  <c r="H13" i="18"/>
  <c r="B13" i="18"/>
  <c r="B13" i="15"/>
  <c r="H13" i="15"/>
  <c r="A13" i="14"/>
  <c r="J13" i="14"/>
  <c r="C17" i="23"/>
  <c r="G17" i="23"/>
  <c r="S16" i="23"/>
  <c r="AD16" i="23"/>
  <c r="I16" i="23"/>
  <c r="A13" i="18"/>
  <c r="J13" i="18"/>
  <c r="A13" i="15"/>
  <c r="J13" i="15"/>
  <c r="I14" i="15"/>
  <c r="I14" i="14"/>
  <c r="I14" i="16"/>
  <c r="I14" i="18"/>
  <c r="H13" i="14"/>
  <c r="B13" i="14"/>
  <c r="H15" i="23"/>
  <c r="B15" i="23"/>
  <c r="A13" i="16"/>
  <c r="J13" i="16"/>
  <c r="J15" i="23"/>
  <c r="A15" i="23"/>
  <c r="H13" i="16"/>
  <c r="B13" i="16"/>
  <c r="A16" i="22"/>
  <c r="J16" i="22"/>
  <c r="I17" i="22"/>
  <c r="S17" i="22"/>
  <c r="AD17" i="22"/>
  <c r="H16" i="22"/>
  <c r="B16" i="22"/>
  <c r="A16" i="21"/>
  <c r="J16" i="21"/>
  <c r="I17" i="21"/>
  <c r="S17" i="21"/>
  <c r="AD17" i="21"/>
  <c r="B16" i="21"/>
  <c r="H17" i="20"/>
  <c r="B17" i="20"/>
  <c r="J17" i="20"/>
  <c r="A17" i="20"/>
  <c r="I18" i="20"/>
  <c r="S18" i="20"/>
  <c r="AD18" i="20"/>
  <c r="I14" i="17"/>
  <c r="B13" i="17"/>
  <c r="H13" i="17"/>
  <c r="A13" i="17"/>
  <c r="J13" i="17"/>
  <c r="A13" i="1"/>
  <c r="J13" i="1"/>
  <c r="B13" i="1"/>
  <c r="I14" i="1"/>
  <c r="M11" i="18"/>
  <c r="L11" i="18"/>
  <c r="V13" i="18"/>
  <c r="U14" i="18"/>
  <c r="M12" i="18"/>
  <c r="Q11" i="18"/>
  <c r="Q12" i="18"/>
  <c r="W13" i="18"/>
  <c r="W14" i="18"/>
  <c r="X13" i="18"/>
  <c r="W13" i="16"/>
  <c r="W14" i="16"/>
  <c r="U14" i="16"/>
  <c r="U15" i="16"/>
  <c r="V12" i="16"/>
  <c r="L12" i="16"/>
  <c r="Q13" i="16"/>
  <c r="M12" i="16"/>
  <c r="X13" i="16"/>
  <c r="X14" i="16"/>
  <c r="X15" i="16"/>
  <c r="M12" i="17"/>
  <c r="X14" i="17"/>
  <c r="X15" i="17"/>
  <c r="V15" i="17"/>
  <c r="V16" i="17"/>
  <c r="V17" i="17"/>
  <c r="W13" i="17"/>
  <c r="M13" i="17"/>
  <c r="AK12" i="17"/>
  <c r="AL12" i="17"/>
  <c r="AM12" i="17"/>
  <c r="U15" i="17"/>
  <c r="W11" i="1"/>
  <c r="AL10" i="1"/>
  <c r="AK10" i="1"/>
  <c r="X12" i="1"/>
  <c r="V12" i="1"/>
  <c r="S14" i="1"/>
  <c r="AD14" i="1"/>
  <c r="C15" i="18"/>
  <c r="S14" i="18"/>
  <c r="AD14" i="18"/>
  <c r="S14" i="17"/>
  <c r="AD14" i="17"/>
  <c r="S14" i="16"/>
  <c r="AD14" i="16"/>
  <c r="C15" i="15"/>
  <c r="G15" i="15"/>
  <c r="S14" i="15"/>
  <c r="AD14" i="15"/>
  <c r="C15" i="14"/>
  <c r="G15" i="14"/>
  <c r="S14" i="14"/>
  <c r="AD14" i="14"/>
  <c r="G184" i="20"/>
  <c r="F15" i="18"/>
  <c r="G15" i="18"/>
  <c r="AQ33" i="15"/>
  <c r="F15" i="1"/>
  <c r="R15" i="1"/>
  <c r="AG4" i="15"/>
  <c r="F19" i="20"/>
  <c r="R19" i="20"/>
  <c r="F15" i="17"/>
  <c r="R15" i="17"/>
  <c r="F18" i="21"/>
  <c r="R18" i="21"/>
  <c r="F15" i="16"/>
  <c r="R15" i="16"/>
  <c r="F18" i="22"/>
  <c r="R18" i="22"/>
  <c r="F15" i="15"/>
  <c r="R15" i="15"/>
  <c r="F17" i="23"/>
  <c r="R17" i="23"/>
  <c r="F15" i="14"/>
  <c r="R15" i="14"/>
  <c r="Q12" i="17"/>
  <c r="Q13" i="17"/>
  <c r="V22" i="20"/>
  <c r="V23" i="20"/>
  <c r="M13" i="26"/>
  <c r="M12" i="26"/>
  <c r="M13" i="19"/>
  <c r="M12" i="19"/>
  <c r="U10" i="1"/>
  <c r="M10" i="1"/>
  <c r="L9" i="1"/>
  <c r="Q10" i="1"/>
  <c r="R15" i="18"/>
  <c r="Q13" i="18"/>
  <c r="AG5" i="15"/>
  <c r="AG3" i="15"/>
  <c r="A16" i="24"/>
  <c r="J16" i="24"/>
  <c r="BB29" i="16"/>
  <c r="AQ35" i="15"/>
  <c r="V5" i="15"/>
  <c r="V3" i="15"/>
  <c r="H16" i="24"/>
  <c r="B16" i="24"/>
  <c r="F17" i="24"/>
  <c r="R17" i="24"/>
  <c r="S17" i="24"/>
  <c r="AD17" i="24"/>
  <c r="C18" i="24"/>
  <c r="G18" i="24"/>
  <c r="I17" i="24"/>
  <c r="Q117" i="15"/>
  <c r="Q118" i="15"/>
  <c r="Q119" i="15"/>
  <c r="Q120" i="15"/>
  <c r="Q121" i="15"/>
  <c r="Q122" i="15"/>
  <c r="Q123" i="15"/>
  <c r="Q124" i="15"/>
  <c r="Q125" i="15"/>
  <c r="Q126" i="15"/>
  <c r="Q127" i="15"/>
  <c r="Q128" i="15"/>
  <c r="Q129" i="15"/>
  <c r="Q130" i="15"/>
  <c r="Q131" i="15"/>
  <c r="Q132" i="15"/>
  <c r="Q133" i="15"/>
  <c r="Q134" i="15"/>
  <c r="Q135" i="15"/>
  <c r="Q136" i="15"/>
  <c r="Q137" i="15"/>
  <c r="Q138" i="15"/>
  <c r="Q139" i="15"/>
  <c r="Q140" i="15"/>
  <c r="Q141" i="15"/>
  <c r="Q142" i="15"/>
  <c r="Q143" i="15"/>
  <c r="Q144" i="15"/>
  <c r="Q145" i="15"/>
  <c r="Q146" i="15"/>
  <c r="Q147" i="15"/>
  <c r="Q148" i="15"/>
  <c r="Q149" i="15"/>
  <c r="Q150" i="15"/>
  <c r="Q151" i="15"/>
  <c r="Q152" i="15"/>
  <c r="Q153" i="15"/>
  <c r="Q154" i="15"/>
  <c r="Q155" i="15"/>
  <c r="Q156" i="15"/>
  <c r="Q157" i="15"/>
  <c r="Q158" i="15"/>
  <c r="Q159" i="15"/>
  <c r="Q160" i="15"/>
  <c r="Q161" i="15"/>
  <c r="Q162" i="15"/>
  <c r="Q163" i="15"/>
  <c r="Q164" i="15"/>
  <c r="Q165" i="15"/>
  <c r="Q166" i="15"/>
  <c r="Q167" i="15"/>
  <c r="Q168" i="15"/>
  <c r="Q169" i="15"/>
  <c r="Q170" i="15"/>
  <c r="Q171" i="15"/>
  <c r="Q172" i="15"/>
  <c r="Q173" i="15"/>
  <c r="Q174" i="15"/>
  <c r="Q175" i="15"/>
  <c r="Q176" i="15"/>
  <c r="Q177" i="15"/>
  <c r="Q178" i="15"/>
  <c r="Q179" i="15"/>
  <c r="Q180" i="15"/>
  <c r="Q181" i="15"/>
  <c r="Q182" i="15"/>
  <c r="Q183" i="15"/>
  <c r="Q184" i="15"/>
  <c r="Q185" i="15"/>
  <c r="Q186" i="15"/>
  <c r="Q187" i="15"/>
  <c r="Q188" i="15"/>
  <c r="Q189" i="15"/>
  <c r="Q190" i="15"/>
  <c r="Q191" i="15"/>
  <c r="Q192" i="15"/>
  <c r="Q193" i="15"/>
  <c r="Q194" i="15"/>
  <c r="Q195" i="15"/>
  <c r="Q196" i="15"/>
  <c r="Q197" i="15"/>
  <c r="Q198" i="15"/>
  <c r="Q199" i="15"/>
  <c r="Q200" i="15"/>
  <c r="Q201" i="15"/>
  <c r="Q202" i="15"/>
  <c r="Q203" i="15"/>
  <c r="Q204" i="15"/>
  <c r="Q205" i="15"/>
  <c r="Q206" i="15"/>
  <c r="Q207" i="15"/>
  <c r="Q208" i="15"/>
  <c r="Q209" i="15"/>
  <c r="Q210" i="15"/>
  <c r="Q211" i="15"/>
  <c r="Q212" i="15"/>
  <c r="Q213" i="15"/>
  <c r="Q214" i="15"/>
  <c r="Q215" i="15"/>
  <c r="Q216" i="15"/>
  <c r="Q217" i="15"/>
  <c r="Q218" i="15"/>
  <c r="Q219" i="15"/>
  <c r="Q220" i="15"/>
  <c r="Q221" i="15"/>
  <c r="Q222" i="15"/>
  <c r="Q223" i="15"/>
  <c r="Q224" i="15"/>
  <c r="Q225" i="15"/>
  <c r="Q226" i="15"/>
  <c r="Q227" i="15"/>
  <c r="Q228" i="15"/>
  <c r="Q229" i="15"/>
  <c r="Q230" i="15"/>
  <c r="Q231" i="15"/>
  <c r="Q232" i="15"/>
  <c r="Q233" i="15"/>
  <c r="Q234" i="15"/>
  <c r="Q235" i="15"/>
  <c r="Q236" i="15"/>
  <c r="Q237" i="15"/>
  <c r="Q238" i="15"/>
  <c r="Q239" i="15"/>
  <c r="Q240" i="15"/>
  <c r="Q241" i="15"/>
  <c r="Q242" i="15"/>
  <c r="Q243" i="15"/>
  <c r="Q244" i="15"/>
  <c r="Q245" i="15"/>
  <c r="Q246" i="15"/>
  <c r="Q247" i="15"/>
  <c r="Q248" i="15"/>
  <c r="Q249" i="15"/>
  <c r="Q250" i="15"/>
  <c r="Q251" i="15"/>
  <c r="Q252" i="15"/>
  <c r="Q253" i="15"/>
  <c r="Q254" i="15"/>
  <c r="Q255" i="15"/>
  <c r="Q256" i="15"/>
  <c r="Q257" i="15"/>
  <c r="Q258" i="15"/>
  <c r="Q259" i="15"/>
  <c r="Q260" i="15"/>
  <c r="Q261" i="15"/>
  <c r="Q262" i="15"/>
  <c r="Q263" i="15"/>
  <c r="Q264" i="15"/>
  <c r="Q265" i="15"/>
  <c r="Q266" i="15"/>
  <c r="Q267" i="15"/>
  <c r="Q268" i="15"/>
  <c r="Q269" i="15"/>
  <c r="Q270" i="15"/>
  <c r="Q271" i="15"/>
  <c r="Q272" i="15"/>
  <c r="Q273" i="15"/>
  <c r="Q274" i="15"/>
  <c r="Q275" i="15"/>
  <c r="Q276" i="15"/>
  <c r="Q277" i="15"/>
  <c r="Q278" i="15"/>
  <c r="Q279" i="15"/>
  <c r="Q280" i="15"/>
  <c r="BB29" i="18"/>
  <c r="AQ35" i="22"/>
  <c r="AQ33" i="22"/>
  <c r="AH9" i="14"/>
  <c r="AH10" i="14"/>
  <c r="AH11" i="14"/>
  <c r="AH12" i="14"/>
  <c r="AH13" i="14"/>
  <c r="AH14" i="14"/>
  <c r="AH15" i="14"/>
  <c r="AH16" i="14"/>
  <c r="AH17" i="14"/>
  <c r="AH18" i="14"/>
  <c r="AH19" i="14"/>
  <c r="AJ19" i="14"/>
  <c r="AH20" i="14"/>
  <c r="AJ20" i="14"/>
  <c r="AH21" i="14"/>
  <c r="AJ21" i="14"/>
  <c r="AH22" i="14"/>
  <c r="AJ22" i="14"/>
  <c r="AH23" i="14"/>
  <c r="AJ23" i="14"/>
  <c r="AH24" i="14"/>
  <c r="AJ24" i="14"/>
  <c r="AH25" i="14"/>
  <c r="AJ25" i="14"/>
  <c r="AH26" i="14"/>
  <c r="AJ26" i="14"/>
  <c r="AH27" i="14"/>
  <c r="AJ27" i="14"/>
  <c r="AH28" i="14"/>
  <c r="AJ28" i="14"/>
  <c r="AH29" i="14"/>
  <c r="AJ29" i="14"/>
  <c r="AH30" i="14"/>
  <c r="AJ30" i="14"/>
  <c r="AH31" i="14"/>
  <c r="AJ31" i="14"/>
  <c r="AH32" i="14"/>
  <c r="AJ32" i="14"/>
  <c r="AH33" i="14"/>
  <c r="AJ33" i="14"/>
  <c r="AH34" i="14"/>
  <c r="AJ34" i="14"/>
  <c r="AH35" i="14"/>
  <c r="AJ35" i="14"/>
  <c r="AH36" i="14"/>
  <c r="AJ36" i="14"/>
  <c r="AH37" i="14"/>
  <c r="AJ37" i="14"/>
  <c r="AH38" i="14"/>
  <c r="AJ38" i="14"/>
  <c r="AH39" i="14"/>
  <c r="AJ39" i="14"/>
  <c r="AH40" i="14"/>
  <c r="AJ40" i="14"/>
  <c r="AH41" i="14"/>
  <c r="AJ41" i="14"/>
  <c r="AH42" i="14"/>
  <c r="AJ42" i="14"/>
  <c r="AH43" i="14"/>
  <c r="AJ43" i="14"/>
  <c r="AH44" i="14"/>
  <c r="AJ44" i="14"/>
  <c r="AH45" i="14"/>
  <c r="AJ45" i="14"/>
  <c r="AH46" i="14"/>
  <c r="AJ46" i="14"/>
  <c r="AH47" i="14"/>
  <c r="AJ47" i="14"/>
  <c r="AH48" i="14"/>
  <c r="AJ48" i="14"/>
  <c r="AH49" i="14"/>
  <c r="AJ49" i="14"/>
  <c r="AH50" i="14"/>
  <c r="AJ50" i="14"/>
  <c r="AH51" i="14"/>
  <c r="AJ51" i="14"/>
  <c r="AH52" i="14"/>
  <c r="AJ52" i="14"/>
  <c r="AH53" i="14"/>
  <c r="AJ53" i="14"/>
  <c r="AH54" i="14"/>
  <c r="AJ54" i="14"/>
  <c r="AH55" i="14"/>
  <c r="AJ55" i="14"/>
  <c r="AH56" i="14"/>
  <c r="AJ56" i="14"/>
  <c r="AH57" i="14"/>
  <c r="AJ57" i="14"/>
  <c r="AH58" i="14"/>
  <c r="AJ58" i="14"/>
  <c r="AH59" i="14"/>
  <c r="AJ59" i="14"/>
  <c r="AH60" i="14"/>
  <c r="AJ60" i="14"/>
  <c r="AH61" i="14"/>
  <c r="AJ61" i="14"/>
  <c r="AH62" i="14"/>
  <c r="AJ62" i="14"/>
  <c r="AH63" i="14"/>
  <c r="AJ63" i="14"/>
  <c r="AH64" i="14"/>
  <c r="AJ64" i="14"/>
  <c r="AH65" i="14"/>
  <c r="AJ65" i="14"/>
  <c r="AH66" i="14"/>
  <c r="AJ66" i="14"/>
  <c r="AH67" i="14"/>
  <c r="AJ67" i="14"/>
  <c r="AH68" i="14"/>
  <c r="AJ68" i="14"/>
  <c r="AH69" i="14"/>
  <c r="AJ69" i="14"/>
  <c r="AH70" i="14"/>
  <c r="AJ70" i="14"/>
  <c r="AH71" i="14"/>
  <c r="AJ71" i="14"/>
  <c r="AH72" i="14"/>
  <c r="AJ72" i="14"/>
  <c r="AH73" i="14"/>
  <c r="AJ73" i="14"/>
  <c r="AH74" i="14"/>
  <c r="AJ74" i="14"/>
  <c r="AH75" i="14"/>
  <c r="AJ75" i="14"/>
  <c r="AH76" i="14"/>
  <c r="AJ76" i="14"/>
  <c r="AH77" i="14"/>
  <c r="AJ77" i="14"/>
  <c r="AH78" i="14"/>
  <c r="AJ78" i="14"/>
  <c r="AH79" i="14"/>
  <c r="AJ79" i="14"/>
  <c r="AH80" i="14"/>
  <c r="AJ80" i="14"/>
  <c r="AH81" i="14"/>
  <c r="AJ81" i="14"/>
  <c r="AH82" i="14"/>
  <c r="AJ82" i="14"/>
  <c r="AH83" i="14"/>
  <c r="AJ83" i="14"/>
  <c r="AH84" i="14"/>
  <c r="AJ84" i="14"/>
  <c r="AH85" i="14"/>
  <c r="AJ85" i="14"/>
  <c r="AH86" i="14"/>
  <c r="AJ86" i="14"/>
  <c r="AH87" i="14"/>
  <c r="AJ87" i="14"/>
  <c r="AH88" i="14"/>
  <c r="AJ88" i="14"/>
  <c r="AH89" i="14"/>
  <c r="AJ89" i="14"/>
  <c r="AH90" i="14"/>
  <c r="AJ90" i="14"/>
  <c r="AH91" i="14"/>
  <c r="AJ91" i="14"/>
  <c r="AH92" i="14"/>
  <c r="AJ92" i="14"/>
  <c r="AH93" i="14"/>
  <c r="AJ93" i="14"/>
  <c r="AH94" i="14"/>
  <c r="AJ94" i="14"/>
  <c r="AH95" i="14"/>
  <c r="AJ95" i="14"/>
  <c r="AH96" i="14"/>
  <c r="AJ96" i="14"/>
  <c r="AH97" i="14"/>
  <c r="AJ97" i="14"/>
  <c r="AH98" i="14"/>
  <c r="AJ98" i="14"/>
  <c r="AH99" i="14"/>
  <c r="AJ99" i="14"/>
  <c r="AH100" i="14"/>
  <c r="AJ100" i="14"/>
  <c r="AH101" i="14"/>
  <c r="AJ101" i="14"/>
  <c r="AH102" i="14"/>
  <c r="AJ102" i="14"/>
  <c r="AH103" i="14"/>
  <c r="AJ103" i="14"/>
  <c r="AH104" i="14"/>
  <c r="AJ104" i="14"/>
  <c r="AH105" i="14"/>
  <c r="AJ105" i="14"/>
  <c r="AH106" i="14"/>
  <c r="AJ106" i="14"/>
  <c r="AH107" i="14"/>
  <c r="AJ107" i="14"/>
  <c r="AH108" i="14"/>
  <c r="AJ108" i="14"/>
  <c r="AH109" i="14"/>
  <c r="AJ109" i="14"/>
  <c r="AH110" i="14"/>
  <c r="AJ110" i="14"/>
  <c r="AH111" i="14"/>
  <c r="AJ111" i="14"/>
  <c r="AH112" i="14"/>
  <c r="AJ112" i="14"/>
  <c r="AH113" i="14"/>
  <c r="AJ113" i="14"/>
  <c r="AG9" i="14"/>
  <c r="AG10" i="14"/>
  <c r="AG11" i="14"/>
  <c r="AG12" i="14"/>
  <c r="AG13" i="14"/>
  <c r="AG14" i="14"/>
  <c r="AG15" i="14"/>
  <c r="AG16" i="14"/>
  <c r="AG17" i="14"/>
  <c r="AG18" i="14"/>
  <c r="AG19" i="14"/>
  <c r="AG20" i="14"/>
  <c r="AG21" i="14"/>
  <c r="AG22" i="14"/>
  <c r="AG23" i="14"/>
  <c r="AG24" i="14"/>
  <c r="AG25" i="14"/>
  <c r="AG26" i="14"/>
  <c r="AG27" i="14"/>
  <c r="AG28" i="14"/>
  <c r="AG29" i="14"/>
  <c r="AG30" i="14"/>
  <c r="AG31" i="14"/>
  <c r="AG32" i="14"/>
  <c r="AG33" i="14"/>
  <c r="AG34" i="14"/>
  <c r="AG35" i="14"/>
  <c r="AG36" i="14"/>
  <c r="AG37" i="14"/>
  <c r="AG38" i="14"/>
  <c r="AG39" i="14"/>
  <c r="AG40" i="14"/>
  <c r="AG41" i="14"/>
  <c r="AG42" i="14"/>
  <c r="AG43" i="14"/>
  <c r="AG44" i="14"/>
  <c r="AG45" i="14"/>
  <c r="AG46" i="14"/>
  <c r="AG47" i="14"/>
  <c r="AG48" i="14"/>
  <c r="AG49" i="14"/>
  <c r="AG50" i="14"/>
  <c r="AG51" i="14"/>
  <c r="AG52" i="14"/>
  <c r="AG53" i="14"/>
  <c r="AG54" i="14"/>
  <c r="AG55" i="14"/>
  <c r="AG56" i="14"/>
  <c r="AG57" i="14"/>
  <c r="AG58" i="14"/>
  <c r="AG59" i="14"/>
  <c r="AG60" i="14"/>
  <c r="AG61" i="14"/>
  <c r="AG62" i="14"/>
  <c r="AG63" i="14"/>
  <c r="AG64" i="14"/>
  <c r="AG65" i="14"/>
  <c r="AG66" i="14"/>
  <c r="AG67" i="14"/>
  <c r="AG68" i="14"/>
  <c r="AG69" i="14"/>
  <c r="AG70" i="14"/>
  <c r="AG71" i="14"/>
  <c r="AG72" i="14"/>
  <c r="AG73" i="14"/>
  <c r="AG74" i="14"/>
  <c r="AG75" i="14"/>
  <c r="AG76" i="14"/>
  <c r="AG77" i="14"/>
  <c r="AG78" i="14"/>
  <c r="AG79" i="14"/>
  <c r="AG80" i="14"/>
  <c r="AG81" i="14"/>
  <c r="AG82" i="14"/>
  <c r="AG83" i="14"/>
  <c r="AG84" i="14"/>
  <c r="AG85" i="14"/>
  <c r="AG86" i="14"/>
  <c r="AG87" i="14"/>
  <c r="AG88" i="14"/>
  <c r="AG89" i="14"/>
  <c r="AG90" i="14"/>
  <c r="AG91" i="14"/>
  <c r="AG92" i="14"/>
  <c r="AG93" i="14"/>
  <c r="AG94" i="14"/>
  <c r="AG95" i="14"/>
  <c r="AG96" i="14"/>
  <c r="AG97" i="14"/>
  <c r="AG98" i="14"/>
  <c r="AG99" i="14"/>
  <c r="AG100" i="14"/>
  <c r="AG101" i="14"/>
  <c r="AG102" i="14"/>
  <c r="AG103" i="14"/>
  <c r="AG104" i="14"/>
  <c r="AG105" i="14"/>
  <c r="AG106" i="14"/>
  <c r="AG107" i="14"/>
  <c r="AG108" i="14"/>
  <c r="AG109" i="14"/>
  <c r="AG110" i="14"/>
  <c r="AG111" i="14"/>
  <c r="AG112" i="14"/>
  <c r="AG113" i="14"/>
  <c r="AV20" i="14"/>
  <c r="AS20" i="14"/>
  <c r="AV19" i="14"/>
  <c r="AS19" i="14"/>
  <c r="AV18" i="14"/>
  <c r="AS18" i="14"/>
  <c r="AQ37" i="14"/>
  <c r="X35" i="23"/>
  <c r="X36" i="23"/>
  <c r="X37" i="23"/>
  <c r="X38" i="23"/>
  <c r="X39" i="23"/>
  <c r="X40" i="23"/>
  <c r="X41" i="23"/>
  <c r="X42" i="23"/>
  <c r="X43" i="23"/>
  <c r="X44" i="23"/>
  <c r="X45" i="23"/>
  <c r="X46" i="23"/>
  <c r="X47" i="23"/>
  <c r="X48" i="23"/>
  <c r="X49" i="23"/>
  <c r="X50" i="23"/>
  <c r="X51" i="23"/>
  <c r="X52" i="23"/>
  <c r="X53" i="23"/>
  <c r="X54" i="23"/>
  <c r="X55" i="23"/>
  <c r="X56" i="23"/>
  <c r="L15" i="23"/>
  <c r="M15" i="23"/>
  <c r="U16" i="23"/>
  <c r="L14" i="23"/>
  <c r="M14" i="23"/>
  <c r="AK19" i="23"/>
  <c r="AL19" i="23"/>
  <c r="AM19" i="23"/>
  <c r="W20" i="23"/>
  <c r="Q15" i="23"/>
  <c r="AH9" i="15"/>
  <c r="AH10" i="15"/>
  <c r="AH11" i="15"/>
  <c r="AH12" i="15"/>
  <c r="AH13" i="15"/>
  <c r="AH14" i="15"/>
  <c r="AH15" i="15"/>
  <c r="AJ15" i="15"/>
  <c r="AH16" i="15"/>
  <c r="AJ16" i="15"/>
  <c r="AH17" i="15"/>
  <c r="AJ17" i="15"/>
  <c r="AH18" i="15"/>
  <c r="AJ18" i="15"/>
  <c r="AH19" i="15"/>
  <c r="AJ19" i="15"/>
  <c r="AH20" i="15"/>
  <c r="AJ20" i="15"/>
  <c r="AH21" i="15"/>
  <c r="AJ21" i="15"/>
  <c r="AH22" i="15"/>
  <c r="AJ22" i="15"/>
  <c r="AH23" i="15"/>
  <c r="AJ23" i="15"/>
  <c r="AH24" i="15"/>
  <c r="AJ24" i="15"/>
  <c r="AH25" i="15"/>
  <c r="AJ25" i="15"/>
  <c r="AH26" i="15"/>
  <c r="AJ26" i="15"/>
  <c r="AH27" i="15"/>
  <c r="AJ27" i="15"/>
  <c r="AH28" i="15"/>
  <c r="AJ28" i="15"/>
  <c r="AH29" i="15"/>
  <c r="AJ29" i="15"/>
  <c r="AH30" i="15"/>
  <c r="AJ30" i="15"/>
  <c r="AH31" i="15"/>
  <c r="AJ31" i="15"/>
  <c r="AH32" i="15"/>
  <c r="AJ32" i="15"/>
  <c r="AH33" i="15"/>
  <c r="AJ33" i="15"/>
  <c r="AH34" i="15"/>
  <c r="AJ34" i="15"/>
  <c r="AH35" i="15"/>
  <c r="AJ35" i="15"/>
  <c r="AH36" i="15"/>
  <c r="AJ36" i="15"/>
  <c r="AH37" i="15"/>
  <c r="AJ37" i="15"/>
  <c r="AH38" i="15"/>
  <c r="AJ38" i="15"/>
  <c r="AH39" i="15"/>
  <c r="AJ39" i="15"/>
  <c r="AH40" i="15"/>
  <c r="AJ40" i="15"/>
  <c r="AH41" i="15"/>
  <c r="AJ41" i="15"/>
  <c r="AH42" i="15"/>
  <c r="AJ42" i="15"/>
  <c r="AH43" i="15"/>
  <c r="AJ43" i="15"/>
  <c r="AH44" i="15"/>
  <c r="AJ44" i="15"/>
  <c r="AH45" i="15"/>
  <c r="AJ45" i="15"/>
  <c r="AH46" i="15"/>
  <c r="AJ46" i="15"/>
  <c r="AH47" i="15"/>
  <c r="AJ47" i="15"/>
  <c r="AH48" i="15"/>
  <c r="AJ48" i="15"/>
  <c r="AH49" i="15"/>
  <c r="AJ49" i="15"/>
  <c r="AH50" i="15"/>
  <c r="AJ50" i="15"/>
  <c r="AH51" i="15"/>
  <c r="AJ51" i="15"/>
  <c r="AH52" i="15"/>
  <c r="AJ52" i="15"/>
  <c r="AH53" i="15"/>
  <c r="AJ53" i="15"/>
  <c r="AH54" i="15"/>
  <c r="AJ54" i="15"/>
  <c r="AH55" i="15"/>
  <c r="AJ55" i="15"/>
  <c r="AH56" i="15"/>
  <c r="AJ56" i="15"/>
  <c r="AH57" i="15"/>
  <c r="AJ57" i="15"/>
  <c r="AH58" i="15"/>
  <c r="AJ58" i="15"/>
  <c r="AH59" i="15"/>
  <c r="AJ59" i="15"/>
  <c r="AH60" i="15"/>
  <c r="AJ60" i="15"/>
  <c r="AH61" i="15"/>
  <c r="AJ61" i="15"/>
  <c r="AH62" i="15"/>
  <c r="AJ62" i="15"/>
  <c r="AH63" i="15"/>
  <c r="AJ63" i="15"/>
  <c r="AH64" i="15"/>
  <c r="AJ64" i="15"/>
  <c r="AH65" i="15"/>
  <c r="AJ65" i="15"/>
  <c r="AH66" i="15"/>
  <c r="AJ66" i="15"/>
  <c r="AH67" i="15"/>
  <c r="AJ67" i="15"/>
  <c r="AH68" i="15"/>
  <c r="AJ68" i="15"/>
  <c r="AH69" i="15"/>
  <c r="AJ69" i="15"/>
  <c r="AH70" i="15"/>
  <c r="AJ70" i="15"/>
  <c r="AH71" i="15"/>
  <c r="AJ71" i="15"/>
  <c r="AH72" i="15"/>
  <c r="AJ72" i="15"/>
  <c r="AH73" i="15"/>
  <c r="AJ73" i="15"/>
  <c r="AH74" i="15"/>
  <c r="AJ74" i="15"/>
  <c r="AH75" i="15"/>
  <c r="AJ75" i="15"/>
  <c r="AH76" i="15"/>
  <c r="AJ76" i="15"/>
  <c r="AH77" i="15"/>
  <c r="AJ77" i="15"/>
  <c r="AH78" i="15"/>
  <c r="AJ78" i="15"/>
  <c r="AH79" i="15"/>
  <c r="AJ79" i="15"/>
  <c r="AH80" i="15"/>
  <c r="AJ80" i="15"/>
  <c r="AH81" i="15"/>
  <c r="AJ81" i="15"/>
  <c r="AH82" i="15"/>
  <c r="AJ82" i="15"/>
  <c r="AH83" i="15"/>
  <c r="AJ83" i="15"/>
  <c r="AH84" i="15"/>
  <c r="AJ84" i="15"/>
  <c r="AH85" i="15"/>
  <c r="AJ85" i="15"/>
  <c r="AH86" i="15"/>
  <c r="AJ86" i="15"/>
  <c r="AH87" i="15"/>
  <c r="AJ87" i="15"/>
  <c r="AH88" i="15"/>
  <c r="AJ88" i="15"/>
  <c r="AH89" i="15"/>
  <c r="AJ89" i="15"/>
  <c r="AH90" i="15"/>
  <c r="AJ90" i="15"/>
  <c r="AH91" i="15"/>
  <c r="AJ91" i="15"/>
  <c r="AH92" i="15"/>
  <c r="AJ92" i="15"/>
  <c r="AH93" i="15"/>
  <c r="AJ93" i="15"/>
  <c r="AH94" i="15"/>
  <c r="AJ94" i="15"/>
  <c r="AH95" i="15"/>
  <c r="AJ95" i="15"/>
  <c r="AH96" i="15"/>
  <c r="AJ96" i="15"/>
  <c r="AH97" i="15"/>
  <c r="AJ97" i="15"/>
  <c r="AH98" i="15"/>
  <c r="AJ98" i="15"/>
  <c r="AH99" i="15"/>
  <c r="AJ99" i="15"/>
  <c r="AH100" i="15"/>
  <c r="AJ100" i="15"/>
  <c r="AH101" i="15"/>
  <c r="AJ101" i="15"/>
  <c r="AH102" i="15"/>
  <c r="AJ102" i="15"/>
  <c r="AH103" i="15"/>
  <c r="AJ103" i="15"/>
  <c r="AH104" i="15"/>
  <c r="AJ104" i="15"/>
  <c r="AH105" i="15"/>
  <c r="AJ105" i="15"/>
  <c r="AH106" i="15"/>
  <c r="AJ106" i="15"/>
  <c r="AH107" i="15"/>
  <c r="AJ107" i="15"/>
  <c r="AH108" i="15"/>
  <c r="AJ108" i="15"/>
  <c r="AH109" i="15"/>
  <c r="AJ109" i="15"/>
  <c r="AH110" i="15"/>
  <c r="AJ110" i="15"/>
  <c r="AH111" i="15"/>
  <c r="AJ111" i="15"/>
  <c r="AH112" i="15"/>
  <c r="AJ112" i="15"/>
  <c r="AH113" i="15"/>
  <c r="AJ113" i="15"/>
  <c r="AG9" i="15"/>
  <c r="AG10" i="15"/>
  <c r="AG11" i="15"/>
  <c r="AG12" i="15"/>
  <c r="AG13" i="15"/>
  <c r="AG14" i="15"/>
  <c r="AG15" i="15"/>
  <c r="AG16" i="15"/>
  <c r="AG17" i="15"/>
  <c r="AG18" i="15"/>
  <c r="AG19" i="15"/>
  <c r="AG20" i="15"/>
  <c r="AG21" i="15"/>
  <c r="AG22" i="15"/>
  <c r="AG23" i="15"/>
  <c r="AG24" i="15"/>
  <c r="AG25" i="15"/>
  <c r="AG26" i="15"/>
  <c r="AG27" i="15"/>
  <c r="AG28" i="15"/>
  <c r="AG29" i="15"/>
  <c r="AG30" i="15"/>
  <c r="AG31" i="15"/>
  <c r="AG32" i="15"/>
  <c r="AG33" i="15"/>
  <c r="AG34" i="15"/>
  <c r="AG35" i="15"/>
  <c r="AG36" i="15"/>
  <c r="AG37" i="15"/>
  <c r="AG38" i="15"/>
  <c r="AG39" i="15"/>
  <c r="AG40" i="15"/>
  <c r="AG41" i="15"/>
  <c r="AG42" i="15"/>
  <c r="AG43" i="15"/>
  <c r="AG44" i="15"/>
  <c r="AG45" i="15"/>
  <c r="AG46" i="15"/>
  <c r="AG47" i="15"/>
  <c r="AG48" i="15"/>
  <c r="AG49" i="15"/>
  <c r="AG50" i="15"/>
  <c r="AG51" i="15"/>
  <c r="AG52" i="15"/>
  <c r="AG53" i="15"/>
  <c r="AG54" i="15"/>
  <c r="AG55" i="15"/>
  <c r="AG56" i="15"/>
  <c r="AG57" i="15"/>
  <c r="AG58" i="15"/>
  <c r="AG59" i="15"/>
  <c r="AG60" i="15"/>
  <c r="AG61" i="15"/>
  <c r="AG62" i="15"/>
  <c r="AG63" i="15"/>
  <c r="AG64" i="15"/>
  <c r="AG65" i="15"/>
  <c r="AG66" i="15"/>
  <c r="AG67" i="15"/>
  <c r="AG68" i="15"/>
  <c r="AG69" i="15"/>
  <c r="AG70" i="15"/>
  <c r="AG71" i="15"/>
  <c r="AG72" i="15"/>
  <c r="AG73" i="15"/>
  <c r="AG74" i="15"/>
  <c r="AG75" i="15"/>
  <c r="AG76" i="15"/>
  <c r="AG77" i="15"/>
  <c r="AG78" i="15"/>
  <c r="AG79" i="15"/>
  <c r="AG80" i="15"/>
  <c r="AG81" i="15"/>
  <c r="AG82" i="15"/>
  <c r="AG83" i="15"/>
  <c r="AG84" i="15"/>
  <c r="AG85" i="15"/>
  <c r="AG86" i="15"/>
  <c r="AG87" i="15"/>
  <c r="AG88" i="15"/>
  <c r="AG89" i="15"/>
  <c r="AG90" i="15"/>
  <c r="AG91" i="15"/>
  <c r="AG92" i="15"/>
  <c r="AG93" i="15"/>
  <c r="AG94" i="15"/>
  <c r="AG95" i="15"/>
  <c r="AG96" i="15"/>
  <c r="AG97" i="15"/>
  <c r="AG98" i="15"/>
  <c r="AG99" i="15"/>
  <c r="AG100" i="15"/>
  <c r="AG101" i="15"/>
  <c r="AG102" i="15"/>
  <c r="AG103" i="15"/>
  <c r="AG104" i="15"/>
  <c r="AG105" i="15"/>
  <c r="AG106" i="15"/>
  <c r="AG107" i="15"/>
  <c r="AG108" i="15"/>
  <c r="AG109" i="15"/>
  <c r="AG110" i="15"/>
  <c r="AG111" i="15"/>
  <c r="AG112" i="15"/>
  <c r="AG113" i="15"/>
  <c r="AV20" i="15"/>
  <c r="AS20" i="15"/>
  <c r="AV19" i="15"/>
  <c r="AS19" i="15"/>
  <c r="AV18" i="15"/>
  <c r="AS18" i="15"/>
  <c r="AQ37" i="15"/>
  <c r="Q276" i="22"/>
  <c r="Q277" i="22"/>
  <c r="Q278" i="22"/>
  <c r="Q279" i="22"/>
  <c r="Q280" i="22"/>
  <c r="Q281" i="22"/>
  <c r="AQ37" i="22"/>
  <c r="AG4" i="22"/>
  <c r="AG3" i="22"/>
  <c r="V4" i="22"/>
  <c r="V3" i="22"/>
  <c r="AG5" i="22"/>
  <c r="V5" i="22"/>
  <c r="AH9" i="22"/>
  <c r="AH10" i="22"/>
  <c r="AH11" i="22"/>
  <c r="AG9" i="22"/>
  <c r="AG10" i="22"/>
  <c r="AG11" i="22"/>
  <c r="AG12" i="22"/>
  <c r="AH34" i="21"/>
  <c r="AJ34" i="21"/>
  <c r="AH35" i="21"/>
  <c r="AJ35" i="21"/>
  <c r="AH36" i="21"/>
  <c r="AJ36" i="21"/>
  <c r="AH37" i="21"/>
  <c r="AJ37" i="21"/>
  <c r="AH38" i="21"/>
  <c r="AJ38" i="21"/>
  <c r="AH39" i="21"/>
  <c r="AJ39" i="21"/>
  <c r="AH40" i="21"/>
  <c r="AJ40" i="21"/>
  <c r="AH41" i="21"/>
  <c r="AJ41" i="21"/>
  <c r="AH42" i="21"/>
  <c r="AJ42" i="21"/>
  <c r="AH43" i="21"/>
  <c r="AJ43" i="21"/>
  <c r="AH44" i="21"/>
  <c r="AJ44" i="21"/>
  <c r="AH45" i="21"/>
  <c r="AJ45" i="21"/>
  <c r="AH46" i="21"/>
  <c r="AJ46" i="21"/>
  <c r="AH47" i="21"/>
  <c r="AJ47" i="21"/>
  <c r="AH48" i="21"/>
  <c r="AJ48" i="21"/>
  <c r="AH49" i="21"/>
  <c r="AJ49" i="21"/>
  <c r="AH50" i="21"/>
  <c r="AJ50" i="21"/>
  <c r="AH51" i="21"/>
  <c r="AJ51" i="21"/>
  <c r="AH52" i="21"/>
  <c r="AJ52" i="21"/>
  <c r="AH53" i="21"/>
  <c r="AJ53" i="21"/>
  <c r="AH54" i="21"/>
  <c r="AJ54" i="21"/>
  <c r="AH55" i="21"/>
  <c r="AJ55" i="21"/>
  <c r="AH56" i="21"/>
  <c r="AJ56" i="21"/>
  <c r="AH57" i="21"/>
  <c r="AJ57" i="21"/>
  <c r="AH58" i="21"/>
  <c r="AJ58" i="21"/>
  <c r="AH59" i="21"/>
  <c r="AJ59" i="21"/>
  <c r="AH60" i="21"/>
  <c r="AJ60" i="21"/>
  <c r="AH61" i="21"/>
  <c r="AJ61" i="21"/>
  <c r="AH62" i="21"/>
  <c r="AJ62" i="21"/>
  <c r="AH63" i="21"/>
  <c r="AJ63" i="21"/>
  <c r="AH64" i="21"/>
  <c r="AJ64" i="21"/>
  <c r="AH65" i="21"/>
  <c r="AJ65" i="21"/>
  <c r="AH66" i="21"/>
  <c r="AJ66" i="21"/>
  <c r="AH67" i="21"/>
  <c r="AJ67" i="21"/>
  <c r="AH68" i="21"/>
  <c r="AJ68" i="21"/>
  <c r="AH69" i="21"/>
  <c r="AJ69" i="21"/>
  <c r="AH70" i="21"/>
  <c r="AJ70" i="21"/>
  <c r="AH71" i="21"/>
  <c r="AJ71" i="21"/>
  <c r="AH72" i="21"/>
  <c r="AJ72" i="21"/>
  <c r="AH73" i="21"/>
  <c r="AJ73" i="21"/>
  <c r="AH74" i="21"/>
  <c r="AJ74" i="21"/>
  <c r="AH75" i="21"/>
  <c r="AJ75" i="21"/>
  <c r="AH76" i="21"/>
  <c r="AJ76" i="21"/>
  <c r="AH77" i="21"/>
  <c r="AJ77" i="21"/>
  <c r="AH78" i="21"/>
  <c r="AJ78" i="21"/>
  <c r="AH79" i="21"/>
  <c r="AJ79" i="21"/>
  <c r="AH80" i="21"/>
  <c r="AJ80" i="21"/>
  <c r="AH81" i="21"/>
  <c r="AJ81" i="21"/>
  <c r="AH82" i="21"/>
  <c r="AJ82" i="21"/>
  <c r="AH83" i="21"/>
  <c r="AJ83" i="21"/>
  <c r="AH84" i="21"/>
  <c r="AJ84" i="21"/>
  <c r="AH85" i="21"/>
  <c r="AJ85" i="21"/>
  <c r="AH86" i="21"/>
  <c r="AJ86" i="21"/>
  <c r="AH87" i="21"/>
  <c r="AJ87" i="21"/>
  <c r="AH88" i="21"/>
  <c r="AJ88" i="21"/>
  <c r="AH89" i="21"/>
  <c r="AJ89" i="21"/>
  <c r="AH90" i="21"/>
  <c r="AJ90" i="21"/>
  <c r="AH91" i="21"/>
  <c r="AJ91" i="21"/>
  <c r="AH92" i="21"/>
  <c r="AJ92" i="21"/>
  <c r="AH93" i="21"/>
  <c r="AJ93" i="21"/>
  <c r="AH94" i="21"/>
  <c r="AJ94" i="21"/>
  <c r="AH95" i="21"/>
  <c r="AJ95" i="21"/>
  <c r="AH96" i="21"/>
  <c r="AJ96" i="21"/>
  <c r="AH97" i="21"/>
  <c r="AJ97" i="21"/>
  <c r="AH98" i="21"/>
  <c r="AJ98" i="21"/>
  <c r="AH99" i="21"/>
  <c r="AJ99" i="21"/>
  <c r="AH100" i="21"/>
  <c r="AJ100" i="21"/>
  <c r="AH101" i="21"/>
  <c r="AJ101" i="21"/>
  <c r="AH102" i="21"/>
  <c r="AJ102" i="21"/>
  <c r="AH103" i="21"/>
  <c r="AJ103" i="21"/>
  <c r="AH104" i="21"/>
  <c r="AJ104" i="21"/>
  <c r="AH105" i="21"/>
  <c r="AJ105" i="21"/>
  <c r="AH106" i="21"/>
  <c r="AJ106" i="21"/>
  <c r="AH107" i="21"/>
  <c r="AJ107" i="21"/>
  <c r="AH108" i="21"/>
  <c r="AJ108" i="21"/>
  <c r="AH109" i="21"/>
  <c r="AJ109" i="21"/>
  <c r="AH110" i="21"/>
  <c r="AJ110" i="21"/>
  <c r="AH111" i="21"/>
  <c r="AJ111" i="21"/>
  <c r="AH112" i="21"/>
  <c r="AJ112" i="21"/>
  <c r="AH113" i="21"/>
  <c r="AJ113" i="21"/>
  <c r="AH114" i="21"/>
  <c r="AJ114" i="21"/>
  <c r="AH115" i="21"/>
  <c r="AJ115" i="21"/>
  <c r="AH116" i="21"/>
  <c r="AJ116" i="21"/>
  <c r="AH117" i="21"/>
  <c r="AJ117" i="21"/>
  <c r="AH118" i="21"/>
  <c r="AJ118" i="21"/>
  <c r="AH119" i="21"/>
  <c r="AJ119" i="21"/>
  <c r="AH120" i="21"/>
  <c r="AJ120" i="21"/>
  <c r="AH121" i="21"/>
  <c r="AJ121" i="21"/>
  <c r="AH122" i="21"/>
  <c r="AJ122" i="21"/>
  <c r="AH123" i="21"/>
  <c r="AJ123" i="21"/>
  <c r="AH124" i="21"/>
  <c r="AJ124" i="21"/>
  <c r="AH125" i="21"/>
  <c r="AJ125" i="21"/>
  <c r="AH126" i="21"/>
  <c r="AJ126" i="21"/>
  <c r="AH127" i="21"/>
  <c r="AJ127" i="21"/>
  <c r="AH128" i="21"/>
  <c r="AJ128" i="21"/>
  <c r="AH129" i="21"/>
  <c r="AJ129" i="21"/>
  <c r="AH130" i="21"/>
  <c r="AJ130" i="21"/>
  <c r="AH131" i="21"/>
  <c r="AJ131" i="21"/>
  <c r="AH132" i="21"/>
  <c r="AJ132" i="21"/>
  <c r="AH133" i="21"/>
  <c r="AJ133" i="21"/>
  <c r="AH134" i="21"/>
  <c r="AJ134" i="21"/>
  <c r="AH135" i="21"/>
  <c r="AJ135" i="21"/>
  <c r="AH136" i="21"/>
  <c r="AJ136" i="21"/>
  <c r="AH137" i="21"/>
  <c r="AJ137" i="21"/>
  <c r="AH138" i="21"/>
  <c r="AJ138" i="21"/>
  <c r="AH139" i="21"/>
  <c r="AJ139" i="21"/>
  <c r="AH140" i="21"/>
  <c r="AJ140" i="21"/>
  <c r="AH141" i="21"/>
  <c r="AJ141" i="21"/>
  <c r="AH142" i="21"/>
  <c r="AJ142" i="21"/>
  <c r="AH143" i="21"/>
  <c r="AJ143" i="21"/>
  <c r="AH144" i="21"/>
  <c r="AJ144" i="21"/>
  <c r="AH145" i="21"/>
  <c r="AJ145" i="21"/>
  <c r="AH146" i="21"/>
  <c r="AJ146" i="21"/>
  <c r="AH147" i="21"/>
  <c r="AJ147" i="21"/>
  <c r="AH148" i="21"/>
  <c r="AJ148" i="21"/>
  <c r="AH149" i="21"/>
  <c r="AJ149" i="21"/>
  <c r="AH150" i="21"/>
  <c r="AJ150" i="21"/>
  <c r="AH151" i="21"/>
  <c r="AJ151" i="21"/>
  <c r="AH152" i="21"/>
  <c r="AJ152" i="21"/>
  <c r="AH153" i="21"/>
  <c r="AJ153" i="21"/>
  <c r="AH154" i="21"/>
  <c r="AJ154" i="21"/>
  <c r="AH155" i="21"/>
  <c r="AJ155" i="21"/>
  <c r="AH156" i="21"/>
  <c r="AJ156" i="21"/>
  <c r="AH157" i="21"/>
  <c r="AJ157" i="21"/>
  <c r="AH158" i="21"/>
  <c r="AJ158" i="21"/>
  <c r="AH159" i="21"/>
  <c r="AJ159" i="21"/>
  <c r="AH160" i="21"/>
  <c r="AJ160" i="21"/>
  <c r="AH161" i="21"/>
  <c r="AJ161" i="21"/>
  <c r="AH162" i="21"/>
  <c r="AJ162" i="21"/>
  <c r="AH163" i="21"/>
  <c r="AJ163" i="21"/>
  <c r="AH164" i="21"/>
  <c r="AJ164" i="21"/>
  <c r="AH165" i="21"/>
  <c r="AJ165" i="21"/>
  <c r="AH166" i="21"/>
  <c r="AJ166" i="21"/>
  <c r="AH167" i="21"/>
  <c r="AJ167" i="21"/>
  <c r="AH168" i="21"/>
  <c r="AJ168" i="21"/>
  <c r="AH169" i="21"/>
  <c r="AJ169" i="21"/>
  <c r="AH170" i="21"/>
  <c r="AJ170" i="21"/>
  <c r="AH171" i="21"/>
  <c r="AJ171" i="21"/>
  <c r="AH172" i="21"/>
  <c r="AJ172" i="21"/>
  <c r="AH173" i="21"/>
  <c r="AJ173" i="21"/>
  <c r="AH174" i="21"/>
  <c r="AJ174" i="21"/>
  <c r="AH175" i="21"/>
  <c r="AJ175" i="21"/>
  <c r="AH176" i="21"/>
  <c r="AJ176" i="21"/>
  <c r="AH177" i="21"/>
  <c r="AJ177" i="21"/>
  <c r="AH178" i="21"/>
  <c r="AJ178" i="21"/>
  <c r="AH179" i="21"/>
  <c r="AJ179" i="21"/>
  <c r="AH180" i="21"/>
  <c r="AJ180" i="21"/>
  <c r="AH181" i="21"/>
  <c r="AJ181" i="21"/>
  <c r="AH182" i="21"/>
  <c r="AJ182" i="21"/>
  <c r="AH183" i="21"/>
  <c r="AJ183" i="21"/>
  <c r="AH184" i="21"/>
  <c r="AJ184" i="21"/>
  <c r="AH185" i="21"/>
  <c r="AJ185" i="21"/>
  <c r="AH186" i="21"/>
  <c r="AJ186" i="21"/>
  <c r="AH187" i="21"/>
  <c r="AJ187" i="21"/>
  <c r="AH188" i="21"/>
  <c r="AJ188" i="21"/>
  <c r="AH189" i="21"/>
  <c r="AJ189" i="21"/>
  <c r="AH190" i="21"/>
  <c r="AJ190" i="21"/>
  <c r="AH191" i="21"/>
  <c r="AJ191" i="21"/>
  <c r="AH192" i="21"/>
  <c r="AJ192" i="21"/>
  <c r="AH193" i="21"/>
  <c r="AJ193" i="21"/>
  <c r="AH194" i="21"/>
  <c r="AJ194" i="21"/>
  <c r="AH195" i="21"/>
  <c r="AJ195" i="21"/>
  <c r="AH196" i="21"/>
  <c r="AJ196" i="21"/>
  <c r="AH197" i="21"/>
  <c r="AJ197" i="21"/>
  <c r="AH198" i="21"/>
  <c r="AJ198" i="21"/>
  <c r="AH199" i="21"/>
  <c r="AJ199" i="21"/>
  <c r="AH200" i="21"/>
  <c r="AJ200" i="21"/>
  <c r="AH201" i="21"/>
  <c r="AJ201" i="21"/>
  <c r="AH202" i="21"/>
  <c r="AJ202" i="21"/>
  <c r="AH203" i="21"/>
  <c r="AJ203" i="21"/>
  <c r="AH204" i="21"/>
  <c r="AJ204" i="21"/>
  <c r="AH205" i="21"/>
  <c r="AJ205" i="21"/>
  <c r="AH206" i="21"/>
  <c r="AJ206" i="21"/>
  <c r="AH207" i="21"/>
  <c r="AJ207" i="21"/>
  <c r="AH208" i="21"/>
  <c r="AJ208" i="21"/>
  <c r="AH209" i="21"/>
  <c r="AH210" i="21"/>
  <c r="AH211" i="21"/>
  <c r="AH212" i="21"/>
  <c r="AH213" i="21"/>
  <c r="AH214" i="21"/>
  <c r="AH215" i="21"/>
  <c r="AH216" i="21"/>
  <c r="AH217" i="21"/>
  <c r="AH218" i="21"/>
  <c r="AH219" i="21"/>
  <c r="AH220" i="21"/>
  <c r="AH221" i="21"/>
  <c r="AH222" i="21"/>
  <c r="AH223" i="21"/>
  <c r="AH224" i="21"/>
  <c r="AH225" i="21"/>
  <c r="AH226" i="21"/>
  <c r="AH227" i="21"/>
  <c r="AH228" i="21"/>
  <c r="AH229" i="21"/>
  <c r="AH230" i="21"/>
  <c r="AH231" i="21"/>
  <c r="AH232" i="21"/>
  <c r="AH233" i="21"/>
  <c r="AH234" i="21"/>
  <c r="AH235" i="21"/>
  <c r="AH236" i="21"/>
  <c r="AH237" i="21"/>
  <c r="AU27" i="21"/>
  <c r="AT19" i="21"/>
  <c r="AT27" i="21"/>
  <c r="AU26" i="21"/>
  <c r="AT18" i="21"/>
  <c r="AU28" i="21"/>
  <c r="AT20" i="21"/>
  <c r="AT28" i="21"/>
  <c r="BB29" i="17"/>
  <c r="X25" i="20"/>
  <c r="L16" i="20"/>
  <c r="Q17" i="20"/>
  <c r="M16" i="20"/>
  <c r="U17" i="20"/>
  <c r="AL19" i="20"/>
  <c r="AK19" i="20"/>
  <c r="AM19" i="20"/>
  <c r="W20" i="20"/>
  <c r="W15" i="18"/>
  <c r="W16" i="18"/>
  <c r="AM14" i="18"/>
  <c r="AL14" i="18"/>
  <c r="AK14" i="18"/>
  <c r="C18" i="23"/>
  <c r="G18" i="23"/>
  <c r="S17" i="23"/>
  <c r="AD17" i="23"/>
  <c r="I17" i="23"/>
  <c r="I15" i="15"/>
  <c r="H14" i="18"/>
  <c r="B14" i="18"/>
  <c r="H14" i="14"/>
  <c r="B14" i="14"/>
  <c r="H16" i="23"/>
  <c r="B16" i="23"/>
  <c r="A14" i="15"/>
  <c r="J14" i="15"/>
  <c r="A14" i="18"/>
  <c r="J14" i="18"/>
  <c r="A14" i="14"/>
  <c r="J14" i="14"/>
  <c r="J16" i="23"/>
  <c r="A16" i="23"/>
  <c r="A14" i="16"/>
  <c r="J14" i="16"/>
  <c r="I15" i="14"/>
  <c r="I15" i="16"/>
  <c r="I15" i="18"/>
  <c r="H14" i="16"/>
  <c r="B14" i="16"/>
  <c r="B14" i="15"/>
  <c r="H14" i="15"/>
  <c r="I18" i="22"/>
  <c r="S18" i="22"/>
  <c r="AD18" i="22"/>
  <c r="B17" i="22"/>
  <c r="H17" i="22"/>
  <c r="J17" i="22"/>
  <c r="A17" i="22"/>
  <c r="J17" i="21"/>
  <c r="A17" i="21"/>
  <c r="I18" i="21"/>
  <c r="S18" i="21"/>
  <c r="AD18" i="21"/>
  <c r="B17" i="21"/>
  <c r="S19" i="20"/>
  <c r="AD19" i="20"/>
  <c r="I19" i="20"/>
  <c r="J18" i="20"/>
  <c r="A18" i="20"/>
  <c r="B18" i="20"/>
  <c r="H18" i="20"/>
  <c r="I15" i="17"/>
  <c r="B14" i="17"/>
  <c r="H14" i="17"/>
  <c r="A14" i="17"/>
  <c r="J14" i="17"/>
  <c r="B14" i="1"/>
  <c r="I15" i="1"/>
  <c r="A14" i="1"/>
  <c r="J14" i="1"/>
  <c r="AL15" i="18"/>
  <c r="AM15" i="18"/>
  <c r="AK15" i="18"/>
  <c r="L13" i="18"/>
  <c r="Q14" i="18"/>
  <c r="X14" i="18"/>
  <c r="L14" i="18"/>
  <c r="U15" i="18"/>
  <c r="M13" i="18"/>
  <c r="V14" i="18"/>
  <c r="V15" i="18"/>
  <c r="M14" i="16"/>
  <c r="L14" i="16"/>
  <c r="W15" i="16"/>
  <c r="L15" i="16"/>
  <c r="W16" i="16"/>
  <c r="M13" i="16"/>
  <c r="U16" i="16"/>
  <c r="L13" i="16"/>
  <c r="Q14" i="16"/>
  <c r="V13" i="16"/>
  <c r="X16" i="16"/>
  <c r="V18" i="17"/>
  <c r="V19" i="17"/>
  <c r="X16" i="17"/>
  <c r="X17" i="17"/>
  <c r="U16" i="17"/>
  <c r="U17" i="17"/>
  <c r="L13" i="17"/>
  <c r="AK13" i="17"/>
  <c r="AL13" i="17"/>
  <c r="AM13" i="17"/>
  <c r="W14" i="17"/>
  <c r="AL11" i="1"/>
  <c r="AK11" i="1"/>
  <c r="W12" i="1"/>
  <c r="AM11" i="1"/>
  <c r="X13" i="1"/>
  <c r="X14" i="1"/>
  <c r="V13" i="1"/>
  <c r="S15" i="1"/>
  <c r="AD15" i="1"/>
  <c r="C16" i="18"/>
  <c r="S15" i="18"/>
  <c r="AD15" i="18"/>
  <c r="S15" i="17"/>
  <c r="AD15" i="17"/>
  <c r="S15" i="16"/>
  <c r="AD15" i="16"/>
  <c r="C16" i="15"/>
  <c r="G16" i="15"/>
  <c r="S15" i="15"/>
  <c r="AD15" i="15"/>
  <c r="C16" i="14"/>
  <c r="G16" i="14"/>
  <c r="S15" i="14"/>
  <c r="AD15" i="14"/>
  <c r="G185" i="20"/>
  <c r="F16" i="18"/>
  <c r="R16" i="18"/>
  <c r="G16" i="18"/>
  <c r="F16" i="1"/>
  <c r="R16" i="1"/>
  <c r="Q16" i="23"/>
  <c r="F20" i="20"/>
  <c r="R20" i="20"/>
  <c r="F16" i="17"/>
  <c r="R16" i="17"/>
  <c r="F19" i="21"/>
  <c r="R19" i="21"/>
  <c r="F16" i="16"/>
  <c r="R16" i="16"/>
  <c r="F19" i="22"/>
  <c r="R19" i="22"/>
  <c r="F16" i="15"/>
  <c r="R16" i="15"/>
  <c r="F18" i="23"/>
  <c r="R18" i="23"/>
  <c r="F16" i="14"/>
  <c r="R16" i="14"/>
  <c r="V24" i="20"/>
  <c r="V25" i="20"/>
  <c r="V26" i="20"/>
  <c r="V27" i="20"/>
  <c r="V28" i="20"/>
  <c r="V29" i="20"/>
  <c r="V30" i="20"/>
  <c r="V31" i="20"/>
  <c r="V32" i="20"/>
  <c r="V33" i="20"/>
  <c r="V34" i="20"/>
  <c r="V35" i="20"/>
  <c r="V36" i="20"/>
  <c r="V37" i="20"/>
  <c r="V38" i="20"/>
  <c r="V39" i="20"/>
  <c r="V40" i="20"/>
  <c r="V41" i="20"/>
  <c r="V42" i="20"/>
  <c r="V43" i="20"/>
  <c r="V44" i="20"/>
  <c r="V45" i="20"/>
  <c r="V46" i="20"/>
  <c r="V47" i="20"/>
  <c r="V48" i="20"/>
  <c r="V49" i="20"/>
  <c r="V50" i="20"/>
  <c r="V51" i="20"/>
  <c r="V52" i="20"/>
  <c r="V53" i="20"/>
  <c r="V54" i="20"/>
  <c r="V55" i="20"/>
  <c r="V56" i="20"/>
  <c r="V57" i="20"/>
  <c r="V58" i="20"/>
  <c r="V59" i="20"/>
  <c r="V60" i="20"/>
  <c r="V61" i="20"/>
  <c r="V62" i="20"/>
  <c r="V63" i="20"/>
  <c r="V64" i="20"/>
  <c r="V65" i="20"/>
  <c r="V66" i="20"/>
  <c r="V67" i="20"/>
  <c r="V68" i="20"/>
  <c r="V69" i="20"/>
  <c r="V70" i="20"/>
  <c r="V71" i="20"/>
  <c r="V72" i="20"/>
  <c r="V73" i="20"/>
  <c r="V74" i="20"/>
  <c r="V75" i="20"/>
  <c r="V76" i="20"/>
  <c r="V77" i="20"/>
  <c r="V78" i="20"/>
  <c r="V79" i="20"/>
  <c r="V80" i="20"/>
  <c r="V81" i="20"/>
  <c r="V82" i="20"/>
  <c r="V83" i="20"/>
  <c r="V84" i="20"/>
  <c r="V85" i="20"/>
  <c r="V86" i="20"/>
  <c r="V87" i="20"/>
  <c r="V88" i="20"/>
  <c r="V89" i="20"/>
  <c r="V90" i="20"/>
  <c r="V91" i="20"/>
  <c r="V92" i="20"/>
  <c r="V93" i="20"/>
  <c r="V94" i="20"/>
  <c r="V95" i="20"/>
  <c r="V96" i="20"/>
  <c r="V97" i="20"/>
  <c r="V98" i="20"/>
  <c r="V99" i="20"/>
  <c r="V100" i="20"/>
  <c r="V101" i="20"/>
  <c r="V102" i="20"/>
  <c r="V103" i="20"/>
  <c r="V104" i="20"/>
  <c r="V105" i="20"/>
  <c r="V106" i="20"/>
  <c r="V107" i="20"/>
  <c r="V108" i="20"/>
  <c r="V109" i="20"/>
  <c r="V110" i="20"/>
  <c r="V111" i="20"/>
  <c r="V112" i="20"/>
  <c r="V113" i="20"/>
  <c r="V114" i="20"/>
  <c r="V115" i="20"/>
  <c r="V116" i="20"/>
  <c r="V117" i="20"/>
  <c r="V118" i="20"/>
  <c r="V119" i="20"/>
  <c r="V120" i="20"/>
  <c r="V121" i="20"/>
  <c r="V122" i="20"/>
  <c r="V123" i="20"/>
  <c r="V124" i="20"/>
  <c r="V125" i="20"/>
  <c r="V126" i="20"/>
  <c r="V127" i="20"/>
  <c r="V128" i="20"/>
  <c r="V129" i="20"/>
  <c r="V130" i="20"/>
  <c r="V131" i="20"/>
  <c r="V132" i="20"/>
  <c r="V133" i="20"/>
  <c r="V134" i="20"/>
  <c r="V135" i="20"/>
  <c r="V136" i="20"/>
  <c r="V137" i="20"/>
  <c r="V138" i="20"/>
  <c r="V139" i="20"/>
  <c r="V140" i="20"/>
  <c r="V141" i="20"/>
  <c r="V142" i="20"/>
  <c r="V143" i="20"/>
  <c r="V144" i="20"/>
  <c r="V145" i="20"/>
  <c r="V146" i="20"/>
  <c r="V147" i="20"/>
  <c r="V148" i="20"/>
  <c r="V149" i="20"/>
  <c r="V150" i="20"/>
  <c r="V151" i="20"/>
  <c r="V152" i="20"/>
  <c r="V153" i="20"/>
  <c r="V154" i="20"/>
  <c r="V155" i="20"/>
  <c r="V156" i="20"/>
  <c r="V157" i="20"/>
  <c r="V158" i="20"/>
  <c r="V159" i="20"/>
  <c r="V160" i="20"/>
  <c r="V161" i="20"/>
  <c r="V162" i="20"/>
  <c r="V163" i="20"/>
  <c r="V164" i="20"/>
  <c r="V165" i="20"/>
  <c r="V166" i="20"/>
  <c r="V167" i="20"/>
  <c r="V168" i="20"/>
  <c r="V169" i="20"/>
  <c r="V170" i="20"/>
  <c r="V171" i="20"/>
  <c r="V172" i="20"/>
  <c r="V173" i="20"/>
  <c r="V174" i="20"/>
  <c r="V175" i="20"/>
  <c r="V176" i="20"/>
  <c r="V177" i="20"/>
  <c r="V178" i="20"/>
  <c r="V179" i="20"/>
  <c r="V180" i="20"/>
  <c r="V181" i="20"/>
  <c r="V182" i="20"/>
  <c r="V183" i="20"/>
  <c r="V184" i="20"/>
  <c r="V185" i="20"/>
  <c r="V186" i="20"/>
  <c r="V187" i="20"/>
  <c r="V188" i="20"/>
  <c r="V189" i="20"/>
  <c r="V190" i="20"/>
  <c r="V191" i="20"/>
  <c r="V192" i="20"/>
  <c r="V193" i="20"/>
  <c r="V194" i="20"/>
  <c r="V195" i="20"/>
  <c r="V196" i="20"/>
  <c r="V197" i="20"/>
  <c r="V198" i="20"/>
  <c r="V199" i="20"/>
  <c r="V200" i="20"/>
  <c r="V201" i="20"/>
  <c r="V202" i="20"/>
  <c r="V203" i="20"/>
  <c r="V204" i="20"/>
  <c r="V205" i="20"/>
  <c r="V206" i="20"/>
  <c r="V207" i="20"/>
  <c r="V208" i="20"/>
  <c r="L10" i="1"/>
  <c r="Q11" i="1"/>
  <c r="U11" i="1"/>
  <c r="L11" i="1"/>
  <c r="F18" i="24"/>
  <c r="R18" i="24"/>
  <c r="I18" i="24"/>
  <c r="S18" i="24"/>
  <c r="AD18" i="24"/>
  <c r="C19" i="24"/>
  <c r="G19" i="24"/>
  <c r="H17" i="24"/>
  <c r="B17" i="24"/>
  <c r="Q15" i="16"/>
  <c r="J17" i="24"/>
  <c r="A17" i="24"/>
  <c r="AS26" i="14"/>
  <c r="D26" i="26"/>
  <c r="AH8" i="28"/>
  <c r="D26" i="19"/>
  <c r="AH6" i="28"/>
  <c r="AV26" i="14"/>
  <c r="AU18" i="14"/>
  <c r="AS27" i="14"/>
  <c r="D27" i="26"/>
  <c r="AE8" i="28"/>
  <c r="D27" i="19"/>
  <c r="AE6" i="28"/>
  <c r="AV27" i="14"/>
  <c r="AU19" i="14"/>
  <c r="AS28" i="14"/>
  <c r="D28" i="26"/>
  <c r="D28" i="19"/>
  <c r="AV28" i="14"/>
  <c r="AU20" i="14"/>
  <c r="AG114" i="14"/>
  <c r="AG237" i="14"/>
  <c r="AG115" i="14"/>
  <c r="AG116" i="14"/>
  <c r="AG117" i="14"/>
  <c r="AG118" i="14"/>
  <c r="AG119" i="14"/>
  <c r="AG120" i="14"/>
  <c r="AG121" i="14"/>
  <c r="AG122" i="14"/>
  <c r="AG123" i="14"/>
  <c r="AG124" i="14"/>
  <c r="AG125" i="14"/>
  <c r="AG126" i="14"/>
  <c r="AG127" i="14"/>
  <c r="AG128" i="14"/>
  <c r="AG129" i="14"/>
  <c r="AG130" i="14"/>
  <c r="AG131" i="14"/>
  <c r="AG132" i="14"/>
  <c r="AG133" i="14"/>
  <c r="AG134" i="14"/>
  <c r="AG135" i="14"/>
  <c r="AG136" i="14"/>
  <c r="AG137" i="14"/>
  <c r="AG138" i="14"/>
  <c r="AG139" i="14"/>
  <c r="AG140" i="14"/>
  <c r="AG141" i="14"/>
  <c r="AG142" i="14"/>
  <c r="AG143" i="14"/>
  <c r="AG144" i="14"/>
  <c r="AG145" i="14"/>
  <c r="AG146" i="14"/>
  <c r="AG147" i="14"/>
  <c r="AG148" i="14"/>
  <c r="AG149" i="14"/>
  <c r="AG150" i="14"/>
  <c r="AG151" i="14"/>
  <c r="AG152" i="14"/>
  <c r="AG153" i="14"/>
  <c r="AG154" i="14"/>
  <c r="AG155" i="14"/>
  <c r="AG156" i="14"/>
  <c r="AG157" i="14"/>
  <c r="AG158" i="14"/>
  <c r="AG159" i="14"/>
  <c r="AG160" i="14"/>
  <c r="AG161" i="14"/>
  <c r="AG162" i="14"/>
  <c r="AG163" i="14"/>
  <c r="AG164" i="14"/>
  <c r="AG165" i="14"/>
  <c r="AG166" i="14"/>
  <c r="AG167" i="14"/>
  <c r="AG168" i="14"/>
  <c r="AG169" i="14"/>
  <c r="AG170" i="14"/>
  <c r="AG171" i="14"/>
  <c r="AG172" i="14"/>
  <c r="AG173" i="14"/>
  <c r="AG174" i="14"/>
  <c r="AG175" i="14"/>
  <c r="AG176" i="14"/>
  <c r="AG177" i="14"/>
  <c r="AG178" i="14"/>
  <c r="AG179" i="14"/>
  <c r="AG180" i="14"/>
  <c r="AG181" i="14"/>
  <c r="AG182" i="14"/>
  <c r="AG183" i="14"/>
  <c r="AG184" i="14"/>
  <c r="AG185" i="14"/>
  <c r="AG186" i="14"/>
  <c r="AG187" i="14"/>
  <c r="AG188" i="14"/>
  <c r="AG189" i="14"/>
  <c r="AG190" i="14"/>
  <c r="AG191" i="14"/>
  <c r="AG192" i="14"/>
  <c r="AG193" i="14"/>
  <c r="AG194" i="14"/>
  <c r="AG195" i="14"/>
  <c r="AG196" i="14"/>
  <c r="AG197" i="14"/>
  <c r="AG198" i="14"/>
  <c r="AG199" i="14"/>
  <c r="AG200" i="14"/>
  <c r="AG201" i="14"/>
  <c r="AG202" i="14"/>
  <c r="AG203" i="14"/>
  <c r="AG204" i="14"/>
  <c r="AG205" i="14"/>
  <c r="AG206" i="14"/>
  <c r="AG207" i="14"/>
  <c r="AG208" i="14"/>
  <c r="AG209" i="14"/>
  <c r="AG210" i="14"/>
  <c r="AG211" i="14"/>
  <c r="AG212" i="14"/>
  <c r="AG213" i="14"/>
  <c r="AG214" i="14"/>
  <c r="AG215" i="14"/>
  <c r="AG216" i="14"/>
  <c r="AG217" i="14"/>
  <c r="AG218" i="14"/>
  <c r="AG219" i="14"/>
  <c r="AG220" i="14"/>
  <c r="AG221" i="14"/>
  <c r="AG222" i="14"/>
  <c r="AG223" i="14"/>
  <c r="AG224" i="14"/>
  <c r="AG225" i="14"/>
  <c r="AG226" i="14"/>
  <c r="AG227" i="14"/>
  <c r="AG228" i="14"/>
  <c r="AG229" i="14"/>
  <c r="AG230" i="14"/>
  <c r="AG231" i="14"/>
  <c r="AG232" i="14"/>
  <c r="AG233" i="14"/>
  <c r="AG234" i="14"/>
  <c r="AG235" i="14"/>
  <c r="AG236" i="14"/>
  <c r="AH114" i="14"/>
  <c r="AJ114" i="14"/>
  <c r="AH115" i="14"/>
  <c r="AJ115" i="14"/>
  <c r="AH116" i="14"/>
  <c r="AJ116" i="14"/>
  <c r="AH117" i="14"/>
  <c r="AJ117" i="14"/>
  <c r="AH118" i="14"/>
  <c r="AJ118" i="14"/>
  <c r="AH119" i="14"/>
  <c r="AJ119" i="14"/>
  <c r="AH120" i="14"/>
  <c r="AJ120" i="14"/>
  <c r="AH121" i="14"/>
  <c r="AJ121" i="14"/>
  <c r="AH122" i="14"/>
  <c r="AJ122" i="14"/>
  <c r="AH123" i="14"/>
  <c r="AJ123" i="14"/>
  <c r="AH124" i="14"/>
  <c r="AJ124" i="14"/>
  <c r="AH125" i="14"/>
  <c r="AJ125" i="14"/>
  <c r="AH126" i="14"/>
  <c r="AJ126" i="14"/>
  <c r="AH127" i="14"/>
  <c r="AJ127" i="14"/>
  <c r="AH128" i="14"/>
  <c r="AJ128" i="14"/>
  <c r="AH129" i="14"/>
  <c r="AJ129" i="14"/>
  <c r="AH130" i="14"/>
  <c r="AJ130" i="14"/>
  <c r="AH131" i="14"/>
  <c r="AJ131" i="14"/>
  <c r="AH132" i="14"/>
  <c r="AJ132" i="14"/>
  <c r="AH133" i="14"/>
  <c r="AJ133" i="14"/>
  <c r="AH134" i="14"/>
  <c r="AJ134" i="14"/>
  <c r="AH135" i="14"/>
  <c r="AJ135" i="14"/>
  <c r="AH136" i="14"/>
  <c r="AJ136" i="14"/>
  <c r="AH137" i="14"/>
  <c r="AJ137" i="14"/>
  <c r="AH138" i="14"/>
  <c r="AJ138" i="14"/>
  <c r="AH139" i="14"/>
  <c r="AJ139" i="14"/>
  <c r="AH140" i="14"/>
  <c r="AJ140" i="14"/>
  <c r="AH141" i="14"/>
  <c r="AJ141" i="14"/>
  <c r="AH142" i="14"/>
  <c r="AJ142" i="14"/>
  <c r="AH143" i="14"/>
  <c r="AJ143" i="14"/>
  <c r="AH144" i="14"/>
  <c r="AJ144" i="14"/>
  <c r="AH145" i="14"/>
  <c r="AJ145" i="14"/>
  <c r="AH146" i="14"/>
  <c r="AJ146" i="14"/>
  <c r="AH147" i="14"/>
  <c r="AJ147" i="14"/>
  <c r="AH148" i="14"/>
  <c r="AJ148" i="14"/>
  <c r="AH149" i="14"/>
  <c r="AJ149" i="14"/>
  <c r="AH150" i="14"/>
  <c r="AJ150" i="14"/>
  <c r="AH151" i="14"/>
  <c r="AJ151" i="14"/>
  <c r="AH152" i="14"/>
  <c r="AJ152" i="14"/>
  <c r="AH153" i="14"/>
  <c r="AJ153" i="14"/>
  <c r="AH154" i="14"/>
  <c r="AJ154" i="14"/>
  <c r="AH155" i="14"/>
  <c r="AJ155" i="14"/>
  <c r="AH156" i="14"/>
  <c r="AJ156" i="14"/>
  <c r="AH157" i="14"/>
  <c r="AJ157" i="14"/>
  <c r="AH158" i="14"/>
  <c r="AJ158" i="14"/>
  <c r="AH159" i="14"/>
  <c r="AJ159" i="14"/>
  <c r="AH160" i="14"/>
  <c r="AJ160" i="14"/>
  <c r="AH161" i="14"/>
  <c r="AJ161" i="14"/>
  <c r="AH162" i="14"/>
  <c r="AJ162" i="14"/>
  <c r="AH163" i="14"/>
  <c r="AJ163" i="14"/>
  <c r="AH164" i="14"/>
  <c r="AJ164" i="14"/>
  <c r="AH165" i="14"/>
  <c r="AJ165" i="14"/>
  <c r="AH166" i="14"/>
  <c r="AJ166" i="14"/>
  <c r="AH167" i="14"/>
  <c r="AJ167" i="14"/>
  <c r="AH168" i="14"/>
  <c r="AJ168" i="14"/>
  <c r="AH169" i="14"/>
  <c r="AJ169" i="14"/>
  <c r="AH170" i="14"/>
  <c r="AJ170" i="14"/>
  <c r="AH171" i="14"/>
  <c r="AJ171" i="14"/>
  <c r="AH172" i="14"/>
  <c r="AJ172" i="14"/>
  <c r="AH173" i="14"/>
  <c r="AJ173" i="14"/>
  <c r="AH174" i="14"/>
  <c r="AJ174" i="14"/>
  <c r="AH175" i="14"/>
  <c r="AJ175" i="14"/>
  <c r="AH176" i="14"/>
  <c r="AJ176" i="14"/>
  <c r="AH177" i="14"/>
  <c r="AJ177" i="14"/>
  <c r="AH178" i="14"/>
  <c r="AJ178" i="14"/>
  <c r="AH179" i="14"/>
  <c r="AJ179" i="14"/>
  <c r="AH180" i="14"/>
  <c r="AJ180" i="14"/>
  <c r="AH181" i="14"/>
  <c r="AJ181" i="14"/>
  <c r="AH182" i="14"/>
  <c r="AJ182" i="14"/>
  <c r="AH183" i="14"/>
  <c r="AJ183" i="14"/>
  <c r="AH184" i="14"/>
  <c r="AJ184" i="14"/>
  <c r="AH185" i="14"/>
  <c r="AJ185" i="14"/>
  <c r="AH186" i="14"/>
  <c r="AJ186" i="14"/>
  <c r="AH187" i="14"/>
  <c r="AJ187" i="14"/>
  <c r="AH188" i="14"/>
  <c r="AJ188" i="14"/>
  <c r="AH189" i="14"/>
  <c r="AJ189" i="14"/>
  <c r="AH190" i="14"/>
  <c r="AJ190" i="14"/>
  <c r="AH191" i="14"/>
  <c r="AJ191" i="14"/>
  <c r="AH192" i="14"/>
  <c r="AJ192" i="14"/>
  <c r="AH193" i="14"/>
  <c r="AJ193" i="14"/>
  <c r="AH194" i="14"/>
  <c r="AJ194" i="14"/>
  <c r="AH195" i="14"/>
  <c r="AJ195" i="14"/>
  <c r="AH196" i="14"/>
  <c r="AJ196" i="14"/>
  <c r="AH197" i="14"/>
  <c r="AJ197" i="14"/>
  <c r="AH198" i="14"/>
  <c r="AJ198" i="14"/>
  <c r="AH199" i="14"/>
  <c r="AJ199" i="14"/>
  <c r="AH200" i="14"/>
  <c r="AJ200" i="14"/>
  <c r="AH201" i="14"/>
  <c r="AJ201" i="14"/>
  <c r="AH202" i="14"/>
  <c r="AJ202" i="14"/>
  <c r="AH203" i="14"/>
  <c r="AJ203" i="14"/>
  <c r="AH204" i="14"/>
  <c r="AJ204" i="14"/>
  <c r="AH205" i="14"/>
  <c r="AJ205" i="14"/>
  <c r="AH206" i="14"/>
  <c r="AJ206" i="14"/>
  <c r="AH207" i="14"/>
  <c r="AJ207" i="14"/>
  <c r="AH208" i="14"/>
  <c r="AJ208" i="14"/>
  <c r="AH209" i="14"/>
  <c r="AH210" i="14"/>
  <c r="AH211" i="14"/>
  <c r="AH212" i="14"/>
  <c r="AH213" i="14"/>
  <c r="AH214" i="14"/>
  <c r="AH215" i="14"/>
  <c r="AH216" i="14"/>
  <c r="AH217" i="14"/>
  <c r="AH218" i="14"/>
  <c r="AH219" i="14"/>
  <c r="AH220" i="14"/>
  <c r="AH221" i="14"/>
  <c r="AH222" i="14"/>
  <c r="AH223" i="14"/>
  <c r="AH224" i="14"/>
  <c r="AH225" i="14"/>
  <c r="AH226" i="14"/>
  <c r="AH227" i="14"/>
  <c r="AH228" i="14"/>
  <c r="AH229" i="14"/>
  <c r="AH230" i="14"/>
  <c r="AH231" i="14"/>
  <c r="AH232" i="14"/>
  <c r="AH233" i="14"/>
  <c r="AH234" i="14"/>
  <c r="AH235" i="14"/>
  <c r="AH236" i="14"/>
  <c r="AM20" i="23"/>
  <c r="AK20" i="23"/>
  <c r="AL20" i="23"/>
  <c r="W21" i="23"/>
  <c r="L16" i="23"/>
  <c r="Q17" i="23"/>
  <c r="M16" i="23"/>
  <c r="U17" i="23"/>
  <c r="X57" i="23"/>
  <c r="X58" i="23"/>
  <c r="X59" i="23"/>
  <c r="X60" i="23"/>
  <c r="X61" i="23"/>
  <c r="X62" i="23"/>
  <c r="X63" i="23"/>
  <c r="X64" i="23"/>
  <c r="X65" i="23"/>
  <c r="X66" i="23"/>
  <c r="X67" i="23"/>
  <c r="X68" i="23"/>
  <c r="X69" i="23"/>
  <c r="X70" i="23"/>
  <c r="X71" i="23"/>
  <c r="X72" i="23"/>
  <c r="X73" i="23"/>
  <c r="X74" i="23"/>
  <c r="X75" i="23"/>
  <c r="X76" i="23"/>
  <c r="X77" i="23"/>
  <c r="X78" i="23"/>
  <c r="X79" i="23"/>
  <c r="X80" i="23"/>
  <c r="X81" i="23"/>
  <c r="X82" i="23"/>
  <c r="X83" i="23"/>
  <c r="X84" i="23"/>
  <c r="X85" i="23"/>
  <c r="X86" i="23"/>
  <c r="X87" i="23"/>
  <c r="AS26" i="15"/>
  <c r="D21" i="26"/>
  <c r="Z8" i="28"/>
  <c r="D21" i="19"/>
  <c r="Z6" i="28"/>
  <c r="AV26" i="15"/>
  <c r="AU18" i="15"/>
  <c r="AS27" i="15"/>
  <c r="D22" i="26"/>
  <c r="W8" i="28"/>
  <c r="D22" i="19"/>
  <c r="W6" i="28"/>
  <c r="AV27" i="15"/>
  <c r="AU19" i="15"/>
  <c r="AS28" i="15"/>
  <c r="D23" i="26"/>
  <c r="D23" i="19"/>
  <c r="AV28" i="15"/>
  <c r="AU20" i="15"/>
  <c r="AG114" i="15"/>
  <c r="AG237" i="15"/>
  <c r="AG115" i="15"/>
  <c r="AG116" i="15"/>
  <c r="AG117" i="15"/>
  <c r="AG118" i="15"/>
  <c r="AG119" i="15"/>
  <c r="AG120" i="15"/>
  <c r="AG121" i="15"/>
  <c r="AG122" i="15"/>
  <c r="AG123" i="15"/>
  <c r="AG124" i="15"/>
  <c r="AG125" i="15"/>
  <c r="AG126" i="15"/>
  <c r="AG127" i="15"/>
  <c r="AG128" i="15"/>
  <c r="AG129" i="15"/>
  <c r="AG130" i="15"/>
  <c r="AG131" i="15"/>
  <c r="AG132" i="15"/>
  <c r="AG133" i="15"/>
  <c r="AG134" i="15"/>
  <c r="AG135" i="15"/>
  <c r="AG136" i="15"/>
  <c r="AG137" i="15"/>
  <c r="AG138" i="15"/>
  <c r="AG139" i="15"/>
  <c r="AG140" i="15"/>
  <c r="AG141" i="15"/>
  <c r="AG142" i="15"/>
  <c r="AG143" i="15"/>
  <c r="AG144" i="15"/>
  <c r="AG145" i="15"/>
  <c r="AG146" i="15"/>
  <c r="AG147" i="15"/>
  <c r="AG148" i="15"/>
  <c r="AG149" i="15"/>
  <c r="AG150" i="15"/>
  <c r="AG151" i="15"/>
  <c r="AG152" i="15"/>
  <c r="AG153" i="15"/>
  <c r="AG154" i="15"/>
  <c r="AG155" i="15"/>
  <c r="AG156" i="15"/>
  <c r="AG157" i="15"/>
  <c r="AG158" i="15"/>
  <c r="AG159" i="15"/>
  <c r="AG160" i="15"/>
  <c r="AG161" i="15"/>
  <c r="AG162" i="15"/>
  <c r="AG163" i="15"/>
  <c r="AG164" i="15"/>
  <c r="AG165" i="15"/>
  <c r="AG166" i="15"/>
  <c r="AG167" i="15"/>
  <c r="AG168" i="15"/>
  <c r="AG169" i="15"/>
  <c r="AG170" i="15"/>
  <c r="AG171" i="15"/>
  <c r="AG172" i="15"/>
  <c r="AG173" i="15"/>
  <c r="AG174" i="15"/>
  <c r="AG175" i="15"/>
  <c r="AG176" i="15"/>
  <c r="AG177" i="15"/>
  <c r="AG178" i="15"/>
  <c r="AG179" i="15"/>
  <c r="AG180" i="15"/>
  <c r="AG181" i="15"/>
  <c r="AG182" i="15"/>
  <c r="AG183" i="15"/>
  <c r="AG184" i="15"/>
  <c r="AG185" i="15"/>
  <c r="AG186" i="15"/>
  <c r="AG187" i="15"/>
  <c r="AG188" i="15"/>
  <c r="AG189" i="15"/>
  <c r="AG190" i="15"/>
  <c r="AG191" i="15"/>
  <c r="AG192" i="15"/>
  <c r="AG193" i="15"/>
  <c r="AG194" i="15"/>
  <c r="AG195" i="15"/>
  <c r="AG196" i="15"/>
  <c r="AG197" i="15"/>
  <c r="AG198" i="15"/>
  <c r="AG199" i="15"/>
  <c r="AG200" i="15"/>
  <c r="AG201" i="15"/>
  <c r="AG202" i="15"/>
  <c r="AG203" i="15"/>
  <c r="AG204" i="15"/>
  <c r="AG205" i="15"/>
  <c r="AG206" i="15"/>
  <c r="AG207" i="15"/>
  <c r="AG208" i="15"/>
  <c r="AG209" i="15"/>
  <c r="AG210" i="15"/>
  <c r="AG211" i="15"/>
  <c r="AG212" i="15"/>
  <c r="AG213" i="15"/>
  <c r="AG214" i="15"/>
  <c r="AG215" i="15"/>
  <c r="AG216" i="15"/>
  <c r="AG217" i="15"/>
  <c r="AG218" i="15"/>
  <c r="AG219" i="15"/>
  <c r="AG220" i="15"/>
  <c r="AG221" i="15"/>
  <c r="AG222" i="15"/>
  <c r="AG223" i="15"/>
  <c r="AG224" i="15"/>
  <c r="AG225" i="15"/>
  <c r="AG226" i="15"/>
  <c r="AG227" i="15"/>
  <c r="AG228" i="15"/>
  <c r="AG229" i="15"/>
  <c r="AG230" i="15"/>
  <c r="AG231" i="15"/>
  <c r="AG232" i="15"/>
  <c r="AG233" i="15"/>
  <c r="AG234" i="15"/>
  <c r="AG235" i="15"/>
  <c r="AG236" i="15"/>
  <c r="AH114" i="15"/>
  <c r="AJ114" i="15"/>
  <c r="AH115" i="15"/>
  <c r="AJ115" i="15"/>
  <c r="AH116" i="15"/>
  <c r="AJ116" i="15"/>
  <c r="AH117" i="15"/>
  <c r="AJ117" i="15"/>
  <c r="AH118" i="15"/>
  <c r="AJ118" i="15"/>
  <c r="AH119" i="15"/>
  <c r="AJ119" i="15"/>
  <c r="AH120" i="15"/>
  <c r="AJ120" i="15"/>
  <c r="AH121" i="15"/>
  <c r="AJ121" i="15"/>
  <c r="AH122" i="15"/>
  <c r="AJ122" i="15"/>
  <c r="AH123" i="15"/>
  <c r="AJ123" i="15"/>
  <c r="AH124" i="15"/>
  <c r="AJ124" i="15"/>
  <c r="AH125" i="15"/>
  <c r="AJ125" i="15"/>
  <c r="AH126" i="15"/>
  <c r="AJ126" i="15"/>
  <c r="AH127" i="15"/>
  <c r="AJ127" i="15"/>
  <c r="AH128" i="15"/>
  <c r="AJ128" i="15"/>
  <c r="AH129" i="15"/>
  <c r="AJ129" i="15"/>
  <c r="AH130" i="15"/>
  <c r="AJ130" i="15"/>
  <c r="AH131" i="15"/>
  <c r="AJ131" i="15"/>
  <c r="AH132" i="15"/>
  <c r="AJ132" i="15"/>
  <c r="AH133" i="15"/>
  <c r="AJ133" i="15"/>
  <c r="AH134" i="15"/>
  <c r="AJ134" i="15"/>
  <c r="AH135" i="15"/>
  <c r="AJ135" i="15"/>
  <c r="AH136" i="15"/>
  <c r="AJ136" i="15"/>
  <c r="AH137" i="15"/>
  <c r="AJ137" i="15"/>
  <c r="AH138" i="15"/>
  <c r="AJ138" i="15"/>
  <c r="AH139" i="15"/>
  <c r="AJ139" i="15"/>
  <c r="AH140" i="15"/>
  <c r="AJ140" i="15"/>
  <c r="AH141" i="15"/>
  <c r="AJ141" i="15"/>
  <c r="AH142" i="15"/>
  <c r="AJ142" i="15"/>
  <c r="AH143" i="15"/>
  <c r="AJ143" i="15"/>
  <c r="AH144" i="15"/>
  <c r="AJ144" i="15"/>
  <c r="AH145" i="15"/>
  <c r="AJ145" i="15"/>
  <c r="AH146" i="15"/>
  <c r="AJ146" i="15"/>
  <c r="AH147" i="15"/>
  <c r="AJ147" i="15"/>
  <c r="AH148" i="15"/>
  <c r="AJ148" i="15"/>
  <c r="AH149" i="15"/>
  <c r="AJ149" i="15"/>
  <c r="AH150" i="15"/>
  <c r="AJ150" i="15"/>
  <c r="AH151" i="15"/>
  <c r="AJ151" i="15"/>
  <c r="AH152" i="15"/>
  <c r="AJ152" i="15"/>
  <c r="AH153" i="15"/>
  <c r="AJ153" i="15"/>
  <c r="AH154" i="15"/>
  <c r="AJ154" i="15"/>
  <c r="AH155" i="15"/>
  <c r="AJ155" i="15"/>
  <c r="AH156" i="15"/>
  <c r="AJ156" i="15"/>
  <c r="AH157" i="15"/>
  <c r="AJ157" i="15"/>
  <c r="AH158" i="15"/>
  <c r="AJ158" i="15"/>
  <c r="AH159" i="15"/>
  <c r="AJ159" i="15"/>
  <c r="AH160" i="15"/>
  <c r="AJ160" i="15"/>
  <c r="AH161" i="15"/>
  <c r="AJ161" i="15"/>
  <c r="AH162" i="15"/>
  <c r="AJ162" i="15"/>
  <c r="AH163" i="15"/>
  <c r="AJ163" i="15"/>
  <c r="AH164" i="15"/>
  <c r="AJ164" i="15"/>
  <c r="AH165" i="15"/>
  <c r="AJ165" i="15"/>
  <c r="AH166" i="15"/>
  <c r="AJ166" i="15"/>
  <c r="AH167" i="15"/>
  <c r="AJ167" i="15"/>
  <c r="AH168" i="15"/>
  <c r="AJ168" i="15"/>
  <c r="AH169" i="15"/>
  <c r="AJ169" i="15"/>
  <c r="AH170" i="15"/>
  <c r="AJ170" i="15"/>
  <c r="AH171" i="15"/>
  <c r="AJ171" i="15"/>
  <c r="AH172" i="15"/>
  <c r="AJ172" i="15"/>
  <c r="AH173" i="15"/>
  <c r="AJ173" i="15"/>
  <c r="AH174" i="15"/>
  <c r="AJ174" i="15"/>
  <c r="AH175" i="15"/>
  <c r="AJ175" i="15"/>
  <c r="AH176" i="15"/>
  <c r="AJ176" i="15"/>
  <c r="AH177" i="15"/>
  <c r="AJ177" i="15"/>
  <c r="AH178" i="15"/>
  <c r="AJ178" i="15"/>
  <c r="AH179" i="15"/>
  <c r="AJ179" i="15"/>
  <c r="AH180" i="15"/>
  <c r="AJ180" i="15"/>
  <c r="AH181" i="15"/>
  <c r="AJ181" i="15"/>
  <c r="AH182" i="15"/>
  <c r="AJ182" i="15"/>
  <c r="AH183" i="15"/>
  <c r="AJ183" i="15"/>
  <c r="AH184" i="15"/>
  <c r="AJ184" i="15"/>
  <c r="AH185" i="15"/>
  <c r="AJ185" i="15"/>
  <c r="AH186" i="15"/>
  <c r="AJ186" i="15"/>
  <c r="AH187" i="15"/>
  <c r="AJ187" i="15"/>
  <c r="AH188" i="15"/>
  <c r="AJ188" i="15"/>
  <c r="AH189" i="15"/>
  <c r="AJ189" i="15"/>
  <c r="AH190" i="15"/>
  <c r="AJ190" i="15"/>
  <c r="AH191" i="15"/>
  <c r="AJ191" i="15"/>
  <c r="AH192" i="15"/>
  <c r="AJ192" i="15"/>
  <c r="AH193" i="15"/>
  <c r="AJ193" i="15"/>
  <c r="AH194" i="15"/>
  <c r="AJ194" i="15"/>
  <c r="AH195" i="15"/>
  <c r="AJ195" i="15"/>
  <c r="AH196" i="15"/>
  <c r="AJ196" i="15"/>
  <c r="AH197" i="15"/>
  <c r="AJ197" i="15"/>
  <c r="AH198" i="15"/>
  <c r="AJ198" i="15"/>
  <c r="AH199" i="15"/>
  <c r="AJ199" i="15"/>
  <c r="AH200" i="15"/>
  <c r="AJ200" i="15"/>
  <c r="AH201" i="15"/>
  <c r="AJ201" i="15"/>
  <c r="AH202" i="15"/>
  <c r="AJ202" i="15"/>
  <c r="AH203" i="15"/>
  <c r="AJ203" i="15"/>
  <c r="AH204" i="15"/>
  <c r="AJ204" i="15"/>
  <c r="AH205" i="15"/>
  <c r="AJ205" i="15"/>
  <c r="AH206" i="15"/>
  <c r="AJ206" i="15"/>
  <c r="AH207" i="15"/>
  <c r="AJ207" i="15"/>
  <c r="AH208" i="15"/>
  <c r="AJ208" i="15"/>
  <c r="AH209" i="15"/>
  <c r="AH210" i="15"/>
  <c r="AH211" i="15"/>
  <c r="AH212" i="15"/>
  <c r="AH213" i="15"/>
  <c r="AH214" i="15"/>
  <c r="AH215" i="15"/>
  <c r="AH216" i="15"/>
  <c r="AH217" i="15"/>
  <c r="AH218" i="15"/>
  <c r="AH219" i="15"/>
  <c r="AH220" i="15"/>
  <c r="AH221" i="15"/>
  <c r="AH222" i="15"/>
  <c r="AH223" i="15"/>
  <c r="AH224" i="15"/>
  <c r="AH225" i="15"/>
  <c r="AH226" i="15"/>
  <c r="AH227" i="15"/>
  <c r="AH228" i="15"/>
  <c r="AH229" i="15"/>
  <c r="AH230" i="15"/>
  <c r="AH231" i="15"/>
  <c r="AH232" i="15"/>
  <c r="AH233" i="15"/>
  <c r="AH234" i="15"/>
  <c r="AH235" i="15"/>
  <c r="AH236" i="15"/>
  <c r="AH12" i="22"/>
  <c r="AV20" i="22"/>
  <c r="AS20" i="22"/>
  <c r="AV18" i="22"/>
  <c r="AS18" i="22"/>
  <c r="AV19" i="22"/>
  <c r="AS19" i="22"/>
  <c r="AG13" i="22"/>
  <c r="AH13" i="22"/>
  <c r="AT26" i="21"/>
  <c r="AV29" i="21"/>
  <c r="AV21" i="21"/>
  <c r="AF6" i="21"/>
  <c r="AF8" i="21"/>
  <c r="Q14" i="17"/>
  <c r="AL20" i="20"/>
  <c r="AM20" i="20"/>
  <c r="AK20" i="20"/>
  <c r="W21" i="20"/>
  <c r="L17" i="20"/>
  <c r="Q18" i="20"/>
  <c r="M17" i="20"/>
  <c r="U18" i="20"/>
  <c r="X26" i="20"/>
  <c r="X27" i="20"/>
  <c r="X28" i="20"/>
  <c r="X29" i="20"/>
  <c r="X30" i="20"/>
  <c r="X31" i="20"/>
  <c r="X32" i="20"/>
  <c r="X33" i="20"/>
  <c r="X34" i="20"/>
  <c r="A15" i="18"/>
  <c r="J15" i="18"/>
  <c r="A15" i="14"/>
  <c r="J15" i="14"/>
  <c r="H17" i="23"/>
  <c r="B17" i="23"/>
  <c r="H15" i="14"/>
  <c r="B15" i="14"/>
  <c r="S18" i="23"/>
  <c r="AD18" i="23"/>
  <c r="C19" i="23"/>
  <c r="G19" i="23"/>
  <c r="I18" i="23"/>
  <c r="H15" i="16"/>
  <c r="B15" i="16"/>
  <c r="J17" i="23"/>
  <c r="A17" i="23"/>
  <c r="H15" i="18"/>
  <c r="B15" i="18"/>
  <c r="B15" i="15"/>
  <c r="H15" i="15"/>
  <c r="I16" i="14"/>
  <c r="I16" i="16"/>
  <c r="I16" i="18"/>
  <c r="I16" i="15"/>
  <c r="A15" i="16"/>
  <c r="J15" i="16"/>
  <c r="A15" i="15"/>
  <c r="J15" i="15"/>
  <c r="I19" i="22"/>
  <c r="S19" i="22"/>
  <c r="AD19" i="22"/>
  <c r="J18" i="22"/>
  <c r="A18" i="22"/>
  <c r="H18" i="22"/>
  <c r="B18" i="22"/>
  <c r="J18" i="21"/>
  <c r="A18" i="21"/>
  <c r="B18" i="21"/>
  <c r="I19" i="21"/>
  <c r="S19" i="21"/>
  <c r="AD19" i="21"/>
  <c r="J19" i="20"/>
  <c r="A19" i="20"/>
  <c r="I20" i="20"/>
  <c r="S20" i="20"/>
  <c r="AD20" i="20"/>
  <c r="H19" i="20"/>
  <c r="B19" i="20"/>
  <c r="B15" i="17"/>
  <c r="H15" i="17"/>
  <c r="I16" i="17"/>
  <c r="A15" i="17"/>
  <c r="J15" i="17"/>
  <c r="I16" i="1"/>
  <c r="B15" i="1"/>
  <c r="A15" i="1"/>
  <c r="J15" i="1"/>
  <c r="Q15" i="18"/>
  <c r="M14" i="18"/>
  <c r="X15" i="18"/>
  <c r="M15" i="18"/>
  <c r="AK16" i="18"/>
  <c r="AL16" i="18"/>
  <c r="AM16" i="18"/>
  <c r="W17" i="18"/>
  <c r="U16" i="18"/>
  <c r="V16" i="18"/>
  <c r="Q16" i="16"/>
  <c r="M15" i="16"/>
  <c r="M16" i="16"/>
  <c r="L16" i="16"/>
  <c r="U17" i="16"/>
  <c r="U18" i="16"/>
  <c r="U19" i="16"/>
  <c r="X17" i="16"/>
  <c r="V14" i="16"/>
  <c r="AL15" i="16"/>
  <c r="AM15" i="16"/>
  <c r="AK15" i="16"/>
  <c r="W17" i="16"/>
  <c r="AK16" i="16"/>
  <c r="AL16" i="16"/>
  <c r="AM16" i="16"/>
  <c r="V15" i="16"/>
  <c r="V16" i="16"/>
  <c r="X18" i="16"/>
  <c r="X19" i="16"/>
  <c r="X20" i="16"/>
  <c r="X21" i="16"/>
  <c r="X22" i="16"/>
  <c r="AM14" i="17"/>
  <c r="AK14" i="17"/>
  <c r="AL14" i="17"/>
  <c r="M14" i="17"/>
  <c r="L14" i="17"/>
  <c r="W15" i="17"/>
  <c r="X18" i="17"/>
  <c r="X19" i="17"/>
  <c r="U18" i="17"/>
  <c r="V20" i="17"/>
  <c r="W13" i="1"/>
  <c r="AL12" i="1"/>
  <c r="AK12" i="1"/>
  <c r="AM12" i="1"/>
  <c r="X15" i="1"/>
  <c r="V14" i="1"/>
  <c r="S16" i="1"/>
  <c r="AD16" i="1"/>
  <c r="C17" i="18"/>
  <c r="S16" i="18"/>
  <c r="AD16" i="18"/>
  <c r="S16" i="17"/>
  <c r="AD16" i="17"/>
  <c r="S16" i="16"/>
  <c r="AD16" i="16"/>
  <c r="C17" i="15"/>
  <c r="G17" i="15"/>
  <c r="S16" i="15"/>
  <c r="AD16" i="15"/>
  <c r="C17" i="14"/>
  <c r="G17" i="14"/>
  <c r="S16" i="14"/>
  <c r="AD16" i="14"/>
  <c r="G186" i="20"/>
  <c r="F17" i="18"/>
  <c r="G17" i="18"/>
  <c r="F17" i="1"/>
  <c r="R17" i="1"/>
  <c r="F21" i="20"/>
  <c r="R21" i="20"/>
  <c r="F17" i="17"/>
  <c r="R17" i="17"/>
  <c r="F20" i="21"/>
  <c r="R20" i="21"/>
  <c r="F17" i="16"/>
  <c r="R17" i="16"/>
  <c r="F20" i="22"/>
  <c r="R20" i="22"/>
  <c r="F17" i="15"/>
  <c r="R17" i="15"/>
  <c r="F19" i="23"/>
  <c r="R19" i="23"/>
  <c r="F17" i="14"/>
  <c r="R17" i="14"/>
  <c r="Q15" i="17"/>
  <c r="E28" i="19"/>
  <c r="E27" i="19"/>
  <c r="E23" i="19"/>
  <c r="E22" i="19"/>
  <c r="E28" i="26"/>
  <c r="E27" i="26"/>
  <c r="E23" i="26"/>
  <c r="E22" i="26"/>
  <c r="Q12" i="1"/>
  <c r="M11" i="1"/>
  <c r="U12" i="1"/>
  <c r="U13" i="1"/>
  <c r="U14" i="1"/>
  <c r="R17" i="18"/>
  <c r="A18" i="24"/>
  <c r="J18" i="24"/>
  <c r="F19" i="24"/>
  <c r="R19" i="24"/>
  <c r="I19" i="24"/>
  <c r="S19" i="24"/>
  <c r="AD19" i="24"/>
  <c r="C20" i="24"/>
  <c r="G20" i="24"/>
  <c r="B18" i="24"/>
  <c r="H18" i="24"/>
  <c r="AF6" i="14"/>
  <c r="AF8" i="14"/>
  <c r="AF6" i="15"/>
  <c r="AF8" i="15"/>
  <c r="AU28" i="14"/>
  <c r="AT20" i="14"/>
  <c r="AT28" i="14"/>
  <c r="AU27" i="14"/>
  <c r="AT19" i="14"/>
  <c r="AT27" i="14"/>
  <c r="AU26" i="14"/>
  <c r="AT18" i="14"/>
  <c r="AH237" i="14"/>
  <c r="X88" i="23"/>
  <c r="X89" i="23"/>
  <c r="X90" i="23"/>
  <c r="X91" i="23"/>
  <c r="X92" i="23"/>
  <c r="X93" i="23"/>
  <c r="X94" i="23"/>
  <c r="X95" i="23"/>
  <c r="X96" i="23"/>
  <c r="X97" i="23"/>
  <c r="X98" i="23"/>
  <c r="X99" i="23"/>
  <c r="X100" i="23"/>
  <c r="X101" i="23"/>
  <c r="X102" i="23"/>
  <c r="X103" i="23"/>
  <c r="X104" i="23"/>
  <c r="X105" i="23"/>
  <c r="X106" i="23"/>
  <c r="X107" i="23"/>
  <c r="X108" i="23"/>
  <c r="X109" i="23"/>
  <c r="X110" i="23"/>
  <c r="X111" i="23"/>
  <c r="X112" i="23"/>
  <c r="X113" i="23"/>
  <c r="X114" i="23"/>
  <c r="X115" i="23"/>
  <c r="X116" i="23"/>
  <c r="X117" i="23"/>
  <c r="X118" i="23"/>
  <c r="X119" i="23"/>
  <c r="X120" i="23"/>
  <c r="X121" i="23"/>
  <c r="X122" i="23"/>
  <c r="X123" i="23"/>
  <c r="X124" i="23"/>
  <c r="X125" i="23"/>
  <c r="X126" i="23"/>
  <c r="L17" i="23"/>
  <c r="Q18" i="23"/>
  <c r="M17" i="23"/>
  <c r="U18" i="23"/>
  <c r="AL21" i="23"/>
  <c r="AM21" i="23"/>
  <c r="AK21" i="23"/>
  <c r="W22" i="23"/>
  <c r="AU28" i="15"/>
  <c r="AT20" i="15"/>
  <c r="AT28" i="15"/>
  <c r="AU27" i="15"/>
  <c r="AT19" i="15"/>
  <c r="AT27" i="15"/>
  <c r="AU26" i="15"/>
  <c r="AT18" i="15"/>
  <c r="AH237" i="15"/>
  <c r="AS27" i="22"/>
  <c r="L17" i="26"/>
  <c r="T8" i="28"/>
  <c r="L17" i="19"/>
  <c r="T6" i="28"/>
  <c r="AV27" i="22"/>
  <c r="AU19" i="22"/>
  <c r="AS26" i="22"/>
  <c r="L16" i="26"/>
  <c r="V8" i="28"/>
  <c r="L16" i="19"/>
  <c r="V6" i="28"/>
  <c r="AV26" i="22"/>
  <c r="AU18" i="22"/>
  <c r="AS28" i="22"/>
  <c r="L18" i="26"/>
  <c r="L18" i="19"/>
  <c r="AV28" i="22"/>
  <c r="AU20" i="22"/>
  <c r="AH14" i="22"/>
  <c r="AH237" i="22"/>
  <c r="AH15" i="22"/>
  <c r="AH16" i="22"/>
  <c r="AJ16" i="22"/>
  <c r="AH17" i="22"/>
  <c r="AJ17" i="22"/>
  <c r="AH18" i="22"/>
  <c r="AJ18" i="22"/>
  <c r="AH19" i="22"/>
  <c r="AJ19" i="22"/>
  <c r="AH20" i="22"/>
  <c r="AJ20" i="22"/>
  <c r="AH21" i="22"/>
  <c r="AJ21" i="22"/>
  <c r="AH22" i="22"/>
  <c r="AJ22" i="22"/>
  <c r="AH23" i="22"/>
  <c r="AJ23" i="22"/>
  <c r="AH24" i="22"/>
  <c r="AJ24" i="22"/>
  <c r="AH25" i="22"/>
  <c r="AJ25" i="22"/>
  <c r="AH26" i="22"/>
  <c r="AJ26" i="22"/>
  <c r="AH27" i="22"/>
  <c r="AJ27" i="22"/>
  <c r="AH28" i="22"/>
  <c r="AJ28" i="22"/>
  <c r="AH29" i="22"/>
  <c r="AJ29" i="22"/>
  <c r="AH30" i="22"/>
  <c r="AJ30" i="22"/>
  <c r="AH31" i="22"/>
  <c r="AJ31" i="22"/>
  <c r="AH32" i="22"/>
  <c r="AJ32" i="22"/>
  <c r="AH33" i="22"/>
  <c r="AJ33" i="22"/>
  <c r="AH34" i="22"/>
  <c r="AJ34" i="22"/>
  <c r="AH35" i="22"/>
  <c r="AJ35" i="22"/>
  <c r="AH36" i="22"/>
  <c r="AJ36" i="22"/>
  <c r="AH37" i="22"/>
  <c r="AJ37" i="22"/>
  <c r="AH38" i="22"/>
  <c r="AJ38" i="22"/>
  <c r="AH39" i="22"/>
  <c r="AJ39" i="22"/>
  <c r="AH40" i="22"/>
  <c r="AJ40" i="22"/>
  <c r="AH41" i="22"/>
  <c r="AJ41" i="22"/>
  <c r="AH42" i="22"/>
  <c r="AJ42" i="22"/>
  <c r="AH43" i="22"/>
  <c r="AJ43" i="22"/>
  <c r="AH44" i="22"/>
  <c r="AJ44" i="22"/>
  <c r="AH45" i="22"/>
  <c r="AJ45" i="22"/>
  <c r="AH46" i="22"/>
  <c r="AJ46" i="22"/>
  <c r="AH47" i="22"/>
  <c r="AJ47" i="22"/>
  <c r="AH48" i="22"/>
  <c r="AJ48" i="22"/>
  <c r="AH49" i="22"/>
  <c r="AJ49" i="22"/>
  <c r="AH50" i="22"/>
  <c r="AJ50" i="22"/>
  <c r="AH51" i="22"/>
  <c r="AJ51" i="22"/>
  <c r="AH52" i="22"/>
  <c r="AJ52" i="22"/>
  <c r="AH53" i="22"/>
  <c r="AJ53" i="22"/>
  <c r="AH54" i="22"/>
  <c r="AJ54" i="22"/>
  <c r="AH55" i="22"/>
  <c r="AJ55" i="22"/>
  <c r="AH56" i="22"/>
  <c r="AJ56" i="22"/>
  <c r="AH57" i="22"/>
  <c r="AJ57" i="22"/>
  <c r="AH58" i="22"/>
  <c r="AJ58" i="22"/>
  <c r="AH59" i="22"/>
  <c r="AJ59" i="22"/>
  <c r="AH60" i="22"/>
  <c r="AJ60" i="22"/>
  <c r="AH61" i="22"/>
  <c r="AJ61" i="22"/>
  <c r="AH62" i="22"/>
  <c r="AJ62" i="22"/>
  <c r="AH63" i="22"/>
  <c r="AJ63" i="22"/>
  <c r="AH64" i="22"/>
  <c r="AJ64" i="22"/>
  <c r="AH65" i="22"/>
  <c r="AJ65" i="22"/>
  <c r="AH66" i="22"/>
  <c r="AJ66" i="22"/>
  <c r="AH67" i="22"/>
  <c r="AJ67" i="22"/>
  <c r="AH68" i="22"/>
  <c r="AJ68" i="22"/>
  <c r="AH69" i="22"/>
  <c r="AJ69" i="22"/>
  <c r="AH70" i="22"/>
  <c r="AJ70" i="22"/>
  <c r="AH71" i="22"/>
  <c r="AJ71" i="22"/>
  <c r="AH72" i="22"/>
  <c r="AJ72" i="22"/>
  <c r="AH73" i="22"/>
  <c r="AJ73" i="22"/>
  <c r="AH74" i="22"/>
  <c r="AJ74" i="22"/>
  <c r="AH75" i="22"/>
  <c r="AJ75" i="22"/>
  <c r="AH76" i="22"/>
  <c r="AJ76" i="22"/>
  <c r="AH77" i="22"/>
  <c r="AJ77" i="22"/>
  <c r="AH78" i="22"/>
  <c r="AJ78" i="22"/>
  <c r="AH79" i="22"/>
  <c r="AJ79" i="22"/>
  <c r="AH80" i="22"/>
  <c r="AJ80" i="22"/>
  <c r="AH81" i="22"/>
  <c r="AJ81" i="22"/>
  <c r="AH82" i="22"/>
  <c r="AJ82" i="22"/>
  <c r="AH83" i="22"/>
  <c r="AJ83" i="22"/>
  <c r="AH84" i="22"/>
  <c r="AJ84" i="22"/>
  <c r="AH85" i="22"/>
  <c r="AJ85" i="22"/>
  <c r="AH86" i="22"/>
  <c r="AJ86" i="22"/>
  <c r="AH87" i="22"/>
  <c r="AJ87" i="22"/>
  <c r="AH88" i="22"/>
  <c r="AJ88" i="22"/>
  <c r="AH89" i="22"/>
  <c r="AJ89" i="22"/>
  <c r="AH90" i="22"/>
  <c r="AJ90" i="22"/>
  <c r="AH91" i="22"/>
  <c r="AJ91" i="22"/>
  <c r="AH92" i="22"/>
  <c r="AJ92" i="22"/>
  <c r="AH93" i="22"/>
  <c r="AJ93" i="22"/>
  <c r="AH94" i="22"/>
  <c r="AJ94" i="22"/>
  <c r="AH95" i="22"/>
  <c r="AJ95" i="22"/>
  <c r="AH96" i="22"/>
  <c r="AJ96" i="22"/>
  <c r="AH97" i="22"/>
  <c r="AJ97" i="22"/>
  <c r="AH98" i="22"/>
  <c r="AJ98" i="22"/>
  <c r="AH99" i="22"/>
  <c r="AJ99" i="22"/>
  <c r="AH100" i="22"/>
  <c r="AJ100" i="22"/>
  <c r="AH101" i="22"/>
  <c r="AJ101" i="22"/>
  <c r="AH102" i="22"/>
  <c r="AJ102" i="22"/>
  <c r="AH103" i="22"/>
  <c r="AJ103" i="22"/>
  <c r="AH104" i="22"/>
  <c r="AJ104" i="22"/>
  <c r="AH105" i="22"/>
  <c r="AJ105" i="22"/>
  <c r="AH106" i="22"/>
  <c r="AJ106" i="22"/>
  <c r="AH107" i="22"/>
  <c r="AJ107" i="22"/>
  <c r="AH108" i="22"/>
  <c r="AJ108" i="22"/>
  <c r="AH109" i="22"/>
  <c r="AJ109" i="22"/>
  <c r="AH110" i="22"/>
  <c r="AJ110" i="22"/>
  <c r="AH111" i="22"/>
  <c r="AJ111" i="22"/>
  <c r="AH112" i="22"/>
  <c r="AJ112" i="22"/>
  <c r="AH113" i="22"/>
  <c r="AJ113" i="22"/>
  <c r="AH114" i="22"/>
  <c r="AJ114" i="22"/>
  <c r="AH115" i="22"/>
  <c r="AJ115" i="22"/>
  <c r="AH116" i="22"/>
  <c r="AJ116" i="22"/>
  <c r="AH117" i="22"/>
  <c r="AJ117" i="22"/>
  <c r="AH118" i="22"/>
  <c r="AJ118" i="22"/>
  <c r="AH119" i="22"/>
  <c r="AJ119" i="22"/>
  <c r="AH120" i="22"/>
  <c r="AJ120" i="22"/>
  <c r="AH121" i="22"/>
  <c r="AJ121" i="22"/>
  <c r="AH122" i="22"/>
  <c r="AJ122" i="22"/>
  <c r="AH123" i="22"/>
  <c r="AJ123" i="22"/>
  <c r="AH124" i="22"/>
  <c r="AJ124" i="22"/>
  <c r="AH125" i="22"/>
  <c r="AJ125" i="22"/>
  <c r="AH126" i="22"/>
  <c r="AJ126" i="22"/>
  <c r="AH127" i="22"/>
  <c r="AJ127" i="22"/>
  <c r="AH128" i="22"/>
  <c r="AJ128" i="22"/>
  <c r="AH129" i="22"/>
  <c r="AJ129" i="22"/>
  <c r="AH130" i="22"/>
  <c r="AJ130" i="22"/>
  <c r="AH131" i="22"/>
  <c r="AJ131" i="22"/>
  <c r="AH132" i="22"/>
  <c r="AJ132" i="22"/>
  <c r="AH133" i="22"/>
  <c r="AJ133" i="22"/>
  <c r="AH134" i="22"/>
  <c r="AJ134" i="22"/>
  <c r="AH135" i="22"/>
  <c r="AJ135" i="22"/>
  <c r="AH136" i="22"/>
  <c r="AJ136" i="22"/>
  <c r="AH137" i="22"/>
  <c r="AJ137" i="22"/>
  <c r="AH138" i="22"/>
  <c r="AJ138" i="22"/>
  <c r="AH139" i="22"/>
  <c r="AJ139" i="22"/>
  <c r="AH140" i="22"/>
  <c r="AJ140" i="22"/>
  <c r="AH141" i="22"/>
  <c r="AJ141" i="22"/>
  <c r="AH142" i="22"/>
  <c r="AJ142" i="22"/>
  <c r="AH143" i="22"/>
  <c r="AJ143" i="22"/>
  <c r="AH144" i="22"/>
  <c r="AJ144" i="22"/>
  <c r="AH145" i="22"/>
  <c r="AJ145" i="22"/>
  <c r="AH146" i="22"/>
  <c r="AJ146" i="22"/>
  <c r="AH147" i="22"/>
  <c r="AJ147" i="22"/>
  <c r="AH148" i="22"/>
  <c r="AJ148" i="22"/>
  <c r="AH149" i="22"/>
  <c r="AJ149" i="22"/>
  <c r="AH150" i="22"/>
  <c r="AJ150" i="22"/>
  <c r="AH151" i="22"/>
  <c r="AJ151" i="22"/>
  <c r="AH152" i="22"/>
  <c r="AJ152" i="22"/>
  <c r="AH153" i="22"/>
  <c r="AJ153" i="22"/>
  <c r="AH154" i="22"/>
  <c r="AJ154" i="22"/>
  <c r="AH155" i="22"/>
  <c r="AJ155" i="22"/>
  <c r="AH156" i="22"/>
  <c r="AJ156" i="22"/>
  <c r="AH157" i="22"/>
  <c r="AJ157" i="22"/>
  <c r="AH158" i="22"/>
  <c r="AJ158" i="22"/>
  <c r="AH159" i="22"/>
  <c r="AJ159" i="22"/>
  <c r="AH160" i="22"/>
  <c r="AJ160" i="22"/>
  <c r="AH161" i="22"/>
  <c r="AJ161" i="22"/>
  <c r="AH162" i="22"/>
  <c r="AJ162" i="22"/>
  <c r="AH163" i="22"/>
  <c r="AJ163" i="22"/>
  <c r="AH164" i="22"/>
  <c r="AJ164" i="22"/>
  <c r="AH165" i="22"/>
  <c r="AJ165" i="22"/>
  <c r="AH166" i="22"/>
  <c r="AJ166" i="22"/>
  <c r="AH167" i="22"/>
  <c r="AJ167" i="22"/>
  <c r="AH168" i="22"/>
  <c r="AJ168" i="22"/>
  <c r="AH169" i="22"/>
  <c r="AJ169" i="22"/>
  <c r="AH170" i="22"/>
  <c r="AJ170" i="22"/>
  <c r="AH171" i="22"/>
  <c r="AJ171" i="22"/>
  <c r="AH172" i="22"/>
  <c r="AJ172" i="22"/>
  <c r="AH173" i="22"/>
  <c r="AJ173" i="22"/>
  <c r="AH174" i="22"/>
  <c r="AJ174" i="22"/>
  <c r="AH175" i="22"/>
  <c r="AJ175" i="22"/>
  <c r="AH176" i="22"/>
  <c r="AJ176" i="22"/>
  <c r="AH177" i="22"/>
  <c r="AJ177" i="22"/>
  <c r="AH178" i="22"/>
  <c r="AJ178" i="22"/>
  <c r="AH179" i="22"/>
  <c r="AJ179" i="22"/>
  <c r="AH180" i="22"/>
  <c r="AJ180" i="22"/>
  <c r="AH181" i="22"/>
  <c r="AJ181" i="22"/>
  <c r="AH182" i="22"/>
  <c r="AJ182" i="22"/>
  <c r="AH183" i="22"/>
  <c r="AJ183" i="22"/>
  <c r="AH184" i="22"/>
  <c r="AJ184" i="22"/>
  <c r="AH185" i="22"/>
  <c r="AJ185" i="22"/>
  <c r="AH186" i="22"/>
  <c r="AJ186" i="22"/>
  <c r="AH187" i="22"/>
  <c r="AJ187" i="22"/>
  <c r="AH188" i="22"/>
  <c r="AJ188" i="22"/>
  <c r="AH189" i="22"/>
  <c r="AJ189" i="22"/>
  <c r="AH190" i="22"/>
  <c r="AJ190" i="22"/>
  <c r="AH191" i="22"/>
  <c r="AJ191" i="22"/>
  <c r="AH192" i="22"/>
  <c r="AJ192" i="22"/>
  <c r="AH193" i="22"/>
  <c r="AJ193" i="22"/>
  <c r="AH194" i="22"/>
  <c r="AJ194" i="22"/>
  <c r="AH195" i="22"/>
  <c r="AJ195" i="22"/>
  <c r="AH196" i="22"/>
  <c r="AJ196" i="22"/>
  <c r="AH197" i="22"/>
  <c r="AJ197" i="22"/>
  <c r="AH198" i="22"/>
  <c r="AJ198" i="22"/>
  <c r="AH199" i="22"/>
  <c r="AJ199" i="22"/>
  <c r="AH200" i="22"/>
  <c r="AJ200" i="22"/>
  <c r="AH201" i="22"/>
  <c r="AJ201" i="22"/>
  <c r="AH202" i="22"/>
  <c r="AJ202" i="22"/>
  <c r="AH203" i="22"/>
  <c r="AJ203" i="22"/>
  <c r="AH204" i="22"/>
  <c r="AJ204" i="22"/>
  <c r="AH205" i="22"/>
  <c r="AJ205" i="22"/>
  <c r="AH206" i="22"/>
  <c r="AJ206" i="22"/>
  <c r="AH207" i="22"/>
  <c r="AJ207" i="22"/>
  <c r="AH208" i="22"/>
  <c r="AJ208" i="22"/>
  <c r="AH209" i="22"/>
  <c r="AH210" i="22"/>
  <c r="AH211" i="22"/>
  <c r="AH212" i="22"/>
  <c r="AH213" i="22"/>
  <c r="AH214" i="22"/>
  <c r="AH215" i="22"/>
  <c r="AH216" i="22"/>
  <c r="AH217" i="22"/>
  <c r="AH218" i="22"/>
  <c r="AH219" i="22"/>
  <c r="AH220" i="22"/>
  <c r="AH221" i="22"/>
  <c r="AH222" i="22"/>
  <c r="AH223" i="22"/>
  <c r="AH224" i="22"/>
  <c r="AH225" i="22"/>
  <c r="AH226" i="22"/>
  <c r="AH227" i="22"/>
  <c r="AH228" i="22"/>
  <c r="AH229" i="22"/>
  <c r="AH230" i="22"/>
  <c r="AH231" i="22"/>
  <c r="AH232" i="22"/>
  <c r="AH233" i="22"/>
  <c r="AH234" i="22"/>
  <c r="AH235" i="22"/>
  <c r="AH236" i="22"/>
  <c r="AG14" i="22"/>
  <c r="AG237" i="22"/>
  <c r="AG15" i="22"/>
  <c r="AG16" i="22"/>
  <c r="AG17" i="22"/>
  <c r="AG18" i="22"/>
  <c r="AG19" i="22"/>
  <c r="AG20" i="22"/>
  <c r="AG21" i="22"/>
  <c r="AG22" i="22"/>
  <c r="AG23" i="22"/>
  <c r="AG24" i="22"/>
  <c r="AG25" i="22"/>
  <c r="AG26" i="22"/>
  <c r="AG27" i="22"/>
  <c r="AG28" i="22"/>
  <c r="AG29" i="22"/>
  <c r="AG30" i="22"/>
  <c r="AG31" i="22"/>
  <c r="AG32" i="22"/>
  <c r="AG33" i="22"/>
  <c r="AG34" i="22"/>
  <c r="AG35" i="22"/>
  <c r="AG36" i="22"/>
  <c r="AG37" i="22"/>
  <c r="AG38" i="22"/>
  <c r="AG39" i="22"/>
  <c r="AG40" i="22"/>
  <c r="AG41" i="22"/>
  <c r="AG42" i="22"/>
  <c r="AG43" i="22"/>
  <c r="AG44" i="22"/>
  <c r="AG45" i="22"/>
  <c r="AG46" i="22"/>
  <c r="AG47" i="22"/>
  <c r="AG48" i="22"/>
  <c r="AG49" i="22"/>
  <c r="AG50" i="22"/>
  <c r="AG51" i="22"/>
  <c r="AG52" i="22"/>
  <c r="AG53" i="22"/>
  <c r="AG54" i="22"/>
  <c r="AG55" i="22"/>
  <c r="AG56" i="22"/>
  <c r="AG57" i="22"/>
  <c r="AG58" i="22"/>
  <c r="AG59" i="22"/>
  <c r="AG60" i="22"/>
  <c r="AG61" i="22"/>
  <c r="AG62" i="22"/>
  <c r="AG63" i="22"/>
  <c r="AG64" i="22"/>
  <c r="AG65" i="22"/>
  <c r="AG66" i="22"/>
  <c r="AG67" i="22"/>
  <c r="AG68" i="22"/>
  <c r="AG69" i="22"/>
  <c r="AG70" i="22"/>
  <c r="AG71" i="22"/>
  <c r="AG72" i="22"/>
  <c r="AG73" i="22"/>
  <c r="AG74" i="22"/>
  <c r="AG75" i="22"/>
  <c r="AG76" i="22"/>
  <c r="AG77" i="22"/>
  <c r="AG78" i="22"/>
  <c r="AG79" i="22"/>
  <c r="AG80" i="22"/>
  <c r="AG81" i="22"/>
  <c r="AG82" i="22"/>
  <c r="AG83" i="22"/>
  <c r="AG84" i="22"/>
  <c r="AG85" i="22"/>
  <c r="AG86" i="22"/>
  <c r="AG87" i="22"/>
  <c r="AG88" i="22"/>
  <c r="AG89" i="22"/>
  <c r="AG90" i="22"/>
  <c r="AG91" i="22"/>
  <c r="AG92" i="22"/>
  <c r="AG93" i="22"/>
  <c r="AG94" i="22"/>
  <c r="AG95" i="22"/>
  <c r="AG96" i="22"/>
  <c r="AG97" i="22"/>
  <c r="AG98" i="22"/>
  <c r="AG99" i="22"/>
  <c r="AG100" i="22"/>
  <c r="AG101" i="22"/>
  <c r="AG102" i="22"/>
  <c r="AG103" i="22"/>
  <c r="AG104" i="22"/>
  <c r="AG105" i="22"/>
  <c r="AG106" i="22"/>
  <c r="AG107" i="22"/>
  <c r="AG108" i="22"/>
  <c r="AG109" i="22"/>
  <c r="AG110" i="22"/>
  <c r="AG111" i="22"/>
  <c r="AG112" i="22"/>
  <c r="AG113" i="22"/>
  <c r="AG114" i="22"/>
  <c r="AG115" i="22"/>
  <c r="AG116" i="22"/>
  <c r="AG117" i="22"/>
  <c r="AG118" i="22"/>
  <c r="AG119" i="22"/>
  <c r="AG120" i="22"/>
  <c r="AG121" i="22"/>
  <c r="AG122" i="22"/>
  <c r="AG123" i="22"/>
  <c r="AG124" i="22"/>
  <c r="AG125" i="22"/>
  <c r="AG126" i="22"/>
  <c r="AG127" i="22"/>
  <c r="AG128" i="22"/>
  <c r="AG129" i="22"/>
  <c r="AG130" i="22"/>
  <c r="AG131" i="22"/>
  <c r="AG132" i="22"/>
  <c r="AG133" i="22"/>
  <c r="AG134" i="22"/>
  <c r="AG135" i="22"/>
  <c r="AG136" i="22"/>
  <c r="AG137" i="22"/>
  <c r="AG138" i="22"/>
  <c r="AG139" i="22"/>
  <c r="AG140" i="22"/>
  <c r="AG141" i="22"/>
  <c r="AG142" i="22"/>
  <c r="AG143" i="22"/>
  <c r="AG144" i="22"/>
  <c r="AG145" i="22"/>
  <c r="AG146" i="22"/>
  <c r="AG147" i="22"/>
  <c r="AG148" i="22"/>
  <c r="AG149" i="22"/>
  <c r="AG150" i="22"/>
  <c r="AG151" i="22"/>
  <c r="AG152" i="22"/>
  <c r="AG153" i="22"/>
  <c r="AG154" i="22"/>
  <c r="AG155" i="22"/>
  <c r="AG156" i="22"/>
  <c r="AG157" i="22"/>
  <c r="AG158" i="22"/>
  <c r="AG159" i="22"/>
  <c r="AG160" i="22"/>
  <c r="AG161" i="22"/>
  <c r="AG162" i="22"/>
  <c r="AG163" i="22"/>
  <c r="AG164" i="22"/>
  <c r="AG165" i="22"/>
  <c r="AG166" i="22"/>
  <c r="AG167" i="22"/>
  <c r="AG168" i="22"/>
  <c r="AG169" i="22"/>
  <c r="AG170" i="22"/>
  <c r="AG171" i="22"/>
  <c r="AG172" i="22"/>
  <c r="AG173" i="22"/>
  <c r="AG174" i="22"/>
  <c r="AG175" i="22"/>
  <c r="AG176" i="22"/>
  <c r="AG177" i="22"/>
  <c r="AG178" i="22"/>
  <c r="AG179" i="22"/>
  <c r="AG180" i="22"/>
  <c r="AG181" i="22"/>
  <c r="AG182" i="22"/>
  <c r="AG183" i="22"/>
  <c r="AG184" i="22"/>
  <c r="AG185" i="22"/>
  <c r="AG186" i="22"/>
  <c r="AG187" i="22"/>
  <c r="AG188" i="22"/>
  <c r="AG189" i="22"/>
  <c r="AG190" i="22"/>
  <c r="AG191" i="22"/>
  <c r="AG192" i="22"/>
  <c r="AG193" i="22"/>
  <c r="AG194" i="22"/>
  <c r="AG195" i="22"/>
  <c r="AG196" i="22"/>
  <c r="AG197" i="22"/>
  <c r="AG198" i="22"/>
  <c r="AG199" i="22"/>
  <c r="AG200" i="22"/>
  <c r="AG201" i="22"/>
  <c r="AG202" i="22"/>
  <c r="AG203" i="22"/>
  <c r="AG204" i="22"/>
  <c r="AG205" i="22"/>
  <c r="AG206" i="22"/>
  <c r="AG207" i="22"/>
  <c r="AG208" i="22"/>
  <c r="AG209" i="22"/>
  <c r="AG210" i="22"/>
  <c r="AG211" i="22"/>
  <c r="AG212" i="22"/>
  <c r="AG213" i="22"/>
  <c r="AG214" i="22"/>
  <c r="AG215" i="22"/>
  <c r="AG216" i="22"/>
  <c r="AG217" i="22"/>
  <c r="AG218" i="22"/>
  <c r="AG219" i="22"/>
  <c r="AG220" i="22"/>
  <c r="AG221" i="22"/>
  <c r="AG222" i="22"/>
  <c r="AG223" i="22"/>
  <c r="AG224" i="22"/>
  <c r="AG225" i="22"/>
  <c r="AG226" i="22"/>
  <c r="AG227" i="22"/>
  <c r="AG228" i="22"/>
  <c r="AG229" i="22"/>
  <c r="AG230" i="22"/>
  <c r="AG231" i="22"/>
  <c r="AG232" i="22"/>
  <c r="AG233" i="22"/>
  <c r="AG234" i="22"/>
  <c r="AG235" i="22"/>
  <c r="AG236" i="22"/>
  <c r="Q17" i="16"/>
  <c r="X35" i="20"/>
  <c r="X36" i="20"/>
  <c r="X37" i="20"/>
  <c r="X38" i="20"/>
  <c r="X39" i="20"/>
  <c r="X40" i="20"/>
  <c r="X41" i="20"/>
  <c r="X42" i="20"/>
  <c r="X43" i="20"/>
  <c r="X44" i="20"/>
  <c r="X45" i="20"/>
  <c r="X46" i="20"/>
  <c r="X47" i="20"/>
  <c r="L18" i="20"/>
  <c r="Q19" i="20"/>
  <c r="M18" i="20"/>
  <c r="U19" i="20"/>
  <c r="AM21" i="20"/>
  <c r="AL21" i="20"/>
  <c r="AK21" i="20"/>
  <c r="W22" i="20"/>
  <c r="BB29" i="1"/>
  <c r="H16" i="18"/>
  <c r="B16" i="18"/>
  <c r="H16" i="14"/>
  <c r="B16" i="14"/>
  <c r="J18" i="23"/>
  <c r="A18" i="23"/>
  <c r="I17" i="14"/>
  <c r="I17" i="16"/>
  <c r="I17" i="18"/>
  <c r="A16" i="18"/>
  <c r="A16" i="14"/>
  <c r="J16" i="14"/>
  <c r="S19" i="23"/>
  <c r="AD19" i="23"/>
  <c r="C20" i="23"/>
  <c r="G20" i="23"/>
  <c r="I19" i="23"/>
  <c r="A16" i="15"/>
  <c r="J16" i="15"/>
  <c r="A16" i="16"/>
  <c r="J16" i="16"/>
  <c r="I17" i="15"/>
  <c r="B16" i="15"/>
  <c r="H16" i="15"/>
  <c r="H16" i="16"/>
  <c r="B16" i="16"/>
  <c r="H18" i="23"/>
  <c r="B18" i="23"/>
  <c r="I20" i="22"/>
  <c r="S20" i="22"/>
  <c r="AD20" i="22"/>
  <c r="J19" i="22"/>
  <c r="A19" i="22"/>
  <c r="B19" i="22"/>
  <c r="H19" i="22"/>
  <c r="I20" i="21"/>
  <c r="S20" i="21"/>
  <c r="AD20" i="21"/>
  <c r="J19" i="21"/>
  <c r="A19" i="21"/>
  <c r="B19" i="21"/>
  <c r="S21" i="20"/>
  <c r="AD21" i="20"/>
  <c r="I21" i="20"/>
  <c r="H20" i="20"/>
  <c r="B20" i="20"/>
  <c r="A20" i="20"/>
  <c r="J20" i="20"/>
  <c r="A16" i="17"/>
  <c r="J16" i="17"/>
  <c r="I17" i="17"/>
  <c r="B16" i="17"/>
  <c r="H16" i="17"/>
  <c r="I17" i="1"/>
  <c r="B16" i="1"/>
  <c r="A16" i="1"/>
  <c r="J16" i="1"/>
  <c r="L15" i="18"/>
  <c r="Q16" i="18"/>
  <c r="V17" i="18"/>
  <c r="X16" i="18"/>
  <c r="U17" i="18"/>
  <c r="AK17" i="18"/>
  <c r="AL17" i="18"/>
  <c r="AM17" i="18"/>
  <c r="W18" i="18"/>
  <c r="X23" i="16"/>
  <c r="X24" i="16"/>
  <c r="X25" i="16"/>
  <c r="AK17" i="16"/>
  <c r="AL17" i="16"/>
  <c r="AM17" i="16"/>
  <c r="W18" i="16"/>
  <c r="M18" i="16"/>
  <c r="M17" i="16"/>
  <c r="L17" i="16"/>
  <c r="Q18" i="16"/>
  <c r="V17" i="16"/>
  <c r="V18" i="16"/>
  <c r="V19" i="16"/>
  <c r="V20" i="16"/>
  <c r="V21" i="16"/>
  <c r="V22" i="16"/>
  <c r="V23" i="16"/>
  <c r="V24" i="16"/>
  <c r="V25" i="16"/>
  <c r="V26" i="16"/>
  <c r="V27" i="16"/>
  <c r="V28" i="16"/>
  <c r="V29" i="16"/>
  <c r="V30" i="16"/>
  <c r="V31" i="16"/>
  <c r="V32" i="16"/>
  <c r="V33" i="16"/>
  <c r="V34" i="16"/>
  <c r="V35" i="16"/>
  <c r="V36" i="16"/>
  <c r="V37" i="16"/>
  <c r="V38" i="16"/>
  <c r="V39" i="16"/>
  <c r="V40" i="16"/>
  <c r="V41" i="16"/>
  <c r="V42" i="16"/>
  <c r="V43" i="16"/>
  <c r="V44" i="16"/>
  <c r="V45" i="16"/>
  <c r="V46" i="16"/>
  <c r="V47" i="16"/>
  <c r="V48" i="16"/>
  <c r="V49" i="16"/>
  <c r="V50" i="16"/>
  <c r="V51" i="16"/>
  <c r="V52" i="16"/>
  <c r="V53" i="16"/>
  <c r="V54" i="16"/>
  <c r="V55" i="16"/>
  <c r="V56" i="16"/>
  <c r="V57" i="16"/>
  <c r="V58" i="16"/>
  <c r="V59" i="16"/>
  <c r="V60" i="16"/>
  <c r="V61" i="16"/>
  <c r="V62" i="16"/>
  <c r="V63" i="16"/>
  <c r="V64" i="16"/>
  <c r="V65" i="16"/>
  <c r="V66" i="16"/>
  <c r="V67" i="16"/>
  <c r="V68" i="16"/>
  <c r="V69" i="16"/>
  <c r="V70" i="16"/>
  <c r="V71" i="16"/>
  <c r="V72" i="16"/>
  <c r="V73" i="16"/>
  <c r="V74" i="16"/>
  <c r="V75" i="16"/>
  <c r="V76" i="16"/>
  <c r="V77" i="16"/>
  <c r="V78" i="16"/>
  <c r="V79" i="16"/>
  <c r="V80" i="16"/>
  <c r="V81" i="16"/>
  <c r="V82" i="16"/>
  <c r="V83" i="16"/>
  <c r="V84" i="16"/>
  <c r="V85" i="16"/>
  <c r="V86" i="16"/>
  <c r="V87" i="16"/>
  <c r="V88" i="16"/>
  <c r="V89" i="16"/>
  <c r="V90" i="16"/>
  <c r="V91" i="16"/>
  <c r="V92" i="16"/>
  <c r="V93" i="16"/>
  <c r="V94" i="16"/>
  <c r="V95" i="16"/>
  <c r="V96" i="16"/>
  <c r="V97" i="16"/>
  <c r="V98" i="16"/>
  <c r="V99" i="16"/>
  <c r="V100" i="16"/>
  <c r="V101" i="16"/>
  <c r="V102" i="16"/>
  <c r="V103" i="16"/>
  <c r="V104" i="16"/>
  <c r="V105" i="16"/>
  <c r="V106" i="16"/>
  <c r="V107" i="16"/>
  <c r="V108" i="16"/>
  <c r="V109" i="16"/>
  <c r="V110" i="16"/>
  <c r="V111" i="16"/>
  <c r="V112" i="16"/>
  <c r="V113" i="16"/>
  <c r="V114" i="16"/>
  <c r="V115" i="16"/>
  <c r="V116" i="16"/>
  <c r="V117" i="16"/>
  <c r="V118" i="16"/>
  <c r="V119" i="16"/>
  <c r="V120" i="16"/>
  <c r="V121" i="16"/>
  <c r="V122" i="16"/>
  <c r="V123" i="16"/>
  <c r="V124" i="16"/>
  <c r="V125" i="16"/>
  <c r="V126" i="16"/>
  <c r="V127" i="16"/>
  <c r="V128" i="16"/>
  <c r="V129" i="16"/>
  <c r="V130" i="16"/>
  <c r="V131" i="16"/>
  <c r="V132" i="16"/>
  <c r="V133" i="16"/>
  <c r="V134" i="16"/>
  <c r="V135" i="16"/>
  <c r="V136" i="16"/>
  <c r="V137" i="16"/>
  <c r="V138" i="16"/>
  <c r="V139" i="16"/>
  <c r="V140" i="16"/>
  <c r="V141" i="16"/>
  <c r="V142" i="16"/>
  <c r="V143" i="16"/>
  <c r="V144" i="16"/>
  <c r="V145" i="16"/>
  <c r="V146" i="16"/>
  <c r="V147" i="16"/>
  <c r="V148" i="16"/>
  <c r="V149" i="16"/>
  <c r="V150" i="16"/>
  <c r="V151" i="16"/>
  <c r="V152" i="16"/>
  <c r="V153" i="16"/>
  <c r="V154" i="16"/>
  <c r="V155" i="16"/>
  <c r="V156" i="16"/>
  <c r="V157" i="16"/>
  <c r="V158" i="16"/>
  <c r="V159" i="16"/>
  <c r="V160" i="16"/>
  <c r="V161" i="16"/>
  <c r="V162" i="16"/>
  <c r="V163" i="16"/>
  <c r="V164" i="16"/>
  <c r="V165" i="16"/>
  <c r="V166" i="16"/>
  <c r="V167" i="16"/>
  <c r="V168" i="16"/>
  <c r="V169" i="16"/>
  <c r="V170" i="16"/>
  <c r="V171" i="16"/>
  <c r="V172" i="16"/>
  <c r="V173" i="16"/>
  <c r="V174" i="16"/>
  <c r="V175" i="16"/>
  <c r="V176" i="16"/>
  <c r="V177" i="16"/>
  <c r="V178" i="16"/>
  <c r="V179" i="16"/>
  <c r="V180" i="16"/>
  <c r="V181" i="16"/>
  <c r="V182" i="16"/>
  <c r="V183" i="16"/>
  <c r="V184" i="16"/>
  <c r="V185" i="16"/>
  <c r="V186" i="16"/>
  <c r="V187" i="16"/>
  <c r="V188" i="16"/>
  <c r="V189" i="16"/>
  <c r="V190" i="16"/>
  <c r="V191" i="16"/>
  <c r="V192" i="16"/>
  <c r="V193" i="16"/>
  <c r="V194" i="16"/>
  <c r="V195" i="16"/>
  <c r="V196" i="16"/>
  <c r="V197" i="16"/>
  <c r="V198" i="16"/>
  <c r="V199" i="16"/>
  <c r="V200" i="16"/>
  <c r="V201" i="16"/>
  <c r="V202" i="16"/>
  <c r="V203" i="16"/>
  <c r="V204" i="16"/>
  <c r="V205" i="16"/>
  <c r="V206" i="16"/>
  <c r="V207" i="16"/>
  <c r="V208" i="16"/>
  <c r="U20" i="16"/>
  <c r="V21" i="17"/>
  <c r="U19" i="17"/>
  <c r="W16" i="17"/>
  <c r="AL15" i="17"/>
  <c r="AM15" i="17"/>
  <c r="AK15" i="17"/>
  <c r="L15" i="17"/>
  <c r="M15" i="17"/>
  <c r="X20" i="17"/>
  <c r="X21" i="17"/>
  <c r="X22" i="17"/>
  <c r="X23" i="17"/>
  <c r="X24" i="17"/>
  <c r="X25" i="17"/>
  <c r="X26" i="17"/>
  <c r="X27" i="17"/>
  <c r="X28" i="17"/>
  <c r="X29" i="17"/>
  <c r="X30" i="17"/>
  <c r="X31" i="17"/>
  <c r="X32" i="17"/>
  <c r="X33" i="17"/>
  <c r="X34" i="17"/>
  <c r="X35" i="17"/>
  <c r="AL13" i="1"/>
  <c r="AK13" i="1"/>
  <c r="AM13" i="1"/>
  <c r="W14" i="1"/>
  <c r="X16" i="1"/>
  <c r="X17" i="1"/>
  <c r="V15" i="1"/>
  <c r="S17" i="1"/>
  <c r="AD17" i="1"/>
  <c r="C18" i="18"/>
  <c r="S17" i="18"/>
  <c r="AD17" i="18"/>
  <c r="S17" i="17"/>
  <c r="AD17" i="17"/>
  <c r="S17" i="16"/>
  <c r="AD17" i="16"/>
  <c r="C18" i="15"/>
  <c r="G18" i="15"/>
  <c r="S17" i="15"/>
  <c r="AD17" i="15"/>
  <c r="C18" i="14"/>
  <c r="G18" i="14"/>
  <c r="S17" i="14"/>
  <c r="AD17" i="14"/>
  <c r="G187" i="20"/>
  <c r="F18" i="18"/>
  <c r="G18" i="18"/>
  <c r="F18" i="1"/>
  <c r="R18" i="1"/>
  <c r="F22" i="20"/>
  <c r="R22" i="20"/>
  <c r="F18" i="17"/>
  <c r="R18" i="17"/>
  <c r="F21" i="21"/>
  <c r="R21" i="21"/>
  <c r="F18" i="16"/>
  <c r="R18" i="16"/>
  <c r="F21" i="22"/>
  <c r="R21" i="22"/>
  <c r="F18" i="15"/>
  <c r="R18" i="15"/>
  <c r="F20" i="23"/>
  <c r="R20" i="23"/>
  <c r="F18" i="14"/>
  <c r="R18" i="14"/>
  <c r="Q16" i="17"/>
  <c r="M17" i="19"/>
  <c r="M18" i="19"/>
  <c r="M17" i="26"/>
  <c r="M18" i="26"/>
  <c r="L12" i="1"/>
  <c r="Q13" i="1"/>
  <c r="M12" i="1"/>
  <c r="R18" i="18"/>
  <c r="F20" i="24"/>
  <c r="R20" i="24"/>
  <c r="S20" i="24"/>
  <c r="AD20" i="24"/>
  <c r="C21" i="24"/>
  <c r="G21" i="24"/>
  <c r="I20" i="24"/>
  <c r="B19" i="24"/>
  <c r="H19" i="24"/>
  <c r="A19" i="24"/>
  <c r="J19" i="24"/>
  <c r="AT26" i="14"/>
  <c r="AV29" i="14"/>
  <c r="AV21" i="14"/>
  <c r="AM22" i="23"/>
  <c r="AK22" i="23"/>
  <c r="AL22" i="23"/>
  <c r="W23" i="23"/>
  <c r="M18" i="23"/>
  <c r="L18" i="23"/>
  <c r="Q19" i="23"/>
  <c r="U19" i="23"/>
  <c r="X127" i="23"/>
  <c r="X128" i="23"/>
  <c r="X129" i="23"/>
  <c r="X130" i="23"/>
  <c r="X131" i="23"/>
  <c r="X132" i="23"/>
  <c r="X133" i="23"/>
  <c r="X134" i="23"/>
  <c r="X135" i="23"/>
  <c r="X136" i="23"/>
  <c r="X137" i="23"/>
  <c r="X138" i="23"/>
  <c r="X139" i="23"/>
  <c r="X140" i="23"/>
  <c r="X141" i="23"/>
  <c r="X142" i="23"/>
  <c r="X143" i="23"/>
  <c r="X144" i="23"/>
  <c r="X145" i="23"/>
  <c r="X146" i="23"/>
  <c r="X147" i="23"/>
  <c r="X148" i="23"/>
  <c r="X149" i="23"/>
  <c r="X150" i="23"/>
  <c r="X151" i="23"/>
  <c r="X152" i="23"/>
  <c r="X153" i="23"/>
  <c r="X154" i="23"/>
  <c r="X155" i="23"/>
  <c r="X156" i="23"/>
  <c r="X157" i="23"/>
  <c r="X158" i="23"/>
  <c r="X159" i="23"/>
  <c r="X160" i="23"/>
  <c r="X161" i="23"/>
  <c r="X162" i="23"/>
  <c r="X163" i="23"/>
  <c r="X164" i="23"/>
  <c r="X165" i="23"/>
  <c r="X166" i="23"/>
  <c r="X167" i="23"/>
  <c r="X168" i="23"/>
  <c r="X169" i="23"/>
  <c r="X170" i="23"/>
  <c r="X171" i="23"/>
  <c r="X172" i="23"/>
  <c r="X173" i="23"/>
  <c r="X174" i="23"/>
  <c r="X175" i="23"/>
  <c r="X176" i="23"/>
  <c r="X177" i="23"/>
  <c r="X178" i="23"/>
  <c r="X179" i="23"/>
  <c r="X180" i="23"/>
  <c r="X181" i="23"/>
  <c r="X182" i="23"/>
  <c r="X183" i="23"/>
  <c r="X184" i="23"/>
  <c r="X185" i="23"/>
  <c r="X186" i="23"/>
  <c r="X187" i="23"/>
  <c r="X188" i="23"/>
  <c r="X189" i="23"/>
  <c r="X190" i="23"/>
  <c r="X191" i="23"/>
  <c r="X192" i="23"/>
  <c r="X193" i="23"/>
  <c r="X194" i="23"/>
  <c r="X195" i="23"/>
  <c r="X196" i="23"/>
  <c r="X197" i="23"/>
  <c r="X198" i="23"/>
  <c r="X199" i="23"/>
  <c r="X200" i="23"/>
  <c r="X201" i="23"/>
  <c r="X202" i="23"/>
  <c r="X203" i="23"/>
  <c r="X204" i="23"/>
  <c r="X205" i="23"/>
  <c r="X206" i="23"/>
  <c r="X207" i="23"/>
  <c r="X208" i="23"/>
  <c r="AT26" i="15"/>
  <c r="AV29" i="15"/>
  <c r="AV21" i="15"/>
  <c r="AU28" i="22"/>
  <c r="AT20" i="22"/>
  <c r="AT28" i="22"/>
  <c r="AU26" i="22"/>
  <c r="AT18" i="22"/>
  <c r="AU27" i="22"/>
  <c r="AT19" i="22"/>
  <c r="AT27" i="22"/>
  <c r="AF6" i="22"/>
  <c r="AF8" i="22"/>
  <c r="AM22" i="20"/>
  <c r="AL22" i="20"/>
  <c r="AK22" i="20"/>
  <c r="W23" i="20"/>
  <c r="M19" i="20"/>
  <c r="L19" i="20"/>
  <c r="Q20" i="20"/>
  <c r="U20" i="20"/>
  <c r="X48" i="20"/>
  <c r="X49" i="20"/>
  <c r="X50" i="20"/>
  <c r="X51" i="20"/>
  <c r="X52" i="20"/>
  <c r="X53" i="20"/>
  <c r="X54" i="20"/>
  <c r="X55" i="20"/>
  <c r="X56" i="20"/>
  <c r="X57" i="20"/>
  <c r="X58" i="20"/>
  <c r="X59" i="20"/>
  <c r="X60" i="20"/>
  <c r="X61" i="20"/>
  <c r="X62" i="20"/>
  <c r="X63" i="20"/>
  <c r="X64" i="20"/>
  <c r="X65" i="20"/>
  <c r="X66" i="20"/>
  <c r="X67" i="20"/>
  <c r="X68" i="20"/>
  <c r="X69" i="20"/>
  <c r="X70" i="20"/>
  <c r="X71" i="20"/>
  <c r="X72" i="20"/>
  <c r="X73" i="20"/>
  <c r="X74" i="20"/>
  <c r="X75" i="20"/>
  <c r="X76" i="20"/>
  <c r="X77" i="20"/>
  <c r="X78" i="20"/>
  <c r="X79" i="20"/>
  <c r="X80" i="20"/>
  <c r="X81" i="20"/>
  <c r="X82" i="20"/>
  <c r="X83" i="20"/>
  <c r="X84" i="20"/>
  <c r="X85" i="20"/>
  <c r="X86" i="20"/>
  <c r="X87" i="20"/>
  <c r="X88" i="20"/>
  <c r="X89" i="20"/>
  <c r="X90" i="20"/>
  <c r="X91" i="20"/>
  <c r="X92" i="20"/>
  <c r="X93" i="20"/>
  <c r="X94" i="20"/>
  <c r="X95" i="20"/>
  <c r="X96" i="20"/>
  <c r="X97" i="20"/>
  <c r="X98" i="20"/>
  <c r="X99" i="20"/>
  <c r="X100" i="20"/>
  <c r="X101" i="20"/>
  <c r="X102" i="20"/>
  <c r="X103" i="20"/>
  <c r="X104" i="20"/>
  <c r="X105" i="20"/>
  <c r="X106" i="20"/>
  <c r="X107" i="20"/>
  <c r="X108" i="20"/>
  <c r="X109" i="20"/>
  <c r="X110" i="20"/>
  <c r="X111" i="20"/>
  <c r="X112" i="20"/>
  <c r="X113" i="20"/>
  <c r="X114" i="20"/>
  <c r="X115" i="20"/>
  <c r="X116" i="20"/>
  <c r="X117" i="20"/>
  <c r="X118" i="20"/>
  <c r="X119" i="20"/>
  <c r="X120" i="20"/>
  <c r="X121" i="20"/>
  <c r="X122" i="20"/>
  <c r="X123" i="20"/>
  <c r="X124" i="20"/>
  <c r="X125" i="20"/>
  <c r="X126" i="20"/>
  <c r="X127" i="20"/>
  <c r="X128" i="20"/>
  <c r="X129" i="20"/>
  <c r="X130" i="20"/>
  <c r="X131" i="20"/>
  <c r="X132" i="20"/>
  <c r="X133" i="20"/>
  <c r="X134" i="20"/>
  <c r="X135" i="20"/>
  <c r="X136" i="20"/>
  <c r="X137" i="20"/>
  <c r="X138" i="20"/>
  <c r="X139" i="20"/>
  <c r="X140" i="20"/>
  <c r="X141" i="20"/>
  <c r="X142" i="20"/>
  <c r="X143" i="20"/>
  <c r="X144" i="20"/>
  <c r="X145" i="20"/>
  <c r="X146" i="20"/>
  <c r="X147" i="20"/>
  <c r="X148" i="20"/>
  <c r="X149" i="20"/>
  <c r="X150" i="20"/>
  <c r="X151" i="20"/>
  <c r="X152" i="20"/>
  <c r="X153" i="20"/>
  <c r="X154" i="20"/>
  <c r="X155" i="20"/>
  <c r="X156" i="20"/>
  <c r="X157" i="20"/>
  <c r="X158" i="20"/>
  <c r="X159" i="20"/>
  <c r="X160" i="20"/>
  <c r="X161" i="20"/>
  <c r="X162" i="20"/>
  <c r="X163" i="20"/>
  <c r="X164" i="20"/>
  <c r="X165" i="20"/>
  <c r="X166" i="20"/>
  <c r="X167" i="20"/>
  <c r="X168" i="20"/>
  <c r="X169" i="20"/>
  <c r="X170" i="20"/>
  <c r="X171" i="20"/>
  <c r="X172" i="20"/>
  <c r="X173" i="20"/>
  <c r="X174" i="20"/>
  <c r="X175" i="20"/>
  <c r="X176" i="20"/>
  <c r="X177" i="20"/>
  <c r="X178" i="20"/>
  <c r="X179" i="20"/>
  <c r="X180" i="20"/>
  <c r="X181" i="20"/>
  <c r="X182" i="20"/>
  <c r="X183" i="20"/>
  <c r="X184" i="20"/>
  <c r="X185" i="20"/>
  <c r="X186" i="20"/>
  <c r="X187" i="20"/>
  <c r="X188" i="20"/>
  <c r="X189" i="20"/>
  <c r="X190" i="20"/>
  <c r="X191" i="20"/>
  <c r="X192" i="20"/>
  <c r="X193" i="20"/>
  <c r="X194" i="20"/>
  <c r="X195" i="20"/>
  <c r="X196" i="20"/>
  <c r="X197" i="20"/>
  <c r="X198" i="20"/>
  <c r="X199" i="20"/>
  <c r="X200" i="20"/>
  <c r="X201" i="20"/>
  <c r="X202" i="20"/>
  <c r="X203" i="20"/>
  <c r="X204" i="20"/>
  <c r="X205" i="20"/>
  <c r="X206" i="20"/>
  <c r="X207" i="20"/>
  <c r="X208" i="20"/>
  <c r="I18" i="15"/>
  <c r="A17" i="15"/>
  <c r="J17" i="15"/>
  <c r="A19" i="23"/>
  <c r="J19" i="23"/>
  <c r="B17" i="18"/>
  <c r="A17" i="14"/>
  <c r="J17" i="14"/>
  <c r="I18" i="14"/>
  <c r="I18" i="16"/>
  <c r="I18" i="18"/>
  <c r="B17" i="15"/>
  <c r="H17" i="15"/>
  <c r="C21" i="23"/>
  <c r="G21" i="23"/>
  <c r="I20" i="23"/>
  <c r="S20" i="23"/>
  <c r="AD20" i="23"/>
  <c r="A17" i="18"/>
  <c r="J17" i="18"/>
  <c r="H17" i="14"/>
  <c r="B17" i="14"/>
  <c r="H19" i="23"/>
  <c r="B19" i="23"/>
  <c r="A17" i="16"/>
  <c r="J17" i="16"/>
  <c r="H17" i="16"/>
  <c r="B17" i="16"/>
  <c r="H20" i="22"/>
  <c r="B20" i="22"/>
  <c r="I21" i="22"/>
  <c r="S21" i="22"/>
  <c r="AD21" i="22"/>
  <c r="A20" i="22"/>
  <c r="J20" i="22"/>
  <c r="I21" i="21"/>
  <c r="S21" i="21"/>
  <c r="AD21" i="21"/>
  <c r="A20" i="21"/>
  <c r="J20" i="21"/>
  <c r="B20" i="21"/>
  <c r="A21" i="20"/>
  <c r="J21" i="20"/>
  <c r="H21" i="20"/>
  <c r="B21" i="20"/>
  <c r="I22" i="20"/>
  <c r="S22" i="20"/>
  <c r="AD22" i="20"/>
  <c r="I18" i="17"/>
  <c r="B17" i="17"/>
  <c r="H17" i="17"/>
  <c r="A17" i="17"/>
  <c r="J17" i="17"/>
  <c r="B17" i="1"/>
  <c r="A17" i="1"/>
  <c r="J17" i="1"/>
  <c r="I18" i="1"/>
  <c r="U18" i="18"/>
  <c r="X17" i="18"/>
  <c r="X18" i="18"/>
  <c r="X19" i="18"/>
  <c r="X20" i="18"/>
  <c r="X21" i="18"/>
  <c r="X22" i="18"/>
  <c r="X23" i="18"/>
  <c r="X24" i="18"/>
  <c r="X25" i="18"/>
  <c r="X26" i="18"/>
  <c r="X27" i="18"/>
  <c r="X28" i="18"/>
  <c r="X29" i="18"/>
  <c r="X30" i="18"/>
  <c r="X31" i="18"/>
  <c r="X32" i="18"/>
  <c r="X33" i="18"/>
  <c r="X34" i="18"/>
  <c r="X35" i="18"/>
  <c r="X36" i="18"/>
  <c r="X37" i="18"/>
  <c r="X38" i="18"/>
  <c r="X39" i="18"/>
  <c r="X40" i="18"/>
  <c r="X41" i="18"/>
  <c r="X42" i="18"/>
  <c r="X43" i="18"/>
  <c r="X44" i="18"/>
  <c r="X45" i="18"/>
  <c r="X46" i="18"/>
  <c r="X47" i="18"/>
  <c r="X48" i="18"/>
  <c r="X49" i="18"/>
  <c r="X50" i="18"/>
  <c r="X51" i="18"/>
  <c r="X52" i="18"/>
  <c r="X53" i="18"/>
  <c r="X54" i="18"/>
  <c r="X55" i="18"/>
  <c r="X56" i="18"/>
  <c r="X57" i="18"/>
  <c r="X58" i="18"/>
  <c r="X59" i="18"/>
  <c r="X60" i="18"/>
  <c r="X61" i="18"/>
  <c r="X62" i="18"/>
  <c r="X63" i="18"/>
  <c r="X64" i="18"/>
  <c r="X65" i="18"/>
  <c r="X66" i="18"/>
  <c r="X67" i="18"/>
  <c r="X68" i="18"/>
  <c r="X69" i="18"/>
  <c r="X70" i="18"/>
  <c r="X71" i="18"/>
  <c r="X72" i="18"/>
  <c r="X73" i="18"/>
  <c r="X74" i="18"/>
  <c r="X75" i="18"/>
  <c r="X76" i="18"/>
  <c r="X77" i="18"/>
  <c r="X78" i="18"/>
  <c r="X79" i="18"/>
  <c r="X80" i="18"/>
  <c r="X81" i="18"/>
  <c r="X82" i="18"/>
  <c r="X83" i="18"/>
  <c r="X84" i="18"/>
  <c r="X85" i="18"/>
  <c r="X86" i="18"/>
  <c r="X87" i="18"/>
  <c r="X88" i="18"/>
  <c r="X89" i="18"/>
  <c r="X90" i="18"/>
  <c r="X91" i="18"/>
  <c r="X92" i="18"/>
  <c r="X93" i="18"/>
  <c r="X94" i="18"/>
  <c r="X95" i="18"/>
  <c r="X96" i="18"/>
  <c r="X97" i="18"/>
  <c r="X98" i="18"/>
  <c r="X99" i="18"/>
  <c r="X100" i="18"/>
  <c r="X101" i="18"/>
  <c r="X102" i="18"/>
  <c r="X103" i="18"/>
  <c r="X104" i="18"/>
  <c r="X105" i="18"/>
  <c r="X106" i="18"/>
  <c r="X107" i="18"/>
  <c r="X108" i="18"/>
  <c r="X109" i="18"/>
  <c r="X110" i="18"/>
  <c r="X111" i="18"/>
  <c r="X112" i="18"/>
  <c r="X113" i="18"/>
  <c r="X114" i="18"/>
  <c r="X115" i="18"/>
  <c r="X116" i="18"/>
  <c r="X117" i="18"/>
  <c r="X118" i="18"/>
  <c r="X119" i="18"/>
  <c r="X120" i="18"/>
  <c r="X121" i="18"/>
  <c r="X122" i="18"/>
  <c r="X123" i="18"/>
  <c r="X124" i="18"/>
  <c r="X125" i="18"/>
  <c r="X126" i="18"/>
  <c r="X127" i="18"/>
  <c r="X128" i="18"/>
  <c r="X129" i="18"/>
  <c r="X130" i="18"/>
  <c r="X131" i="18"/>
  <c r="X132" i="18"/>
  <c r="X133" i="18"/>
  <c r="X134" i="18"/>
  <c r="X135" i="18"/>
  <c r="X136" i="18"/>
  <c r="X137" i="18"/>
  <c r="X138" i="18"/>
  <c r="X139" i="18"/>
  <c r="X140" i="18"/>
  <c r="X141" i="18"/>
  <c r="X142" i="18"/>
  <c r="X143" i="18"/>
  <c r="X144" i="18"/>
  <c r="X145" i="18"/>
  <c r="X146" i="18"/>
  <c r="X147" i="18"/>
  <c r="X148" i="18"/>
  <c r="X149" i="18"/>
  <c r="X150" i="18"/>
  <c r="X151" i="18"/>
  <c r="X152" i="18"/>
  <c r="X153" i="18"/>
  <c r="X154" i="18"/>
  <c r="X155" i="18"/>
  <c r="X156" i="18"/>
  <c r="X157" i="18"/>
  <c r="X158" i="18"/>
  <c r="X159" i="18"/>
  <c r="X160" i="18"/>
  <c r="X161" i="18"/>
  <c r="X162" i="18"/>
  <c r="X163" i="18"/>
  <c r="X164" i="18"/>
  <c r="X165" i="18"/>
  <c r="X166" i="18"/>
  <c r="X167" i="18"/>
  <c r="X168" i="18"/>
  <c r="X169" i="18"/>
  <c r="X170" i="18"/>
  <c r="X171" i="18"/>
  <c r="X172" i="18"/>
  <c r="X173" i="18"/>
  <c r="X174" i="18"/>
  <c r="X175" i="18"/>
  <c r="X176" i="18"/>
  <c r="X177" i="18"/>
  <c r="X178" i="18"/>
  <c r="X179" i="18"/>
  <c r="X180" i="18"/>
  <c r="X181" i="18"/>
  <c r="X182" i="18"/>
  <c r="X183" i="18"/>
  <c r="X184" i="18"/>
  <c r="X185" i="18"/>
  <c r="X186" i="18"/>
  <c r="X187" i="18"/>
  <c r="X188" i="18"/>
  <c r="X189" i="18"/>
  <c r="X190" i="18"/>
  <c r="X191" i="18"/>
  <c r="X192" i="18"/>
  <c r="X193" i="18"/>
  <c r="X194" i="18"/>
  <c r="X195" i="18"/>
  <c r="X196" i="18"/>
  <c r="X197" i="18"/>
  <c r="X198" i="18"/>
  <c r="X199" i="18"/>
  <c r="X200" i="18"/>
  <c r="X201" i="18"/>
  <c r="X202" i="18"/>
  <c r="X203" i="18"/>
  <c r="X204" i="18"/>
  <c r="X205" i="18"/>
  <c r="X206" i="18"/>
  <c r="X207" i="18"/>
  <c r="X208" i="18"/>
  <c r="V18" i="18"/>
  <c r="M16" i="18"/>
  <c r="AM18" i="18"/>
  <c r="AL18" i="18"/>
  <c r="AK18" i="18"/>
  <c r="W19" i="18"/>
  <c r="L16" i="18"/>
  <c r="L18" i="16"/>
  <c r="Q19" i="16"/>
  <c r="X26" i="16"/>
  <c r="AM18" i="16"/>
  <c r="AK18" i="16"/>
  <c r="AL18" i="16"/>
  <c r="W19" i="16"/>
  <c r="U21" i="16"/>
  <c r="U20" i="17"/>
  <c r="X36" i="17"/>
  <c r="X37" i="17"/>
  <c r="X38" i="17"/>
  <c r="X39" i="17"/>
  <c r="X40" i="17"/>
  <c r="X41" i="17"/>
  <c r="X42" i="17"/>
  <c r="X43" i="17"/>
  <c r="X44" i="17"/>
  <c r="AK16" i="17"/>
  <c r="AL16" i="17"/>
  <c r="AM16" i="17"/>
  <c r="M16" i="17"/>
  <c r="W17" i="17"/>
  <c r="L16" i="17"/>
  <c r="V22" i="17"/>
  <c r="V23" i="17"/>
  <c r="V24" i="17"/>
  <c r="V25" i="17"/>
  <c r="V26" i="17"/>
  <c r="V27" i="17"/>
  <c r="V28" i="17"/>
  <c r="V29" i="17"/>
  <c r="V30" i="17"/>
  <c r="V31" i="17"/>
  <c r="V32" i="17"/>
  <c r="V33" i="17"/>
  <c r="V34" i="17"/>
  <c r="V35" i="17"/>
  <c r="V36" i="17"/>
  <c r="V37" i="17"/>
  <c r="V38" i="17"/>
  <c r="V39" i="17"/>
  <c r="V40" i="17"/>
  <c r="V41" i="17"/>
  <c r="V42" i="17"/>
  <c r="V43" i="17"/>
  <c r="V44" i="17"/>
  <c r="V45" i="17"/>
  <c r="V46" i="17"/>
  <c r="V47" i="17"/>
  <c r="V48" i="17"/>
  <c r="V49" i="17"/>
  <c r="V50" i="17"/>
  <c r="V51" i="17"/>
  <c r="V52" i="17"/>
  <c r="V53" i="17"/>
  <c r="V54" i="17"/>
  <c r="V55" i="17"/>
  <c r="V56" i="17"/>
  <c r="V57" i="17"/>
  <c r="V58" i="17"/>
  <c r="V59" i="17"/>
  <c r="V60" i="17"/>
  <c r="V61" i="17"/>
  <c r="V62" i="17"/>
  <c r="V63" i="17"/>
  <c r="V64" i="17"/>
  <c r="V65" i="17"/>
  <c r="V66" i="17"/>
  <c r="V67" i="17"/>
  <c r="V68" i="17"/>
  <c r="V69" i="17"/>
  <c r="V70" i="17"/>
  <c r="V71" i="17"/>
  <c r="V72" i="17"/>
  <c r="V73" i="17"/>
  <c r="V74" i="17"/>
  <c r="V75" i="17"/>
  <c r="V76" i="17"/>
  <c r="V77" i="17"/>
  <c r="V78" i="17"/>
  <c r="V79" i="17"/>
  <c r="V80" i="17"/>
  <c r="V81" i="17"/>
  <c r="V82" i="17"/>
  <c r="V83" i="17"/>
  <c r="V84" i="17"/>
  <c r="V85" i="17"/>
  <c r="V86" i="17"/>
  <c r="V87" i="17"/>
  <c r="V88" i="17"/>
  <c r="V89" i="17"/>
  <c r="V90" i="17"/>
  <c r="V91" i="17"/>
  <c r="V92" i="17"/>
  <c r="V93" i="17"/>
  <c r="V94" i="17"/>
  <c r="V95" i="17"/>
  <c r="V96" i="17"/>
  <c r="V97" i="17"/>
  <c r="V98" i="17"/>
  <c r="V99" i="17"/>
  <c r="V100" i="17"/>
  <c r="V101" i="17"/>
  <c r="V102" i="17"/>
  <c r="V103" i="17"/>
  <c r="V104" i="17"/>
  <c r="V105" i="17"/>
  <c r="V106" i="17"/>
  <c r="V107" i="17"/>
  <c r="V108" i="17"/>
  <c r="V109" i="17"/>
  <c r="V110" i="17"/>
  <c r="V111" i="17"/>
  <c r="V112" i="17"/>
  <c r="V113" i="17"/>
  <c r="V114" i="17"/>
  <c r="V115" i="17"/>
  <c r="V116" i="17"/>
  <c r="V117" i="17"/>
  <c r="V118" i="17"/>
  <c r="V119" i="17"/>
  <c r="V120" i="17"/>
  <c r="V121" i="17"/>
  <c r="V122" i="17"/>
  <c r="V123" i="17"/>
  <c r="V124" i="17"/>
  <c r="V125" i="17"/>
  <c r="V126" i="17"/>
  <c r="V127" i="17"/>
  <c r="V128" i="17"/>
  <c r="V129" i="17"/>
  <c r="V130" i="17"/>
  <c r="V131" i="17"/>
  <c r="V132" i="17"/>
  <c r="V133" i="17"/>
  <c r="V134" i="17"/>
  <c r="V135" i="17"/>
  <c r="V136" i="17"/>
  <c r="V137" i="17"/>
  <c r="V138" i="17"/>
  <c r="V139" i="17"/>
  <c r="V140" i="17"/>
  <c r="V141" i="17"/>
  <c r="V142" i="17"/>
  <c r="V143" i="17"/>
  <c r="V144" i="17"/>
  <c r="V145" i="17"/>
  <c r="V146" i="17"/>
  <c r="V147" i="17"/>
  <c r="V148" i="17"/>
  <c r="V149" i="17"/>
  <c r="V150" i="17"/>
  <c r="V151" i="17"/>
  <c r="V152" i="17"/>
  <c r="V153" i="17"/>
  <c r="V154" i="17"/>
  <c r="V155" i="17"/>
  <c r="V156" i="17"/>
  <c r="V157" i="17"/>
  <c r="V158" i="17"/>
  <c r="V159" i="17"/>
  <c r="V160" i="17"/>
  <c r="V161" i="17"/>
  <c r="V162" i="17"/>
  <c r="V163" i="17"/>
  <c r="V164" i="17"/>
  <c r="V165" i="17"/>
  <c r="V166" i="17"/>
  <c r="V167" i="17"/>
  <c r="V168" i="17"/>
  <c r="V169" i="17"/>
  <c r="V170" i="17"/>
  <c r="V171" i="17"/>
  <c r="V172" i="17"/>
  <c r="V173" i="17"/>
  <c r="V174" i="17"/>
  <c r="V175" i="17"/>
  <c r="V176" i="17"/>
  <c r="V177" i="17"/>
  <c r="V178" i="17"/>
  <c r="V179" i="17"/>
  <c r="V180" i="17"/>
  <c r="V181" i="17"/>
  <c r="V182" i="17"/>
  <c r="V183" i="17"/>
  <c r="V184" i="17"/>
  <c r="V185" i="17"/>
  <c r="V186" i="17"/>
  <c r="V187" i="17"/>
  <c r="V188" i="17"/>
  <c r="V189" i="17"/>
  <c r="V190" i="17"/>
  <c r="V191" i="17"/>
  <c r="V192" i="17"/>
  <c r="V193" i="17"/>
  <c r="V194" i="17"/>
  <c r="V195" i="17"/>
  <c r="V196" i="17"/>
  <c r="V197" i="17"/>
  <c r="V198" i="17"/>
  <c r="V199" i="17"/>
  <c r="V200" i="17"/>
  <c r="V201" i="17"/>
  <c r="V202" i="17"/>
  <c r="V203" i="17"/>
  <c r="V204" i="17"/>
  <c r="V205" i="17"/>
  <c r="V206" i="17"/>
  <c r="V207" i="17"/>
  <c r="V208" i="17"/>
  <c r="AL14" i="1"/>
  <c r="AK14" i="1"/>
  <c r="AM14" i="1"/>
  <c r="W15" i="1"/>
  <c r="W16" i="1"/>
  <c r="L14" i="1"/>
  <c r="M13" i="1"/>
  <c r="M14" i="1"/>
  <c r="L13" i="1"/>
  <c r="U15" i="1"/>
  <c r="X18" i="1"/>
  <c r="V16" i="1"/>
  <c r="V17" i="1"/>
  <c r="S18" i="1"/>
  <c r="AD18" i="1"/>
  <c r="C19" i="18"/>
  <c r="S18" i="18"/>
  <c r="AD18" i="18"/>
  <c r="S18" i="17"/>
  <c r="AD18" i="17"/>
  <c r="S18" i="16"/>
  <c r="AD18" i="16"/>
  <c r="C19" i="15"/>
  <c r="G19" i="15"/>
  <c r="S18" i="15"/>
  <c r="AD18" i="15"/>
  <c r="C19" i="14"/>
  <c r="G19" i="14"/>
  <c r="S18" i="14"/>
  <c r="AD18" i="14"/>
  <c r="G188" i="20"/>
  <c r="F19" i="18"/>
  <c r="G19" i="18"/>
  <c r="Q14" i="1"/>
  <c r="Q15" i="1"/>
  <c r="F23" i="20"/>
  <c r="R23" i="20"/>
  <c r="F19" i="17"/>
  <c r="R19" i="17"/>
  <c r="F22" i="21"/>
  <c r="R22" i="21"/>
  <c r="F19" i="16"/>
  <c r="R19" i="16"/>
  <c r="F22" i="22"/>
  <c r="R22" i="22"/>
  <c r="F19" i="15"/>
  <c r="R19" i="15"/>
  <c r="F21" i="23"/>
  <c r="R21" i="23"/>
  <c r="F19" i="14"/>
  <c r="R19" i="14"/>
  <c r="Q17" i="17"/>
  <c r="R19" i="18"/>
  <c r="A20" i="24"/>
  <c r="J20" i="24"/>
  <c r="B20" i="24"/>
  <c r="H20" i="24"/>
  <c r="F21" i="24"/>
  <c r="R21" i="24"/>
  <c r="S21" i="24"/>
  <c r="AD21" i="24"/>
  <c r="I21" i="24"/>
  <c r="C22" i="24"/>
  <c r="G22" i="24"/>
  <c r="M19" i="23"/>
  <c r="L19" i="23"/>
  <c r="Q20" i="23"/>
  <c r="U20" i="23"/>
  <c r="AK23" i="23"/>
  <c r="AL23" i="23"/>
  <c r="AM23" i="23"/>
  <c r="W24" i="23"/>
  <c r="AT26" i="22"/>
  <c r="AV29" i="22"/>
  <c r="AV21" i="22"/>
  <c r="L20" i="20"/>
  <c r="Q21" i="20"/>
  <c r="M20" i="20"/>
  <c r="U21" i="20"/>
  <c r="AM23" i="20"/>
  <c r="AK23" i="20"/>
  <c r="AL23" i="20"/>
  <c r="W24" i="20"/>
  <c r="F19" i="1"/>
  <c r="R19" i="1"/>
  <c r="I19" i="14"/>
  <c r="I19" i="16"/>
  <c r="I19" i="18"/>
  <c r="I19" i="15"/>
  <c r="J20" i="23"/>
  <c r="A20" i="23"/>
  <c r="H18" i="18"/>
  <c r="B18" i="18"/>
  <c r="H18" i="14"/>
  <c r="B18" i="14"/>
  <c r="I21" i="23"/>
  <c r="S21" i="23"/>
  <c r="AD21" i="23"/>
  <c r="C22" i="23"/>
  <c r="G22" i="23"/>
  <c r="A18" i="18"/>
  <c r="J18" i="18"/>
  <c r="A18" i="14"/>
  <c r="J18" i="14"/>
  <c r="H20" i="23"/>
  <c r="B20" i="23"/>
  <c r="H18" i="16"/>
  <c r="B18" i="16"/>
  <c r="B18" i="15"/>
  <c r="H18" i="15"/>
  <c r="A18" i="16"/>
  <c r="J18" i="16"/>
  <c r="A18" i="15"/>
  <c r="J18" i="15"/>
  <c r="I22" i="22"/>
  <c r="S22" i="22"/>
  <c r="AD22" i="22"/>
  <c r="H21" i="22"/>
  <c r="B21" i="22"/>
  <c r="J21" i="22"/>
  <c r="A21" i="22"/>
  <c r="A21" i="21"/>
  <c r="J21" i="21"/>
  <c r="I22" i="21"/>
  <c r="S22" i="21"/>
  <c r="AD22" i="21"/>
  <c r="B21" i="21"/>
  <c r="I23" i="20"/>
  <c r="S23" i="20"/>
  <c r="AD23" i="20"/>
  <c r="A22" i="20"/>
  <c r="J22" i="20"/>
  <c r="H22" i="20"/>
  <c r="B22" i="20"/>
  <c r="I19" i="17"/>
  <c r="B18" i="17"/>
  <c r="H18" i="17"/>
  <c r="A18" i="17"/>
  <c r="J18" i="17"/>
  <c r="A18" i="1"/>
  <c r="J18" i="1"/>
  <c r="I19" i="1"/>
  <c r="A19" i="1"/>
  <c r="B18" i="1"/>
  <c r="M18" i="18"/>
  <c r="L18" i="18"/>
  <c r="U19" i="18"/>
  <c r="AL19" i="18"/>
  <c r="AM19" i="18"/>
  <c r="AK19" i="18"/>
  <c r="W20" i="18"/>
  <c r="V19" i="18"/>
  <c r="V20" i="18"/>
  <c r="V21" i="18"/>
  <c r="V22" i="18"/>
  <c r="V23" i="18"/>
  <c r="V24" i="18"/>
  <c r="V25" i="18"/>
  <c r="V26" i="18"/>
  <c r="V27" i="18"/>
  <c r="V28" i="18"/>
  <c r="V29" i="18"/>
  <c r="V30" i="18"/>
  <c r="V31" i="18"/>
  <c r="V32" i="18"/>
  <c r="V33" i="18"/>
  <c r="V34" i="18"/>
  <c r="V35" i="18"/>
  <c r="V36" i="18"/>
  <c r="V37" i="18"/>
  <c r="V38" i="18"/>
  <c r="V39" i="18"/>
  <c r="V40" i="18"/>
  <c r="V41" i="18"/>
  <c r="V42" i="18"/>
  <c r="V43" i="18"/>
  <c r="V44" i="18"/>
  <c r="V45" i="18"/>
  <c r="V46" i="18"/>
  <c r="V47" i="18"/>
  <c r="V48" i="18"/>
  <c r="V49" i="18"/>
  <c r="V50" i="18"/>
  <c r="V51" i="18"/>
  <c r="V52" i="18"/>
  <c r="V53" i="18"/>
  <c r="V54" i="18"/>
  <c r="V55" i="18"/>
  <c r="V56" i="18"/>
  <c r="V57" i="18"/>
  <c r="V58" i="18"/>
  <c r="V59" i="18"/>
  <c r="V60" i="18"/>
  <c r="V61" i="18"/>
  <c r="V62" i="18"/>
  <c r="V63" i="18"/>
  <c r="V64" i="18"/>
  <c r="V65" i="18"/>
  <c r="V66" i="18"/>
  <c r="V67" i="18"/>
  <c r="V68" i="18"/>
  <c r="V69" i="18"/>
  <c r="V70" i="18"/>
  <c r="V71" i="18"/>
  <c r="V72" i="18"/>
  <c r="V73" i="18"/>
  <c r="V74" i="18"/>
  <c r="V75" i="18"/>
  <c r="V76" i="18"/>
  <c r="V77" i="18"/>
  <c r="V78" i="18"/>
  <c r="V79" i="18"/>
  <c r="V80" i="18"/>
  <c r="V81" i="18"/>
  <c r="V82" i="18"/>
  <c r="V83" i="18"/>
  <c r="V84" i="18"/>
  <c r="V85" i="18"/>
  <c r="V86" i="18"/>
  <c r="V87" i="18"/>
  <c r="V88" i="18"/>
  <c r="V89" i="18"/>
  <c r="V90" i="18"/>
  <c r="V91" i="18"/>
  <c r="V92" i="18"/>
  <c r="V93" i="18"/>
  <c r="V94" i="18"/>
  <c r="V95" i="18"/>
  <c r="V96" i="18"/>
  <c r="V97" i="18"/>
  <c r="V98" i="18"/>
  <c r="V99" i="18"/>
  <c r="V100" i="18"/>
  <c r="V101" i="18"/>
  <c r="V102" i="18"/>
  <c r="V103" i="18"/>
  <c r="V104" i="18"/>
  <c r="V105" i="18"/>
  <c r="V106" i="18"/>
  <c r="V107" i="18"/>
  <c r="V108" i="18"/>
  <c r="V109" i="18"/>
  <c r="V110" i="18"/>
  <c r="V111" i="18"/>
  <c r="V112" i="18"/>
  <c r="V113" i="18"/>
  <c r="V114" i="18"/>
  <c r="V115" i="18"/>
  <c r="V116" i="18"/>
  <c r="V117" i="18"/>
  <c r="V118" i="18"/>
  <c r="V119" i="18"/>
  <c r="V120" i="18"/>
  <c r="V121" i="18"/>
  <c r="V122" i="18"/>
  <c r="V123" i="18"/>
  <c r="V124" i="18"/>
  <c r="V125" i="18"/>
  <c r="V126" i="18"/>
  <c r="V127" i="18"/>
  <c r="V128" i="18"/>
  <c r="V129" i="18"/>
  <c r="V130" i="18"/>
  <c r="V131" i="18"/>
  <c r="V132" i="18"/>
  <c r="V133" i="18"/>
  <c r="V134" i="18"/>
  <c r="V135" i="18"/>
  <c r="V136" i="18"/>
  <c r="V137" i="18"/>
  <c r="V138" i="18"/>
  <c r="V139" i="18"/>
  <c r="V140" i="18"/>
  <c r="V141" i="18"/>
  <c r="V142" i="18"/>
  <c r="V143" i="18"/>
  <c r="V144" i="18"/>
  <c r="V145" i="18"/>
  <c r="V146" i="18"/>
  <c r="V147" i="18"/>
  <c r="V148" i="18"/>
  <c r="V149" i="18"/>
  <c r="V150" i="18"/>
  <c r="V151" i="18"/>
  <c r="V152" i="18"/>
  <c r="V153" i="18"/>
  <c r="V154" i="18"/>
  <c r="V155" i="18"/>
  <c r="V156" i="18"/>
  <c r="V157" i="18"/>
  <c r="V158" i="18"/>
  <c r="V159" i="18"/>
  <c r="V160" i="18"/>
  <c r="V161" i="18"/>
  <c r="V162" i="18"/>
  <c r="V163" i="18"/>
  <c r="V164" i="18"/>
  <c r="V165" i="18"/>
  <c r="V166" i="18"/>
  <c r="V167" i="18"/>
  <c r="V168" i="18"/>
  <c r="V169" i="18"/>
  <c r="V170" i="18"/>
  <c r="V171" i="18"/>
  <c r="V172" i="18"/>
  <c r="V173" i="18"/>
  <c r="V174" i="18"/>
  <c r="V175" i="18"/>
  <c r="V176" i="18"/>
  <c r="V177" i="18"/>
  <c r="V178" i="18"/>
  <c r="V179" i="18"/>
  <c r="V180" i="18"/>
  <c r="V181" i="18"/>
  <c r="V182" i="18"/>
  <c r="V183" i="18"/>
  <c r="V184" i="18"/>
  <c r="V185" i="18"/>
  <c r="V186" i="18"/>
  <c r="V187" i="18"/>
  <c r="V188" i="18"/>
  <c r="V189" i="18"/>
  <c r="V190" i="18"/>
  <c r="V191" i="18"/>
  <c r="V192" i="18"/>
  <c r="V193" i="18"/>
  <c r="V194" i="18"/>
  <c r="V195" i="18"/>
  <c r="V196" i="18"/>
  <c r="V197" i="18"/>
  <c r="V198" i="18"/>
  <c r="V199" i="18"/>
  <c r="V200" i="18"/>
  <c r="V201" i="18"/>
  <c r="V202" i="18"/>
  <c r="V203" i="18"/>
  <c r="V204" i="18"/>
  <c r="V205" i="18"/>
  <c r="V206" i="18"/>
  <c r="V207" i="18"/>
  <c r="V208" i="18"/>
  <c r="Q17" i="18"/>
  <c r="M17" i="18"/>
  <c r="L17" i="18"/>
  <c r="X27" i="16"/>
  <c r="X28" i="16"/>
  <c r="X29" i="16"/>
  <c r="X30" i="16"/>
  <c r="X31" i="16"/>
  <c r="X32" i="16"/>
  <c r="X33" i="16"/>
  <c r="X34" i="16"/>
  <c r="X35" i="16"/>
  <c r="X36" i="16"/>
  <c r="X37" i="16"/>
  <c r="X38" i="16"/>
  <c r="X39" i="16"/>
  <c r="X40" i="16"/>
  <c r="X41" i="16"/>
  <c r="X42" i="16"/>
  <c r="X43" i="16"/>
  <c r="X44" i="16"/>
  <c r="X45" i="16"/>
  <c r="X46" i="16"/>
  <c r="X47" i="16"/>
  <c r="X48" i="16"/>
  <c r="X49" i="16"/>
  <c r="X50" i="16"/>
  <c r="X51" i="16"/>
  <c r="X52" i="16"/>
  <c r="X53" i="16"/>
  <c r="X54" i="16"/>
  <c r="X55" i="16"/>
  <c r="X56" i="16"/>
  <c r="X57" i="16"/>
  <c r="X58" i="16"/>
  <c r="X59" i="16"/>
  <c r="X60" i="16"/>
  <c r="X61" i="16"/>
  <c r="X62" i="16"/>
  <c r="X63" i="16"/>
  <c r="X64" i="16"/>
  <c r="X65" i="16"/>
  <c r="X66" i="16"/>
  <c r="X67" i="16"/>
  <c r="X68" i="16"/>
  <c r="X69" i="16"/>
  <c r="X70" i="16"/>
  <c r="X71" i="16"/>
  <c r="X72" i="16"/>
  <c r="X73" i="16"/>
  <c r="X74" i="16"/>
  <c r="X75" i="16"/>
  <c r="X76" i="16"/>
  <c r="X77" i="16"/>
  <c r="X78" i="16"/>
  <c r="X79" i="16"/>
  <c r="X80" i="16"/>
  <c r="X81" i="16"/>
  <c r="X82" i="16"/>
  <c r="X83" i="16"/>
  <c r="X84" i="16"/>
  <c r="X85" i="16"/>
  <c r="X86" i="16"/>
  <c r="X87" i="16"/>
  <c r="X88" i="16"/>
  <c r="X89" i="16"/>
  <c r="X90" i="16"/>
  <c r="X91" i="16"/>
  <c r="X92" i="16"/>
  <c r="X93" i="16"/>
  <c r="X94" i="16"/>
  <c r="X95" i="16"/>
  <c r="X96" i="16"/>
  <c r="X97" i="16"/>
  <c r="X98" i="16"/>
  <c r="X99" i="16"/>
  <c r="X100" i="16"/>
  <c r="X101" i="16"/>
  <c r="X102" i="16"/>
  <c r="X103" i="16"/>
  <c r="X104" i="16"/>
  <c r="X105" i="16"/>
  <c r="X106" i="16"/>
  <c r="X107" i="16"/>
  <c r="X108" i="16"/>
  <c r="X109" i="16"/>
  <c r="X110" i="16"/>
  <c r="X111" i="16"/>
  <c r="X112" i="16"/>
  <c r="X113" i="16"/>
  <c r="X114" i="16"/>
  <c r="X115" i="16"/>
  <c r="X116" i="16"/>
  <c r="X117" i="16"/>
  <c r="X118" i="16"/>
  <c r="X119" i="16"/>
  <c r="X120" i="16"/>
  <c r="X121" i="16"/>
  <c r="X122" i="16"/>
  <c r="X123" i="16"/>
  <c r="X124" i="16"/>
  <c r="X125" i="16"/>
  <c r="X126" i="16"/>
  <c r="X127" i="16"/>
  <c r="X128" i="16"/>
  <c r="X129" i="16"/>
  <c r="X130" i="16"/>
  <c r="X131" i="16"/>
  <c r="X132" i="16"/>
  <c r="X133" i="16"/>
  <c r="X134" i="16"/>
  <c r="X135" i="16"/>
  <c r="X136" i="16"/>
  <c r="X137" i="16"/>
  <c r="X138" i="16"/>
  <c r="X139" i="16"/>
  <c r="X140" i="16"/>
  <c r="X141" i="16"/>
  <c r="X142" i="16"/>
  <c r="X143" i="16"/>
  <c r="X144" i="16"/>
  <c r="X145" i="16"/>
  <c r="X146" i="16"/>
  <c r="X147" i="16"/>
  <c r="X148" i="16"/>
  <c r="X149" i="16"/>
  <c r="X150" i="16"/>
  <c r="X151" i="16"/>
  <c r="X152" i="16"/>
  <c r="X153" i="16"/>
  <c r="X154" i="16"/>
  <c r="X155" i="16"/>
  <c r="X156" i="16"/>
  <c r="X157" i="16"/>
  <c r="X158" i="16"/>
  <c r="X159" i="16"/>
  <c r="X160" i="16"/>
  <c r="X161" i="16"/>
  <c r="X162" i="16"/>
  <c r="X163" i="16"/>
  <c r="X164" i="16"/>
  <c r="X165" i="16"/>
  <c r="X166" i="16"/>
  <c r="X167" i="16"/>
  <c r="X168" i="16"/>
  <c r="X169" i="16"/>
  <c r="X170" i="16"/>
  <c r="X171" i="16"/>
  <c r="X172" i="16"/>
  <c r="X173" i="16"/>
  <c r="X174" i="16"/>
  <c r="X175" i="16"/>
  <c r="X176" i="16"/>
  <c r="X177" i="16"/>
  <c r="X178" i="16"/>
  <c r="X179" i="16"/>
  <c r="X180" i="16"/>
  <c r="X181" i="16"/>
  <c r="X182" i="16"/>
  <c r="X183" i="16"/>
  <c r="X184" i="16"/>
  <c r="X185" i="16"/>
  <c r="X186" i="16"/>
  <c r="X187" i="16"/>
  <c r="X188" i="16"/>
  <c r="X189" i="16"/>
  <c r="X190" i="16"/>
  <c r="X191" i="16"/>
  <c r="X192" i="16"/>
  <c r="X193" i="16"/>
  <c r="X194" i="16"/>
  <c r="X195" i="16"/>
  <c r="X196" i="16"/>
  <c r="X197" i="16"/>
  <c r="X198" i="16"/>
  <c r="X199" i="16"/>
  <c r="X200" i="16"/>
  <c r="X201" i="16"/>
  <c r="X202" i="16"/>
  <c r="X203" i="16"/>
  <c r="X204" i="16"/>
  <c r="X205" i="16"/>
  <c r="X206" i="16"/>
  <c r="X207" i="16"/>
  <c r="X208" i="16"/>
  <c r="U22" i="16"/>
  <c r="AL19" i="16"/>
  <c r="AM19" i="16"/>
  <c r="AK19" i="16"/>
  <c r="W20" i="16"/>
  <c r="L19" i="16"/>
  <c r="M19" i="16"/>
  <c r="X45" i="17"/>
  <c r="X46" i="17"/>
  <c r="X47" i="17"/>
  <c r="X48" i="17"/>
  <c r="X49" i="17"/>
  <c r="X50" i="17"/>
  <c r="X51" i="17"/>
  <c r="X52" i="17"/>
  <c r="X53" i="17"/>
  <c r="X54" i="17"/>
  <c r="X55" i="17"/>
  <c r="X56" i="17"/>
  <c r="X57" i="17"/>
  <c r="X58" i="17"/>
  <c r="X59" i="17"/>
  <c r="X60" i="17"/>
  <c r="X61" i="17"/>
  <c r="X62" i="17"/>
  <c r="X63" i="17"/>
  <c r="X64" i="17"/>
  <c r="X65" i="17"/>
  <c r="X66" i="17"/>
  <c r="X67" i="17"/>
  <c r="X68" i="17"/>
  <c r="X69" i="17"/>
  <c r="X70" i="17"/>
  <c r="X71" i="17"/>
  <c r="X72" i="17"/>
  <c r="X73" i="17"/>
  <c r="X74" i="17"/>
  <c r="X75" i="17"/>
  <c r="X76" i="17"/>
  <c r="X77" i="17"/>
  <c r="X78" i="17"/>
  <c r="X79" i="17"/>
  <c r="X80" i="17"/>
  <c r="X81" i="17"/>
  <c r="X82" i="17"/>
  <c r="X83" i="17"/>
  <c r="X84" i="17"/>
  <c r="X85" i="17"/>
  <c r="X86" i="17"/>
  <c r="X87" i="17"/>
  <c r="X88" i="17"/>
  <c r="X89" i="17"/>
  <c r="X90" i="17"/>
  <c r="X91" i="17"/>
  <c r="X92" i="17"/>
  <c r="X93" i="17"/>
  <c r="X94" i="17"/>
  <c r="X95" i="17"/>
  <c r="X96" i="17"/>
  <c r="X97" i="17"/>
  <c r="X98" i="17"/>
  <c r="X99" i="17"/>
  <c r="X100" i="17"/>
  <c r="X101" i="17"/>
  <c r="X102" i="17"/>
  <c r="X103" i="17"/>
  <c r="X104" i="17"/>
  <c r="X105" i="17"/>
  <c r="X106" i="17"/>
  <c r="X107" i="17"/>
  <c r="X108" i="17"/>
  <c r="X109" i="17"/>
  <c r="X110" i="17"/>
  <c r="X111" i="17"/>
  <c r="X112" i="17"/>
  <c r="X113" i="17"/>
  <c r="X114" i="17"/>
  <c r="X115" i="17"/>
  <c r="X116" i="17"/>
  <c r="X117" i="17"/>
  <c r="X118" i="17"/>
  <c r="X119" i="17"/>
  <c r="X120" i="17"/>
  <c r="X121" i="17"/>
  <c r="X122" i="17"/>
  <c r="X123" i="17"/>
  <c r="X124" i="17"/>
  <c r="X125" i="17"/>
  <c r="X126" i="17"/>
  <c r="X127" i="17"/>
  <c r="X128" i="17"/>
  <c r="X129" i="17"/>
  <c r="X130" i="17"/>
  <c r="X131" i="17"/>
  <c r="X132" i="17"/>
  <c r="X133" i="17"/>
  <c r="X134" i="17"/>
  <c r="X135" i="17"/>
  <c r="X136" i="17"/>
  <c r="X137" i="17"/>
  <c r="X138" i="17"/>
  <c r="X139" i="17"/>
  <c r="X140" i="17"/>
  <c r="X141" i="17"/>
  <c r="X142" i="17"/>
  <c r="X143" i="17"/>
  <c r="X144" i="17"/>
  <c r="X145" i="17"/>
  <c r="X146" i="17"/>
  <c r="X147" i="17"/>
  <c r="X148" i="17"/>
  <c r="X149" i="17"/>
  <c r="X150" i="17"/>
  <c r="X151" i="17"/>
  <c r="X152" i="17"/>
  <c r="X153" i="17"/>
  <c r="X154" i="17"/>
  <c r="X155" i="17"/>
  <c r="X156" i="17"/>
  <c r="X157" i="17"/>
  <c r="X158" i="17"/>
  <c r="X159" i="17"/>
  <c r="X160" i="17"/>
  <c r="X161" i="17"/>
  <c r="X162" i="17"/>
  <c r="X163" i="17"/>
  <c r="X164" i="17"/>
  <c r="X165" i="17"/>
  <c r="X166" i="17"/>
  <c r="X167" i="17"/>
  <c r="X168" i="17"/>
  <c r="X169" i="17"/>
  <c r="X170" i="17"/>
  <c r="X171" i="17"/>
  <c r="X172" i="17"/>
  <c r="X173" i="17"/>
  <c r="X174" i="17"/>
  <c r="X175" i="17"/>
  <c r="X176" i="17"/>
  <c r="X177" i="17"/>
  <c r="X178" i="17"/>
  <c r="X179" i="17"/>
  <c r="X180" i="17"/>
  <c r="X181" i="17"/>
  <c r="X182" i="17"/>
  <c r="X183" i="17"/>
  <c r="X184" i="17"/>
  <c r="X185" i="17"/>
  <c r="X186" i="17"/>
  <c r="X187" i="17"/>
  <c r="X188" i="17"/>
  <c r="X189" i="17"/>
  <c r="X190" i="17"/>
  <c r="X191" i="17"/>
  <c r="X192" i="17"/>
  <c r="X193" i="17"/>
  <c r="X194" i="17"/>
  <c r="X195" i="17"/>
  <c r="X196" i="17"/>
  <c r="X197" i="17"/>
  <c r="X198" i="17"/>
  <c r="X199" i="17"/>
  <c r="X200" i="17"/>
  <c r="X201" i="17"/>
  <c r="X202" i="17"/>
  <c r="X203" i="17"/>
  <c r="X204" i="17"/>
  <c r="X205" i="17"/>
  <c r="X206" i="17"/>
  <c r="X207" i="17"/>
  <c r="X208" i="17"/>
  <c r="AK17" i="17"/>
  <c r="AL17" i="17"/>
  <c r="AM17" i="17"/>
  <c r="M17" i="17"/>
  <c r="L17" i="17"/>
  <c r="W18" i="17"/>
  <c r="U21" i="17"/>
  <c r="AM15" i="1"/>
  <c r="AK15" i="1"/>
  <c r="AL15" i="1"/>
  <c r="AK16" i="1"/>
  <c r="AM16" i="1"/>
  <c r="AL16" i="1"/>
  <c r="W17" i="1"/>
  <c r="U16" i="1"/>
  <c r="U17" i="1"/>
  <c r="L15" i="1"/>
  <c r="M15" i="1"/>
  <c r="V18" i="1"/>
  <c r="V19" i="1"/>
  <c r="V20" i="1"/>
  <c r="V21" i="1"/>
  <c r="V22" i="1"/>
  <c r="V23" i="1"/>
  <c r="V24" i="1"/>
  <c r="V25" i="1"/>
  <c r="V26" i="1"/>
  <c r="V27" i="1"/>
  <c r="V28" i="1"/>
  <c r="V29" i="1"/>
  <c r="V30" i="1"/>
  <c r="V31" i="1"/>
  <c r="V32" i="1"/>
  <c r="X19" i="1"/>
  <c r="S19" i="1"/>
  <c r="AD19" i="1"/>
  <c r="C20" i="18"/>
  <c r="S19" i="18"/>
  <c r="AD19" i="18"/>
  <c r="S19" i="17"/>
  <c r="AD19" i="17"/>
  <c r="S19" i="16"/>
  <c r="AD19" i="16"/>
  <c r="C20" i="15"/>
  <c r="G20" i="15"/>
  <c r="S19" i="15"/>
  <c r="AD19" i="15"/>
  <c r="C20" i="14"/>
  <c r="G20" i="14"/>
  <c r="S19" i="14"/>
  <c r="AD19" i="14"/>
  <c r="G189" i="20"/>
  <c r="F20" i="18"/>
  <c r="G20" i="18"/>
  <c r="J19" i="1"/>
  <c r="F24" i="20"/>
  <c r="R24" i="20"/>
  <c r="F20" i="17"/>
  <c r="R20" i="17"/>
  <c r="F23" i="21"/>
  <c r="R23" i="21"/>
  <c r="F20" i="16"/>
  <c r="R20" i="16"/>
  <c r="F23" i="22"/>
  <c r="R23" i="22"/>
  <c r="F20" i="15"/>
  <c r="R20" i="15"/>
  <c r="F22" i="23"/>
  <c r="R22" i="23"/>
  <c r="F20" i="14"/>
  <c r="R20" i="14"/>
  <c r="Q18" i="17"/>
  <c r="Q16" i="1"/>
  <c r="R20" i="18"/>
  <c r="F22" i="24"/>
  <c r="R22" i="24"/>
  <c r="I22" i="24"/>
  <c r="S22" i="24"/>
  <c r="AD22" i="24"/>
  <c r="C23" i="24"/>
  <c r="G23" i="24"/>
  <c r="A21" i="24"/>
  <c r="J21" i="24"/>
  <c r="H21" i="24"/>
  <c r="B21" i="24"/>
  <c r="AM24" i="23"/>
  <c r="AK24" i="23"/>
  <c r="AL24" i="23"/>
  <c r="W25" i="23"/>
  <c r="L20" i="23"/>
  <c r="Q21" i="23"/>
  <c r="M20" i="23"/>
  <c r="U21" i="23"/>
  <c r="AL24" i="20"/>
  <c r="AM24" i="20"/>
  <c r="AK24" i="20"/>
  <c r="W25" i="20"/>
  <c r="L21" i="20"/>
  <c r="Q22" i="20"/>
  <c r="M21" i="20"/>
  <c r="U22" i="20"/>
  <c r="F20" i="1"/>
  <c r="R20" i="1"/>
  <c r="J19" i="15"/>
  <c r="A19" i="15"/>
  <c r="A21" i="23"/>
  <c r="J21" i="23"/>
  <c r="H19" i="15"/>
  <c r="B19" i="15"/>
  <c r="H19" i="16"/>
  <c r="B19" i="16"/>
  <c r="A19" i="16"/>
  <c r="J19" i="16"/>
  <c r="I20" i="15"/>
  <c r="B21" i="23"/>
  <c r="H21" i="23"/>
  <c r="H19" i="18"/>
  <c r="B19" i="18"/>
  <c r="H19" i="14"/>
  <c r="B19" i="14"/>
  <c r="I20" i="14"/>
  <c r="I20" i="16"/>
  <c r="I20" i="18"/>
  <c r="I22" i="23"/>
  <c r="C23" i="23"/>
  <c r="G23" i="23"/>
  <c r="S22" i="23"/>
  <c r="AD22" i="23"/>
  <c r="A19" i="18"/>
  <c r="J19" i="18"/>
  <c r="A19" i="14"/>
  <c r="J19" i="14"/>
  <c r="B22" i="22"/>
  <c r="H22" i="22"/>
  <c r="I23" i="22"/>
  <c r="S23" i="22"/>
  <c r="AD23" i="22"/>
  <c r="J22" i="22"/>
  <c r="A22" i="22"/>
  <c r="J22" i="21"/>
  <c r="A22" i="21"/>
  <c r="B22" i="21"/>
  <c r="I23" i="21"/>
  <c r="S23" i="21"/>
  <c r="AD23" i="21"/>
  <c r="I24" i="20"/>
  <c r="S24" i="20"/>
  <c r="AD24" i="20"/>
  <c r="H23" i="20"/>
  <c r="B23" i="20"/>
  <c r="A23" i="20"/>
  <c r="J23" i="20"/>
  <c r="H19" i="17"/>
  <c r="B19" i="17"/>
  <c r="I20" i="17"/>
  <c r="J19" i="17"/>
  <c r="A19" i="17"/>
  <c r="Q18" i="18"/>
  <c r="Q19" i="18"/>
  <c r="I20" i="1"/>
  <c r="B19" i="1"/>
  <c r="AK20" i="18"/>
  <c r="AL20" i="18"/>
  <c r="AM20" i="18"/>
  <c r="W21" i="18"/>
  <c r="M19" i="18"/>
  <c r="L19" i="18"/>
  <c r="U20" i="18"/>
  <c r="Q20" i="16"/>
  <c r="AK20" i="16"/>
  <c r="AL20" i="16"/>
  <c r="AM20" i="16"/>
  <c r="W21" i="16"/>
  <c r="M20" i="16"/>
  <c r="L20" i="16"/>
  <c r="U23" i="16"/>
  <c r="AM18" i="17"/>
  <c r="AK18" i="17"/>
  <c r="AL18" i="17"/>
  <c r="M18" i="17"/>
  <c r="L18" i="17"/>
  <c r="W19" i="17"/>
  <c r="U22" i="17"/>
  <c r="AK17" i="1"/>
  <c r="AL17" i="1"/>
  <c r="AM17" i="1"/>
  <c r="W18" i="1"/>
  <c r="M17" i="1"/>
  <c r="L17" i="1"/>
  <c r="L16" i="1"/>
  <c r="M16" i="1"/>
  <c r="U18" i="1"/>
  <c r="U19" i="1"/>
  <c r="V33" i="1"/>
  <c r="V34" i="1"/>
  <c r="V35" i="1"/>
  <c r="V36" i="1"/>
  <c r="V37" i="1"/>
  <c r="V38" i="1"/>
  <c r="V39" i="1"/>
  <c r="V40" i="1"/>
  <c r="V41" i="1"/>
  <c r="V42" i="1"/>
  <c r="V43" i="1"/>
  <c r="V44" i="1"/>
  <c r="V45" i="1"/>
  <c r="V46" i="1"/>
  <c r="V47" i="1"/>
  <c r="V48" i="1"/>
  <c r="V49" i="1"/>
  <c r="V50" i="1"/>
  <c r="V51" i="1"/>
  <c r="V52" i="1"/>
  <c r="V53" i="1"/>
  <c r="V54" i="1"/>
  <c r="V55" i="1"/>
  <c r="V56" i="1"/>
  <c r="V57" i="1"/>
  <c r="V58" i="1"/>
  <c r="V59" i="1"/>
  <c r="V60" i="1"/>
  <c r="V61" i="1"/>
  <c r="V62" i="1"/>
  <c r="V63" i="1"/>
  <c r="V64" i="1"/>
  <c r="V65" i="1"/>
  <c r="V66" i="1"/>
  <c r="V67" i="1"/>
  <c r="V68" i="1"/>
  <c r="V69" i="1"/>
  <c r="V70" i="1"/>
  <c r="V71" i="1"/>
  <c r="V72" i="1"/>
  <c r="V73" i="1"/>
  <c r="V74" i="1"/>
  <c r="V75" i="1"/>
  <c r="V76" i="1"/>
  <c r="V77" i="1"/>
  <c r="V78" i="1"/>
  <c r="V79" i="1"/>
  <c r="V80" i="1"/>
  <c r="V81" i="1"/>
  <c r="V82" i="1"/>
  <c r="V83" i="1"/>
  <c r="V84" i="1"/>
  <c r="V85" i="1"/>
  <c r="V86" i="1"/>
  <c r="V87" i="1"/>
  <c r="V88" i="1"/>
  <c r="V89" i="1"/>
  <c r="V90" i="1"/>
  <c r="V91" i="1"/>
  <c r="V92" i="1"/>
  <c r="V93" i="1"/>
  <c r="V94" i="1"/>
  <c r="V95" i="1"/>
  <c r="V96" i="1"/>
  <c r="V97" i="1"/>
  <c r="V98" i="1"/>
  <c r="V99" i="1"/>
  <c r="V100" i="1"/>
  <c r="V101" i="1"/>
  <c r="V102" i="1"/>
  <c r="V103" i="1"/>
  <c r="V104" i="1"/>
  <c r="V105" i="1"/>
  <c r="V106" i="1"/>
  <c r="V107" i="1"/>
  <c r="V108" i="1"/>
  <c r="V109" i="1"/>
  <c r="V110" i="1"/>
  <c r="V111" i="1"/>
  <c r="V112" i="1"/>
  <c r="V113" i="1"/>
  <c r="V114" i="1"/>
  <c r="V115" i="1"/>
  <c r="V116" i="1"/>
  <c r="V117" i="1"/>
  <c r="V118" i="1"/>
  <c r="V119" i="1"/>
  <c r="V120" i="1"/>
  <c r="V121" i="1"/>
  <c r="V122" i="1"/>
  <c r="V123" i="1"/>
  <c r="V124" i="1"/>
  <c r="V125" i="1"/>
  <c r="V126" i="1"/>
  <c r="V127" i="1"/>
  <c r="V128" i="1"/>
  <c r="V129" i="1"/>
  <c r="V130" i="1"/>
  <c r="V131" i="1"/>
  <c r="V132" i="1"/>
  <c r="V133" i="1"/>
  <c r="V134" i="1"/>
  <c r="V135" i="1"/>
  <c r="V136" i="1"/>
  <c r="V137" i="1"/>
  <c r="V138" i="1"/>
  <c r="V139" i="1"/>
  <c r="V140" i="1"/>
  <c r="V141" i="1"/>
  <c r="V142" i="1"/>
  <c r="V143" i="1"/>
  <c r="V144" i="1"/>
  <c r="V145" i="1"/>
  <c r="V146" i="1"/>
  <c r="V147" i="1"/>
  <c r="V148" i="1"/>
  <c r="V149" i="1"/>
  <c r="V150" i="1"/>
  <c r="V151" i="1"/>
  <c r="V152" i="1"/>
  <c r="V153" i="1"/>
  <c r="V154" i="1"/>
  <c r="V155" i="1"/>
  <c r="V156" i="1"/>
  <c r="V157" i="1"/>
  <c r="V158" i="1"/>
  <c r="V159" i="1"/>
  <c r="V160" i="1"/>
  <c r="V161" i="1"/>
  <c r="V162" i="1"/>
  <c r="V163" i="1"/>
  <c r="V164" i="1"/>
  <c r="V165" i="1"/>
  <c r="V166" i="1"/>
  <c r="V167" i="1"/>
  <c r="V168" i="1"/>
  <c r="V169" i="1"/>
  <c r="V170" i="1"/>
  <c r="V171" i="1"/>
  <c r="V172" i="1"/>
  <c r="V173" i="1"/>
  <c r="V174" i="1"/>
  <c r="V175" i="1"/>
  <c r="V176" i="1"/>
  <c r="V177" i="1"/>
  <c r="V178" i="1"/>
  <c r="V179" i="1"/>
  <c r="V180" i="1"/>
  <c r="V181" i="1"/>
  <c r="V182" i="1"/>
  <c r="V183" i="1"/>
  <c r="V184" i="1"/>
  <c r="V185" i="1"/>
  <c r="V186" i="1"/>
  <c r="V187" i="1"/>
  <c r="V188" i="1"/>
  <c r="V189" i="1"/>
  <c r="V190" i="1"/>
  <c r="V191" i="1"/>
  <c r="V192" i="1"/>
  <c r="V193" i="1"/>
  <c r="V194" i="1"/>
  <c r="V195" i="1"/>
  <c r="V196" i="1"/>
  <c r="V197" i="1"/>
  <c r="V198" i="1"/>
  <c r="V199" i="1"/>
  <c r="V200" i="1"/>
  <c r="V201" i="1"/>
  <c r="V202" i="1"/>
  <c r="V203" i="1"/>
  <c r="V204" i="1"/>
  <c r="V205" i="1"/>
  <c r="V206" i="1"/>
  <c r="V207" i="1"/>
  <c r="V208" i="1"/>
  <c r="X20" i="1"/>
  <c r="S20" i="1"/>
  <c r="C21" i="18"/>
  <c r="S20" i="18"/>
  <c r="AD20" i="18"/>
  <c r="S20" i="17"/>
  <c r="AD20" i="17"/>
  <c r="S20" i="16"/>
  <c r="AD20" i="16"/>
  <c r="C21" i="15"/>
  <c r="G21" i="15"/>
  <c r="S20" i="15"/>
  <c r="AD20" i="15"/>
  <c r="C21" i="14"/>
  <c r="G21" i="14"/>
  <c r="S20" i="14"/>
  <c r="AD20" i="14"/>
  <c r="G190" i="20"/>
  <c r="F21" i="18"/>
  <c r="G21" i="18"/>
  <c r="F25" i="20"/>
  <c r="R25" i="20"/>
  <c r="F21" i="17"/>
  <c r="R21" i="17"/>
  <c r="F24" i="21"/>
  <c r="R24" i="21"/>
  <c r="F21" i="16"/>
  <c r="R21" i="16"/>
  <c r="F24" i="22"/>
  <c r="R24" i="22"/>
  <c r="F21" i="15"/>
  <c r="R21" i="15"/>
  <c r="F23" i="23"/>
  <c r="R23" i="23"/>
  <c r="F21" i="14"/>
  <c r="R21" i="14"/>
  <c r="Q19" i="17"/>
  <c r="Q17" i="1"/>
  <c r="Q18" i="1"/>
  <c r="R21" i="18"/>
  <c r="A22" i="24"/>
  <c r="J22" i="24"/>
  <c r="B22" i="24"/>
  <c r="H22" i="24"/>
  <c r="F23" i="24"/>
  <c r="R23" i="24"/>
  <c r="C24" i="24"/>
  <c r="G24" i="24"/>
  <c r="I23" i="24"/>
  <c r="S23" i="24"/>
  <c r="AD23" i="24"/>
  <c r="M21" i="23"/>
  <c r="L21" i="23"/>
  <c r="Q22" i="23"/>
  <c r="U22" i="23"/>
  <c r="AM25" i="23"/>
  <c r="AK25" i="23"/>
  <c r="AL25" i="23"/>
  <c r="W26" i="23"/>
  <c r="L22" i="20"/>
  <c r="Q23" i="20"/>
  <c r="M22" i="20"/>
  <c r="U23" i="20"/>
  <c r="AK25" i="20"/>
  <c r="AL25" i="20"/>
  <c r="AM25" i="20"/>
  <c r="W26" i="20"/>
  <c r="AD20" i="1"/>
  <c r="AY18" i="1"/>
  <c r="F6" i="19"/>
  <c r="G7" i="19"/>
  <c r="F21" i="1"/>
  <c r="R21" i="1"/>
  <c r="H22" i="23"/>
  <c r="B22" i="23"/>
  <c r="A20" i="18"/>
  <c r="J20" i="14"/>
  <c r="A20" i="14"/>
  <c r="A20" i="15"/>
  <c r="J20" i="15"/>
  <c r="H20" i="14"/>
  <c r="B20" i="14"/>
  <c r="H20" i="15"/>
  <c r="B20" i="15"/>
  <c r="I21" i="14"/>
  <c r="I21" i="16"/>
  <c r="I21" i="18"/>
  <c r="I23" i="23"/>
  <c r="S23" i="23"/>
  <c r="AD23" i="23"/>
  <c r="C24" i="23"/>
  <c r="G24" i="23"/>
  <c r="H20" i="16"/>
  <c r="B20" i="16"/>
  <c r="B20" i="18"/>
  <c r="I21" i="15"/>
  <c r="A22" i="23"/>
  <c r="J22" i="23"/>
  <c r="J20" i="16"/>
  <c r="A20" i="16"/>
  <c r="I24" i="22"/>
  <c r="S24" i="22"/>
  <c r="AD24" i="22"/>
  <c r="H23" i="22"/>
  <c r="B23" i="22"/>
  <c r="J23" i="22"/>
  <c r="A23" i="22"/>
  <c r="A23" i="21"/>
  <c r="J23" i="21"/>
  <c r="B23" i="21"/>
  <c r="I24" i="21"/>
  <c r="S24" i="21"/>
  <c r="AD24" i="21"/>
  <c r="A24" i="20"/>
  <c r="J24" i="20"/>
  <c r="I25" i="20"/>
  <c r="S25" i="20"/>
  <c r="AD25" i="20"/>
  <c r="H24" i="20"/>
  <c r="B24" i="20"/>
  <c r="Q20" i="18"/>
  <c r="H20" i="17"/>
  <c r="B20" i="17"/>
  <c r="A20" i="17"/>
  <c r="J20" i="17"/>
  <c r="I21" i="17"/>
  <c r="Q21" i="16"/>
  <c r="A20" i="1"/>
  <c r="J20" i="1"/>
  <c r="B20" i="1"/>
  <c r="I21" i="1"/>
  <c r="A21" i="1"/>
  <c r="AK21" i="18"/>
  <c r="AM21" i="18"/>
  <c r="AL21" i="18"/>
  <c r="W22" i="18"/>
  <c r="M20" i="18"/>
  <c r="L20" i="18"/>
  <c r="U21" i="18"/>
  <c r="AK21" i="16"/>
  <c r="AL21" i="16"/>
  <c r="AM21" i="16"/>
  <c r="W22" i="16"/>
  <c r="L21" i="16"/>
  <c r="M21" i="16"/>
  <c r="U24" i="16"/>
  <c r="AL19" i="17"/>
  <c r="AM19" i="17"/>
  <c r="AK19" i="17"/>
  <c r="W20" i="17"/>
  <c r="M19" i="17"/>
  <c r="L19" i="17"/>
  <c r="U23" i="17"/>
  <c r="AL18" i="1"/>
  <c r="AK18" i="1"/>
  <c r="AM18" i="1"/>
  <c r="U20" i="1"/>
  <c r="U21" i="1"/>
  <c r="W19" i="1"/>
  <c r="M18" i="1"/>
  <c r="L18" i="1"/>
  <c r="X21" i="1"/>
  <c r="S21" i="1"/>
  <c r="AD21" i="1"/>
  <c r="C22" i="18"/>
  <c r="S21" i="18"/>
  <c r="AD21" i="18"/>
  <c r="S21" i="17"/>
  <c r="AD21" i="17"/>
  <c r="S21" i="16"/>
  <c r="AD21" i="16"/>
  <c r="C22" i="15"/>
  <c r="G22" i="15"/>
  <c r="S21" i="15"/>
  <c r="AD21" i="15"/>
  <c r="C22" i="14"/>
  <c r="G22" i="14"/>
  <c r="S21" i="14"/>
  <c r="AD21" i="14"/>
  <c r="G191" i="20"/>
  <c r="F22" i="18"/>
  <c r="G22" i="18"/>
  <c r="F26" i="20"/>
  <c r="R26" i="20"/>
  <c r="F22" i="17"/>
  <c r="R22" i="17"/>
  <c r="F25" i="21"/>
  <c r="R25" i="21"/>
  <c r="F22" i="16"/>
  <c r="R22" i="16"/>
  <c r="F25" i="22"/>
  <c r="R25" i="22"/>
  <c r="F22" i="15"/>
  <c r="R22" i="15"/>
  <c r="F24" i="23"/>
  <c r="R24" i="23"/>
  <c r="F22" i="14"/>
  <c r="R22" i="14"/>
  <c r="Q20" i="17"/>
  <c r="Q19" i="1"/>
  <c r="Q21" i="18"/>
  <c r="R22" i="18"/>
  <c r="AY26" i="1"/>
  <c r="F6" i="26"/>
  <c r="G7" i="26"/>
  <c r="A23" i="24"/>
  <c r="J23" i="24"/>
  <c r="F24" i="24"/>
  <c r="R24" i="24"/>
  <c r="S24" i="24"/>
  <c r="AD24" i="24"/>
  <c r="C25" i="24"/>
  <c r="G25" i="24"/>
  <c r="I24" i="24"/>
  <c r="H23" i="24"/>
  <c r="B23" i="24"/>
  <c r="AK26" i="23"/>
  <c r="AL26" i="23"/>
  <c r="AM26" i="23"/>
  <c r="W27" i="23"/>
  <c r="L22" i="23"/>
  <c r="Q23" i="23"/>
  <c r="M22" i="23"/>
  <c r="U23" i="23"/>
  <c r="AM26" i="20"/>
  <c r="AL26" i="20"/>
  <c r="AK26" i="20"/>
  <c r="W27" i="20"/>
  <c r="L23" i="20"/>
  <c r="Q24" i="20"/>
  <c r="M23" i="20"/>
  <c r="U24" i="20"/>
  <c r="F22" i="1"/>
  <c r="R22" i="1"/>
  <c r="A21" i="16"/>
  <c r="J21" i="16"/>
  <c r="B21" i="15"/>
  <c r="H21" i="15"/>
  <c r="J23" i="23"/>
  <c r="A23" i="23"/>
  <c r="H21" i="16"/>
  <c r="B21" i="16"/>
  <c r="I22" i="14"/>
  <c r="I22" i="16"/>
  <c r="I22" i="18"/>
  <c r="B23" i="23"/>
  <c r="H23" i="23"/>
  <c r="A21" i="18"/>
  <c r="J21" i="18"/>
  <c r="A21" i="14"/>
  <c r="J21" i="14"/>
  <c r="A21" i="15"/>
  <c r="J21" i="15"/>
  <c r="I22" i="15"/>
  <c r="S24" i="23"/>
  <c r="AD24" i="23"/>
  <c r="I24" i="23"/>
  <c r="C25" i="23"/>
  <c r="G25" i="23"/>
  <c r="H21" i="18"/>
  <c r="B21" i="18"/>
  <c r="H21" i="14"/>
  <c r="B21" i="14"/>
  <c r="I25" i="22"/>
  <c r="S25" i="22"/>
  <c r="AD25" i="22"/>
  <c r="B24" i="22"/>
  <c r="H24" i="22"/>
  <c r="J24" i="22"/>
  <c r="A24" i="22"/>
  <c r="J24" i="21"/>
  <c r="A24" i="21"/>
  <c r="I25" i="21"/>
  <c r="S25" i="21"/>
  <c r="AD25" i="21"/>
  <c r="B24" i="21"/>
  <c r="I26" i="20"/>
  <c r="S26" i="20"/>
  <c r="AD26" i="20"/>
  <c r="H25" i="20"/>
  <c r="B25" i="20"/>
  <c r="J25" i="20"/>
  <c r="A25" i="20"/>
  <c r="I22" i="17"/>
  <c r="B21" i="17"/>
  <c r="H21" i="17"/>
  <c r="A21" i="17"/>
  <c r="J21" i="17"/>
  <c r="J21" i="1"/>
  <c r="B21" i="1"/>
  <c r="I22" i="1"/>
  <c r="M21" i="18"/>
  <c r="L21" i="18"/>
  <c r="U22" i="18"/>
  <c r="AM22" i="18"/>
  <c r="AK22" i="18"/>
  <c r="AL22" i="18"/>
  <c r="W23" i="18"/>
  <c r="Q22" i="16"/>
  <c r="U25" i="16"/>
  <c r="AM22" i="16"/>
  <c r="AK22" i="16"/>
  <c r="AL22" i="16"/>
  <c r="W23" i="16"/>
  <c r="L22" i="16"/>
  <c r="M22" i="16"/>
  <c r="AK20" i="17"/>
  <c r="AL20" i="17"/>
  <c r="AM20" i="17"/>
  <c r="W21" i="17"/>
  <c r="M20" i="17"/>
  <c r="L20" i="17"/>
  <c r="U24" i="17"/>
  <c r="U22" i="1"/>
  <c r="W20" i="1"/>
  <c r="AM19" i="1"/>
  <c r="AL19" i="1"/>
  <c r="AK19" i="1"/>
  <c r="M19" i="1"/>
  <c r="L19" i="1"/>
  <c r="X22" i="1"/>
  <c r="S22" i="1"/>
  <c r="AD22" i="1"/>
  <c r="C23" i="18"/>
  <c r="S22" i="18"/>
  <c r="AD22" i="18"/>
  <c r="S22" i="17"/>
  <c r="AD22" i="17"/>
  <c r="S22" i="16"/>
  <c r="AD22" i="16"/>
  <c r="C23" i="15"/>
  <c r="G23" i="15"/>
  <c r="S22" i="15"/>
  <c r="AD22" i="15"/>
  <c r="C23" i="14"/>
  <c r="G23" i="14"/>
  <c r="S22" i="14"/>
  <c r="AD22" i="14"/>
  <c r="G192" i="20"/>
  <c r="F23" i="18"/>
  <c r="G23" i="18"/>
  <c r="Q22" i="18"/>
  <c r="F27" i="20"/>
  <c r="R27" i="20"/>
  <c r="F23" i="17"/>
  <c r="R23" i="17"/>
  <c r="F26" i="21"/>
  <c r="R26" i="21"/>
  <c r="F23" i="16"/>
  <c r="R23" i="16"/>
  <c r="F26" i="22"/>
  <c r="R26" i="22"/>
  <c r="F23" i="15"/>
  <c r="R23" i="15"/>
  <c r="F25" i="23"/>
  <c r="R25" i="23"/>
  <c r="F23" i="14"/>
  <c r="R23" i="14"/>
  <c r="Q21" i="17"/>
  <c r="Q20" i="1"/>
  <c r="R23" i="18"/>
  <c r="J24" i="24"/>
  <c r="A24" i="24"/>
  <c r="B24" i="24"/>
  <c r="H24" i="24"/>
  <c r="F25" i="24"/>
  <c r="R25" i="24"/>
  <c r="I25" i="24"/>
  <c r="S25" i="24"/>
  <c r="AD25" i="24"/>
  <c r="C26" i="24"/>
  <c r="G26" i="24"/>
  <c r="M23" i="23"/>
  <c r="L23" i="23"/>
  <c r="Q24" i="23"/>
  <c r="U24" i="23"/>
  <c r="AM27" i="23"/>
  <c r="AK27" i="23"/>
  <c r="AL27" i="23"/>
  <c r="W28" i="23"/>
  <c r="L24" i="20"/>
  <c r="Q25" i="20"/>
  <c r="U25" i="20"/>
  <c r="M24" i="20"/>
  <c r="AM27" i="20"/>
  <c r="AK27" i="20"/>
  <c r="AL27" i="20"/>
  <c r="W28" i="20"/>
  <c r="F23" i="1"/>
  <c r="R23" i="1"/>
  <c r="U23" i="1"/>
  <c r="A22" i="15"/>
  <c r="J22" i="15"/>
  <c r="I23" i="15"/>
  <c r="B22" i="16"/>
  <c r="H22" i="16"/>
  <c r="J22" i="16"/>
  <c r="A22" i="16"/>
  <c r="H24" i="23"/>
  <c r="B24" i="23"/>
  <c r="H22" i="18"/>
  <c r="B22" i="18"/>
  <c r="B22" i="14"/>
  <c r="H22" i="14"/>
  <c r="A24" i="23"/>
  <c r="J24" i="23"/>
  <c r="I23" i="14"/>
  <c r="I23" i="16"/>
  <c r="I23" i="18"/>
  <c r="C26" i="23"/>
  <c r="G26" i="23"/>
  <c r="S25" i="23"/>
  <c r="AD25" i="23"/>
  <c r="I25" i="23"/>
  <c r="H22" i="15"/>
  <c r="B22" i="15"/>
  <c r="J22" i="18"/>
  <c r="A22" i="18"/>
  <c r="A22" i="14"/>
  <c r="J22" i="14"/>
  <c r="H25" i="22"/>
  <c r="B25" i="22"/>
  <c r="A25" i="22"/>
  <c r="J25" i="22"/>
  <c r="I26" i="22"/>
  <c r="S26" i="22"/>
  <c r="AD26" i="22"/>
  <c r="J25" i="21"/>
  <c r="A25" i="21"/>
  <c r="I26" i="21"/>
  <c r="S26" i="21"/>
  <c r="AD26" i="21"/>
  <c r="B25" i="21"/>
  <c r="H26" i="20"/>
  <c r="B26" i="20"/>
  <c r="A26" i="20"/>
  <c r="J26" i="20"/>
  <c r="I27" i="20"/>
  <c r="S27" i="20"/>
  <c r="AD27" i="20"/>
  <c r="I23" i="17"/>
  <c r="H22" i="17"/>
  <c r="B22" i="17"/>
  <c r="A22" i="17"/>
  <c r="J22" i="17"/>
  <c r="Q23" i="16"/>
  <c r="A22" i="1"/>
  <c r="J22" i="1"/>
  <c r="I23" i="1"/>
  <c r="B22" i="1"/>
  <c r="U24" i="1"/>
  <c r="U25" i="1"/>
  <c r="AL23" i="18"/>
  <c r="AM23" i="18"/>
  <c r="AK23" i="18"/>
  <c r="W24" i="18"/>
  <c r="M22" i="18"/>
  <c r="L22" i="18"/>
  <c r="Q23" i="18"/>
  <c r="U23" i="18"/>
  <c r="AL23" i="16"/>
  <c r="AM23" i="16"/>
  <c r="AK23" i="16"/>
  <c r="W24" i="16"/>
  <c r="L23" i="16"/>
  <c r="M23" i="16"/>
  <c r="U26" i="16"/>
  <c r="U25" i="17"/>
  <c r="AK21" i="17"/>
  <c r="AL21" i="17"/>
  <c r="AM21" i="17"/>
  <c r="W22" i="17"/>
  <c r="L21" i="17"/>
  <c r="M21" i="17"/>
  <c r="AK20" i="1"/>
  <c r="AL20" i="1"/>
  <c r="AM20" i="1"/>
  <c r="M20" i="1"/>
  <c r="L20" i="1"/>
  <c r="Q21" i="1"/>
  <c r="W21" i="1"/>
  <c r="X23" i="1"/>
  <c r="S23" i="1"/>
  <c r="AD23" i="1"/>
  <c r="C24" i="18"/>
  <c r="S23" i="18"/>
  <c r="AD23" i="18"/>
  <c r="S23" i="17"/>
  <c r="AD23" i="17"/>
  <c r="S23" i="16"/>
  <c r="AD23" i="16"/>
  <c r="C24" i="15"/>
  <c r="G24" i="15"/>
  <c r="S23" i="15"/>
  <c r="AD23" i="15"/>
  <c r="C24" i="14"/>
  <c r="G24" i="14"/>
  <c r="S23" i="14"/>
  <c r="AD23" i="14"/>
  <c r="G193" i="20"/>
  <c r="F24" i="18"/>
  <c r="G24" i="18"/>
  <c r="I24" i="17"/>
  <c r="Q24" i="16"/>
  <c r="F28" i="20"/>
  <c r="R28" i="20"/>
  <c r="F24" i="17"/>
  <c r="R24" i="17"/>
  <c r="F27" i="21"/>
  <c r="R27" i="21"/>
  <c r="F24" i="16"/>
  <c r="R24" i="16"/>
  <c r="F27" i="22"/>
  <c r="R27" i="22"/>
  <c r="F24" i="15"/>
  <c r="R24" i="15"/>
  <c r="F26" i="23"/>
  <c r="R26" i="23"/>
  <c r="F24" i="14"/>
  <c r="R24" i="14"/>
  <c r="Q22" i="17"/>
  <c r="R24" i="18"/>
  <c r="H25" i="24"/>
  <c r="B25" i="24"/>
  <c r="J25" i="24"/>
  <c r="A25" i="24"/>
  <c r="F26" i="24"/>
  <c r="R26" i="24"/>
  <c r="C27" i="24"/>
  <c r="G27" i="24"/>
  <c r="I26" i="24"/>
  <c r="S26" i="24"/>
  <c r="AD26" i="24"/>
  <c r="AK28" i="23"/>
  <c r="AL28" i="23"/>
  <c r="AM28" i="23"/>
  <c r="W29" i="23"/>
  <c r="L24" i="23"/>
  <c r="Q25" i="23"/>
  <c r="M24" i="23"/>
  <c r="U25" i="23"/>
  <c r="AK28" i="20"/>
  <c r="AM28" i="20"/>
  <c r="AL28" i="20"/>
  <c r="W29" i="20"/>
  <c r="M25" i="20"/>
  <c r="U26" i="20"/>
  <c r="L25" i="20"/>
  <c r="Q26" i="20"/>
  <c r="F24" i="1"/>
  <c r="R24" i="1"/>
  <c r="I24" i="15"/>
  <c r="B25" i="23"/>
  <c r="H25" i="23"/>
  <c r="H23" i="16"/>
  <c r="B23" i="16"/>
  <c r="B23" i="15"/>
  <c r="H23" i="15"/>
  <c r="J23" i="16"/>
  <c r="A23" i="16"/>
  <c r="A25" i="23"/>
  <c r="J25" i="23"/>
  <c r="B23" i="18"/>
  <c r="A23" i="14"/>
  <c r="J23" i="14"/>
  <c r="C27" i="23"/>
  <c r="G27" i="23"/>
  <c r="I26" i="23"/>
  <c r="S26" i="23"/>
  <c r="AD26" i="23"/>
  <c r="A23" i="15"/>
  <c r="J23" i="15"/>
  <c r="I24" i="14"/>
  <c r="I24" i="16"/>
  <c r="I24" i="18"/>
  <c r="J23" i="18"/>
  <c r="A23" i="18"/>
  <c r="B23" i="14"/>
  <c r="H23" i="14"/>
  <c r="J26" i="22"/>
  <c r="A26" i="22"/>
  <c r="I27" i="22"/>
  <c r="S27" i="22"/>
  <c r="AD27" i="22"/>
  <c r="H26" i="22"/>
  <c r="B26" i="22"/>
  <c r="I27" i="21"/>
  <c r="S27" i="21"/>
  <c r="AD27" i="21"/>
  <c r="B26" i="21"/>
  <c r="A26" i="21"/>
  <c r="J26" i="21"/>
  <c r="I28" i="20"/>
  <c r="S28" i="20"/>
  <c r="AD28" i="20"/>
  <c r="J27" i="20"/>
  <c r="A27" i="20"/>
  <c r="B27" i="20"/>
  <c r="H27" i="20"/>
  <c r="H23" i="17"/>
  <c r="B23" i="17"/>
  <c r="A23" i="17"/>
  <c r="J23" i="17"/>
  <c r="A23" i="1"/>
  <c r="J23" i="1"/>
  <c r="I24" i="1"/>
  <c r="B23" i="1"/>
  <c r="AK24" i="18"/>
  <c r="AL24" i="18"/>
  <c r="AM24" i="18"/>
  <c r="W25" i="18"/>
  <c r="M23" i="18"/>
  <c r="L23" i="18"/>
  <c r="Q24" i="18"/>
  <c r="U24" i="18"/>
  <c r="U27" i="16"/>
  <c r="AK24" i="16"/>
  <c r="AL24" i="16"/>
  <c r="AM24" i="16"/>
  <c r="W25" i="16"/>
  <c r="L24" i="16"/>
  <c r="Q25" i="16"/>
  <c r="M24" i="16"/>
  <c r="AM22" i="17"/>
  <c r="AK22" i="17"/>
  <c r="AL22" i="17"/>
  <c r="W23" i="17"/>
  <c r="M22" i="17"/>
  <c r="L22" i="17"/>
  <c r="U26" i="17"/>
  <c r="AM21" i="1"/>
  <c r="AK21" i="1"/>
  <c r="AL21" i="1"/>
  <c r="L21" i="1"/>
  <c r="Q22" i="1"/>
  <c r="M21" i="1"/>
  <c r="W22" i="1"/>
  <c r="L22" i="1"/>
  <c r="U26" i="1"/>
  <c r="X24" i="1"/>
  <c r="S24" i="1"/>
  <c r="AD24" i="1"/>
  <c r="C25" i="18"/>
  <c r="S24" i="18"/>
  <c r="AD24" i="18"/>
  <c r="S24" i="17"/>
  <c r="AD24" i="17"/>
  <c r="S24" i="16"/>
  <c r="AD24" i="16"/>
  <c r="C25" i="15"/>
  <c r="G25" i="15"/>
  <c r="S24" i="15"/>
  <c r="AD24" i="15"/>
  <c r="C25" i="14"/>
  <c r="G25" i="14"/>
  <c r="S24" i="14"/>
  <c r="AD24" i="14"/>
  <c r="G194" i="20"/>
  <c r="F25" i="18"/>
  <c r="G25" i="18"/>
  <c r="I25" i="17"/>
  <c r="F25" i="1"/>
  <c r="R25" i="1"/>
  <c r="F29" i="20"/>
  <c r="R29" i="20"/>
  <c r="F25" i="17"/>
  <c r="R25" i="17"/>
  <c r="F28" i="21"/>
  <c r="R28" i="21"/>
  <c r="F25" i="16"/>
  <c r="R25" i="16"/>
  <c r="F28" i="22"/>
  <c r="R28" i="22"/>
  <c r="F25" i="15"/>
  <c r="R25" i="15"/>
  <c r="F27" i="23"/>
  <c r="R27" i="23"/>
  <c r="F25" i="14"/>
  <c r="R25" i="14"/>
  <c r="Q23" i="17"/>
  <c r="Q23" i="1"/>
  <c r="R25" i="18"/>
  <c r="J26" i="24"/>
  <c r="A26" i="24"/>
  <c r="B26" i="24"/>
  <c r="H26" i="24"/>
  <c r="F27" i="24"/>
  <c r="R27" i="24"/>
  <c r="I27" i="24"/>
  <c r="S27" i="24"/>
  <c r="AD27" i="24"/>
  <c r="C28" i="24"/>
  <c r="G28" i="24"/>
  <c r="M25" i="23"/>
  <c r="U26" i="23"/>
  <c r="L25" i="23"/>
  <c r="Q26" i="23"/>
  <c r="AM29" i="23"/>
  <c r="AK29" i="23"/>
  <c r="AL29" i="23"/>
  <c r="W30" i="23"/>
  <c r="L26" i="20"/>
  <c r="Q27" i="20"/>
  <c r="M26" i="20"/>
  <c r="U27" i="20"/>
  <c r="AK29" i="20"/>
  <c r="AM29" i="20"/>
  <c r="AL29" i="20"/>
  <c r="W30" i="20"/>
  <c r="B24" i="14"/>
  <c r="H24" i="14"/>
  <c r="I25" i="15"/>
  <c r="J24" i="18"/>
  <c r="A24" i="18"/>
  <c r="A24" i="14"/>
  <c r="J24" i="14"/>
  <c r="B26" i="23"/>
  <c r="H26" i="23"/>
  <c r="H24" i="16"/>
  <c r="B24" i="16"/>
  <c r="A26" i="23"/>
  <c r="J26" i="23"/>
  <c r="H24" i="15"/>
  <c r="B24" i="15"/>
  <c r="H24" i="18"/>
  <c r="B24" i="18"/>
  <c r="I25" i="14"/>
  <c r="I25" i="16"/>
  <c r="I25" i="18"/>
  <c r="J24" i="16"/>
  <c r="A24" i="16"/>
  <c r="C28" i="23"/>
  <c r="G28" i="23"/>
  <c r="I27" i="23"/>
  <c r="S27" i="23"/>
  <c r="AD27" i="23"/>
  <c r="A24" i="15"/>
  <c r="J24" i="15"/>
  <c r="A27" i="22"/>
  <c r="J27" i="22"/>
  <c r="I28" i="22"/>
  <c r="S28" i="22"/>
  <c r="AD28" i="22"/>
  <c r="H27" i="22"/>
  <c r="B27" i="22"/>
  <c r="I28" i="21"/>
  <c r="S28" i="21"/>
  <c r="AD28" i="21"/>
  <c r="B27" i="21"/>
  <c r="J27" i="21"/>
  <c r="A27" i="21"/>
  <c r="H28" i="20"/>
  <c r="B28" i="20"/>
  <c r="A28" i="20"/>
  <c r="J28" i="20"/>
  <c r="I29" i="20"/>
  <c r="S29" i="20"/>
  <c r="AD29" i="20"/>
  <c r="H24" i="17"/>
  <c r="B24" i="17"/>
  <c r="A24" i="17"/>
  <c r="J24" i="17"/>
  <c r="A24" i="1"/>
  <c r="J24" i="1"/>
  <c r="I25" i="1"/>
  <c r="B24" i="1"/>
  <c r="M24" i="18"/>
  <c r="L24" i="18"/>
  <c r="Q25" i="18"/>
  <c r="U25" i="18"/>
  <c r="AK25" i="18"/>
  <c r="AL25" i="18"/>
  <c r="AM25" i="18"/>
  <c r="W26" i="18"/>
  <c r="AK25" i="16"/>
  <c r="AL25" i="16"/>
  <c r="AM25" i="16"/>
  <c r="W26" i="16"/>
  <c r="L25" i="16"/>
  <c r="Q26" i="16"/>
  <c r="M25" i="16"/>
  <c r="U28" i="16"/>
  <c r="AL23" i="17"/>
  <c r="AM23" i="17"/>
  <c r="AK23" i="17"/>
  <c r="W24" i="17"/>
  <c r="M23" i="17"/>
  <c r="L23" i="17"/>
  <c r="U27" i="17"/>
  <c r="AM22" i="1"/>
  <c r="AL22" i="1"/>
  <c r="AK22" i="1"/>
  <c r="M22" i="1"/>
  <c r="W23" i="1"/>
  <c r="W24" i="1"/>
  <c r="X25" i="1"/>
  <c r="U27" i="1"/>
  <c r="S25" i="1"/>
  <c r="AD25" i="1"/>
  <c r="C26" i="18"/>
  <c r="S25" i="18"/>
  <c r="AD25" i="18"/>
  <c r="S25" i="17"/>
  <c r="AD25" i="17"/>
  <c r="S25" i="16"/>
  <c r="AD25" i="16"/>
  <c r="C26" i="15"/>
  <c r="G26" i="15"/>
  <c r="S25" i="15"/>
  <c r="AD25" i="15"/>
  <c r="C26" i="14"/>
  <c r="G26" i="14"/>
  <c r="S25" i="14"/>
  <c r="AD25" i="14"/>
  <c r="G195" i="20"/>
  <c r="F26" i="18"/>
  <c r="G26" i="18"/>
  <c r="I26" i="17"/>
  <c r="F26" i="1"/>
  <c r="R26" i="1"/>
  <c r="F30" i="20"/>
  <c r="R30" i="20"/>
  <c r="F26" i="17"/>
  <c r="R26" i="17"/>
  <c r="F29" i="21"/>
  <c r="R29" i="21"/>
  <c r="F26" i="16"/>
  <c r="R26" i="16"/>
  <c r="F29" i="22"/>
  <c r="R29" i="22"/>
  <c r="F26" i="15"/>
  <c r="R26" i="15"/>
  <c r="F28" i="23"/>
  <c r="R28" i="23"/>
  <c r="F26" i="14"/>
  <c r="R26" i="14"/>
  <c r="Q24" i="17"/>
  <c r="R26" i="18"/>
  <c r="J27" i="24"/>
  <c r="A27" i="24"/>
  <c r="B27" i="24"/>
  <c r="H27" i="24"/>
  <c r="F28" i="24"/>
  <c r="R28" i="24"/>
  <c r="C29" i="24"/>
  <c r="G29" i="24"/>
  <c r="I28" i="24"/>
  <c r="S28" i="24"/>
  <c r="AD28" i="24"/>
  <c r="AK30" i="23"/>
  <c r="AL30" i="23"/>
  <c r="AM30" i="23"/>
  <c r="W31" i="23"/>
  <c r="L26" i="23"/>
  <c r="Q27" i="23"/>
  <c r="M26" i="23"/>
  <c r="U27" i="23"/>
  <c r="AM30" i="20"/>
  <c r="AL30" i="20"/>
  <c r="AK30" i="20"/>
  <c r="W31" i="20"/>
  <c r="L27" i="20"/>
  <c r="Q28" i="20"/>
  <c r="M27" i="20"/>
  <c r="U28" i="20"/>
  <c r="A25" i="14"/>
  <c r="J25" i="14"/>
  <c r="B25" i="15"/>
  <c r="H25" i="15"/>
  <c r="I26" i="15"/>
  <c r="I28" i="23"/>
  <c r="S28" i="23"/>
  <c r="AD28" i="23"/>
  <c r="C29" i="23"/>
  <c r="G29" i="23"/>
  <c r="J25" i="18"/>
  <c r="A25" i="18"/>
  <c r="B25" i="14"/>
  <c r="H25" i="14"/>
  <c r="A25" i="15"/>
  <c r="J25" i="15"/>
  <c r="H25" i="18"/>
  <c r="B25" i="18"/>
  <c r="J25" i="16"/>
  <c r="A25" i="16"/>
  <c r="H27" i="23"/>
  <c r="B27" i="23"/>
  <c r="I26" i="14"/>
  <c r="I26" i="16"/>
  <c r="I26" i="18"/>
  <c r="J27" i="23"/>
  <c r="A27" i="23"/>
  <c r="H25" i="16"/>
  <c r="B25" i="16"/>
  <c r="J28" i="22"/>
  <c r="A28" i="22"/>
  <c r="B28" i="22"/>
  <c r="H28" i="22"/>
  <c r="I29" i="22"/>
  <c r="S29" i="22"/>
  <c r="AD29" i="22"/>
  <c r="A28" i="21"/>
  <c r="J28" i="21"/>
  <c r="I29" i="21"/>
  <c r="S29" i="21"/>
  <c r="AD29" i="21"/>
  <c r="B28" i="21"/>
  <c r="S30" i="20"/>
  <c r="AD30" i="20"/>
  <c r="I30" i="20"/>
  <c r="B29" i="20"/>
  <c r="H29" i="20"/>
  <c r="J29" i="20"/>
  <c r="A29" i="20"/>
  <c r="H25" i="17"/>
  <c r="B25" i="17"/>
  <c r="A25" i="17"/>
  <c r="J25" i="17"/>
  <c r="I26" i="1"/>
  <c r="B25" i="1"/>
  <c r="A25" i="1"/>
  <c r="J25" i="1"/>
  <c r="AM26" i="18"/>
  <c r="AL26" i="18"/>
  <c r="AK26" i="18"/>
  <c r="W27" i="18"/>
  <c r="M25" i="18"/>
  <c r="L25" i="18"/>
  <c r="Q26" i="18"/>
  <c r="U26" i="18"/>
  <c r="U29" i="16"/>
  <c r="AM26" i="16"/>
  <c r="AK26" i="16"/>
  <c r="AL26" i="16"/>
  <c r="W27" i="16"/>
  <c r="L26" i="16"/>
  <c r="Q27" i="16"/>
  <c r="M26" i="16"/>
  <c r="AK24" i="17"/>
  <c r="AL24" i="17"/>
  <c r="AM24" i="17"/>
  <c r="W25" i="17"/>
  <c r="L24" i="17"/>
  <c r="M24" i="17"/>
  <c r="U28" i="17"/>
  <c r="AM24" i="1"/>
  <c r="AK24" i="1"/>
  <c r="AL24" i="1"/>
  <c r="L24" i="1"/>
  <c r="AL23" i="1"/>
  <c r="AM23" i="1"/>
  <c r="AK23" i="1"/>
  <c r="L23" i="1"/>
  <c r="Q24" i="1"/>
  <c r="M23" i="1"/>
  <c r="M24" i="1"/>
  <c r="W25" i="1"/>
  <c r="U28" i="1"/>
  <c r="X26" i="1"/>
  <c r="S26" i="1"/>
  <c r="AD26" i="1"/>
  <c r="C27" i="18"/>
  <c r="S26" i="18"/>
  <c r="AD26" i="18"/>
  <c r="S26" i="17"/>
  <c r="AD26" i="17"/>
  <c r="S26" i="16"/>
  <c r="AD26" i="16"/>
  <c r="C27" i="15"/>
  <c r="G27" i="15"/>
  <c r="S26" i="15"/>
  <c r="AD26" i="15"/>
  <c r="C27" i="14"/>
  <c r="G27" i="14"/>
  <c r="S26" i="14"/>
  <c r="AD26" i="14"/>
  <c r="G196" i="20"/>
  <c r="F27" i="18"/>
  <c r="G27" i="18"/>
  <c r="I27" i="17"/>
  <c r="F31" i="20"/>
  <c r="R31" i="20"/>
  <c r="F27" i="17"/>
  <c r="R27" i="17"/>
  <c r="F30" i="21"/>
  <c r="R30" i="21"/>
  <c r="F27" i="16"/>
  <c r="R27" i="16"/>
  <c r="F30" i="22"/>
  <c r="R30" i="22"/>
  <c r="F27" i="15"/>
  <c r="R27" i="15"/>
  <c r="F29" i="23"/>
  <c r="R29" i="23"/>
  <c r="F27" i="14"/>
  <c r="R27" i="14"/>
  <c r="Q25" i="17"/>
  <c r="R27" i="18"/>
  <c r="J28" i="24"/>
  <c r="A28" i="24"/>
  <c r="H28" i="24"/>
  <c r="B28" i="24"/>
  <c r="F29" i="24"/>
  <c r="R29" i="24"/>
  <c r="I29" i="24"/>
  <c r="S29" i="24"/>
  <c r="AD29" i="24"/>
  <c r="C30" i="24"/>
  <c r="G30" i="24"/>
  <c r="Q25" i="1"/>
  <c r="L27" i="23"/>
  <c r="Q28" i="23"/>
  <c r="M27" i="23"/>
  <c r="U28" i="23"/>
  <c r="AM31" i="23"/>
  <c r="AK31" i="23"/>
  <c r="AL31" i="23"/>
  <c r="W32" i="23"/>
  <c r="M28" i="20"/>
  <c r="L28" i="20"/>
  <c r="Q29" i="20"/>
  <c r="U29" i="20"/>
  <c r="AM31" i="20"/>
  <c r="AK31" i="20"/>
  <c r="AL31" i="20"/>
  <c r="W32" i="20"/>
  <c r="F27" i="1"/>
  <c r="R27" i="1"/>
  <c r="M25" i="1"/>
  <c r="B26" i="14"/>
  <c r="H26" i="14"/>
  <c r="J26" i="18"/>
  <c r="A26" i="18"/>
  <c r="A26" i="14"/>
  <c r="J26" i="14"/>
  <c r="J28" i="23"/>
  <c r="A28" i="23"/>
  <c r="H26" i="18"/>
  <c r="B26" i="18"/>
  <c r="I27" i="16"/>
  <c r="B26" i="16"/>
  <c r="H26" i="16"/>
  <c r="C30" i="23"/>
  <c r="G30" i="23"/>
  <c r="I29" i="23"/>
  <c r="S29" i="23"/>
  <c r="AD29" i="23"/>
  <c r="H26" i="15"/>
  <c r="B26" i="15"/>
  <c r="I27" i="15"/>
  <c r="I27" i="14"/>
  <c r="I27" i="18"/>
  <c r="J26" i="16"/>
  <c r="A26" i="16"/>
  <c r="H28" i="23"/>
  <c r="B28" i="23"/>
  <c r="A26" i="15"/>
  <c r="J26" i="15"/>
  <c r="I30" i="22"/>
  <c r="S30" i="22"/>
  <c r="AD30" i="22"/>
  <c r="A29" i="22"/>
  <c r="J29" i="22"/>
  <c r="H29" i="22"/>
  <c r="B29" i="22"/>
  <c r="J29" i="21"/>
  <c r="A29" i="21"/>
  <c r="I30" i="21"/>
  <c r="S30" i="21"/>
  <c r="AD30" i="21"/>
  <c r="B29" i="21"/>
  <c r="A30" i="20"/>
  <c r="J30" i="20"/>
  <c r="H30" i="20"/>
  <c r="B30" i="20"/>
  <c r="I31" i="20"/>
  <c r="S31" i="20"/>
  <c r="AD31" i="20"/>
  <c r="H26" i="17"/>
  <c r="B26" i="17"/>
  <c r="J26" i="17"/>
  <c r="A26" i="17"/>
  <c r="A26" i="1"/>
  <c r="J26" i="1"/>
  <c r="B26" i="1"/>
  <c r="I27" i="1"/>
  <c r="AL27" i="18"/>
  <c r="AM27" i="18"/>
  <c r="AK27" i="18"/>
  <c r="W28" i="18"/>
  <c r="M26" i="18"/>
  <c r="L26" i="18"/>
  <c r="Q27" i="18"/>
  <c r="U27" i="18"/>
  <c r="AL27" i="16"/>
  <c r="AM27" i="16"/>
  <c r="AK27" i="16"/>
  <c r="W28" i="16"/>
  <c r="L27" i="16"/>
  <c r="Q28" i="16"/>
  <c r="M27" i="16"/>
  <c r="U30" i="16"/>
  <c r="W26" i="1"/>
  <c r="AK26" i="1"/>
  <c r="AK25" i="17"/>
  <c r="AL25" i="17"/>
  <c r="AM25" i="17"/>
  <c r="W26" i="17"/>
  <c r="L25" i="17"/>
  <c r="Q26" i="17"/>
  <c r="M25" i="17"/>
  <c r="U29" i="17"/>
  <c r="L25" i="1"/>
  <c r="AL25" i="1"/>
  <c r="AM25" i="1"/>
  <c r="AK25" i="1"/>
  <c r="U29" i="1"/>
  <c r="X27" i="1"/>
  <c r="S27" i="1"/>
  <c r="AD27" i="1"/>
  <c r="C28" i="18"/>
  <c r="S27" i="18"/>
  <c r="AD27" i="18"/>
  <c r="S27" i="17"/>
  <c r="AD27" i="17"/>
  <c r="S27" i="16"/>
  <c r="AD27" i="16"/>
  <c r="C28" i="15"/>
  <c r="G28" i="15"/>
  <c r="S27" i="15"/>
  <c r="AD27" i="15"/>
  <c r="C28" i="14"/>
  <c r="G28" i="14"/>
  <c r="S27" i="14"/>
  <c r="AD27" i="14"/>
  <c r="G197" i="20"/>
  <c r="F28" i="18"/>
  <c r="G28" i="18"/>
  <c r="I28" i="17"/>
  <c r="F32" i="20"/>
  <c r="R32" i="20"/>
  <c r="F28" i="17"/>
  <c r="R28" i="17"/>
  <c r="F31" i="21"/>
  <c r="R31" i="21"/>
  <c r="F28" i="16"/>
  <c r="R28" i="16"/>
  <c r="F31" i="22"/>
  <c r="R31" i="22"/>
  <c r="F28" i="15"/>
  <c r="R28" i="15"/>
  <c r="F30" i="23"/>
  <c r="R30" i="23"/>
  <c r="F28" i="14"/>
  <c r="R28" i="14"/>
  <c r="Q26" i="1"/>
  <c r="R28" i="18"/>
  <c r="A29" i="24"/>
  <c r="J29" i="24"/>
  <c r="B29" i="24"/>
  <c r="H29" i="24"/>
  <c r="F30" i="24"/>
  <c r="R30" i="24"/>
  <c r="S30" i="24"/>
  <c r="AD30" i="24"/>
  <c r="C31" i="24"/>
  <c r="G31" i="24"/>
  <c r="I30" i="24"/>
  <c r="AL32" i="23"/>
  <c r="AM32" i="23"/>
  <c r="AK32" i="23"/>
  <c r="W33" i="23"/>
  <c r="L28" i="23"/>
  <c r="Q29" i="23"/>
  <c r="M28" i="23"/>
  <c r="U29" i="23"/>
  <c r="AM32" i="20"/>
  <c r="AL32" i="20"/>
  <c r="AK32" i="20"/>
  <c r="W33" i="20"/>
  <c r="L29" i="20"/>
  <c r="Q30" i="20"/>
  <c r="U30" i="20"/>
  <c r="M29" i="20"/>
  <c r="F28" i="1"/>
  <c r="R28" i="1"/>
  <c r="A27" i="14"/>
  <c r="J27" i="14"/>
  <c r="H27" i="16"/>
  <c r="B27" i="16"/>
  <c r="I28" i="16"/>
  <c r="B27" i="14"/>
  <c r="H27" i="14"/>
  <c r="S30" i="23"/>
  <c r="AD30" i="23"/>
  <c r="C31" i="23"/>
  <c r="G31" i="23"/>
  <c r="I30" i="23"/>
  <c r="J27" i="16"/>
  <c r="A27" i="16"/>
  <c r="J29" i="23"/>
  <c r="A29" i="23"/>
  <c r="I28" i="18"/>
  <c r="H27" i="18"/>
  <c r="B27" i="18"/>
  <c r="A27" i="15"/>
  <c r="J27" i="15"/>
  <c r="I28" i="14"/>
  <c r="I28" i="15"/>
  <c r="A28" i="15"/>
  <c r="J27" i="18"/>
  <c r="A27" i="18"/>
  <c r="B27" i="15"/>
  <c r="H27" i="15"/>
  <c r="H29" i="23"/>
  <c r="B29" i="23"/>
  <c r="I31" i="22"/>
  <c r="S31" i="22"/>
  <c r="AD31" i="22"/>
  <c r="B30" i="22"/>
  <c r="H30" i="22"/>
  <c r="A30" i="22"/>
  <c r="J30" i="22"/>
  <c r="I31" i="21"/>
  <c r="S31" i="21"/>
  <c r="AD31" i="21"/>
  <c r="B30" i="21"/>
  <c r="A30" i="21"/>
  <c r="J30" i="21"/>
  <c r="I32" i="20"/>
  <c r="S32" i="20"/>
  <c r="AD32" i="20"/>
  <c r="B31" i="20"/>
  <c r="H31" i="20"/>
  <c r="J31" i="20"/>
  <c r="A31" i="20"/>
  <c r="H27" i="17"/>
  <c r="B27" i="17"/>
  <c r="J27" i="17"/>
  <c r="A27" i="17"/>
  <c r="A27" i="1"/>
  <c r="J27" i="1"/>
  <c r="B27" i="1"/>
  <c r="I28" i="1"/>
  <c r="AK28" i="18"/>
  <c r="AL28" i="18"/>
  <c r="AM28" i="18"/>
  <c r="W29" i="18"/>
  <c r="M27" i="18"/>
  <c r="L27" i="18"/>
  <c r="Q28" i="18"/>
  <c r="U28" i="18"/>
  <c r="U31" i="16"/>
  <c r="AK28" i="16"/>
  <c r="AL28" i="16"/>
  <c r="AM28" i="16"/>
  <c r="W29" i="16"/>
  <c r="L28" i="16"/>
  <c r="Q29" i="16"/>
  <c r="M28" i="16"/>
  <c r="L26" i="1"/>
  <c r="M26" i="1"/>
  <c r="AL26" i="1"/>
  <c r="W27" i="1"/>
  <c r="AL27" i="1"/>
  <c r="AM26" i="1"/>
  <c r="AM26" i="17"/>
  <c r="AK26" i="17"/>
  <c r="AL26" i="17"/>
  <c r="W27" i="17"/>
  <c r="L26" i="17"/>
  <c r="Q27" i="17"/>
  <c r="M26" i="17"/>
  <c r="U30" i="17"/>
  <c r="U30" i="1"/>
  <c r="X28" i="1"/>
  <c r="S28" i="1"/>
  <c r="AD28" i="1"/>
  <c r="C29" i="18"/>
  <c r="S28" i="18"/>
  <c r="AD28" i="18"/>
  <c r="S28" i="17"/>
  <c r="AD28" i="17"/>
  <c r="S28" i="16"/>
  <c r="AD28" i="16"/>
  <c r="C29" i="15"/>
  <c r="G29" i="15"/>
  <c r="S28" i="15"/>
  <c r="AD28" i="15"/>
  <c r="C29" i="14"/>
  <c r="G29" i="14"/>
  <c r="S28" i="14"/>
  <c r="AD28" i="14"/>
  <c r="G198" i="20"/>
  <c r="F29" i="18"/>
  <c r="G29" i="18"/>
  <c r="I29" i="17"/>
  <c r="F33" i="20"/>
  <c r="R33" i="20"/>
  <c r="F29" i="17"/>
  <c r="R29" i="17"/>
  <c r="F32" i="21"/>
  <c r="R32" i="21"/>
  <c r="F29" i="16"/>
  <c r="R29" i="16"/>
  <c r="F32" i="22"/>
  <c r="R32" i="22"/>
  <c r="F29" i="15"/>
  <c r="R29" i="15"/>
  <c r="F31" i="23"/>
  <c r="R31" i="23"/>
  <c r="F29" i="14"/>
  <c r="R29" i="14"/>
  <c r="W28" i="1"/>
  <c r="W29" i="1"/>
  <c r="Q27" i="1"/>
  <c r="R29" i="18"/>
  <c r="H30" i="24"/>
  <c r="B30" i="24"/>
  <c r="F31" i="24"/>
  <c r="R31" i="24"/>
  <c r="C32" i="24"/>
  <c r="G32" i="24"/>
  <c r="I31" i="24"/>
  <c r="S31" i="24"/>
  <c r="AD31" i="24"/>
  <c r="A30" i="24"/>
  <c r="J30" i="24"/>
  <c r="L29" i="23"/>
  <c r="Q30" i="23"/>
  <c r="M29" i="23"/>
  <c r="U30" i="23"/>
  <c r="AK33" i="23"/>
  <c r="AL33" i="23"/>
  <c r="AM33" i="23"/>
  <c r="W34" i="23"/>
  <c r="L30" i="20"/>
  <c r="Q31" i="20"/>
  <c r="M30" i="20"/>
  <c r="U31" i="20"/>
  <c r="AK33" i="20"/>
  <c r="AM33" i="20"/>
  <c r="AL33" i="20"/>
  <c r="W34" i="20"/>
  <c r="F29" i="1"/>
  <c r="R29" i="1"/>
  <c r="B28" i="14"/>
  <c r="H28" i="14"/>
  <c r="J30" i="23"/>
  <c r="A30" i="23"/>
  <c r="I29" i="15"/>
  <c r="A28" i="14"/>
  <c r="J28" i="14"/>
  <c r="I31" i="23"/>
  <c r="S31" i="23"/>
  <c r="AD31" i="23"/>
  <c r="C32" i="23"/>
  <c r="G32" i="23"/>
  <c r="J28" i="15"/>
  <c r="H28" i="18"/>
  <c r="B28" i="18"/>
  <c r="H28" i="16"/>
  <c r="B28" i="16"/>
  <c r="I29" i="14"/>
  <c r="I29" i="16"/>
  <c r="I29" i="18"/>
  <c r="H28" i="15"/>
  <c r="B28" i="15"/>
  <c r="J28" i="18"/>
  <c r="A28" i="18"/>
  <c r="B30" i="23"/>
  <c r="H30" i="23"/>
  <c r="J28" i="16"/>
  <c r="A28" i="16"/>
  <c r="A31" i="22"/>
  <c r="J31" i="22"/>
  <c r="S32" i="22"/>
  <c r="AD32" i="22"/>
  <c r="I32" i="22"/>
  <c r="B31" i="22"/>
  <c r="H31" i="22"/>
  <c r="I32" i="21"/>
  <c r="S32" i="21"/>
  <c r="AD32" i="21"/>
  <c r="B31" i="21"/>
  <c r="J31" i="21"/>
  <c r="A31" i="21"/>
  <c r="B32" i="20"/>
  <c r="H32" i="20"/>
  <c r="I33" i="20"/>
  <c r="S33" i="20"/>
  <c r="AD33" i="20"/>
  <c r="A32" i="20"/>
  <c r="J32" i="20"/>
  <c r="H28" i="17"/>
  <c r="B28" i="17"/>
  <c r="J28" i="17"/>
  <c r="A28" i="17"/>
  <c r="A28" i="1"/>
  <c r="J28" i="1"/>
  <c r="B28" i="1"/>
  <c r="I29" i="1"/>
  <c r="AL29" i="18"/>
  <c r="AK29" i="18"/>
  <c r="AM29" i="18"/>
  <c r="W30" i="18"/>
  <c r="M28" i="18"/>
  <c r="L28" i="18"/>
  <c r="Q29" i="18"/>
  <c r="U29" i="18"/>
  <c r="AK29" i="16"/>
  <c r="AL29" i="16"/>
  <c r="AM29" i="16"/>
  <c r="W30" i="16"/>
  <c r="L29" i="16"/>
  <c r="Q30" i="16"/>
  <c r="M29" i="16"/>
  <c r="U32" i="16"/>
  <c r="AM27" i="1"/>
  <c r="L27" i="1"/>
  <c r="AK27" i="1"/>
  <c r="M27" i="1"/>
  <c r="AL27" i="17"/>
  <c r="AM27" i="17"/>
  <c r="AK27" i="17"/>
  <c r="W28" i="17"/>
  <c r="L27" i="17"/>
  <c r="Q28" i="17"/>
  <c r="M27" i="17"/>
  <c r="U31" i="17"/>
  <c r="AK29" i="1"/>
  <c r="AM29" i="1"/>
  <c r="AL29" i="1"/>
  <c r="AK28" i="1"/>
  <c r="AL28" i="1"/>
  <c r="AM28" i="1"/>
  <c r="X29" i="1"/>
  <c r="U31" i="1"/>
  <c r="S29" i="1"/>
  <c r="AD29" i="1"/>
  <c r="C30" i="18"/>
  <c r="S29" i="18"/>
  <c r="AD29" i="18"/>
  <c r="S29" i="17"/>
  <c r="AD29" i="17"/>
  <c r="S29" i="16"/>
  <c r="AD29" i="16"/>
  <c r="C30" i="15"/>
  <c r="G30" i="15"/>
  <c r="S29" i="15"/>
  <c r="AD29" i="15"/>
  <c r="C30" i="14"/>
  <c r="G30" i="14"/>
  <c r="S29" i="14"/>
  <c r="AD29" i="14"/>
  <c r="G199" i="20"/>
  <c r="L28" i="1"/>
  <c r="F30" i="18"/>
  <c r="G30" i="18"/>
  <c r="I30" i="17"/>
  <c r="F34" i="20"/>
  <c r="R34" i="20"/>
  <c r="F30" i="17"/>
  <c r="R30" i="17"/>
  <c r="F33" i="21"/>
  <c r="R33" i="21"/>
  <c r="F30" i="16"/>
  <c r="R30" i="16"/>
  <c r="F33" i="22"/>
  <c r="R33" i="22"/>
  <c r="F30" i="15"/>
  <c r="R30" i="15"/>
  <c r="F32" i="23"/>
  <c r="R32" i="23"/>
  <c r="F30" i="14"/>
  <c r="R30" i="14"/>
  <c r="W30" i="1"/>
  <c r="AL30" i="1"/>
  <c r="M28" i="1"/>
  <c r="Q28" i="1"/>
  <c r="Q29" i="1"/>
  <c r="R30" i="18"/>
  <c r="F32" i="24"/>
  <c r="R32" i="24"/>
  <c r="C33" i="24"/>
  <c r="G33" i="24"/>
  <c r="S32" i="24"/>
  <c r="AD32" i="24"/>
  <c r="I32" i="24"/>
  <c r="A31" i="24"/>
  <c r="J31" i="24"/>
  <c r="B31" i="24"/>
  <c r="H31" i="24"/>
  <c r="AK34" i="23"/>
  <c r="AL34" i="23"/>
  <c r="AM34" i="23"/>
  <c r="W35" i="23"/>
  <c r="L30" i="23"/>
  <c r="Q31" i="23"/>
  <c r="M30" i="23"/>
  <c r="U31" i="23"/>
  <c r="AL34" i="20"/>
  <c r="AM34" i="20"/>
  <c r="AK34" i="20"/>
  <c r="W35" i="20"/>
  <c r="L31" i="20"/>
  <c r="Q32" i="20"/>
  <c r="U32" i="20"/>
  <c r="M31" i="20"/>
  <c r="F30" i="1"/>
  <c r="R30" i="1"/>
  <c r="H29" i="18"/>
  <c r="B29" i="18"/>
  <c r="C33" i="23"/>
  <c r="G33" i="23"/>
  <c r="S32" i="23"/>
  <c r="AD32" i="23"/>
  <c r="I32" i="23"/>
  <c r="I30" i="14"/>
  <c r="A29" i="18"/>
  <c r="B29" i="14"/>
  <c r="H29" i="14"/>
  <c r="H31" i="23"/>
  <c r="B31" i="23"/>
  <c r="A29" i="14"/>
  <c r="J29" i="14"/>
  <c r="J29" i="16"/>
  <c r="A29" i="16"/>
  <c r="B29" i="15"/>
  <c r="H29" i="15"/>
  <c r="I30" i="16"/>
  <c r="I30" i="18"/>
  <c r="I30" i="15"/>
  <c r="H29" i="16"/>
  <c r="B29" i="16"/>
  <c r="J31" i="23"/>
  <c r="A31" i="23"/>
  <c r="A29" i="15"/>
  <c r="J29" i="15"/>
  <c r="H32" i="22"/>
  <c r="B32" i="22"/>
  <c r="J32" i="22"/>
  <c r="A32" i="22"/>
  <c r="I33" i="22"/>
  <c r="S33" i="22"/>
  <c r="AD33" i="22"/>
  <c r="S33" i="21"/>
  <c r="AD33" i="21"/>
  <c r="I33" i="21"/>
  <c r="B32" i="21"/>
  <c r="A32" i="21"/>
  <c r="J32" i="21"/>
  <c r="A33" i="20"/>
  <c r="J33" i="20"/>
  <c r="H33" i="20"/>
  <c r="B33" i="20"/>
  <c r="I34" i="20"/>
  <c r="S34" i="20"/>
  <c r="AD34" i="20"/>
  <c r="H29" i="17"/>
  <c r="B29" i="17"/>
  <c r="J29" i="17"/>
  <c r="A29" i="17"/>
  <c r="B29" i="1"/>
  <c r="A29" i="1"/>
  <c r="J29" i="1"/>
  <c r="I30" i="1"/>
  <c r="AM30" i="18"/>
  <c r="AL30" i="18"/>
  <c r="AK30" i="18"/>
  <c r="W31" i="18"/>
  <c r="M29" i="18"/>
  <c r="L29" i="18"/>
  <c r="Q30" i="18"/>
  <c r="U30" i="18"/>
  <c r="U33" i="16"/>
  <c r="AM30" i="16"/>
  <c r="AK30" i="16"/>
  <c r="AL30" i="16"/>
  <c r="W31" i="16"/>
  <c r="L30" i="16"/>
  <c r="Q31" i="16"/>
  <c r="M30" i="16"/>
  <c r="AK30" i="1"/>
  <c r="W31" i="1"/>
  <c r="AL31" i="1"/>
  <c r="AM30" i="1"/>
  <c r="AK28" i="17"/>
  <c r="AL28" i="17"/>
  <c r="AM28" i="17"/>
  <c r="W29" i="17"/>
  <c r="L28" i="17"/>
  <c r="Q29" i="17"/>
  <c r="M28" i="17"/>
  <c r="U32" i="17"/>
  <c r="U32" i="1"/>
  <c r="X30" i="1"/>
  <c r="L29" i="1"/>
  <c r="M29" i="1"/>
  <c r="S30" i="1"/>
  <c r="AD30" i="1"/>
  <c r="C31" i="18"/>
  <c r="S30" i="18"/>
  <c r="AD30" i="18"/>
  <c r="S30" i="17"/>
  <c r="AD30" i="17"/>
  <c r="S30" i="16"/>
  <c r="AD30" i="16"/>
  <c r="C31" i="15"/>
  <c r="G31" i="15"/>
  <c r="S30" i="15"/>
  <c r="AD30" i="15"/>
  <c r="C31" i="14"/>
  <c r="G31" i="14"/>
  <c r="S30" i="14"/>
  <c r="AD30" i="14"/>
  <c r="G200" i="20"/>
  <c r="F31" i="18"/>
  <c r="G31" i="18"/>
  <c r="I31" i="17"/>
  <c r="F31" i="1"/>
  <c r="R31" i="1"/>
  <c r="F35" i="20"/>
  <c r="R35" i="20"/>
  <c r="F31" i="17"/>
  <c r="R31" i="17"/>
  <c r="F34" i="21"/>
  <c r="R34" i="21"/>
  <c r="F31" i="16"/>
  <c r="R31" i="16"/>
  <c r="F34" i="22"/>
  <c r="R34" i="22"/>
  <c r="F31" i="15"/>
  <c r="R31" i="15"/>
  <c r="F33" i="23"/>
  <c r="R33" i="23"/>
  <c r="F31" i="14"/>
  <c r="R31" i="14"/>
  <c r="Q30" i="1"/>
  <c r="AM31" i="1"/>
  <c r="AK31" i="1"/>
  <c r="R31" i="18"/>
  <c r="H32" i="24"/>
  <c r="B32" i="24"/>
  <c r="F33" i="24"/>
  <c r="R33" i="24"/>
  <c r="C34" i="24"/>
  <c r="G34" i="24"/>
  <c r="I33" i="24"/>
  <c r="S33" i="24"/>
  <c r="AD33" i="24"/>
  <c r="A32" i="24"/>
  <c r="J32" i="24"/>
  <c r="L31" i="23"/>
  <c r="Q32" i="23"/>
  <c r="M31" i="23"/>
  <c r="U32" i="23"/>
  <c r="AM35" i="23"/>
  <c r="AL35" i="23"/>
  <c r="AK35" i="23"/>
  <c r="W36" i="23"/>
  <c r="M32" i="20"/>
  <c r="U33" i="20"/>
  <c r="L32" i="20"/>
  <c r="Q33" i="20"/>
  <c r="AM35" i="20"/>
  <c r="AK35" i="20"/>
  <c r="AL35" i="20"/>
  <c r="W36" i="20"/>
  <c r="B30" i="14"/>
  <c r="H30" i="14"/>
  <c r="I31" i="14"/>
  <c r="I31" i="18"/>
  <c r="J30" i="18"/>
  <c r="A30" i="18"/>
  <c r="A30" i="14"/>
  <c r="J30" i="14"/>
  <c r="H32" i="23"/>
  <c r="B32" i="23"/>
  <c r="H30" i="18"/>
  <c r="B30" i="18"/>
  <c r="I33" i="23"/>
  <c r="S33" i="23"/>
  <c r="AD33" i="23"/>
  <c r="C34" i="23"/>
  <c r="G34" i="23"/>
  <c r="I31" i="16"/>
  <c r="H30" i="15"/>
  <c r="B30" i="15"/>
  <c r="J30" i="16"/>
  <c r="A30" i="16"/>
  <c r="A32" i="23"/>
  <c r="J32" i="23"/>
  <c r="I31" i="15"/>
  <c r="A30" i="15"/>
  <c r="J30" i="15"/>
  <c r="B30" i="16"/>
  <c r="H30" i="16"/>
  <c r="I34" i="22"/>
  <c r="S34" i="22"/>
  <c r="AD34" i="22"/>
  <c r="B33" i="22"/>
  <c r="H33" i="22"/>
  <c r="J33" i="22"/>
  <c r="A33" i="22"/>
  <c r="J33" i="21"/>
  <c r="A33" i="21"/>
  <c r="I34" i="21"/>
  <c r="S34" i="21"/>
  <c r="AD34" i="21"/>
  <c r="B33" i="21"/>
  <c r="I35" i="20"/>
  <c r="S35" i="20"/>
  <c r="AD35" i="20"/>
  <c r="A34" i="20"/>
  <c r="J34" i="20"/>
  <c r="B34" i="20"/>
  <c r="H34" i="20"/>
  <c r="W32" i="1"/>
  <c r="AM32" i="1"/>
  <c r="H30" i="17"/>
  <c r="B30" i="17"/>
  <c r="J30" i="17"/>
  <c r="A30" i="17"/>
  <c r="A30" i="1"/>
  <c r="J30" i="1"/>
  <c r="B30" i="1"/>
  <c r="I31" i="1"/>
  <c r="AL31" i="18"/>
  <c r="AM31" i="18"/>
  <c r="AK31" i="18"/>
  <c r="W32" i="18"/>
  <c r="M30" i="18"/>
  <c r="L30" i="18"/>
  <c r="Q31" i="18"/>
  <c r="U31" i="18"/>
  <c r="AL31" i="16"/>
  <c r="AM31" i="16"/>
  <c r="AK31" i="16"/>
  <c r="W32" i="16"/>
  <c r="L31" i="16"/>
  <c r="Q32" i="16"/>
  <c r="M31" i="16"/>
  <c r="U34" i="16"/>
  <c r="AK29" i="17"/>
  <c r="AL29" i="17"/>
  <c r="AM29" i="17"/>
  <c r="W30" i="17"/>
  <c r="L29" i="17"/>
  <c r="Q30" i="17"/>
  <c r="M29" i="17"/>
  <c r="U33" i="17"/>
  <c r="X31" i="1"/>
  <c r="M30" i="1"/>
  <c r="L30" i="1"/>
  <c r="U33" i="1"/>
  <c r="S31" i="1"/>
  <c r="AD31" i="1"/>
  <c r="C32" i="18"/>
  <c r="S31" i="18"/>
  <c r="AD31" i="18"/>
  <c r="S31" i="17"/>
  <c r="AD31" i="17"/>
  <c r="S31" i="16"/>
  <c r="AD31" i="16"/>
  <c r="C32" i="15"/>
  <c r="G32" i="15"/>
  <c r="S31" i="15"/>
  <c r="AD31" i="15"/>
  <c r="C32" i="14"/>
  <c r="G32" i="14"/>
  <c r="S31" i="14"/>
  <c r="AD31" i="14"/>
  <c r="G201" i="20"/>
  <c r="F32" i="18"/>
  <c r="G32" i="18"/>
  <c r="I32" i="17"/>
  <c r="F32" i="1"/>
  <c r="R32" i="1"/>
  <c r="F36" i="20"/>
  <c r="R36" i="20"/>
  <c r="F32" i="17"/>
  <c r="R32" i="17"/>
  <c r="F35" i="21"/>
  <c r="R35" i="21"/>
  <c r="F32" i="16"/>
  <c r="R32" i="16"/>
  <c r="F35" i="22"/>
  <c r="R35" i="22"/>
  <c r="F32" i="15"/>
  <c r="R32" i="15"/>
  <c r="F34" i="23"/>
  <c r="R34" i="23"/>
  <c r="F32" i="14"/>
  <c r="R32" i="14"/>
  <c r="Q31" i="1"/>
  <c r="W33" i="1"/>
  <c r="AK33" i="1"/>
  <c r="AL32" i="1"/>
  <c r="AK32" i="1"/>
  <c r="R32" i="18"/>
  <c r="H33" i="24"/>
  <c r="B33" i="24"/>
  <c r="A33" i="24"/>
  <c r="J33" i="24"/>
  <c r="F34" i="24"/>
  <c r="R34" i="24"/>
  <c r="C35" i="24"/>
  <c r="G35" i="24"/>
  <c r="S34" i="24"/>
  <c r="AD34" i="24"/>
  <c r="I34" i="24"/>
  <c r="AL36" i="23"/>
  <c r="AM36" i="23"/>
  <c r="AK36" i="23"/>
  <c r="W37" i="23"/>
  <c r="L32" i="23"/>
  <c r="Q33" i="23"/>
  <c r="M32" i="23"/>
  <c r="U33" i="23"/>
  <c r="AL36" i="20"/>
  <c r="AK36" i="20"/>
  <c r="AM36" i="20"/>
  <c r="W37" i="20"/>
  <c r="M33" i="20"/>
  <c r="L33" i="20"/>
  <c r="Q34" i="20"/>
  <c r="U34" i="20"/>
  <c r="A31" i="15"/>
  <c r="J31" i="15"/>
  <c r="B31" i="15"/>
  <c r="H31" i="15"/>
  <c r="H31" i="16"/>
  <c r="B31" i="16"/>
  <c r="A33" i="23"/>
  <c r="J33" i="23"/>
  <c r="A31" i="14"/>
  <c r="J31" i="14"/>
  <c r="J31" i="16"/>
  <c r="A31" i="16"/>
  <c r="I32" i="14"/>
  <c r="I32" i="16"/>
  <c r="I32" i="18"/>
  <c r="H33" i="23"/>
  <c r="B33" i="23"/>
  <c r="B31" i="18"/>
  <c r="I32" i="15"/>
  <c r="B31" i="14"/>
  <c r="H31" i="14"/>
  <c r="C35" i="23"/>
  <c r="G35" i="23"/>
  <c r="S34" i="23"/>
  <c r="AD34" i="23"/>
  <c r="I34" i="23"/>
  <c r="J31" i="18"/>
  <c r="A31" i="18"/>
  <c r="I35" i="22"/>
  <c r="S35" i="22"/>
  <c r="AD35" i="22"/>
  <c r="H34" i="22"/>
  <c r="B34" i="22"/>
  <c r="A34" i="22"/>
  <c r="J34" i="22"/>
  <c r="J34" i="21"/>
  <c r="A34" i="21"/>
  <c r="I35" i="21"/>
  <c r="S35" i="21"/>
  <c r="AD35" i="21"/>
  <c r="B34" i="21"/>
  <c r="I36" i="20"/>
  <c r="S36" i="20"/>
  <c r="AD36" i="20"/>
  <c r="H35" i="20"/>
  <c r="B35" i="20"/>
  <c r="A35" i="20"/>
  <c r="J35" i="20"/>
  <c r="H31" i="17"/>
  <c r="B31" i="17"/>
  <c r="J31" i="17"/>
  <c r="A31" i="17"/>
  <c r="A31" i="1"/>
  <c r="J31" i="1"/>
  <c r="I32" i="1"/>
  <c r="B31" i="1"/>
  <c r="AK32" i="18"/>
  <c r="AL32" i="18"/>
  <c r="AM32" i="18"/>
  <c r="W33" i="18"/>
  <c r="M31" i="18"/>
  <c r="L31" i="18"/>
  <c r="Q32" i="18"/>
  <c r="U32" i="18"/>
  <c r="U35" i="16"/>
  <c r="AK32" i="16"/>
  <c r="AL32" i="16"/>
  <c r="AM32" i="16"/>
  <c r="W33" i="16"/>
  <c r="L32" i="16"/>
  <c r="Q33" i="16"/>
  <c r="M32" i="16"/>
  <c r="AM30" i="17"/>
  <c r="AK30" i="17"/>
  <c r="AL30" i="17"/>
  <c r="W31" i="17"/>
  <c r="L30" i="17"/>
  <c r="Q31" i="17"/>
  <c r="M30" i="17"/>
  <c r="U34" i="17"/>
  <c r="X32" i="1"/>
  <c r="M31" i="1"/>
  <c r="L31" i="1"/>
  <c r="U34" i="1"/>
  <c r="S32" i="1"/>
  <c r="AD32" i="1"/>
  <c r="C33" i="18"/>
  <c r="S32" i="18"/>
  <c r="AD32" i="18"/>
  <c r="S32" i="17"/>
  <c r="AD32" i="17"/>
  <c r="S32" i="16"/>
  <c r="AD32" i="16"/>
  <c r="C33" i="15"/>
  <c r="G33" i="15"/>
  <c r="S32" i="15"/>
  <c r="AD32" i="15"/>
  <c r="C33" i="14"/>
  <c r="G33" i="14"/>
  <c r="S32" i="14"/>
  <c r="AD32" i="14"/>
  <c r="G202" i="20"/>
  <c r="F33" i="18"/>
  <c r="G33" i="18"/>
  <c r="I33" i="17"/>
  <c r="Q32" i="1"/>
  <c r="F33" i="1"/>
  <c r="R33" i="1"/>
  <c r="F37" i="20"/>
  <c r="R37" i="20"/>
  <c r="F33" i="17"/>
  <c r="R33" i="17"/>
  <c r="F36" i="21"/>
  <c r="R36" i="21"/>
  <c r="F33" i="16"/>
  <c r="R33" i="16"/>
  <c r="F36" i="22"/>
  <c r="R36" i="22"/>
  <c r="F33" i="15"/>
  <c r="R33" i="15"/>
  <c r="F35" i="23"/>
  <c r="R35" i="23"/>
  <c r="F33" i="14"/>
  <c r="R33" i="14"/>
  <c r="W34" i="1"/>
  <c r="W35" i="1"/>
  <c r="AM33" i="1"/>
  <c r="AL33" i="1"/>
  <c r="R33" i="18"/>
  <c r="F35" i="24"/>
  <c r="R35" i="24"/>
  <c r="I35" i="24"/>
  <c r="S35" i="24"/>
  <c r="AD35" i="24"/>
  <c r="C36" i="24"/>
  <c r="G36" i="24"/>
  <c r="B34" i="24"/>
  <c r="H34" i="24"/>
  <c r="A34" i="24"/>
  <c r="J34" i="24"/>
  <c r="L33" i="23"/>
  <c r="Q34" i="23"/>
  <c r="M33" i="23"/>
  <c r="U34" i="23"/>
  <c r="AL37" i="23"/>
  <c r="AK37" i="23"/>
  <c r="AM37" i="23"/>
  <c r="W38" i="23"/>
  <c r="M34" i="20"/>
  <c r="U35" i="20"/>
  <c r="L34" i="20"/>
  <c r="Q35" i="20"/>
  <c r="AM37" i="20"/>
  <c r="AL37" i="20"/>
  <c r="AK37" i="20"/>
  <c r="W38" i="20"/>
  <c r="A32" i="15"/>
  <c r="J32" i="15"/>
  <c r="H32" i="16"/>
  <c r="B32" i="16"/>
  <c r="I33" i="15"/>
  <c r="B34" i="23"/>
  <c r="H34" i="23"/>
  <c r="H32" i="15"/>
  <c r="B32" i="15"/>
  <c r="J32" i="16"/>
  <c r="A32" i="16"/>
  <c r="J34" i="23"/>
  <c r="A34" i="23"/>
  <c r="H32" i="18"/>
  <c r="B32" i="18"/>
  <c r="B32" i="14"/>
  <c r="H32" i="14"/>
  <c r="C36" i="23"/>
  <c r="G36" i="23"/>
  <c r="I35" i="23"/>
  <c r="S35" i="23"/>
  <c r="AD35" i="23"/>
  <c r="I33" i="14"/>
  <c r="I33" i="16"/>
  <c r="I33" i="18"/>
  <c r="J32" i="18"/>
  <c r="A32" i="18"/>
  <c r="A32" i="14"/>
  <c r="J32" i="14"/>
  <c r="A35" i="22"/>
  <c r="J35" i="22"/>
  <c r="I36" i="22"/>
  <c r="S36" i="22"/>
  <c r="AD36" i="22"/>
  <c r="H35" i="22"/>
  <c r="B35" i="22"/>
  <c r="A35" i="21"/>
  <c r="J35" i="21"/>
  <c r="B35" i="21"/>
  <c r="I36" i="21"/>
  <c r="S36" i="21"/>
  <c r="AD36" i="21"/>
  <c r="A36" i="20"/>
  <c r="J36" i="20"/>
  <c r="I37" i="20"/>
  <c r="S37" i="20"/>
  <c r="AD37" i="20"/>
  <c r="H36" i="20"/>
  <c r="B36" i="20"/>
  <c r="H32" i="17"/>
  <c r="B32" i="17"/>
  <c r="J32" i="17"/>
  <c r="A32" i="17"/>
  <c r="B32" i="1"/>
  <c r="I33" i="1"/>
  <c r="A32" i="1"/>
  <c r="J32" i="1"/>
  <c r="AK33" i="18"/>
  <c r="AL33" i="18"/>
  <c r="AM33" i="18"/>
  <c r="W34" i="18"/>
  <c r="M32" i="18"/>
  <c r="L32" i="18"/>
  <c r="Q33" i="18"/>
  <c r="U33" i="18"/>
  <c r="AK33" i="16"/>
  <c r="AL33" i="16"/>
  <c r="AM33" i="16"/>
  <c r="W34" i="16"/>
  <c r="L33" i="16"/>
  <c r="Q34" i="16"/>
  <c r="M33" i="16"/>
  <c r="U36" i="16"/>
  <c r="AL31" i="17"/>
  <c r="AM31" i="17"/>
  <c r="AK31" i="17"/>
  <c r="W32" i="17"/>
  <c r="L31" i="17"/>
  <c r="Q32" i="17"/>
  <c r="M31" i="17"/>
  <c r="U35" i="17"/>
  <c r="X33" i="1"/>
  <c r="M32" i="1"/>
  <c r="L32" i="1"/>
  <c r="U35" i="1"/>
  <c r="S33" i="1"/>
  <c r="AD33" i="1"/>
  <c r="C34" i="18"/>
  <c r="S33" i="18"/>
  <c r="AD33" i="18"/>
  <c r="S33" i="17"/>
  <c r="AD33" i="17"/>
  <c r="S33" i="16"/>
  <c r="AD33" i="16"/>
  <c r="C34" i="15"/>
  <c r="G34" i="15"/>
  <c r="S33" i="15"/>
  <c r="AD33" i="15"/>
  <c r="C34" i="14"/>
  <c r="G34" i="14"/>
  <c r="S33" i="14"/>
  <c r="AD33" i="14"/>
  <c r="H202" i="20"/>
  <c r="B202" i="20"/>
  <c r="G203" i="20"/>
  <c r="F34" i="18"/>
  <c r="G34" i="18"/>
  <c r="I34" i="17"/>
  <c r="Q33" i="1"/>
  <c r="F34" i="1"/>
  <c r="R34" i="1"/>
  <c r="F38" i="20"/>
  <c r="R38" i="20"/>
  <c r="F34" i="17"/>
  <c r="R34" i="17"/>
  <c r="F37" i="21"/>
  <c r="R37" i="21"/>
  <c r="F34" i="16"/>
  <c r="R34" i="16"/>
  <c r="F37" i="22"/>
  <c r="R37" i="22"/>
  <c r="F34" i="15"/>
  <c r="R34" i="15"/>
  <c r="F36" i="23"/>
  <c r="R36" i="23"/>
  <c r="F34" i="14"/>
  <c r="R34" i="14"/>
  <c r="AK34" i="1"/>
  <c r="AM34" i="1"/>
  <c r="AL34" i="1"/>
  <c r="R34" i="18"/>
  <c r="J35" i="24"/>
  <c r="A35" i="24"/>
  <c r="H35" i="24"/>
  <c r="B35" i="24"/>
  <c r="F36" i="24"/>
  <c r="R36" i="24"/>
  <c r="C37" i="24"/>
  <c r="G37" i="24"/>
  <c r="I36" i="24"/>
  <c r="S36" i="24"/>
  <c r="AD36" i="24"/>
  <c r="AK38" i="23"/>
  <c r="AL38" i="23"/>
  <c r="AM38" i="23"/>
  <c r="W39" i="23"/>
  <c r="M34" i="23"/>
  <c r="L34" i="23"/>
  <c r="Q35" i="23"/>
  <c r="U35" i="23"/>
  <c r="AL38" i="20"/>
  <c r="AK38" i="20"/>
  <c r="AM38" i="20"/>
  <c r="W39" i="20"/>
  <c r="L35" i="20"/>
  <c r="Q36" i="20"/>
  <c r="M35" i="20"/>
  <c r="U36" i="20"/>
  <c r="A33" i="14"/>
  <c r="J33" i="14"/>
  <c r="I36" i="23"/>
  <c r="S36" i="23"/>
  <c r="AD36" i="23"/>
  <c r="C37" i="23"/>
  <c r="G37" i="23"/>
  <c r="J33" i="18"/>
  <c r="A33" i="18"/>
  <c r="B33" i="14"/>
  <c r="H33" i="14"/>
  <c r="B35" i="23"/>
  <c r="H35" i="23"/>
  <c r="B33" i="18"/>
  <c r="I34" i="15"/>
  <c r="J33" i="16"/>
  <c r="A33" i="16"/>
  <c r="A33" i="15"/>
  <c r="J33" i="15"/>
  <c r="I34" i="14"/>
  <c r="I34" i="16"/>
  <c r="I34" i="18"/>
  <c r="H33" i="16"/>
  <c r="B33" i="16"/>
  <c r="A35" i="23"/>
  <c r="J35" i="23"/>
  <c r="B33" i="15"/>
  <c r="H33" i="15"/>
  <c r="I37" i="22"/>
  <c r="S37" i="22"/>
  <c r="AD37" i="22"/>
  <c r="H36" i="22"/>
  <c r="B36" i="22"/>
  <c r="J36" i="22"/>
  <c r="A36" i="22"/>
  <c r="A36" i="21"/>
  <c r="J36" i="21"/>
  <c r="S37" i="21"/>
  <c r="AD37" i="21"/>
  <c r="I37" i="21"/>
  <c r="B36" i="21"/>
  <c r="I38" i="20"/>
  <c r="S38" i="20"/>
  <c r="AD38" i="20"/>
  <c r="H37" i="20"/>
  <c r="B37" i="20"/>
  <c r="J37" i="20"/>
  <c r="A37" i="20"/>
  <c r="H33" i="17"/>
  <c r="B33" i="17"/>
  <c r="J33" i="17"/>
  <c r="A33" i="17"/>
  <c r="I34" i="1"/>
  <c r="B33" i="1"/>
  <c r="A33" i="1"/>
  <c r="J33" i="1"/>
  <c r="AM34" i="18"/>
  <c r="AL34" i="18"/>
  <c r="AK34" i="18"/>
  <c r="W35" i="18"/>
  <c r="M33" i="18"/>
  <c r="L33" i="18"/>
  <c r="Q34" i="18"/>
  <c r="U34" i="18"/>
  <c r="U37" i="16"/>
  <c r="AM34" i="16"/>
  <c r="AK34" i="16"/>
  <c r="AL34" i="16"/>
  <c r="W35" i="16"/>
  <c r="L34" i="16"/>
  <c r="Q35" i="16"/>
  <c r="M34" i="16"/>
  <c r="AK32" i="17"/>
  <c r="AL32" i="17"/>
  <c r="AM32" i="17"/>
  <c r="W33" i="17"/>
  <c r="L32" i="17"/>
  <c r="Q33" i="17"/>
  <c r="M32" i="17"/>
  <c r="U36" i="17"/>
  <c r="AM35" i="1"/>
  <c r="AL35" i="1"/>
  <c r="AK35" i="1"/>
  <c r="W36" i="1"/>
  <c r="X34" i="1"/>
  <c r="L33" i="1"/>
  <c r="Q34" i="1"/>
  <c r="M33" i="1"/>
  <c r="U36" i="1"/>
  <c r="S34" i="1"/>
  <c r="AD34" i="1"/>
  <c r="C35" i="18"/>
  <c r="S34" i="18"/>
  <c r="AD34" i="18"/>
  <c r="S34" i="17"/>
  <c r="AD34" i="17"/>
  <c r="S34" i="16"/>
  <c r="AD34" i="16"/>
  <c r="C35" i="15"/>
  <c r="G35" i="15"/>
  <c r="S34" i="15"/>
  <c r="AD34" i="15"/>
  <c r="C35" i="14"/>
  <c r="G35" i="14"/>
  <c r="S34" i="14"/>
  <c r="AD34" i="14"/>
  <c r="H38" i="20"/>
  <c r="H39" i="20"/>
  <c r="H40" i="20"/>
  <c r="H41" i="20"/>
  <c r="H42"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3" i="20"/>
  <c r="B203" i="20"/>
  <c r="G204" i="20"/>
  <c r="F35" i="18"/>
  <c r="G35" i="18"/>
  <c r="I35" i="17"/>
  <c r="F39" i="20"/>
  <c r="R39" i="20"/>
  <c r="F35" i="17"/>
  <c r="R35" i="17"/>
  <c r="F38" i="21"/>
  <c r="R38" i="21"/>
  <c r="F35" i="16"/>
  <c r="R35" i="16"/>
  <c r="F38" i="22"/>
  <c r="R38" i="22"/>
  <c r="F35" i="15"/>
  <c r="R35" i="15"/>
  <c r="F37" i="23"/>
  <c r="R37" i="23"/>
  <c r="F35" i="14"/>
  <c r="R35" i="14"/>
  <c r="R35" i="18"/>
  <c r="A36" i="24"/>
  <c r="J36" i="24"/>
  <c r="F37" i="24"/>
  <c r="R37" i="24"/>
  <c r="I37" i="24"/>
  <c r="S37" i="24"/>
  <c r="AD37" i="24"/>
  <c r="C38" i="24"/>
  <c r="G38" i="24"/>
  <c r="B36" i="24"/>
  <c r="H36" i="24"/>
  <c r="L35" i="23"/>
  <c r="Q36" i="23"/>
  <c r="M35" i="23"/>
  <c r="U36" i="23"/>
  <c r="AL39" i="23"/>
  <c r="AM39" i="23"/>
  <c r="AK39" i="23"/>
  <c r="W40" i="23"/>
  <c r="L36" i="20"/>
  <c r="Q37" i="20"/>
  <c r="M36" i="20"/>
  <c r="U37" i="20"/>
  <c r="AM39" i="20"/>
  <c r="AK39" i="20"/>
  <c r="AL39" i="20"/>
  <c r="W40" i="20"/>
  <c r="F35" i="1"/>
  <c r="R35" i="1"/>
  <c r="B34" i="16"/>
  <c r="H34" i="16"/>
  <c r="H34" i="15"/>
  <c r="B34" i="15"/>
  <c r="I35" i="15"/>
  <c r="J34" i="16"/>
  <c r="A34" i="16"/>
  <c r="A34" i="15"/>
  <c r="J34" i="15"/>
  <c r="J36" i="23"/>
  <c r="A36" i="23"/>
  <c r="H34" i="18"/>
  <c r="B34" i="18"/>
  <c r="B34" i="14"/>
  <c r="H34" i="14"/>
  <c r="H36" i="23"/>
  <c r="B36" i="23"/>
  <c r="I35" i="14"/>
  <c r="I35" i="16"/>
  <c r="I35" i="18"/>
  <c r="J34" i="18"/>
  <c r="A34" i="18"/>
  <c r="A34" i="14"/>
  <c r="J34" i="14"/>
  <c r="C38" i="23"/>
  <c r="G38" i="23"/>
  <c r="I37" i="23"/>
  <c r="S37" i="23"/>
  <c r="AD37" i="23"/>
  <c r="I38" i="22"/>
  <c r="S38" i="22"/>
  <c r="AD38" i="22"/>
  <c r="B37" i="22"/>
  <c r="H37" i="22"/>
  <c r="J37" i="22"/>
  <c r="A37" i="22"/>
  <c r="I38" i="21"/>
  <c r="S38" i="21"/>
  <c r="AD38" i="21"/>
  <c r="B37" i="21"/>
  <c r="J37" i="21"/>
  <c r="A37" i="21"/>
  <c r="I39" i="20"/>
  <c r="S39" i="20"/>
  <c r="AD39" i="20"/>
  <c r="B38" i="20"/>
  <c r="J38" i="20"/>
  <c r="A38" i="20"/>
  <c r="H34" i="17"/>
  <c r="B34" i="17"/>
  <c r="J34" i="17"/>
  <c r="A34" i="17"/>
  <c r="A34" i="1"/>
  <c r="J34" i="1"/>
  <c r="B34" i="1"/>
  <c r="I35" i="1"/>
  <c r="AL35" i="18"/>
  <c r="AM35" i="18"/>
  <c r="AK35" i="18"/>
  <c r="W36" i="18"/>
  <c r="M34" i="18"/>
  <c r="L34" i="18"/>
  <c r="Q35" i="18"/>
  <c r="U35" i="18"/>
  <c r="AL35" i="16"/>
  <c r="AM35" i="16"/>
  <c r="AK35" i="16"/>
  <c r="W36" i="16"/>
  <c r="L35" i="16"/>
  <c r="Q36" i="16"/>
  <c r="M35" i="16"/>
  <c r="U38" i="16"/>
  <c r="AK33" i="17"/>
  <c r="AL33" i="17"/>
  <c r="AM33" i="17"/>
  <c r="W34" i="17"/>
  <c r="L33" i="17"/>
  <c r="Q34" i="17"/>
  <c r="M33" i="17"/>
  <c r="U37" i="17"/>
  <c r="AM36" i="1"/>
  <c r="AK36" i="1"/>
  <c r="AL36" i="1"/>
  <c r="W37" i="1"/>
  <c r="X35" i="1"/>
  <c r="L34" i="1"/>
  <c r="Q35" i="1"/>
  <c r="U37" i="1"/>
  <c r="M34" i="1"/>
  <c r="S35" i="1"/>
  <c r="AD35" i="1"/>
  <c r="C36" i="18"/>
  <c r="S35" i="18"/>
  <c r="AD35" i="18"/>
  <c r="S35" i="17"/>
  <c r="AD35" i="17"/>
  <c r="S35" i="16"/>
  <c r="AD35" i="16"/>
  <c r="C36" i="15"/>
  <c r="G36" i="15"/>
  <c r="S35" i="15"/>
  <c r="AD35" i="15"/>
  <c r="C36" i="14"/>
  <c r="G36" i="14"/>
  <c r="S35" i="14"/>
  <c r="AD35" i="14"/>
  <c r="H204" i="20"/>
  <c r="B204" i="20"/>
  <c r="G205" i="20"/>
  <c r="F36" i="18"/>
  <c r="G36" i="18"/>
  <c r="I36" i="17"/>
  <c r="F40" i="20"/>
  <c r="R40" i="20"/>
  <c r="F36" i="17"/>
  <c r="R36" i="17"/>
  <c r="F39" i="21"/>
  <c r="R39" i="21"/>
  <c r="F36" i="16"/>
  <c r="R36" i="16"/>
  <c r="F39" i="22"/>
  <c r="R39" i="22"/>
  <c r="F36" i="15"/>
  <c r="R36" i="15"/>
  <c r="F38" i="23"/>
  <c r="R38" i="23"/>
  <c r="F36" i="14"/>
  <c r="R36" i="14"/>
  <c r="R36" i="18"/>
  <c r="J37" i="24"/>
  <c r="A37" i="24"/>
  <c r="F38" i="24"/>
  <c r="R38" i="24"/>
  <c r="C39" i="24"/>
  <c r="G39" i="24"/>
  <c r="S38" i="24"/>
  <c r="AD38" i="24"/>
  <c r="I38" i="24"/>
  <c r="H37" i="24"/>
  <c r="B37" i="24"/>
  <c r="AM40" i="23"/>
  <c r="AK40" i="23"/>
  <c r="AL40" i="23"/>
  <c r="W41" i="23"/>
  <c r="L36" i="23"/>
  <c r="Q37" i="23"/>
  <c r="M36" i="23"/>
  <c r="U37" i="23"/>
  <c r="AK40" i="20"/>
  <c r="AL40" i="20"/>
  <c r="AM40" i="20"/>
  <c r="W41" i="20"/>
  <c r="L37" i="20"/>
  <c r="Q38" i="20"/>
  <c r="M37" i="20"/>
  <c r="U38" i="20"/>
  <c r="F36" i="1"/>
  <c r="R36" i="1"/>
  <c r="I36" i="16"/>
  <c r="J37" i="23"/>
  <c r="A37" i="23"/>
  <c r="A35" i="18"/>
  <c r="J35" i="18"/>
  <c r="A35" i="14"/>
  <c r="J35" i="14"/>
  <c r="B35" i="14"/>
  <c r="H35" i="14"/>
  <c r="I36" i="15"/>
  <c r="S38" i="23"/>
  <c r="AD38" i="23"/>
  <c r="C39" i="23"/>
  <c r="G39" i="23"/>
  <c r="I38" i="23"/>
  <c r="H35" i="16"/>
  <c r="B35" i="16"/>
  <c r="A35" i="15"/>
  <c r="J35" i="15"/>
  <c r="I36" i="14"/>
  <c r="I36" i="18"/>
  <c r="H35" i="18"/>
  <c r="B35" i="18"/>
  <c r="H37" i="23"/>
  <c r="B37" i="23"/>
  <c r="J35" i="16"/>
  <c r="A35" i="16"/>
  <c r="B35" i="15"/>
  <c r="H35" i="15"/>
  <c r="I39" i="22"/>
  <c r="S39" i="22"/>
  <c r="AD39" i="22"/>
  <c r="H38" i="22"/>
  <c r="B38" i="22"/>
  <c r="A38" i="22"/>
  <c r="J38" i="22"/>
  <c r="B38" i="21"/>
  <c r="I39" i="21"/>
  <c r="S39" i="21"/>
  <c r="AD39" i="21"/>
  <c r="A38" i="21"/>
  <c r="J38" i="21"/>
  <c r="I40" i="20"/>
  <c r="S40" i="20"/>
  <c r="AD40" i="20"/>
  <c r="B39" i="20"/>
  <c r="A39" i="20"/>
  <c r="J39" i="20"/>
  <c r="H35" i="17"/>
  <c r="B35" i="17"/>
  <c r="J35" i="17"/>
  <c r="A35" i="17"/>
  <c r="A35" i="1"/>
  <c r="J35" i="1"/>
  <c r="B35" i="1"/>
  <c r="I36" i="1"/>
  <c r="AK36" i="18"/>
  <c r="AL36" i="18"/>
  <c r="AM36" i="18"/>
  <c r="W37" i="18"/>
  <c r="M35" i="18"/>
  <c r="L35" i="18"/>
  <c r="Q36" i="18"/>
  <c r="U36" i="18"/>
  <c r="U39" i="16"/>
  <c r="AK36" i="16"/>
  <c r="AL36" i="16"/>
  <c r="AM36" i="16"/>
  <c r="W37" i="16"/>
  <c r="L36" i="16"/>
  <c r="Q37" i="16"/>
  <c r="M36" i="16"/>
  <c r="AM34" i="17"/>
  <c r="AK34" i="17"/>
  <c r="AL34" i="17"/>
  <c r="W35" i="17"/>
  <c r="L34" i="17"/>
  <c r="Q35" i="17"/>
  <c r="M34" i="17"/>
  <c r="U38" i="17"/>
  <c r="AK37" i="1"/>
  <c r="AL37" i="1"/>
  <c r="AM37" i="1"/>
  <c r="W38" i="1"/>
  <c r="X36" i="1"/>
  <c r="L35" i="1"/>
  <c r="Q36" i="1"/>
  <c r="M35" i="1"/>
  <c r="U38" i="1"/>
  <c r="S36" i="1"/>
  <c r="AD36" i="1"/>
  <c r="C37" i="18"/>
  <c r="S36" i="18"/>
  <c r="AD36" i="18"/>
  <c r="S36" i="17"/>
  <c r="AD36" i="17"/>
  <c r="S36" i="16"/>
  <c r="AD36" i="16"/>
  <c r="C37" i="15"/>
  <c r="G37" i="15"/>
  <c r="S36" i="15"/>
  <c r="AD36" i="15"/>
  <c r="C37" i="14"/>
  <c r="G37" i="14"/>
  <c r="S36" i="14"/>
  <c r="AD36" i="14"/>
  <c r="H205" i="20"/>
  <c r="B205" i="20"/>
  <c r="G206" i="20"/>
  <c r="F37" i="18"/>
  <c r="G37" i="18"/>
  <c r="I37" i="17"/>
  <c r="F41" i="20"/>
  <c r="R41" i="20"/>
  <c r="F37" i="17"/>
  <c r="R37" i="17"/>
  <c r="F40" i="21"/>
  <c r="R40" i="21"/>
  <c r="F37" i="16"/>
  <c r="R37" i="16"/>
  <c r="F40" i="22"/>
  <c r="R40" i="22"/>
  <c r="F37" i="15"/>
  <c r="R37" i="15"/>
  <c r="F39" i="23"/>
  <c r="R39" i="23"/>
  <c r="F37" i="14"/>
  <c r="R37" i="14"/>
  <c r="R37" i="18"/>
  <c r="F39" i="24"/>
  <c r="R39" i="24"/>
  <c r="I39" i="24"/>
  <c r="S39" i="24"/>
  <c r="AD39" i="24"/>
  <c r="C40" i="24"/>
  <c r="G40" i="24"/>
  <c r="B38" i="24"/>
  <c r="H38" i="24"/>
  <c r="J38" i="24"/>
  <c r="A38" i="24"/>
  <c r="L37" i="23"/>
  <c r="Q38" i="23"/>
  <c r="M37" i="23"/>
  <c r="U38" i="23"/>
  <c r="AL41" i="23"/>
  <c r="AK41" i="23"/>
  <c r="AM41" i="23"/>
  <c r="W42" i="23"/>
  <c r="M38" i="20"/>
  <c r="L38" i="20"/>
  <c r="Q39" i="20"/>
  <c r="U39" i="20"/>
  <c r="AM41" i="20"/>
  <c r="AK41" i="20"/>
  <c r="AL41" i="20"/>
  <c r="W42" i="20"/>
  <c r="F37" i="1"/>
  <c r="R37" i="1"/>
  <c r="J38" i="23"/>
  <c r="A38" i="23"/>
  <c r="H36" i="15"/>
  <c r="B36" i="15"/>
  <c r="A36" i="18"/>
  <c r="I39" i="23"/>
  <c r="C40" i="23"/>
  <c r="G40" i="23"/>
  <c r="S39" i="23"/>
  <c r="AD39" i="23"/>
  <c r="A36" i="15"/>
  <c r="J36" i="15"/>
  <c r="I37" i="15"/>
  <c r="H36" i="18"/>
  <c r="B36" i="18"/>
  <c r="B36" i="14"/>
  <c r="H36" i="14"/>
  <c r="H38" i="23"/>
  <c r="B38" i="23"/>
  <c r="B36" i="16"/>
  <c r="I37" i="14"/>
  <c r="I37" i="16"/>
  <c r="I37" i="18"/>
  <c r="A36" i="14"/>
  <c r="J36" i="14"/>
  <c r="J36" i="16"/>
  <c r="A36" i="16"/>
  <c r="A39" i="22"/>
  <c r="J39" i="22"/>
  <c r="I40" i="22"/>
  <c r="S40" i="22"/>
  <c r="AD40" i="22"/>
  <c r="H39" i="22"/>
  <c r="B39" i="22"/>
  <c r="I40" i="21"/>
  <c r="S40" i="21"/>
  <c r="AD40" i="21"/>
  <c r="B39" i="21"/>
  <c r="J39" i="21"/>
  <c r="A39" i="21"/>
  <c r="A40" i="20"/>
  <c r="J40" i="20"/>
  <c r="I41" i="20"/>
  <c r="S41" i="20"/>
  <c r="AD41" i="20"/>
  <c r="B40" i="20"/>
  <c r="H36" i="17"/>
  <c r="B36" i="17"/>
  <c r="J36" i="17"/>
  <c r="A36" i="17"/>
  <c r="A36" i="1"/>
  <c r="J36" i="1"/>
  <c r="B36" i="1"/>
  <c r="I37" i="1"/>
  <c r="AK37" i="18"/>
  <c r="AM37" i="18"/>
  <c r="AL37" i="18"/>
  <c r="W38" i="18"/>
  <c r="M36" i="18"/>
  <c r="L36" i="18"/>
  <c r="Q37" i="18"/>
  <c r="U37" i="18"/>
  <c r="AK37" i="16"/>
  <c r="AL37" i="16"/>
  <c r="AM37" i="16"/>
  <c r="W38" i="16"/>
  <c r="L37" i="16"/>
  <c r="Q38" i="16"/>
  <c r="M37" i="16"/>
  <c r="U40" i="16"/>
  <c r="AL35" i="17"/>
  <c r="AM35" i="17"/>
  <c r="AK35" i="17"/>
  <c r="W36" i="17"/>
  <c r="L35" i="17"/>
  <c r="Q36" i="17"/>
  <c r="M35" i="17"/>
  <c r="U39" i="17"/>
  <c r="AL38" i="1"/>
  <c r="AM38" i="1"/>
  <c r="AK38" i="1"/>
  <c r="W39" i="1"/>
  <c r="X37" i="1"/>
  <c r="L36" i="1"/>
  <c r="Q37" i="1"/>
  <c r="M36" i="1"/>
  <c r="U39" i="1"/>
  <c r="S37" i="1"/>
  <c r="AD37" i="1"/>
  <c r="C38" i="18"/>
  <c r="S37" i="18"/>
  <c r="AD37" i="18"/>
  <c r="S37" i="17"/>
  <c r="AD37" i="17"/>
  <c r="S37" i="16"/>
  <c r="AD37" i="16"/>
  <c r="C38" i="15"/>
  <c r="G38" i="15"/>
  <c r="S37" i="15"/>
  <c r="AD37" i="15"/>
  <c r="C38" i="14"/>
  <c r="G38" i="14"/>
  <c r="S37" i="14"/>
  <c r="AD37" i="14"/>
  <c r="H206" i="20"/>
  <c r="B206" i="20"/>
  <c r="G207" i="20"/>
  <c r="F38" i="18"/>
  <c r="G38" i="18"/>
  <c r="I38" i="17"/>
  <c r="F38" i="1"/>
  <c r="R38" i="1"/>
  <c r="F42" i="20"/>
  <c r="R42" i="20"/>
  <c r="F38" i="17"/>
  <c r="R38" i="17"/>
  <c r="F41" i="21"/>
  <c r="R41" i="21"/>
  <c r="F38" i="16"/>
  <c r="R38" i="16"/>
  <c r="F41" i="22"/>
  <c r="R41" i="22"/>
  <c r="F38" i="15"/>
  <c r="R38" i="15"/>
  <c r="F40" i="23"/>
  <c r="R40" i="23"/>
  <c r="F38" i="14"/>
  <c r="R38" i="14"/>
  <c r="R38" i="18"/>
  <c r="F40" i="24"/>
  <c r="R40" i="24"/>
  <c r="I40" i="24"/>
  <c r="S40" i="24"/>
  <c r="AD40" i="24"/>
  <c r="C41" i="24"/>
  <c r="G41" i="24"/>
  <c r="A39" i="24"/>
  <c r="J39" i="24"/>
  <c r="H39" i="24"/>
  <c r="B39" i="24"/>
  <c r="AK42" i="23"/>
  <c r="AL42" i="23"/>
  <c r="AM42" i="23"/>
  <c r="W43" i="23"/>
  <c r="L38" i="23"/>
  <c r="Q39" i="23"/>
  <c r="M38" i="23"/>
  <c r="U39" i="23"/>
  <c r="AK42" i="20"/>
  <c r="AM42" i="20"/>
  <c r="AL42" i="20"/>
  <c r="W43" i="20"/>
  <c r="L39" i="20"/>
  <c r="Q40" i="20"/>
  <c r="M39" i="20"/>
  <c r="U40" i="20"/>
  <c r="I38" i="16"/>
  <c r="I38" i="18"/>
  <c r="J37" i="18"/>
  <c r="A37" i="18"/>
  <c r="I40" i="23"/>
  <c r="S40" i="23"/>
  <c r="AD40" i="23"/>
  <c r="C41" i="23"/>
  <c r="G41" i="23"/>
  <c r="B37" i="18"/>
  <c r="B37" i="14"/>
  <c r="H37" i="14"/>
  <c r="A39" i="23"/>
  <c r="J39" i="23"/>
  <c r="I38" i="15"/>
  <c r="B37" i="16"/>
  <c r="A37" i="15"/>
  <c r="J37" i="15"/>
  <c r="H39" i="23"/>
  <c r="B39" i="23"/>
  <c r="I38" i="14"/>
  <c r="A37" i="14"/>
  <c r="J37" i="14"/>
  <c r="J37" i="16"/>
  <c r="A37" i="16"/>
  <c r="B37" i="15"/>
  <c r="H37" i="15"/>
  <c r="I41" i="22"/>
  <c r="S41" i="22"/>
  <c r="AD41" i="22"/>
  <c r="H40" i="22"/>
  <c r="B40" i="22"/>
  <c r="J40" i="22"/>
  <c r="A40" i="22"/>
  <c r="I41" i="21"/>
  <c r="S41" i="21"/>
  <c r="AD41" i="21"/>
  <c r="B40" i="21"/>
  <c r="J40" i="21"/>
  <c r="A40" i="21"/>
  <c r="I42" i="20"/>
  <c r="S42" i="20"/>
  <c r="AD42" i="20"/>
  <c r="B41" i="20"/>
  <c r="J41" i="20"/>
  <c r="A41" i="20"/>
  <c r="H37" i="17"/>
  <c r="B37" i="17"/>
  <c r="J37" i="17"/>
  <c r="A37" i="17"/>
  <c r="B37" i="1"/>
  <c r="A37" i="1"/>
  <c r="J37" i="1"/>
  <c r="I38" i="1"/>
  <c r="AM38" i="18"/>
  <c r="AK38" i="18"/>
  <c r="AL38" i="18"/>
  <c r="W39" i="18"/>
  <c r="M37" i="18"/>
  <c r="L37" i="18"/>
  <c r="Q38" i="18"/>
  <c r="U38" i="18"/>
  <c r="U41" i="16"/>
  <c r="AM38" i="16"/>
  <c r="AK38" i="16"/>
  <c r="AL38" i="16"/>
  <c r="W39" i="16"/>
  <c r="L38" i="16"/>
  <c r="Q39" i="16"/>
  <c r="M38" i="16"/>
  <c r="AK36" i="17"/>
  <c r="AL36" i="17"/>
  <c r="AM36" i="17"/>
  <c r="W37" i="17"/>
  <c r="L36" i="17"/>
  <c r="Q37" i="17"/>
  <c r="M36" i="17"/>
  <c r="U40" i="17"/>
  <c r="AK39" i="1"/>
  <c r="AM39" i="1"/>
  <c r="AL39" i="1"/>
  <c r="W40" i="1"/>
  <c r="X38" i="1"/>
  <c r="M37" i="1"/>
  <c r="L37" i="1"/>
  <c r="Q38" i="1"/>
  <c r="U40" i="1"/>
  <c r="S38" i="1"/>
  <c r="AD38" i="1"/>
  <c r="C39" i="18"/>
  <c r="S38" i="18"/>
  <c r="AD38" i="18"/>
  <c r="S38" i="17"/>
  <c r="AD38" i="17"/>
  <c r="S38" i="16"/>
  <c r="AD38" i="16"/>
  <c r="C39" i="15"/>
  <c r="G39" i="15"/>
  <c r="S38" i="15"/>
  <c r="AD38" i="15"/>
  <c r="C39" i="14"/>
  <c r="G39" i="14"/>
  <c r="S38" i="14"/>
  <c r="AD38" i="14"/>
  <c r="G208" i="20"/>
  <c r="B207" i="20"/>
  <c r="H207" i="20"/>
  <c r="F39" i="18"/>
  <c r="G39" i="18"/>
  <c r="I39" i="17"/>
  <c r="F43" i="20"/>
  <c r="R43" i="20"/>
  <c r="F39" i="17"/>
  <c r="R39" i="17"/>
  <c r="F42" i="21"/>
  <c r="R42" i="21"/>
  <c r="F39" i="16"/>
  <c r="R39" i="16"/>
  <c r="F42" i="22"/>
  <c r="R42" i="22"/>
  <c r="F39" i="15"/>
  <c r="R39" i="15"/>
  <c r="F41" i="23"/>
  <c r="R41" i="23"/>
  <c r="F39" i="14"/>
  <c r="R39" i="14"/>
  <c r="R39" i="18"/>
  <c r="F41" i="24"/>
  <c r="R41" i="24"/>
  <c r="C42" i="24"/>
  <c r="G42" i="24"/>
  <c r="I41" i="24"/>
  <c r="S41" i="24"/>
  <c r="AD41" i="24"/>
  <c r="A40" i="24"/>
  <c r="J40" i="24"/>
  <c r="H40" i="24"/>
  <c r="B40" i="24"/>
  <c r="M39" i="23"/>
  <c r="L39" i="23"/>
  <c r="Q40" i="23"/>
  <c r="U40" i="23"/>
  <c r="AL43" i="23"/>
  <c r="AM43" i="23"/>
  <c r="AK43" i="23"/>
  <c r="W44" i="23"/>
  <c r="L40" i="20"/>
  <c r="Q41" i="20"/>
  <c r="M40" i="20"/>
  <c r="U41" i="20"/>
  <c r="AK43" i="20"/>
  <c r="AM43" i="20"/>
  <c r="AL43" i="20"/>
  <c r="W44" i="20"/>
  <c r="F39" i="1"/>
  <c r="R39" i="1"/>
  <c r="A40" i="23"/>
  <c r="J40" i="23"/>
  <c r="B40" i="23"/>
  <c r="H40" i="23"/>
  <c r="J38" i="18"/>
  <c r="A38" i="18"/>
  <c r="I39" i="14"/>
  <c r="I39" i="18"/>
  <c r="H38" i="18"/>
  <c r="B38" i="18"/>
  <c r="I39" i="15"/>
  <c r="B38" i="14"/>
  <c r="H38" i="14"/>
  <c r="H38" i="15"/>
  <c r="B38" i="15"/>
  <c r="I41" i="23"/>
  <c r="S41" i="23"/>
  <c r="AD41" i="23"/>
  <c r="C42" i="23"/>
  <c r="G42" i="23"/>
  <c r="J38" i="16"/>
  <c r="A38" i="16"/>
  <c r="I39" i="16"/>
  <c r="A38" i="14"/>
  <c r="J38" i="14"/>
  <c r="A38" i="15"/>
  <c r="J38" i="15"/>
  <c r="B38" i="16"/>
  <c r="I42" i="22"/>
  <c r="S42" i="22"/>
  <c r="AD42" i="22"/>
  <c r="B41" i="22"/>
  <c r="H41" i="22"/>
  <c r="J41" i="22"/>
  <c r="A41" i="22"/>
  <c r="I42" i="21"/>
  <c r="S42" i="21"/>
  <c r="AD42" i="21"/>
  <c r="B41" i="21"/>
  <c r="A41" i="21"/>
  <c r="J41" i="21"/>
  <c r="I43" i="20"/>
  <c r="S43" i="20"/>
  <c r="AD43" i="20"/>
  <c r="B43" i="20"/>
  <c r="B42" i="20"/>
  <c r="J42" i="20"/>
  <c r="A42" i="20"/>
  <c r="H38" i="17"/>
  <c r="B38" i="17"/>
  <c r="J38" i="17"/>
  <c r="A38" i="17"/>
  <c r="A38" i="1"/>
  <c r="J38" i="1"/>
  <c r="B38" i="1"/>
  <c r="I39" i="1"/>
  <c r="AL39" i="18"/>
  <c r="AM39" i="18"/>
  <c r="AK39" i="18"/>
  <c r="W40" i="18"/>
  <c r="M38" i="18"/>
  <c r="L38" i="18"/>
  <c r="Q39" i="18"/>
  <c r="U39" i="18"/>
  <c r="AL39" i="16"/>
  <c r="AM39" i="16"/>
  <c r="AK39" i="16"/>
  <c r="W40" i="16"/>
  <c r="L39" i="16"/>
  <c r="Q40" i="16"/>
  <c r="M39" i="16"/>
  <c r="U42" i="16"/>
  <c r="AK37" i="17"/>
  <c r="AL37" i="17"/>
  <c r="AM37" i="17"/>
  <c r="W38" i="17"/>
  <c r="L37" i="17"/>
  <c r="Q38" i="17"/>
  <c r="M37" i="17"/>
  <c r="U41" i="17"/>
  <c r="AL40" i="1"/>
  <c r="AM40" i="1"/>
  <c r="AK40" i="1"/>
  <c r="W41" i="1"/>
  <c r="X39" i="1"/>
  <c r="M38" i="1"/>
  <c r="L38" i="1"/>
  <c r="Q39" i="1"/>
  <c r="U41" i="1"/>
  <c r="S39" i="1"/>
  <c r="AD39" i="1"/>
  <c r="C40" i="18"/>
  <c r="S39" i="18"/>
  <c r="AD39" i="18"/>
  <c r="S39" i="17"/>
  <c r="AD39" i="17"/>
  <c r="S39" i="16"/>
  <c r="AD39" i="16"/>
  <c r="C40" i="15"/>
  <c r="G40" i="15"/>
  <c r="S39" i="15"/>
  <c r="AD39" i="15"/>
  <c r="C40" i="14"/>
  <c r="G40" i="14"/>
  <c r="S39" i="14"/>
  <c r="AD39" i="14"/>
  <c r="B208" i="20"/>
  <c r="H208" i="20"/>
  <c r="G209" i="20"/>
  <c r="F40" i="18"/>
  <c r="R40" i="18"/>
  <c r="G40" i="18"/>
  <c r="I40" i="17"/>
  <c r="F44" i="20"/>
  <c r="R44" i="20"/>
  <c r="F40" i="17"/>
  <c r="R40" i="17"/>
  <c r="F43" i="21"/>
  <c r="R43" i="21"/>
  <c r="B43" i="21"/>
  <c r="F40" i="16"/>
  <c r="R40" i="16"/>
  <c r="F43" i="22"/>
  <c r="R43" i="22"/>
  <c r="B43" i="22"/>
  <c r="F40" i="15"/>
  <c r="R40" i="15"/>
  <c r="F42" i="23"/>
  <c r="R42" i="23"/>
  <c r="F40" i="14"/>
  <c r="R40" i="14"/>
  <c r="A41" i="24"/>
  <c r="J41" i="24"/>
  <c r="F42" i="24"/>
  <c r="R42" i="24"/>
  <c r="I42" i="24"/>
  <c r="C43" i="24"/>
  <c r="G43" i="24"/>
  <c r="S42" i="24"/>
  <c r="AD42" i="24"/>
  <c r="H41" i="24"/>
  <c r="B41" i="24"/>
  <c r="AK44" i="23"/>
  <c r="AL44" i="23"/>
  <c r="AM44" i="23"/>
  <c r="W45" i="23"/>
  <c r="L40" i="23"/>
  <c r="Q41" i="23"/>
  <c r="M40" i="23"/>
  <c r="U41" i="23"/>
  <c r="AM44" i="20"/>
  <c r="AK44" i="20"/>
  <c r="AL44" i="20"/>
  <c r="W45" i="20"/>
  <c r="L41" i="20"/>
  <c r="Q42" i="20"/>
  <c r="M41" i="20"/>
  <c r="U42" i="20"/>
  <c r="F40" i="1"/>
  <c r="R40" i="1"/>
  <c r="A41" i="23"/>
  <c r="J41" i="23"/>
  <c r="B39" i="14"/>
  <c r="H39" i="14"/>
  <c r="A39" i="14"/>
  <c r="J39" i="14"/>
  <c r="I40" i="15"/>
  <c r="B39" i="16"/>
  <c r="C43" i="23"/>
  <c r="G43" i="23"/>
  <c r="I42" i="23"/>
  <c r="S42" i="23"/>
  <c r="AD42" i="23"/>
  <c r="A39" i="15"/>
  <c r="J39" i="15"/>
  <c r="B39" i="18"/>
  <c r="I40" i="14"/>
  <c r="I40" i="16"/>
  <c r="I40" i="18"/>
  <c r="J39" i="16"/>
  <c r="A39" i="16"/>
  <c r="B41" i="23"/>
  <c r="H41" i="23"/>
  <c r="B39" i="15"/>
  <c r="H39" i="15"/>
  <c r="A39" i="18"/>
  <c r="J39" i="18"/>
  <c r="I43" i="22"/>
  <c r="S43" i="22"/>
  <c r="AD43" i="22"/>
  <c r="H42" i="22"/>
  <c r="B42" i="22"/>
  <c r="A42" i="22"/>
  <c r="J42" i="22"/>
  <c r="A42" i="21"/>
  <c r="J42" i="21"/>
  <c r="I43" i="21"/>
  <c r="S43" i="21"/>
  <c r="AD43" i="21"/>
  <c r="B42" i="21"/>
  <c r="I44" i="20"/>
  <c r="S44" i="20"/>
  <c r="AD44" i="20"/>
  <c r="A43" i="20"/>
  <c r="J43" i="20"/>
  <c r="H39" i="17"/>
  <c r="B39" i="17"/>
  <c r="J39" i="17"/>
  <c r="A39" i="17"/>
  <c r="A39" i="1"/>
  <c r="J39" i="1"/>
  <c r="B39" i="1"/>
  <c r="I40" i="1"/>
  <c r="AK40" i="18"/>
  <c r="AL40" i="18"/>
  <c r="AM40" i="18"/>
  <c r="W41" i="18"/>
  <c r="M39" i="18"/>
  <c r="L39" i="18"/>
  <c r="Q40" i="18"/>
  <c r="U40" i="18"/>
  <c r="U43" i="16"/>
  <c r="AK40" i="16"/>
  <c r="AL40" i="16"/>
  <c r="AM40" i="16"/>
  <c r="W41" i="16"/>
  <c r="L40" i="16"/>
  <c r="Q41" i="16"/>
  <c r="M40" i="16"/>
  <c r="AM38" i="17"/>
  <c r="AK38" i="17"/>
  <c r="AL38" i="17"/>
  <c r="W39" i="17"/>
  <c r="L38" i="17"/>
  <c r="Q39" i="17"/>
  <c r="M38" i="17"/>
  <c r="U42" i="17"/>
  <c r="AK41" i="1"/>
  <c r="AL41" i="1"/>
  <c r="AM41" i="1"/>
  <c r="W42" i="1"/>
  <c r="X40" i="1"/>
  <c r="M39" i="1"/>
  <c r="L39" i="1"/>
  <c r="Q40" i="1"/>
  <c r="U42" i="1"/>
  <c r="S40" i="1"/>
  <c r="AD40" i="1"/>
  <c r="C41" i="18"/>
  <c r="S40" i="18"/>
  <c r="AD40" i="18"/>
  <c r="S40" i="17"/>
  <c r="AD40" i="17"/>
  <c r="S40" i="16"/>
  <c r="AD40" i="16"/>
  <c r="C41" i="15"/>
  <c r="G41" i="15"/>
  <c r="S40" i="15"/>
  <c r="AD40" i="15"/>
  <c r="C41" i="14"/>
  <c r="G41" i="14"/>
  <c r="S40" i="14"/>
  <c r="AD40" i="14"/>
  <c r="B209" i="20"/>
  <c r="H209" i="20"/>
  <c r="G210" i="20"/>
  <c r="F41" i="18"/>
  <c r="R41" i="18"/>
  <c r="G41" i="18"/>
  <c r="I41" i="17"/>
  <c r="F41" i="1"/>
  <c r="R41" i="1"/>
  <c r="F45" i="20"/>
  <c r="R45" i="20"/>
  <c r="F41" i="17"/>
  <c r="R41" i="17"/>
  <c r="F44" i="21"/>
  <c r="R44" i="21"/>
  <c r="F41" i="16"/>
  <c r="R41" i="16"/>
  <c r="F44" i="22"/>
  <c r="R44" i="22"/>
  <c r="F41" i="15"/>
  <c r="R41" i="15"/>
  <c r="F43" i="23"/>
  <c r="R43" i="23"/>
  <c r="B43" i="23"/>
  <c r="F41" i="14"/>
  <c r="R41" i="14"/>
  <c r="A42" i="24"/>
  <c r="J42" i="24"/>
  <c r="F43" i="24"/>
  <c r="R43" i="24"/>
  <c r="S43" i="24"/>
  <c r="AD43" i="24"/>
  <c r="I43" i="24"/>
  <c r="C44" i="24"/>
  <c r="G44" i="24"/>
  <c r="B43" i="24"/>
  <c r="B42" i="24"/>
  <c r="H42" i="24"/>
  <c r="L41" i="23"/>
  <c r="Q42" i="23"/>
  <c r="M41" i="23"/>
  <c r="U42" i="23"/>
  <c r="AK45" i="23"/>
  <c r="AM45" i="23"/>
  <c r="AL45" i="23"/>
  <c r="W46" i="23"/>
  <c r="M42" i="20"/>
  <c r="L42" i="20"/>
  <c r="Q43" i="20"/>
  <c r="U43" i="20"/>
  <c r="AL45" i="20"/>
  <c r="AM45" i="20"/>
  <c r="AK45" i="20"/>
  <c r="W46" i="20"/>
  <c r="B40" i="14"/>
  <c r="H40" i="14"/>
  <c r="I43" i="23"/>
  <c r="S43" i="23"/>
  <c r="AD43" i="23"/>
  <c r="C44" i="23"/>
  <c r="G44" i="23"/>
  <c r="A40" i="18"/>
  <c r="A40" i="14"/>
  <c r="J40" i="14"/>
  <c r="B42" i="23"/>
  <c r="H42" i="23"/>
  <c r="A40" i="15"/>
  <c r="J40" i="15"/>
  <c r="H40" i="18"/>
  <c r="B40" i="18"/>
  <c r="B40" i="16"/>
  <c r="H40" i="15"/>
  <c r="B40" i="15"/>
  <c r="I41" i="15"/>
  <c r="I41" i="14"/>
  <c r="I41" i="16"/>
  <c r="I41" i="18"/>
  <c r="J40" i="16"/>
  <c r="A40" i="16"/>
  <c r="J42" i="23"/>
  <c r="A42" i="23"/>
  <c r="I44" i="22"/>
  <c r="S44" i="22"/>
  <c r="AD44" i="22"/>
  <c r="A43" i="22"/>
  <c r="J43" i="22"/>
  <c r="I44" i="21"/>
  <c r="S44" i="21"/>
  <c r="AD44" i="21"/>
  <c r="A43" i="21"/>
  <c r="J43" i="21"/>
  <c r="I45" i="20"/>
  <c r="S45" i="20"/>
  <c r="AD45" i="20"/>
  <c r="B44" i="20"/>
  <c r="A44" i="20"/>
  <c r="J44" i="20"/>
  <c r="H40" i="17"/>
  <c r="B40" i="17"/>
  <c r="J40" i="17"/>
  <c r="A40" i="17"/>
  <c r="A40" i="1"/>
  <c r="J40" i="1"/>
  <c r="B40" i="1"/>
  <c r="I41" i="1"/>
  <c r="M40" i="18"/>
  <c r="L40" i="18"/>
  <c r="Q41" i="18"/>
  <c r="U41" i="18"/>
  <c r="AK41" i="18"/>
  <c r="AM41" i="18"/>
  <c r="AL41" i="18"/>
  <c r="W42" i="18"/>
  <c r="AK41" i="16"/>
  <c r="AL41" i="16"/>
  <c r="AM41" i="16"/>
  <c r="W42" i="16"/>
  <c r="L41" i="16"/>
  <c r="Q42" i="16"/>
  <c r="M41" i="16"/>
  <c r="U44" i="16"/>
  <c r="AL39" i="17"/>
  <c r="AM39" i="17"/>
  <c r="AK39" i="17"/>
  <c r="W40" i="17"/>
  <c r="L39" i="17"/>
  <c r="Q40" i="17"/>
  <c r="M39" i="17"/>
  <c r="U43" i="17"/>
  <c r="AK42" i="1"/>
  <c r="AL42" i="1"/>
  <c r="AM42" i="1"/>
  <c r="W43" i="1"/>
  <c r="X41" i="1"/>
  <c r="M40" i="1"/>
  <c r="L40" i="1"/>
  <c r="Q41" i="1"/>
  <c r="U43" i="1"/>
  <c r="S41" i="1"/>
  <c r="AD41" i="1"/>
  <c r="C42" i="18"/>
  <c r="S41" i="18"/>
  <c r="AD41" i="18"/>
  <c r="S41" i="17"/>
  <c r="AD41" i="17"/>
  <c r="S41" i="16"/>
  <c r="AD41" i="16"/>
  <c r="C42" i="15"/>
  <c r="G42" i="15"/>
  <c r="S41" i="15"/>
  <c r="AD41" i="15"/>
  <c r="C42" i="14"/>
  <c r="G42" i="14"/>
  <c r="S41" i="14"/>
  <c r="AD41" i="14"/>
  <c r="B210" i="20"/>
  <c r="H210" i="20"/>
  <c r="G211" i="20"/>
  <c r="F42" i="18"/>
  <c r="G42" i="18"/>
  <c r="I42" i="17"/>
  <c r="F42" i="1"/>
  <c r="R42" i="1"/>
  <c r="F46" i="20"/>
  <c r="R46" i="20"/>
  <c r="F42" i="17"/>
  <c r="R42" i="17"/>
  <c r="F45" i="21"/>
  <c r="R45" i="21"/>
  <c r="F42" i="16"/>
  <c r="R42" i="16"/>
  <c r="F45" i="22"/>
  <c r="R45" i="22"/>
  <c r="F42" i="15"/>
  <c r="R42" i="15"/>
  <c r="F44" i="23"/>
  <c r="R44" i="23"/>
  <c r="F42" i="14"/>
  <c r="R42" i="14"/>
  <c r="R42" i="18"/>
  <c r="F44" i="24"/>
  <c r="R44" i="24"/>
  <c r="S44" i="24"/>
  <c r="AD44" i="24"/>
  <c r="I44" i="24"/>
  <c r="C45" i="24"/>
  <c r="G45" i="24"/>
  <c r="J43" i="24"/>
  <c r="A43" i="24"/>
  <c r="AM46" i="23"/>
  <c r="AL46" i="23"/>
  <c r="AK46" i="23"/>
  <c r="W47" i="23"/>
  <c r="M42" i="23"/>
  <c r="L42" i="23"/>
  <c r="U43" i="23"/>
  <c r="Q43" i="23"/>
  <c r="AM46" i="20"/>
  <c r="AL46" i="20"/>
  <c r="AK46" i="20"/>
  <c r="W47" i="20"/>
  <c r="M43" i="20"/>
  <c r="L43" i="20"/>
  <c r="Q44" i="20"/>
  <c r="U44" i="20"/>
  <c r="H41" i="18"/>
  <c r="B41" i="18"/>
  <c r="J41" i="18"/>
  <c r="A41" i="18"/>
  <c r="B41" i="14"/>
  <c r="H41" i="14"/>
  <c r="I42" i="14"/>
  <c r="A41" i="14"/>
  <c r="J41" i="14"/>
  <c r="I42" i="15"/>
  <c r="J41" i="16"/>
  <c r="A41" i="16"/>
  <c r="B41" i="15"/>
  <c r="H41" i="15"/>
  <c r="S44" i="23"/>
  <c r="AD44" i="23"/>
  <c r="I44" i="23"/>
  <c r="C45" i="23"/>
  <c r="G45" i="23"/>
  <c r="I42" i="16"/>
  <c r="I42" i="18"/>
  <c r="J43" i="23"/>
  <c r="A43" i="23"/>
  <c r="B41" i="16"/>
  <c r="A41" i="15"/>
  <c r="J41" i="15"/>
  <c r="A44" i="22"/>
  <c r="J44" i="22"/>
  <c r="I45" i="22"/>
  <c r="S45" i="22"/>
  <c r="AD45" i="22"/>
  <c r="H44" i="22"/>
  <c r="B44" i="22"/>
  <c r="J44" i="21"/>
  <c r="A44" i="21"/>
  <c r="I45" i="21"/>
  <c r="S45" i="21"/>
  <c r="AD45" i="21"/>
  <c r="B44" i="21"/>
  <c r="A45" i="20"/>
  <c r="J45" i="20"/>
  <c r="I46" i="20"/>
  <c r="S46" i="20"/>
  <c r="AD46" i="20"/>
  <c r="B45" i="20"/>
  <c r="H41" i="17"/>
  <c r="B41" i="17"/>
  <c r="J41" i="17"/>
  <c r="A41" i="17"/>
  <c r="A41" i="1"/>
  <c r="J41" i="1"/>
  <c r="B41" i="1"/>
  <c r="I42" i="1"/>
  <c r="AM42" i="18"/>
  <c r="AK42" i="18"/>
  <c r="AL42" i="18"/>
  <c r="W43" i="18"/>
  <c r="M41" i="18"/>
  <c r="L41" i="18"/>
  <c r="Q42" i="18"/>
  <c r="U42" i="18"/>
  <c r="U45" i="16"/>
  <c r="AM42" i="16"/>
  <c r="AK42" i="16"/>
  <c r="AL42" i="16"/>
  <c r="W43" i="16"/>
  <c r="L42" i="16"/>
  <c r="Q43" i="16"/>
  <c r="M42" i="16"/>
  <c r="AK40" i="17"/>
  <c r="AL40" i="17"/>
  <c r="AM40" i="17"/>
  <c r="W41" i="17"/>
  <c r="L40" i="17"/>
  <c r="Q41" i="17"/>
  <c r="M40" i="17"/>
  <c r="U44" i="17"/>
  <c r="AL43" i="1"/>
  <c r="AM43" i="1"/>
  <c r="AK43" i="1"/>
  <c r="W44" i="1"/>
  <c r="X42" i="1"/>
  <c r="M41" i="1"/>
  <c r="L41" i="1"/>
  <c r="Q42" i="1"/>
  <c r="U44" i="1"/>
  <c r="S42" i="1"/>
  <c r="AD42" i="1"/>
  <c r="C43" i="18"/>
  <c r="S42" i="18"/>
  <c r="AD42" i="18"/>
  <c r="S42" i="17"/>
  <c r="AD42" i="17"/>
  <c r="S42" i="16"/>
  <c r="AD42" i="16"/>
  <c r="C43" i="15"/>
  <c r="G43" i="15"/>
  <c r="S42" i="15"/>
  <c r="AD42" i="15"/>
  <c r="C43" i="14"/>
  <c r="G43" i="14"/>
  <c r="S42" i="14"/>
  <c r="AD42" i="14"/>
  <c r="G212" i="20"/>
  <c r="H211" i="20"/>
  <c r="B211" i="20"/>
  <c r="F43" i="18"/>
  <c r="G43" i="18"/>
  <c r="B43" i="18"/>
  <c r="I43" i="17"/>
  <c r="B43" i="17"/>
  <c r="F43" i="1"/>
  <c r="R43" i="1"/>
  <c r="F47" i="20"/>
  <c r="R47" i="20"/>
  <c r="F43" i="17"/>
  <c r="R43" i="17"/>
  <c r="F46" i="21"/>
  <c r="R46" i="21"/>
  <c r="F43" i="16"/>
  <c r="R43" i="16"/>
  <c r="B43" i="16"/>
  <c r="F46" i="22"/>
  <c r="R46" i="22"/>
  <c r="F43" i="15"/>
  <c r="R43" i="15"/>
  <c r="B43" i="15"/>
  <c r="F45" i="23"/>
  <c r="R45" i="23"/>
  <c r="F43" i="14"/>
  <c r="R43" i="14"/>
  <c r="B43" i="14"/>
  <c r="R43" i="18"/>
  <c r="F45" i="24"/>
  <c r="R45" i="24"/>
  <c r="C46" i="24"/>
  <c r="G46" i="24"/>
  <c r="I45" i="24"/>
  <c r="S45" i="24"/>
  <c r="AD45" i="24"/>
  <c r="A44" i="24"/>
  <c r="J44" i="24"/>
  <c r="B44" i="24"/>
  <c r="H44" i="24"/>
  <c r="M43" i="23"/>
  <c r="L43" i="23"/>
  <c r="Q44" i="23"/>
  <c r="U44" i="23"/>
  <c r="AL47" i="23"/>
  <c r="AM47" i="23"/>
  <c r="AK47" i="23"/>
  <c r="W48" i="23"/>
  <c r="M44" i="20"/>
  <c r="L44" i="20"/>
  <c r="Q45" i="20"/>
  <c r="U45" i="20"/>
  <c r="AL47" i="20"/>
  <c r="AM47" i="20"/>
  <c r="AK47" i="20"/>
  <c r="W48" i="20"/>
  <c r="I43" i="15"/>
  <c r="J42" i="18"/>
  <c r="A42" i="18"/>
  <c r="B44" i="23"/>
  <c r="H44" i="23"/>
  <c r="A42" i="15"/>
  <c r="J42" i="15"/>
  <c r="A42" i="14"/>
  <c r="J42" i="14"/>
  <c r="B42" i="18"/>
  <c r="I45" i="23"/>
  <c r="S45" i="23"/>
  <c r="AD45" i="23"/>
  <c r="C46" i="23"/>
  <c r="G46" i="23"/>
  <c r="B42" i="14"/>
  <c r="H42" i="14"/>
  <c r="I43" i="16"/>
  <c r="I43" i="18"/>
  <c r="B42" i="16"/>
  <c r="A44" i="23"/>
  <c r="J44" i="23"/>
  <c r="H42" i="15"/>
  <c r="B42" i="15"/>
  <c r="I43" i="14"/>
  <c r="J42" i="16"/>
  <c r="A42" i="16"/>
  <c r="I46" i="22"/>
  <c r="S46" i="22"/>
  <c r="AD46" i="22"/>
  <c r="H45" i="22"/>
  <c r="B45" i="22"/>
  <c r="J45" i="22"/>
  <c r="A45" i="22"/>
  <c r="J45" i="21"/>
  <c r="A45" i="21"/>
  <c r="I46" i="21"/>
  <c r="S46" i="21"/>
  <c r="AD46" i="21"/>
  <c r="B45" i="21"/>
  <c r="S47" i="20"/>
  <c r="AD47" i="20"/>
  <c r="I47" i="20"/>
  <c r="B46" i="20"/>
  <c r="J46" i="20"/>
  <c r="A46" i="20"/>
  <c r="H42" i="17"/>
  <c r="B42" i="17"/>
  <c r="J42" i="17"/>
  <c r="A42" i="17"/>
  <c r="A42" i="1"/>
  <c r="J42" i="1"/>
  <c r="B42" i="1"/>
  <c r="I43" i="1"/>
  <c r="B43" i="1"/>
  <c r="AL43" i="18"/>
  <c r="AM43" i="18"/>
  <c r="AK43" i="18"/>
  <c r="W44" i="18"/>
  <c r="M42" i="18"/>
  <c r="L42" i="18"/>
  <c r="Q43" i="18"/>
  <c r="U43" i="18"/>
  <c r="AL43" i="16"/>
  <c r="AM43" i="16"/>
  <c r="AK43" i="16"/>
  <c r="W44" i="16"/>
  <c r="L43" i="16"/>
  <c r="Q44" i="16"/>
  <c r="M43" i="16"/>
  <c r="U46" i="16"/>
  <c r="AK41" i="17"/>
  <c r="AL41" i="17"/>
  <c r="AM41" i="17"/>
  <c r="W42" i="17"/>
  <c r="L41" i="17"/>
  <c r="Q42" i="17"/>
  <c r="M41" i="17"/>
  <c r="U45" i="17"/>
  <c r="AM44" i="1"/>
  <c r="AK44" i="1"/>
  <c r="AL44" i="1"/>
  <c r="W45" i="1"/>
  <c r="X43" i="1"/>
  <c r="M42" i="1"/>
  <c r="L42" i="1"/>
  <c r="Q43" i="1"/>
  <c r="U45" i="1"/>
  <c r="S43" i="1"/>
  <c r="AD43" i="1"/>
  <c r="C44" i="18"/>
  <c r="S43" i="18"/>
  <c r="AD43" i="18"/>
  <c r="S43" i="17"/>
  <c r="AD43" i="17"/>
  <c r="S43" i="16"/>
  <c r="AD43" i="16"/>
  <c r="C44" i="15"/>
  <c r="G44" i="15"/>
  <c r="S43" i="15"/>
  <c r="AD43" i="15"/>
  <c r="C44" i="14"/>
  <c r="G44" i="14"/>
  <c r="S43" i="14"/>
  <c r="AD43" i="14"/>
  <c r="B212" i="20"/>
  <c r="H212" i="20"/>
  <c r="G213" i="20"/>
  <c r="F44" i="18"/>
  <c r="G44" i="18"/>
  <c r="I44" i="17"/>
  <c r="F44" i="1"/>
  <c r="R44" i="1"/>
  <c r="F48" i="20"/>
  <c r="R48" i="20"/>
  <c r="F44" i="17"/>
  <c r="R44" i="17"/>
  <c r="F47" i="21"/>
  <c r="R47" i="21"/>
  <c r="F44" i="16"/>
  <c r="R44" i="16"/>
  <c r="F47" i="22"/>
  <c r="R47" i="22"/>
  <c r="F44" i="15"/>
  <c r="R44" i="15"/>
  <c r="F46" i="23"/>
  <c r="R46" i="23"/>
  <c r="F44" i="14"/>
  <c r="R44" i="14"/>
  <c r="R44" i="18"/>
  <c r="J45" i="24"/>
  <c r="A45" i="24"/>
  <c r="F46" i="24"/>
  <c r="R46" i="24"/>
  <c r="C47" i="24"/>
  <c r="G47" i="24"/>
  <c r="S46" i="24"/>
  <c r="AD46" i="24"/>
  <c r="I46" i="24"/>
  <c r="B45" i="24"/>
  <c r="H45" i="24"/>
  <c r="AK48" i="23"/>
  <c r="AL48" i="23"/>
  <c r="AM48" i="23"/>
  <c r="W49" i="23"/>
  <c r="M44" i="23"/>
  <c r="L44" i="23"/>
  <c r="Q45" i="23"/>
  <c r="U45" i="23"/>
  <c r="AL48" i="20"/>
  <c r="AM48" i="20"/>
  <c r="AK48" i="20"/>
  <c r="W49" i="20"/>
  <c r="L45" i="20"/>
  <c r="Q46" i="20"/>
  <c r="M45" i="20"/>
  <c r="U46" i="20"/>
  <c r="I44" i="16"/>
  <c r="I44" i="18"/>
  <c r="C47" i="23"/>
  <c r="G47" i="23"/>
  <c r="I46" i="23"/>
  <c r="S46" i="23"/>
  <c r="AD46" i="23"/>
  <c r="J43" i="16"/>
  <c r="A43" i="16"/>
  <c r="B45" i="23"/>
  <c r="H45" i="23"/>
  <c r="I44" i="14"/>
  <c r="I44" i="15"/>
  <c r="A43" i="14"/>
  <c r="J43" i="14"/>
  <c r="A43" i="15"/>
  <c r="J43" i="15"/>
  <c r="J43" i="18"/>
  <c r="A43" i="18"/>
  <c r="J45" i="23"/>
  <c r="A45" i="23"/>
  <c r="I47" i="22"/>
  <c r="S47" i="22"/>
  <c r="AD47" i="22"/>
  <c r="B46" i="22"/>
  <c r="H46" i="22"/>
  <c r="J46" i="22"/>
  <c r="A46" i="22"/>
  <c r="A46" i="21"/>
  <c r="J46" i="21"/>
  <c r="I47" i="21"/>
  <c r="S47" i="21"/>
  <c r="AD47" i="21"/>
  <c r="B46" i="21"/>
  <c r="A47" i="20"/>
  <c r="J47" i="20"/>
  <c r="S48" i="20"/>
  <c r="AD48" i="20"/>
  <c r="I48" i="20"/>
  <c r="B47" i="20"/>
  <c r="J43" i="17"/>
  <c r="A43" i="17"/>
  <c r="A43" i="1"/>
  <c r="J43" i="1"/>
  <c r="I44" i="1"/>
  <c r="AK44" i="18"/>
  <c r="AM44" i="18"/>
  <c r="AL44" i="18"/>
  <c r="W45" i="18"/>
  <c r="M43" i="18"/>
  <c r="L43" i="18"/>
  <c r="Q44" i="18"/>
  <c r="U44" i="18"/>
  <c r="AK44" i="16"/>
  <c r="AL44" i="16"/>
  <c r="AM44" i="16"/>
  <c r="W45" i="16"/>
  <c r="L44" i="16"/>
  <c r="Q45" i="16"/>
  <c r="M44" i="16"/>
  <c r="U47" i="16"/>
  <c r="AM42" i="17"/>
  <c r="AK42" i="17"/>
  <c r="AL42" i="17"/>
  <c r="W43" i="17"/>
  <c r="L42" i="17"/>
  <c r="Q43" i="17"/>
  <c r="M42" i="17"/>
  <c r="U46" i="17"/>
  <c r="AL45" i="1"/>
  <c r="AM45" i="1"/>
  <c r="AK45" i="1"/>
  <c r="W46" i="1"/>
  <c r="X44" i="1"/>
  <c r="M43" i="1"/>
  <c r="L43" i="1"/>
  <c r="Q44" i="1"/>
  <c r="U46" i="1"/>
  <c r="S44" i="1"/>
  <c r="AD44" i="1"/>
  <c r="C45" i="18"/>
  <c r="S44" i="18"/>
  <c r="S44" i="17"/>
  <c r="AD44" i="17"/>
  <c r="S44" i="16"/>
  <c r="AD44" i="16"/>
  <c r="C45" i="15"/>
  <c r="G45" i="15"/>
  <c r="S44" i="15"/>
  <c r="AD44" i="15"/>
  <c r="C45" i="14"/>
  <c r="G45" i="14"/>
  <c r="S44" i="14"/>
  <c r="AD44" i="14"/>
  <c r="B213" i="20"/>
  <c r="H213" i="20"/>
  <c r="G214" i="20"/>
  <c r="F45" i="18"/>
  <c r="G45" i="18"/>
  <c r="I45" i="17"/>
  <c r="F45" i="1"/>
  <c r="R45" i="1"/>
  <c r="F49" i="20"/>
  <c r="R49" i="20"/>
  <c r="F45" i="17"/>
  <c r="R45" i="17"/>
  <c r="F48" i="21"/>
  <c r="R48" i="21"/>
  <c r="F45" i="16"/>
  <c r="R45" i="16"/>
  <c r="F48" i="22"/>
  <c r="R48" i="22"/>
  <c r="F45" i="15"/>
  <c r="R45" i="15"/>
  <c r="F47" i="23"/>
  <c r="R47" i="23"/>
  <c r="F45" i="14"/>
  <c r="R45" i="14"/>
  <c r="R45" i="18"/>
  <c r="F47" i="24"/>
  <c r="R47" i="24"/>
  <c r="S47" i="24"/>
  <c r="AD47" i="24"/>
  <c r="C48" i="24"/>
  <c r="G48" i="24"/>
  <c r="I47" i="24"/>
  <c r="A46" i="24"/>
  <c r="J46" i="24"/>
  <c r="B46" i="24"/>
  <c r="H46" i="24"/>
  <c r="L45" i="23"/>
  <c r="M45" i="23"/>
  <c r="U46" i="23"/>
  <c r="AL49" i="23"/>
  <c r="AK49" i="23"/>
  <c r="AM49" i="23"/>
  <c r="W50" i="23"/>
  <c r="Q46" i="23"/>
  <c r="L46" i="20"/>
  <c r="Q47" i="20"/>
  <c r="M46" i="20"/>
  <c r="U47" i="20"/>
  <c r="AL49" i="20"/>
  <c r="AM49" i="20"/>
  <c r="AK49" i="20"/>
  <c r="W50" i="20"/>
  <c r="A44" i="15"/>
  <c r="J44" i="15"/>
  <c r="B44" i="15"/>
  <c r="H44" i="15"/>
  <c r="A46" i="23"/>
  <c r="J46" i="23"/>
  <c r="J44" i="18"/>
  <c r="A44" i="18"/>
  <c r="B44" i="18"/>
  <c r="H44" i="14"/>
  <c r="B44" i="14"/>
  <c r="C48" i="23"/>
  <c r="G48" i="23"/>
  <c r="I47" i="23"/>
  <c r="S47" i="23"/>
  <c r="AD47" i="23"/>
  <c r="B44" i="16"/>
  <c r="I45" i="15"/>
  <c r="I45" i="14"/>
  <c r="I45" i="16"/>
  <c r="I45" i="18"/>
  <c r="A44" i="14"/>
  <c r="J44" i="14"/>
  <c r="H46" i="23"/>
  <c r="B46" i="23"/>
  <c r="A44" i="16"/>
  <c r="J44" i="16"/>
  <c r="I48" i="22"/>
  <c r="S48" i="22"/>
  <c r="AD48" i="22"/>
  <c r="H47" i="22"/>
  <c r="B47" i="22"/>
  <c r="A47" i="22"/>
  <c r="J47" i="22"/>
  <c r="I48" i="21"/>
  <c r="S48" i="21"/>
  <c r="AD48" i="21"/>
  <c r="B47" i="21"/>
  <c r="A47" i="21"/>
  <c r="J47" i="21"/>
  <c r="I49" i="20"/>
  <c r="S49" i="20"/>
  <c r="AD49" i="20"/>
  <c r="B48" i="20"/>
  <c r="J48" i="20"/>
  <c r="A48" i="20"/>
  <c r="B44" i="17"/>
  <c r="H44" i="17"/>
  <c r="J44" i="17"/>
  <c r="A44" i="17"/>
  <c r="AD44" i="18"/>
  <c r="I45" i="1"/>
  <c r="A44" i="1"/>
  <c r="J44" i="1"/>
  <c r="B44" i="1"/>
  <c r="AK45" i="18"/>
  <c r="AM45" i="18"/>
  <c r="AL45" i="18"/>
  <c r="W46" i="18"/>
  <c r="M44" i="18"/>
  <c r="L44" i="18"/>
  <c r="Q45" i="18"/>
  <c r="U45" i="18"/>
  <c r="AK45" i="16"/>
  <c r="AL45" i="16"/>
  <c r="AM45" i="16"/>
  <c r="W46" i="16"/>
  <c r="M45" i="16"/>
  <c r="L45" i="16"/>
  <c r="Q46" i="16"/>
  <c r="U48" i="16"/>
  <c r="AL43" i="17"/>
  <c r="AM43" i="17"/>
  <c r="AK43" i="17"/>
  <c r="W44" i="17"/>
  <c r="L43" i="17"/>
  <c r="Q44" i="17"/>
  <c r="M43" i="17"/>
  <c r="U47" i="17"/>
  <c r="AM46" i="1"/>
  <c r="AK46" i="1"/>
  <c r="AL46" i="1"/>
  <c r="W47" i="1"/>
  <c r="X45" i="1"/>
  <c r="M44" i="1"/>
  <c r="L44" i="1"/>
  <c r="Q45" i="1"/>
  <c r="U47" i="1"/>
  <c r="S45" i="1"/>
  <c r="AD45" i="1"/>
  <c r="C46" i="18"/>
  <c r="S45" i="18"/>
  <c r="AD45" i="18"/>
  <c r="S45" i="17"/>
  <c r="AD45" i="17"/>
  <c r="S45" i="16"/>
  <c r="AD45" i="16"/>
  <c r="C46" i="15"/>
  <c r="G46" i="15"/>
  <c r="S45" i="15"/>
  <c r="AD45" i="15"/>
  <c r="C46" i="14"/>
  <c r="G46" i="14"/>
  <c r="S45" i="14"/>
  <c r="G215" i="20"/>
  <c r="B214" i="20"/>
  <c r="H214" i="20"/>
  <c r="F46" i="18"/>
  <c r="R46" i="18"/>
  <c r="G46" i="18"/>
  <c r="I46" i="17"/>
  <c r="F46" i="1"/>
  <c r="R46" i="1"/>
  <c r="F50" i="20"/>
  <c r="R50" i="20"/>
  <c r="F46" i="17"/>
  <c r="R46" i="17"/>
  <c r="F49" i="21"/>
  <c r="R49" i="21"/>
  <c r="F46" i="16"/>
  <c r="R46" i="16"/>
  <c r="F49" i="22"/>
  <c r="R49" i="22"/>
  <c r="F46" i="15"/>
  <c r="R46" i="15"/>
  <c r="F48" i="23"/>
  <c r="R48" i="23"/>
  <c r="F46" i="14"/>
  <c r="R46" i="14"/>
  <c r="F48" i="24"/>
  <c r="R48" i="24"/>
  <c r="I48" i="24"/>
  <c r="C49" i="24"/>
  <c r="G49" i="24"/>
  <c r="S48" i="24"/>
  <c r="AD48" i="24"/>
  <c r="H47" i="24"/>
  <c r="B47" i="24"/>
  <c r="J47" i="24"/>
  <c r="A47" i="24"/>
  <c r="AM50" i="23"/>
  <c r="AK50" i="23"/>
  <c r="AL50" i="23"/>
  <c r="W51" i="23"/>
  <c r="L46" i="23"/>
  <c r="Q47" i="23"/>
  <c r="U47" i="23"/>
  <c r="M46" i="23"/>
  <c r="AK50" i="20"/>
  <c r="AL50" i="20"/>
  <c r="AM50" i="20"/>
  <c r="W51" i="20"/>
  <c r="L47" i="20"/>
  <c r="Q48" i="20"/>
  <c r="U48" i="20"/>
  <c r="M47" i="20"/>
  <c r="A45" i="16"/>
  <c r="J45" i="16"/>
  <c r="I46" i="14"/>
  <c r="I46" i="16"/>
  <c r="I46" i="18"/>
  <c r="B45" i="16"/>
  <c r="A45" i="15"/>
  <c r="J45" i="15"/>
  <c r="A47" i="23"/>
  <c r="J47" i="23"/>
  <c r="B45" i="18"/>
  <c r="J45" i="14"/>
  <c r="A45" i="14"/>
  <c r="I48" i="23"/>
  <c r="C49" i="23"/>
  <c r="G49" i="23"/>
  <c r="S48" i="23"/>
  <c r="AD48" i="23"/>
  <c r="B45" i="15"/>
  <c r="H45" i="15"/>
  <c r="I46" i="15"/>
  <c r="A45" i="18"/>
  <c r="B45" i="14"/>
  <c r="H45" i="14"/>
  <c r="B47" i="23"/>
  <c r="H47" i="23"/>
  <c r="A48" i="22"/>
  <c r="J48" i="22"/>
  <c r="I49" i="22"/>
  <c r="S49" i="22"/>
  <c r="AD49" i="22"/>
  <c r="H48" i="22"/>
  <c r="B48" i="22"/>
  <c r="J48" i="21"/>
  <c r="A48" i="21"/>
  <c r="S49" i="21"/>
  <c r="AD49" i="21"/>
  <c r="I49" i="21"/>
  <c r="B48" i="21"/>
  <c r="B49" i="20"/>
  <c r="I50" i="20"/>
  <c r="S50" i="20"/>
  <c r="AD50" i="20"/>
  <c r="A49" i="20"/>
  <c r="J49" i="20"/>
  <c r="B45" i="17"/>
  <c r="H45" i="17"/>
  <c r="J45" i="17"/>
  <c r="A45" i="17"/>
  <c r="AD45" i="14"/>
  <c r="A45" i="1"/>
  <c r="J45" i="1"/>
  <c r="B45" i="1"/>
  <c r="I46" i="1"/>
  <c r="AM46" i="18"/>
  <c r="AK46" i="18"/>
  <c r="AL46" i="18"/>
  <c r="W47" i="18"/>
  <c r="M45" i="18"/>
  <c r="L45" i="18"/>
  <c r="Q46" i="18"/>
  <c r="U46" i="18"/>
  <c r="AM46" i="16"/>
  <c r="AK46" i="16"/>
  <c r="AL46" i="16"/>
  <c r="W47" i="16"/>
  <c r="M46" i="16"/>
  <c r="L46" i="16"/>
  <c r="Q47" i="16"/>
  <c r="U49" i="16"/>
  <c r="AK44" i="17"/>
  <c r="AL44" i="17"/>
  <c r="AM44" i="17"/>
  <c r="W45" i="17"/>
  <c r="L44" i="17"/>
  <c r="Q45" i="17"/>
  <c r="M44" i="17"/>
  <c r="U48" i="17"/>
  <c r="AL47" i="1"/>
  <c r="AM47" i="1"/>
  <c r="AK47" i="1"/>
  <c r="W48" i="1"/>
  <c r="X46" i="1"/>
  <c r="M45" i="1"/>
  <c r="L45" i="1"/>
  <c r="Q46" i="1"/>
  <c r="U48" i="1"/>
  <c r="S46" i="1"/>
  <c r="AD46" i="1"/>
  <c r="C47" i="18"/>
  <c r="S46" i="18"/>
  <c r="S46" i="17"/>
  <c r="AD46" i="17"/>
  <c r="S46" i="16"/>
  <c r="AD46" i="16"/>
  <c r="C47" i="15"/>
  <c r="G47" i="15"/>
  <c r="S46" i="15"/>
  <c r="AD46" i="15"/>
  <c r="C47" i="14"/>
  <c r="G47" i="14"/>
  <c r="S46" i="14"/>
  <c r="AD46" i="14"/>
  <c r="G216" i="20"/>
  <c r="H215" i="20"/>
  <c r="B215" i="20"/>
  <c r="F47" i="18"/>
  <c r="G47" i="18"/>
  <c r="I47" i="17"/>
  <c r="F51" i="20"/>
  <c r="R51" i="20"/>
  <c r="F47" i="17"/>
  <c r="R47" i="17"/>
  <c r="F50" i="21"/>
  <c r="R50" i="21"/>
  <c r="F47" i="16"/>
  <c r="R47" i="16"/>
  <c r="F50" i="22"/>
  <c r="R50" i="22"/>
  <c r="F47" i="15"/>
  <c r="R47" i="15"/>
  <c r="F49" i="23"/>
  <c r="R49" i="23"/>
  <c r="F47" i="14"/>
  <c r="R47" i="14"/>
  <c r="R47" i="18"/>
  <c r="F49" i="24"/>
  <c r="R49" i="24"/>
  <c r="I49" i="24"/>
  <c r="S49" i="24"/>
  <c r="AD49" i="24"/>
  <c r="C50" i="24"/>
  <c r="G50" i="24"/>
  <c r="J48" i="24"/>
  <c r="A48" i="24"/>
  <c r="H48" i="24"/>
  <c r="B48" i="24"/>
  <c r="L47" i="23"/>
  <c r="Q48" i="23"/>
  <c r="M47" i="23"/>
  <c r="U48" i="23"/>
  <c r="AL51" i="23"/>
  <c r="AM51" i="23"/>
  <c r="AK51" i="23"/>
  <c r="W52" i="23"/>
  <c r="M48" i="20"/>
  <c r="L48" i="20"/>
  <c r="Q49" i="20"/>
  <c r="U49" i="20"/>
  <c r="AM51" i="20"/>
  <c r="AK51" i="20"/>
  <c r="AL51" i="20"/>
  <c r="W52" i="20"/>
  <c r="F47" i="1"/>
  <c r="R47" i="1"/>
  <c r="I49" i="23"/>
  <c r="S49" i="23"/>
  <c r="AD49" i="23"/>
  <c r="C50" i="23"/>
  <c r="G50" i="23"/>
  <c r="I47" i="14"/>
  <c r="A48" i="23"/>
  <c r="J48" i="23"/>
  <c r="A46" i="18"/>
  <c r="J46" i="18"/>
  <c r="J46" i="14"/>
  <c r="A46" i="14"/>
  <c r="B46" i="18"/>
  <c r="H46" i="18"/>
  <c r="I47" i="16"/>
  <c r="B46" i="15"/>
  <c r="H46" i="15"/>
  <c r="B48" i="23"/>
  <c r="H48" i="23"/>
  <c r="A46" i="16"/>
  <c r="J46" i="16"/>
  <c r="H46" i="14"/>
  <c r="B46" i="14"/>
  <c r="I47" i="18"/>
  <c r="I47" i="15"/>
  <c r="A46" i="15"/>
  <c r="J46" i="15"/>
  <c r="B46" i="16"/>
  <c r="I50" i="22"/>
  <c r="S50" i="22"/>
  <c r="AD50" i="22"/>
  <c r="H49" i="22"/>
  <c r="B49" i="22"/>
  <c r="J49" i="22"/>
  <c r="A49" i="22"/>
  <c r="I50" i="21"/>
  <c r="S50" i="21"/>
  <c r="AD50" i="21"/>
  <c r="B49" i="21"/>
  <c r="J49" i="21"/>
  <c r="A49" i="21"/>
  <c r="I51" i="20"/>
  <c r="S51" i="20"/>
  <c r="AD51" i="20"/>
  <c r="B50" i="20"/>
  <c r="J50" i="20"/>
  <c r="A50" i="20"/>
  <c r="B46" i="17"/>
  <c r="H46" i="17"/>
  <c r="J46" i="17"/>
  <c r="A46" i="17"/>
  <c r="AD46" i="18"/>
  <c r="A46" i="1"/>
  <c r="J46" i="1"/>
  <c r="B46" i="1"/>
  <c r="I47" i="1"/>
  <c r="AL47" i="18"/>
  <c r="AM47" i="18"/>
  <c r="AK47" i="18"/>
  <c r="W48" i="18"/>
  <c r="M46" i="18"/>
  <c r="L46" i="18"/>
  <c r="Q47" i="18"/>
  <c r="U47" i="18"/>
  <c r="AL47" i="16"/>
  <c r="AM47" i="16"/>
  <c r="AK47" i="16"/>
  <c r="W48" i="16"/>
  <c r="M47" i="16"/>
  <c r="L47" i="16"/>
  <c r="Q48" i="16"/>
  <c r="U50" i="16"/>
  <c r="AK45" i="17"/>
  <c r="AL45" i="17"/>
  <c r="AM45" i="17"/>
  <c r="W46" i="17"/>
  <c r="L45" i="17"/>
  <c r="Q46" i="17"/>
  <c r="M45" i="17"/>
  <c r="U49" i="17"/>
  <c r="AM48" i="1"/>
  <c r="AK48" i="1"/>
  <c r="AL48" i="1"/>
  <c r="W49" i="1"/>
  <c r="X47" i="1"/>
  <c r="M46" i="1"/>
  <c r="L46" i="1"/>
  <c r="Q47" i="1"/>
  <c r="U49" i="1"/>
  <c r="S47" i="1"/>
  <c r="AD47" i="1"/>
  <c r="C48" i="18"/>
  <c r="S47" i="18"/>
  <c r="AD47" i="18"/>
  <c r="S47" i="17"/>
  <c r="AD47" i="17"/>
  <c r="S47" i="16"/>
  <c r="AD47" i="16"/>
  <c r="C48" i="15"/>
  <c r="G48" i="15"/>
  <c r="S47" i="15"/>
  <c r="AD47" i="15"/>
  <c r="C48" i="14"/>
  <c r="G48" i="14"/>
  <c r="S47" i="14"/>
  <c r="AD47" i="14"/>
  <c r="H216" i="20"/>
  <c r="B216" i="20"/>
  <c r="G217" i="20"/>
  <c r="F48" i="18"/>
  <c r="G48" i="18"/>
  <c r="I48" i="17"/>
  <c r="F52" i="20"/>
  <c r="R52" i="20"/>
  <c r="F48" i="17"/>
  <c r="R48" i="17"/>
  <c r="F51" i="21"/>
  <c r="R51" i="21"/>
  <c r="F48" i="16"/>
  <c r="R48" i="16"/>
  <c r="F51" i="22"/>
  <c r="R51" i="22"/>
  <c r="F48" i="15"/>
  <c r="R48" i="15"/>
  <c r="F50" i="23"/>
  <c r="R50" i="23"/>
  <c r="F48" i="14"/>
  <c r="R48" i="14"/>
  <c r="R48" i="18"/>
  <c r="B49" i="24"/>
  <c r="H49" i="24"/>
  <c r="J49" i="24"/>
  <c r="A49" i="24"/>
  <c r="F50" i="24"/>
  <c r="R50" i="24"/>
  <c r="I50" i="24"/>
  <c r="S50" i="24"/>
  <c r="AD50" i="24"/>
  <c r="C51" i="24"/>
  <c r="G51" i="24"/>
  <c r="AK52" i="23"/>
  <c r="AL52" i="23"/>
  <c r="AM52" i="23"/>
  <c r="W53" i="23"/>
  <c r="L48" i="23"/>
  <c r="Q49" i="23"/>
  <c r="M48" i="23"/>
  <c r="U49" i="23"/>
  <c r="AK52" i="20"/>
  <c r="AM52" i="20"/>
  <c r="AL52" i="20"/>
  <c r="W53" i="20"/>
  <c r="L49" i="20"/>
  <c r="Q50" i="20"/>
  <c r="M49" i="20"/>
  <c r="U50" i="20"/>
  <c r="F48" i="1"/>
  <c r="R48" i="1"/>
  <c r="A47" i="15"/>
  <c r="J47" i="15"/>
  <c r="A47" i="16"/>
  <c r="J47" i="16"/>
  <c r="I48" i="16"/>
  <c r="B47" i="15"/>
  <c r="H47" i="15"/>
  <c r="B47" i="16"/>
  <c r="B49" i="23"/>
  <c r="H49" i="23"/>
  <c r="C51" i="23"/>
  <c r="G51" i="23"/>
  <c r="I50" i="23"/>
  <c r="S50" i="23"/>
  <c r="AD50" i="23"/>
  <c r="B47" i="18"/>
  <c r="H47" i="18"/>
  <c r="J47" i="14"/>
  <c r="A47" i="14"/>
  <c r="I48" i="14"/>
  <c r="I48" i="18"/>
  <c r="I48" i="15"/>
  <c r="J47" i="18"/>
  <c r="A47" i="18"/>
  <c r="H47" i="14"/>
  <c r="B47" i="14"/>
  <c r="A49" i="23"/>
  <c r="J49" i="23"/>
  <c r="I51" i="22"/>
  <c r="S51" i="22"/>
  <c r="AD51" i="22"/>
  <c r="B50" i="22"/>
  <c r="H50" i="22"/>
  <c r="J50" i="22"/>
  <c r="A50" i="22"/>
  <c r="I51" i="21"/>
  <c r="S51" i="21"/>
  <c r="AD51" i="21"/>
  <c r="B50" i="21"/>
  <c r="J50" i="21"/>
  <c r="A50" i="21"/>
  <c r="I52" i="20"/>
  <c r="S52" i="20"/>
  <c r="AD52" i="20"/>
  <c r="B51" i="20"/>
  <c r="J51" i="20"/>
  <c r="A51" i="20"/>
  <c r="B47" i="17"/>
  <c r="H47" i="17"/>
  <c r="J47" i="17"/>
  <c r="A47" i="17"/>
  <c r="I48" i="1"/>
  <c r="A47" i="1"/>
  <c r="J47" i="1"/>
  <c r="B47" i="1"/>
  <c r="AK48" i="18"/>
  <c r="AM48" i="18"/>
  <c r="AL48" i="18"/>
  <c r="W49" i="18"/>
  <c r="M47" i="18"/>
  <c r="L47" i="18"/>
  <c r="Q48" i="18"/>
  <c r="U48" i="18"/>
  <c r="AK48" i="16"/>
  <c r="AL48" i="16"/>
  <c r="AM48" i="16"/>
  <c r="W49" i="16"/>
  <c r="M48" i="16"/>
  <c r="L48" i="16"/>
  <c r="Q49" i="16"/>
  <c r="U51" i="16"/>
  <c r="AM46" i="17"/>
  <c r="AK46" i="17"/>
  <c r="AL46" i="17"/>
  <c r="W47" i="17"/>
  <c r="L46" i="17"/>
  <c r="Q47" i="17"/>
  <c r="M46" i="17"/>
  <c r="U50" i="17"/>
  <c r="AK49" i="1"/>
  <c r="AL49" i="1"/>
  <c r="AM49" i="1"/>
  <c r="W50" i="1"/>
  <c r="X48" i="1"/>
  <c r="M47" i="1"/>
  <c r="L47" i="1"/>
  <c r="Q48" i="1"/>
  <c r="U50" i="1"/>
  <c r="S48" i="1"/>
  <c r="AD48" i="1"/>
  <c r="C49" i="18"/>
  <c r="S48" i="18"/>
  <c r="AD48" i="18"/>
  <c r="S48" i="17"/>
  <c r="S48" i="16"/>
  <c r="AD48" i="16"/>
  <c r="C49" i="15"/>
  <c r="G49" i="15"/>
  <c r="S48" i="15"/>
  <c r="C49" i="14"/>
  <c r="G49" i="14"/>
  <c r="S48" i="14"/>
  <c r="H217" i="20"/>
  <c r="B217" i="20"/>
  <c r="G218" i="20"/>
  <c r="F49" i="18"/>
  <c r="G49" i="18"/>
  <c r="I49" i="17"/>
  <c r="F53" i="20"/>
  <c r="R53" i="20"/>
  <c r="F49" i="17"/>
  <c r="R49" i="17"/>
  <c r="F52" i="21"/>
  <c r="R52" i="21"/>
  <c r="F49" i="16"/>
  <c r="R49" i="16"/>
  <c r="F52" i="22"/>
  <c r="R52" i="22"/>
  <c r="F49" i="15"/>
  <c r="R49" i="15"/>
  <c r="F51" i="23"/>
  <c r="R51" i="23"/>
  <c r="F49" i="14"/>
  <c r="R49" i="14"/>
  <c r="R49" i="18"/>
  <c r="H50" i="24"/>
  <c r="B50" i="24"/>
  <c r="A50" i="24"/>
  <c r="J50" i="24"/>
  <c r="F51" i="24"/>
  <c r="R51" i="24"/>
  <c r="I51" i="24"/>
  <c r="S51" i="24"/>
  <c r="AD51" i="24"/>
  <c r="C52" i="24"/>
  <c r="G52" i="24"/>
  <c r="M49" i="23"/>
  <c r="L49" i="23"/>
  <c r="Q50" i="23"/>
  <c r="U50" i="23"/>
  <c r="AL53" i="23"/>
  <c r="AK53" i="23"/>
  <c r="AM53" i="23"/>
  <c r="W54" i="23"/>
  <c r="L50" i="20"/>
  <c r="Q51" i="20"/>
  <c r="M50" i="20"/>
  <c r="U51" i="20"/>
  <c r="AL53" i="20"/>
  <c r="AM53" i="20"/>
  <c r="AK53" i="20"/>
  <c r="W54" i="20"/>
  <c r="F49" i="1"/>
  <c r="R49" i="1"/>
  <c r="I49" i="15"/>
  <c r="J48" i="18"/>
  <c r="A48" i="18"/>
  <c r="A50" i="23"/>
  <c r="J50" i="23"/>
  <c r="B48" i="18"/>
  <c r="H48" i="18"/>
  <c r="A48" i="15"/>
  <c r="J48" i="15"/>
  <c r="H48" i="14"/>
  <c r="B48" i="14"/>
  <c r="I51" i="23"/>
  <c r="S51" i="23"/>
  <c r="AD51" i="23"/>
  <c r="C52" i="23"/>
  <c r="G52" i="23"/>
  <c r="B48" i="16"/>
  <c r="I49" i="14"/>
  <c r="I49" i="16"/>
  <c r="I49" i="18"/>
  <c r="B48" i="15"/>
  <c r="H48" i="15"/>
  <c r="A48" i="14"/>
  <c r="J48" i="14"/>
  <c r="B50" i="23"/>
  <c r="H50" i="23"/>
  <c r="A48" i="16"/>
  <c r="J48" i="16"/>
  <c r="S52" i="22"/>
  <c r="AD52" i="22"/>
  <c r="I52" i="22"/>
  <c r="H51" i="22"/>
  <c r="B51" i="22"/>
  <c r="A51" i="22"/>
  <c r="J51" i="22"/>
  <c r="B51" i="21"/>
  <c r="S52" i="21"/>
  <c r="AD52" i="21"/>
  <c r="I52" i="21"/>
  <c r="J51" i="21"/>
  <c r="A51" i="21"/>
  <c r="I53" i="20"/>
  <c r="S53" i="20"/>
  <c r="AD53" i="20"/>
  <c r="B52" i="20"/>
  <c r="A52" i="20"/>
  <c r="J52" i="20"/>
  <c r="B48" i="17"/>
  <c r="H48" i="17"/>
  <c r="A48" i="17"/>
  <c r="J48" i="17"/>
  <c r="AD48" i="15"/>
  <c r="AD48" i="17"/>
  <c r="AD48" i="14"/>
  <c r="A48" i="1"/>
  <c r="J48" i="1"/>
  <c r="B48" i="1"/>
  <c r="I49" i="1"/>
  <c r="AK49" i="18"/>
  <c r="AM49" i="18"/>
  <c r="AL49" i="18"/>
  <c r="W50" i="18"/>
  <c r="M48" i="18"/>
  <c r="L48" i="18"/>
  <c r="Q49" i="18"/>
  <c r="U49" i="18"/>
  <c r="AK49" i="16"/>
  <c r="AL49" i="16"/>
  <c r="AM49" i="16"/>
  <c r="W50" i="16"/>
  <c r="M49" i="16"/>
  <c r="L49" i="16"/>
  <c r="Q50" i="16"/>
  <c r="U52" i="16"/>
  <c r="AL47" i="17"/>
  <c r="AM47" i="17"/>
  <c r="AK47" i="17"/>
  <c r="W48" i="17"/>
  <c r="L47" i="17"/>
  <c r="Q48" i="17"/>
  <c r="M47" i="17"/>
  <c r="U51" i="17"/>
  <c r="AM50" i="1"/>
  <c r="AK50" i="1"/>
  <c r="AL50" i="1"/>
  <c r="W51" i="1"/>
  <c r="X49" i="1"/>
  <c r="M48" i="1"/>
  <c r="L48" i="1"/>
  <c r="Q49" i="1"/>
  <c r="U51" i="1"/>
  <c r="S49" i="1"/>
  <c r="AD49" i="1"/>
  <c r="C50" i="18"/>
  <c r="S49" i="18"/>
  <c r="AD49" i="18"/>
  <c r="S49" i="17"/>
  <c r="AD49" i="17"/>
  <c r="S49" i="16"/>
  <c r="AD49" i="16"/>
  <c r="C50" i="15"/>
  <c r="G50" i="15"/>
  <c r="S49" i="15"/>
  <c r="AD49" i="15"/>
  <c r="C50" i="14"/>
  <c r="G50" i="14"/>
  <c r="S49" i="14"/>
  <c r="AD49" i="14"/>
  <c r="H218" i="20"/>
  <c r="B218" i="20"/>
  <c r="G219" i="20"/>
  <c r="F50" i="18"/>
  <c r="R50" i="18"/>
  <c r="G50" i="18"/>
  <c r="I50" i="17"/>
  <c r="F54" i="20"/>
  <c r="R54" i="20"/>
  <c r="F50" i="17"/>
  <c r="R50" i="17"/>
  <c r="F53" i="21"/>
  <c r="R53" i="21"/>
  <c r="B50" i="16"/>
  <c r="F53" i="22"/>
  <c r="R53" i="22"/>
  <c r="F50" i="15"/>
  <c r="R50" i="15"/>
  <c r="F52" i="23"/>
  <c r="R52" i="23"/>
  <c r="F50" i="14"/>
  <c r="R50" i="14"/>
  <c r="F52" i="24"/>
  <c r="R52" i="24"/>
  <c r="S52" i="24"/>
  <c r="AD52" i="24"/>
  <c r="C53" i="24"/>
  <c r="G53" i="24"/>
  <c r="I52" i="24"/>
  <c r="I50" i="16"/>
  <c r="A50" i="16"/>
  <c r="F50" i="16"/>
  <c r="R50" i="16"/>
  <c r="A51" i="24"/>
  <c r="J51" i="24"/>
  <c r="B51" i="24"/>
  <c r="H51" i="24"/>
  <c r="AM54" i="23"/>
  <c r="AL54" i="23"/>
  <c r="AK54" i="23"/>
  <c r="W55" i="23"/>
  <c r="M50" i="23"/>
  <c r="L50" i="23"/>
  <c r="Q51" i="23"/>
  <c r="U51" i="23"/>
  <c r="AK54" i="20"/>
  <c r="AL54" i="20"/>
  <c r="AM54" i="20"/>
  <c r="W55" i="20"/>
  <c r="M51" i="20"/>
  <c r="L51" i="20"/>
  <c r="Q52" i="20"/>
  <c r="U52" i="20"/>
  <c r="F50" i="1"/>
  <c r="R50" i="1"/>
  <c r="I50" i="15"/>
  <c r="A49" i="14"/>
  <c r="J49" i="14"/>
  <c r="I52" i="23"/>
  <c r="C53" i="23"/>
  <c r="G53" i="23"/>
  <c r="S52" i="23"/>
  <c r="AD52" i="23"/>
  <c r="A49" i="18"/>
  <c r="H49" i="14"/>
  <c r="B49" i="14"/>
  <c r="H51" i="23"/>
  <c r="B51" i="23"/>
  <c r="B49" i="18"/>
  <c r="A49" i="16"/>
  <c r="J49" i="16"/>
  <c r="J49" i="15"/>
  <c r="A49" i="15"/>
  <c r="I50" i="14"/>
  <c r="I50" i="18"/>
  <c r="B49" i="16"/>
  <c r="J51" i="23"/>
  <c r="A51" i="23"/>
  <c r="H49" i="15"/>
  <c r="B49" i="15"/>
  <c r="A52" i="22"/>
  <c r="J52" i="22"/>
  <c r="H52" i="22"/>
  <c r="B52" i="22"/>
  <c r="I53" i="22"/>
  <c r="S53" i="22"/>
  <c r="AD53" i="22"/>
  <c r="I53" i="21"/>
  <c r="S53" i="21"/>
  <c r="AD53" i="21"/>
  <c r="A52" i="21"/>
  <c r="J52" i="21"/>
  <c r="B52" i="21"/>
  <c r="A53" i="20"/>
  <c r="J53" i="20"/>
  <c r="I54" i="20"/>
  <c r="S54" i="20"/>
  <c r="AD54" i="20"/>
  <c r="B53" i="20"/>
  <c r="H49" i="17"/>
  <c r="B49" i="17"/>
  <c r="A49" i="17"/>
  <c r="J49" i="17"/>
  <c r="B49" i="1"/>
  <c r="A49" i="1"/>
  <c r="J49" i="1"/>
  <c r="I50" i="1"/>
  <c r="AM50" i="18"/>
  <c r="AK50" i="18"/>
  <c r="AL50" i="18"/>
  <c r="W51" i="18"/>
  <c r="M49" i="18"/>
  <c r="L49" i="18"/>
  <c r="Q50" i="18"/>
  <c r="U50" i="18"/>
  <c r="AM50" i="16"/>
  <c r="AK50" i="16"/>
  <c r="AL50" i="16"/>
  <c r="W51" i="16"/>
  <c r="M50" i="16"/>
  <c r="L50" i="16"/>
  <c r="Q51" i="16"/>
  <c r="U53" i="16"/>
  <c r="AK48" i="17"/>
  <c r="AL48" i="17"/>
  <c r="AM48" i="17"/>
  <c r="W49" i="17"/>
  <c r="L48" i="17"/>
  <c r="Q49" i="17"/>
  <c r="M48" i="17"/>
  <c r="U52" i="17"/>
  <c r="AM51" i="1"/>
  <c r="AK51" i="1"/>
  <c r="AL51" i="1"/>
  <c r="W52" i="1"/>
  <c r="X50" i="1"/>
  <c r="M49" i="1"/>
  <c r="L49" i="1"/>
  <c r="Q50" i="1"/>
  <c r="U52" i="1"/>
  <c r="S50" i="1"/>
  <c r="AD50" i="1"/>
  <c r="C51" i="18"/>
  <c r="S50" i="18"/>
  <c r="AD50" i="18"/>
  <c r="S50" i="17"/>
  <c r="AD50" i="17"/>
  <c r="S50" i="16"/>
  <c r="AD50" i="16"/>
  <c r="C51" i="15"/>
  <c r="G51" i="15"/>
  <c r="S50" i="15"/>
  <c r="AD50" i="15"/>
  <c r="C51" i="14"/>
  <c r="G51" i="14"/>
  <c r="S50" i="14"/>
  <c r="AD50" i="14"/>
  <c r="G220" i="20"/>
  <c r="H219" i="20"/>
  <c r="B219" i="20"/>
  <c r="F51" i="18"/>
  <c r="R51" i="18"/>
  <c r="G51" i="18"/>
  <c r="I51" i="17"/>
  <c r="F55" i="20"/>
  <c r="R55" i="20"/>
  <c r="F51" i="17"/>
  <c r="R51" i="17"/>
  <c r="F54" i="21"/>
  <c r="R54" i="21"/>
  <c r="J50" i="16"/>
  <c r="B51" i="16"/>
  <c r="F54" i="22"/>
  <c r="R54" i="22"/>
  <c r="F51" i="15"/>
  <c r="R51" i="15"/>
  <c r="F53" i="23"/>
  <c r="R53" i="23"/>
  <c r="F51" i="14"/>
  <c r="R51" i="14"/>
  <c r="H52" i="24"/>
  <c r="B52" i="24"/>
  <c r="F53" i="24"/>
  <c r="R53" i="24"/>
  <c r="C54" i="24"/>
  <c r="G54" i="24"/>
  <c r="I53" i="24"/>
  <c r="S53" i="24"/>
  <c r="AD53" i="24"/>
  <c r="I51" i="16"/>
  <c r="J51" i="16"/>
  <c r="F51" i="16"/>
  <c r="R51" i="16"/>
  <c r="A52" i="24"/>
  <c r="J52" i="24"/>
  <c r="L51" i="23"/>
  <c r="Q52" i="23"/>
  <c r="M51" i="23"/>
  <c r="U52" i="23"/>
  <c r="AL55" i="23"/>
  <c r="AM55" i="23"/>
  <c r="AK55" i="23"/>
  <c r="W56" i="23"/>
  <c r="L52" i="20"/>
  <c r="Q53" i="20"/>
  <c r="M52" i="20"/>
  <c r="U53" i="20"/>
  <c r="AL55" i="20"/>
  <c r="AM55" i="20"/>
  <c r="AK55" i="20"/>
  <c r="W56" i="20"/>
  <c r="F51" i="1"/>
  <c r="R51" i="1"/>
  <c r="I51" i="14"/>
  <c r="H50" i="14"/>
  <c r="B50" i="14"/>
  <c r="A50" i="14"/>
  <c r="J50" i="14"/>
  <c r="C54" i="23"/>
  <c r="G54" i="23"/>
  <c r="I53" i="23"/>
  <c r="S53" i="23"/>
  <c r="AD53" i="23"/>
  <c r="I51" i="15"/>
  <c r="B50" i="18"/>
  <c r="H50" i="18"/>
  <c r="J52" i="23"/>
  <c r="A52" i="23"/>
  <c r="H50" i="15"/>
  <c r="B50" i="15"/>
  <c r="I51" i="18"/>
  <c r="A50" i="18"/>
  <c r="J50" i="18"/>
  <c r="B52" i="23"/>
  <c r="H52" i="23"/>
  <c r="A50" i="15"/>
  <c r="J50" i="15"/>
  <c r="B53" i="22"/>
  <c r="H53" i="22"/>
  <c r="S54" i="22"/>
  <c r="AD54" i="22"/>
  <c r="I54" i="22"/>
  <c r="A53" i="22"/>
  <c r="J53" i="22"/>
  <c r="I54" i="21"/>
  <c r="S54" i="21"/>
  <c r="AD54" i="21"/>
  <c r="J53" i="21"/>
  <c r="A53" i="21"/>
  <c r="B53" i="21"/>
  <c r="I55" i="20"/>
  <c r="S55" i="20"/>
  <c r="AD55" i="20"/>
  <c r="B54" i="20"/>
  <c r="J54" i="20"/>
  <c r="A54" i="20"/>
  <c r="H50" i="17"/>
  <c r="B50" i="17"/>
  <c r="A50" i="17"/>
  <c r="J50" i="17"/>
  <c r="A50" i="1"/>
  <c r="J50" i="1"/>
  <c r="B50" i="1"/>
  <c r="I51" i="1"/>
  <c r="AL51" i="18"/>
  <c r="AM51" i="18"/>
  <c r="AK51" i="18"/>
  <c r="W52" i="18"/>
  <c r="M50" i="18"/>
  <c r="L50" i="18"/>
  <c r="Q51" i="18"/>
  <c r="U51" i="18"/>
  <c r="AL51" i="16"/>
  <c r="AM51" i="16"/>
  <c r="AK51" i="16"/>
  <c r="W52" i="16"/>
  <c r="M51" i="16"/>
  <c r="L51" i="16"/>
  <c r="Q52" i="16"/>
  <c r="U54" i="16"/>
  <c r="AK49" i="17"/>
  <c r="AL49" i="17"/>
  <c r="AM49" i="17"/>
  <c r="W50" i="17"/>
  <c r="L49" i="17"/>
  <c r="Q50" i="17"/>
  <c r="M49" i="17"/>
  <c r="U53" i="17"/>
  <c r="AL52" i="1"/>
  <c r="AM52" i="1"/>
  <c r="AK52" i="1"/>
  <c r="W53" i="1"/>
  <c r="X51" i="1"/>
  <c r="L50" i="1"/>
  <c r="Q51" i="1"/>
  <c r="M50" i="1"/>
  <c r="U53" i="1"/>
  <c r="S51" i="1"/>
  <c r="AD51" i="1"/>
  <c r="C52" i="18"/>
  <c r="S51" i="18"/>
  <c r="AD51" i="18"/>
  <c r="S51" i="17"/>
  <c r="S51" i="16"/>
  <c r="C52" i="15"/>
  <c r="G52" i="15"/>
  <c r="S51" i="15"/>
  <c r="C52" i="14"/>
  <c r="G52" i="14"/>
  <c r="S51" i="14"/>
  <c r="AD51" i="14"/>
  <c r="B220" i="20"/>
  <c r="H220" i="20"/>
  <c r="G221" i="20"/>
  <c r="F52" i="18"/>
  <c r="G52" i="18"/>
  <c r="I52" i="17"/>
  <c r="F56" i="20"/>
  <c r="R56" i="20"/>
  <c r="F52" i="17"/>
  <c r="R52" i="17"/>
  <c r="F55" i="21"/>
  <c r="R55" i="21"/>
  <c r="F52" i="16"/>
  <c r="R52" i="16"/>
  <c r="A51" i="16"/>
  <c r="F55" i="22"/>
  <c r="R55" i="22"/>
  <c r="F52" i="15"/>
  <c r="R52" i="15"/>
  <c r="F54" i="23"/>
  <c r="R54" i="23"/>
  <c r="F52" i="14"/>
  <c r="R52" i="14"/>
  <c r="R52" i="18"/>
  <c r="H53" i="24"/>
  <c r="B53" i="24"/>
  <c r="J53" i="24"/>
  <c r="A53" i="24"/>
  <c r="F54" i="24"/>
  <c r="R54" i="24"/>
  <c r="C55" i="24"/>
  <c r="G55" i="24"/>
  <c r="I54" i="24"/>
  <c r="S54" i="24"/>
  <c r="AD54" i="24"/>
  <c r="AL56" i="23"/>
  <c r="AK56" i="23"/>
  <c r="AM56" i="23"/>
  <c r="W57" i="23"/>
  <c r="M52" i="23"/>
  <c r="L52" i="23"/>
  <c r="Q53" i="23"/>
  <c r="U53" i="23"/>
  <c r="AM56" i="20"/>
  <c r="AK56" i="20"/>
  <c r="AL56" i="20"/>
  <c r="W57" i="20"/>
  <c r="L53" i="20"/>
  <c r="Q54" i="20"/>
  <c r="M53" i="20"/>
  <c r="U54" i="20"/>
  <c r="F52" i="1"/>
  <c r="R52" i="1"/>
  <c r="I52" i="14"/>
  <c r="I52" i="16"/>
  <c r="I52" i="18"/>
  <c r="H51" i="15"/>
  <c r="B51" i="15"/>
  <c r="H53" i="23"/>
  <c r="B53" i="23"/>
  <c r="S54" i="23"/>
  <c r="AD54" i="23"/>
  <c r="C55" i="23"/>
  <c r="G55" i="23"/>
  <c r="I54" i="23"/>
  <c r="I52" i="15"/>
  <c r="B51" i="18"/>
  <c r="H51" i="14"/>
  <c r="B51" i="14"/>
  <c r="A51" i="15"/>
  <c r="J51" i="15"/>
  <c r="J51" i="18"/>
  <c r="A51" i="18"/>
  <c r="J53" i="23"/>
  <c r="A53" i="23"/>
  <c r="A51" i="14"/>
  <c r="J51" i="14"/>
  <c r="I55" i="22"/>
  <c r="S55" i="22"/>
  <c r="AD55" i="22"/>
  <c r="A54" i="22"/>
  <c r="J54" i="22"/>
  <c r="H54" i="22"/>
  <c r="B54" i="22"/>
  <c r="A54" i="21"/>
  <c r="J54" i="21"/>
  <c r="I55" i="21"/>
  <c r="S55" i="21"/>
  <c r="AD55" i="21"/>
  <c r="B54" i="21"/>
  <c r="I56" i="20"/>
  <c r="S56" i="20"/>
  <c r="AD56" i="20"/>
  <c r="B55" i="20"/>
  <c r="J55" i="20"/>
  <c r="A55" i="20"/>
  <c r="H51" i="17"/>
  <c r="B51" i="17"/>
  <c r="A51" i="17"/>
  <c r="J51" i="17"/>
  <c r="AD51" i="16"/>
  <c r="AD51" i="15"/>
  <c r="AD51" i="17"/>
  <c r="I52" i="1"/>
  <c r="A51" i="1"/>
  <c r="J51" i="1"/>
  <c r="B51" i="1"/>
  <c r="AK52" i="18"/>
  <c r="AM52" i="18"/>
  <c r="AL52" i="18"/>
  <c r="W53" i="18"/>
  <c r="M51" i="18"/>
  <c r="L51" i="18"/>
  <c r="Q52" i="18"/>
  <c r="U52" i="18"/>
  <c r="AK52" i="16"/>
  <c r="AL52" i="16"/>
  <c r="AM52" i="16"/>
  <c r="W53" i="16"/>
  <c r="M52" i="16"/>
  <c r="L52" i="16"/>
  <c r="Q53" i="16"/>
  <c r="U55" i="16"/>
  <c r="AM50" i="17"/>
  <c r="AK50" i="17"/>
  <c r="AL50" i="17"/>
  <c r="W51" i="17"/>
  <c r="L50" i="17"/>
  <c r="Q51" i="17"/>
  <c r="M50" i="17"/>
  <c r="U54" i="17"/>
  <c r="AL53" i="1"/>
  <c r="AM53" i="1"/>
  <c r="AK53" i="1"/>
  <c r="W54" i="1"/>
  <c r="X52" i="1"/>
  <c r="M51" i="1"/>
  <c r="L51" i="1"/>
  <c r="Q52" i="1"/>
  <c r="U54" i="1"/>
  <c r="S52" i="1"/>
  <c r="AD52" i="1"/>
  <c r="C53" i="18"/>
  <c r="S52" i="18"/>
  <c r="AD52" i="18"/>
  <c r="S52" i="17"/>
  <c r="AD52" i="17"/>
  <c r="S52" i="16"/>
  <c r="AD52" i="16"/>
  <c r="C53" i="15"/>
  <c r="G53" i="15"/>
  <c r="S52" i="15"/>
  <c r="AD52" i="15"/>
  <c r="C53" i="14"/>
  <c r="G53" i="14"/>
  <c r="S52" i="14"/>
  <c r="AD52" i="14"/>
  <c r="B221" i="20"/>
  <c r="H221" i="20"/>
  <c r="G222" i="20"/>
  <c r="I57" i="20"/>
  <c r="F53" i="18"/>
  <c r="G53" i="18"/>
  <c r="I53" i="17"/>
  <c r="F53" i="1"/>
  <c r="R53" i="1"/>
  <c r="F57" i="20"/>
  <c r="R57" i="20"/>
  <c r="F53" i="17"/>
  <c r="R53" i="17"/>
  <c r="F56" i="21"/>
  <c r="R56" i="21"/>
  <c r="F56" i="22"/>
  <c r="R56" i="22"/>
  <c r="F53" i="15"/>
  <c r="R53" i="15"/>
  <c r="F55" i="23"/>
  <c r="R55" i="23"/>
  <c r="F53" i="14"/>
  <c r="R53" i="14"/>
  <c r="R53" i="18"/>
  <c r="H54" i="24"/>
  <c r="B54" i="24"/>
  <c r="F55" i="24"/>
  <c r="R55" i="24"/>
  <c r="C56" i="24"/>
  <c r="G56" i="24"/>
  <c r="I55" i="24"/>
  <c r="S55" i="24"/>
  <c r="AD55" i="24"/>
  <c r="F53" i="16"/>
  <c r="R53" i="16"/>
  <c r="A54" i="24"/>
  <c r="J54" i="24"/>
  <c r="M53" i="23"/>
  <c r="L53" i="23"/>
  <c r="Q54" i="23"/>
  <c r="U54" i="23"/>
  <c r="AM57" i="23"/>
  <c r="AK57" i="23"/>
  <c r="AL57" i="23"/>
  <c r="W58" i="23"/>
  <c r="L54" i="20"/>
  <c r="Q55" i="20"/>
  <c r="M54" i="20"/>
  <c r="U55" i="20"/>
  <c r="AL57" i="20"/>
  <c r="AM57" i="20"/>
  <c r="AK57" i="20"/>
  <c r="W58" i="20"/>
  <c r="I53" i="15"/>
  <c r="H52" i="15"/>
  <c r="B52" i="15"/>
  <c r="J52" i="15"/>
  <c r="A52" i="15"/>
  <c r="H54" i="23"/>
  <c r="B54" i="23"/>
  <c r="A52" i="16"/>
  <c r="J52" i="16"/>
  <c r="B52" i="16"/>
  <c r="I53" i="14"/>
  <c r="A54" i="23"/>
  <c r="J54" i="23"/>
  <c r="B52" i="18"/>
  <c r="H52" i="14"/>
  <c r="B52" i="14"/>
  <c r="I53" i="18"/>
  <c r="S55" i="23"/>
  <c r="AD55" i="23"/>
  <c r="I55" i="23"/>
  <c r="C56" i="23"/>
  <c r="G56" i="23"/>
  <c r="J52" i="18"/>
  <c r="A52" i="18"/>
  <c r="A52" i="14"/>
  <c r="J52" i="14"/>
  <c r="J55" i="22"/>
  <c r="A55" i="22"/>
  <c r="S56" i="22"/>
  <c r="AD56" i="22"/>
  <c r="I56" i="22"/>
  <c r="B55" i="22"/>
  <c r="H55" i="22"/>
  <c r="B55" i="21"/>
  <c r="I56" i="21"/>
  <c r="S56" i="21"/>
  <c r="AD56" i="21"/>
  <c r="J55" i="21"/>
  <c r="A55" i="21"/>
  <c r="S57" i="20"/>
  <c r="AD57" i="20"/>
  <c r="B56" i="20"/>
  <c r="A56" i="20"/>
  <c r="J56" i="20"/>
  <c r="B52" i="17"/>
  <c r="H52" i="17"/>
  <c r="A52" i="17"/>
  <c r="J52" i="17"/>
  <c r="A52" i="1"/>
  <c r="J52" i="1"/>
  <c r="B52" i="1"/>
  <c r="I53" i="1"/>
  <c r="AK53" i="18"/>
  <c r="AM53" i="18"/>
  <c r="AL53" i="18"/>
  <c r="W54" i="18"/>
  <c r="M52" i="18"/>
  <c r="L52" i="18"/>
  <c r="Q53" i="18"/>
  <c r="U53" i="18"/>
  <c r="AK53" i="16"/>
  <c r="AL53" i="16"/>
  <c r="AM53" i="16"/>
  <c r="W54" i="16"/>
  <c r="M53" i="16"/>
  <c r="L53" i="16"/>
  <c r="Q54" i="16"/>
  <c r="U56" i="16"/>
  <c r="AL51" i="17"/>
  <c r="AM51" i="17"/>
  <c r="AK51" i="17"/>
  <c r="W52" i="17"/>
  <c r="L51" i="17"/>
  <c r="Q52" i="17"/>
  <c r="M51" i="17"/>
  <c r="U55" i="17"/>
  <c r="U55" i="1"/>
  <c r="AK54" i="1"/>
  <c r="AL54" i="1"/>
  <c r="AM54" i="1"/>
  <c r="W55" i="1"/>
  <c r="X53" i="1"/>
  <c r="M52" i="1"/>
  <c r="L52" i="1"/>
  <c r="Q53" i="1"/>
  <c r="S53" i="1"/>
  <c r="AD53" i="1"/>
  <c r="C54" i="18"/>
  <c r="S53" i="18"/>
  <c r="AD53" i="18"/>
  <c r="S53" i="17"/>
  <c r="AD53" i="17"/>
  <c r="S53" i="16"/>
  <c r="AD53" i="16"/>
  <c r="C54" i="15"/>
  <c r="G54" i="15"/>
  <c r="S53" i="15"/>
  <c r="AD53" i="15"/>
  <c r="C54" i="14"/>
  <c r="G54" i="14"/>
  <c r="S53" i="14"/>
  <c r="AD53" i="14"/>
  <c r="H222" i="20"/>
  <c r="B222" i="20"/>
  <c r="G223" i="20"/>
  <c r="I58" i="20"/>
  <c r="F54" i="18"/>
  <c r="G54" i="18"/>
  <c r="I54" i="17"/>
  <c r="F54" i="1"/>
  <c r="R54" i="1"/>
  <c r="F58" i="20"/>
  <c r="R58" i="20"/>
  <c r="F54" i="17"/>
  <c r="R54" i="17"/>
  <c r="F57" i="21"/>
  <c r="R57" i="21"/>
  <c r="F57" i="22"/>
  <c r="R57" i="22"/>
  <c r="F54" i="15"/>
  <c r="R54" i="15"/>
  <c r="F56" i="23"/>
  <c r="R56" i="23"/>
  <c r="F54" i="14"/>
  <c r="R54" i="14"/>
  <c r="R54" i="18"/>
  <c r="F56" i="24"/>
  <c r="R56" i="24"/>
  <c r="I56" i="24"/>
  <c r="C57" i="24"/>
  <c r="G57" i="24"/>
  <c r="S56" i="24"/>
  <c r="AD56" i="24"/>
  <c r="B53" i="16"/>
  <c r="H55" i="24"/>
  <c r="B55" i="24"/>
  <c r="F54" i="16"/>
  <c r="R54" i="16"/>
  <c r="J55" i="24"/>
  <c r="A55" i="24"/>
  <c r="AL58" i="23"/>
  <c r="AK58" i="23"/>
  <c r="AM58" i="23"/>
  <c r="W59" i="23"/>
  <c r="M54" i="23"/>
  <c r="U55" i="23"/>
  <c r="L54" i="23"/>
  <c r="Q55" i="23"/>
  <c r="AK58" i="20"/>
  <c r="AL58" i="20"/>
  <c r="AM58" i="20"/>
  <c r="W59" i="20"/>
  <c r="M55" i="20"/>
  <c r="L55" i="20"/>
  <c r="Q56" i="20"/>
  <c r="U56" i="20"/>
  <c r="C57" i="23"/>
  <c r="G57" i="23"/>
  <c r="I56" i="23"/>
  <c r="S56" i="23"/>
  <c r="AD56" i="23"/>
  <c r="I54" i="15"/>
  <c r="B55" i="23"/>
  <c r="H55" i="23"/>
  <c r="B53" i="18"/>
  <c r="A53" i="18"/>
  <c r="J53" i="18"/>
  <c r="A55" i="23"/>
  <c r="J55" i="23"/>
  <c r="A53" i="14"/>
  <c r="J53" i="14"/>
  <c r="J53" i="15"/>
  <c r="A53" i="15"/>
  <c r="I54" i="14"/>
  <c r="H54" i="16"/>
  <c r="B54" i="16"/>
  <c r="I54" i="18"/>
  <c r="B53" i="14"/>
  <c r="H53" i="14"/>
  <c r="H53" i="15"/>
  <c r="B53" i="15"/>
  <c r="J56" i="22"/>
  <c r="A56" i="22"/>
  <c r="I57" i="22"/>
  <c r="S57" i="22"/>
  <c r="AD57" i="22"/>
  <c r="H56" i="22"/>
  <c r="B56" i="22"/>
  <c r="J56" i="21"/>
  <c r="A56" i="21"/>
  <c r="I57" i="21"/>
  <c r="S57" i="21"/>
  <c r="AD57" i="21"/>
  <c r="B56" i="21"/>
  <c r="A57" i="20"/>
  <c r="J57" i="20"/>
  <c r="S58" i="20"/>
  <c r="AD58" i="20"/>
  <c r="B57" i="20"/>
  <c r="B53" i="17"/>
  <c r="H53" i="17"/>
  <c r="A53" i="17"/>
  <c r="J53" i="17"/>
  <c r="A53" i="1"/>
  <c r="J53" i="1"/>
  <c r="I54" i="1"/>
  <c r="B53" i="1"/>
  <c r="AM54" i="18"/>
  <c r="AK54" i="18"/>
  <c r="AL54" i="18"/>
  <c r="W55" i="18"/>
  <c r="M53" i="18"/>
  <c r="L53" i="18"/>
  <c r="Q54" i="18"/>
  <c r="U54" i="18"/>
  <c r="AM54" i="16"/>
  <c r="AK54" i="16"/>
  <c r="AL54" i="16"/>
  <c r="W55" i="16"/>
  <c r="M54" i="16"/>
  <c r="L54" i="16"/>
  <c r="Q55" i="16"/>
  <c r="U57" i="16"/>
  <c r="AK52" i="17"/>
  <c r="AL52" i="17"/>
  <c r="AM52" i="17"/>
  <c r="W53" i="17"/>
  <c r="L52" i="17"/>
  <c r="Q53" i="17"/>
  <c r="M52" i="17"/>
  <c r="U56" i="17"/>
  <c r="X54" i="1"/>
  <c r="M53" i="1"/>
  <c r="L53" i="1"/>
  <c r="Q54" i="1"/>
  <c r="AL55" i="1"/>
  <c r="AM55" i="1"/>
  <c r="AK55" i="1"/>
  <c r="W56" i="1"/>
  <c r="U56" i="1"/>
  <c r="S54" i="1"/>
  <c r="C55" i="18"/>
  <c r="S54" i="18"/>
  <c r="AD54" i="18"/>
  <c r="S54" i="17"/>
  <c r="AD54" i="17"/>
  <c r="S54" i="16"/>
  <c r="C55" i="15"/>
  <c r="G55" i="15"/>
  <c r="S54" i="15"/>
  <c r="AD54" i="15"/>
  <c r="C55" i="14"/>
  <c r="G55" i="14"/>
  <c r="S54" i="14"/>
  <c r="AD54" i="14"/>
  <c r="H223" i="20"/>
  <c r="B223" i="20"/>
  <c r="G224" i="20"/>
  <c r="I59" i="20"/>
  <c r="F55" i="18"/>
  <c r="R55" i="18"/>
  <c r="G55" i="18"/>
  <c r="I55" i="17"/>
  <c r="F55" i="1"/>
  <c r="R55" i="1"/>
  <c r="F59" i="20"/>
  <c r="R59" i="20"/>
  <c r="F55" i="17"/>
  <c r="R55" i="17"/>
  <c r="F58" i="21"/>
  <c r="R58" i="21"/>
  <c r="F55" i="16"/>
  <c r="R55" i="16"/>
  <c r="F58" i="22"/>
  <c r="R58" i="22"/>
  <c r="F55" i="15"/>
  <c r="R55" i="15"/>
  <c r="F57" i="23"/>
  <c r="R57" i="23"/>
  <c r="F55" i="14"/>
  <c r="R55" i="14"/>
  <c r="F57" i="24"/>
  <c r="R57" i="24"/>
  <c r="C58" i="24"/>
  <c r="G58" i="24"/>
  <c r="I57" i="24"/>
  <c r="S57" i="24"/>
  <c r="AD57" i="24"/>
  <c r="B56" i="24"/>
  <c r="H56" i="24"/>
  <c r="A56" i="24"/>
  <c r="J56" i="24"/>
  <c r="L55" i="23"/>
  <c r="M55" i="23"/>
  <c r="U56" i="23"/>
  <c r="AL59" i="23"/>
  <c r="AM59" i="23"/>
  <c r="AK59" i="23"/>
  <c r="W60" i="23"/>
  <c r="Q56" i="23"/>
  <c r="L56" i="20"/>
  <c r="Q57" i="20"/>
  <c r="M56" i="20"/>
  <c r="U57" i="20"/>
  <c r="AM59" i="20"/>
  <c r="AK59" i="20"/>
  <c r="AL59" i="20"/>
  <c r="W60" i="20"/>
  <c r="H54" i="18"/>
  <c r="B54" i="18"/>
  <c r="I55" i="15"/>
  <c r="A54" i="18"/>
  <c r="A54" i="14"/>
  <c r="J54" i="14"/>
  <c r="J56" i="23"/>
  <c r="A56" i="23"/>
  <c r="B54" i="14"/>
  <c r="H54" i="14"/>
  <c r="H54" i="15"/>
  <c r="B54" i="15"/>
  <c r="I57" i="23"/>
  <c r="S57" i="23"/>
  <c r="AD57" i="23"/>
  <c r="C58" i="23"/>
  <c r="G58" i="23"/>
  <c r="I55" i="14"/>
  <c r="I55" i="16"/>
  <c r="I55" i="18"/>
  <c r="J54" i="15"/>
  <c r="A54" i="15"/>
  <c r="H56" i="23"/>
  <c r="B56" i="23"/>
  <c r="A57" i="22"/>
  <c r="J57" i="22"/>
  <c r="I58" i="22"/>
  <c r="S58" i="22"/>
  <c r="AD58" i="22"/>
  <c r="B57" i="22"/>
  <c r="H57" i="22"/>
  <c r="A57" i="21"/>
  <c r="J57" i="21"/>
  <c r="I58" i="21"/>
  <c r="S58" i="21"/>
  <c r="AD58" i="21"/>
  <c r="B57" i="21"/>
  <c r="S59" i="20"/>
  <c r="AD59" i="20"/>
  <c r="B58" i="20"/>
  <c r="J58" i="20"/>
  <c r="A58" i="20"/>
  <c r="B54" i="17"/>
  <c r="H54" i="17"/>
  <c r="A54" i="17"/>
  <c r="J54" i="17"/>
  <c r="AD54" i="16"/>
  <c r="B54" i="1"/>
  <c r="I55" i="1"/>
  <c r="A54" i="1"/>
  <c r="J54" i="1"/>
  <c r="AL55" i="18"/>
  <c r="AM55" i="18"/>
  <c r="AK55" i="18"/>
  <c r="W56" i="18"/>
  <c r="M54" i="18"/>
  <c r="L54" i="18"/>
  <c r="Q55" i="18"/>
  <c r="U55" i="18"/>
  <c r="AL55" i="16"/>
  <c r="AM55" i="16"/>
  <c r="AK55" i="16"/>
  <c r="W56" i="16"/>
  <c r="M55" i="16"/>
  <c r="L55" i="16"/>
  <c r="Q56" i="16"/>
  <c r="U58" i="16"/>
  <c r="AK53" i="17"/>
  <c r="AL53" i="17"/>
  <c r="AM53" i="17"/>
  <c r="W54" i="17"/>
  <c r="L53" i="17"/>
  <c r="Q54" i="17"/>
  <c r="M53" i="17"/>
  <c r="U57" i="17"/>
  <c r="AD54" i="1"/>
  <c r="U57" i="1"/>
  <c r="X55" i="1"/>
  <c r="M54" i="1"/>
  <c r="L54" i="1"/>
  <c r="Q55" i="1"/>
  <c r="AL56" i="1"/>
  <c r="AM56" i="1"/>
  <c r="AK56" i="1"/>
  <c r="W57" i="1"/>
  <c r="S55" i="1"/>
  <c r="AD55" i="1"/>
  <c r="C56" i="18"/>
  <c r="S55" i="18"/>
  <c r="AD55" i="18"/>
  <c r="S55" i="17"/>
  <c r="AD55" i="17"/>
  <c r="S55" i="16"/>
  <c r="AD55" i="16"/>
  <c r="C56" i="15"/>
  <c r="G56" i="15"/>
  <c r="S55" i="15"/>
  <c r="AD55" i="15"/>
  <c r="C56" i="14"/>
  <c r="G56" i="14"/>
  <c r="S55" i="14"/>
  <c r="AD55" i="14"/>
  <c r="B224" i="20"/>
  <c r="H224" i="20"/>
  <c r="G225" i="20"/>
  <c r="I60" i="20"/>
  <c r="F56" i="18"/>
  <c r="G56" i="18"/>
  <c r="I56" i="17"/>
  <c r="F56" i="1"/>
  <c r="R56" i="1"/>
  <c r="F60" i="20"/>
  <c r="R60" i="20"/>
  <c r="F56" i="17"/>
  <c r="R56" i="17"/>
  <c r="F59" i="21"/>
  <c r="R59" i="21"/>
  <c r="F56" i="16"/>
  <c r="R56" i="16"/>
  <c r="F59" i="22"/>
  <c r="R59" i="22"/>
  <c r="F56" i="15"/>
  <c r="R56" i="15"/>
  <c r="F58" i="23"/>
  <c r="R58" i="23"/>
  <c r="F56" i="14"/>
  <c r="R56" i="14"/>
  <c r="R56" i="18"/>
  <c r="J57" i="24"/>
  <c r="A57" i="24"/>
  <c r="F58" i="24"/>
  <c r="R58" i="24"/>
  <c r="C59" i="24"/>
  <c r="G59" i="24"/>
  <c r="I58" i="24"/>
  <c r="S58" i="24"/>
  <c r="AD58" i="24"/>
  <c r="H57" i="24"/>
  <c r="B57" i="24"/>
  <c r="AK60" i="23"/>
  <c r="AL60" i="23"/>
  <c r="AM60" i="23"/>
  <c r="W61" i="23"/>
  <c r="L56" i="23"/>
  <c r="Q57" i="23"/>
  <c r="M56" i="23"/>
  <c r="U57" i="23"/>
  <c r="AK60" i="20"/>
  <c r="AM60" i="20"/>
  <c r="AL60" i="20"/>
  <c r="W61" i="20"/>
  <c r="L57" i="20"/>
  <c r="Q58" i="20"/>
  <c r="M57" i="20"/>
  <c r="U58" i="20"/>
  <c r="H55" i="16"/>
  <c r="B55" i="16"/>
  <c r="I58" i="23"/>
  <c r="S58" i="23"/>
  <c r="AD58" i="23"/>
  <c r="C59" i="23"/>
  <c r="G59" i="23"/>
  <c r="I56" i="14"/>
  <c r="I56" i="16"/>
  <c r="I56" i="18"/>
  <c r="H55" i="18"/>
  <c r="B55" i="18"/>
  <c r="A55" i="14"/>
  <c r="J55" i="14"/>
  <c r="J55" i="15"/>
  <c r="A55" i="15"/>
  <c r="A55" i="18"/>
  <c r="B55" i="14"/>
  <c r="H55" i="14"/>
  <c r="A57" i="23"/>
  <c r="J57" i="23"/>
  <c r="H55" i="15"/>
  <c r="B55" i="15"/>
  <c r="I56" i="15"/>
  <c r="J55" i="16"/>
  <c r="A55" i="16"/>
  <c r="B57" i="23"/>
  <c r="H57" i="23"/>
  <c r="A58" i="22"/>
  <c r="J58" i="22"/>
  <c r="H58" i="22"/>
  <c r="B58" i="22"/>
  <c r="I59" i="22"/>
  <c r="S59" i="22"/>
  <c r="AD59" i="22"/>
  <c r="I59" i="21"/>
  <c r="S59" i="21"/>
  <c r="AD59" i="21"/>
  <c r="B58" i="21"/>
  <c r="A58" i="21"/>
  <c r="J58" i="21"/>
  <c r="S60" i="20"/>
  <c r="AD60" i="20"/>
  <c r="B59" i="20"/>
  <c r="J59" i="20"/>
  <c r="A59" i="20"/>
  <c r="B55" i="17"/>
  <c r="H55" i="17"/>
  <c r="A55" i="17"/>
  <c r="J55" i="17"/>
  <c r="I56" i="1"/>
  <c r="A55" i="1"/>
  <c r="J55" i="1"/>
  <c r="B55" i="1"/>
  <c r="AK56" i="18"/>
  <c r="AL56" i="18"/>
  <c r="AM56" i="18"/>
  <c r="W57" i="18"/>
  <c r="M55" i="18"/>
  <c r="L55" i="18"/>
  <c r="Q56" i="18"/>
  <c r="U56" i="18"/>
  <c r="AK56" i="16"/>
  <c r="AL56" i="16"/>
  <c r="AM56" i="16"/>
  <c r="W57" i="16"/>
  <c r="M56" i="16"/>
  <c r="L56" i="16"/>
  <c r="Q57" i="16"/>
  <c r="U59" i="16"/>
  <c r="AM54" i="17"/>
  <c r="AK54" i="17"/>
  <c r="AL54" i="17"/>
  <c r="W55" i="17"/>
  <c r="L54" i="17"/>
  <c r="Q55" i="17"/>
  <c r="M54" i="17"/>
  <c r="U58" i="17"/>
  <c r="X56" i="1"/>
  <c r="M55" i="1"/>
  <c r="L55" i="1"/>
  <c r="Q56" i="1"/>
  <c r="AL57" i="1"/>
  <c r="AM57" i="1"/>
  <c r="AK57" i="1"/>
  <c r="W58" i="1"/>
  <c r="U58" i="1"/>
  <c r="S56" i="1"/>
  <c r="AD56" i="1"/>
  <c r="C57" i="18"/>
  <c r="S56" i="18"/>
  <c r="AD56" i="18"/>
  <c r="S56" i="17"/>
  <c r="AD56" i="17"/>
  <c r="S56" i="16"/>
  <c r="AD56" i="16"/>
  <c r="C57" i="15"/>
  <c r="G57" i="15"/>
  <c r="S56" i="15"/>
  <c r="AD56" i="15"/>
  <c r="C57" i="14"/>
  <c r="G57" i="14"/>
  <c r="S56" i="14"/>
  <c r="AD56" i="14"/>
  <c r="G226" i="20"/>
  <c r="B225" i="20"/>
  <c r="H225" i="20"/>
  <c r="I61" i="20"/>
  <c r="F57" i="18"/>
  <c r="G57" i="18"/>
  <c r="I57" i="17"/>
  <c r="F57" i="1"/>
  <c r="R57" i="1"/>
  <c r="F61" i="20"/>
  <c r="R61" i="20"/>
  <c r="F57" i="17"/>
  <c r="R57" i="17"/>
  <c r="F60" i="21"/>
  <c r="R60" i="21"/>
  <c r="F57" i="16"/>
  <c r="R57" i="16"/>
  <c r="F60" i="22"/>
  <c r="R60" i="22"/>
  <c r="F57" i="15"/>
  <c r="R57" i="15"/>
  <c r="F59" i="23"/>
  <c r="R59" i="23"/>
  <c r="F57" i="14"/>
  <c r="R57" i="14"/>
  <c r="R57" i="18"/>
  <c r="F59" i="24"/>
  <c r="R59" i="24"/>
  <c r="C60" i="24"/>
  <c r="G60" i="24"/>
  <c r="I59" i="24"/>
  <c r="S59" i="24"/>
  <c r="AD59" i="24"/>
  <c r="B58" i="24"/>
  <c r="H58" i="24"/>
  <c r="A58" i="24"/>
  <c r="J58" i="24"/>
  <c r="L57" i="23"/>
  <c r="Q58" i="23"/>
  <c r="U58" i="23"/>
  <c r="M57" i="23"/>
  <c r="AM61" i="23"/>
  <c r="AK61" i="23"/>
  <c r="AL61" i="23"/>
  <c r="W62" i="23"/>
  <c r="L58" i="20"/>
  <c r="Q59" i="20"/>
  <c r="M58" i="20"/>
  <c r="U59" i="20"/>
  <c r="AL61" i="20"/>
  <c r="AM61" i="20"/>
  <c r="AK61" i="20"/>
  <c r="W62" i="20"/>
  <c r="H56" i="16"/>
  <c r="B56" i="16"/>
  <c r="H58" i="23"/>
  <c r="B58" i="23"/>
  <c r="I57" i="14"/>
  <c r="I57" i="16"/>
  <c r="I57" i="18"/>
  <c r="H56" i="15"/>
  <c r="B56" i="15"/>
  <c r="B56" i="18"/>
  <c r="B56" i="14"/>
  <c r="H56" i="14"/>
  <c r="J56" i="15"/>
  <c r="A56" i="15"/>
  <c r="A56" i="18"/>
  <c r="A56" i="14"/>
  <c r="J56" i="14"/>
  <c r="J58" i="23"/>
  <c r="A58" i="23"/>
  <c r="I57" i="15"/>
  <c r="J56" i="16"/>
  <c r="A56" i="16"/>
  <c r="C60" i="23"/>
  <c r="G60" i="23"/>
  <c r="I59" i="23"/>
  <c r="S59" i="23"/>
  <c r="AD59" i="23"/>
  <c r="I60" i="22"/>
  <c r="S60" i="22"/>
  <c r="AD60" i="22"/>
  <c r="A59" i="22"/>
  <c r="J59" i="22"/>
  <c r="H59" i="22"/>
  <c r="B59" i="22"/>
  <c r="J59" i="21"/>
  <c r="A59" i="21"/>
  <c r="I60" i="21"/>
  <c r="S60" i="21"/>
  <c r="AD60" i="21"/>
  <c r="B59" i="21"/>
  <c r="A60" i="20"/>
  <c r="J60" i="20"/>
  <c r="S61" i="20"/>
  <c r="AD61" i="20"/>
  <c r="B60" i="20"/>
  <c r="B56" i="17"/>
  <c r="H56" i="17"/>
  <c r="A56" i="17"/>
  <c r="J56" i="17"/>
  <c r="I57" i="1"/>
  <c r="B56" i="1"/>
  <c r="A56" i="1"/>
  <c r="J56" i="1"/>
  <c r="AK57" i="18"/>
  <c r="AM57" i="18"/>
  <c r="AL57" i="18"/>
  <c r="W58" i="18"/>
  <c r="M56" i="18"/>
  <c r="L56" i="18"/>
  <c r="Q57" i="18"/>
  <c r="U57" i="18"/>
  <c r="AK57" i="16"/>
  <c r="AL57" i="16"/>
  <c r="AM57" i="16"/>
  <c r="W58" i="16"/>
  <c r="M57" i="16"/>
  <c r="L57" i="16"/>
  <c r="Q58" i="16"/>
  <c r="U60" i="16"/>
  <c r="AL55" i="17"/>
  <c r="AM55" i="17"/>
  <c r="AK55" i="17"/>
  <c r="W56" i="17"/>
  <c r="L55" i="17"/>
  <c r="Q56" i="17"/>
  <c r="M55" i="17"/>
  <c r="U59" i="17"/>
  <c r="U59" i="1"/>
  <c r="X57" i="1"/>
  <c r="M56" i="1"/>
  <c r="L56" i="1"/>
  <c r="Q57" i="1"/>
  <c r="AM58" i="1"/>
  <c r="AK58" i="1"/>
  <c r="AL58" i="1"/>
  <c r="W59" i="1"/>
  <c r="S57" i="1"/>
  <c r="C58" i="18"/>
  <c r="S57" i="18"/>
  <c r="AD57" i="18"/>
  <c r="S57" i="17"/>
  <c r="AD57" i="17"/>
  <c r="S57" i="16"/>
  <c r="AD57" i="16"/>
  <c r="C58" i="15"/>
  <c r="G58" i="15"/>
  <c r="S57" i="15"/>
  <c r="AD57" i="15"/>
  <c r="C58" i="14"/>
  <c r="G58" i="14"/>
  <c r="S57" i="14"/>
  <c r="AD57" i="14"/>
  <c r="H226" i="20"/>
  <c r="B226" i="20"/>
  <c r="G227" i="20"/>
  <c r="I62" i="20"/>
  <c r="F58" i="18"/>
  <c r="R58" i="18"/>
  <c r="G58" i="18"/>
  <c r="I58" i="17"/>
  <c r="F58" i="1"/>
  <c r="R58" i="1"/>
  <c r="F62" i="20"/>
  <c r="R62" i="20"/>
  <c r="F58" i="17"/>
  <c r="R58" i="17"/>
  <c r="F61" i="21"/>
  <c r="R61" i="21"/>
  <c r="F58" i="16"/>
  <c r="R58" i="16"/>
  <c r="F61" i="22"/>
  <c r="R61" i="22"/>
  <c r="F58" i="15"/>
  <c r="R58" i="15"/>
  <c r="F60" i="23"/>
  <c r="R60" i="23"/>
  <c r="F58" i="14"/>
  <c r="R58" i="14"/>
  <c r="A59" i="24"/>
  <c r="J59" i="24"/>
  <c r="F60" i="24"/>
  <c r="R60" i="24"/>
  <c r="C61" i="24"/>
  <c r="G61" i="24"/>
  <c r="S60" i="24"/>
  <c r="AD60" i="24"/>
  <c r="I60" i="24"/>
  <c r="B59" i="24"/>
  <c r="H59" i="24"/>
  <c r="AK62" i="23"/>
  <c r="AL62" i="23"/>
  <c r="AM62" i="23"/>
  <c r="W63" i="23"/>
  <c r="M58" i="23"/>
  <c r="L58" i="23"/>
  <c r="Q59" i="23"/>
  <c r="U59" i="23"/>
  <c r="AK62" i="20"/>
  <c r="AL62" i="20"/>
  <c r="AM62" i="20"/>
  <c r="W63" i="20"/>
  <c r="M59" i="20"/>
  <c r="L59" i="20"/>
  <c r="Q60" i="20"/>
  <c r="U60" i="20"/>
  <c r="I58" i="14"/>
  <c r="I58" i="18"/>
  <c r="I58" i="15"/>
  <c r="I60" i="23"/>
  <c r="C61" i="23"/>
  <c r="G61" i="23"/>
  <c r="S60" i="23"/>
  <c r="AD60" i="23"/>
  <c r="J57" i="15"/>
  <c r="A57" i="15"/>
  <c r="J57" i="18"/>
  <c r="A57" i="18"/>
  <c r="H57" i="14"/>
  <c r="B57" i="14"/>
  <c r="H59" i="23"/>
  <c r="B59" i="23"/>
  <c r="J57" i="16"/>
  <c r="A57" i="16"/>
  <c r="I58" i="16"/>
  <c r="H57" i="16"/>
  <c r="B57" i="16"/>
  <c r="J59" i="23"/>
  <c r="A59" i="23"/>
  <c r="B57" i="15"/>
  <c r="H57" i="15"/>
  <c r="H57" i="18"/>
  <c r="B57" i="18"/>
  <c r="A57" i="14"/>
  <c r="J57" i="14"/>
  <c r="A60" i="22"/>
  <c r="J60" i="22"/>
  <c r="I61" i="22"/>
  <c r="S61" i="22"/>
  <c r="AD61" i="22"/>
  <c r="H60" i="22"/>
  <c r="B60" i="22"/>
  <c r="J60" i="21"/>
  <c r="A60" i="21"/>
  <c r="I61" i="21"/>
  <c r="S61" i="21"/>
  <c r="AD61" i="21"/>
  <c r="B60" i="21"/>
  <c r="S62" i="20"/>
  <c r="AD62" i="20"/>
  <c r="B61" i="20"/>
  <c r="A61" i="20"/>
  <c r="J61" i="20"/>
  <c r="A57" i="17"/>
  <c r="J57" i="17"/>
  <c r="B57" i="17"/>
  <c r="H57" i="17"/>
  <c r="B57" i="1"/>
  <c r="I58" i="1"/>
  <c r="A57" i="1"/>
  <c r="J57" i="1"/>
  <c r="AM58" i="18"/>
  <c r="AK58" i="18"/>
  <c r="AL58" i="18"/>
  <c r="W59" i="18"/>
  <c r="M57" i="18"/>
  <c r="L57" i="18"/>
  <c r="Q58" i="18"/>
  <c r="U58" i="18"/>
  <c r="AM58" i="16"/>
  <c r="AK58" i="16"/>
  <c r="AL58" i="16"/>
  <c r="W59" i="16"/>
  <c r="M58" i="16"/>
  <c r="L58" i="16"/>
  <c r="Q59" i="16"/>
  <c r="U61" i="16"/>
  <c r="AK56" i="17"/>
  <c r="AL56" i="17"/>
  <c r="AM56" i="17"/>
  <c r="W57" i="17"/>
  <c r="L56" i="17"/>
  <c r="Q57" i="17"/>
  <c r="M56" i="17"/>
  <c r="U60" i="17"/>
  <c r="AD57" i="1"/>
  <c r="X58" i="1"/>
  <c r="M57" i="1"/>
  <c r="L57" i="1"/>
  <c r="Q58" i="1"/>
  <c r="AM59" i="1"/>
  <c r="AK59" i="1"/>
  <c r="AL59" i="1"/>
  <c r="W60" i="1"/>
  <c r="U60" i="1"/>
  <c r="S58" i="1"/>
  <c r="AY19" i="1"/>
  <c r="F7" i="19"/>
  <c r="G8" i="19"/>
  <c r="C59" i="18"/>
  <c r="S58" i="18"/>
  <c r="AD58" i="18"/>
  <c r="S58" i="17"/>
  <c r="AD58" i="17"/>
  <c r="S58" i="16"/>
  <c r="AD58" i="16"/>
  <c r="C59" i="15"/>
  <c r="G59" i="15"/>
  <c r="S58" i="15"/>
  <c r="AD58" i="15"/>
  <c r="C59" i="14"/>
  <c r="G59" i="14"/>
  <c r="S58" i="14"/>
  <c r="AD58" i="14"/>
  <c r="G228" i="20"/>
  <c r="H227" i="20"/>
  <c r="B227" i="20"/>
  <c r="I63" i="20"/>
  <c r="F59" i="18"/>
  <c r="G59" i="18"/>
  <c r="I59" i="17"/>
  <c r="F59" i="1"/>
  <c r="R59" i="1"/>
  <c r="F63" i="20"/>
  <c r="R63" i="20"/>
  <c r="F59" i="17"/>
  <c r="R59" i="17"/>
  <c r="F62" i="21"/>
  <c r="R62" i="21"/>
  <c r="F59" i="16"/>
  <c r="R59" i="16"/>
  <c r="F62" i="22"/>
  <c r="R62" i="22"/>
  <c r="F59" i="15"/>
  <c r="R59" i="15"/>
  <c r="F61" i="23"/>
  <c r="R61" i="23"/>
  <c r="F59" i="14"/>
  <c r="R59" i="14"/>
  <c r="R59" i="18"/>
  <c r="F61" i="24"/>
  <c r="R61" i="24"/>
  <c r="S61" i="24"/>
  <c r="AD61" i="24"/>
  <c r="C62" i="24"/>
  <c r="G62" i="24"/>
  <c r="I61" i="24"/>
  <c r="A60" i="24"/>
  <c r="J60" i="24"/>
  <c r="B60" i="24"/>
  <c r="H60" i="24"/>
  <c r="L59" i="23"/>
  <c r="M59" i="23"/>
  <c r="U60" i="23"/>
  <c r="AM63" i="23"/>
  <c r="AK63" i="23"/>
  <c r="AL63" i="23"/>
  <c r="W64" i="23"/>
  <c r="Q60" i="23"/>
  <c r="L60" i="20"/>
  <c r="Q61" i="20"/>
  <c r="M60" i="20"/>
  <c r="U61" i="20"/>
  <c r="AM63" i="20"/>
  <c r="AL63" i="20"/>
  <c r="AK63" i="20"/>
  <c r="W64" i="20"/>
  <c r="AD58" i="1"/>
  <c r="AY27" i="1"/>
  <c r="F7" i="26"/>
  <c r="G8" i="26"/>
  <c r="I59" i="15"/>
  <c r="J58" i="18"/>
  <c r="A58" i="18"/>
  <c r="H60" i="23"/>
  <c r="B60" i="23"/>
  <c r="B58" i="18"/>
  <c r="H58" i="16"/>
  <c r="B58" i="16"/>
  <c r="B58" i="15"/>
  <c r="H58" i="15"/>
  <c r="H58" i="14"/>
  <c r="B58" i="14"/>
  <c r="A60" i="23"/>
  <c r="J60" i="23"/>
  <c r="I59" i="14"/>
  <c r="I59" i="16"/>
  <c r="I59" i="18"/>
  <c r="J58" i="16"/>
  <c r="A58" i="16"/>
  <c r="C62" i="23"/>
  <c r="G62" i="23"/>
  <c r="S61" i="23"/>
  <c r="AD61" i="23"/>
  <c r="I61" i="23"/>
  <c r="A58" i="15"/>
  <c r="J58" i="15"/>
  <c r="A58" i="14"/>
  <c r="J58" i="14"/>
  <c r="I62" i="22"/>
  <c r="S62" i="22"/>
  <c r="AD62" i="22"/>
  <c r="H61" i="22"/>
  <c r="B61" i="22"/>
  <c r="J61" i="22"/>
  <c r="A61" i="22"/>
  <c r="A61" i="21"/>
  <c r="J61" i="21"/>
  <c r="I62" i="21"/>
  <c r="S62" i="21"/>
  <c r="AD62" i="21"/>
  <c r="B61" i="21"/>
  <c r="J62" i="20"/>
  <c r="A62" i="20"/>
  <c r="S63" i="20"/>
  <c r="AD63" i="20"/>
  <c r="B62" i="20"/>
  <c r="H58" i="17"/>
  <c r="B58" i="17"/>
  <c r="A58" i="17"/>
  <c r="J58" i="17"/>
  <c r="A58" i="1"/>
  <c r="J58" i="1"/>
  <c r="B58" i="1"/>
  <c r="AL59" i="18"/>
  <c r="AM59" i="18"/>
  <c r="AK59" i="18"/>
  <c r="W60" i="18"/>
  <c r="M58" i="18"/>
  <c r="L58" i="18"/>
  <c r="Q59" i="18"/>
  <c r="U59" i="18"/>
  <c r="AL59" i="16"/>
  <c r="AM59" i="16"/>
  <c r="AK59" i="16"/>
  <c r="W60" i="16"/>
  <c r="M59" i="16"/>
  <c r="L59" i="16"/>
  <c r="Q60" i="16"/>
  <c r="U62" i="16"/>
  <c r="AK57" i="17"/>
  <c r="AL57" i="17"/>
  <c r="AM57" i="17"/>
  <c r="W58" i="17"/>
  <c r="L57" i="17"/>
  <c r="Q58" i="17"/>
  <c r="M57" i="17"/>
  <c r="U61" i="17"/>
  <c r="U61" i="1"/>
  <c r="X59" i="1"/>
  <c r="M58" i="1"/>
  <c r="L58" i="1"/>
  <c r="Q59" i="1"/>
  <c r="AM60" i="1"/>
  <c r="AK60" i="1"/>
  <c r="AL60" i="1"/>
  <c r="W61" i="1"/>
  <c r="S59" i="1"/>
  <c r="AD59" i="1"/>
  <c r="C60" i="18"/>
  <c r="S59" i="18"/>
  <c r="AD59" i="18"/>
  <c r="S59" i="17"/>
  <c r="AD59" i="17"/>
  <c r="S59" i="16"/>
  <c r="AD59" i="16"/>
  <c r="C60" i="15"/>
  <c r="G60" i="15"/>
  <c r="S59" i="15"/>
  <c r="AD59" i="15"/>
  <c r="C60" i="14"/>
  <c r="G60" i="14"/>
  <c r="S59" i="14"/>
  <c r="AD59" i="14"/>
  <c r="B228" i="20"/>
  <c r="H228" i="20"/>
  <c r="G229" i="20"/>
  <c r="I64" i="20"/>
  <c r="F60" i="18"/>
  <c r="G60" i="18"/>
  <c r="I60" i="17"/>
  <c r="F64" i="20"/>
  <c r="R64" i="20"/>
  <c r="F60" i="17"/>
  <c r="R60" i="17"/>
  <c r="F63" i="21"/>
  <c r="R63" i="21"/>
  <c r="F60" i="16"/>
  <c r="R60" i="16"/>
  <c r="F63" i="22"/>
  <c r="R63" i="22"/>
  <c r="F60" i="15"/>
  <c r="R60" i="15"/>
  <c r="F62" i="23"/>
  <c r="R62" i="23"/>
  <c r="F60" i="14"/>
  <c r="R60" i="14"/>
  <c r="R60" i="18"/>
  <c r="F62" i="24"/>
  <c r="R62" i="24"/>
  <c r="C63" i="24"/>
  <c r="G63" i="24"/>
  <c r="I62" i="24"/>
  <c r="S62" i="24"/>
  <c r="AD62" i="24"/>
  <c r="B61" i="24"/>
  <c r="H61" i="24"/>
  <c r="A61" i="24"/>
  <c r="J61" i="24"/>
  <c r="AL64" i="23"/>
  <c r="AK64" i="23"/>
  <c r="AM64" i="23"/>
  <c r="W65" i="23"/>
  <c r="L60" i="23"/>
  <c r="Q61" i="23"/>
  <c r="M60" i="23"/>
  <c r="U61" i="23"/>
  <c r="AM64" i="20"/>
  <c r="AK64" i="20"/>
  <c r="AL64" i="20"/>
  <c r="W65" i="20"/>
  <c r="L61" i="20"/>
  <c r="Q62" i="20"/>
  <c r="M61" i="20"/>
  <c r="U62" i="20"/>
  <c r="F60" i="1"/>
  <c r="R60" i="1"/>
  <c r="I60" i="16"/>
  <c r="J61" i="23"/>
  <c r="A61" i="23"/>
  <c r="H59" i="16"/>
  <c r="B59" i="16"/>
  <c r="I60" i="14"/>
  <c r="J59" i="16"/>
  <c r="A59" i="16"/>
  <c r="I60" i="15"/>
  <c r="S62" i="23"/>
  <c r="AD62" i="23"/>
  <c r="C63" i="23"/>
  <c r="G63" i="23"/>
  <c r="I62" i="23"/>
  <c r="B59" i="18"/>
  <c r="J59" i="14"/>
  <c r="A59" i="14"/>
  <c r="A59" i="15"/>
  <c r="J59" i="15"/>
  <c r="I60" i="18"/>
  <c r="B61" i="23"/>
  <c r="H61" i="23"/>
  <c r="A59" i="18"/>
  <c r="J59" i="18"/>
  <c r="B59" i="14"/>
  <c r="H59" i="14"/>
  <c r="H59" i="15"/>
  <c r="B59" i="15"/>
  <c r="I63" i="22"/>
  <c r="S63" i="22"/>
  <c r="AD63" i="22"/>
  <c r="B62" i="22"/>
  <c r="H62" i="22"/>
  <c r="J62" i="22"/>
  <c r="A62" i="22"/>
  <c r="I63" i="21"/>
  <c r="S63" i="21"/>
  <c r="AD63" i="21"/>
  <c r="B62" i="21"/>
  <c r="A62" i="21"/>
  <c r="J62" i="21"/>
  <c r="J63" i="20"/>
  <c r="A63" i="20"/>
  <c r="S64" i="20"/>
  <c r="AD64" i="20"/>
  <c r="B63" i="20"/>
  <c r="H59" i="17"/>
  <c r="B59" i="17"/>
  <c r="A59" i="17"/>
  <c r="J59" i="17"/>
  <c r="A59" i="1"/>
  <c r="J59" i="1"/>
  <c r="B59" i="1"/>
  <c r="AK60" i="18"/>
  <c r="AL60" i="18"/>
  <c r="AM60" i="18"/>
  <c r="W61" i="18"/>
  <c r="M59" i="18"/>
  <c r="L59" i="18"/>
  <c r="Q60" i="18"/>
  <c r="U60" i="18"/>
  <c r="AK60" i="16"/>
  <c r="AL60" i="16"/>
  <c r="AM60" i="16"/>
  <c r="W61" i="16"/>
  <c r="M60" i="16"/>
  <c r="L60" i="16"/>
  <c r="Q61" i="16"/>
  <c r="U63" i="16"/>
  <c r="AM58" i="17"/>
  <c r="AK58" i="17"/>
  <c r="AL58" i="17"/>
  <c r="W59" i="17"/>
  <c r="L58" i="17"/>
  <c r="Q59" i="17"/>
  <c r="M58" i="17"/>
  <c r="U62" i="17"/>
  <c r="X60" i="1"/>
  <c r="M59" i="1"/>
  <c r="L59" i="1"/>
  <c r="Q60" i="1"/>
  <c r="AL61" i="1"/>
  <c r="AM61" i="1"/>
  <c r="AK61" i="1"/>
  <c r="W62" i="1"/>
  <c r="U62" i="1"/>
  <c r="S60" i="1"/>
  <c r="AD60" i="1"/>
  <c r="C61" i="18"/>
  <c r="S60" i="18"/>
  <c r="AD60" i="18"/>
  <c r="S60" i="17"/>
  <c r="AD60" i="17"/>
  <c r="S60" i="16"/>
  <c r="AD60" i="16"/>
  <c r="C61" i="15"/>
  <c r="G61" i="15"/>
  <c r="S60" i="15"/>
  <c r="AD60" i="15"/>
  <c r="C61" i="14"/>
  <c r="G61" i="14"/>
  <c r="S60" i="14"/>
  <c r="AD60" i="14"/>
  <c r="B229" i="20"/>
  <c r="H229" i="20"/>
  <c r="G230" i="20"/>
  <c r="I65" i="20"/>
  <c r="F61" i="18"/>
  <c r="G61" i="18"/>
  <c r="I61" i="17"/>
  <c r="F61" i="1"/>
  <c r="R61" i="1"/>
  <c r="F65" i="20"/>
  <c r="R65" i="20"/>
  <c r="F61" i="17"/>
  <c r="R61" i="17"/>
  <c r="F64" i="21"/>
  <c r="R64" i="21"/>
  <c r="F61" i="16"/>
  <c r="R61" i="16"/>
  <c r="F64" i="22"/>
  <c r="R64" i="22"/>
  <c r="F61" i="15"/>
  <c r="R61" i="15"/>
  <c r="F63" i="23"/>
  <c r="R63" i="23"/>
  <c r="F61" i="14"/>
  <c r="R61" i="14"/>
  <c r="R61" i="18"/>
  <c r="J62" i="24"/>
  <c r="A62" i="24"/>
  <c r="F63" i="24"/>
  <c r="R63" i="24"/>
  <c r="C64" i="24"/>
  <c r="G64" i="24"/>
  <c r="I63" i="24"/>
  <c r="S63" i="24"/>
  <c r="AD63" i="24"/>
  <c r="B62" i="24"/>
  <c r="H62" i="24"/>
  <c r="M61" i="23"/>
  <c r="L61" i="23"/>
  <c r="Q62" i="23"/>
  <c r="U62" i="23"/>
  <c r="AL65" i="23"/>
  <c r="AM65" i="23"/>
  <c r="AK65" i="23"/>
  <c r="W66" i="23"/>
  <c r="L62" i="20"/>
  <c r="Q63" i="20"/>
  <c r="M62" i="20"/>
  <c r="U63" i="20"/>
  <c r="AL65" i="20"/>
  <c r="AM65" i="20"/>
  <c r="AK65" i="20"/>
  <c r="W66" i="20"/>
  <c r="B60" i="15"/>
  <c r="H60" i="15"/>
  <c r="I61" i="15"/>
  <c r="B62" i="23"/>
  <c r="H62" i="23"/>
  <c r="A60" i="18"/>
  <c r="J60" i="14"/>
  <c r="A60" i="14"/>
  <c r="B60" i="16"/>
  <c r="H60" i="16"/>
  <c r="C64" i="23"/>
  <c r="G64" i="23"/>
  <c r="I63" i="23"/>
  <c r="S63" i="23"/>
  <c r="AD63" i="23"/>
  <c r="I61" i="14"/>
  <c r="I61" i="16"/>
  <c r="I61" i="18"/>
  <c r="H60" i="18"/>
  <c r="B60" i="18"/>
  <c r="A62" i="23"/>
  <c r="J62" i="23"/>
  <c r="A60" i="15"/>
  <c r="J60" i="15"/>
  <c r="H60" i="14"/>
  <c r="B60" i="14"/>
  <c r="J60" i="16"/>
  <c r="A60" i="16"/>
  <c r="I64" i="22"/>
  <c r="S64" i="22"/>
  <c r="AD64" i="22"/>
  <c r="H63" i="22"/>
  <c r="B63" i="22"/>
  <c r="A63" i="22"/>
  <c r="J63" i="22"/>
  <c r="J63" i="21"/>
  <c r="A63" i="21"/>
  <c r="I64" i="21"/>
  <c r="S64" i="21"/>
  <c r="AD64" i="21"/>
  <c r="B63" i="21"/>
  <c r="A64" i="20"/>
  <c r="J64" i="20"/>
  <c r="S65" i="20"/>
  <c r="AD65" i="20"/>
  <c r="B64" i="20"/>
  <c r="H60" i="17"/>
  <c r="B60" i="17"/>
  <c r="A60" i="17"/>
  <c r="J60" i="17"/>
  <c r="I61" i="1"/>
  <c r="B60" i="1"/>
  <c r="A60" i="1"/>
  <c r="J60" i="1"/>
  <c r="AK61" i="18"/>
  <c r="AM61" i="18"/>
  <c r="AL61" i="18"/>
  <c r="W62" i="18"/>
  <c r="M60" i="18"/>
  <c r="L60" i="18"/>
  <c r="Q61" i="18"/>
  <c r="U61" i="18"/>
  <c r="AK61" i="16"/>
  <c r="AL61" i="16"/>
  <c r="AM61" i="16"/>
  <c r="W62" i="16"/>
  <c r="M61" i="16"/>
  <c r="L61" i="16"/>
  <c r="Q62" i="16"/>
  <c r="U64" i="16"/>
  <c r="AL59" i="17"/>
  <c r="AM59" i="17"/>
  <c r="AK59" i="17"/>
  <c r="W60" i="17"/>
  <c r="L59" i="17"/>
  <c r="Q60" i="17"/>
  <c r="M59" i="17"/>
  <c r="U63" i="17"/>
  <c r="U63" i="1"/>
  <c r="X61" i="1"/>
  <c r="M60" i="1"/>
  <c r="L60" i="1"/>
  <c r="Q61" i="1"/>
  <c r="AM62" i="1"/>
  <c r="AK62" i="1"/>
  <c r="AL62" i="1"/>
  <c r="W63" i="1"/>
  <c r="S61" i="1"/>
  <c r="AD61" i="1"/>
  <c r="C62" i="18"/>
  <c r="S61" i="18"/>
  <c r="AD61" i="18"/>
  <c r="S61" i="17"/>
  <c r="AD61" i="17"/>
  <c r="S61" i="16"/>
  <c r="AD61" i="16"/>
  <c r="C62" i="15"/>
  <c r="G62" i="15"/>
  <c r="S61" i="15"/>
  <c r="AD61" i="15"/>
  <c r="C62" i="14"/>
  <c r="G62" i="14"/>
  <c r="S61" i="14"/>
  <c r="AD61" i="14"/>
  <c r="H230" i="20"/>
  <c r="B230" i="20"/>
  <c r="G231" i="20"/>
  <c r="I66" i="20"/>
  <c r="F62" i="18"/>
  <c r="R62" i="18"/>
  <c r="G62" i="18"/>
  <c r="I62" i="17"/>
  <c r="F66" i="20"/>
  <c r="R66" i="20"/>
  <c r="F62" i="17"/>
  <c r="R62" i="17"/>
  <c r="F65" i="21"/>
  <c r="R65" i="21"/>
  <c r="F62" i="16"/>
  <c r="R62" i="16"/>
  <c r="F65" i="22"/>
  <c r="R65" i="22"/>
  <c r="F62" i="15"/>
  <c r="R62" i="15"/>
  <c r="F64" i="23"/>
  <c r="R64" i="23"/>
  <c r="F62" i="14"/>
  <c r="R62" i="14"/>
  <c r="J63" i="24"/>
  <c r="A63" i="24"/>
  <c r="F64" i="24"/>
  <c r="R64" i="24"/>
  <c r="S64" i="24"/>
  <c r="AD64" i="24"/>
  <c r="C65" i="24"/>
  <c r="G65" i="24"/>
  <c r="I64" i="24"/>
  <c r="H63" i="24"/>
  <c r="B63" i="24"/>
  <c r="AM66" i="23"/>
  <c r="AK66" i="23"/>
  <c r="AL66" i="23"/>
  <c r="W67" i="23"/>
  <c r="M62" i="23"/>
  <c r="L62" i="23"/>
  <c r="Q63" i="23"/>
  <c r="U63" i="23"/>
  <c r="AK66" i="20"/>
  <c r="AL66" i="20"/>
  <c r="AM66" i="20"/>
  <c r="W67" i="20"/>
  <c r="M63" i="20"/>
  <c r="L63" i="20"/>
  <c r="Q64" i="20"/>
  <c r="U64" i="20"/>
  <c r="F62" i="1"/>
  <c r="R62" i="1"/>
  <c r="H61" i="16"/>
  <c r="B61" i="16"/>
  <c r="B61" i="15"/>
  <c r="H61" i="15"/>
  <c r="A61" i="16"/>
  <c r="J61" i="16"/>
  <c r="A63" i="23"/>
  <c r="J63" i="23"/>
  <c r="A61" i="15"/>
  <c r="J61" i="15"/>
  <c r="I62" i="15"/>
  <c r="H61" i="18"/>
  <c r="B61" i="18"/>
  <c r="J61" i="14"/>
  <c r="A61" i="14"/>
  <c r="I64" i="23"/>
  <c r="S64" i="23"/>
  <c r="AD64" i="23"/>
  <c r="C65" i="23"/>
  <c r="G65" i="23"/>
  <c r="I62" i="14"/>
  <c r="I62" i="16"/>
  <c r="I62" i="18"/>
  <c r="A61" i="18"/>
  <c r="H61" i="14"/>
  <c r="B61" i="14"/>
  <c r="B63" i="23"/>
  <c r="H63" i="23"/>
  <c r="A64" i="22"/>
  <c r="J64" i="22"/>
  <c r="I65" i="22"/>
  <c r="S65" i="22"/>
  <c r="AD65" i="22"/>
  <c r="H64" i="22"/>
  <c r="B64" i="22"/>
  <c r="J64" i="21"/>
  <c r="A64" i="21"/>
  <c r="I65" i="21"/>
  <c r="S65" i="21"/>
  <c r="AD65" i="21"/>
  <c r="B64" i="21"/>
  <c r="B65" i="20"/>
  <c r="S66" i="20"/>
  <c r="AD66" i="20"/>
  <c r="A65" i="20"/>
  <c r="J65" i="20"/>
  <c r="H61" i="17"/>
  <c r="B61" i="17"/>
  <c r="J61" i="17"/>
  <c r="A61" i="17"/>
  <c r="A61" i="1"/>
  <c r="J61" i="1"/>
  <c r="B61" i="1"/>
  <c r="I62" i="1"/>
  <c r="AM62" i="18"/>
  <c r="AK62" i="18"/>
  <c r="AL62" i="18"/>
  <c r="W63" i="18"/>
  <c r="M61" i="18"/>
  <c r="L61" i="18"/>
  <c r="Q62" i="18"/>
  <c r="U62" i="18"/>
  <c r="AM62" i="16"/>
  <c r="AK62" i="16"/>
  <c r="AL62" i="16"/>
  <c r="W63" i="16"/>
  <c r="M62" i="16"/>
  <c r="L62" i="16"/>
  <c r="Q63" i="16"/>
  <c r="U65" i="16"/>
  <c r="AK60" i="17"/>
  <c r="AL60" i="17"/>
  <c r="AM60" i="17"/>
  <c r="W61" i="17"/>
  <c r="L60" i="17"/>
  <c r="Q61" i="17"/>
  <c r="M60" i="17"/>
  <c r="U64" i="17"/>
  <c r="X62" i="1"/>
  <c r="M61" i="1"/>
  <c r="L61" i="1"/>
  <c r="Q62" i="1"/>
  <c r="AM63" i="1"/>
  <c r="AK63" i="1"/>
  <c r="AL63" i="1"/>
  <c r="W64" i="1"/>
  <c r="U64" i="1"/>
  <c r="S62" i="1"/>
  <c r="C63" i="18"/>
  <c r="S62" i="18"/>
  <c r="AD62" i="18"/>
  <c r="S62" i="17"/>
  <c r="AD62" i="17"/>
  <c r="S62" i="16"/>
  <c r="AD62" i="16"/>
  <c r="C63" i="15"/>
  <c r="G63" i="15"/>
  <c r="S62" i="15"/>
  <c r="AD62" i="15"/>
  <c r="C63" i="14"/>
  <c r="G63" i="14"/>
  <c r="S62" i="14"/>
  <c r="AD62" i="14"/>
  <c r="G232" i="20"/>
  <c r="B231" i="20"/>
  <c r="H231" i="20"/>
  <c r="I67" i="20"/>
  <c r="F63" i="18"/>
  <c r="R63" i="18"/>
  <c r="G63" i="18"/>
  <c r="I63" i="17"/>
  <c r="F63" i="1"/>
  <c r="R63" i="1"/>
  <c r="F67" i="20"/>
  <c r="R67" i="20"/>
  <c r="F63" i="17"/>
  <c r="R63" i="17"/>
  <c r="F66" i="21"/>
  <c r="R66" i="21"/>
  <c r="F66" i="22"/>
  <c r="R66" i="22"/>
  <c r="F63" i="15"/>
  <c r="R63" i="15"/>
  <c r="F65" i="23"/>
  <c r="R65" i="23"/>
  <c r="F63" i="14"/>
  <c r="R63" i="14"/>
  <c r="H65" i="24"/>
  <c r="B65" i="24"/>
  <c r="F63" i="16"/>
  <c r="R63" i="16"/>
  <c r="A64" i="24"/>
  <c r="J64" i="24"/>
  <c r="F65" i="24"/>
  <c r="R65" i="24"/>
  <c r="C66" i="24"/>
  <c r="I65" i="24"/>
  <c r="S65" i="24"/>
  <c r="AD65" i="24"/>
  <c r="B64" i="24"/>
  <c r="H64" i="24"/>
  <c r="L63" i="23"/>
  <c r="M63" i="23"/>
  <c r="U64" i="23"/>
  <c r="AL67" i="23"/>
  <c r="AM67" i="23"/>
  <c r="AK67" i="23"/>
  <c r="W68" i="23"/>
  <c r="Q64" i="23"/>
  <c r="L64" i="20"/>
  <c r="Q65" i="20"/>
  <c r="M64" i="20"/>
  <c r="U65" i="20"/>
  <c r="AM67" i="20"/>
  <c r="AK67" i="20"/>
  <c r="AL67" i="20"/>
  <c r="W68" i="20"/>
  <c r="AD62" i="1"/>
  <c r="AY20" i="1"/>
  <c r="F8" i="19"/>
  <c r="H64" i="23"/>
  <c r="B64" i="23"/>
  <c r="A62" i="15"/>
  <c r="J62" i="15"/>
  <c r="H62" i="18"/>
  <c r="B62" i="18"/>
  <c r="H62" i="14"/>
  <c r="B62" i="14"/>
  <c r="I63" i="15"/>
  <c r="I63" i="14"/>
  <c r="A62" i="18"/>
  <c r="J62" i="18"/>
  <c r="J62" i="14"/>
  <c r="A62" i="14"/>
  <c r="J64" i="23"/>
  <c r="A64" i="23"/>
  <c r="A62" i="16"/>
  <c r="J62" i="16"/>
  <c r="J63" i="16"/>
  <c r="H63" i="16"/>
  <c r="B63" i="16"/>
  <c r="I63" i="18"/>
  <c r="H62" i="16"/>
  <c r="B62" i="16"/>
  <c r="S65" i="23"/>
  <c r="AD65" i="23"/>
  <c r="C66" i="23"/>
  <c r="G66" i="23"/>
  <c r="I65" i="23"/>
  <c r="B62" i="15"/>
  <c r="H62" i="15"/>
  <c r="I66" i="22"/>
  <c r="S66" i="22"/>
  <c r="AD66" i="22"/>
  <c r="H65" i="22"/>
  <c r="B65" i="22"/>
  <c r="J65" i="22"/>
  <c r="A65" i="22"/>
  <c r="A65" i="21"/>
  <c r="J65" i="21"/>
  <c r="I66" i="21"/>
  <c r="S66" i="21"/>
  <c r="AD66" i="21"/>
  <c r="B65" i="21"/>
  <c r="S67" i="20"/>
  <c r="AD67" i="20"/>
  <c r="B66" i="20"/>
  <c r="J66" i="20"/>
  <c r="A66" i="20"/>
  <c r="H62" i="17"/>
  <c r="B62" i="17"/>
  <c r="J62" i="17"/>
  <c r="A62" i="17"/>
  <c r="A62" i="1"/>
  <c r="J62" i="1"/>
  <c r="B62" i="1"/>
  <c r="I63" i="1"/>
  <c r="AL63" i="18"/>
  <c r="AM63" i="18"/>
  <c r="AK63" i="18"/>
  <c r="W64" i="18"/>
  <c r="M62" i="18"/>
  <c r="L62" i="18"/>
  <c r="Q63" i="18"/>
  <c r="U63" i="18"/>
  <c r="AL63" i="16"/>
  <c r="AM63" i="16"/>
  <c r="AK63" i="16"/>
  <c r="W64" i="16"/>
  <c r="M63" i="16"/>
  <c r="L63" i="16"/>
  <c r="Q64" i="16"/>
  <c r="U66" i="16"/>
  <c r="AK61" i="17"/>
  <c r="AL61" i="17"/>
  <c r="AM61" i="17"/>
  <c r="W62" i="17"/>
  <c r="L61" i="17"/>
  <c r="Q62" i="17"/>
  <c r="M61" i="17"/>
  <c r="U65" i="17"/>
  <c r="U65" i="1"/>
  <c r="X63" i="1"/>
  <c r="M62" i="1"/>
  <c r="L62" i="1"/>
  <c r="Q63" i="1"/>
  <c r="AL64" i="1"/>
  <c r="AM64" i="1"/>
  <c r="AK64" i="1"/>
  <c r="W65" i="1"/>
  <c r="S63" i="1"/>
  <c r="AD63" i="1"/>
  <c r="C64" i="18"/>
  <c r="S63" i="18"/>
  <c r="AD63" i="18"/>
  <c r="S63" i="17"/>
  <c r="AD63" i="17"/>
  <c r="S63" i="16"/>
  <c r="AD63" i="16"/>
  <c r="C64" i="15"/>
  <c r="G64" i="15"/>
  <c r="S63" i="15"/>
  <c r="AD63" i="15"/>
  <c r="C64" i="14"/>
  <c r="G64" i="14"/>
  <c r="S63" i="14"/>
  <c r="AD63" i="14"/>
  <c r="B232" i="20"/>
  <c r="H232" i="20"/>
  <c r="G233" i="20"/>
  <c r="I68" i="20"/>
  <c r="F64" i="18"/>
  <c r="G64" i="18"/>
  <c r="G66" i="24"/>
  <c r="H66" i="24"/>
  <c r="I64" i="17"/>
  <c r="F64" i="1"/>
  <c r="R64" i="1"/>
  <c r="F68" i="20"/>
  <c r="R68" i="20"/>
  <c r="F64" i="17"/>
  <c r="R64" i="17"/>
  <c r="F67" i="21"/>
  <c r="R67" i="21"/>
  <c r="F67" i="22"/>
  <c r="R67" i="22"/>
  <c r="F64" i="15"/>
  <c r="R64" i="15"/>
  <c r="F66" i="23"/>
  <c r="R66" i="23"/>
  <c r="F64" i="14"/>
  <c r="R64" i="14"/>
  <c r="R64" i="18"/>
  <c r="F64" i="16"/>
  <c r="R64" i="16"/>
  <c r="J65" i="24"/>
  <c r="A65" i="24"/>
  <c r="F66" i="24"/>
  <c r="R66" i="24"/>
  <c r="C67" i="24"/>
  <c r="G67" i="24"/>
  <c r="I66" i="24"/>
  <c r="S66" i="24"/>
  <c r="AD66" i="24"/>
  <c r="AY28" i="1"/>
  <c r="F8" i="26"/>
  <c r="AL68" i="23"/>
  <c r="AK68" i="23"/>
  <c r="AM68" i="23"/>
  <c r="W69" i="23"/>
  <c r="M64" i="23"/>
  <c r="L64" i="23"/>
  <c r="Q65" i="23"/>
  <c r="U65" i="23"/>
  <c r="AK68" i="20"/>
  <c r="AM68" i="20"/>
  <c r="AL68" i="20"/>
  <c r="W69" i="20"/>
  <c r="L65" i="20"/>
  <c r="Q66" i="20"/>
  <c r="M65" i="20"/>
  <c r="U66" i="20"/>
  <c r="H64" i="16"/>
  <c r="B64" i="16"/>
  <c r="J63" i="14"/>
  <c r="A63" i="14"/>
  <c r="H65" i="23"/>
  <c r="B65" i="23"/>
  <c r="A63" i="18"/>
  <c r="J63" i="18"/>
  <c r="H63" i="14"/>
  <c r="B63" i="14"/>
  <c r="I64" i="18"/>
  <c r="B63" i="18"/>
  <c r="H63" i="18"/>
  <c r="I64" i="15"/>
  <c r="J65" i="23"/>
  <c r="A65" i="23"/>
  <c r="A63" i="15"/>
  <c r="J63" i="15"/>
  <c r="I64" i="14"/>
  <c r="C67" i="23"/>
  <c r="G67" i="23"/>
  <c r="I66" i="23"/>
  <c r="S66" i="23"/>
  <c r="AD66" i="23"/>
  <c r="B63" i="15"/>
  <c r="H63" i="15"/>
  <c r="I67" i="22"/>
  <c r="S67" i="22"/>
  <c r="AD67" i="22"/>
  <c r="B66" i="22"/>
  <c r="H66" i="22"/>
  <c r="J66" i="22"/>
  <c r="A66" i="22"/>
  <c r="A66" i="21"/>
  <c r="J66" i="21"/>
  <c r="B66" i="21"/>
  <c r="I67" i="21"/>
  <c r="S67" i="21"/>
  <c r="AD67" i="21"/>
  <c r="S68" i="20"/>
  <c r="AD68" i="20"/>
  <c r="B67" i="20"/>
  <c r="J67" i="20"/>
  <c r="A67" i="20"/>
  <c r="H63" i="17"/>
  <c r="B63" i="17"/>
  <c r="J63" i="17"/>
  <c r="A63" i="17"/>
  <c r="A63" i="1"/>
  <c r="J63" i="1"/>
  <c r="B63" i="1"/>
  <c r="I64" i="1"/>
  <c r="AK64" i="18"/>
  <c r="AL64" i="18"/>
  <c r="AM64" i="18"/>
  <c r="W65" i="18"/>
  <c r="M63" i="18"/>
  <c r="L63" i="18"/>
  <c r="Q64" i="18"/>
  <c r="U64" i="18"/>
  <c r="AK64" i="16"/>
  <c r="AL64" i="16"/>
  <c r="AM64" i="16"/>
  <c r="W65" i="16"/>
  <c r="M64" i="16"/>
  <c r="L64" i="16"/>
  <c r="Q65" i="16"/>
  <c r="U67" i="16"/>
  <c r="AM62" i="17"/>
  <c r="AK62" i="17"/>
  <c r="AL62" i="17"/>
  <c r="W63" i="17"/>
  <c r="L62" i="17"/>
  <c r="Q63" i="17"/>
  <c r="M62" i="17"/>
  <c r="U66" i="17"/>
  <c r="X64" i="1"/>
  <c r="M63" i="1"/>
  <c r="L63" i="1"/>
  <c r="Q64" i="1"/>
  <c r="AK65" i="1"/>
  <c r="AL65" i="1"/>
  <c r="AM65" i="1"/>
  <c r="W66" i="1"/>
  <c r="U66" i="1"/>
  <c r="S64" i="1"/>
  <c r="AD64" i="1"/>
  <c r="C65" i="18"/>
  <c r="S64" i="18"/>
  <c r="S64" i="17"/>
  <c r="AD64" i="17"/>
  <c r="S64" i="16"/>
  <c r="AD64" i="16"/>
  <c r="C65" i="15"/>
  <c r="G65" i="15"/>
  <c r="S64" i="15"/>
  <c r="AD64" i="15"/>
  <c r="C65" i="14"/>
  <c r="G65" i="14"/>
  <c r="S64" i="14"/>
  <c r="AD64" i="14"/>
  <c r="B233" i="20"/>
  <c r="H233" i="20"/>
  <c r="G234" i="20"/>
  <c r="I69" i="20"/>
  <c r="F65" i="18"/>
  <c r="R65" i="18"/>
  <c r="G65" i="18"/>
  <c r="B66" i="24"/>
  <c r="I65" i="17"/>
  <c r="F65" i="1"/>
  <c r="R65" i="1"/>
  <c r="F69" i="20"/>
  <c r="R69" i="20"/>
  <c r="F65" i="17"/>
  <c r="R65" i="17"/>
  <c r="F68" i="21"/>
  <c r="R68" i="21"/>
  <c r="F65" i="16"/>
  <c r="R65" i="16"/>
  <c r="F68" i="22"/>
  <c r="R68" i="22"/>
  <c r="F65" i="15"/>
  <c r="R65" i="15"/>
  <c r="F67" i="23"/>
  <c r="R67" i="23"/>
  <c r="F65" i="14"/>
  <c r="R65" i="14"/>
  <c r="J66" i="24"/>
  <c r="A66" i="24"/>
  <c r="F67" i="24"/>
  <c r="R67" i="24"/>
  <c r="C68" i="24"/>
  <c r="G68" i="24"/>
  <c r="I67" i="24"/>
  <c r="S67" i="24"/>
  <c r="AD67" i="24"/>
  <c r="L65" i="23"/>
  <c r="Q66" i="23"/>
  <c r="M65" i="23"/>
  <c r="U66" i="23"/>
  <c r="AL69" i="23"/>
  <c r="AM69" i="23"/>
  <c r="AK69" i="23"/>
  <c r="W70" i="23"/>
  <c r="L66" i="20"/>
  <c r="Q67" i="20"/>
  <c r="M66" i="20"/>
  <c r="U67" i="20"/>
  <c r="AL69" i="20"/>
  <c r="AM69" i="20"/>
  <c r="AK69" i="20"/>
  <c r="W70" i="20"/>
  <c r="H66" i="23"/>
  <c r="B66" i="23"/>
  <c r="B64" i="15"/>
  <c r="H64" i="15"/>
  <c r="A64" i="18"/>
  <c r="I65" i="14"/>
  <c r="A64" i="15"/>
  <c r="J64" i="15"/>
  <c r="I65" i="15"/>
  <c r="H64" i="14"/>
  <c r="B64" i="14"/>
  <c r="I65" i="16"/>
  <c r="I65" i="18"/>
  <c r="I67" i="23"/>
  <c r="S67" i="23"/>
  <c r="AD67" i="23"/>
  <c r="C68" i="23"/>
  <c r="G68" i="23"/>
  <c r="H64" i="18"/>
  <c r="B64" i="18"/>
  <c r="J66" i="23"/>
  <c r="A66" i="23"/>
  <c r="J64" i="14"/>
  <c r="A64" i="14"/>
  <c r="I68" i="22"/>
  <c r="S68" i="22"/>
  <c r="AD68" i="22"/>
  <c r="H67" i="22"/>
  <c r="B67" i="22"/>
  <c r="A67" i="22"/>
  <c r="J67" i="22"/>
  <c r="A67" i="21"/>
  <c r="J67" i="21"/>
  <c r="S68" i="21"/>
  <c r="AD68" i="21"/>
  <c r="I68" i="21"/>
  <c r="B67" i="21"/>
  <c r="S69" i="20"/>
  <c r="AD69" i="20"/>
  <c r="B68" i="20"/>
  <c r="A68" i="20"/>
  <c r="J68" i="20"/>
  <c r="B64" i="17"/>
  <c r="H64" i="17"/>
  <c r="J64" i="17"/>
  <c r="A64" i="17"/>
  <c r="AD64" i="18"/>
  <c r="B64" i="1"/>
  <c r="A64" i="1"/>
  <c r="J64" i="1"/>
  <c r="I65" i="1"/>
  <c r="AK65" i="18"/>
  <c r="AM65" i="18"/>
  <c r="AL65" i="18"/>
  <c r="W66" i="18"/>
  <c r="M64" i="18"/>
  <c r="L64" i="18"/>
  <c r="Q65" i="18"/>
  <c r="U65" i="18"/>
  <c r="AK65" i="16"/>
  <c r="AL65" i="16"/>
  <c r="AM65" i="16"/>
  <c r="W66" i="16"/>
  <c r="L65" i="16"/>
  <c r="Q66" i="16"/>
  <c r="M65" i="16"/>
  <c r="U68" i="16"/>
  <c r="AL63" i="17"/>
  <c r="AM63" i="17"/>
  <c r="AK63" i="17"/>
  <c r="W64" i="17"/>
  <c r="L63" i="17"/>
  <c r="Q64" i="17"/>
  <c r="M63" i="17"/>
  <c r="U67" i="17"/>
  <c r="U67" i="1"/>
  <c r="X65" i="1"/>
  <c r="M64" i="1"/>
  <c r="L64" i="1"/>
  <c r="Q65" i="1"/>
  <c r="AM66" i="1"/>
  <c r="AK66" i="1"/>
  <c r="AL66" i="1"/>
  <c r="W67" i="1"/>
  <c r="S65" i="1"/>
  <c r="AD65" i="1"/>
  <c r="C66" i="18"/>
  <c r="S65" i="18"/>
  <c r="AD65" i="18"/>
  <c r="S65" i="17"/>
  <c r="AD65" i="17"/>
  <c r="S65" i="16"/>
  <c r="AD65" i="16"/>
  <c r="C66" i="15"/>
  <c r="G66" i="15"/>
  <c r="S65" i="15"/>
  <c r="AD65" i="15"/>
  <c r="C66" i="14"/>
  <c r="G66" i="14"/>
  <c r="S65" i="14"/>
  <c r="H234" i="20"/>
  <c r="B234" i="20"/>
  <c r="G235" i="20"/>
  <c r="I70" i="20"/>
  <c r="F66" i="18"/>
  <c r="R66" i="18"/>
  <c r="G66" i="18"/>
  <c r="I66" i="17"/>
  <c r="F66" i="1"/>
  <c r="R66" i="1"/>
  <c r="F70" i="20"/>
  <c r="R70" i="20"/>
  <c r="F66" i="17"/>
  <c r="R66" i="17"/>
  <c r="F69" i="21"/>
  <c r="R69" i="21"/>
  <c r="F66" i="16"/>
  <c r="R66" i="16"/>
  <c r="F69" i="22"/>
  <c r="R69" i="22"/>
  <c r="F66" i="15"/>
  <c r="R66" i="15"/>
  <c r="F68" i="23"/>
  <c r="R68" i="23"/>
  <c r="F66" i="14"/>
  <c r="R66" i="14"/>
  <c r="F68" i="24"/>
  <c r="R68" i="24"/>
  <c r="C69" i="24"/>
  <c r="G69" i="24"/>
  <c r="S68" i="24"/>
  <c r="AD68" i="24"/>
  <c r="I68" i="24"/>
  <c r="H67" i="24"/>
  <c r="B67" i="24"/>
  <c r="J67" i="24"/>
  <c r="A67" i="24"/>
  <c r="AM70" i="23"/>
  <c r="AK70" i="23"/>
  <c r="AL70" i="23"/>
  <c r="W71" i="23"/>
  <c r="L66" i="23"/>
  <c r="Q67" i="23"/>
  <c r="M66" i="23"/>
  <c r="U67" i="23"/>
  <c r="AK70" i="20"/>
  <c r="AL70" i="20"/>
  <c r="AM70" i="20"/>
  <c r="W71" i="20"/>
  <c r="M67" i="20"/>
  <c r="L67" i="20"/>
  <c r="Q68" i="20"/>
  <c r="U68" i="20"/>
  <c r="I66" i="14"/>
  <c r="I66" i="16"/>
  <c r="I66" i="18"/>
  <c r="J67" i="23"/>
  <c r="A67" i="23"/>
  <c r="A65" i="16"/>
  <c r="J65" i="16"/>
  <c r="H65" i="15"/>
  <c r="B65" i="15"/>
  <c r="H65" i="14"/>
  <c r="B65" i="14"/>
  <c r="B65" i="16"/>
  <c r="H65" i="16"/>
  <c r="A65" i="14"/>
  <c r="J65" i="14"/>
  <c r="I68" i="23"/>
  <c r="S68" i="23"/>
  <c r="AD68" i="23"/>
  <c r="C69" i="23"/>
  <c r="G69" i="23"/>
  <c r="B65" i="18"/>
  <c r="A65" i="15"/>
  <c r="J65" i="15"/>
  <c r="I66" i="15"/>
  <c r="H67" i="23"/>
  <c r="B67" i="23"/>
  <c r="J65" i="18"/>
  <c r="A65" i="18"/>
  <c r="A68" i="22"/>
  <c r="J68" i="22"/>
  <c r="I69" i="22"/>
  <c r="S69" i="22"/>
  <c r="AD69" i="22"/>
  <c r="H68" i="22"/>
  <c r="B68" i="22"/>
  <c r="I69" i="21"/>
  <c r="S69" i="21"/>
  <c r="AD69" i="21"/>
  <c r="B68" i="21"/>
  <c r="J68" i="21"/>
  <c r="A68" i="21"/>
  <c r="A69" i="20"/>
  <c r="J69" i="20"/>
  <c r="S70" i="20"/>
  <c r="AD70" i="20"/>
  <c r="B69" i="20"/>
  <c r="H65" i="17"/>
  <c r="B65" i="17"/>
  <c r="A65" i="17"/>
  <c r="J65" i="17"/>
  <c r="AD65" i="14"/>
  <c r="A65" i="1"/>
  <c r="J65" i="1"/>
  <c r="B65" i="1"/>
  <c r="I66" i="1"/>
  <c r="AM66" i="18"/>
  <c r="AK66" i="18"/>
  <c r="AL66" i="18"/>
  <c r="W67" i="18"/>
  <c r="M65" i="18"/>
  <c r="L65" i="18"/>
  <c r="Q66" i="18"/>
  <c r="U66" i="18"/>
  <c r="U69" i="16"/>
  <c r="AM66" i="16"/>
  <c r="AK66" i="16"/>
  <c r="AL66" i="16"/>
  <c r="W67" i="16"/>
  <c r="L66" i="16"/>
  <c r="Q67" i="16"/>
  <c r="M66" i="16"/>
  <c r="AK64" i="17"/>
  <c r="AL64" i="17"/>
  <c r="AM64" i="17"/>
  <c r="W65" i="17"/>
  <c r="L64" i="17"/>
  <c r="Q65" i="17"/>
  <c r="M64" i="17"/>
  <c r="U68" i="17"/>
  <c r="X66" i="1"/>
  <c r="M65" i="1"/>
  <c r="L65" i="1"/>
  <c r="Q66" i="1"/>
  <c r="AM67" i="1"/>
  <c r="AK67" i="1"/>
  <c r="AL67" i="1"/>
  <c r="W68" i="1"/>
  <c r="U68" i="1"/>
  <c r="S66" i="1"/>
  <c r="AD66" i="1"/>
  <c r="C67" i="18"/>
  <c r="S66" i="18"/>
  <c r="S66" i="17"/>
  <c r="AD66" i="17"/>
  <c r="S66" i="16"/>
  <c r="AD66" i="16"/>
  <c r="C67" i="15"/>
  <c r="G67" i="15"/>
  <c r="S66" i="15"/>
  <c r="AD66" i="15"/>
  <c r="C67" i="14"/>
  <c r="G67" i="14"/>
  <c r="S66" i="14"/>
  <c r="AD66" i="14"/>
  <c r="B235" i="20"/>
  <c r="H235" i="20"/>
  <c r="G236" i="20"/>
  <c r="I71" i="20"/>
  <c r="F67" i="18"/>
  <c r="R67" i="18"/>
  <c r="G67" i="18"/>
  <c r="I67" i="17"/>
  <c r="F67" i="1"/>
  <c r="R67" i="1"/>
  <c r="F71" i="20"/>
  <c r="R71" i="20"/>
  <c r="F67" i="17"/>
  <c r="R67" i="17"/>
  <c r="F70" i="21"/>
  <c r="R70" i="21"/>
  <c r="F67" i="16"/>
  <c r="R67" i="16"/>
  <c r="F70" i="22"/>
  <c r="R70" i="22"/>
  <c r="F67" i="15"/>
  <c r="R67" i="15"/>
  <c r="F69" i="23"/>
  <c r="R69" i="23"/>
  <c r="F67" i="14"/>
  <c r="R67" i="14"/>
  <c r="A68" i="24"/>
  <c r="J68" i="24"/>
  <c r="F69" i="24"/>
  <c r="R69" i="24"/>
  <c r="C70" i="24"/>
  <c r="G70" i="24"/>
  <c r="I69" i="24"/>
  <c r="S69" i="24"/>
  <c r="AD69" i="24"/>
  <c r="B68" i="24"/>
  <c r="H68" i="24"/>
  <c r="L67" i="23"/>
  <c r="Q68" i="23"/>
  <c r="M67" i="23"/>
  <c r="U68" i="23"/>
  <c r="AM71" i="23"/>
  <c r="AK71" i="23"/>
  <c r="AL71" i="23"/>
  <c r="W72" i="23"/>
  <c r="L68" i="20"/>
  <c r="Q69" i="20"/>
  <c r="M68" i="20"/>
  <c r="U69" i="20"/>
  <c r="AL71" i="20"/>
  <c r="AM71" i="20"/>
  <c r="AK71" i="20"/>
  <c r="W72" i="20"/>
  <c r="H68" i="23"/>
  <c r="B68" i="23"/>
  <c r="B66" i="18"/>
  <c r="H66" i="14"/>
  <c r="B66" i="14"/>
  <c r="A68" i="23"/>
  <c r="J68" i="23"/>
  <c r="B66" i="16"/>
  <c r="H66" i="16"/>
  <c r="I67" i="15"/>
  <c r="H66" i="15"/>
  <c r="B66" i="15"/>
  <c r="I69" i="23"/>
  <c r="S69" i="23"/>
  <c r="AD69" i="23"/>
  <c r="C70" i="23"/>
  <c r="G70" i="23"/>
  <c r="A66" i="18"/>
  <c r="J66" i="18"/>
  <c r="A66" i="14"/>
  <c r="J66" i="14"/>
  <c r="I67" i="14"/>
  <c r="I67" i="16"/>
  <c r="I67" i="18"/>
  <c r="J66" i="15"/>
  <c r="A66" i="15"/>
  <c r="A66" i="16"/>
  <c r="J66" i="16"/>
  <c r="I70" i="22"/>
  <c r="S70" i="22"/>
  <c r="AD70" i="22"/>
  <c r="H69" i="22"/>
  <c r="B69" i="22"/>
  <c r="J69" i="22"/>
  <c r="A69" i="22"/>
  <c r="B69" i="21"/>
  <c r="S70" i="21"/>
  <c r="AD70" i="21"/>
  <c r="I70" i="21"/>
  <c r="A69" i="21"/>
  <c r="J69" i="21"/>
  <c r="J70" i="20"/>
  <c r="A70" i="20"/>
  <c r="B70" i="20"/>
  <c r="S71" i="20"/>
  <c r="AD71" i="20"/>
  <c r="H66" i="17"/>
  <c r="B66" i="17"/>
  <c r="A66" i="17"/>
  <c r="J66" i="17"/>
  <c r="AD66" i="18"/>
  <c r="B66" i="1"/>
  <c r="A66" i="1"/>
  <c r="J66" i="1"/>
  <c r="I67" i="1"/>
  <c r="AL67" i="18"/>
  <c r="AM67" i="18"/>
  <c r="AK67" i="18"/>
  <c r="W68" i="18"/>
  <c r="M66" i="18"/>
  <c r="L66" i="18"/>
  <c r="Q67" i="18"/>
  <c r="U67" i="18"/>
  <c r="U70" i="16"/>
  <c r="AL67" i="16"/>
  <c r="AM67" i="16"/>
  <c r="AK67" i="16"/>
  <c r="W68" i="16"/>
  <c r="L67" i="16"/>
  <c r="Q68" i="16"/>
  <c r="M67" i="16"/>
  <c r="AK65" i="17"/>
  <c r="AL65" i="17"/>
  <c r="AM65" i="17"/>
  <c r="W66" i="17"/>
  <c r="L65" i="17"/>
  <c r="Q66" i="17"/>
  <c r="M65" i="17"/>
  <c r="U69" i="17"/>
  <c r="U69" i="1"/>
  <c r="X67" i="1"/>
  <c r="M66" i="1"/>
  <c r="L66" i="1"/>
  <c r="Q67" i="1"/>
  <c r="AM68" i="1"/>
  <c r="AK68" i="1"/>
  <c r="AL68" i="1"/>
  <c r="W69" i="1"/>
  <c r="S67" i="1"/>
  <c r="AD67" i="1"/>
  <c r="C68" i="18"/>
  <c r="S67" i="18"/>
  <c r="AD67" i="18"/>
  <c r="S67" i="17"/>
  <c r="AD67" i="17"/>
  <c r="S67" i="16"/>
  <c r="AD67" i="16"/>
  <c r="C68" i="15"/>
  <c r="G68" i="15"/>
  <c r="S67" i="15"/>
  <c r="AD67" i="15"/>
  <c r="C68" i="14"/>
  <c r="G68" i="14"/>
  <c r="S67" i="14"/>
  <c r="B236" i="20"/>
  <c r="H236" i="20"/>
  <c r="G237" i="20"/>
  <c r="I72" i="20"/>
  <c r="F68" i="18"/>
  <c r="G68" i="18"/>
  <c r="I68" i="17"/>
  <c r="F68" i="1"/>
  <c r="R68" i="1"/>
  <c r="F72" i="20"/>
  <c r="R72" i="20"/>
  <c r="F68" i="17"/>
  <c r="R68" i="17"/>
  <c r="F71" i="21"/>
  <c r="R71" i="21"/>
  <c r="F68" i="16"/>
  <c r="R68" i="16"/>
  <c r="F71" i="22"/>
  <c r="R71" i="22"/>
  <c r="F68" i="15"/>
  <c r="R68" i="15"/>
  <c r="F70" i="23"/>
  <c r="R70" i="23"/>
  <c r="F68" i="14"/>
  <c r="R68" i="14"/>
  <c r="R68" i="18"/>
  <c r="F70" i="24"/>
  <c r="R70" i="24"/>
  <c r="I70" i="24"/>
  <c r="S70" i="24"/>
  <c r="AD70" i="24"/>
  <c r="C71" i="24"/>
  <c r="G71" i="24"/>
  <c r="B69" i="24"/>
  <c r="H69" i="24"/>
  <c r="J69" i="24"/>
  <c r="A69" i="24"/>
  <c r="AM72" i="23"/>
  <c r="AK72" i="23"/>
  <c r="AL72" i="23"/>
  <c r="W73" i="23"/>
  <c r="M68" i="23"/>
  <c r="L68" i="23"/>
  <c r="Q69" i="23"/>
  <c r="U69" i="23"/>
  <c r="AL72" i="20"/>
  <c r="AM72" i="20"/>
  <c r="AK72" i="20"/>
  <c r="W73" i="20"/>
  <c r="L69" i="20"/>
  <c r="Q70" i="20"/>
  <c r="M69" i="20"/>
  <c r="U70" i="20"/>
  <c r="I68" i="14"/>
  <c r="J67" i="18"/>
  <c r="A67" i="18"/>
  <c r="A67" i="14"/>
  <c r="J67" i="14"/>
  <c r="J69" i="23"/>
  <c r="A69" i="23"/>
  <c r="H67" i="15"/>
  <c r="B67" i="15"/>
  <c r="H67" i="18"/>
  <c r="B67" i="18"/>
  <c r="I68" i="16"/>
  <c r="I68" i="18"/>
  <c r="A67" i="16"/>
  <c r="J67" i="16"/>
  <c r="I70" i="23"/>
  <c r="S70" i="23"/>
  <c r="AD70" i="23"/>
  <c r="C71" i="23"/>
  <c r="G71" i="23"/>
  <c r="B67" i="14"/>
  <c r="H67" i="14"/>
  <c r="A67" i="15"/>
  <c r="J67" i="15"/>
  <c r="I68" i="15"/>
  <c r="B67" i="16"/>
  <c r="H67" i="16"/>
  <c r="B69" i="23"/>
  <c r="H69" i="23"/>
  <c r="I71" i="22"/>
  <c r="S71" i="22"/>
  <c r="AD71" i="22"/>
  <c r="B70" i="22"/>
  <c r="H70" i="22"/>
  <c r="J70" i="22"/>
  <c r="A70" i="22"/>
  <c r="B70" i="21"/>
  <c r="I71" i="21"/>
  <c r="S71" i="21"/>
  <c r="AD71" i="21"/>
  <c r="A70" i="21"/>
  <c r="J70" i="21"/>
  <c r="S72" i="20"/>
  <c r="AD72" i="20"/>
  <c r="B71" i="20"/>
  <c r="A71" i="20"/>
  <c r="J71" i="20"/>
  <c r="H67" i="17"/>
  <c r="B67" i="17"/>
  <c r="A67" i="17"/>
  <c r="J67" i="17"/>
  <c r="AD67" i="14"/>
  <c r="I68" i="1"/>
  <c r="A67" i="1"/>
  <c r="J67" i="1"/>
  <c r="B67" i="1"/>
  <c r="AK68" i="18"/>
  <c r="AL68" i="18"/>
  <c r="AM68" i="18"/>
  <c r="W69" i="18"/>
  <c r="M67" i="18"/>
  <c r="L67" i="18"/>
  <c r="Q68" i="18"/>
  <c r="U68" i="18"/>
  <c r="AK68" i="16"/>
  <c r="AL68" i="16"/>
  <c r="AM68" i="16"/>
  <c r="W69" i="16"/>
  <c r="L68" i="16"/>
  <c r="Q69" i="16"/>
  <c r="M68" i="16"/>
  <c r="U71" i="16"/>
  <c r="AM66" i="17"/>
  <c r="AK66" i="17"/>
  <c r="AL66" i="17"/>
  <c r="W67" i="17"/>
  <c r="L66" i="17"/>
  <c r="Q67" i="17"/>
  <c r="M66" i="17"/>
  <c r="U70" i="17"/>
  <c r="X68" i="1"/>
  <c r="M67" i="1"/>
  <c r="L67" i="1"/>
  <c r="Q68" i="1"/>
  <c r="AK69" i="1"/>
  <c r="AL69" i="1"/>
  <c r="AM69" i="1"/>
  <c r="W70" i="1"/>
  <c r="U70" i="1"/>
  <c r="S68" i="1"/>
  <c r="AD68" i="1"/>
  <c r="C69" i="18"/>
  <c r="S68" i="18"/>
  <c r="AD68" i="18"/>
  <c r="S68" i="17"/>
  <c r="AD68" i="17"/>
  <c r="S68" i="16"/>
  <c r="AD68" i="16"/>
  <c r="C69" i="15"/>
  <c r="G69" i="15"/>
  <c r="S68" i="15"/>
  <c r="AD68" i="15"/>
  <c r="C69" i="14"/>
  <c r="G69" i="14"/>
  <c r="S68" i="14"/>
  <c r="AD68" i="14"/>
  <c r="B237" i="20"/>
  <c r="H237" i="20"/>
  <c r="G238" i="20"/>
  <c r="B238" i="20"/>
  <c r="I73" i="20"/>
  <c r="F69" i="18"/>
  <c r="R69" i="18"/>
  <c r="G69" i="18"/>
  <c r="I69" i="17"/>
  <c r="F69" i="1"/>
  <c r="R69" i="1"/>
  <c r="F73" i="20"/>
  <c r="R73" i="20"/>
  <c r="F69" i="17"/>
  <c r="R69" i="17"/>
  <c r="F72" i="21"/>
  <c r="R72" i="21"/>
  <c r="F69" i="16"/>
  <c r="R69" i="16"/>
  <c r="F72" i="22"/>
  <c r="R72" i="22"/>
  <c r="F69" i="15"/>
  <c r="R69" i="15"/>
  <c r="F71" i="23"/>
  <c r="R71" i="23"/>
  <c r="F69" i="14"/>
  <c r="R69" i="14"/>
  <c r="F71" i="24"/>
  <c r="R71" i="24"/>
  <c r="C72" i="24"/>
  <c r="G72" i="24"/>
  <c r="I71" i="24"/>
  <c r="S71" i="24"/>
  <c r="AD71" i="24"/>
  <c r="A70" i="24"/>
  <c r="J70" i="24"/>
  <c r="B70" i="24"/>
  <c r="H70" i="24"/>
  <c r="L69" i="23"/>
  <c r="Q70" i="23"/>
  <c r="M69" i="23"/>
  <c r="U70" i="23"/>
  <c r="AL73" i="23"/>
  <c r="AM73" i="23"/>
  <c r="AK73" i="23"/>
  <c r="W74" i="23"/>
  <c r="L70" i="20"/>
  <c r="Q71" i="20"/>
  <c r="M70" i="20"/>
  <c r="U71" i="20"/>
  <c r="AL73" i="20"/>
  <c r="AM73" i="20"/>
  <c r="AK73" i="20"/>
  <c r="W74" i="20"/>
  <c r="A70" i="23"/>
  <c r="J70" i="23"/>
  <c r="S71" i="23"/>
  <c r="AD71" i="23"/>
  <c r="C72" i="23"/>
  <c r="G72" i="23"/>
  <c r="I71" i="23"/>
  <c r="H68" i="16"/>
  <c r="B68" i="16"/>
  <c r="I69" i="14"/>
  <c r="I69" i="18"/>
  <c r="J68" i="15"/>
  <c r="A68" i="15"/>
  <c r="J68" i="18"/>
  <c r="A68" i="18"/>
  <c r="I69" i="15"/>
  <c r="H70" i="23"/>
  <c r="B70" i="23"/>
  <c r="A68" i="16"/>
  <c r="J68" i="16"/>
  <c r="B68" i="14"/>
  <c r="H68" i="14"/>
  <c r="I69" i="16"/>
  <c r="H68" i="15"/>
  <c r="B68" i="15"/>
  <c r="H68" i="18"/>
  <c r="B68" i="18"/>
  <c r="A68" i="14"/>
  <c r="J68" i="14"/>
  <c r="I72" i="22"/>
  <c r="S72" i="22"/>
  <c r="AD72" i="22"/>
  <c r="H71" i="22"/>
  <c r="B71" i="22"/>
  <c r="A71" i="22"/>
  <c r="J71" i="22"/>
  <c r="I72" i="21"/>
  <c r="S72" i="21"/>
  <c r="AD72" i="21"/>
  <c r="B71" i="21"/>
  <c r="A71" i="21"/>
  <c r="J71" i="21"/>
  <c r="A72" i="20"/>
  <c r="J72" i="20"/>
  <c r="S73" i="20"/>
  <c r="AD73" i="20"/>
  <c r="B72" i="20"/>
  <c r="H68" i="17"/>
  <c r="B68" i="17"/>
  <c r="A68" i="17"/>
  <c r="J68" i="17"/>
  <c r="B68" i="1"/>
  <c r="A68" i="1"/>
  <c r="J68" i="1"/>
  <c r="I69" i="1"/>
  <c r="AK69" i="18"/>
  <c r="AM69" i="18"/>
  <c r="AL69" i="18"/>
  <c r="W70" i="18"/>
  <c r="M68" i="18"/>
  <c r="L68" i="18"/>
  <c r="Q69" i="18"/>
  <c r="U69" i="18"/>
  <c r="AK69" i="16"/>
  <c r="AL69" i="16"/>
  <c r="AM69" i="16"/>
  <c r="W70" i="16"/>
  <c r="L69" i="16"/>
  <c r="Q70" i="16"/>
  <c r="M69" i="16"/>
  <c r="U72" i="16"/>
  <c r="AL67" i="17"/>
  <c r="AM67" i="17"/>
  <c r="AK67" i="17"/>
  <c r="W68" i="17"/>
  <c r="L67" i="17"/>
  <c r="Q68" i="17"/>
  <c r="M67" i="17"/>
  <c r="U71" i="17"/>
  <c r="U71" i="1"/>
  <c r="X69" i="1"/>
  <c r="M68" i="1"/>
  <c r="L68" i="1"/>
  <c r="Q69" i="1"/>
  <c r="AK70" i="1"/>
  <c r="AL70" i="1"/>
  <c r="AM70" i="1"/>
  <c r="W71" i="1"/>
  <c r="S69" i="1"/>
  <c r="AD69" i="1"/>
  <c r="C70" i="18"/>
  <c r="S69" i="18"/>
  <c r="AD69" i="18"/>
  <c r="S69" i="17"/>
  <c r="AD69" i="17"/>
  <c r="S69" i="16"/>
  <c r="AD69" i="16"/>
  <c r="C70" i="15"/>
  <c r="G70" i="15"/>
  <c r="S69" i="15"/>
  <c r="AD69" i="15"/>
  <c r="C70" i="14"/>
  <c r="G70" i="14"/>
  <c r="S69" i="14"/>
  <c r="AD69" i="14"/>
  <c r="G239" i="20"/>
  <c r="B239" i="20"/>
  <c r="I74" i="20"/>
  <c r="F70" i="18"/>
  <c r="R70" i="18"/>
  <c r="G70" i="18"/>
  <c r="I70" i="17"/>
  <c r="F70" i="1"/>
  <c r="R70" i="1"/>
  <c r="F74" i="20"/>
  <c r="R74" i="20"/>
  <c r="F70" i="17"/>
  <c r="R70" i="17"/>
  <c r="F73" i="21"/>
  <c r="R73" i="21"/>
  <c r="F70" i="16"/>
  <c r="R70" i="16"/>
  <c r="F73" i="22"/>
  <c r="R73" i="22"/>
  <c r="F70" i="15"/>
  <c r="R70" i="15"/>
  <c r="F72" i="23"/>
  <c r="R72" i="23"/>
  <c r="F70" i="14"/>
  <c r="R70" i="14"/>
  <c r="A71" i="24"/>
  <c r="J71" i="24"/>
  <c r="F72" i="24"/>
  <c r="R72" i="24"/>
  <c r="C73" i="24"/>
  <c r="G73" i="24"/>
  <c r="S72" i="24"/>
  <c r="AD72" i="24"/>
  <c r="I72" i="24"/>
  <c r="H71" i="24"/>
  <c r="B71" i="24"/>
  <c r="AK74" i="23"/>
  <c r="AM74" i="23"/>
  <c r="AL74" i="23"/>
  <c r="W75" i="23"/>
  <c r="L70" i="23"/>
  <c r="Q71" i="23"/>
  <c r="M70" i="23"/>
  <c r="U71" i="23"/>
  <c r="AL74" i="20"/>
  <c r="AK74" i="20"/>
  <c r="AM74" i="20"/>
  <c r="W75" i="20"/>
  <c r="M71" i="20"/>
  <c r="L71" i="20"/>
  <c r="Q72" i="20"/>
  <c r="U72" i="20"/>
  <c r="I72" i="23"/>
  <c r="S72" i="23"/>
  <c r="AD72" i="23"/>
  <c r="C73" i="23"/>
  <c r="G73" i="23"/>
  <c r="H69" i="18"/>
  <c r="B69" i="18"/>
  <c r="I70" i="15"/>
  <c r="I70" i="16"/>
  <c r="H69" i="16"/>
  <c r="B69" i="16"/>
  <c r="J69" i="15"/>
  <c r="A69" i="15"/>
  <c r="A69" i="14"/>
  <c r="J69" i="14"/>
  <c r="B71" i="23"/>
  <c r="H71" i="23"/>
  <c r="A69" i="18"/>
  <c r="I70" i="14"/>
  <c r="I70" i="18"/>
  <c r="J69" i="16"/>
  <c r="A69" i="16"/>
  <c r="H69" i="15"/>
  <c r="B69" i="15"/>
  <c r="B69" i="14"/>
  <c r="H69" i="14"/>
  <c r="A71" i="23"/>
  <c r="J71" i="23"/>
  <c r="A72" i="22"/>
  <c r="J72" i="22"/>
  <c r="I73" i="22"/>
  <c r="S73" i="22"/>
  <c r="AD73" i="22"/>
  <c r="H72" i="22"/>
  <c r="B72" i="22"/>
  <c r="J72" i="21"/>
  <c r="A72" i="21"/>
  <c r="I73" i="21"/>
  <c r="S73" i="21"/>
  <c r="AD73" i="21"/>
  <c r="B72" i="21"/>
  <c r="S74" i="20"/>
  <c r="AD74" i="20"/>
  <c r="B73" i="20"/>
  <c r="J73" i="20"/>
  <c r="A73" i="20"/>
  <c r="H69" i="17"/>
  <c r="B69" i="17"/>
  <c r="A69" i="17"/>
  <c r="J69" i="17"/>
  <c r="A69" i="1"/>
  <c r="J69" i="1"/>
  <c r="I70" i="1"/>
  <c r="B69" i="1"/>
  <c r="AM70" i="18"/>
  <c r="AK70" i="18"/>
  <c r="AL70" i="18"/>
  <c r="W71" i="18"/>
  <c r="M69" i="18"/>
  <c r="L69" i="18"/>
  <c r="Q70" i="18"/>
  <c r="U70" i="18"/>
  <c r="AM70" i="16"/>
  <c r="AK70" i="16"/>
  <c r="AL70" i="16"/>
  <c r="W71" i="16"/>
  <c r="M70" i="16"/>
  <c r="L70" i="16"/>
  <c r="Q71" i="16"/>
  <c r="U73" i="16"/>
  <c r="AK68" i="17"/>
  <c r="AL68" i="17"/>
  <c r="AM68" i="17"/>
  <c r="W69" i="17"/>
  <c r="L68" i="17"/>
  <c r="Q69" i="17"/>
  <c r="M68" i="17"/>
  <c r="U72" i="17"/>
  <c r="X70" i="1"/>
  <c r="M69" i="1"/>
  <c r="L69" i="1"/>
  <c r="Q70" i="1"/>
  <c r="AM71" i="1"/>
  <c r="AK71" i="1"/>
  <c r="AL71" i="1"/>
  <c r="W72" i="1"/>
  <c r="U72" i="1"/>
  <c r="S70" i="1"/>
  <c r="AD70" i="1"/>
  <c r="C71" i="18"/>
  <c r="S70" i="18"/>
  <c r="AD70" i="18"/>
  <c r="S70" i="17"/>
  <c r="S70" i="16"/>
  <c r="AD70" i="16"/>
  <c r="C71" i="15"/>
  <c r="G71" i="15"/>
  <c r="S70" i="15"/>
  <c r="C71" i="14"/>
  <c r="G71" i="14"/>
  <c r="S70" i="14"/>
  <c r="AD70" i="14"/>
  <c r="I75" i="20"/>
  <c r="F71" i="18"/>
  <c r="R71" i="18"/>
  <c r="G71" i="18"/>
  <c r="I71" i="17"/>
  <c r="F71" i="1"/>
  <c r="R71" i="1"/>
  <c r="F75" i="20"/>
  <c r="R75" i="20"/>
  <c r="F71" i="17"/>
  <c r="R71" i="17"/>
  <c r="F74" i="21"/>
  <c r="R74" i="21"/>
  <c r="F71" i="16"/>
  <c r="R71" i="16"/>
  <c r="F74" i="22"/>
  <c r="R74" i="22"/>
  <c r="F71" i="15"/>
  <c r="R71" i="15"/>
  <c r="F73" i="23"/>
  <c r="R73" i="23"/>
  <c r="F71" i="14"/>
  <c r="R71" i="14"/>
  <c r="B72" i="24"/>
  <c r="H72" i="24"/>
  <c r="A72" i="24"/>
  <c r="J72" i="24"/>
  <c r="F73" i="24"/>
  <c r="R73" i="24"/>
  <c r="C74" i="24"/>
  <c r="G74" i="24"/>
  <c r="I73" i="24"/>
  <c r="S73" i="24"/>
  <c r="AD73" i="24"/>
  <c r="L71" i="23"/>
  <c r="M71" i="23"/>
  <c r="U72" i="23"/>
  <c r="AM75" i="23"/>
  <c r="AL75" i="23"/>
  <c r="AK75" i="23"/>
  <c r="W76" i="23"/>
  <c r="Q72" i="23"/>
  <c r="M72" i="20"/>
  <c r="L72" i="20"/>
  <c r="Q73" i="20"/>
  <c r="U73" i="20"/>
  <c r="AK75" i="20"/>
  <c r="AM75" i="20"/>
  <c r="AL75" i="20"/>
  <c r="W76" i="20"/>
  <c r="H70" i="15"/>
  <c r="B70" i="15"/>
  <c r="S73" i="23"/>
  <c r="AD73" i="23"/>
  <c r="I73" i="23"/>
  <c r="C74" i="23"/>
  <c r="G74" i="23"/>
  <c r="I71" i="15"/>
  <c r="A70" i="18"/>
  <c r="J70" i="18"/>
  <c r="A70" i="15"/>
  <c r="J70" i="15"/>
  <c r="H70" i="18"/>
  <c r="B70" i="18"/>
  <c r="B70" i="14"/>
  <c r="H70" i="14"/>
  <c r="A70" i="16"/>
  <c r="J70" i="16"/>
  <c r="B72" i="23"/>
  <c r="H72" i="23"/>
  <c r="I71" i="14"/>
  <c r="I71" i="16"/>
  <c r="I71" i="18"/>
  <c r="A70" i="14"/>
  <c r="J70" i="14"/>
  <c r="H70" i="16"/>
  <c r="B70" i="16"/>
  <c r="A72" i="23"/>
  <c r="J72" i="23"/>
  <c r="I74" i="22"/>
  <c r="S74" i="22"/>
  <c r="AD74" i="22"/>
  <c r="H73" i="22"/>
  <c r="B73" i="22"/>
  <c r="J73" i="22"/>
  <c r="A73" i="22"/>
  <c r="J73" i="21"/>
  <c r="A73" i="21"/>
  <c r="I74" i="21"/>
  <c r="S74" i="21"/>
  <c r="AD74" i="21"/>
  <c r="B73" i="21"/>
  <c r="B74" i="20"/>
  <c r="S75" i="20"/>
  <c r="AD75" i="20"/>
  <c r="A74" i="20"/>
  <c r="J74" i="20"/>
  <c r="H70" i="17"/>
  <c r="B70" i="17"/>
  <c r="A70" i="17"/>
  <c r="J70" i="17"/>
  <c r="AD70" i="15"/>
  <c r="AD70" i="17"/>
  <c r="A70" i="1"/>
  <c r="J70" i="1"/>
  <c r="I71" i="1"/>
  <c r="B70" i="1"/>
  <c r="AL71" i="18"/>
  <c r="AM71" i="18"/>
  <c r="AK71" i="18"/>
  <c r="W72" i="18"/>
  <c r="M70" i="18"/>
  <c r="L70" i="18"/>
  <c r="Q71" i="18"/>
  <c r="U71" i="18"/>
  <c r="AL71" i="16"/>
  <c r="AM71" i="16"/>
  <c r="AK71" i="16"/>
  <c r="W72" i="16"/>
  <c r="M71" i="16"/>
  <c r="L71" i="16"/>
  <c r="Q72" i="16"/>
  <c r="U74" i="16"/>
  <c r="AK69" i="17"/>
  <c r="AL69" i="17"/>
  <c r="AM69" i="17"/>
  <c r="W70" i="17"/>
  <c r="L69" i="17"/>
  <c r="Q70" i="17"/>
  <c r="M69" i="17"/>
  <c r="U73" i="17"/>
  <c r="U73" i="1"/>
  <c r="X71" i="1"/>
  <c r="M70" i="1"/>
  <c r="L70" i="1"/>
  <c r="Q71" i="1"/>
  <c r="AM72" i="1"/>
  <c r="AK72" i="1"/>
  <c r="AL72" i="1"/>
  <c r="W73" i="1"/>
  <c r="S71" i="1"/>
  <c r="AD71" i="1"/>
  <c r="C72" i="18"/>
  <c r="S71" i="18"/>
  <c r="S71" i="17"/>
  <c r="AD71" i="17"/>
  <c r="S71" i="16"/>
  <c r="AD71" i="16"/>
  <c r="C72" i="15"/>
  <c r="G72" i="15"/>
  <c r="S71" i="15"/>
  <c r="AD71" i="15"/>
  <c r="C72" i="14"/>
  <c r="G72" i="14"/>
  <c r="S71" i="14"/>
  <c r="AD71" i="14"/>
  <c r="I76" i="20"/>
  <c r="F72" i="18"/>
  <c r="R72" i="18"/>
  <c r="G72" i="18"/>
  <c r="I72" i="17"/>
  <c r="F72" i="1"/>
  <c r="R72" i="1"/>
  <c r="F76" i="20"/>
  <c r="R76" i="20"/>
  <c r="F72" i="17"/>
  <c r="R72" i="17"/>
  <c r="F75" i="21"/>
  <c r="R75" i="21"/>
  <c r="F72" i="16"/>
  <c r="R72" i="16"/>
  <c r="F75" i="22"/>
  <c r="R75" i="22"/>
  <c r="F72" i="15"/>
  <c r="R72" i="15"/>
  <c r="F74" i="23"/>
  <c r="R74" i="23"/>
  <c r="F72" i="14"/>
  <c r="R72" i="14"/>
  <c r="J73" i="24"/>
  <c r="A73" i="24"/>
  <c r="F74" i="24"/>
  <c r="R74" i="24"/>
  <c r="C75" i="24"/>
  <c r="G75" i="24"/>
  <c r="I74" i="24"/>
  <c r="S74" i="24"/>
  <c r="AD74" i="24"/>
  <c r="B73" i="24"/>
  <c r="H73" i="24"/>
  <c r="AL76" i="23"/>
  <c r="AM76" i="23"/>
  <c r="AK76" i="23"/>
  <c r="W77" i="23"/>
  <c r="L72" i="23"/>
  <c r="M72" i="23"/>
  <c r="U73" i="23"/>
  <c r="Q73" i="23"/>
  <c r="AK76" i="20"/>
  <c r="AM76" i="20"/>
  <c r="AL76" i="20"/>
  <c r="W77" i="20"/>
  <c r="M73" i="20"/>
  <c r="L73" i="20"/>
  <c r="Q74" i="20"/>
  <c r="U74" i="20"/>
  <c r="J71" i="16"/>
  <c r="A71" i="16"/>
  <c r="J71" i="15"/>
  <c r="A71" i="15"/>
  <c r="H71" i="16"/>
  <c r="B71" i="16"/>
  <c r="H71" i="15"/>
  <c r="B71" i="15"/>
  <c r="I72" i="16"/>
  <c r="H73" i="23"/>
  <c r="B73" i="23"/>
  <c r="I72" i="15"/>
  <c r="H71" i="18"/>
  <c r="B71" i="18"/>
  <c r="A71" i="14"/>
  <c r="J71" i="14"/>
  <c r="C75" i="23"/>
  <c r="G75" i="23"/>
  <c r="I74" i="23"/>
  <c r="S74" i="23"/>
  <c r="AD74" i="23"/>
  <c r="I72" i="14"/>
  <c r="I72" i="18"/>
  <c r="A71" i="18"/>
  <c r="B71" i="14"/>
  <c r="H71" i="14"/>
  <c r="J73" i="23"/>
  <c r="A73" i="23"/>
  <c r="I75" i="22"/>
  <c r="S75" i="22"/>
  <c r="AD75" i="22"/>
  <c r="B74" i="22"/>
  <c r="H74" i="22"/>
  <c r="J74" i="22"/>
  <c r="A74" i="22"/>
  <c r="A74" i="21"/>
  <c r="J74" i="21"/>
  <c r="I75" i="21"/>
  <c r="S75" i="21"/>
  <c r="AD75" i="21"/>
  <c r="B74" i="21"/>
  <c r="S76" i="20"/>
  <c r="AD76" i="20"/>
  <c r="A75" i="20"/>
  <c r="J75" i="20"/>
  <c r="B75" i="20"/>
  <c r="B71" i="17"/>
  <c r="H71" i="17"/>
  <c r="A71" i="17"/>
  <c r="J71" i="17"/>
  <c r="AD71" i="18"/>
  <c r="I72" i="1"/>
  <c r="A71" i="1"/>
  <c r="J71" i="1"/>
  <c r="B71" i="1"/>
  <c r="AK72" i="18"/>
  <c r="AL72" i="18"/>
  <c r="AM72" i="18"/>
  <c r="W73" i="18"/>
  <c r="M71" i="18"/>
  <c r="L71" i="18"/>
  <c r="Q72" i="18"/>
  <c r="U72" i="18"/>
  <c r="AK72" i="16"/>
  <c r="AL72" i="16"/>
  <c r="AM72" i="16"/>
  <c r="W73" i="16"/>
  <c r="M72" i="16"/>
  <c r="L72" i="16"/>
  <c r="Q73" i="16"/>
  <c r="U75" i="16"/>
  <c r="AM70" i="17"/>
  <c r="AK70" i="17"/>
  <c r="AL70" i="17"/>
  <c r="W71" i="17"/>
  <c r="L70" i="17"/>
  <c r="Q71" i="17"/>
  <c r="M70" i="17"/>
  <c r="U74" i="17"/>
  <c r="X72" i="1"/>
  <c r="M71" i="1"/>
  <c r="L71" i="1"/>
  <c r="Q72" i="1"/>
  <c r="AL73" i="1"/>
  <c r="AM73" i="1"/>
  <c r="AK73" i="1"/>
  <c r="W74" i="1"/>
  <c r="U74" i="1"/>
  <c r="S72" i="1"/>
  <c r="AD72" i="1"/>
  <c r="C73" i="18"/>
  <c r="S72" i="18"/>
  <c r="AD72" i="18"/>
  <c r="S72" i="17"/>
  <c r="AD72" i="17"/>
  <c r="S72" i="16"/>
  <c r="AD72" i="16"/>
  <c r="C73" i="15"/>
  <c r="G73" i="15"/>
  <c r="S72" i="15"/>
  <c r="AD72" i="15"/>
  <c r="C73" i="14"/>
  <c r="G73" i="14"/>
  <c r="S72" i="14"/>
  <c r="I77" i="20"/>
  <c r="F73" i="18"/>
  <c r="R73" i="18"/>
  <c r="G73" i="18"/>
  <c r="I73" i="17"/>
  <c r="F73" i="1"/>
  <c r="R73" i="1"/>
  <c r="F77" i="20"/>
  <c r="R77" i="20"/>
  <c r="F73" i="17"/>
  <c r="R73" i="17"/>
  <c r="F76" i="21"/>
  <c r="R76" i="21"/>
  <c r="F73" i="16"/>
  <c r="R73" i="16"/>
  <c r="F76" i="22"/>
  <c r="R76" i="22"/>
  <c r="F73" i="15"/>
  <c r="R73" i="15"/>
  <c r="F75" i="23"/>
  <c r="R75" i="23"/>
  <c r="F73" i="14"/>
  <c r="R73" i="14"/>
  <c r="F75" i="24"/>
  <c r="R75" i="24"/>
  <c r="S75" i="24"/>
  <c r="AD75" i="24"/>
  <c r="C76" i="24"/>
  <c r="G76" i="24"/>
  <c r="I75" i="24"/>
  <c r="A74" i="24"/>
  <c r="J74" i="24"/>
  <c r="B74" i="24"/>
  <c r="H74" i="24"/>
  <c r="L73" i="23"/>
  <c r="M73" i="23"/>
  <c r="U74" i="23"/>
  <c r="AK77" i="23"/>
  <c r="AM77" i="23"/>
  <c r="AL77" i="23"/>
  <c r="W78" i="23"/>
  <c r="Q74" i="23"/>
  <c r="L74" i="20"/>
  <c r="Q75" i="20"/>
  <c r="M74" i="20"/>
  <c r="U75" i="20"/>
  <c r="AK77" i="20"/>
  <c r="AL77" i="20"/>
  <c r="AM77" i="20"/>
  <c r="W78" i="20"/>
  <c r="I73" i="16"/>
  <c r="I73" i="18"/>
  <c r="A72" i="14"/>
  <c r="J72" i="14"/>
  <c r="H72" i="18"/>
  <c r="B72" i="18"/>
  <c r="H72" i="15"/>
  <c r="B72" i="15"/>
  <c r="J72" i="18"/>
  <c r="A72" i="18"/>
  <c r="J74" i="23"/>
  <c r="A74" i="23"/>
  <c r="J72" i="15"/>
  <c r="A72" i="15"/>
  <c r="H72" i="16"/>
  <c r="B72" i="16"/>
  <c r="I73" i="14"/>
  <c r="H74" i="23"/>
  <c r="B74" i="23"/>
  <c r="I73" i="15"/>
  <c r="B72" i="14"/>
  <c r="H72" i="14"/>
  <c r="S75" i="23"/>
  <c r="AD75" i="23"/>
  <c r="C76" i="23"/>
  <c r="G76" i="23"/>
  <c r="I75" i="23"/>
  <c r="A72" i="16"/>
  <c r="J72" i="16"/>
  <c r="I76" i="22"/>
  <c r="S76" i="22"/>
  <c r="AD76" i="22"/>
  <c r="H75" i="22"/>
  <c r="B75" i="22"/>
  <c r="A75" i="22"/>
  <c r="J75" i="22"/>
  <c r="I76" i="21"/>
  <c r="S76" i="21"/>
  <c r="AD76" i="21"/>
  <c r="B75" i="21"/>
  <c r="A75" i="21"/>
  <c r="J75" i="21"/>
  <c r="A76" i="20"/>
  <c r="J76" i="20"/>
  <c r="S77" i="20"/>
  <c r="AD77" i="20"/>
  <c r="B76" i="20"/>
  <c r="B72" i="17"/>
  <c r="H72" i="17"/>
  <c r="A72" i="17"/>
  <c r="J72" i="17"/>
  <c r="AD72" i="14"/>
  <c r="B72" i="1"/>
  <c r="A72" i="1"/>
  <c r="J72" i="1"/>
  <c r="I73" i="1"/>
  <c r="AK73" i="18"/>
  <c r="AM73" i="18"/>
  <c r="AL73" i="18"/>
  <c r="W74" i="18"/>
  <c r="M72" i="18"/>
  <c r="L72" i="18"/>
  <c r="Q73" i="18"/>
  <c r="U73" i="18"/>
  <c r="AK73" i="16"/>
  <c r="AL73" i="16"/>
  <c r="AM73" i="16"/>
  <c r="W74" i="16"/>
  <c r="M73" i="16"/>
  <c r="L73" i="16"/>
  <c r="Q74" i="16"/>
  <c r="U76" i="16"/>
  <c r="AL71" i="17"/>
  <c r="AM71" i="17"/>
  <c r="AK71" i="17"/>
  <c r="W72" i="17"/>
  <c r="L71" i="17"/>
  <c r="Q72" i="17"/>
  <c r="M71" i="17"/>
  <c r="U75" i="17"/>
  <c r="U75" i="1"/>
  <c r="X73" i="1"/>
  <c r="M72" i="1"/>
  <c r="L72" i="1"/>
  <c r="Q73" i="1"/>
  <c r="AK74" i="1"/>
  <c r="AL74" i="1"/>
  <c r="AM74" i="1"/>
  <c r="W75" i="1"/>
  <c r="S73" i="1"/>
  <c r="AD73" i="1"/>
  <c r="C74" i="18"/>
  <c r="S73" i="18"/>
  <c r="AD73" i="18"/>
  <c r="S73" i="17"/>
  <c r="S73" i="16"/>
  <c r="C74" i="15"/>
  <c r="G74" i="15"/>
  <c r="S73" i="15"/>
  <c r="C74" i="14"/>
  <c r="G74" i="14"/>
  <c r="S73" i="14"/>
  <c r="AD73" i="14"/>
  <c r="I78" i="20"/>
  <c r="F74" i="18"/>
  <c r="G74" i="18"/>
  <c r="I74" i="17"/>
  <c r="F74" i="1"/>
  <c r="R74" i="1"/>
  <c r="F78" i="20"/>
  <c r="R78" i="20"/>
  <c r="F74" i="17"/>
  <c r="R74" i="17"/>
  <c r="F77" i="21"/>
  <c r="R77" i="21"/>
  <c r="F74" i="16"/>
  <c r="R74" i="16"/>
  <c r="F77" i="22"/>
  <c r="R77" i="22"/>
  <c r="F74" i="15"/>
  <c r="R74" i="15"/>
  <c r="F76" i="23"/>
  <c r="R76" i="23"/>
  <c r="F74" i="14"/>
  <c r="R74" i="14"/>
  <c r="R74" i="18"/>
  <c r="F76" i="24"/>
  <c r="R76" i="24"/>
  <c r="S76" i="24"/>
  <c r="AD76" i="24"/>
  <c r="C77" i="24"/>
  <c r="G77" i="24"/>
  <c r="I76" i="24"/>
  <c r="H75" i="24"/>
  <c r="B75" i="24"/>
  <c r="A75" i="24"/>
  <c r="J75" i="24"/>
  <c r="AK78" i="23"/>
  <c r="AM78" i="23"/>
  <c r="AL78" i="23"/>
  <c r="W79" i="23"/>
  <c r="M74" i="23"/>
  <c r="L74" i="23"/>
  <c r="Q75" i="23"/>
  <c r="U75" i="23"/>
  <c r="AL78" i="20"/>
  <c r="AK78" i="20"/>
  <c r="AM78" i="20"/>
  <c r="W79" i="20"/>
  <c r="M75" i="20"/>
  <c r="L75" i="20"/>
  <c r="Q76" i="20"/>
  <c r="U76" i="20"/>
  <c r="I74" i="16"/>
  <c r="I74" i="18"/>
  <c r="B73" i="15"/>
  <c r="H73" i="15"/>
  <c r="A75" i="23"/>
  <c r="J75" i="23"/>
  <c r="J73" i="15"/>
  <c r="A73" i="15"/>
  <c r="H73" i="14"/>
  <c r="B73" i="14"/>
  <c r="J73" i="18"/>
  <c r="A73" i="18"/>
  <c r="A73" i="14"/>
  <c r="J73" i="14"/>
  <c r="C77" i="23"/>
  <c r="G77" i="23"/>
  <c r="I76" i="23"/>
  <c r="S76" i="23"/>
  <c r="AD76" i="23"/>
  <c r="H73" i="16"/>
  <c r="B73" i="16"/>
  <c r="I74" i="14"/>
  <c r="H75" i="23"/>
  <c r="B75" i="23"/>
  <c r="B73" i="18"/>
  <c r="H73" i="18"/>
  <c r="I74" i="15"/>
  <c r="A73" i="16"/>
  <c r="J73" i="16"/>
  <c r="A76" i="22"/>
  <c r="J76" i="22"/>
  <c r="I77" i="22"/>
  <c r="S77" i="22"/>
  <c r="AD77" i="22"/>
  <c r="H76" i="22"/>
  <c r="B76" i="22"/>
  <c r="J76" i="21"/>
  <c r="A76" i="21"/>
  <c r="I77" i="21"/>
  <c r="S77" i="21"/>
  <c r="AD77" i="21"/>
  <c r="B76" i="21"/>
  <c r="S78" i="20"/>
  <c r="AD78" i="20"/>
  <c r="J77" i="20"/>
  <c r="A77" i="20"/>
  <c r="B77" i="20"/>
  <c r="B73" i="17"/>
  <c r="H73" i="17"/>
  <c r="A73" i="17"/>
  <c r="J73" i="17"/>
  <c r="AD73" i="15"/>
  <c r="AD73" i="17"/>
  <c r="AD73" i="16"/>
  <c r="B73" i="1"/>
  <c r="A73" i="1"/>
  <c r="J73" i="1"/>
  <c r="I74" i="1"/>
  <c r="AM74" i="18"/>
  <c r="AK74" i="18"/>
  <c r="AL74" i="18"/>
  <c r="W75" i="18"/>
  <c r="M73" i="18"/>
  <c r="L73" i="18"/>
  <c r="Q74" i="18"/>
  <c r="U74" i="18"/>
  <c r="AM74" i="16"/>
  <c r="AK74" i="16"/>
  <c r="AL74" i="16"/>
  <c r="W75" i="16"/>
  <c r="M74" i="16"/>
  <c r="L74" i="16"/>
  <c r="Q75" i="16"/>
  <c r="U77" i="16"/>
  <c r="AK72" i="17"/>
  <c r="AL72" i="17"/>
  <c r="AM72" i="17"/>
  <c r="W73" i="17"/>
  <c r="L72" i="17"/>
  <c r="Q73" i="17"/>
  <c r="M72" i="17"/>
  <c r="U76" i="17"/>
  <c r="X74" i="1"/>
  <c r="M73" i="1"/>
  <c r="L73" i="1"/>
  <c r="Q74" i="1"/>
  <c r="AM75" i="1"/>
  <c r="AK75" i="1"/>
  <c r="AL75" i="1"/>
  <c r="W76" i="1"/>
  <c r="U76" i="1"/>
  <c r="S74" i="1"/>
  <c r="AD74" i="1"/>
  <c r="C75" i="18"/>
  <c r="S74" i="18"/>
  <c r="AD74" i="18"/>
  <c r="S74" i="17"/>
  <c r="AD74" i="17"/>
  <c r="S74" i="16"/>
  <c r="AD74" i="16"/>
  <c r="C75" i="15"/>
  <c r="G75" i="15"/>
  <c r="S74" i="15"/>
  <c r="AD74" i="15"/>
  <c r="C75" i="14"/>
  <c r="G75" i="14"/>
  <c r="S74" i="14"/>
  <c r="AD74" i="14"/>
  <c r="I79" i="20"/>
  <c r="F75" i="18"/>
  <c r="R75" i="18"/>
  <c r="G75" i="18"/>
  <c r="I75" i="17"/>
  <c r="F75" i="1"/>
  <c r="R75" i="1"/>
  <c r="F79" i="20"/>
  <c r="R79" i="20"/>
  <c r="F75" i="17"/>
  <c r="R75" i="17"/>
  <c r="F78" i="21"/>
  <c r="R78" i="21"/>
  <c r="F75" i="16"/>
  <c r="R75" i="16"/>
  <c r="F78" i="22"/>
  <c r="R78" i="22"/>
  <c r="F75" i="15"/>
  <c r="R75" i="15"/>
  <c r="F77" i="23"/>
  <c r="R77" i="23"/>
  <c r="F75" i="14"/>
  <c r="R75" i="14"/>
  <c r="F77" i="24"/>
  <c r="R77" i="24"/>
  <c r="S77" i="24"/>
  <c r="AD77" i="24"/>
  <c r="C78" i="24"/>
  <c r="G78" i="24"/>
  <c r="I77" i="24"/>
  <c r="H76" i="24"/>
  <c r="B76" i="24"/>
  <c r="A76" i="24"/>
  <c r="J76" i="24"/>
  <c r="M75" i="23"/>
  <c r="L75" i="23"/>
  <c r="Q76" i="23"/>
  <c r="U76" i="23"/>
  <c r="AK79" i="23"/>
  <c r="AM79" i="23"/>
  <c r="AL79" i="23"/>
  <c r="W80" i="23"/>
  <c r="M76" i="20"/>
  <c r="L76" i="20"/>
  <c r="Q77" i="20"/>
  <c r="U77" i="20"/>
  <c r="AM79" i="20"/>
  <c r="AK79" i="20"/>
  <c r="AL79" i="20"/>
  <c r="W80" i="20"/>
  <c r="H74" i="18"/>
  <c r="B74" i="18"/>
  <c r="I75" i="14"/>
  <c r="I75" i="16"/>
  <c r="I75" i="18"/>
  <c r="H74" i="15"/>
  <c r="B74" i="15"/>
  <c r="B76" i="23"/>
  <c r="H76" i="23"/>
  <c r="J74" i="18"/>
  <c r="A74" i="18"/>
  <c r="A74" i="14"/>
  <c r="J74" i="14"/>
  <c r="A74" i="15"/>
  <c r="J74" i="15"/>
  <c r="A76" i="23"/>
  <c r="J76" i="23"/>
  <c r="J74" i="16"/>
  <c r="A74" i="16"/>
  <c r="I75" i="15"/>
  <c r="H74" i="14"/>
  <c r="B74" i="14"/>
  <c r="S77" i="23"/>
  <c r="AD77" i="23"/>
  <c r="I77" i="23"/>
  <c r="C78" i="23"/>
  <c r="G78" i="23"/>
  <c r="H74" i="16"/>
  <c r="B74" i="16"/>
  <c r="I78" i="22"/>
  <c r="S78" i="22"/>
  <c r="AD78" i="22"/>
  <c r="H77" i="22"/>
  <c r="B77" i="22"/>
  <c r="J77" i="22"/>
  <c r="A77" i="22"/>
  <c r="J77" i="21"/>
  <c r="A77" i="21"/>
  <c r="I78" i="21"/>
  <c r="S78" i="21"/>
  <c r="AD78" i="21"/>
  <c r="B77" i="21"/>
  <c r="S79" i="20"/>
  <c r="AD79" i="20"/>
  <c r="B78" i="20"/>
  <c r="J78" i="20"/>
  <c r="A78" i="20"/>
  <c r="H74" i="17"/>
  <c r="B74" i="17"/>
  <c r="A74" i="17"/>
  <c r="J74" i="17"/>
  <c r="B74" i="1"/>
  <c r="A74" i="1"/>
  <c r="J74" i="1"/>
  <c r="I75" i="1"/>
  <c r="AL75" i="18"/>
  <c r="AM75" i="18"/>
  <c r="AK75" i="18"/>
  <c r="W76" i="18"/>
  <c r="M74" i="18"/>
  <c r="L74" i="18"/>
  <c r="Q75" i="18"/>
  <c r="U75" i="18"/>
  <c r="AL75" i="16"/>
  <c r="AM75" i="16"/>
  <c r="AK75" i="16"/>
  <c r="W76" i="16"/>
  <c r="M75" i="16"/>
  <c r="L75" i="16"/>
  <c r="Q76" i="16"/>
  <c r="U78" i="16"/>
  <c r="AK73" i="17"/>
  <c r="AL73" i="17"/>
  <c r="AM73" i="17"/>
  <c r="W74" i="17"/>
  <c r="L73" i="17"/>
  <c r="Q74" i="17"/>
  <c r="M73" i="17"/>
  <c r="U77" i="17"/>
  <c r="U77" i="1"/>
  <c r="X75" i="1"/>
  <c r="M74" i="1"/>
  <c r="L74" i="1"/>
  <c r="Q75" i="1"/>
  <c r="AM76" i="1"/>
  <c r="AK76" i="1"/>
  <c r="AL76" i="1"/>
  <c r="W77" i="1"/>
  <c r="S75" i="1"/>
  <c r="AD75" i="1"/>
  <c r="C76" i="18"/>
  <c r="S75" i="18"/>
  <c r="AD75" i="18"/>
  <c r="S75" i="17"/>
  <c r="AD75" i="17"/>
  <c r="S75" i="16"/>
  <c r="AD75" i="16"/>
  <c r="C76" i="15"/>
  <c r="G76" i="15"/>
  <c r="S75" i="15"/>
  <c r="AD75" i="15"/>
  <c r="C76" i="14"/>
  <c r="G76" i="14"/>
  <c r="S75" i="14"/>
  <c r="AD75" i="14"/>
  <c r="I80" i="20"/>
  <c r="F76" i="18"/>
  <c r="G76" i="18"/>
  <c r="I76" i="17"/>
  <c r="F76" i="1"/>
  <c r="R76" i="1"/>
  <c r="F80" i="20"/>
  <c r="R80" i="20"/>
  <c r="F76" i="17"/>
  <c r="R76" i="17"/>
  <c r="F79" i="21"/>
  <c r="R79" i="21"/>
  <c r="F76" i="16"/>
  <c r="R76" i="16"/>
  <c r="F79" i="22"/>
  <c r="R79" i="22"/>
  <c r="F76" i="15"/>
  <c r="R76" i="15"/>
  <c r="F78" i="23"/>
  <c r="R78" i="23"/>
  <c r="F76" i="14"/>
  <c r="R76" i="14"/>
  <c r="R76" i="18"/>
  <c r="B77" i="24"/>
  <c r="H77" i="24"/>
  <c r="F78" i="24"/>
  <c r="R78" i="24"/>
  <c r="I78" i="24"/>
  <c r="S78" i="24"/>
  <c r="AD78" i="24"/>
  <c r="C79" i="24"/>
  <c r="G79" i="24"/>
  <c r="A77" i="24"/>
  <c r="J77" i="24"/>
  <c r="AL80" i="23"/>
  <c r="AM80" i="23"/>
  <c r="AK80" i="23"/>
  <c r="W81" i="23"/>
  <c r="M76" i="23"/>
  <c r="L76" i="23"/>
  <c r="Q77" i="23"/>
  <c r="U77" i="23"/>
  <c r="AK80" i="20"/>
  <c r="AM80" i="20"/>
  <c r="AL80" i="20"/>
  <c r="W81" i="20"/>
  <c r="L77" i="20"/>
  <c r="Q78" i="20"/>
  <c r="M77" i="20"/>
  <c r="U78" i="20"/>
  <c r="H75" i="18"/>
  <c r="B75" i="18"/>
  <c r="I76" i="14"/>
  <c r="I76" i="16"/>
  <c r="I76" i="18"/>
  <c r="B77" i="23"/>
  <c r="H77" i="23"/>
  <c r="J75" i="18"/>
  <c r="A75" i="18"/>
  <c r="H75" i="14"/>
  <c r="B75" i="14"/>
  <c r="I78" i="23"/>
  <c r="S78" i="23"/>
  <c r="AD78" i="23"/>
  <c r="C79" i="23"/>
  <c r="G79" i="23"/>
  <c r="A75" i="14"/>
  <c r="J75" i="14"/>
  <c r="A77" i="23"/>
  <c r="J77" i="23"/>
  <c r="J75" i="16"/>
  <c r="A75" i="16"/>
  <c r="B75" i="15"/>
  <c r="H75" i="15"/>
  <c r="I76" i="15"/>
  <c r="A75" i="15"/>
  <c r="J75" i="15"/>
  <c r="H75" i="16"/>
  <c r="B75" i="16"/>
  <c r="I79" i="22"/>
  <c r="S79" i="22"/>
  <c r="AD79" i="22"/>
  <c r="B78" i="22"/>
  <c r="H78" i="22"/>
  <c r="J78" i="22"/>
  <c r="A78" i="22"/>
  <c r="A78" i="21"/>
  <c r="J78" i="21"/>
  <c r="I79" i="21"/>
  <c r="S79" i="21"/>
  <c r="AD79" i="21"/>
  <c r="B78" i="21"/>
  <c r="S80" i="20"/>
  <c r="AD80" i="20"/>
  <c r="B79" i="20"/>
  <c r="A79" i="20"/>
  <c r="J79" i="20"/>
  <c r="H75" i="17"/>
  <c r="B75" i="17"/>
  <c r="A75" i="17"/>
  <c r="J75" i="17"/>
  <c r="A75" i="1"/>
  <c r="J75" i="1"/>
  <c r="B75" i="1"/>
  <c r="I76" i="1"/>
  <c r="AK76" i="18"/>
  <c r="AL76" i="18"/>
  <c r="AM76" i="18"/>
  <c r="W77" i="18"/>
  <c r="M75" i="18"/>
  <c r="L75" i="18"/>
  <c r="Q76" i="18"/>
  <c r="U76" i="18"/>
  <c r="AK76" i="16"/>
  <c r="AL76" i="16"/>
  <c r="AM76" i="16"/>
  <c r="W77" i="16"/>
  <c r="M76" i="16"/>
  <c r="L76" i="16"/>
  <c r="Q77" i="16"/>
  <c r="U79" i="16"/>
  <c r="AM74" i="17"/>
  <c r="AK74" i="17"/>
  <c r="AL74" i="17"/>
  <c r="W75" i="17"/>
  <c r="L74" i="17"/>
  <c r="Q75" i="17"/>
  <c r="M74" i="17"/>
  <c r="U78" i="17"/>
  <c r="X76" i="1"/>
  <c r="M75" i="1"/>
  <c r="L75" i="1"/>
  <c r="Q76" i="1"/>
  <c r="AK77" i="1"/>
  <c r="AL77" i="1"/>
  <c r="AM77" i="1"/>
  <c r="W78" i="1"/>
  <c r="U78" i="1"/>
  <c r="S76" i="1"/>
  <c r="C77" i="18"/>
  <c r="S76" i="18"/>
  <c r="AD76" i="18"/>
  <c r="S76" i="17"/>
  <c r="AD76" i="17"/>
  <c r="S76" i="16"/>
  <c r="C77" i="15"/>
  <c r="G77" i="15"/>
  <c r="S76" i="15"/>
  <c r="AD76" i="15"/>
  <c r="C77" i="14"/>
  <c r="G77" i="14"/>
  <c r="S76" i="14"/>
  <c r="AD76" i="14"/>
  <c r="I81" i="20"/>
  <c r="F77" i="18"/>
  <c r="R77" i="18"/>
  <c r="G77" i="18"/>
  <c r="I77" i="17"/>
  <c r="F77" i="1"/>
  <c r="R77" i="1"/>
  <c r="F81" i="20"/>
  <c r="R81" i="20"/>
  <c r="F77" i="17"/>
  <c r="R77" i="17"/>
  <c r="F80" i="21"/>
  <c r="R80" i="21"/>
  <c r="F77" i="16"/>
  <c r="R77" i="16"/>
  <c r="F80" i="22"/>
  <c r="R80" i="22"/>
  <c r="F77" i="15"/>
  <c r="R77" i="15"/>
  <c r="F79" i="23"/>
  <c r="R79" i="23"/>
  <c r="F77" i="14"/>
  <c r="R77" i="14"/>
  <c r="H78" i="24"/>
  <c r="B78" i="24"/>
  <c r="F79" i="24"/>
  <c r="R79" i="24"/>
  <c r="C80" i="24"/>
  <c r="G80" i="24"/>
  <c r="I79" i="24"/>
  <c r="S79" i="24"/>
  <c r="AD79" i="24"/>
  <c r="A78" i="24"/>
  <c r="J78" i="24"/>
  <c r="M77" i="23"/>
  <c r="L77" i="23"/>
  <c r="Q78" i="23"/>
  <c r="U78" i="23"/>
  <c r="AK81" i="23"/>
  <c r="AM81" i="23"/>
  <c r="AL81" i="23"/>
  <c r="W82" i="23"/>
  <c r="M78" i="20"/>
  <c r="L78" i="20"/>
  <c r="Q79" i="20"/>
  <c r="U79" i="20"/>
  <c r="AK81" i="20"/>
  <c r="AL81" i="20"/>
  <c r="AM81" i="20"/>
  <c r="W82" i="20"/>
  <c r="A78" i="23"/>
  <c r="J78" i="23"/>
  <c r="H76" i="15"/>
  <c r="B76" i="15"/>
  <c r="B78" i="23"/>
  <c r="H78" i="23"/>
  <c r="A76" i="18"/>
  <c r="A76" i="14"/>
  <c r="J76" i="14"/>
  <c r="H76" i="14"/>
  <c r="B76" i="14"/>
  <c r="S79" i="23"/>
  <c r="AD79" i="23"/>
  <c r="C80" i="23"/>
  <c r="G80" i="23"/>
  <c r="I79" i="23"/>
  <c r="B76" i="16"/>
  <c r="H76" i="16"/>
  <c r="A76" i="15"/>
  <c r="J76" i="15"/>
  <c r="H76" i="18"/>
  <c r="B76" i="18"/>
  <c r="I77" i="15"/>
  <c r="I77" i="14"/>
  <c r="I77" i="16"/>
  <c r="I77" i="18"/>
  <c r="J76" i="16"/>
  <c r="A76" i="16"/>
  <c r="I80" i="22"/>
  <c r="S80" i="22"/>
  <c r="AD80" i="22"/>
  <c r="H79" i="22"/>
  <c r="B79" i="22"/>
  <c r="A79" i="22"/>
  <c r="J79" i="22"/>
  <c r="I80" i="21"/>
  <c r="S80" i="21"/>
  <c r="AD80" i="21"/>
  <c r="B79" i="21"/>
  <c r="A79" i="21"/>
  <c r="J79" i="21"/>
  <c r="A80" i="20"/>
  <c r="J80" i="20"/>
  <c r="S81" i="20"/>
  <c r="AD81" i="20"/>
  <c r="B80" i="20"/>
  <c r="H76" i="17"/>
  <c r="B76" i="17"/>
  <c r="A76" i="17"/>
  <c r="J76" i="17"/>
  <c r="AD76" i="16"/>
  <c r="B76" i="1"/>
  <c r="A76" i="1"/>
  <c r="J76" i="1"/>
  <c r="I77" i="1"/>
  <c r="AK77" i="18"/>
  <c r="AM77" i="18"/>
  <c r="AL77" i="18"/>
  <c r="W78" i="18"/>
  <c r="M76" i="18"/>
  <c r="L76" i="18"/>
  <c r="Q77" i="18"/>
  <c r="U77" i="18"/>
  <c r="AK77" i="16"/>
  <c r="AL77" i="16"/>
  <c r="AM77" i="16"/>
  <c r="W78" i="16"/>
  <c r="M77" i="16"/>
  <c r="L77" i="16"/>
  <c r="Q78" i="16"/>
  <c r="U80" i="16"/>
  <c r="AL75" i="17"/>
  <c r="AM75" i="17"/>
  <c r="AK75" i="17"/>
  <c r="W76" i="17"/>
  <c r="L75" i="17"/>
  <c r="Q76" i="17"/>
  <c r="M75" i="17"/>
  <c r="U79" i="17"/>
  <c r="AD76" i="1"/>
  <c r="U79" i="1"/>
  <c r="X77" i="1"/>
  <c r="M76" i="1"/>
  <c r="L76" i="1"/>
  <c r="Q77" i="1"/>
  <c r="AK78" i="1"/>
  <c r="AL78" i="1"/>
  <c r="AM78" i="1"/>
  <c r="W79" i="1"/>
  <c r="S77" i="1"/>
  <c r="AD77" i="1"/>
  <c r="C78" i="18"/>
  <c r="S77" i="18"/>
  <c r="AD77" i="18"/>
  <c r="S77" i="17"/>
  <c r="AD77" i="17"/>
  <c r="S77" i="16"/>
  <c r="AD77" i="16"/>
  <c r="C78" i="15"/>
  <c r="G78" i="15"/>
  <c r="S77" i="15"/>
  <c r="AD77" i="15"/>
  <c r="C78" i="14"/>
  <c r="G78" i="14"/>
  <c r="S77" i="14"/>
  <c r="AD77" i="14"/>
  <c r="I82" i="20"/>
  <c r="F78" i="18"/>
  <c r="R78" i="18"/>
  <c r="G78" i="18"/>
  <c r="I78" i="17"/>
  <c r="F78" i="1"/>
  <c r="R78" i="1"/>
  <c r="F82" i="20"/>
  <c r="R82" i="20"/>
  <c r="F78" i="17"/>
  <c r="R78" i="17"/>
  <c r="F81" i="21"/>
  <c r="R81" i="21"/>
  <c r="F78" i="16"/>
  <c r="R78" i="16"/>
  <c r="F81" i="22"/>
  <c r="R81" i="22"/>
  <c r="F78" i="15"/>
  <c r="R78" i="15"/>
  <c r="F80" i="23"/>
  <c r="R80" i="23"/>
  <c r="F78" i="14"/>
  <c r="R78" i="14"/>
  <c r="H79" i="24"/>
  <c r="B79" i="24"/>
  <c r="A79" i="24"/>
  <c r="J79" i="24"/>
  <c r="F80" i="24"/>
  <c r="R80" i="24"/>
  <c r="I80" i="24"/>
  <c r="S80" i="24"/>
  <c r="AD80" i="24"/>
  <c r="C81" i="24"/>
  <c r="G81" i="24"/>
  <c r="AK82" i="23"/>
  <c r="AM82" i="23"/>
  <c r="AL82" i="23"/>
  <c r="W83" i="23"/>
  <c r="M78" i="23"/>
  <c r="L78" i="23"/>
  <c r="Q79" i="23"/>
  <c r="U79" i="23"/>
  <c r="AL82" i="20"/>
  <c r="AK82" i="20"/>
  <c r="AM82" i="20"/>
  <c r="W83" i="20"/>
  <c r="L79" i="20"/>
  <c r="Q80" i="20"/>
  <c r="M79" i="20"/>
  <c r="U80" i="20"/>
  <c r="I78" i="16"/>
  <c r="H77" i="16"/>
  <c r="B77" i="16"/>
  <c r="A79" i="23"/>
  <c r="J79" i="23"/>
  <c r="A77" i="16"/>
  <c r="J77" i="16"/>
  <c r="A77" i="15"/>
  <c r="J77" i="15"/>
  <c r="I80" i="23"/>
  <c r="S80" i="23"/>
  <c r="AD80" i="23"/>
  <c r="C81" i="23"/>
  <c r="G81" i="23"/>
  <c r="I78" i="14"/>
  <c r="I78" i="18"/>
  <c r="I78" i="15"/>
  <c r="B77" i="18"/>
  <c r="H77" i="18"/>
  <c r="A77" i="14"/>
  <c r="J77" i="14"/>
  <c r="B77" i="15"/>
  <c r="H77" i="15"/>
  <c r="J77" i="18"/>
  <c r="A77" i="18"/>
  <c r="H77" i="14"/>
  <c r="B77" i="14"/>
  <c r="B79" i="23"/>
  <c r="H79" i="23"/>
  <c r="A80" i="22"/>
  <c r="J80" i="22"/>
  <c r="I81" i="22"/>
  <c r="S81" i="22"/>
  <c r="AD81" i="22"/>
  <c r="H80" i="22"/>
  <c r="B80" i="22"/>
  <c r="J80" i="21"/>
  <c r="A80" i="21"/>
  <c r="I81" i="21"/>
  <c r="S81" i="21"/>
  <c r="AD81" i="21"/>
  <c r="B80" i="21"/>
  <c r="S82" i="20"/>
  <c r="AD82" i="20"/>
  <c r="B81" i="20"/>
  <c r="J81" i="20"/>
  <c r="A81" i="20"/>
  <c r="H77" i="17"/>
  <c r="B77" i="17"/>
  <c r="A77" i="17"/>
  <c r="J77" i="17"/>
  <c r="B77" i="1"/>
  <c r="A77" i="1"/>
  <c r="J77" i="1"/>
  <c r="I78" i="1"/>
  <c r="AM78" i="18"/>
  <c r="AK78" i="18"/>
  <c r="AL78" i="18"/>
  <c r="W79" i="18"/>
  <c r="M77" i="18"/>
  <c r="L77" i="18"/>
  <c r="Q78" i="18"/>
  <c r="U78" i="18"/>
  <c r="AM78" i="16"/>
  <c r="AK78" i="16"/>
  <c r="AL78" i="16"/>
  <c r="W79" i="16"/>
  <c r="M78" i="16"/>
  <c r="L78" i="16"/>
  <c r="Q79" i="16"/>
  <c r="U81" i="16"/>
  <c r="AK76" i="17"/>
  <c r="AL76" i="17"/>
  <c r="AM76" i="17"/>
  <c r="W77" i="17"/>
  <c r="L76" i="17"/>
  <c r="Q77" i="17"/>
  <c r="M76" i="17"/>
  <c r="U80" i="17"/>
  <c r="X78" i="1"/>
  <c r="M77" i="1"/>
  <c r="L77" i="1"/>
  <c r="Q78" i="1"/>
  <c r="AM79" i="1"/>
  <c r="AK79" i="1"/>
  <c r="AL79" i="1"/>
  <c r="W80" i="1"/>
  <c r="U80" i="1"/>
  <c r="S78" i="1"/>
  <c r="AD78" i="1"/>
  <c r="C79" i="18"/>
  <c r="S78" i="18"/>
  <c r="AD78" i="18"/>
  <c r="S78" i="17"/>
  <c r="AD78" i="17"/>
  <c r="S78" i="16"/>
  <c r="AD78" i="16"/>
  <c r="C79" i="15"/>
  <c r="G79" i="15"/>
  <c r="S78" i="15"/>
  <c r="AD78" i="15"/>
  <c r="C79" i="14"/>
  <c r="G79" i="14"/>
  <c r="S78" i="14"/>
  <c r="AD78" i="14"/>
  <c r="I83" i="20"/>
  <c r="F79" i="18"/>
  <c r="R79" i="18"/>
  <c r="G79" i="18"/>
  <c r="I79" i="17"/>
  <c r="F79" i="1"/>
  <c r="R79" i="1"/>
  <c r="F83" i="20"/>
  <c r="R83" i="20"/>
  <c r="F79" i="17"/>
  <c r="R79" i="17"/>
  <c r="F82" i="21"/>
  <c r="R82" i="21"/>
  <c r="F79" i="16"/>
  <c r="R79" i="16"/>
  <c r="F82" i="22"/>
  <c r="R82" i="22"/>
  <c r="F79" i="15"/>
  <c r="R79" i="15"/>
  <c r="F81" i="23"/>
  <c r="R81" i="23"/>
  <c r="F79" i="14"/>
  <c r="R79" i="14"/>
  <c r="J80" i="24"/>
  <c r="A80" i="24"/>
  <c r="B80" i="24"/>
  <c r="H80" i="24"/>
  <c r="F81" i="24"/>
  <c r="R81" i="24"/>
  <c r="I81" i="24"/>
  <c r="S81" i="24"/>
  <c r="AD81" i="24"/>
  <c r="C82" i="24"/>
  <c r="G82" i="24"/>
  <c r="L79" i="23"/>
  <c r="Q80" i="23"/>
  <c r="M79" i="23"/>
  <c r="U80" i="23"/>
  <c r="AK83" i="23"/>
  <c r="AM83" i="23"/>
  <c r="AL83" i="23"/>
  <c r="W84" i="23"/>
  <c r="M80" i="20"/>
  <c r="L80" i="20"/>
  <c r="Q81" i="20"/>
  <c r="U81" i="20"/>
  <c r="AM83" i="20"/>
  <c r="AL83" i="20"/>
  <c r="AK83" i="20"/>
  <c r="W84" i="20"/>
  <c r="H78" i="15"/>
  <c r="B78" i="15"/>
  <c r="A78" i="15"/>
  <c r="J78" i="15"/>
  <c r="A78" i="14"/>
  <c r="J78" i="14"/>
  <c r="A80" i="23"/>
  <c r="J80" i="23"/>
  <c r="H78" i="14"/>
  <c r="B78" i="14"/>
  <c r="I79" i="16"/>
  <c r="H78" i="18"/>
  <c r="B78" i="18"/>
  <c r="H80" i="23"/>
  <c r="B80" i="23"/>
  <c r="A78" i="16"/>
  <c r="J78" i="16"/>
  <c r="I79" i="15"/>
  <c r="I79" i="14"/>
  <c r="I79" i="18"/>
  <c r="J78" i="18"/>
  <c r="A78" i="18"/>
  <c r="I81" i="23"/>
  <c r="S81" i="23"/>
  <c r="AD81" i="23"/>
  <c r="C82" i="23"/>
  <c r="G82" i="23"/>
  <c r="H78" i="16"/>
  <c r="B78" i="16"/>
  <c r="I82" i="22"/>
  <c r="S82" i="22"/>
  <c r="AD82" i="22"/>
  <c r="B81" i="22"/>
  <c r="H81" i="22"/>
  <c r="J81" i="22"/>
  <c r="A81" i="22"/>
  <c r="J81" i="21"/>
  <c r="A81" i="21"/>
  <c r="I82" i="21"/>
  <c r="S82" i="21"/>
  <c r="AD82" i="21"/>
  <c r="B81" i="21"/>
  <c r="B82" i="20"/>
  <c r="S83" i="20"/>
  <c r="AD83" i="20"/>
  <c r="J82" i="20"/>
  <c r="A82" i="20"/>
  <c r="H78" i="17"/>
  <c r="B78" i="17"/>
  <c r="A78" i="17"/>
  <c r="J78" i="17"/>
  <c r="B78" i="1"/>
  <c r="A78" i="1"/>
  <c r="J78" i="1"/>
  <c r="I79" i="1"/>
  <c r="AL79" i="18"/>
  <c r="AM79" i="18"/>
  <c r="AK79" i="18"/>
  <c r="W80" i="18"/>
  <c r="M78" i="18"/>
  <c r="L78" i="18"/>
  <c r="Q79" i="18"/>
  <c r="U79" i="18"/>
  <c r="AL79" i="16"/>
  <c r="AM79" i="16"/>
  <c r="AK79" i="16"/>
  <c r="W80" i="16"/>
  <c r="M79" i="16"/>
  <c r="L79" i="16"/>
  <c r="Q80" i="16"/>
  <c r="U82" i="16"/>
  <c r="AK77" i="17"/>
  <c r="AL77" i="17"/>
  <c r="AM77" i="17"/>
  <c r="W78" i="17"/>
  <c r="L77" i="17"/>
  <c r="Q78" i="17"/>
  <c r="M77" i="17"/>
  <c r="U81" i="17"/>
  <c r="U81" i="1"/>
  <c r="X79" i="1"/>
  <c r="M78" i="1"/>
  <c r="L78" i="1"/>
  <c r="Q79" i="1"/>
  <c r="AL80" i="1"/>
  <c r="AM80" i="1"/>
  <c r="AK80" i="1"/>
  <c r="W81" i="1"/>
  <c r="S79" i="1"/>
  <c r="C80" i="18"/>
  <c r="S79" i="18"/>
  <c r="AD79" i="18"/>
  <c r="S79" i="17"/>
  <c r="S79" i="16"/>
  <c r="AD79" i="16"/>
  <c r="C80" i="15"/>
  <c r="G80" i="15"/>
  <c r="S79" i="15"/>
  <c r="C80" i="14"/>
  <c r="G80" i="14"/>
  <c r="S79" i="14"/>
  <c r="AD79" i="14"/>
  <c r="I84" i="20"/>
  <c r="F80" i="18"/>
  <c r="G80" i="18"/>
  <c r="I80" i="17"/>
  <c r="F80" i="1"/>
  <c r="R80" i="1"/>
  <c r="F84" i="20"/>
  <c r="R84" i="20"/>
  <c r="F80" i="17"/>
  <c r="R80" i="17"/>
  <c r="F83" i="21"/>
  <c r="R83" i="21"/>
  <c r="F80" i="16"/>
  <c r="R80" i="16"/>
  <c r="F83" i="22"/>
  <c r="R83" i="22"/>
  <c r="F80" i="15"/>
  <c r="R80" i="15"/>
  <c r="F82" i="23"/>
  <c r="R82" i="23"/>
  <c r="F80" i="14"/>
  <c r="R80" i="14"/>
  <c r="R80" i="18"/>
  <c r="B81" i="24"/>
  <c r="H81" i="24"/>
  <c r="A81" i="24"/>
  <c r="J81" i="24"/>
  <c r="F82" i="24"/>
  <c r="R82" i="24"/>
  <c r="I82" i="24"/>
  <c r="C83" i="24"/>
  <c r="G83" i="24"/>
  <c r="S82" i="24"/>
  <c r="AD82" i="24"/>
  <c r="AL84" i="23"/>
  <c r="AM84" i="23"/>
  <c r="AK84" i="23"/>
  <c r="W85" i="23"/>
  <c r="M80" i="23"/>
  <c r="L80" i="23"/>
  <c r="Q81" i="23"/>
  <c r="U81" i="23"/>
  <c r="AM84" i="20"/>
  <c r="AL84" i="20"/>
  <c r="AK84" i="20"/>
  <c r="W85" i="20"/>
  <c r="L81" i="20"/>
  <c r="Q82" i="20"/>
  <c r="M81" i="20"/>
  <c r="U82" i="20"/>
  <c r="H79" i="18"/>
  <c r="B79" i="18"/>
  <c r="I80" i="15"/>
  <c r="J81" i="23"/>
  <c r="A81" i="23"/>
  <c r="J79" i="18"/>
  <c r="A79" i="18"/>
  <c r="B79" i="15"/>
  <c r="H79" i="15"/>
  <c r="H79" i="16"/>
  <c r="B79" i="16"/>
  <c r="A79" i="15"/>
  <c r="J79" i="15"/>
  <c r="H81" i="23"/>
  <c r="B81" i="23"/>
  <c r="A79" i="14"/>
  <c r="J79" i="14"/>
  <c r="A79" i="16"/>
  <c r="J79" i="16"/>
  <c r="I80" i="14"/>
  <c r="I80" i="16"/>
  <c r="I80" i="18"/>
  <c r="S82" i="23"/>
  <c r="AD82" i="23"/>
  <c r="I82" i="23"/>
  <c r="C83" i="23"/>
  <c r="G83" i="23"/>
  <c r="H79" i="14"/>
  <c r="B79" i="14"/>
  <c r="H82" i="22"/>
  <c r="B82" i="22"/>
  <c r="I83" i="22"/>
  <c r="S83" i="22"/>
  <c r="AD83" i="22"/>
  <c r="J82" i="22"/>
  <c r="A82" i="22"/>
  <c r="A82" i="21"/>
  <c r="J82" i="21"/>
  <c r="I83" i="21"/>
  <c r="S83" i="21"/>
  <c r="AD83" i="21"/>
  <c r="B82" i="21"/>
  <c r="A83" i="20"/>
  <c r="J83" i="20"/>
  <c r="S84" i="20"/>
  <c r="AD84" i="20"/>
  <c r="B83" i="20"/>
  <c r="H79" i="17"/>
  <c r="B79" i="17"/>
  <c r="A79" i="17"/>
  <c r="J79" i="17"/>
  <c r="AD79" i="15"/>
  <c r="AD79" i="17"/>
  <c r="A79" i="1"/>
  <c r="J79" i="1"/>
  <c r="B79" i="1"/>
  <c r="I80" i="1"/>
  <c r="AK80" i="18"/>
  <c r="AL80" i="18"/>
  <c r="AM80" i="18"/>
  <c r="W81" i="18"/>
  <c r="M79" i="18"/>
  <c r="L79" i="18"/>
  <c r="Q80" i="18"/>
  <c r="U80" i="18"/>
  <c r="AK80" i="16"/>
  <c r="AL80" i="16"/>
  <c r="AM80" i="16"/>
  <c r="W81" i="16"/>
  <c r="M80" i="16"/>
  <c r="L80" i="16"/>
  <c r="Q81" i="16"/>
  <c r="U83" i="16"/>
  <c r="AM78" i="17"/>
  <c r="AK78" i="17"/>
  <c r="AL78" i="17"/>
  <c r="W79" i="17"/>
  <c r="L78" i="17"/>
  <c r="Q79" i="17"/>
  <c r="M78" i="17"/>
  <c r="U82" i="17"/>
  <c r="AD79" i="1"/>
  <c r="X80" i="1"/>
  <c r="M79" i="1"/>
  <c r="L79" i="1"/>
  <c r="Q80" i="1"/>
  <c r="AK81" i="1"/>
  <c r="AL81" i="1"/>
  <c r="AM81" i="1"/>
  <c r="W82" i="1"/>
  <c r="U82" i="1"/>
  <c r="S80" i="1"/>
  <c r="AD80" i="1"/>
  <c r="C81" i="18"/>
  <c r="S80" i="18"/>
  <c r="AD80" i="18"/>
  <c r="S80" i="17"/>
  <c r="AD80" i="17"/>
  <c r="S80" i="16"/>
  <c r="AD80" i="16"/>
  <c r="C81" i="15"/>
  <c r="G81" i="15"/>
  <c r="S80" i="15"/>
  <c r="AD80" i="15"/>
  <c r="C81" i="14"/>
  <c r="G81" i="14"/>
  <c r="S80" i="14"/>
  <c r="AD80" i="14"/>
  <c r="I85" i="20"/>
  <c r="F81" i="18"/>
  <c r="G81" i="18"/>
  <c r="I81" i="17"/>
  <c r="F81" i="1"/>
  <c r="R81" i="1"/>
  <c r="F85" i="20"/>
  <c r="R85" i="20"/>
  <c r="F81" i="17"/>
  <c r="R81" i="17"/>
  <c r="F84" i="21"/>
  <c r="R84" i="21"/>
  <c r="F81" i="16"/>
  <c r="R81" i="16"/>
  <c r="F84" i="22"/>
  <c r="R84" i="22"/>
  <c r="F81" i="15"/>
  <c r="R81" i="15"/>
  <c r="F83" i="23"/>
  <c r="R83" i="23"/>
  <c r="F81" i="14"/>
  <c r="R81" i="14"/>
  <c r="R81" i="18"/>
  <c r="F83" i="24"/>
  <c r="R83" i="24"/>
  <c r="I83" i="24"/>
  <c r="S83" i="24"/>
  <c r="AD83" i="24"/>
  <c r="C84" i="24"/>
  <c r="G84" i="24"/>
  <c r="H82" i="24"/>
  <c r="B82" i="24"/>
  <c r="A82" i="24"/>
  <c r="J82" i="24"/>
  <c r="M81" i="23"/>
  <c r="L81" i="23"/>
  <c r="Q82" i="23"/>
  <c r="U82" i="23"/>
  <c r="AK85" i="23"/>
  <c r="AM85" i="23"/>
  <c r="AL85" i="23"/>
  <c r="W86" i="23"/>
  <c r="M82" i="20"/>
  <c r="L82" i="20"/>
  <c r="Q83" i="20"/>
  <c r="U83" i="20"/>
  <c r="AK85" i="20"/>
  <c r="AL85" i="20"/>
  <c r="AM85" i="20"/>
  <c r="W86" i="20"/>
  <c r="I81" i="15"/>
  <c r="A80" i="16"/>
  <c r="J80" i="16"/>
  <c r="B80" i="15"/>
  <c r="H80" i="15"/>
  <c r="H80" i="16"/>
  <c r="B80" i="16"/>
  <c r="B82" i="23"/>
  <c r="H82" i="23"/>
  <c r="H80" i="18"/>
  <c r="B80" i="18"/>
  <c r="H80" i="14"/>
  <c r="B80" i="14"/>
  <c r="J82" i="23"/>
  <c r="A82" i="23"/>
  <c r="A80" i="15"/>
  <c r="J80" i="15"/>
  <c r="I81" i="14"/>
  <c r="I81" i="16"/>
  <c r="I81" i="18"/>
  <c r="S83" i="23"/>
  <c r="AD83" i="23"/>
  <c r="C84" i="23"/>
  <c r="G84" i="23"/>
  <c r="I83" i="23"/>
  <c r="J80" i="18"/>
  <c r="A80" i="18"/>
  <c r="A80" i="14"/>
  <c r="J80" i="14"/>
  <c r="I84" i="22"/>
  <c r="S84" i="22"/>
  <c r="AD84" i="22"/>
  <c r="H83" i="22"/>
  <c r="B83" i="22"/>
  <c r="A83" i="22"/>
  <c r="J83" i="22"/>
  <c r="I84" i="21"/>
  <c r="S84" i="21"/>
  <c r="AD84" i="21"/>
  <c r="B83" i="21"/>
  <c r="A83" i="21"/>
  <c r="J83" i="21"/>
  <c r="S85" i="20"/>
  <c r="AD85" i="20"/>
  <c r="B84" i="20"/>
  <c r="A84" i="20"/>
  <c r="J84" i="20"/>
  <c r="H80" i="17"/>
  <c r="B80" i="17"/>
  <c r="J80" i="17"/>
  <c r="A80" i="17"/>
  <c r="B80" i="1"/>
  <c r="A80" i="1"/>
  <c r="J80" i="1"/>
  <c r="I81" i="1"/>
  <c r="AK81" i="18"/>
  <c r="AM81" i="18"/>
  <c r="AL81" i="18"/>
  <c r="W82" i="18"/>
  <c r="M80" i="18"/>
  <c r="L80" i="18"/>
  <c r="Q81" i="18"/>
  <c r="U81" i="18"/>
  <c r="AK81" i="16"/>
  <c r="AL81" i="16"/>
  <c r="AM81" i="16"/>
  <c r="W82" i="16"/>
  <c r="M81" i="16"/>
  <c r="L81" i="16"/>
  <c r="Q82" i="16"/>
  <c r="U84" i="16"/>
  <c r="AL79" i="17"/>
  <c r="AM79" i="17"/>
  <c r="AK79" i="17"/>
  <c r="W80" i="17"/>
  <c r="L79" i="17"/>
  <c r="Q80" i="17"/>
  <c r="M79" i="17"/>
  <c r="U83" i="17"/>
  <c r="U83" i="1"/>
  <c r="X81" i="1"/>
  <c r="M80" i="1"/>
  <c r="L80" i="1"/>
  <c r="Q81" i="1"/>
  <c r="AM82" i="1"/>
  <c r="AK82" i="1"/>
  <c r="AL82" i="1"/>
  <c r="W83" i="1"/>
  <c r="S81" i="1"/>
  <c r="AD81" i="1"/>
  <c r="C82" i="18"/>
  <c r="S81" i="18"/>
  <c r="AD81" i="18"/>
  <c r="S81" i="17"/>
  <c r="AD81" i="17"/>
  <c r="S81" i="16"/>
  <c r="AD81" i="16"/>
  <c r="C82" i="15"/>
  <c r="G82" i="15"/>
  <c r="S81" i="15"/>
  <c r="AD81" i="15"/>
  <c r="C82" i="14"/>
  <c r="G82" i="14"/>
  <c r="S81" i="14"/>
  <c r="AD81" i="14"/>
  <c r="F82" i="18"/>
  <c r="G82" i="18"/>
  <c r="I82" i="17"/>
  <c r="F82" i="1"/>
  <c r="R82" i="1"/>
  <c r="F86" i="20"/>
  <c r="R86" i="20"/>
  <c r="F82" i="17"/>
  <c r="R82" i="17"/>
  <c r="F85" i="21"/>
  <c r="R85" i="21"/>
  <c r="F82" i="16"/>
  <c r="R82" i="16"/>
  <c r="F85" i="22"/>
  <c r="R85" i="22"/>
  <c r="F82" i="15"/>
  <c r="R82" i="15"/>
  <c r="F84" i="23"/>
  <c r="R84" i="23"/>
  <c r="F82" i="14"/>
  <c r="R82" i="14"/>
  <c r="R82" i="18"/>
  <c r="B83" i="24"/>
  <c r="H83" i="24"/>
  <c r="A83" i="24"/>
  <c r="J83" i="24"/>
  <c r="F84" i="24"/>
  <c r="R84" i="24"/>
  <c r="I84" i="24"/>
  <c r="S84" i="24"/>
  <c r="AD84" i="24"/>
  <c r="C85" i="24"/>
  <c r="G85" i="24"/>
  <c r="AK86" i="23"/>
  <c r="AM86" i="23"/>
  <c r="AL86" i="23"/>
  <c r="W87" i="23"/>
  <c r="M82" i="23"/>
  <c r="L82" i="23"/>
  <c r="Q83" i="23"/>
  <c r="U83" i="23"/>
  <c r="AL86" i="20"/>
  <c r="AK86" i="20"/>
  <c r="AM86" i="20"/>
  <c r="W87" i="20"/>
  <c r="L83" i="20"/>
  <c r="Q84" i="20"/>
  <c r="M83" i="20"/>
  <c r="U84" i="20"/>
  <c r="J81" i="18"/>
  <c r="A81" i="18"/>
  <c r="H81" i="14"/>
  <c r="B81" i="14"/>
  <c r="H81" i="16"/>
  <c r="B81" i="16"/>
  <c r="I82" i="15"/>
  <c r="H83" i="23"/>
  <c r="B83" i="23"/>
  <c r="A81" i="16"/>
  <c r="J81" i="16"/>
  <c r="A81" i="15"/>
  <c r="J81" i="15"/>
  <c r="C85" i="23"/>
  <c r="G85" i="23"/>
  <c r="I84" i="23"/>
  <c r="S84" i="23"/>
  <c r="AD84" i="23"/>
  <c r="I82" i="14"/>
  <c r="I82" i="16"/>
  <c r="I82" i="18"/>
  <c r="A83" i="23"/>
  <c r="J83" i="23"/>
  <c r="B81" i="18"/>
  <c r="H81" i="18"/>
  <c r="A81" i="14"/>
  <c r="J81" i="14"/>
  <c r="B81" i="15"/>
  <c r="H81" i="15"/>
  <c r="I85" i="22"/>
  <c r="S85" i="22"/>
  <c r="AD85" i="22"/>
  <c r="B84" i="22"/>
  <c r="H84" i="22"/>
  <c r="J84" i="22"/>
  <c r="A84" i="22"/>
  <c r="J84" i="21"/>
  <c r="A84" i="21"/>
  <c r="I85" i="21"/>
  <c r="S85" i="21"/>
  <c r="AD85" i="21"/>
  <c r="B84" i="21"/>
  <c r="J85" i="20"/>
  <c r="A85" i="20"/>
  <c r="I86" i="20"/>
  <c r="S86" i="20"/>
  <c r="AD86" i="20"/>
  <c r="B85" i="20"/>
  <c r="H81" i="17"/>
  <c r="B81" i="17"/>
  <c r="J81" i="17"/>
  <c r="A81" i="17"/>
  <c r="B81" i="1"/>
  <c r="A81" i="1"/>
  <c r="J81" i="1"/>
  <c r="I82" i="1"/>
  <c r="AM82" i="18"/>
  <c r="AK82" i="18"/>
  <c r="AL82" i="18"/>
  <c r="W83" i="18"/>
  <c r="M81" i="18"/>
  <c r="L81" i="18"/>
  <c r="Q82" i="18"/>
  <c r="U82" i="18"/>
  <c r="AM82" i="16"/>
  <c r="AK82" i="16"/>
  <c r="AL82" i="16"/>
  <c r="W83" i="16"/>
  <c r="M82" i="16"/>
  <c r="L82" i="16"/>
  <c r="Q83" i="16"/>
  <c r="U85" i="16"/>
  <c r="AK80" i="17"/>
  <c r="AL80" i="17"/>
  <c r="AM80" i="17"/>
  <c r="W81" i="17"/>
  <c r="L80" i="17"/>
  <c r="Q81" i="17"/>
  <c r="M80" i="17"/>
  <c r="U84" i="17"/>
  <c r="X82" i="1"/>
  <c r="M81" i="1"/>
  <c r="L81" i="1"/>
  <c r="Q82" i="1"/>
  <c r="AM83" i="1"/>
  <c r="AK83" i="1"/>
  <c r="AL83" i="1"/>
  <c r="W84" i="1"/>
  <c r="U84" i="1"/>
  <c r="S82" i="1"/>
  <c r="AD82" i="1"/>
  <c r="C83" i="18"/>
  <c r="S82" i="18"/>
  <c r="AD82" i="18"/>
  <c r="S82" i="17"/>
  <c r="AD82" i="17"/>
  <c r="S82" i="16"/>
  <c r="C83" i="15"/>
  <c r="G83" i="15"/>
  <c r="S82" i="15"/>
  <c r="AD82" i="15"/>
  <c r="C83" i="14"/>
  <c r="G83" i="14"/>
  <c r="S82" i="14"/>
  <c r="AD82" i="14"/>
  <c r="F83" i="18"/>
  <c r="G83" i="18"/>
  <c r="I83" i="17"/>
  <c r="F83" i="1"/>
  <c r="R83" i="1"/>
  <c r="F87" i="20"/>
  <c r="R87" i="20"/>
  <c r="F83" i="17"/>
  <c r="R83" i="17"/>
  <c r="F86" i="21"/>
  <c r="R86" i="21"/>
  <c r="F83" i="16"/>
  <c r="R83" i="16"/>
  <c r="F86" i="22"/>
  <c r="R86" i="22"/>
  <c r="F83" i="15"/>
  <c r="R83" i="15"/>
  <c r="F85" i="23"/>
  <c r="R85" i="23"/>
  <c r="F83" i="14"/>
  <c r="R83" i="14"/>
  <c r="R83" i="18"/>
  <c r="H84" i="24"/>
  <c r="B84" i="24"/>
  <c r="J84" i="24"/>
  <c r="A84" i="24"/>
  <c r="F85" i="24"/>
  <c r="R85" i="24"/>
  <c r="C86" i="24"/>
  <c r="G86" i="24"/>
  <c r="I85" i="24"/>
  <c r="S85" i="24"/>
  <c r="AD85" i="24"/>
  <c r="L83" i="23"/>
  <c r="Q84" i="23"/>
  <c r="M83" i="23"/>
  <c r="U84" i="23"/>
  <c r="AK87" i="23"/>
  <c r="AM87" i="23"/>
  <c r="AL87" i="23"/>
  <c r="W88" i="23"/>
  <c r="M84" i="20"/>
  <c r="L84" i="20"/>
  <c r="Q85" i="20"/>
  <c r="U85" i="20"/>
  <c r="AM87" i="20"/>
  <c r="AL87" i="20"/>
  <c r="AK87" i="20"/>
  <c r="W88" i="20"/>
  <c r="H82" i="18"/>
  <c r="B82" i="18"/>
  <c r="B82" i="15"/>
  <c r="H82" i="15"/>
  <c r="J82" i="18"/>
  <c r="A82" i="18"/>
  <c r="A82" i="14"/>
  <c r="J82" i="14"/>
  <c r="H84" i="23"/>
  <c r="B84" i="23"/>
  <c r="A82" i="15"/>
  <c r="J82" i="15"/>
  <c r="H82" i="14"/>
  <c r="B82" i="14"/>
  <c r="S85" i="23"/>
  <c r="AD85" i="23"/>
  <c r="C86" i="23"/>
  <c r="G86" i="23"/>
  <c r="I85" i="23"/>
  <c r="I83" i="15"/>
  <c r="A82" i="16"/>
  <c r="J82" i="16"/>
  <c r="I83" i="14"/>
  <c r="I83" i="16"/>
  <c r="I83" i="18"/>
  <c r="H82" i="16"/>
  <c r="B82" i="16"/>
  <c r="J84" i="23"/>
  <c r="A84" i="23"/>
  <c r="B85" i="22"/>
  <c r="H85" i="22"/>
  <c r="I86" i="22"/>
  <c r="S86" i="22"/>
  <c r="AD86" i="22"/>
  <c r="A85" i="22"/>
  <c r="J85" i="22"/>
  <c r="J85" i="21"/>
  <c r="A85" i="21"/>
  <c r="I86" i="21"/>
  <c r="S86" i="21"/>
  <c r="AD86" i="21"/>
  <c r="B85" i="21"/>
  <c r="J86" i="20"/>
  <c r="A86" i="20"/>
  <c r="I87" i="20"/>
  <c r="S87" i="20"/>
  <c r="AD87" i="20"/>
  <c r="B86" i="20"/>
  <c r="H82" i="17"/>
  <c r="B82" i="17"/>
  <c r="J82" i="17"/>
  <c r="A82" i="17"/>
  <c r="AD82" i="16"/>
  <c r="B82" i="1"/>
  <c r="A82" i="1"/>
  <c r="J82" i="1"/>
  <c r="I83" i="1"/>
  <c r="AL83" i="18"/>
  <c r="AM83" i="18"/>
  <c r="AK83" i="18"/>
  <c r="W84" i="18"/>
  <c r="M82" i="18"/>
  <c r="L82" i="18"/>
  <c r="Q83" i="18"/>
  <c r="U83" i="18"/>
  <c r="AL83" i="16"/>
  <c r="AM83" i="16"/>
  <c r="AK83" i="16"/>
  <c r="W84" i="16"/>
  <c r="M83" i="16"/>
  <c r="L83" i="16"/>
  <c r="Q84" i="16"/>
  <c r="U86" i="16"/>
  <c r="AK81" i="17"/>
  <c r="AL81" i="17"/>
  <c r="AM81" i="17"/>
  <c r="W82" i="17"/>
  <c r="L81" i="17"/>
  <c r="Q82" i="17"/>
  <c r="M81" i="17"/>
  <c r="U85" i="17"/>
  <c r="U85" i="1"/>
  <c r="X83" i="1"/>
  <c r="M82" i="1"/>
  <c r="L82" i="1"/>
  <c r="Q83" i="1"/>
  <c r="AL84" i="1"/>
  <c r="AM84" i="1"/>
  <c r="AK84" i="1"/>
  <c r="W85" i="1"/>
  <c r="S83" i="1"/>
  <c r="AD83" i="1"/>
  <c r="C84" i="18"/>
  <c r="S83" i="18"/>
  <c r="AD83" i="18"/>
  <c r="S83" i="17"/>
  <c r="AD83" i="17"/>
  <c r="S83" i="16"/>
  <c r="AD83" i="16"/>
  <c r="C84" i="15"/>
  <c r="G84" i="15"/>
  <c r="S83" i="15"/>
  <c r="AD83" i="15"/>
  <c r="C84" i="14"/>
  <c r="G84" i="14"/>
  <c r="S83" i="14"/>
  <c r="AD83" i="14"/>
  <c r="F84" i="18"/>
  <c r="G84" i="18"/>
  <c r="I84" i="17"/>
  <c r="F84" i="1"/>
  <c r="R84" i="1"/>
  <c r="F88" i="20"/>
  <c r="R88" i="20"/>
  <c r="F84" i="17"/>
  <c r="R84" i="17"/>
  <c r="F87" i="21"/>
  <c r="R87" i="21"/>
  <c r="F84" i="16"/>
  <c r="R84" i="16"/>
  <c r="F87" i="22"/>
  <c r="R87" i="22"/>
  <c r="F84" i="15"/>
  <c r="R84" i="15"/>
  <c r="F86" i="23"/>
  <c r="R86" i="23"/>
  <c r="F84" i="14"/>
  <c r="R84" i="14"/>
  <c r="R84" i="18"/>
  <c r="J85" i="24"/>
  <c r="A85" i="24"/>
  <c r="F86" i="24"/>
  <c r="R86" i="24"/>
  <c r="C87" i="24"/>
  <c r="G87" i="24"/>
  <c r="I86" i="24"/>
  <c r="S86" i="24"/>
  <c r="AD86" i="24"/>
  <c r="B85" i="24"/>
  <c r="H85" i="24"/>
  <c r="AL88" i="23"/>
  <c r="AM88" i="23"/>
  <c r="AK88" i="23"/>
  <c r="W89" i="23"/>
  <c r="M84" i="23"/>
  <c r="L84" i="23"/>
  <c r="Q85" i="23"/>
  <c r="U85" i="23"/>
  <c r="AL88" i="20"/>
  <c r="AM88" i="20"/>
  <c r="AK88" i="20"/>
  <c r="W89" i="20"/>
  <c r="L85" i="20"/>
  <c r="Q86" i="20"/>
  <c r="M85" i="20"/>
  <c r="U86" i="20"/>
  <c r="H83" i="18"/>
  <c r="B83" i="18"/>
  <c r="B85" i="23"/>
  <c r="H85" i="23"/>
  <c r="I84" i="14"/>
  <c r="I84" i="16"/>
  <c r="I84" i="18"/>
  <c r="J83" i="18"/>
  <c r="A83" i="18"/>
  <c r="A83" i="14"/>
  <c r="J83" i="14"/>
  <c r="B83" i="15"/>
  <c r="H83" i="15"/>
  <c r="H83" i="14"/>
  <c r="B83" i="14"/>
  <c r="A83" i="16"/>
  <c r="J83" i="16"/>
  <c r="A85" i="23"/>
  <c r="J85" i="23"/>
  <c r="A83" i="15"/>
  <c r="J83" i="15"/>
  <c r="I84" i="15"/>
  <c r="B83" i="16"/>
  <c r="H83" i="16"/>
  <c r="I86" i="23"/>
  <c r="S86" i="23"/>
  <c r="AD86" i="23"/>
  <c r="C87" i="23"/>
  <c r="G87" i="23"/>
  <c r="A86" i="22"/>
  <c r="J86" i="22"/>
  <c r="H86" i="22"/>
  <c r="B86" i="22"/>
  <c r="I87" i="22"/>
  <c r="S87" i="22"/>
  <c r="AD87" i="22"/>
  <c r="A86" i="21"/>
  <c r="J86" i="21"/>
  <c r="I87" i="21"/>
  <c r="S87" i="21"/>
  <c r="AD87" i="21"/>
  <c r="B86" i="21"/>
  <c r="A87" i="20"/>
  <c r="J87" i="20"/>
  <c r="I88" i="20"/>
  <c r="S88" i="20"/>
  <c r="AD88" i="20"/>
  <c r="B87" i="20"/>
  <c r="H83" i="17"/>
  <c r="B83" i="17"/>
  <c r="J83" i="17"/>
  <c r="A83" i="17"/>
  <c r="A83" i="1"/>
  <c r="J83" i="1"/>
  <c r="B83" i="1"/>
  <c r="I84" i="1"/>
  <c r="AK84" i="18"/>
  <c r="AL84" i="18"/>
  <c r="AM84" i="18"/>
  <c r="W85" i="18"/>
  <c r="M83" i="18"/>
  <c r="L83" i="18"/>
  <c r="Q84" i="18"/>
  <c r="U84" i="18"/>
  <c r="AK84" i="16"/>
  <c r="AL84" i="16"/>
  <c r="AM84" i="16"/>
  <c r="W85" i="16"/>
  <c r="M84" i="16"/>
  <c r="L84" i="16"/>
  <c r="Q85" i="16"/>
  <c r="U87" i="16"/>
  <c r="AM82" i="17"/>
  <c r="AK82" i="17"/>
  <c r="AL82" i="17"/>
  <c r="W83" i="17"/>
  <c r="L82" i="17"/>
  <c r="Q83" i="17"/>
  <c r="M82" i="17"/>
  <c r="U86" i="17"/>
  <c r="X84" i="1"/>
  <c r="M83" i="1"/>
  <c r="L83" i="1"/>
  <c r="Q84" i="1"/>
  <c r="AL85" i="1"/>
  <c r="AM85" i="1"/>
  <c r="AK85" i="1"/>
  <c r="W86" i="1"/>
  <c r="U86" i="1"/>
  <c r="S84" i="1"/>
  <c r="AD84" i="1"/>
  <c r="C85" i="18"/>
  <c r="S84" i="18"/>
  <c r="AD84" i="18"/>
  <c r="S84" i="17"/>
  <c r="AD84" i="17"/>
  <c r="S84" i="16"/>
  <c r="AD84" i="16"/>
  <c r="C85" i="15"/>
  <c r="G85" i="15"/>
  <c r="S84" i="15"/>
  <c r="AD84" i="15"/>
  <c r="C85" i="14"/>
  <c r="G85" i="14"/>
  <c r="S84" i="14"/>
  <c r="AD84" i="14"/>
  <c r="F85" i="18"/>
  <c r="G85" i="18"/>
  <c r="I85" i="17"/>
  <c r="F85" i="1"/>
  <c r="R85" i="1"/>
  <c r="F89" i="20"/>
  <c r="R89" i="20"/>
  <c r="F85" i="17"/>
  <c r="R85" i="17"/>
  <c r="F88" i="21"/>
  <c r="R88" i="21"/>
  <c r="F85" i="16"/>
  <c r="R85" i="16"/>
  <c r="F88" i="22"/>
  <c r="R88" i="22"/>
  <c r="F85" i="15"/>
  <c r="R85" i="15"/>
  <c r="F87" i="23"/>
  <c r="R87" i="23"/>
  <c r="F85" i="14"/>
  <c r="R85" i="14"/>
  <c r="R85" i="18"/>
  <c r="F87" i="24"/>
  <c r="R87" i="24"/>
  <c r="I87" i="24"/>
  <c r="S87" i="24"/>
  <c r="AD87" i="24"/>
  <c r="C88" i="24"/>
  <c r="G88" i="24"/>
  <c r="J86" i="24"/>
  <c r="A86" i="24"/>
  <c r="B86" i="24"/>
  <c r="H86" i="24"/>
  <c r="M85" i="23"/>
  <c r="L85" i="23"/>
  <c r="Q86" i="23"/>
  <c r="U86" i="23"/>
  <c r="AL89" i="23"/>
  <c r="AM89" i="23"/>
  <c r="AK89" i="23"/>
  <c r="W90" i="23"/>
  <c r="M86" i="20"/>
  <c r="L86" i="20"/>
  <c r="Q87" i="20"/>
  <c r="U87" i="20"/>
  <c r="AK89" i="20"/>
  <c r="AL89" i="20"/>
  <c r="AM89" i="20"/>
  <c r="W90" i="20"/>
  <c r="B84" i="15"/>
  <c r="H84" i="15"/>
  <c r="A84" i="16"/>
  <c r="J84" i="16"/>
  <c r="B86" i="23"/>
  <c r="H86" i="23"/>
  <c r="I85" i="18"/>
  <c r="A86" i="23"/>
  <c r="J86" i="23"/>
  <c r="A84" i="15"/>
  <c r="J84" i="15"/>
  <c r="H84" i="18"/>
  <c r="B84" i="18"/>
  <c r="H84" i="14"/>
  <c r="B84" i="14"/>
  <c r="I85" i="15"/>
  <c r="B84" i="16"/>
  <c r="H84" i="16"/>
  <c r="I85" i="14"/>
  <c r="I85" i="16"/>
  <c r="I87" i="23"/>
  <c r="S87" i="23"/>
  <c r="AD87" i="23"/>
  <c r="C88" i="23"/>
  <c r="G88" i="23"/>
  <c r="J84" i="18"/>
  <c r="A84" i="18"/>
  <c r="A84" i="14"/>
  <c r="J84" i="14"/>
  <c r="A87" i="22"/>
  <c r="J87" i="22"/>
  <c r="S88" i="22"/>
  <c r="AD88" i="22"/>
  <c r="I88" i="22"/>
  <c r="B87" i="22"/>
  <c r="H87" i="22"/>
  <c r="I88" i="21"/>
  <c r="S88" i="21"/>
  <c r="AD88" i="21"/>
  <c r="B87" i="21"/>
  <c r="A87" i="21"/>
  <c r="J87" i="21"/>
  <c r="I89" i="20"/>
  <c r="S89" i="20"/>
  <c r="AD89" i="20"/>
  <c r="B88" i="20"/>
  <c r="A88" i="20"/>
  <c r="J88" i="20"/>
  <c r="H84" i="17"/>
  <c r="B84" i="17"/>
  <c r="J84" i="17"/>
  <c r="A84" i="17"/>
  <c r="B84" i="1"/>
  <c r="A84" i="1"/>
  <c r="J84" i="1"/>
  <c r="I85" i="1"/>
  <c r="AK85" i="18"/>
  <c r="AM85" i="18"/>
  <c r="AL85" i="18"/>
  <c r="W86" i="18"/>
  <c r="M84" i="18"/>
  <c r="L84" i="18"/>
  <c r="Q85" i="18"/>
  <c r="U85" i="18"/>
  <c r="AK85" i="16"/>
  <c r="AL85" i="16"/>
  <c r="AM85" i="16"/>
  <c r="W86" i="16"/>
  <c r="M85" i="16"/>
  <c r="L85" i="16"/>
  <c r="Q86" i="16"/>
  <c r="U88" i="16"/>
  <c r="AL83" i="17"/>
  <c r="AM83" i="17"/>
  <c r="AK83" i="17"/>
  <c r="W84" i="17"/>
  <c r="L83" i="17"/>
  <c r="Q84" i="17"/>
  <c r="M83" i="17"/>
  <c r="U87" i="17"/>
  <c r="U87" i="1"/>
  <c r="X85" i="1"/>
  <c r="M84" i="1"/>
  <c r="L84" i="1"/>
  <c r="Q85" i="1"/>
  <c r="AM86" i="1"/>
  <c r="AK86" i="1"/>
  <c r="AL86" i="1"/>
  <c r="W87" i="1"/>
  <c r="S85" i="1"/>
  <c r="C86" i="18"/>
  <c r="S85" i="18"/>
  <c r="AD85" i="18"/>
  <c r="S85" i="17"/>
  <c r="AD85" i="17"/>
  <c r="S85" i="16"/>
  <c r="AD85" i="16"/>
  <c r="C86" i="15"/>
  <c r="G86" i="15"/>
  <c r="S85" i="15"/>
  <c r="AD85" i="15"/>
  <c r="C86" i="14"/>
  <c r="G86" i="14"/>
  <c r="S85" i="14"/>
  <c r="AD85" i="14"/>
  <c r="F86" i="18"/>
  <c r="G86" i="18"/>
  <c r="I86" i="17"/>
  <c r="F86" i="1"/>
  <c r="R86" i="1"/>
  <c r="F90" i="20"/>
  <c r="R90" i="20"/>
  <c r="F86" i="17"/>
  <c r="R86" i="17"/>
  <c r="F89" i="21"/>
  <c r="R89" i="21"/>
  <c r="F86" i="16"/>
  <c r="R86" i="16"/>
  <c r="F89" i="22"/>
  <c r="R89" i="22"/>
  <c r="F86" i="15"/>
  <c r="R86" i="15"/>
  <c r="F88" i="23"/>
  <c r="R88" i="23"/>
  <c r="F86" i="14"/>
  <c r="R86" i="14"/>
  <c r="R86" i="18"/>
  <c r="H87" i="24"/>
  <c r="B87" i="24"/>
  <c r="A87" i="24"/>
  <c r="J87" i="24"/>
  <c r="F88" i="24"/>
  <c r="R88" i="24"/>
  <c r="C89" i="24"/>
  <c r="G89" i="24"/>
  <c r="I88" i="24"/>
  <c r="S88" i="24"/>
  <c r="AD88" i="24"/>
  <c r="AK90" i="23"/>
  <c r="AM90" i="23"/>
  <c r="AL90" i="23"/>
  <c r="W91" i="23"/>
  <c r="M86" i="23"/>
  <c r="L86" i="23"/>
  <c r="Q87" i="23"/>
  <c r="U87" i="23"/>
  <c r="AL90" i="20"/>
  <c r="AK90" i="20"/>
  <c r="AM90" i="20"/>
  <c r="W91" i="20"/>
  <c r="M87" i="20"/>
  <c r="L87" i="20"/>
  <c r="Q88" i="20"/>
  <c r="U88" i="20"/>
  <c r="B85" i="16"/>
  <c r="H85" i="16"/>
  <c r="J85" i="18"/>
  <c r="A85" i="18"/>
  <c r="I86" i="15"/>
  <c r="H87" i="23"/>
  <c r="B87" i="23"/>
  <c r="A85" i="16"/>
  <c r="J85" i="16"/>
  <c r="B85" i="18"/>
  <c r="H85" i="18"/>
  <c r="I88" i="23"/>
  <c r="S88" i="23"/>
  <c r="AD88" i="23"/>
  <c r="C89" i="23"/>
  <c r="G89" i="23"/>
  <c r="A85" i="14"/>
  <c r="J85" i="14"/>
  <c r="A85" i="15"/>
  <c r="J85" i="15"/>
  <c r="I86" i="14"/>
  <c r="I86" i="16"/>
  <c r="I86" i="18"/>
  <c r="J87" i="23"/>
  <c r="A87" i="23"/>
  <c r="H85" i="14"/>
  <c r="B85" i="14"/>
  <c r="B85" i="15"/>
  <c r="H85" i="15"/>
  <c r="H88" i="22"/>
  <c r="B88" i="22"/>
  <c r="I89" i="22"/>
  <c r="S89" i="22"/>
  <c r="AD89" i="22"/>
  <c r="J88" i="22"/>
  <c r="A88" i="22"/>
  <c r="J88" i="21"/>
  <c r="A88" i="21"/>
  <c r="I89" i="21"/>
  <c r="S89" i="21"/>
  <c r="AD89" i="21"/>
  <c r="B88" i="21"/>
  <c r="J89" i="20"/>
  <c r="A89" i="20"/>
  <c r="I90" i="20"/>
  <c r="S90" i="20"/>
  <c r="AD90" i="20"/>
  <c r="B89" i="20"/>
  <c r="H85" i="17"/>
  <c r="B85" i="17"/>
  <c r="J85" i="17"/>
  <c r="A85" i="17"/>
  <c r="B85" i="1"/>
  <c r="A85" i="1"/>
  <c r="J85" i="1"/>
  <c r="I86" i="1"/>
  <c r="AM86" i="18"/>
  <c r="AK86" i="18"/>
  <c r="AL86" i="18"/>
  <c r="W87" i="18"/>
  <c r="M85" i="18"/>
  <c r="L85" i="18"/>
  <c r="Q86" i="18"/>
  <c r="U86" i="18"/>
  <c r="AM86" i="16"/>
  <c r="AK86" i="16"/>
  <c r="AL86" i="16"/>
  <c r="W87" i="16"/>
  <c r="M86" i="16"/>
  <c r="L86" i="16"/>
  <c r="Q87" i="16"/>
  <c r="U89" i="16"/>
  <c r="AK84" i="17"/>
  <c r="AL84" i="17"/>
  <c r="AM84" i="17"/>
  <c r="W85" i="17"/>
  <c r="L84" i="17"/>
  <c r="Q85" i="17"/>
  <c r="M84" i="17"/>
  <c r="U88" i="17"/>
  <c r="AD85" i="1"/>
  <c r="X86" i="1"/>
  <c r="M85" i="1"/>
  <c r="L85" i="1"/>
  <c r="Q86" i="1"/>
  <c r="AL87" i="1"/>
  <c r="AM87" i="1"/>
  <c r="AK87" i="1"/>
  <c r="W88" i="1"/>
  <c r="U88" i="1"/>
  <c r="S86" i="1"/>
  <c r="AD86" i="1"/>
  <c r="C87" i="18"/>
  <c r="S86" i="18"/>
  <c r="AD86" i="18"/>
  <c r="S86" i="17"/>
  <c r="AD86" i="17"/>
  <c r="S86" i="16"/>
  <c r="AD86" i="16"/>
  <c r="C87" i="15"/>
  <c r="G87" i="15"/>
  <c r="S86" i="15"/>
  <c r="AD86" i="15"/>
  <c r="C87" i="14"/>
  <c r="G87" i="14"/>
  <c r="S86" i="14"/>
  <c r="AD86" i="14"/>
  <c r="F87" i="18"/>
  <c r="R87" i="18"/>
  <c r="G87" i="18"/>
  <c r="I87" i="17"/>
  <c r="F87" i="1"/>
  <c r="R87" i="1"/>
  <c r="F91" i="20"/>
  <c r="R91" i="20"/>
  <c r="F87" i="17"/>
  <c r="R87" i="17"/>
  <c r="F90" i="21"/>
  <c r="R90" i="21"/>
  <c r="F87" i="16"/>
  <c r="R87" i="16"/>
  <c r="F90" i="22"/>
  <c r="R90" i="22"/>
  <c r="F87" i="15"/>
  <c r="R87" i="15"/>
  <c r="F89" i="23"/>
  <c r="R89" i="23"/>
  <c r="F87" i="14"/>
  <c r="R87" i="14"/>
  <c r="A88" i="24"/>
  <c r="J88" i="24"/>
  <c r="F89" i="24"/>
  <c r="R89" i="24"/>
  <c r="I89" i="24"/>
  <c r="S89" i="24"/>
  <c r="AD89" i="24"/>
  <c r="C90" i="24"/>
  <c r="G90" i="24"/>
  <c r="H88" i="24"/>
  <c r="B88" i="24"/>
  <c r="M87" i="23"/>
  <c r="U88" i="23"/>
  <c r="L87" i="23"/>
  <c r="Q88" i="23"/>
  <c r="AK91" i="23"/>
  <c r="AM91" i="23"/>
  <c r="AL91" i="23"/>
  <c r="W92" i="23"/>
  <c r="L88" i="20"/>
  <c r="Q89" i="20"/>
  <c r="M88" i="20"/>
  <c r="U89" i="20"/>
  <c r="AM91" i="20"/>
  <c r="AL91" i="20"/>
  <c r="AK91" i="20"/>
  <c r="W92" i="20"/>
  <c r="I87" i="15"/>
  <c r="B86" i="16"/>
  <c r="H86" i="16"/>
  <c r="H88" i="23"/>
  <c r="B88" i="23"/>
  <c r="A86" i="16"/>
  <c r="J86" i="16"/>
  <c r="C90" i="23"/>
  <c r="G90" i="23"/>
  <c r="S89" i="23"/>
  <c r="AD89" i="23"/>
  <c r="I89" i="23"/>
  <c r="I87" i="14"/>
  <c r="I87" i="16"/>
  <c r="I87" i="18"/>
  <c r="H86" i="18"/>
  <c r="B86" i="18"/>
  <c r="H86" i="14"/>
  <c r="B86" i="14"/>
  <c r="B86" i="15"/>
  <c r="H86" i="15"/>
  <c r="J86" i="18"/>
  <c r="A86" i="18"/>
  <c r="A86" i="14"/>
  <c r="J86" i="14"/>
  <c r="J88" i="23"/>
  <c r="A88" i="23"/>
  <c r="A86" i="15"/>
  <c r="J86" i="15"/>
  <c r="A89" i="22"/>
  <c r="J89" i="22"/>
  <c r="I90" i="22"/>
  <c r="S90" i="22"/>
  <c r="AD90" i="22"/>
  <c r="H89" i="22"/>
  <c r="B89" i="22"/>
  <c r="J89" i="21"/>
  <c r="A89" i="21"/>
  <c r="I90" i="21"/>
  <c r="S90" i="21"/>
  <c r="AD90" i="21"/>
  <c r="B89" i="21"/>
  <c r="J90" i="20"/>
  <c r="A90" i="20"/>
  <c r="I91" i="20"/>
  <c r="S91" i="20"/>
  <c r="AD91" i="20"/>
  <c r="B90" i="20"/>
  <c r="H86" i="17"/>
  <c r="B86" i="17"/>
  <c r="J86" i="17"/>
  <c r="A86" i="17"/>
  <c r="B86" i="1"/>
  <c r="A86" i="1"/>
  <c r="J86" i="1"/>
  <c r="I87" i="1"/>
  <c r="AL87" i="18"/>
  <c r="AM87" i="18"/>
  <c r="AK87" i="18"/>
  <c r="W88" i="18"/>
  <c r="M86" i="18"/>
  <c r="L86" i="18"/>
  <c r="Q87" i="18"/>
  <c r="U87" i="18"/>
  <c r="AL87" i="16"/>
  <c r="AM87" i="16"/>
  <c r="AK87" i="16"/>
  <c r="W88" i="16"/>
  <c r="M87" i="16"/>
  <c r="L87" i="16"/>
  <c r="Q88" i="16"/>
  <c r="U90" i="16"/>
  <c r="AK85" i="17"/>
  <c r="AL85" i="17"/>
  <c r="AM85" i="17"/>
  <c r="W86" i="17"/>
  <c r="L85" i="17"/>
  <c r="Q86" i="17"/>
  <c r="M85" i="17"/>
  <c r="U89" i="17"/>
  <c r="X87" i="1"/>
  <c r="M86" i="1"/>
  <c r="L86" i="1"/>
  <c r="Q87" i="1"/>
  <c r="U89" i="1"/>
  <c r="AM88" i="1"/>
  <c r="AK88" i="1"/>
  <c r="AL88" i="1"/>
  <c r="W89" i="1"/>
  <c r="S87" i="1"/>
  <c r="AD87" i="1"/>
  <c r="C88" i="18"/>
  <c r="S87" i="18"/>
  <c r="AD87" i="18"/>
  <c r="S87" i="17"/>
  <c r="AD87" i="17"/>
  <c r="S87" i="16"/>
  <c r="AD87" i="16"/>
  <c r="C88" i="15"/>
  <c r="G88" i="15"/>
  <c r="S87" i="15"/>
  <c r="AD87" i="15"/>
  <c r="C88" i="14"/>
  <c r="G88" i="14"/>
  <c r="S87" i="14"/>
  <c r="AD87" i="14"/>
  <c r="F88" i="18"/>
  <c r="G88" i="18"/>
  <c r="I88" i="17"/>
  <c r="F88" i="1"/>
  <c r="R88" i="1"/>
  <c r="F92" i="20"/>
  <c r="R92" i="20"/>
  <c r="F88" i="17"/>
  <c r="R88" i="17"/>
  <c r="F91" i="21"/>
  <c r="R91" i="21"/>
  <c r="F88" i="16"/>
  <c r="R88" i="16"/>
  <c r="F91" i="22"/>
  <c r="R91" i="22"/>
  <c r="F88" i="15"/>
  <c r="R88" i="15"/>
  <c r="F90" i="23"/>
  <c r="R90" i="23"/>
  <c r="F88" i="14"/>
  <c r="R88" i="14"/>
  <c r="R88" i="18"/>
  <c r="J89" i="24"/>
  <c r="A89" i="24"/>
  <c r="F90" i="24"/>
  <c r="R90" i="24"/>
  <c r="I90" i="24"/>
  <c r="S90" i="24"/>
  <c r="AD90" i="24"/>
  <c r="C91" i="24"/>
  <c r="G91" i="24"/>
  <c r="B89" i="24"/>
  <c r="H89" i="24"/>
  <c r="AL92" i="23"/>
  <c r="AM92" i="23"/>
  <c r="AK92" i="23"/>
  <c r="W93" i="23"/>
  <c r="L88" i="23"/>
  <c r="Q89" i="23"/>
  <c r="M88" i="23"/>
  <c r="U89" i="23"/>
  <c r="AK92" i="20"/>
  <c r="AL92" i="20"/>
  <c r="AM92" i="20"/>
  <c r="W93" i="20"/>
  <c r="L89" i="20"/>
  <c r="Q90" i="20"/>
  <c r="M89" i="20"/>
  <c r="U90" i="20"/>
  <c r="J89" i="23"/>
  <c r="A89" i="23"/>
  <c r="B87" i="16"/>
  <c r="H87" i="16"/>
  <c r="A87" i="16"/>
  <c r="J87" i="16"/>
  <c r="I88" i="15"/>
  <c r="H87" i="18"/>
  <c r="B87" i="18"/>
  <c r="A87" i="14"/>
  <c r="J87" i="14"/>
  <c r="S90" i="23"/>
  <c r="AD90" i="23"/>
  <c r="C91" i="23"/>
  <c r="G91" i="23"/>
  <c r="I90" i="23"/>
  <c r="A87" i="15"/>
  <c r="J87" i="15"/>
  <c r="I88" i="14"/>
  <c r="I88" i="16"/>
  <c r="I88" i="18"/>
  <c r="J87" i="18"/>
  <c r="A87" i="18"/>
  <c r="H87" i="14"/>
  <c r="B87" i="14"/>
  <c r="H89" i="23"/>
  <c r="B89" i="23"/>
  <c r="B87" i="15"/>
  <c r="H87" i="15"/>
  <c r="I91" i="22"/>
  <c r="S91" i="22"/>
  <c r="AD91" i="22"/>
  <c r="H90" i="22"/>
  <c r="B90" i="22"/>
  <c r="A90" i="22"/>
  <c r="J90" i="22"/>
  <c r="A90" i="21"/>
  <c r="J90" i="21"/>
  <c r="I91" i="21"/>
  <c r="S91" i="21"/>
  <c r="AD91" i="21"/>
  <c r="B90" i="21"/>
  <c r="A91" i="20"/>
  <c r="J91" i="20"/>
  <c r="I92" i="20"/>
  <c r="S92" i="20"/>
  <c r="AD92" i="20"/>
  <c r="B91" i="20"/>
  <c r="H87" i="17"/>
  <c r="B87" i="17"/>
  <c r="J87" i="17"/>
  <c r="A87" i="17"/>
  <c r="A87" i="1"/>
  <c r="J87" i="1"/>
  <c r="B87" i="1"/>
  <c r="I88" i="1"/>
  <c r="AK88" i="18"/>
  <c r="AL88" i="18"/>
  <c r="AM88" i="18"/>
  <c r="W89" i="18"/>
  <c r="M87" i="18"/>
  <c r="L87" i="18"/>
  <c r="Q88" i="18"/>
  <c r="U88" i="18"/>
  <c r="AK88" i="16"/>
  <c r="AL88" i="16"/>
  <c r="AM88" i="16"/>
  <c r="W89" i="16"/>
  <c r="M88" i="16"/>
  <c r="L88" i="16"/>
  <c r="Q89" i="16"/>
  <c r="U91" i="16"/>
  <c r="AM86" i="17"/>
  <c r="AK86" i="17"/>
  <c r="AL86" i="17"/>
  <c r="W87" i="17"/>
  <c r="L86" i="17"/>
  <c r="Q87" i="17"/>
  <c r="M86" i="17"/>
  <c r="U90" i="17"/>
  <c r="U90" i="1"/>
  <c r="X88" i="1"/>
  <c r="L87" i="1"/>
  <c r="Q88" i="1"/>
  <c r="M87" i="1"/>
  <c r="AK89" i="1"/>
  <c r="AL89" i="1"/>
  <c r="AM89" i="1"/>
  <c r="W90" i="1"/>
  <c r="S88" i="1"/>
  <c r="AD88" i="1"/>
  <c r="C89" i="18"/>
  <c r="S88" i="18"/>
  <c r="AD88" i="18"/>
  <c r="S88" i="17"/>
  <c r="AD88" i="17"/>
  <c r="S88" i="16"/>
  <c r="AD88" i="16"/>
  <c r="C89" i="15"/>
  <c r="G89" i="15"/>
  <c r="S88" i="15"/>
  <c r="AD88" i="15"/>
  <c r="C89" i="14"/>
  <c r="G89" i="14"/>
  <c r="S88" i="14"/>
  <c r="AD88" i="14"/>
  <c r="F89" i="18"/>
  <c r="G89" i="18"/>
  <c r="I89" i="17"/>
  <c r="F89" i="1"/>
  <c r="R89" i="1"/>
  <c r="F93" i="20"/>
  <c r="R93" i="20"/>
  <c r="F89" i="17"/>
  <c r="R89" i="17"/>
  <c r="F92" i="21"/>
  <c r="R92" i="21"/>
  <c r="F89" i="16"/>
  <c r="R89" i="16"/>
  <c r="F92" i="22"/>
  <c r="R92" i="22"/>
  <c r="F89" i="15"/>
  <c r="R89" i="15"/>
  <c r="F91" i="23"/>
  <c r="R91" i="23"/>
  <c r="F89" i="14"/>
  <c r="R89" i="14"/>
  <c r="R89" i="18"/>
  <c r="J90" i="24"/>
  <c r="A90" i="24"/>
  <c r="B90" i="24"/>
  <c r="H90" i="24"/>
  <c r="F91" i="24"/>
  <c r="R91" i="24"/>
  <c r="C92" i="24"/>
  <c r="G92" i="24"/>
  <c r="I91" i="24"/>
  <c r="S91" i="24"/>
  <c r="AD91" i="24"/>
  <c r="M89" i="23"/>
  <c r="L89" i="23"/>
  <c r="Q90" i="23"/>
  <c r="U90" i="23"/>
  <c r="AL93" i="23"/>
  <c r="AM93" i="23"/>
  <c r="AK93" i="23"/>
  <c r="W94" i="23"/>
  <c r="M90" i="20"/>
  <c r="L90" i="20"/>
  <c r="Q91" i="20"/>
  <c r="U91" i="20"/>
  <c r="AK93" i="20"/>
  <c r="AL93" i="20"/>
  <c r="AM93" i="20"/>
  <c r="W94" i="20"/>
  <c r="H88" i="18"/>
  <c r="B88" i="18"/>
  <c r="B88" i="15"/>
  <c r="H88" i="15"/>
  <c r="I89" i="15"/>
  <c r="J88" i="18"/>
  <c r="A88" i="18"/>
  <c r="A88" i="14"/>
  <c r="J88" i="14"/>
  <c r="S91" i="23"/>
  <c r="AD91" i="23"/>
  <c r="C92" i="23"/>
  <c r="G92" i="23"/>
  <c r="I91" i="23"/>
  <c r="A88" i="15"/>
  <c r="J88" i="15"/>
  <c r="J90" i="23"/>
  <c r="A90" i="23"/>
  <c r="B88" i="16"/>
  <c r="H88" i="16"/>
  <c r="H88" i="14"/>
  <c r="B88" i="14"/>
  <c r="I89" i="14"/>
  <c r="I89" i="16"/>
  <c r="I89" i="18"/>
  <c r="A88" i="16"/>
  <c r="J88" i="16"/>
  <c r="B90" i="23"/>
  <c r="H90" i="23"/>
  <c r="J91" i="22"/>
  <c r="A91" i="22"/>
  <c r="I92" i="22"/>
  <c r="S92" i="22"/>
  <c r="AD92" i="22"/>
  <c r="H91" i="22"/>
  <c r="B91" i="22"/>
  <c r="I92" i="21"/>
  <c r="S92" i="21"/>
  <c r="AD92" i="21"/>
  <c r="B91" i="21"/>
  <c r="A91" i="21"/>
  <c r="J91" i="21"/>
  <c r="I93" i="20"/>
  <c r="S93" i="20"/>
  <c r="AD93" i="20"/>
  <c r="B92" i="20"/>
  <c r="A92" i="20"/>
  <c r="J92" i="20"/>
  <c r="H88" i="17"/>
  <c r="B88" i="17"/>
  <c r="J88" i="17"/>
  <c r="A88" i="17"/>
  <c r="B88" i="1"/>
  <c r="A88" i="1"/>
  <c r="J88" i="1"/>
  <c r="I89" i="1"/>
  <c r="AK89" i="18"/>
  <c r="AM89" i="18"/>
  <c r="AL89" i="18"/>
  <c r="W90" i="18"/>
  <c r="M88" i="18"/>
  <c r="L88" i="18"/>
  <c r="Q89" i="18"/>
  <c r="U89" i="18"/>
  <c r="AK89" i="16"/>
  <c r="AL89" i="16"/>
  <c r="AM89" i="16"/>
  <c r="W90" i="16"/>
  <c r="M89" i="16"/>
  <c r="L89" i="16"/>
  <c r="Q90" i="16"/>
  <c r="U92" i="16"/>
  <c r="AL87" i="17"/>
  <c r="AM87" i="17"/>
  <c r="AK87" i="17"/>
  <c r="W88" i="17"/>
  <c r="L87" i="17"/>
  <c r="Q88" i="17"/>
  <c r="M87" i="17"/>
  <c r="U91" i="17"/>
  <c r="AM90" i="1"/>
  <c r="AK90" i="1"/>
  <c r="AL90" i="1"/>
  <c r="W91" i="1"/>
  <c r="X89" i="1"/>
  <c r="M88" i="1"/>
  <c r="L88" i="1"/>
  <c r="Q89" i="1"/>
  <c r="U91" i="1"/>
  <c r="S89" i="1"/>
  <c r="AD89" i="1"/>
  <c r="C90" i="18"/>
  <c r="S89" i="18"/>
  <c r="AD89" i="18"/>
  <c r="S89" i="17"/>
  <c r="AD89" i="17"/>
  <c r="S89" i="16"/>
  <c r="AD89" i="16"/>
  <c r="C90" i="15"/>
  <c r="G90" i="15"/>
  <c r="S89" i="15"/>
  <c r="AD89" i="15"/>
  <c r="C90" i="14"/>
  <c r="G90" i="14"/>
  <c r="S89" i="14"/>
  <c r="AD89" i="14"/>
  <c r="F90" i="18"/>
  <c r="G90" i="18"/>
  <c r="I90" i="17"/>
  <c r="F90" i="1"/>
  <c r="R90" i="1"/>
  <c r="F94" i="20"/>
  <c r="R94" i="20"/>
  <c r="F90" i="17"/>
  <c r="R90" i="17"/>
  <c r="F93" i="21"/>
  <c r="R93" i="21"/>
  <c r="F90" i="16"/>
  <c r="R90" i="16"/>
  <c r="F93" i="22"/>
  <c r="R93" i="22"/>
  <c r="F90" i="15"/>
  <c r="R90" i="15"/>
  <c r="F92" i="23"/>
  <c r="R92" i="23"/>
  <c r="F90" i="14"/>
  <c r="R90" i="14"/>
  <c r="R90" i="18"/>
  <c r="A91" i="24"/>
  <c r="J91" i="24"/>
  <c r="F92" i="24"/>
  <c r="R92" i="24"/>
  <c r="S92" i="24"/>
  <c r="AD92" i="24"/>
  <c r="I92" i="24"/>
  <c r="C93" i="24"/>
  <c r="G93" i="24"/>
  <c r="H91" i="24"/>
  <c r="B91" i="24"/>
  <c r="AK94" i="23"/>
  <c r="AM94" i="23"/>
  <c r="AL94" i="23"/>
  <c r="W95" i="23"/>
  <c r="M90" i="23"/>
  <c r="L90" i="23"/>
  <c r="Q91" i="23"/>
  <c r="U91" i="23"/>
  <c r="AL94" i="20"/>
  <c r="AK94" i="20"/>
  <c r="AM94" i="20"/>
  <c r="W95" i="20"/>
  <c r="M91" i="20"/>
  <c r="L91" i="20"/>
  <c r="Q92" i="20"/>
  <c r="U92" i="20"/>
  <c r="A89" i="14"/>
  <c r="J89" i="14"/>
  <c r="J89" i="18"/>
  <c r="A89" i="18"/>
  <c r="H89" i="14"/>
  <c r="B89" i="14"/>
  <c r="B91" i="23"/>
  <c r="H91" i="23"/>
  <c r="B89" i="18"/>
  <c r="H89" i="18"/>
  <c r="I90" i="15"/>
  <c r="B89" i="16"/>
  <c r="H89" i="16"/>
  <c r="A91" i="23"/>
  <c r="J91" i="23"/>
  <c r="B89" i="15"/>
  <c r="H89" i="15"/>
  <c r="I90" i="14"/>
  <c r="I90" i="16"/>
  <c r="I90" i="18"/>
  <c r="A89" i="16"/>
  <c r="J89" i="16"/>
  <c r="I92" i="23"/>
  <c r="C93" i="23"/>
  <c r="G93" i="23"/>
  <c r="S92" i="23"/>
  <c r="AD92" i="23"/>
  <c r="A89" i="15"/>
  <c r="J89" i="15"/>
  <c r="J92" i="22"/>
  <c r="A92" i="22"/>
  <c r="I93" i="22"/>
  <c r="S93" i="22"/>
  <c r="AD93" i="22"/>
  <c r="B92" i="22"/>
  <c r="H92" i="22"/>
  <c r="J92" i="21"/>
  <c r="A92" i="21"/>
  <c r="I93" i="21"/>
  <c r="S93" i="21"/>
  <c r="AD93" i="21"/>
  <c r="B92" i="21"/>
  <c r="J93" i="20"/>
  <c r="A93" i="20"/>
  <c r="I94" i="20"/>
  <c r="S94" i="20"/>
  <c r="AD94" i="20"/>
  <c r="B93" i="20"/>
  <c r="H89" i="17"/>
  <c r="B89" i="17"/>
  <c r="J89" i="17"/>
  <c r="A89" i="17"/>
  <c r="B89" i="1"/>
  <c r="A89" i="1"/>
  <c r="J89" i="1"/>
  <c r="I90" i="1"/>
  <c r="AM90" i="18"/>
  <c r="AK90" i="18"/>
  <c r="AL90" i="18"/>
  <c r="W91" i="18"/>
  <c r="M89" i="18"/>
  <c r="L89" i="18"/>
  <c r="Q90" i="18"/>
  <c r="U90" i="18"/>
  <c r="AM90" i="16"/>
  <c r="AK90" i="16"/>
  <c r="AL90" i="16"/>
  <c r="W91" i="16"/>
  <c r="M90" i="16"/>
  <c r="L90" i="16"/>
  <c r="Q91" i="16"/>
  <c r="U93" i="16"/>
  <c r="AK88" i="17"/>
  <c r="AL88" i="17"/>
  <c r="AM88" i="17"/>
  <c r="W89" i="17"/>
  <c r="L88" i="17"/>
  <c r="Q89" i="17"/>
  <c r="M88" i="17"/>
  <c r="U92" i="17"/>
  <c r="X90" i="1"/>
  <c r="M89" i="1"/>
  <c r="L89" i="1"/>
  <c r="Q90" i="1"/>
  <c r="AL91" i="1"/>
  <c r="AM91" i="1"/>
  <c r="AK91" i="1"/>
  <c r="W92" i="1"/>
  <c r="U92" i="1"/>
  <c r="S90" i="1"/>
  <c r="AD90" i="1"/>
  <c r="C91" i="18"/>
  <c r="S90" i="18"/>
  <c r="AD90" i="18"/>
  <c r="S90" i="17"/>
  <c r="AD90" i="17"/>
  <c r="S90" i="16"/>
  <c r="AD90" i="16"/>
  <c r="C91" i="15"/>
  <c r="G91" i="15"/>
  <c r="S90" i="15"/>
  <c r="AD90" i="15"/>
  <c r="C91" i="14"/>
  <c r="G91" i="14"/>
  <c r="S90" i="14"/>
  <c r="AD90" i="14"/>
  <c r="F91" i="18"/>
  <c r="G91" i="18"/>
  <c r="F91" i="1"/>
  <c r="R91" i="1"/>
  <c r="F95" i="20"/>
  <c r="R95" i="20"/>
  <c r="F91" i="17"/>
  <c r="R91" i="17"/>
  <c r="F94" i="21"/>
  <c r="R94" i="21"/>
  <c r="F91" i="16"/>
  <c r="R91" i="16"/>
  <c r="F94" i="22"/>
  <c r="R94" i="22"/>
  <c r="F91" i="15"/>
  <c r="R91" i="15"/>
  <c r="F93" i="23"/>
  <c r="R93" i="23"/>
  <c r="F91" i="14"/>
  <c r="R91" i="14"/>
  <c r="R91" i="18"/>
  <c r="F93" i="24"/>
  <c r="R93" i="24"/>
  <c r="S93" i="24"/>
  <c r="AD93" i="24"/>
  <c r="I93" i="24"/>
  <c r="C94" i="24"/>
  <c r="G94" i="24"/>
  <c r="H92" i="24"/>
  <c r="B92" i="24"/>
  <c r="A92" i="24"/>
  <c r="J92" i="24"/>
  <c r="L91" i="23"/>
  <c r="Q92" i="23"/>
  <c r="M91" i="23"/>
  <c r="U92" i="23"/>
  <c r="AM95" i="23"/>
  <c r="AL95" i="23"/>
  <c r="AK95" i="23"/>
  <c r="W96" i="23"/>
  <c r="L92" i="20"/>
  <c r="Q93" i="20"/>
  <c r="M92" i="20"/>
  <c r="U93" i="20"/>
  <c r="AM95" i="20"/>
  <c r="AK95" i="20"/>
  <c r="AL95" i="20"/>
  <c r="W96" i="20"/>
  <c r="C94" i="23"/>
  <c r="G94" i="23"/>
  <c r="I93" i="23"/>
  <c r="S93" i="23"/>
  <c r="AD93" i="23"/>
  <c r="H90" i="14"/>
  <c r="B90" i="14"/>
  <c r="J92" i="23"/>
  <c r="A92" i="23"/>
  <c r="J90" i="18"/>
  <c r="A90" i="18"/>
  <c r="A90" i="14"/>
  <c r="J90" i="14"/>
  <c r="A90" i="15"/>
  <c r="J90" i="15"/>
  <c r="H90" i="18"/>
  <c r="B90" i="18"/>
  <c r="B90" i="15"/>
  <c r="H90" i="15"/>
  <c r="I91" i="15"/>
  <c r="H92" i="23"/>
  <c r="B92" i="23"/>
  <c r="A90" i="16"/>
  <c r="J90" i="16"/>
  <c r="I91" i="14"/>
  <c r="I91" i="16"/>
  <c r="I91" i="18"/>
  <c r="B90" i="16"/>
  <c r="H90" i="16"/>
  <c r="A93" i="22"/>
  <c r="J93" i="22"/>
  <c r="I94" i="22"/>
  <c r="S94" i="22"/>
  <c r="AD94" i="22"/>
  <c r="H93" i="22"/>
  <c r="B93" i="22"/>
  <c r="J93" i="21"/>
  <c r="A93" i="21"/>
  <c r="I94" i="21"/>
  <c r="S94" i="21"/>
  <c r="AD94" i="21"/>
  <c r="B93" i="21"/>
  <c r="J94" i="20"/>
  <c r="A94" i="20"/>
  <c r="I95" i="20"/>
  <c r="S95" i="20"/>
  <c r="AD95" i="20"/>
  <c r="B94" i="20"/>
  <c r="I91" i="17"/>
  <c r="H90" i="17"/>
  <c r="B90" i="17"/>
  <c r="J90" i="17"/>
  <c r="A90" i="17"/>
  <c r="B90" i="1"/>
  <c r="A90" i="1"/>
  <c r="J90" i="1"/>
  <c r="I91" i="1"/>
  <c r="AL91" i="18"/>
  <c r="AM91" i="18"/>
  <c r="AK91" i="18"/>
  <c r="W92" i="18"/>
  <c r="M90" i="18"/>
  <c r="L90" i="18"/>
  <c r="Q91" i="18"/>
  <c r="U91" i="18"/>
  <c r="AL91" i="16"/>
  <c r="AM91" i="16"/>
  <c r="AK91" i="16"/>
  <c r="W92" i="16"/>
  <c r="M91" i="16"/>
  <c r="L91" i="16"/>
  <c r="Q92" i="16"/>
  <c r="U94" i="16"/>
  <c r="AK89" i="17"/>
  <c r="AL89" i="17"/>
  <c r="AM89" i="17"/>
  <c r="W90" i="17"/>
  <c r="L89" i="17"/>
  <c r="Q90" i="17"/>
  <c r="M89" i="17"/>
  <c r="U93" i="17"/>
  <c r="X91" i="1"/>
  <c r="M90" i="1"/>
  <c r="L90" i="1"/>
  <c r="Q91" i="1"/>
  <c r="U93" i="1"/>
  <c r="AL92" i="1"/>
  <c r="AM92" i="1"/>
  <c r="AK92" i="1"/>
  <c r="W93" i="1"/>
  <c r="S91" i="1"/>
  <c r="AD91" i="1"/>
  <c r="C92" i="18"/>
  <c r="S91" i="18"/>
  <c r="AD91" i="18"/>
  <c r="S91" i="17"/>
  <c r="AD91" i="17"/>
  <c r="S91" i="16"/>
  <c r="AD91" i="16"/>
  <c r="C92" i="15"/>
  <c r="G92" i="15"/>
  <c r="S91" i="15"/>
  <c r="AD91" i="15"/>
  <c r="C92" i="14"/>
  <c r="G92" i="14"/>
  <c r="S91" i="14"/>
  <c r="AD91" i="14"/>
  <c r="F92" i="18"/>
  <c r="G92" i="18"/>
  <c r="F92" i="1"/>
  <c r="R92" i="1"/>
  <c r="F96" i="20"/>
  <c r="R96" i="20"/>
  <c r="F92" i="17"/>
  <c r="R92" i="17"/>
  <c r="F95" i="21"/>
  <c r="R95" i="21"/>
  <c r="F92" i="16"/>
  <c r="R92" i="16"/>
  <c r="F95" i="22"/>
  <c r="R95" i="22"/>
  <c r="F92" i="15"/>
  <c r="R92" i="15"/>
  <c r="F94" i="23"/>
  <c r="R94" i="23"/>
  <c r="F92" i="14"/>
  <c r="R92" i="14"/>
  <c r="R92" i="18"/>
  <c r="H93" i="24"/>
  <c r="B93" i="24"/>
  <c r="J93" i="24"/>
  <c r="A93" i="24"/>
  <c r="F94" i="24"/>
  <c r="R94" i="24"/>
  <c r="C95" i="24"/>
  <c r="G95" i="24"/>
  <c r="I94" i="24"/>
  <c r="S94" i="24"/>
  <c r="AD94" i="24"/>
  <c r="AL96" i="23"/>
  <c r="AM96" i="23"/>
  <c r="AK96" i="23"/>
  <c r="W97" i="23"/>
  <c r="M92" i="23"/>
  <c r="L92" i="23"/>
  <c r="Q93" i="23"/>
  <c r="U93" i="23"/>
  <c r="AK96" i="20"/>
  <c r="AM96" i="20"/>
  <c r="AL96" i="20"/>
  <c r="W97" i="20"/>
  <c r="L93" i="20"/>
  <c r="Q94" i="20"/>
  <c r="M93" i="20"/>
  <c r="U94" i="20"/>
  <c r="B91" i="16"/>
  <c r="H91" i="16"/>
  <c r="B91" i="15"/>
  <c r="H91" i="15"/>
  <c r="J93" i="23"/>
  <c r="A93" i="23"/>
  <c r="A91" i="16"/>
  <c r="J91" i="16"/>
  <c r="I92" i="15"/>
  <c r="H91" i="18"/>
  <c r="B91" i="18"/>
  <c r="A91" i="14"/>
  <c r="J91" i="14"/>
  <c r="C95" i="23"/>
  <c r="G95" i="23"/>
  <c r="I94" i="23"/>
  <c r="S94" i="23"/>
  <c r="AD94" i="23"/>
  <c r="A91" i="15"/>
  <c r="J91" i="15"/>
  <c r="I92" i="14"/>
  <c r="I92" i="16"/>
  <c r="I92" i="18"/>
  <c r="J91" i="18"/>
  <c r="A91" i="18"/>
  <c r="H91" i="14"/>
  <c r="B91" i="14"/>
  <c r="B93" i="23"/>
  <c r="H93" i="23"/>
  <c r="I95" i="22"/>
  <c r="S95" i="22"/>
  <c r="AD95" i="22"/>
  <c r="H94" i="22"/>
  <c r="B94" i="22"/>
  <c r="A94" i="22"/>
  <c r="J94" i="22"/>
  <c r="A94" i="21"/>
  <c r="J94" i="21"/>
  <c r="I95" i="21"/>
  <c r="S95" i="21"/>
  <c r="AD95" i="21"/>
  <c r="B94" i="21"/>
  <c r="A95" i="20"/>
  <c r="J95" i="20"/>
  <c r="I96" i="20"/>
  <c r="S96" i="20"/>
  <c r="AD96" i="20"/>
  <c r="B95" i="20"/>
  <c r="I92" i="17"/>
  <c r="H91" i="17"/>
  <c r="B91" i="17"/>
  <c r="J91" i="17"/>
  <c r="A91" i="17"/>
  <c r="A91" i="1"/>
  <c r="J91" i="1"/>
  <c r="B91" i="1"/>
  <c r="I92" i="1"/>
  <c r="AK92" i="18"/>
  <c r="AL92" i="18"/>
  <c r="AM92" i="18"/>
  <c r="W93" i="18"/>
  <c r="M91" i="18"/>
  <c r="L91" i="18"/>
  <c r="Q92" i="18"/>
  <c r="U92" i="18"/>
  <c r="AK92" i="16"/>
  <c r="AL92" i="16"/>
  <c r="AM92" i="16"/>
  <c r="W93" i="16"/>
  <c r="M92" i="16"/>
  <c r="L92" i="16"/>
  <c r="Q93" i="16"/>
  <c r="U95" i="16"/>
  <c r="AM90" i="17"/>
  <c r="AK90" i="17"/>
  <c r="AL90" i="17"/>
  <c r="W91" i="17"/>
  <c r="L90" i="17"/>
  <c r="Q91" i="17"/>
  <c r="M90" i="17"/>
  <c r="U94" i="17"/>
  <c r="AK93" i="1"/>
  <c r="AL93" i="1"/>
  <c r="AM93" i="1"/>
  <c r="W94" i="1"/>
  <c r="X92" i="1"/>
  <c r="L91" i="1"/>
  <c r="Q92" i="1"/>
  <c r="M91" i="1"/>
  <c r="U94" i="1"/>
  <c r="S92" i="1"/>
  <c r="C93" i="18"/>
  <c r="S92" i="18"/>
  <c r="AD92" i="18"/>
  <c r="S92" i="17"/>
  <c r="AD92" i="17"/>
  <c r="S92" i="16"/>
  <c r="AD92" i="16"/>
  <c r="C93" i="15"/>
  <c r="G93" i="15"/>
  <c r="S92" i="15"/>
  <c r="AD92" i="15"/>
  <c r="C93" i="14"/>
  <c r="G93" i="14"/>
  <c r="S92" i="14"/>
  <c r="AD92" i="14"/>
  <c r="F93" i="18"/>
  <c r="G93" i="18"/>
  <c r="F93" i="1"/>
  <c r="R93" i="1"/>
  <c r="F97" i="20"/>
  <c r="R97" i="20"/>
  <c r="F93" i="17"/>
  <c r="R93" i="17"/>
  <c r="F96" i="21"/>
  <c r="R96" i="21"/>
  <c r="F93" i="16"/>
  <c r="R93" i="16"/>
  <c r="F96" i="22"/>
  <c r="R96" i="22"/>
  <c r="F93" i="15"/>
  <c r="R93" i="15"/>
  <c r="F95" i="23"/>
  <c r="R95" i="23"/>
  <c r="F93" i="14"/>
  <c r="R93" i="14"/>
  <c r="R93" i="18"/>
  <c r="J94" i="24"/>
  <c r="A94" i="24"/>
  <c r="B94" i="24"/>
  <c r="H94" i="24"/>
  <c r="F95" i="24"/>
  <c r="R95" i="24"/>
  <c r="I95" i="24"/>
  <c r="S95" i="24"/>
  <c r="AD95" i="24"/>
  <c r="C96" i="24"/>
  <c r="G96" i="24"/>
  <c r="M93" i="23"/>
  <c r="L93" i="23"/>
  <c r="Q94" i="23"/>
  <c r="U94" i="23"/>
  <c r="AL97" i="23"/>
  <c r="AM97" i="23"/>
  <c r="AK97" i="23"/>
  <c r="W98" i="23"/>
  <c r="M94" i="20"/>
  <c r="L94" i="20"/>
  <c r="Q95" i="20"/>
  <c r="U95" i="20"/>
  <c r="AK97" i="20"/>
  <c r="AL97" i="20"/>
  <c r="AM97" i="20"/>
  <c r="W98" i="20"/>
  <c r="B92" i="16"/>
  <c r="H92" i="16"/>
  <c r="B94" i="23"/>
  <c r="H94" i="23"/>
  <c r="I93" i="15"/>
  <c r="A92" i="16"/>
  <c r="J92" i="16"/>
  <c r="I95" i="23"/>
  <c r="S95" i="23"/>
  <c r="AD95" i="23"/>
  <c r="C96" i="23"/>
  <c r="G96" i="23"/>
  <c r="H92" i="18"/>
  <c r="B92" i="18"/>
  <c r="H92" i="14"/>
  <c r="B92" i="14"/>
  <c r="A92" i="15"/>
  <c r="J92" i="15"/>
  <c r="I93" i="14"/>
  <c r="I93" i="16"/>
  <c r="I93" i="18"/>
  <c r="J92" i="18"/>
  <c r="A92" i="18"/>
  <c r="A92" i="14"/>
  <c r="J92" i="14"/>
  <c r="J94" i="23"/>
  <c r="A94" i="23"/>
  <c r="B92" i="15"/>
  <c r="H92" i="15"/>
  <c r="J95" i="22"/>
  <c r="A95" i="22"/>
  <c r="I96" i="22"/>
  <c r="S96" i="22"/>
  <c r="AD96" i="22"/>
  <c r="H95" i="22"/>
  <c r="B95" i="22"/>
  <c r="I96" i="21"/>
  <c r="S96" i="21"/>
  <c r="AD96" i="21"/>
  <c r="B95" i="21"/>
  <c r="A95" i="21"/>
  <c r="J95" i="21"/>
  <c r="I97" i="20"/>
  <c r="S97" i="20"/>
  <c r="AD97" i="20"/>
  <c r="B96" i="20"/>
  <c r="A96" i="20"/>
  <c r="J96" i="20"/>
  <c r="I93" i="17"/>
  <c r="H92" i="17"/>
  <c r="B92" i="17"/>
  <c r="J92" i="17"/>
  <c r="A92" i="17"/>
  <c r="B92" i="1"/>
  <c r="A92" i="1"/>
  <c r="J92" i="1"/>
  <c r="I93" i="1"/>
  <c r="A93" i="1"/>
  <c r="AK93" i="18"/>
  <c r="AM93" i="18"/>
  <c r="AL93" i="18"/>
  <c r="W94" i="18"/>
  <c r="M92" i="18"/>
  <c r="L92" i="18"/>
  <c r="Q93" i="18"/>
  <c r="U93" i="18"/>
  <c r="AK93" i="16"/>
  <c r="AL93" i="16"/>
  <c r="AM93" i="16"/>
  <c r="W94" i="16"/>
  <c r="M93" i="16"/>
  <c r="L93" i="16"/>
  <c r="Q94" i="16"/>
  <c r="U96" i="16"/>
  <c r="AL91" i="17"/>
  <c r="AM91" i="17"/>
  <c r="AK91" i="17"/>
  <c r="W92" i="17"/>
  <c r="L91" i="17"/>
  <c r="Q92" i="17"/>
  <c r="M91" i="17"/>
  <c r="U95" i="17"/>
  <c r="AD92" i="1"/>
  <c r="X93" i="1"/>
  <c r="M92" i="1"/>
  <c r="L92" i="1"/>
  <c r="Q93" i="1"/>
  <c r="AK94" i="1"/>
  <c r="AL94" i="1"/>
  <c r="AM94" i="1"/>
  <c r="W95" i="1"/>
  <c r="U95" i="1"/>
  <c r="S93" i="1"/>
  <c r="AD93" i="1"/>
  <c r="C94" i="18"/>
  <c r="S93" i="18"/>
  <c r="AD93" i="18"/>
  <c r="S93" i="17"/>
  <c r="AD93" i="17"/>
  <c r="S93" i="16"/>
  <c r="AD93" i="16"/>
  <c r="C94" i="15"/>
  <c r="G94" i="15"/>
  <c r="S93" i="15"/>
  <c r="AD93" i="15"/>
  <c r="C94" i="14"/>
  <c r="G94" i="14"/>
  <c r="S93" i="14"/>
  <c r="AD93" i="14"/>
  <c r="F94" i="18"/>
  <c r="G94" i="18"/>
  <c r="F94" i="1"/>
  <c r="R94" i="1"/>
  <c r="F98" i="20"/>
  <c r="R98" i="20"/>
  <c r="F94" i="17"/>
  <c r="R94" i="17"/>
  <c r="F97" i="21"/>
  <c r="R97" i="21"/>
  <c r="F94" i="16"/>
  <c r="R94" i="16"/>
  <c r="F97" i="22"/>
  <c r="R97" i="22"/>
  <c r="F94" i="15"/>
  <c r="R94" i="15"/>
  <c r="F96" i="23"/>
  <c r="R96" i="23"/>
  <c r="F94" i="14"/>
  <c r="R94" i="14"/>
  <c r="R94" i="18"/>
  <c r="F96" i="24"/>
  <c r="R96" i="24"/>
  <c r="I96" i="24"/>
  <c r="S96" i="24"/>
  <c r="AD96" i="24"/>
  <c r="C97" i="24"/>
  <c r="G97" i="24"/>
  <c r="A95" i="24"/>
  <c r="J95" i="24"/>
  <c r="H95" i="24"/>
  <c r="B95" i="24"/>
  <c r="AM98" i="23"/>
  <c r="AL98" i="23"/>
  <c r="AK98" i="23"/>
  <c r="W99" i="23"/>
  <c r="M94" i="23"/>
  <c r="L94" i="23"/>
  <c r="Q95" i="23"/>
  <c r="U95" i="23"/>
  <c r="AL98" i="20"/>
  <c r="AK98" i="20"/>
  <c r="AM98" i="20"/>
  <c r="W99" i="20"/>
  <c r="L95" i="20"/>
  <c r="Q96" i="20"/>
  <c r="M95" i="20"/>
  <c r="U96" i="20"/>
  <c r="A93" i="14"/>
  <c r="J93" i="14"/>
  <c r="H95" i="23"/>
  <c r="B95" i="23"/>
  <c r="J93" i="18"/>
  <c r="A93" i="18"/>
  <c r="H93" i="14"/>
  <c r="B93" i="14"/>
  <c r="C97" i="23"/>
  <c r="G97" i="23"/>
  <c r="S96" i="23"/>
  <c r="AD96" i="23"/>
  <c r="I96" i="23"/>
  <c r="I94" i="15"/>
  <c r="B93" i="18"/>
  <c r="H93" i="18"/>
  <c r="I94" i="14"/>
  <c r="I94" i="16"/>
  <c r="I94" i="18"/>
  <c r="B93" i="16"/>
  <c r="H93" i="16"/>
  <c r="B93" i="15"/>
  <c r="H93" i="15"/>
  <c r="A93" i="16"/>
  <c r="J93" i="16"/>
  <c r="A95" i="23"/>
  <c r="J95" i="23"/>
  <c r="A93" i="15"/>
  <c r="J93" i="15"/>
  <c r="J96" i="22"/>
  <c r="A96" i="22"/>
  <c r="I97" i="22"/>
  <c r="S97" i="22"/>
  <c r="AD97" i="22"/>
  <c r="B96" i="22"/>
  <c r="H96" i="22"/>
  <c r="J96" i="21"/>
  <c r="A96" i="21"/>
  <c r="I97" i="21"/>
  <c r="S97" i="21"/>
  <c r="AD97" i="21"/>
  <c r="B96" i="21"/>
  <c r="J97" i="20"/>
  <c r="A97" i="20"/>
  <c r="I98" i="20"/>
  <c r="S98" i="20"/>
  <c r="AD98" i="20"/>
  <c r="B97" i="20"/>
  <c r="I94" i="17"/>
  <c r="H93" i="17"/>
  <c r="B93" i="17"/>
  <c r="J93" i="17"/>
  <c r="A93" i="17"/>
  <c r="B93" i="1"/>
  <c r="I94" i="1"/>
  <c r="J93" i="1"/>
  <c r="AM94" i="18"/>
  <c r="AK94" i="18"/>
  <c r="AL94" i="18"/>
  <c r="W95" i="18"/>
  <c r="M93" i="18"/>
  <c r="L93" i="18"/>
  <c r="Q94" i="18"/>
  <c r="U94" i="18"/>
  <c r="AM94" i="16"/>
  <c r="AK94" i="16"/>
  <c r="AL94" i="16"/>
  <c r="W95" i="16"/>
  <c r="M94" i="16"/>
  <c r="L94" i="16"/>
  <c r="Q95" i="16"/>
  <c r="U97" i="16"/>
  <c r="AK92" i="17"/>
  <c r="AL92" i="17"/>
  <c r="AM92" i="17"/>
  <c r="W93" i="17"/>
  <c r="L92" i="17"/>
  <c r="Q93" i="17"/>
  <c r="M92" i="17"/>
  <c r="U96" i="17"/>
  <c r="X94" i="1"/>
  <c r="L93" i="1"/>
  <c r="Q94" i="1"/>
  <c r="M93" i="1"/>
  <c r="U96" i="1"/>
  <c r="AM95" i="1"/>
  <c r="AK95" i="1"/>
  <c r="AL95" i="1"/>
  <c r="W96" i="1"/>
  <c r="S94" i="1"/>
  <c r="AD94" i="1"/>
  <c r="C95" i="18"/>
  <c r="S94" i="18"/>
  <c r="AD94" i="18"/>
  <c r="S94" i="17"/>
  <c r="AD94" i="17"/>
  <c r="S94" i="16"/>
  <c r="AD94" i="16"/>
  <c r="C95" i="15"/>
  <c r="G95" i="15"/>
  <c r="S94" i="15"/>
  <c r="AD94" i="15"/>
  <c r="C95" i="14"/>
  <c r="G95" i="14"/>
  <c r="S94" i="14"/>
  <c r="AD94" i="14"/>
  <c r="F95" i="18"/>
  <c r="G95" i="18"/>
  <c r="F95" i="1"/>
  <c r="R95" i="1"/>
  <c r="F99" i="20"/>
  <c r="R99" i="20"/>
  <c r="F95" i="17"/>
  <c r="R95" i="17"/>
  <c r="F98" i="21"/>
  <c r="R98" i="21"/>
  <c r="F95" i="16"/>
  <c r="R95" i="16"/>
  <c r="F98" i="22"/>
  <c r="R98" i="22"/>
  <c r="F95" i="15"/>
  <c r="R95" i="15"/>
  <c r="F97" i="23"/>
  <c r="R97" i="23"/>
  <c r="F95" i="14"/>
  <c r="R95" i="14"/>
  <c r="R95" i="18"/>
  <c r="H96" i="24"/>
  <c r="B96" i="24"/>
  <c r="A96" i="24"/>
  <c r="J96" i="24"/>
  <c r="F97" i="24"/>
  <c r="R97" i="24"/>
  <c r="C98" i="24"/>
  <c r="G98" i="24"/>
  <c r="S97" i="24"/>
  <c r="AD97" i="24"/>
  <c r="I97" i="24"/>
  <c r="L95" i="23"/>
  <c r="Q96" i="23"/>
  <c r="M95" i="23"/>
  <c r="U96" i="23"/>
  <c r="AL99" i="23"/>
  <c r="AM99" i="23"/>
  <c r="AK99" i="23"/>
  <c r="W100" i="23"/>
  <c r="M96" i="20"/>
  <c r="L96" i="20"/>
  <c r="Q97" i="20"/>
  <c r="U97" i="20"/>
  <c r="AM99" i="20"/>
  <c r="AL99" i="20"/>
  <c r="AK99" i="20"/>
  <c r="W100" i="20"/>
  <c r="I95" i="14"/>
  <c r="I95" i="18"/>
  <c r="B94" i="16"/>
  <c r="H94" i="16"/>
  <c r="I95" i="16"/>
  <c r="A94" i="16"/>
  <c r="J94" i="16"/>
  <c r="A96" i="23"/>
  <c r="J96" i="23"/>
  <c r="I95" i="15"/>
  <c r="H94" i="18"/>
  <c r="B94" i="18"/>
  <c r="H94" i="14"/>
  <c r="B94" i="14"/>
  <c r="B94" i="15"/>
  <c r="H94" i="15"/>
  <c r="I97" i="23"/>
  <c r="S97" i="23"/>
  <c r="AD97" i="23"/>
  <c r="C98" i="23"/>
  <c r="G98" i="23"/>
  <c r="J94" i="18"/>
  <c r="A94" i="18"/>
  <c r="A94" i="14"/>
  <c r="J94" i="14"/>
  <c r="A94" i="15"/>
  <c r="J94" i="15"/>
  <c r="B96" i="23"/>
  <c r="H96" i="23"/>
  <c r="A97" i="22"/>
  <c r="J97" i="22"/>
  <c r="I98" i="22"/>
  <c r="S98" i="22"/>
  <c r="AD98" i="22"/>
  <c r="H97" i="22"/>
  <c r="B97" i="22"/>
  <c r="J97" i="21"/>
  <c r="A97" i="21"/>
  <c r="I98" i="21"/>
  <c r="S98" i="21"/>
  <c r="AD98" i="21"/>
  <c r="B97" i="21"/>
  <c r="J98" i="20"/>
  <c r="A98" i="20"/>
  <c r="I99" i="20"/>
  <c r="S99" i="20"/>
  <c r="AD99" i="20"/>
  <c r="B98" i="20"/>
  <c r="I95" i="17"/>
  <c r="H94" i="17"/>
  <c r="B94" i="17"/>
  <c r="J94" i="17"/>
  <c r="A94" i="17"/>
  <c r="A94" i="1"/>
  <c r="J94" i="1"/>
  <c r="I95" i="1"/>
  <c r="B94" i="1"/>
  <c r="AL95" i="18"/>
  <c r="AM95" i="18"/>
  <c r="AK95" i="18"/>
  <c r="W96" i="18"/>
  <c r="M94" i="18"/>
  <c r="L94" i="18"/>
  <c r="Q95" i="18"/>
  <c r="U95" i="18"/>
  <c r="AL95" i="16"/>
  <c r="AM95" i="16"/>
  <c r="AK95" i="16"/>
  <c r="W96" i="16"/>
  <c r="M95" i="16"/>
  <c r="L95" i="16"/>
  <c r="Q96" i="16"/>
  <c r="U98" i="16"/>
  <c r="AK93" i="17"/>
  <c r="AL93" i="17"/>
  <c r="AM93" i="17"/>
  <c r="W94" i="17"/>
  <c r="L93" i="17"/>
  <c r="Q94" i="17"/>
  <c r="M93" i="17"/>
  <c r="U97" i="17"/>
  <c r="U97" i="1"/>
  <c r="X95" i="1"/>
  <c r="M94" i="1"/>
  <c r="L94" i="1"/>
  <c r="Q95" i="1"/>
  <c r="AL96" i="1"/>
  <c r="AM96" i="1"/>
  <c r="AK96" i="1"/>
  <c r="W97" i="1"/>
  <c r="S95" i="1"/>
  <c r="AD95" i="1"/>
  <c r="C96" i="18"/>
  <c r="S95" i="18"/>
  <c r="AD95" i="18"/>
  <c r="S95" i="17"/>
  <c r="AD95" i="17"/>
  <c r="S95" i="16"/>
  <c r="AD95" i="16"/>
  <c r="C96" i="15"/>
  <c r="G96" i="15"/>
  <c r="S95" i="15"/>
  <c r="AD95" i="15"/>
  <c r="C96" i="14"/>
  <c r="G96" i="14"/>
  <c r="S95" i="14"/>
  <c r="AD95" i="14"/>
  <c r="F96" i="18"/>
  <c r="G96" i="18"/>
  <c r="F96" i="1"/>
  <c r="R96" i="1"/>
  <c r="F100" i="20"/>
  <c r="R100" i="20"/>
  <c r="F96" i="17"/>
  <c r="R96" i="17"/>
  <c r="F99" i="21"/>
  <c r="R99" i="21"/>
  <c r="F96" i="16"/>
  <c r="R96" i="16"/>
  <c r="F99" i="22"/>
  <c r="R99" i="22"/>
  <c r="F96" i="15"/>
  <c r="R96" i="15"/>
  <c r="F98" i="23"/>
  <c r="R98" i="23"/>
  <c r="F96" i="14"/>
  <c r="R96" i="14"/>
  <c r="R96" i="18"/>
  <c r="F98" i="24"/>
  <c r="R98" i="24"/>
  <c r="C99" i="24"/>
  <c r="G99" i="24"/>
  <c r="I98" i="24"/>
  <c r="S98" i="24"/>
  <c r="AD98" i="24"/>
  <c r="H97" i="24"/>
  <c r="B97" i="24"/>
  <c r="J97" i="24"/>
  <c r="A97" i="24"/>
  <c r="AM100" i="23"/>
  <c r="AK100" i="23"/>
  <c r="AL100" i="23"/>
  <c r="W101" i="23"/>
  <c r="M96" i="23"/>
  <c r="L96" i="23"/>
  <c r="Q97" i="23"/>
  <c r="U97" i="23"/>
  <c r="AM100" i="20"/>
  <c r="AL100" i="20"/>
  <c r="AK100" i="20"/>
  <c r="W101" i="20"/>
  <c r="L97" i="20"/>
  <c r="Q98" i="20"/>
  <c r="M97" i="20"/>
  <c r="U98" i="20"/>
  <c r="H95" i="18"/>
  <c r="B95" i="18"/>
  <c r="I96" i="15"/>
  <c r="I98" i="23"/>
  <c r="S98" i="23"/>
  <c r="AD98" i="23"/>
  <c r="C99" i="23"/>
  <c r="G99" i="23"/>
  <c r="B95" i="16"/>
  <c r="H95" i="16"/>
  <c r="J95" i="18"/>
  <c r="A95" i="18"/>
  <c r="B97" i="23"/>
  <c r="H97" i="23"/>
  <c r="A95" i="16"/>
  <c r="J95" i="16"/>
  <c r="A95" i="15"/>
  <c r="J95" i="15"/>
  <c r="H95" i="14"/>
  <c r="B95" i="14"/>
  <c r="I96" i="14"/>
  <c r="I96" i="16"/>
  <c r="I96" i="18"/>
  <c r="A97" i="23"/>
  <c r="J97" i="23"/>
  <c r="B95" i="15"/>
  <c r="H95" i="15"/>
  <c r="A95" i="14"/>
  <c r="J95" i="14"/>
  <c r="I99" i="22"/>
  <c r="S99" i="22"/>
  <c r="AD99" i="22"/>
  <c r="H98" i="22"/>
  <c r="B98" i="22"/>
  <c r="A98" i="22"/>
  <c r="J98" i="22"/>
  <c r="A98" i="21"/>
  <c r="J98" i="21"/>
  <c r="I99" i="21"/>
  <c r="S99" i="21"/>
  <c r="AD99" i="21"/>
  <c r="B98" i="21"/>
  <c r="A99" i="20"/>
  <c r="J99" i="20"/>
  <c r="I100" i="20"/>
  <c r="S100" i="20"/>
  <c r="AD100" i="20"/>
  <c r="B99" i="20"/>
  <c r="I96" i="17"/>
  <c r="H95" i="17"/>
  <c r="B95" i="17"/>
  <c r="J95" i="17"/>
  <c r="A95" i="17"/>
  <c r="A95" i="1"/>
  <c r="J95" i="1"/>
  <c r="I96" i="1"/>
  <c r="B95" i="1"/>
  <c r="AK96" i="18"/>
  <c r="AL96" i="18"/>
  <c r="AM96" i="18"/>
  <c r="W97" i="18"/>
  <c r="M95" i="18"/>
  <c r="L95" i="18"/>
  <c r="Q96" i="18"/>
  <c r="U96" i="18"/>
  <c r="AK96" i="16"/>
  <c r="AL96" i="16"/>
  <c r="AM96" i="16"/>
  <c r="W97" i="16"/>
  <c r="M96" i="16"/>
  <c r="L96" i="16"/>
  <c r="Q97" i="16"/>
  <c r="U99" i="16"/>
  <c r="AM94" i="17"/>
  <c r="AK94" i="17"/>
  <c r="AL94" i="17"/>
  <c r="W95" i="17"/>
  <c r="L94" i="17"/>
  <c r="Q95" i="17"/>
  <c r="M94" i="17"/>
  <c r="U98" i="17"/>
  <c r="X96" i="1"/>
  <c r="L95" i="1"/>
  <c r="Q96" i="1"/>
  <c r="M95" i="1"/>
  <c r="AL97" i="1"/>
  <c r="AM97" i="1"/>
  <c r="AK97" i="1"/>
  <c r="W98" i="1"/>
  <c r="U98" i="1"/>
  <c r="S96" i="1"/>
  <c r="AD96" i="1"/>
  <c r="C97" i="18"/>
  <c r="S96" i="18"/>
  <c r="AD96" i="18"/>
  <c r="S96" i="17"/>
  <c r="AD96" i="17"/>
  <c r="S96" i="16"/>
  <c r="AD96" i="16"/>
  <c r="C97" i="15"/>
  <c r="G97" i="15"/>
  <c r="S96" i="15"/>
  <c r="AD96" i="15"/>
  <c r="C97" i="14"/>
  <c r="G97" i="14"/>
  <c r="S96" i="14"/>
  <c r="AD96" i="14"/>
  <c r="F97" i="18"/>
  <c r="G97" i="18"/>
  <c r="F97" i="1"/>
  <c r="R97" i="1"/>
  <c r="F101" i="20"/>
  <c r="R101" i="20"/>
  <c r="F97" i="17"/>
  <c r="R97" i="17"/>
  <c r="F100" i="21"/>
  <c r="R100" i="21"/>
  <c r="F97" i="16"/>
  <c r="R97" i="16"/>
  <c r="F100" i="22"/>
  <c r="R100" i="22"/>
  <c r="F97" i="15"/>
  <c r="R97" i="15"/>
  <c r="F99" i="23"/>
  <c r="R99" i="23"/>
  <c r="F97" i="14"/>
  <c r="R97" i="14"/>
  <c r="R97" i="18"/>
  <c r="J98" i="24"/>
  <c r="A98" i="24"/>
  <c r="F99" i="24"/>
  <c r="R99" i="24"/>
  <c r="I99" i="24"/>
  <c r="S99" i="24"/>
  <c r="AD99" i="24"/>
  <c r="C100" i="24"/>
  <c r="G100" i="24"/>
  <c r="B98" i="24"/>
  <c r="H98" i="24"/>
  <c r="M97" i="23"/>
  <c r="L97" i="23"/>
  <c r="Q98" i="23"/>
  <c r="U98" i="23"/>
  <c r="AL101" i="23"/>
  <c r="AM101" i="23"/>
  <c r="AK101" i="23"/>
  <c r="W102" i="23"/>
  <c r="M98" i="20"/>
  <c r="L98" i="20"/>
  <c r="Q99" i="20"/>
  <c r="U99" i="20"/>
  <c r="AK101" i="20"/>
  <c r="AM101" i="20"/>
  <c r="AL101" i="20"/>
  <c r="W102" i="20"/>
  <c r="B96" i="16"/>
  <c r="H96" i="16"/>
  <c r="I99" i="23"/>
  <c r="S99" i="23"/>
  <c r="AD99" i="23"/>
  <c r="C100" i="23"/>
  <c r="G100" i="23"/>
  <c r="A96" i="16"/>
  <c r="J96" i="16"/>
  <c r="H98" i="23"/>
  <c r="B98" i="23"/>
  <c r="B96" i="15"/>
  <c r="H96" i="15"/>
  <c r="A96" i="15"/>
  <c r="J96" i="15"/>
  <c r="I97" i="15"/>
  <c r="H96" i="18"/>
  <c r="B96" i="18"/>
  <c r="H96" i="14"/>
  <c r="B96" i="14"/>
  <c r="I97" i="14"/>
  <c r="I97" i="16"/>
  <c r="I97" i="18"/>
  <c r="J96" i="18"/>
  <c r="A96" i="18"/>
  <c r="A96" i="14"/>
  <c r="J96" i="14"/>
  <c r="A98" i="23"/>
  <c r="J98" i="23"/>
  <c r="J99" i="22"/>
  <c r="A99" i="22"/>
  <c r="I100" i="22"/>
  <c r="S100" i="22"/>
  <c r="AD100" i="22"/>
  <c r="H99" i="22"/>
  <c r="B99" i="22"/>
  <c r="A99" i="21"/>
  <c r="J99" i="21"/>
  <c r="B99" i="21"/>
  <c r="I100" i="21"/>
  <c r="S100" i="21"/>
  <c r="AD100" i="21"/>
  <c r="I101" i="20"/>
  <c r="S101" i="20"/>
  <c r="AD101" i="20"/>
  <c r="B100" i="20"/>
  <c r="A100" i="20"/>
  <c r="J100" i="20"/>
  <c r="I97" i="17"/>
  <c r="H96" i="17"/>
  <c r="B96" i="17"/>
  <c r="J96" i="17"/>
  <c r="A96" i="17"/>
  <c r="I97" i="1"/>
  <c r="B96" i="1"/>
  <c r="A96" i="1"/>
  <c r="J96" i="1"/>
  <c r="AL97" i="18"/>
  <c r="AK97" i="18"/>
  <c r="AM97" i="18"/>
  <c r="W98" i="18"/>
  <c r="M96" i="18"/>
  <c r="L96" i="18"/>
  <c r="Q97" i="18"/>
  <c r="U97" i="18"/>
  <c r="AK97" i="16"/>
  <c r="AL97" i="16"/>
  <c r="AM97" i="16"/>
  <c r="W98" i="16"/>
  <c r="M97" i="16"/>
  <c r="L97" i="16"/>
  <c r="Q98" i="16"/>
  <c r="U100" i="16"/>
  <c r="AL95" i="17"/>
  <c r="AM95" i="17"/>
  <c r="AK95" i="17"/>
  <c r="W96" i="17"/>
  <c r="L95" i="17"/>
  <c r="Q96" i="17"/>
  <c r="M95" i="17"/>
  <c r="U99" i="17"/>
  <c r="X97" i="1"/>
  <c r="M96" i="1"/>
  <c r="L96" i="1"/>
  <c r="Q97" i="1"/>
  <c r="U99" i="1"/>
  <c r="AK98" i="1"/>
  <c r="AL98" i="1"/>
  <c r="AM98" i="1"/>
  <c r="W99" i="1"/>
  <c r="S97" i="1"/>
  <c r="AD97" i="1"/>
  <c r="C98" i="18"/>
  <c r="S97" i="18"/>
  <c r="AD97" i="18"/>
  <c r="S97" i="17"/>
  <c r="AD97" i="17"/>
  <c r="S97" i="16"/>
  <c r="AD97" i="16"/>
  <c r="C98" i="15"/>
  <c r="G98" i="15"/>
  <c r="S97" i="15"/>
  <c r="AD97" i="15"/>
  <c r="C98" i="14"/>
  <c r="G98" i="14"/>
  <c r="S97" i="14"/>
  <c r="AD97" i="14"/>
  <c r="F98" i="18"/>
  <c r="G98" i="18"/>
  <c r="F98" i="1"/>
  <c r="R98" i="1"/>
  <c r="F102" i="20"/>
  <c r="R102" i="20"/>
  <c r="F98" i="17"/>
  <c r="R98" i="17"/>
  <c r="F101" i="21"/>
  <c r="R101" i="21"/>
  <c r="F98" i="16"/>
  <c r="R98" i="16"/>
  <c r="F101" i="22"/>
  <c r="R101" i="22"/>
  <c r="F98" i="15"/>
  <c r="R98" i="15"/>
  <c r="F100" i="23"/>
  <c r="R100" i="23"/>
  <c r="F98" i="14"/>
  <c r="R98" i="14"/>
  <c r="R98" i="18"/>
  <c r="A99" i="24"/>
  <c r="J99" i="24"/>
  <c r="F100" i="24"/>
  <c r="R100" i="24"/>
  <c r="C101" i="24"/>
  <c r="G101" i="24"/>
  <c r="I100" i="24"/>
  <c r="S100" i="24"/>
  <c r="AD100" i="24"/>
  <c r="B99" i="24"/>
  <c r="H99" i="24"/>
  <c r="AM102" i="23"/>
  <c r="AL102" i="23"/>
  <c r="AK102" i="23"/>
  <c r="W103" i="23"/>
  <c r="L98" i="23"/>
  <c r="Q99" i="23"/>
  <c r="M98" i="23"/>
  <c r="U99" i="23"/>
  <c r="AK102" i="20"/>
  <c r="AL102" i="20"/>
  <c r="AM102" i="20"/>
  <c r="W103" i="20"/>
  <c r="L99" i="20"/>
  <c r="Q100" i="20"/>
  <c r="M99" i="20"/>
  <c r="U100" i="20"/>
  <c r="A97" i="15"/>
  <c r="J97" i="15"/>
  <c r="A97" i="16"/>
  <c r="J97" i="16"/>
  <c r="B97" i="15"/>
  <c r="H97" i="15"/>
  <c r="A99" i="23"/>
  <c r="J99" i="23"/>
  <c r="B97" i="16"/>
  <c r="H97" i="16"/>
  <c r="I98" i="15"/>
  <c r="B97" i="18"/>
  <c r="H97" i="18"/>
  <c r="A97" i="14"/>
  <c r="J97" i="14"/>
  <c r="S100" i="23"/>
  <c r="AD100" i="23"/>
  <c r="I100" i="23"/>
  <c r="C101" i="23"/>
  <c r="G101" i="23"/>
  <c r="I98" i="14"/>
  <c r="I98" i="16"/>
  <c r="I98" i="18"/>
  <c r="J97" i="18"/>
  <c r="A97" i="18"/>
  <c r="H97" i="14"/>
  <c r="B97" i="14"/>
  <c r="H99" i="23"/>
  <c r="B99" i="23"/>
  <c r="J100" i="22"/>
  <c r="A100" i="22"/>
  <c r="I101" i="22"/>
  <c r="S101" i="22"/>
  <c r="AD101" i="22"/>
  <c r="B100" i="22"/>
  <c r="H100" i="22"/>
  <c r="B100" i="21"/>
  <c r="I101" i="21"/>
  <c r="S101" i="21"/>
  <c r="AD101" i="21"/>
  <c r="A100" i="21"/>
  <c r="J100" i="21"/>
  <c r="I102" i="20"/>
  <c r="S102" i="20"/>
  <c r="AD102" i="20"/>
  <c r="J101" i="20"/>
  <c r="A101" i="20"/>
  <c r="B101" i="20"/>
  <c r="I98" i="17"/>
  <c r="H97" i="17"/>
  <c r="B97" i="17"/>
  <c r="J97" i="17"/>
  <c r="A97" i="17"/>
  <c r="B97" i="1"/>
  <c r="A97" i="1"/>
  <c r="J97" i="1"/>
  <c r="I98" i="1"/>
  <c r="AM98" i="18"/>
  <c r="AL98" i="18"/>
  <c r="AK98" i="18"/>
  <c r="W99" i="18"/>
  <c r="M97" i="18"/>
  <c r="L97" i="18"/>
  <c r="Q98" i="18"/>
  <c r="U98" i="18"/>
  <c r="AM98" i="16"/>
  <c r="AK98" i="16"/>
  <c r="AL98" i="16"/>
  <c r="W99" i="16"/>
  <c r="M98" i="16"/>
  <c r="L98" i="16"/>
  <c r="Q99" i="16"/>
  <c r="U101" i="16"/>
  <c r="AK96" i="17"/>
  <c r="AL96" i="17"/>
  <c r="AM96" i="17"/>
  <c r="W97" i="17"/>
  <c r="L96" i="17"/>
  <c r="Q97" i="17"/>
  <c r="M96" i="17"/>
  <c r="U100" i="17"/>
  <c r="AL99" i="1"/>
  <c r="AM99" i="1"/>
  <c r="AK99" i="1"/>
  <c r="W100" i="1"/>
  <c r="X98" i="1"/>
  <c r="M97" i="1"/>
  <c r="L97" i="1"/>
  <c r="Q98" i="1"/>
  <c r="U100" i="1"/>
  <c r="S98" i="1"/>
  <c r="AD98" i="1"/>
  <c r="C99" i="18"/>
  <c r="S98" i="18"/>
  <c r="AD98" i="18"/>
  <c r="S98" i="17"/>
  <c r="AD98" i="17"/>
  <c r="S98" i="16"/>
  <c r="AD98" i="16"/>
  <c r="C99" i="15"/>
  <c r="G99" i="15"/>
  <c r="S98" i="15"/>
  <c r="AD98" i="15"/>
  <c r="C99" i="14"/>
  <c r="G99" i="14"/>
  <c r="S98" i="14"/>
  <c r="AD98" i="14"/>
  <c r="F99" i="18"/>
  <c r="G99" i="18"/>
  <c r="F99" i="1"/>
  <c r="R99" i="1"/>
  <c r="F103" i="20"/>
  <c r="R103" i="20"/>
  <c r="F99" i="17"/>
  <c r="R99" i="17"/>
  <c r="F102" i="21"/>
  <c r="R102" i="21"/>
  <c r="F99" i="16"/>
  <c r="R99" i="16"/>
  <c r="F102" i="22"/>
  <c r="R102" i="22"/>
  <c r="F99" i="15"/>
  <c r="R99" i="15"/>
  <c r="F101" i="23"/>
  <c r="R101" i="23"/>
  <c r="F99" i="14"/>
  <c r="R99" i="14"/>
  <c r="R99" i="18"/>
  <c r="F101" i="24"/>
  <c r="R101" i="24"/>
  <c r="C102" i="24"/>
  <c r="G102" i="24"/>
  <c r="I101" i="24"/>
  <c r="S101" i="24"/>
  <c r="AD101" i="24"/>
  <c r="H100" i="24"/>
  <c r="B100" i="24"/>
  <c r="A100" i="24"/>
  <c r="J100" i="24"/>
  <c r="L99" i="23"/>
  <c r="Q100" i="23"/>
  <c r="M99" i="23"/>
  <c r="U100" i="23"/>
  <c r="AL103" i="23"/>
  <c r="AM103" i="23"/>
  <c r="AK103" i="23"/>
  <c r="W104" i="23"/>
  <c r="M100" i="20"/>
  <c r="L100" i="20"/>
  <c r="Q101" i="20"/>
  <c r="U101" i="20"/>
  <c r="AM103" i="20"/>
  <c r="AL103" i="20"/>
  <c r="AK103" i="20"/>
  <c r="W104" i="20"/>
  <c r="A98" i="16"/>
  <c r="J98" i="16"/>
  <c r="I99" i="15"/>
  <c r="B98" i="16"/>
  <c r="H98" i="16"/>
  <c r="H100" i="23"/>
  <c r="B100" i="23"/>
  <c r="A98" i="15"/>
  <c r="J98" i="15"/>
  <c r="I101" i="23"/>
  <c r="C102" i="23"/>
  <c r="G102" i="23"/>
  <c r="S101" i="23"/>
  <c r="AD101" i="23"/>
  <c r="H98" i="18"/>
  <c r="B98" i="18"/>
  <c r="H98" i="14"/>
  <c r="B98" i="14"/>
  <c r="J100" i="23"/>
  <c r="A100" i="23"/>
  <c r="B98" i="15"/>
  <c r="H98" i="15"/>
  <c r="I99" i="14"/>
  <c r="I99" i="16"/>
  <c r="I99" i="18"/>
  <c r="J98" i="18"/>
  <c r="A98" i="18"/>
  <c r="A98" i="14"/>
  <c r="J98" i="14"/>
  <c r="A101" i="22"/>
  <c r="J101" i="22"/>
  <c r="I102" i="22"/>
  <c r="S102" i="22"/>
  <c r="AD102" i="22"/>
  <c r="H101" i="22"/>
  <c r="B101" i="22"/>
  <c r="S102" i="21"/>
  <c r="AD102" i="21"/>
  <c r="I102" i="21"/>
  <c r="B101" i="21"/>
  <c r="A101" i="21"/>
  <c r="J101" i="21"/>
  <c r="S103" i="20"/>
  <c r="AD103" i="20"/>
  <c r="I103" i="20"/>
  <c r="B102" i="20"/>
  <c r="A102" i="20"/>
  <c r="J102" i="20"/>
  <c r="I99" i="17"/>
  <c r="H98" i="17"/>
  <c r="B98" i="17"/>
  <c r="J98" i="17"/>
  <c r="A98" i="17"/>
  <c r="B98" i="1"/>
  <c r="A98" i="1"/>
  <c r="J98" i="1"/>
  <c r="I99" i="1"/>
  <c r="AL99" i="18"/>
  <c r="AM99" i="18"/>
  <c r="AK99" i="18"/>
  <c r="W100" i="18"/>
  <c r="M98" i="18"/>
  <c r="L98" i="18"/>
  <c r="Q99" i="18"/>
  <c r="U99" i="18"/>
  <c r="AL99" i="16"/>
  <c r="AM99" i="16"/>
  <c r="AK99" i="16"/>
  <c r="W100" i="16"/>
  <c r="M99" i="16"/>
  <c r="L99" i="16"/>
  <c r="Q100" i="16"/>
  <c r="U102" i="16"/>
  <c r="AK97" i="17"/>
  <c r="AL97" i="17"/>
  <c r="AM97" i="17"/>
  <c r="W98" i="17"/>
  <c r="L97" i="17"/>
  <c r="Q98" i="17"/>
  <c r="M97" i="17"/>
  <c r="U101" i="17"/>
  <c r="AM100" i="1"/>
  <c r="AK100" i="1"/>
  <c r="AL100" i="1"/>
  <c r="W101" i="1"/>
  <c r="X99" i="1"/>
  <c r="M98" i="1"/>
  <c r="L98" i="1"/>
  <c r="Q99" i="1"/>
  <c r="U101" i="1"/>
  <c r="S99" i="1"/>
  <c r="AD99" i="1"/>
  <c r="C100" i="18"/>
  <c r="S99" i="18"/>
  <c r="AD99" i="18"/>
  <c r="S99" i="17"/>
  <c r="AD99" i="17"/>
  <c r="S99" i="16"/>
  <c r="AD99" i="16"/>
  <c r="C100" i="15"/>
  <c r="G100" i="15"/>
  <c r="S99" i="15"/>
  <c r="AD99" i="15"/>
  <c r="C100" i="14"/>
  <c r="G100" i="14"/>
  <c r="S99" i="14"/>
  <c r="AD99" i="14"/>
  <c r="F100" i="18"/>
  <c r="R100" i="18"/>
  <c r="G100" i="18"/>
  <c r="F100" i="1"/>
  <c r="R100" i="1"/>
  <c r="F104" i="20"/>
  <c r="R104" i="20"/>
  <c r="F100" i="17"/>
  <c r="R100" i="17"/>
  <c r="F103" i="21"/>
  <c r="R103" i="21"/>
  <c r="F100" i="16"/>
  <c r="R100" i="16"/>
  <c r="F103" i="22"/>
  <c r="R103" i="22"/>
  <c r="F100" i="15"/>
  <c r="R100" i="15"/>
  <c r="F102" i="23"/>
  <c r="R102" i="23"/>
  <c r="F100" i="14"/>
  <c r="R100" i="14"/>
  <c r="J101" i="24"/>
  <c r="A101" i="24"/>
  <c r="F102" i="24"/>
  <c r="R102" i="24"/>
  <c r="C103" i="24"/>
  <c r="G103" i="24"/>
  <c r="S102" i="24"/>
  <c r="AD102" i="24"/>
  <c r="I102" i="24"/>
  <c r="H101" i="24"/>
  <c r="B101" i="24"/>
  <c r="AL104" i="23"/>
  <c r="AM104" i="23"/>
  <c r="AK104" i="23"/>
  <c r="W105" i="23"/>
  <c r="L100" i="23"/>
  <c r="Q101" i="23"/>
  <c r="M100" i="23"/>
  <c r="U101" i="23"/>
  <c r="AM104" i="20"/>
  <c r="AL104" i="20"/>
  <c r="AK104" i="20"/>
  <c r="W105" i="20"/>
  <c r="L101" i="20"/>
  <c r="Q102" i="20"/>
  <c r="M101" i="20"/>
  <c r="U102" i="20"/>
  <c r="H99" i="18"/>
  <c r="B99" i="18"/>
  <c r="S102" i="23"/>
  <c r="AD102" i="23"/>
  <c r="I102" i="23"/>
  <c r="C103" i="23"/>
  <c r="G103" i="23"/>
  <c r="A99" i="15"/>
  <c r="J99" i="15"/>
  <c r="I100" i="15"/>
  <c r="J99" i="18"/>
  <c r="A99" i="18"/>
  <c r="A99" i="14"/>
  <c r="J99" i="14"/>
  <c r="J101" i="23"/>
  <c r="A101" i="23"/>
  <c r="B99" i="15"/>
  <c r="H99" i="15"/>
  <c r="H99" i="14"/>
  <c r="B99" i="14"/>
  <c r="A99" i="16"/>
  <c r="J99" i="16"/>
  <c r="B101" i="23"/>
  <c r="H101" i="23"/>
  <c r="I100" i="14"/>
  <c r="I100" i="16"/>
  <c r="I100" i="18"/>
  <c r="B99" i="16"/>
  <c r="H99" i="16"/>
  <c r="I103" i="22"/>
  <c r="S103" i="22"/>
  <c r="AD103" i="22"/>
  <c r="H102" i="22"/>
  <c r="B102" i="22"/>
  <c r="A102" i="22"/>
  <c r="J102" i="22"/>
  <c r="J102" i="21"/>
  <c r="A102" i="21"/>
  <c r="S103" i="21"/>
  <c r="AD103" i="21"/>
  <c r="I103" i="21"/>
  <c r="B102" i="21"/>
  <c r="A103" i="20"/>
  <c r="J103" i="20"/>
  <c r="I104" i="20"/>
  <c r="S104" i="20"/>
  <c r="AD104" i="20"/>
  <c r="B103" i="20"/>
  <c r="I100" i="17"/>
  <c r="H99" i="17"/>
  <c r="B99" i="17"/>
  <c r="J99" i="17"/>
  <c r="A99" i="17"/>
  <c r="A99" i="1"/>
  <c r="J99" i="1"/>
  <c r="B99" i="1"/>
  <c r="I100" i="1"/>
  <c r="AK100" i="18"/>
  <c r="AL100" i="18"/>
  <c r="AM100" i="18"/>
  <c r="W101" i="18"/>
  <c r="M99" i="18"/>
  <c r="L99" i="18"/>
  <c r="Q100" i="18"/>
  <c r="U100" i="18"/>
  <c r="AK100" i="16"/>
  <c r="AL100" i="16"/>
  <c r="AM100" i="16"/>
  <c r="W101" i="16"/>
  <c r="M100" i="16"/>
  <c r="L100" i="16"/>
  <c r="Q101" i="16"/>
  <c r="U103" i="16"/>
  <c r="AM98" i="17"/>
  <c r="AK98" i="17"/>
  <c r="AL98" i="17"/>
  <c r="W99" i="17"/>
  <c r="L98" i="17"/>
  <c r="Q99" i="17"/>
  <c r="M98" i="17"/>
  <c r="U102" i="17"/>
  <c r="AK101" i="1"/>
  <c r="AL101" i="1"/>
  <c r="AM101" i="1"/>
  <c r="W102" i="1"/>
  <c r="X100" i="1"/>
  <c r="L99" i="1"/>
  <c r="Q100" i="1"/>
  <c r="M99" i="1"/>
  <c r="U102" i="1"/>
  <c r="S100" i="1"/>
  <c r="AD100" i="1"/>
  <c r="C101" i="18"/>
  <c r="S100" i="18"/>
  <c r="AD100" i="18"/>
  <c r="S100" i="17"/>
  <c r="AD100" i="17"/>
  <c r="S100" i="16"/>
  <c r="AD100" i="16"/>
  <c r="C101" i="15"/>
  <c r="G101" i="15"/>
  <c r="S100" i="15"/>
  <c r="AD100" i="15"/>
  <c r="C101" i="14"/>
  <c r="G101" i="14"/>
  <c r="S100" i="14"/>
  <c r="AD100" i="14"/>
  <c r="F101" i="18"/>
  <c r="R101" i="18"/>
  <c r="G101" i="18"/>
  <c r="F101" i="1"/>
  <c r="R101" i="1"/>
  <c r="F105" i="20"/>
  <c r="R105" i="20"/>
  <c r="F101" i="17"/>
  <c r="R101" i="17"/>
  <c r="F104" i="21"/>
  <c r="R104" i="21"/>
  <c r="F101" i="16"/>
  <c r="R101" i="16"/>
  <c r="F104" i="22"/>
  <c r="R104" i="22"/>
  <c r="F101" i="15"/>
  <c r="R101" i="15"/>
  <c r="F103" i="23"/>
  <c r="R103" i="23"/>
  <c r="F101" i="14"/>
  <c r="R101" i="14"/>
  <c r="B102" i="24"/>
  <c r="H102" i="24"/>
  <c r="J102" i="24"/>
  <c r="A102" i="24"/>
  <c r="F103" i="24"/>
  <c r="R103" i="24"/>
  <c r="I103" i="24"/>
  <c r="S103" i="24"/>
  <c r="AD103" i="24"/>
  <c r="C104" i="24"/>
  <c r="G104" i="24"/>
  <c r="M101" i="23"/>
  <c r="L101" i="23"/>
  <c r="Q102" i="23"/>
  <c r="U102" i="23"/>
  <c r="AM105" i="23"/>
  <c r="AL105" i="23"/>
  <c r="AK105" i="23"/>
  <c r="W106" i="23"/>
  <c r="M102" i="20"/>
  <c r="L102" i="20"/>
  <c r="Q103" i="20"/>
  <c r="U103" i="20"/>
  <c r="AK105" i="20"/>
  <c r="AM105" i="20"/>
  <c r="AL105" i="20"/>
  <c r="W106" i="20"/>
  <c r="I101" i="15"/>
  <c r="A100" i="16"/>
  <c r="J100" i="16"/>
  <c r="B102" i="23"/>
  <c r="H102" i="23"/>
  <c r="H100" i="18"/>
  <c r="B100" i="18"/>
  <c r="H100" i="14"/>
  <c r="B100" i="14"/>
  <c r="B100" i="15"/>
  <c r="H100" i="15"/>
  <c r="S103" i="23"/>
  <c r="AD103" i="23"/>
  <c r="C104" i="23"/>
  <c r="G104" i="23"/>
  <c r="I103" i="23"/>
  <c r="B100" i="16"/>
  <c r="H100" i="16"/>
  <c r="I101" i="14"/>
  <c r="I101" i="16"/>
  <c r="I101" i="18"/>
  <c r="J100" i="18"/>
  <c r="A100" i="18"/>
  <c r="A100" i="14"/>
  <c r="J100" i="14"/>
  <c r="A100" i="15"/>
  <c r="J100" i="15"/>
  <c r="A102" i="23"/>
  <c r="J102" i="23"/>
  <c r="J103" i="22"/>
  <c r="A103" i="22"/>
  <c r="I104" i="22"/>
  <c r="S104" i="22"/>
  <c r="AD104" i="22"/>
  <c r="H103" i="22"/>
  <c r="B103" i="22"/>
  <c r="I104" i="21"/>
  <c r="S104" i="21"/>
  <c r="AD104" i="21"/>
  <c r="B103" i="21"/>
  <c r="J103" i="21"/>
  <c r="A103" i="21"/>
  <c r="B104" i="20"/>
  <c r="S105" i="20"/>
  <c r="AD105" i="20"/>
  <c r="I105" i="20"/>
  <c r="J104" i="20"/>
  <c r="A104" i="20"/>
  <c r="I101" i="17"/>
  <c r="H100" i="17"/>
  <c r="B100" i="17"/>
  <c r="J100" i="17"/>
  <c r="A100" i="17"/>
  <c r="B100" i="1"/>
  <c r="A100" i="1"/>
  <c r="J100" i="1"/>
  <c r="I101" i="1"/>
  <c r="AL101" i="18"/>
  <c r="AK101" i="18"/>
  <c r="AM101" i="18"/>
  <c r="W102" i="18"/>
  <c r="M100" i="18"/>
  <c r="L100" i="18"/>
  <c r="Q101" i="18"/>
  <c r="U101" i="18"/>
  <c r="AK101" i="16"/>
  <c r="AL101" i="16"/>
  <c r="AM101" i="16"/>
  <c r="W102" i="16"/>
  <c r="M101" i="16"/>
  <c r="L101" i="16"/>
  <c r="Q102" i="16"/>
  <c r="U104" i="16"/>
  <c r="AL99" i="17"/>
  <c r="AM99" i="17"/>
  <c r="AK99" i="17"/>
  <c r="W100" i="17"/>
  <c r="L99" i="17"/>
  <c r="Q100" i="17"/>
  <c r="M99" i="17"/>
  <c r="U103" i="17"/>
  <c r="AM102" i="1"/>
  <c r="AK102" i="1"/>
  <c r="AL102" i="1"/>
  <c r="W103" i="1"/>
  <c r="X101" i="1"/>
  <c r="M100" i="1"/>
  <c r="L100" i="1"/>
  <c r="Q101" i="1"/>
  <c r="U103" i="1"/>
  <c r="S101" i="1"/>
  <c r="AD101" i="1"/>
  <c r="C102" i="18"/>
  <c r="S101" i="18"/>
  <c r="AD101" i="18"/>
  <c r="S101" i="17"/>
  <c r="AD101" i="17"/>
  <c r="S101" i="16"/>
  <c r="AD101" i="16"/>
  <c r="C102" i="15"/>
  <c r="G102" i="15"/>
  <c r="S101" i="15"/>
  <c r="AD101" i="15"/>
  <c r="C102" i="14"/>
  <c r="G102" i="14"/>
  <c r="S101" i="14"/>
  <c r="AD101" i="14"/>
  <c r="F102" i="18"/>
  <c r="R102" i="18"/>
  <c r="G102" i="18"/>
  <c r="F102" i="1"/>
  <c r="R102" i="1"/>
  <c r="F106" i="20"/>
  <c r="R106" i="20"/>
  <c r="F102" i="17"/>
  <c r="R102" i="17"/>
  <c r="F105" i="21"/>
  <c r="R105" i="21"/>
  <c r="F102" i="16"/>
  <c r="R102" i="16"/>
  <c r="F105" i="22"/>
  <c r="R105" i="22"/>
  <c r="F102" i="15"/>
  <c r="R102" i="15"/>
  <c r="F104" i="23"/>
  <c r="R104" i="23"/>
  <c r="F102" i="14"/>
  <c r="R102" i="14"/>
  <c r="B103" i="24"/>
  <c r="H103" i="24"/>
  <c r="A103" i="24"/>
  <c r="J103" i="24"/>
  <c r="F104" i="24"/>
  <c r="R104" i="24"/>
  <c r="S104" i="24"/>
  <c r="AD104" i="24"/>
  <c r="C105" i="24"/>
  <c r="G105" i="24"/>
  <c r="I104" i="24"/>
  <c r="AK106" i="23"/>
  <c r="AL106" i="23"/>
  <c r="AM106" i="23"/>
  <c r="W107" i="23"/>
  <c r="L102" i="23"/>
  <c r="Q103" i="23"/>
  <c r="M102" i="23"/>
  <c r="U103" i="23"/>
  <c r="AM106" i="20"/>
  <c r="AK106" i="20"/>
  <c r="AL106" i="20"/>
  <c r="W107" i="20"/>
  <c r="M103" i="20"/>
  <c r="L103" i="20"/>
  <c r="Q104" i="20"/>
  <c r="U104" i="20"/>
  <c r="J101" i="18"/>
  <c r="A101" i="18"/>
  <c r="I102" i="15"/>
  <c r="B101" i="18"/>
  <c r="H101" i="18"/>
  <c r="H101" i="14"/>
  <c r="B101" i="14"/>
  <c r="C105" i="23"/>
  <c r="G105" i="23"/>
  <c r="I104" i="23"/>
  <c r="S104" i="23"/>
  <c r="AD104" i="23"/>
  <c r="J103" i="23"/>
  <c r="A103" i="23"/>
  <c r="B101" i="16"/>
  <c r="H101" i="16"/>
  <c r="A101" i="15"/>
  <c r="J101" i="15"/>
  <c r="A101" i="14"/>
  <c r="J101" i="14"/>
  <c r="I102" i="14"/>
  <c r="I102" i="16"/>
  <c r="I102" i="18"/>
  <c r="A101" i="16"/>
  <c r="J101" i="16"/>
  <c r="H103" i="23"/>
  <c r="B103" i="23"/>
  <c r="B101" i="15"/>
  <c r="H101" i="15"/>
  <c r="J104" i="22"/>
  <c r="A104" i="22"/>
  <c r="I105" i="22"/>
  <c r="S105" i="22"/>
  <c r="AD105" i="22"/>
  <c r="B104" i="22"/>
  <c r="H104" i="22"/>
  <c r="I105" i="21"/>
  <c r="S105" i="21"/>
  <c r="AD105" i="21"/>
  <c r="B104" i="21"/>
  <c r="A104" i="21"/>
  <c r="J104" i="21"/>
  <c r="J105" i="20"/>
  <c r="A105" i="20"/>
  <c r="I106" i="20"/>
  <c r="S106" i="20"/>
  <c r="AD106" i="20"/>
  <c r="B105" i="20"/>
  <c r="I102" i="17"/>
  <c r="H101" i="17"/>
  <c r="B101" i="17"/>
  <c r="J101" i="17"/>
  <c r="A101" i="17"/>
  <c r="B101" i="1"/>
  <c r="I102" i="1"/>
  <c r="A101" i="1"/>
  <c r="J101" i="1"/>
  <c r="AM102" i="18"/>
  <c r="AL102" i="18"/>
  <c r="AK102" i="18"/>
  <c r="W103" i="18"/>
  <c r="M101" i="18"/>
  <c r="L101" i="18"/>
  <c r="Q102" i="18"/>
  <c r="U102" i="18"/>
  <c r="AM102" i="16"/>
  <c r="AK102" i="16"/>
  <c r="AL102" i="16"/>
  <c r="W103" i="16"/>
  <c r="M102" i="16"/>
  <c r="L102" i="16"/>
  <c r="Q103" i="16"/>
  <c r="U105" i="16"/>
  <c r="AK100" i="17"/>
  <c r="AL100" i="17"/>
  <c r="AM100" i="17"/>
  <c r="W101" i="17"/>
  <c r="L100" i="17"/>
  <c r="Q101" i="17"/>
  <c r="M100" i="17"/>
  <c r="U104" i="17"/>
  <c r="AM103" i="1"/>
  <c r="AK103" i="1"/>
  <c r="AL103" i="1"/>
  <c r="W104" i="1"/>
  <c r="X102" i="1"/>
  <c r="M101" i="1"/>
  <c r="L101" i="1"/>
  <c r="Q102" i="1"/>
  <c r="U104" i="1"/>
  <c r="S102" i="1"/>
  <c r="AD102" i="1"/>
  <c r="C103" i="18"/>
  <c r="S102" i="18"/>
  <c r="AD102" i="18"/>
  <c r="S102" i="17"/>
  <c r="AD102" i="17"/>
  <c r="S102" i="16"/>
  <c r="AD102" i="16"/>
  <c r="C103" i="15"/>
  <c r="G103" i="15"/>
  <c r="S102" i="15"/>
  <c r="AD102" i="15"/>
  <c r="C103" i="14"/>
  <c r="G103" i="14"/>
  <c r="S102" i="14"/>
  <c r="AD102" i="14"/>
  <c r="F103" i="18"/>
  <c r="G103" i="18"/>
  <c r="F103" i="1"/>
  <c r="R103" i="1"/>
  <c r="F107" i="20"/>
  <c r="R107" i="20"/>
  <c r="F103" i="17"/>
  <c r="R103" i="17"/>
  <c r="F106" i="21"/>
  <c r="R106" i="21"/>
  <c r="F103" i="16"/>
  <c r="R103" i="16"/>
  <c r="F106" i="22"/>
  <c r="R106" i="22"/>
  <c r="F103" i="15"/>
  <c r="R103" i="15"/>
  <c r="F105" i="23"/>
  <c r="R105" i="23"/>
  <c r="F103" i="14"/>
  <c r="R103" i="14"/>
  <c r="R103" i="18"/>
  <c r="H104" i="24"/>
  <c r="B104" i="24"/>
  <c r="F105" i="24"/>
  <c r="R105" i="24"/>
  <c r="I105" i="24"/>
  <c r="S105" i="24"/>
  <c r="AD105" i="24"/>
  <c r="C106" i="24"/>
  <c r="G106" i="24"/>
  <c r="A104" i="24"/>
  <c r="J104" i="24"/>
  <c r="L103" i="23"/>
  <c r="Q104" i="23"/>
  <c r="M103" i="23"/>
  <c r="U104" i="23"/>
  <c r="AK107" i="23"/>
  <c r="AM107" i="23"/>
  <c r="AL107" i="23"/>
  <c r="W108" i="23"/>
  <c r="L104" i="20"/>
  <c r="Q105" i="20"/>
  <c r="M104" i="20"/>
  <c r="U105" i="20"/>
  <c r="AM107" i="20"/>
  <c r="AL107" i="20"/>
  <c r="AK107" i="20"/>
  <c r="W108" i="20"/>
  <c r="I103" i="15"/>
  <c r="B102" i="16"/>
  <c r="H102" i="16"/>
  <c r="J104" i="23"/>
  <c r="A104" i="23"/>
  <c r="A102" i="15"/>
  <c r="J102" i="15"/>
  <c r="A102" i="16"/>
  <c r="J102" i="16"/>
  <c r="B102" i="15"/>
  <c r="H102" i="15"/>
  <c r="H102" i="18"/>
  <c r="B102" i="18"/>
  <c r="H102" i="14"/>
  <c r="B102" i="14"/>
  <c r="H104" i="23"/>
  <c r="B104" i="23"/>
  <c r="I103" i="14"/>
  <c r="I103" i="16"/>
  <c r="I103" i="18"/>
  <c r="J102" i="18"/>
  <c r="A102" i="18"/>
  <c r="A102" i="14"/>
  <c r="J102" i="14"/>
  <c r="I105" i="23"/>
  <c r="S105" i="23"/>
  <c r="AD105" i="23"/>
  <c r="C106" i="23"/>
  <c r="G106" i="23"/>
  <c r="A105" i="22"/>
  <c r="J105" i="22"/>
  <c r="I106" i="22"/>
  <c r="S106" i="22"/>
  <c r="AD106" i="22"/>
  <c r="H105" i="22"/>
  <c r="B105" i="22"/>
  <c r="A105" i="21"/>
  <c r="J105" i="21"/>
  <c r="I106" i="21"/>
  <c r="S106" i="21"/>
  <c r="AD106" i="21"/>
  <c r="B105" i="21"/>
  <c r="A106" i="20"/>
  <c r="J106" i="20"/>
  <c r="I107" i="20"/>
  <c r="S107" i="20"/>
  <c r="AD107" i="20"/>
  <c r="B106" i="20"/>
  <c r="I103" i="17"/>
  <c r="H102" i="17"/>
  <c r="B102" i="17"/>
  <c r="J102" i="17"/>
  <c r="A102" i="17"/>
  <c r="I103" i="1"/>
  <c r="B102" i="1"/>
  <c r="A102" i="1"/>
  <c r="J102" i="1"/>
  <c r="AL103" i="18"/>
  <c r="AM103" i="18"/>
  <c r="AK103" i="18"/>
  <c r="W104" i="18"/>
  <c r="M102" i="18"/>
  <c r="L102" i="18"/>
  <c r="Q103" i="18"/>
  <c r="U103" i="18"/>
  <c r="AL103" i="16"/>
  <c r="AM103" i="16"/>
  <c r="AK103" i="16"/>
  <c r="W104" i="16"/>
  <c r="M103" i="16"/>
  <c r="L103" i="16"/>
  <c r="Q104" i="16"/>
  <c r="U106" i="16"/>
  <c r="AK101" i="17"/>
  <c r="AL101" i="17"/>
  <c r="AM101" i="17"/>
  <c r="W102" i="17"/>
  <c r="L101" i="17"/>
  <c r="Q102" i="17"/>
  <c r="M101" i="17"/>
  <c r="U105" i="17"/>
  <c r="X103" i="1"/>
  <c r="M102" i="1"/>
  <c r="L102" i="1"/>
  <c r="Q103" i="1"/>
  <c r="AL104" i="1"/>
  <c r="AM104" i="1"/>
  <c r="AK104" i="1"/>
  <c r="W105" i="1"/>
  <c r="U105" i="1"/>
  <c r="S103" i="1"/>
  <c r="AD103" i="1"/>
  <c r="C104" i="18"/>
  <c r="S103" i="18"/>
  <c r="AD103" i="18"/>
  <c r="S103" i="17"/>
  <c r="AD103" i="17"/>
  <c r="S103" i="16"/>
  <c r="AD103" i="16"/>
  <c r="C104" i="15"/>
  <c r="G104" i="15"/>
  <c r="S103" i="15"/>
  <c r="AD103" i="15"/>
  <c r="C104" i="14"/>
  <c r="G104" i="14"/>
  <c r="S103" i="14"/>
  <c r="AD103" i="14"/>
  <c r="F104" i="18"/>
  <c r="G104" i="18"/>
  <c r="F104" i="1"/>
  <c r="R104" i="1"/>
  <c r="F108" i="20"/>
  <c r="R108" i="20"/>
  <c r="F104" i="17"/>
  <c r="R104" i="17"/>
  <c r="F107" i="21"/>
  <c r="R107" i="21"/>
  <c r="F104" i="16"/>
  <c r="R104" i="16"/>
  <c r="F107" i="22"/>
  <c r="R107" i="22"/>
  <c r="F104" i="15"/>
  <c r="R104" i="15"/>
  <c r="F106" i="23"/>
  <c r="R106" i="23"/>
  <c r="F104" i="14"/>
  <c r="R104" i="14"/>
  <c r="R104" i="18"/>
  <c r="J105" i="24"/>
  <c r="A105" i="24"/>
  <c r="F106" i="24"/>
  <c r="R106" i="24"/>
  <c r="S106" i="24"/>
  <c r="AD106" i="24"/>
  <c r="C107" i="24"/>
  <c r="G107" i="24"/>
  <c r="I106" i="24"/>
  <c r="B105" i="24"/>
  <c r="H105" i="24"/>
  <c r="AK108" i="23"/>
  <c r="AL108" i="23"/>
  <c r="AM108" i="23"/>
  <c r="W109" i="23"/>
  <c r="M104" i="23"/>
  <c r="L104" i="23"/>
  <c r="Q105" i="23"/>
  <c r="U105" i="23"/>
  <c r="AL108" i="20"/>
  <c r="AM108" i="20"/>
  <c r="AK108" i="20"/>
  <c r="W109" i="20"/>
  <c r="M105" i="20"/>
  <c r="L105" i="20"/>
  <c r="Q106" i="20"/>
  <c r="U106" i="20"/>
  <c r="S106" i="23"/>
  <c r="AD106" i="23"/>
  <c r="C107" i="23"/>
  <c r="G107" i="23"/>
  <c r="I106" i="23"/>
  <c r="A103" i="14"/>
  <c r="J103" i="14"/>
  <c r="I104" i="15"/>
  <c r="B105" i="23"/>
  <c r="H105" i="23"/>
  <c r="J103" i="18"/>
  <c r="A103" i="18"/>
  <c r="H103" i="14"/>
  <c r="B103" i="14"/>
  <c r="A103" i="16"/>
  <c r="J103" i="16"/>
  <c r="A103" i="15"/>
  <c r="J103" i="15"/>
  <c r="H103" i="18"/>
  <c r="B103" i="18"/>
  <c r="I104" i="14"/>
  <c r="I104" i="16"/>
  <c r="I104" i="18"/>
  <c r="J105" i="23"/>
  <c r="A105" i="23"/>
  <c r="B103" i="16"/>
  <c r="H103" i="16"/>
  <c r="B103" i="15"/>
  <c r="H103" i="15"/>
  <c r="I107" i="22"/>
  <c r="S107" i="22"/>
  <c r="AD107" i="22"/>
  <c r="H106" i="22"/>
  <c r="B106" i="22"/>
  <c r="A106" i="22"/>
  <c r="J106" i="22"/>
  <c r="I107" i="21"/>
  <c r="S107" i="21"/>
  <c r="AD107" i="21"/>
  <c r="B106" i="21"/>
  <c r="J106" i="21"/>
  <c r="A106" i="21"/>
  <c r="A107" i="20"/>
  <c r="J107" i="20"/>
  <c r="B107" i="20"/>
  <c r="I108" i="20"/>
  <c r="S108" i="20"/>
  <c r="AD108" i="20"/>
  <c r="I104" i="17"/>
  <c r="B103" i="17"/>
  <c r="H103" i="17"/>
  <c r="J103" i="17"/>
  <c r="A103" i="17"/>
  <c r="I104" i="1"/>
  <c r="A103" i="1"/>
  <c r="J103" i="1"/>
  <c r="B103" i="1"/>
  <c r="AK104" i="18"/>
  <c r="AL104" i="18"/>
  <c r="AM104" i="18"/>
  <c r="W105" i="18"/>
  <c r="M103" i="18"/>
  <c r="L103" i="18"/>
  <c r="Q104" i="18"/>
  <c r="U104" i="18"/>
  <c r="AK104" i="16"/>
  <c r="AL104" i="16"/>
  <c r="AM104" i="16"/>
  <c r="W105" i="16"/>
  <c r="M104" i="16"/>
  <c r="L104" i="16"/>
  <c r="Q105" i="16"/>
  <c r="U107" i="16"/>
  <c r="AM102" i="17"/>
  <c r="AK102" i="17"/>
  <c r="AL102" i="17"/>
  <c r="W103" i="17"/>
  <c r="L102" i="17"/>
  <c r="Q103" i="17"/>
  <c r="M102" i="17"/>
  <c r="U106" i="17"/>
  <c r="U106" i="1"/>
  <c r="X104" i="1"/>
  <c r="M103" i="1"/>
  <c r="L103" i="1"/>
  <c r="Q104" i="1"/>
  <c r="AK105" i="1"/>
  <c r="AL105" i="1"/>
  <c r="AM105" i="1"/>
  <c r="W106" i="1"/>
  <c r="S104" i="1"/>
  <c r="AD104" i="1"/>
  <c r="C105" i="18"/>
  <c r="S104" i="18"/>
  <c r="AD104" i="18"/>
  <c r="S104" i="17"/>
  <c r="AD104" i="17"/>
  <c r="S104" i="16"/>
  <c r="AD104" i="16"/>
  <c r="C105" i="15"/>
  <c r="G105" i="15"/>
  <c r="S104" i="15"/>
  <c r="AD104" i="15"/>
  <c r="C105" i="14"/>
  <c r="G105" i="14"/>
  <c r="S104" i="14"/>
  <c r="AD104" i="14"/>
  <c r="F105" i="18"/>
  <c r="G105" i="18"/>
  <c r="F105" i="1"/>
  <c r="R105" i="1"/>
  <c r="F109" i="20"/>
  <c r="R109" i="20"/>
  <c r="F105" i="17"/>
  <c r="R105" i="17"/>
  <c r="F108" i="21"/>
  <c r="R108" i="21"/>
  <c r="F105" i="16"/>
  <c r="R105" i="16"/>
  <c r="F108" i="22"/>
  <c r="R108" i="22"/>
  <c r="F105" i="15"/>
  <c r="R105" i="15"/>
  <c r="F107" i="23"/>
  <c r="R107" i="23"/>
  <c r="F105" i="14"/>
  <c r="R105" i="14"/>
  <c r="R105" i="18"/>
  <c r="J106" i="24"/>
  <c r="A106" i="24"/>
  <c r="F107" i="24"/>
  <c r="R107" i="24"/>
  <c r="I107" i="24"/>
  <c r="S107" i="24"/>
  <c r="AD107" i="24"/>
  <c r="C108" i="24"/>
  <c r="G108" i="24"/>
  <c r="H106" i="24"/>
  <c r="B106" i="24"/>
  <c r="M105" i="23"/>
  <c r="L105" i="23"/>
  <c r="Q106" i="23"/>
  <c r="U106" i="23"/>
  <c r="AM109" i="23"/>
  <c r="AK109" i="23"/>
  <c r="AL109" i="23"/>
  <c r="W110" i="23"/>
  <c r="M106" i="20"/>
  <c r="L106" i="20"/>
  <c r="Q107" i="20"/>
  <c r="U107" i="20"/>
  <c r="AL109" i="20"/>
  <c r="AK109" i="20"/>
  <c r="AM109" i="20"/>
  <c r="W110" i="20"/>
  <c r="B104" i="15"/>
  <c r="H104" i="15"/>
  <c r="I105" i="15"/>
  <c r="A104" i="16"/>
  <c r="J104" i="16"/>
  <c r="A104" i="15"/>
  <c r="J104" i="15"/>
  <c r="C108" i="23"/>
  <c r="G108" i="23"/>
  <c r="I107" i="23"/>
  <c r="S107" i="23"/>
  <c r="AD107" i="23"/>
  <c r="A106" i="23"/>
  <c r="J106" i="23"/>
  <c r="H104" i="18"/>
  <c r="B104" i="18"/>
  <c r="H104" i="14"/>
  <c r="B104" i="14"/>
  <c r="B104" i="16"/>
  <c r="H104" i="16"/>
  <c r="I105" i="14"/>
  <c r="I105" i="16"/>
  <c r="I105" i="18"/>
  <c r="J104" i="18"/>
  <c r="A104" i="18"/>
  <c r="A104" i="14"/>
  <c r="J104" i="14"/>
  <c r="H106" i="23"/>
  <c r="B106" i="23"/>
  <c r="J107" i="22"/>
  <c r="A107" i="22"/>
  <c r="I108" i="22"/>
  <c r="S108" i="22"/>
  <c r="AD108" i="22"/>
  <c r="B107" i="22"/>
  <c r="H107" i="22"/>
  <c r="I108" i="21"/>
  <c r="S108" i="21"/>
  <c r="AD108" i="21"/>
  <c r="B107" i="21"/>
  <c r="J107" i="21"/>
  <c r="A107" i="21"/>
  <c r="A108" i="20"/>
  <c r="J108" i="20"/>
  <c r="S109" i="20"/>
  <c r="AD109" i="20"/>
  <c r="I109" i="20"/>
  <c r="B108" i="20"/>
  <c r="I105" i="17"/>
  <c r="H104" i="17"/>
  <c r="B104" i="17"/>
  <c r="J104" i="17"/>
  <c r="A104" i="17"/>
  <c r="B104" i="1"/>
  <c r="A104" i="1"/>
  <c r="J104" i="1"/>
  <c r="I105" i="1"/>
  <c r="AK105" i="18"/>
  <c r="AM105" i="18"/>
  <c r="AL105" i="18"/>
  <c r="W106" i="18"/>
  <c r="M104" i="18"/>
  <c r="L104" i="18"/>
  <c r="Q105" i="18"/>
  <c r="U105" i="18"/>
  <c r="AK105" i="16"/>
  <c r="AL105" i="16"/>
  <c r="AM105" i="16"/>
  <c r="W106" i="16"/>
  <c r="M105" i="16"/>
  <c r="L105" i="16"/>
  <c r="Q106" i="16"/>
  <c r="U108" i="16"/>
  <c r="AL103" i="17"/>
  <c r="AM103" i="17"/>
  <c r="AK103" i="17"/>
  <c r="W104" i="17"/>
  <c r="L103" i="17"/>
  <c r="Q104" i="17"/>
  <c r="M103" i="17"/>
  <c r="U107" i="17"/>
  <c r="X105" i="1"/>
  <c r="M104" i="1"/>
  <c r="L104" i="1"/>
  <c r="Q105" i="1"/>
  <c r="AK106" i="1"/>
  <c r="AL106" i="1"/>
  <c r="AM106" i="1"/>
  <c r="W107" i="1"/>
  <c r="U107" i="1"/>
  <c r="S105" i="1"/>
  <c r="AD105" i="1"/>
  <c r="C106" i="18"/>
  <c r="S105" i="18"/>
  <c r="AD105" i="18"/>
  <c r="S105" i="17"/>
  <c r="AD105" i="17"/>
  <c r="S105" i="16"/>
  <c r="AD105" i="16"/>
  <c r="C106" i="15"/>
  <c r="G106" i="15"/>
  <c r="S105" i="15"/>
  <c r="AD105" i="15"/>
  <c r="C106" i="14"/>
  <c r="G106" i="14"/>
  <c r="S105" i="14"/>
  <c r="AD105" i="14"/>
  <c r="F106" i="18"/>
  <c r="G106" i="18"/>
  <c r="F106" i="1"/>
  <c r="R106" i="1"/>
  <c r="F110" i="20"/>
  <c r="R110" i="20"/>
  <c r="F106" i="17"/>
  <c r="R106" i="17"/>
  <c r="F109" i="21"/>
  <c r="R109" i="21"/>
  <c r="F106" i="16"/>
  <c r="R106" i="16"/>
  <c r="F109" i="22"/>
  <c r="R109" i="22"/>
  <c r="F106" i="15"/>
  <c r="R106" i="15"/>
  <c r="F108" i="23"/>
  <c r="R108" i="23"/>
  <c r="F106" i="14"/>
  <c r="R106" i="14"/>
  <c r="R106" i="18"/>
  <c r="A107" i="24"/>
  <c r="J107" i="24"/>
  <c r="F108" i="24"/>
  <c r="R108" i="24"/>
  <c r="S108" i="24"/>
  <c r="AD108" i="24"/>
  <c r="C109" i="24"/>
  <c r="G109" i="24"/>
  <c r="I108" i="24"/>
  <c r="B107" i="24"/>
  <c r="H107" i="24"/>
  <c r="AK110" i="23"/>
  <c r="AL110" i="23"/>
  <c r="AM110" i="23"/>
  <c r="W111" i="23"/>
  <c r="M106" i="23"/>
  <c r="L106" i="23"/>
  <c r="Q107" i="23"/>
  <c r="U107" i="23"/>
  <c r="AL110" i="20"/>
  <c r="AM110" i="20"/>
  <c r="AK110" i="20"/>
  <c r="W111" i="20"/>
  <c r="L107" i="20"/>
  <c r="Q108" i="20"/>
  <c r="M107" i="20"/>
  <c r="U108" i="20"/>
  <c r="A105" i="16"/>
  <c r="J105" i="16"/>
  <c r="J107" i="23"/>
  <c r="A107" i="23"/>
  <c r="A105" i="15"/>
  <c r="J105" i="15"/>
  <c r="B105" i="16"/>
  <c r="H105" i="16"/>
  <c r="I106" i="15"/>
  <c r="B105" i="18"/>
  <c r="H105" i="18"/>
  <c r="A105" i="14"/>
  <c r="J105" i="14"/>
  <c r="I108" i="23"/>
  <c r="C109" i="23"/>
  <c r="G109" i="23"/>
  <c r="S108" i="23"/>
  <c r="AD108" i="23"/>
  <c r="B105" i="15"/>
  <c r="H105" i="15"/>
  <c r="I106" i="14"/>
  <c r="I106" i="16"/>
  <c r="I106" i="18"/>
  <c r="J105" i="18"/>
  <c r="A105" i="18"/>
  <c r="H105" i="14"/>
  <c r="B105" i="14"/>
  <c r="B107" i="23"/>
  <c r="H107" i="23"/>
  <c r="J108" i="22"/>
  <c r="A108" i="22"/>
  <c r="B108" i="22"/>
  <c r="H108" i="22"/>
  <c r="I109" i="22"/>
  <c r="S109" i="22"/>
  <c r="AD109" i="22"/>
  <c r="I109" i="21"/>
  <c r="S109" i="21"/>
  <c r="AD109" i="21"/>
  <c r="B108" i="21"/>
  <c r="A108" i="21"/>
  <c r="J108" i="21"/>
  <c r="I110" i="20"/>
  <c r="S110" i="20"/>
  <c r="AD110" i="20"/>
  <c r="B109" i="20"/>
  <c r="J109" i="20"/>
  <c r="A109" i="20"/>
  <c r="I106" i="17"/>
  <c r="H105" i="17"/>
  <c r="B105" i="17"/>
  <c r="J105" i="17"/>
  <c r="A105" i="17"/>
  <c r="B105" i="1"/>
  <c r="A105" i="1"/>
  <c r="J105" i="1"/>
  <c r="I106" i="1"/>
  <c r="AM106" i="18"/>
  <c r="AK106" i="18"/>
  <c r="AL106" i="18"/>
  <c r="W107" i="18"/>
  <c r="M105" i="18"/>
  <c r="L105" i="18"/>
  <c r="Q106" i="18"/>
  <c r="U106" i="18"/>
  <c r="AM106" i="16"/>
  <c r="AK106" i="16"/>
  <c r="AL106" i="16"/>
  <c r="W107" i="16"/>
  <c r="M106" i="16"/>
  <c r="L106" i="16"/>
  <c r="Q107" i="16"/>
  <c r="U109" i="16"/>
  <c r="AK104" i="17"/>
  <c r="AL104" i="17"/>
  <c r="AM104" i="17"/>
  <c r="W105" i="17"/>
  <c r="L104" i="17"/>
  <c r="Q105" i="17"/>
  <c r="M104" i="17"/>
  <c r="U108" i="17"/>
  <c r="U108" i="1"/>
  <c r="X106" i="1"/>
  <c r="L105" i="1"/>
  <c r="Q106" i="1"/>
  <c r="M105" i="1"/>
  <c r="AM107" i="1"/>
  <c r="AK107" i="1"/>
  <c r="AL107" i="1"/>
  <c r="W108" i="1"/>
  <c r="S106" i="1"/>
  <c r="AD106" i="1"/>
  <c r="C107" i="18"/>
  <c r="S106" i="18"/>
  <c r="AD106" i="18"/>
  <c r="S106" i="17"/>
  <c r="AD106" i="17"/>
  <c r="S106" i="16"/>
  <c r="AD106" i="16"/>
  <c r="C107" i="15"/>
  <c r="G107" i="15"/>
  <c r="S106" i="15"/>
  <c r="AD106" i="15"/>
  <c r="C107" i="14"/>
  <c r="G107" i="14"/>
  <c r="S106" i="14"/>
  <c r="AD106" i="14"/>
  <c r="F107" i="18"/>
  <c r="G107" i="18"/>
  <c r="F107" i="1"/>
  <c r="R107" i="1"/>
  <c r="F111" i="20"/>
  <c r="R111" i="20"/>
  <c r="F107" i="17"/>
  <c r="R107" i="17"/>
  <c r="F110" i="21"/>
  <c r="R110" i="21"/>
  <c r="F107" i="16"/>
  <c r="R107" i="16"/>
  <c r="F110" i="22"/>
  <c r="R110" i="22"/>
  <c r="F107" i="15"/>
  <c r="R107" i="15"/>
  <c r="F109" i="23"/>
  <c r="R109" i="23"/>
  <c r="F107" i="14"/>
  <c r="R107" i="14"/>
  <c r="R107" i="18"/>
  <c r="H108" i="24"/>
  <c r="B108" i="24"/>
  <c r="A108" i="24"/>
  <c r="J108" i="24"/>
  <c r="F109" i="24"/>
  <c r="R109" i="24"/>
  <c r="C110" i="24"/>
  <c r="G110" i="24"/>
  <c r="I109" i="24"/>
  <c r="S109" i="24"/>
  <c r="AD109" i="24"/>
  <c r="L107" i="23"/>
  <c r="Q108" i="23"/>
  <c r="M107" i="23"/>
  <c r="U108" i="23"/>
  <c r="AK111" i="23"/>
  <c r="AM111" i="23"/>
  <c r="AL111" i="23"/>
  <c r="W112" i="23"/>
  <c r="L108" i="20"/>
  <c r="Q109" i="20"/>
  <c r="M108" i="20"/>
  <c r="U109" i="20"/>
  <c r="AM111" i="20"/>
  <c r="AL111" i="20"/>
  <c r="AK111" i="20"/>
  <c r="W112" i="20"/>
  <c r="I107" i="15"/>
  <c r="B106" i="16"/>
  <c r="H106" i="16"/>
  <c r="A108" i="23"/>
  <c r="J108" i="23"/>
  <c r="A106" i="16"/>
  <c r="J106" i="16"/>
  <c r="H106" i="18"/>
  <c r="B106" i="18"/>
  <c r="H106" i="14"/>
  <c r="B106" i="14"/>
  <c r="B108" i="23"/>
  <c r="H108" i="23"/>
  <c r="B106" i="15"/>
  <c r="H106" i="15"/>
  <c r="C110" i="23"/>
  <c r="G110" i="23"/>
  <c r="I109" i="23"/>
  <c r="S109" i="23"/>
  <c r="AD109" i="23"/>
  <c r="I107" i="14"/>
  <c r="I107" i="16"/>
  <c r="I107" i="18"/>
  <c r="J106" i="18"/>
  <c r="A106" i="18"/>
  <c r="A106" i="14"/>
  <c r="J106" i="14"/>
  <c r="A106" i="15"/>
  <c r="J106" i="15"/>
  <c r="I110" i="22"/>
  <c r="S110" i="22"/>
  <c r="AD110" i="22"/>
  <c r="H109" i="22"/>
  <c r="B109" i="22"/>
  <c r="A109" i="22"/>
  <c r="J109" i="22"/>
  <c r="A109" i="21"/>
  <c r="J109" i="21"/>
  <c r="I110" i="21"/>
  <c r="S110" i="21"/>
  <c r="AD110" i="21"/>
  <c r="B109" i="21"/>
  <c r="B110" i="20"/>
  <c r="I111" i="20"/>
  <c r="S111" i="20"/>
  <c r="AD111" i="20"/>
  <c r="A110" i="20"/>
  <c r="J110" i="20"/>
  <c r="I107" i="17"/>
  <c r="H106" i="17"/>
  <c r="B106" i="17"/>
  <c r="J106" i="17"/>
  <c r="A106" i="17"/>
  <c r="B106" i="1"/>
  <c r="A106" i="1"/>
  <c r="J106" i="1"/>
  <c r="I107" i="1"/>
  <c r="AL107" i="18"/>
  <c r="AM107" i="18"/>
  <c r="AK107" i="18"/>
  <c r="W108" i="18"/>
  <c r="M106" i="18"/>
  <c r="L106" i="18"/>
  <c r="Q107" i="18"/>
  <c r="U107" i="18"/>
  <c r="AL107" i="16"/>
  <c r="AM107" i="16"/>
  <c r="AK107" i="16"/>
  <c r="W108" i="16"/>
  <c r="M107" i="16"/>
  <c r="L107" i="16"/>
  <c r="Q108" i="16"/>
  <c r="U110" i="16"/>
  <c r="AK105" i="17"/>
  <c r="AL105" i="17"/>
  <c r="AM105" i="17"/>
  <c r="W106" i="17"/>
  <c r="L105" i="17"/>
  <c r="Q106" i="17"/>
  <c r="M105" i="17"/>
  <c r="U109" i="17"/>
  <c r="X107" i="1"/>
  <c r="M106" i="1"/>
  <c r="L106" i="1"/>
  <c r="Q107" i="1"/>
  <c r="AL108" i="1"/>
  <c r="AM108" i="1"/>
  <c r="AK108" i="1"/>
  <c r="W109" i="1"/>
  <c r="U109" i="1"/>
  <c r="S107" i="1"/>
  <c r="AD107" i="1"/>
  <c r="C108" i="18"/>
  <c r="S107" i="18"/>
  <c r="AD107" i="18"/>
  <c r="S107" i="17"/>
  <c r="S107" i="16"/>
  <c r="AD107" i="16"/>
  <c r="C108" i="15"/>
  <c r="G108" i="15"/>
  <c r="S107" i="15"/>
  <c r="AD107" i="15"/>
  <c r="C108" i="14"/>
  <c r="G108" i="14"/>
  <c r="S107" i="14"/>
  <c r="AD107" i="14"/>
  <c r="F108" i="18"/>
  <c r="G108" i="18"/>
  <c r="F108" i="1"/>
  <c r="R108" i="1"/>
  <c r="F112" i="20"/>
  <c r="R112" i="20"/>
  <c r="F108" i="17"/>
  <c r="R108" i="17"/>
  <c r="F111" i="21"/>
  <c r="R111" i="21"/>
  <c r="F108" i="16"/>
  <c r="R108" i="16"/>
  <c r="F111" i="22"/>
  <c r="R111" i="22"/>
  <c r="F108" i="15"/>
  <c r="R108" i="15"/>
  <c r="F110" i="23"/>
  <c r="R110" i="23"/>
  <c r="F108" i="14"/>
  <c r="R108" i="14"/>
  <c r="R108" i="18"/>
  <c r="A109" i="24"/>
  <c r="J109" i="24"/>
  <c r="F110" i="24"/>
  <c r="R110" i="24"/>
  <c r="I110" i="24"/>
  <c r="S110" i="24"/>
  <c r="AD110" i="24"/>
  <c r="C111" i="24"/>
  <c r="G111" i="24"/>
  <c r="B109" i="24"/>
  <c r="H109" i="24"/>
  <c r="AL112" i="23"/>
  <c r="AM112" i="23"/>
  <c r="AK112" i="23"/>
  <c r="W113" i="23"/>
  <c r="M108" i="23"/>
  <c r="L108" i="23"/>
  <c r="Q109" i="23"/>
  <c r="U109" i="23"/>
  <c r="AK112" i="20"/>
  <c r="AL112" i="20"/>
  <c r="AM112" i="20"/>
  <c r="W113" i="20"/>
  <c r="L109" i="20"/>
  <c r="Q110" i="20"/>
  <c r="M109" i="20"/>
  <c r="U110" i="20"/>
  <c r="A107" i="16"/>
  <c r="J107" i="16"/>
  <c r="I108" i="15"/>
  <c r="B107" i="16"/>
  <c r="H107" i="16"/>
  <c r="A109" i="23"/>
  <c r="J109" i="23"/>
  <c r="H107" i="18"/>
  <c r="B107" i="18"/>
  <c r="A107" i="14"/>
  <c r="J107" i="14"/>
  <c r="I110" i="23"/>
  <c r="S110" i="23"/>
  <c r="AD110" i="23"/>
  <c r="C111" i="23"/>
  <c r="G111" i="23"/>
  <c r="A107" i="15"/>
  <c r="J107" i="15"/>
  <c r="I108" i="14"/>
  <c r="I108" i="16"/>
  <c r="I108" i="18"/>
  <c r="J107" i="18"/>
  <c r="A107" i="18"/>
  <c r="H107" i="14"/>
  <c r="B107" i="14"/>
  <c r="B109" i="23"/>
  <c r="H109" i="23"/>
  <c r="B107" i="15"/>
  <c r="H107" i="15"/>
  <c r="A110" i="22"/>
  <c r="J110" i="22"/>
  <c r="I111" i="22"/>
  <c r="S111" i="22"/>
  <c r="AD111" i="22"/>
  <c r="H110" i="22"/>
  <c r="B110" i="22"/>
  <c r="I111" i="21"/>
  <c r="S111" i="21"/>
  <c r="AD111" i="21"/>
  <c r="B110" i="21"/>
  <c r="J110" i="21"/>
  <c r="A110" i="21"/>
  <c r="I112" i="20"/>
  <c r="S112" i="20"/>
  <c r="AD112" i="20"/>
  <c r="B111" i="20"/>
  <c r="J111" i="20"/>
  <c r="A111" i="20"/>
  <c r="I108" i="17"/>
  <c r="A108" i="17"/>
  <c r="B107" i="17"/>
  <c r="H107" i="17"/>
  <c r="A107" i="17"/>
  <c r="J107" i="17"/>
  <c r="AD107" i="17"/>
  <c r="A107" i="1"/>
  <c r="J107" i="1"/>
  <c r="B107" i="1"/>
  <c r="I108" i="1"/>
  <c r="AK108" i="18"/>
  <c r="AL108" i="18"/>
  <c r="AM108" i="18"/>
  <c r="W109" i="18"/>
  <c r="M107" i="18"/>
  <c r="L107" i="18"/>
  <c r="Q108" i="18"/>
  <c r="U108" i="18"/>
  <c r="AK108" i="16"/>
  <c r="AL108" i="16"/>
  <c r="AM108" i="16"/>
  <c r="W109" i="16"/>
  <c r="M108" i="16"/>
  <c r="L108" i="16"/>
  <c r="Q109" i="16"/>
  <c r="U111" i="16"/>
  <c r="AM106" i="17"/>
  <c r="AK106" i="17"/>
  <c r="AL106" i="17"/>
  <c r="W107" i="17"/>
  <c r="L106" i="17"/>
  <c r="Q107" i="17"/>
  <c r="M106" i="17"/>
  <c r="U110" i="17"/>
  <c r="U110" i="1"/>
  <c r="X108" i="1"/>
  <c r="L107" i="1"/>
  <c r="Q108" i="1"/>
  <c r="M107" i="1"/>
  <c r="AL109" i="1"/>
  <c r="AM109" i="1"/>
  <c r="AK109" i="1"/>
  <c r="W110" i="1"/>
  <c r="S108" i="1"/>
  <c r="AD108" i="1"/>
  <c r="C109" i="18"/>
  <c r="S108" i="18"/>
  <c r="AD108" i="18"/>
  <c r="S108" i="17"/>
  <c r="AD108" i="17"/>
  <c r="S108" i="16"/>
  <c r="AD108" i="16"/>
  <c r="C109" i="15"/>
  <c r="G109" i="15"/>
  <c r="S108" i="15"/>
  <c r="AD108" i="15"/>
  <c r="C109" i="14"/>
  <c r="G109" i="14"/>
  <c r="S108" i="14"/>
  <c r="AD108" i="14"/>
  <c r="F109" i="18"/>
  <c r="G109" i="18"/>
  <c r="F109" i="1"/>
  <c r="R109" i="1"/>
  <c r="F113" i="20"/>
  <c r="R113" i="20"/>
  <c r="F109" i="17"/>
  <c r="R109" i="17"/>
  <c r="F112" i="21"/>
  <c r="R112" i="21"/>
  <c r="F109" i="16"/>
  <c r="R109" i="16"/>
  <c r="F112" i="22"/>
  <c r="R112" i="22"/>
  <c r="F109" i="15"/>
  <c r="R109" i="15"/>
  <c r="F111" i="23"/>
  <c r="R111" i="23"/>
  <c r="F109" i="14"/>
  <c r="R109" i="14"/>
  <c r="R109" i="18"/>
  <c r="A110" i="24"/>
  <c r="J110" i="24"/>
  <c r="F111" i="24"/>
  <c r="R111" i="24"/>
  <c r="I111" i="24"/>
  <c r="S111" i="24"/>
  <c r="AD111" i="24"/>
  <c r="C112" i="24"/>
  <c r="G112" i="24"/>
  <c r="H110" i="24"/>
  <c r="B110" i="24"/>
  <c r="L109" i="23"/>
  <c r="Q110" i="23"/>
  <c r="M109" i="23"/>
  <c r="U110" i="23"/>
  <c r="AM113" i="23"/>
  <c r="AK113" i="23"/>
  <c r="AL113" i="23"/>
  <c r="W114" i="23"/>
  <c r="L110" i="20"/>
  <c r="Q111" i="20"/>
  <c r="M110" i="20"/>
  <c r="U111" i="20"/>
  <c r="AM113" i="20"/>
  <c r="AK113" i="20"/>
  <c r="AL113" i="20"/>
  <c r="W114" i="20"/>
  <c r="I109" i="15"/>
  <c r="B108" i="18"/>
  <c r="B110" i="23"/>
  <c r="H110" i="23"/>
  <c r="A108" i="18"/>
  <c r="A108" i="14"/>
  <c r="J108" i="14"/>
  <c r="I111" i="23"/>
  <c r="S111" i="23"/>
  <c r="AD111" i="23"/>
  <c r="C112" i="23"/>
  <c r="G112" i="23"/>
  <c r="B108" i="15"/>
  <c r="H108" i="15"/>
  <c r="H108" i="14"/>
  <c r="B108" i="14"/>
  <c r="A108" i="15"/>
  <c r="J108" i="15"/>
  <c r="I109" i="14"/>
  <c r="I109" i="16"/>
  <c r="I109" i="18"/>
  <c r="J108" i="17"/>
  <c r="B108" i="16"/>
  <c r="H108" i="16"/>
  <c r="A108" i="16"/>
  <c r="J108" i="16"/>
  <c r="J110" i="23"/>
  <c r="A110" i="23"/>
  <c r="I112" i="22"/>
  <c r="S112" i="22"/>
  <c r="AD112" i="22"/>
  <c r="B111" i="22"/>
  <c r="H111" i="22"/>
  <c r="J111" i="22"/>
  <c r="A111" i="22"/>
  <c r="I112" i="21"/>
  <c r="S112" i="21"/>
  <c r="AD112" i="21"/>
  <c r="B111" i="21"/>
  <c r="J111" i="21"/>
  <c r="A111" i="21"/>
  <c r="I113" i="20"/>
  <c r="S113" i="20"/>
  <c r="AD113" i="20"/>
  <c r="B112" i="20"/>
  <c r="J112" i="20"/>
  <c r="A112" i="20"/>
  <c r="B108" i="17"/>
  <c r="H108" i="17"/>
  <c r="I109" i="17"/>
  <c r="B108" i="1"/>
  <c r="A108" i="1"/>
  <c r="J108" i="1"/>
  <c r="I109" i="1"/>
  <c r="AK109" i="18"/>
  <c r="AM109" i="18"/>
  <c r="AL109" i="18"/>
  <c r="W110" i="18"/>
  <c r="M108" i="18"/>
  <c r="L108" i="18"/>
  <c r="Q109" i="18"/>
  <c r="U109" i="18"/>
  <c r="AK109" i="16"/>
  <c r="AL109" i="16"/>
  <c r="AM109" i="16"/>
  <c r="W110" i="16"/>
  <c r="M109" i="16"/>
  <c r="L109" i="16"/>
  <c r="Q110" i="16"/>
  <c r="U112" i="16"/>
  <c r="AL107" i="17"/>
  <c r="AM107" i="17"/>
  <c r="AK107" i="17"/>
  <c r="W108" i="17"/>
  <c r="L107" i="17"/>
  <c r="Q108" i="17"/>
  <c r="M107" i="17"/>
  <c r="U111" i="17"/>
  <c r="X109" i="1"/>
  <c r="L108" i="1"/>
  <c r="Q109" i="1"/>
  <c r="M108" i="1"/>
  <c r="AM110" i="1"/>
  <c r="AK110" i="1"/>
  <c r="AL110" i="1"/>
  <c r="W111" i="1"/>
  <c r="U111" i="1"/>
  <c r="S109" i="1"/>
  <c r="AD109" i="1"/>
  <c r="C110" i="18"/>
  <c r="S109" i="18"/>
  <c r="AD109" i="18"/>
  <c r="S109" i="17"/>
  <c r="AD109" i="17"/>
  <c r="S109" i="16"/>
  <c r="AD109" i="16"/>
  <c r="C110" i="15"/>
  <c r="G110" i="15"/>
  <c r="S109" i="15"/>
  <c r="AD109" i="15"/>
  <c r="C110" i="14"/>
  <c r="G110" i="14"/>
  <c r="S109" i="14"/>
  <c r="AD109" i="14"/>
  <c r="F110" i="18"/>
  <c r="G110" i="18"/>
  <c r="F110" i="1"/>
  <c r="R110" i="1"/>
  <c r="F114" i="20"/>
  <c r="R114" i="20"/>
  <c r="F110" i="17"/>
  <c r="R110" i="17"/>
  <c r="F113" i="21"/>
  <c r="R113" i="21"/>
  <c r="F110" i="16"/>
  <c r="R110" i="16"/>
  <c r="F113" i="22"/>
  <c r="R113" i="22"/>
  <c r="F110" i="15"/>
  <c r="R110" i="15"/>
  <c r="F112" i="23"/>
  <c r="R112" i="23"/>
  <c r="F110" i="14"/>
  <c r="R110" i="14"/>
  <c r="R110" i="18"/>
  <c r="J111" i="24"/>
  <c r="A111" i="24"/>
  <c r="F112" i="24"/>
  <c r="R112" i="24"/>
  <c r="I112" i="24"/>
  <c r="S112" i="24"/>
  <c r="AD112" i="24"/>
  <c r="C113" i="24"/>
  <c r="G113" i="24"/>
  <c r="B111" i="24"/>
  <c r="H111" i="24"/>
  <c r="AM114" i="23"/>
  <c r="AK114" i="23"/>
  <c r="AL114" i="23"/>
  <c r="W115" i="23"/>
  <c r="M110" i="23"/>
  <c r="L110" i="23"/>
  <c r="Q111" i="23"/>
  <c r="U111" i="23"/>
  <c r="AL114" i="20"/>
  <c r="AK114" i="20"/>
  <c r="AM114" i="20"/>
  <c r="W115" i="20"/>
  <c r="L111" i="20"/>
  <c r="Q112" i="20"/>
  <c r="M111" i="20"/>
  <c r="U112" i="20"/>
  <c r="I110" i="14"/>
  <c r="B109" i="16"/>
  <c r="H109" i="16"/>
  <c r="A109" i="16"/>
  <c r="J109" i="16"/>
  <c r="A111" i="23"/>
  <c r="J111" i="23"/>
  <c r="I110" i="18"/>
  <c r="B109" i="18"/>
  <c r="H109" i="18"/>
  <c r="A109" i="14"/>
  <c r="J109" i="14"/>
  <c r="H111" i="23"/>
  <c r="B111" i="23"/>
  <c r="B109" i="15"/>
  <c r="H109" i="15"/>
  <c r="I110" i="16"/>
  <c r="I110" i="15"/>
  <c r="J109" i="18"/>
  <c r="A109" i="18"/>
  <c r="H109" i="14"/>
  <c r="B109" i="14"/>
  <c r="C113" i="23"/>
  <c r="G113" i="23"/>
  <c r="S112" i="23"/>
  <c r="AD112" i="23"/>
  <c r="I112" i="23"/>
  <c r="A109" i="15"/>
  <c r="J109" i="15"/>
  <c r="I113" i="22"/>
  <c r="S113" i="22"/>
  <c r="AD113" i="22"/>
  <c r="J112" i="22"/>
  <c r="A112" i="22"/>
  <c r="H112" i="22"/>
  <c r="B112" i="22"/>
  <c r="I113" i="21"/>
  <c r="S113" i="21"/>
  <c r="AD113" i="21"/>
  <c r="B112" i="21"/>
  <c r="A112" i="21"/>
  <c r="J112" i="21"/>
  <c r="I114" i="20"/>
  <c r="S114" i="20"/>
  <c r="AD114" i="20"/>
  <c r="B113" i="20"/>
  <c r="A113" i="20"/>
  <c r="J113" i="20"/>
  <c r="H109" i="17"/>
  <c r="B109" i="17"/>
  <c r="J109" i="17"/>
  <c r="A109" i="17"/>
  <c r="I110" i="17"/>
  <c r="B109" i="1"/>
  <c r="A109" i="1"/>
  <c r="J109" i="1"/>
  <c r="I110" i="1"/>
  <c r="AM110" i="18"/>
  <c r="AK110" i="18"/>
  <c r="AL110" i="18"/>
  <c r="W111" i="18"/>
  <c r="M109" i="18"/>
  <c r="L109" i="18"/>
  <c r="Q110" i="18"/>
  <c r="U110" i="18"/>
  <c r="AM110" i="16"/>
  <c r="AK110" i="16"/>
  <c r="AL110" i="16"/>
  <c r="W111" i="16"/>
  <c r="M110" i="16"/>
  <c r="L110" i="16"/>
  <c r="Q111" i="16"/>
  <c r="U113" i="16"/>
  <c r="AK108" i="17"/>
  <c r="AL108" i="17"/>
  <c r="AM108" i="17"/>
  <c r="W109" i="17"/>
  <c r="L108" i="17"/>
  <c r="Q109" i="17"/>
  <c r="M108" i="17"/>
  <c r="U112" i="17"/>
  <c r="U112" i="1"/>
  <c r="X110" i="1"/>
  <c r="M109" i="1"/>
  <c r="L109" i="1"/>
  <c r="Q110" i="1"/>
  <c r="AL111" i="1"/>
  <c r="AM111" i="1"/>
  <c r="AK111" i="1"/>
  <c r="W112" i="1"/>
  <c r="S110" i="1"/>
  <c r="AD110" i="1"/>
  <c r="C111" i="18"/>
  <c r="S110" i="18"/>
  <c r="AD110" i="18"/>
  <c r="S110" i="17"/>
  <c r="AD110" i="17"/>
  <c r="S110" i="16"/>
  <c r="AD110" i="16"/>
  <c r="C111" i="15"/>
  <c r="G111" i="15"/>
  <c r="S110" i="15"/>
  <c r="AD110" i="15"/>
  <c r="C111" i="14"/>
  <c r="G111" i="14"/>
  <c r="S110" i="14"/>
  <c r="AD110" i="14"/>
  <c r="F111" i="18"/>
  <c r="G111" i="18"/>
  <c r="F111" i="1"/>
  <c r="R111" i="1"/>
  <c r="F115" i="20"/>
  <c r="R115" i="20"/>
  <c r="F111" i="17"/>
  <c r="R111" i="17"/>
  <c r="F114" i="21"/>
  <c r="R114" i="21"/>
  <c r="F111" i="16"/>
  <c r="R111" i="16"/>
  <c r="F114" i="22"/>
  <c r="R114" i="22"/>
  <c r="F111" i="15"/>
  <c r="R111" i="15"/>
  <c r="F113" i="23"/>
  <c r="R113" i="23"/>
  <c r="F111" i="14"/>
  <c r="R111" i="14"/>
  <c r="R111" i="18"/>
  <c r="J112" i="24"/>
  <c r="A112" i="24"/>
  <c r="F113" i="24"/>
  <c r="R113" i="24"/>
  <c r="I113" i="24"/>
  <c r="S113" i="24"/>
  <c r="AD113" i="24"/>
  <c r="C114" i="24"/>
  <c r="G114" i="24"/>
  <c r="H112" i="24"/>
  <c r="B112" i="24"/>
  <c r="L111" i="23"/>
  <c r="Q112" i="23"/>
  <c r="M111" i="23"/>
  <c r="U112" i="23"/>
  <c r="AK115" i="23"/>
  <c r="AM115" i="23"/>
  <c r="AL115" i="23"/>
  <c r="W116" i="23"/>
  <c r="L112" i="20"/>
  <c r="Q113" i="20"/>
  <c r="M112" i="20"/>
  <c r="U113" i="20"/>
  <c r="AK115" i="20"/>
  <c r="AM115" i="20"/>
  <c r="AL115" i="20"/>
  <c r="W116" i="20"/>
  <c r="C114" i="23"/>
  <c r="G114" i="23"/>
  <c r="I113" i="23"/>
  <c r="S113" i="23"/>
  <c r="AD113" i="23"/>
  <c r="A110" i="16"/>
  <c r="J110" i="16"/>
  <c r="I111" i="15"/>
  <c r="H112" i="23"/>
  <c r="B112" i="23"/>
  <c r="B110" i="16"/>
  <c r="H110" i="16"/>
  <c r="A112" i="23"/>
  <c r="J112" i="23"/>
  <c r="B110" i="15"/>
  <c r="H110" i="15"/>
  <c r="H110" i="18"/>
  <c r="B110" i="18"/>
  <c r="H110" i="14"/>
  <c r="B110" i="14"/>
  <c r="I111" i="14"/>
  <c r="I111" i="16"/>
  <c r="I111" i="18"/>
  <c r="A110" i="15"/>
  <c r="J110" i="15"/>
  <c r="J110" i="18"/>
  <c r="A110" i="18"/>
  <c r="A110" i="14"/>
  <c r="J110" i="14"/>
  <c r="S114" i="22"/>
  <c r="AD114" i="22"/>
  <c r="I114" i="22"/>
  <c r="B113" i="22"/>
  <c r="H113" i="22"/>
  <c r="J113" i="22"/>
  <c r="A113" i="22"/>
  <c r="A113" i="21"/>
  <c r="J113" i="21"/>
  <c r="I114" i="21"/>
  <c r="S114" i="21"/>
  <c r="AD114" i="21"/>
  <c r="B113" i="21"/>
  <c r="A114" i="20"/>
  <c r="J114" i="20"/>
  <c r="I115" i="20"/>
  <c r="S115" i="20"/>
  <c r="AD115" i="20"/>
  <c r="B114" i="20"/>
  <c r="I111" i="17"/>
  <c r="H110" i="17"/>
  <c r="B110" i="17"/>
  <c r="J110" i="17"/>
  <c r="A110" i="17"/>
  <c r="B110" i="1"/>
  <c r="A110" i="1"/>
  <c r="J110" i="1"/>
  <c r="I111" i="1"/>
  <c r="AL111" i="18"/>
  <c r="AM111" i="18"/>
  <c r="AK111" i="18"/>
  <c r="W112" i="18"/>
  <c r="M110" i="18"/>
  <c r="L110" i="18"/>
  <c r="Q111" i="18"/>
  <c r="U111" i="18"/>
  <c r="AL111" i="16"/>
  <c r="AM111" i="16"/>
  <c r="AK111" i="16"/>
  <c r="W112" i="16"/>
  <c r="M111" i="16"/>
  <c r="L111" i="16"/>
  <c r="Q112" i="16"/>
  <c r="U114" i="16"/>
  <c r="AK109" i="17"/>
  <c r="AL109" i="17"/>
  <c r="AM109" i="17"/>
  <c r="W110" i="17"/>
  <c r="L109" i="17"/>
  <c r="Q110" i="17"/>
  <c r="M109" i="17"/>
  <c r="U113" i="17"/>
  <c r="X111" i="1"/>
  <c r="M110" i="1"/>
  <c r="L110" i="1"/>
  <c r="Q111" i="1"/>
  <c r="AM112" i="1"/>
  <c r="AK112" i="1"/>
  <c r="AL112" i="1"/>
  <c r="W113" i="1"/>
  <c r="U113" i="1"/>
  <c r="S111" i="1"/>
  <c r="AD111" i="1"/>
  <c r="C112" i="18"/>
  <c r="S111" i="18"/>
  <c r="AD111" i="18"/>
  <c r="S111" i="17"/>
  <c r="AD111" i="17"/>
  <c r="S111" i="16"/>
  <c r="AD111" i="16"/>
  <c r="C112" i="15"/>
  <c r="G112" i="15"/>
  <c r="S111" i="15"/>
  <c r="AD111" i="15"/>
  <c r="C112" i="14"/>
  <c r="G112" i="14"/>
  <c r="S111" i="14"/>
  <c r="AD111" i="14"/>
  <c r="F112" i="18"/>
  <c r="G112" i="18"/>
  <c r="F112" i="1"/>
  <c r="R112" i="1"/>
  <c r="F116" i="20"/>
  <c r="R116" i="20"/>
  <c r="F112" i="17"/>
  <c r="R112" i="17"/>
  <c r="F115" i="21"/>
  <c r="R115" i="21"/>
  <c r="F112" i="16"/>
  <c r="R112" i="16"/>
  <c r="F115" i="22"/>
  <c r="R115" i="22"/>
  <c r="F112" i="15"/>
  <c r="R112" i="15"/>
  <c r="F114" i="23"/>
  <c r="R114" i="23"/>
  <c r="F112" i="14"/>
  <c r="R112" i="14"/>
  <c r="R112" i="18"/>
  <c r="A113" i="24"/>
  <c r="J113" i="24"/>
  <c r="F114" i="24"/>
  <c r="R114" i="24"/>
  <c r="C115" i="24"/>
  <c r="G115" i="24"/>
  <c r="I114" i="24"/>
  <c r="S114" i="24"/>
  <c r="AD114" i="24"/>
  <c r="B113" i="24"/>
  <c r="H113" i="24"/>
  <c r="AK116" i="23"/>
  <c r="AL116" i="23"/>
  <c r="AM116" i="23"/>
  <c r="W117" i="23"/>
  <c r="M112" i="23"/>
  <c r="L112" i="23"/>
  <c r="Q113" i="23"/>
  <c r="U113" i="23"/>
  <c r="AK116" i="20"/>
  <c r="AL116" i="20"/>
  <c r="AM116" i="20"/>
  <c r="W117" i="20"/>
  <c r="L113" i="20"/>
  <c r="Q114" i="20"/>
  <c r="M113" i="20"/>
  <c r="U114" i="20"/>
  <c r="B111" i="16"/>
  <c r="H111" i="16"/>
  <c r="B111" i="15"/>
  <c r="H111" i="15"/>
  <c r="J113" i="23"/>
  <c r="A113" i="23"/>
  <c r="A111" i="16"/>
  <c r="J111" i="16"/>
  <c r="H111" i="18"/>
  <c r="B111" i="18"/>
  <c r="A111" i="14"/>
  <c r="J111" i="14"/>
  <c r="H113" i="23"/>
  <c r="B113" i="23"/>
  <c r="A111" i="15"/>
  <c r="J111" i="15"/>
  <c r="I112" i="15"/>
  <c r="I112" i="14"/>
  <c r="I112" i="16"/>
  <c r="I112" i="18"/>
  <c r="J111" i="18"/>
  <c r="A111" i="18"/>
  <c r="H111" i="14"/>
  <c r="B111" i="14"/>
  <c r="C115" i="23"/>
  <c r="G115" i="23"/>
  <c r="S114" i="23"/>
  <c r="AD114" i="23"/>
  <c r="I114" i="23"/>
  <c r="I115" i="22"/>
  <c r="S115" i="22"/>
  <c r="AD115" i="22"/>
  <c r="H114" i="22"/>
  <c r="B114" i="22"/>
  <c r="J114" i="22"/>
  <c r="A114" i="22"/>
  <c r="I115" i="21"/>
  <c r="S115" i="21"/>
  <c r="AD115" i="21"/>
  <c r="B114" i="21"/>
  <c r="J114" i="21"/>
  <c r="A114" i="21"/>
  <c r="I116" i="20"/>
  <c r="S116" i="20"/>
  <c r="AD116" i="20"/>
  <c r="B115" i="20"/>
  <c r="J115" i="20"/>
  <c r="A115" i="20"/>
  <c r="I112" i="17"/>
  <c r="H111" i="17"/>
  <c r="B111" i="17"/>
  <c r="J111" i="17"/>
  <c r="A111" i="17"/>
  <c r="A111" i="1"/>
  <c r="J111" i="1"/>
  <c r="B111" i="1"/>
  <c r="I112" i="1"/>
  <c r="AK112" i="18"/>
  <c r="AM112" i="18"/>
  <c r="AL112" i="18"/>
  <c r="W113" i="18"/>
  <c r="M111" i="18"/>
  <c r="L111" i="18"/>
  <c r="Q112" i="18"/>
  <c r="U112" i="18"/>
  <c r="AK112" i="16"/>
  <c r="AL112" i="16"/>
  <c r="AM112" i="16"/>
  <c r="W113" i="16"/>
  <c r="M112" i="16"/>
  <c r="L112" i="16"/>
  <c r="Q113" i="16"/>
  <c r="U115" i="16"/>
  <c r="AM110" i="17"/>
  <c r="AK110" i="17"/>
  <c r="AL110" i="17"/>
  <c r="W111" i="17"/>
  <c r="L110" i="17"/>
  <c r="Q111" i="17"/>
  <c r="M110" i="17"/>
  <c r="U114" i="17"/>
  <c r="X112" i="1"/>
  <c r="M111" i="1"/>
  <c r="L111" i="1"/>
  <c r="Q112" i="1"/>
  <c r="U114" i="1"/>
  <c r="AK113" i="1"/>
  <c r="AL113" i="1"/>
  <c r="AM113" i="1"/>
  <c r="W114" i="1"/>
  <c r="S112" i="1"/>
  <c r="AD112" i="1"/>
  <c r="C113" i="18"/>
  <c r="S112" i="18"/>
  <c r="AD112" i="18"/>
  <c r="S112" i="17"/>
  <c r="AD112" i="17"/>
  <c r="S112" i="16"/>
  <c r="AD112" i="16"/>
  <c r="C113" i="15"/>
  <c r="G113" i="15"/>
  <c r="S112" i="15"/>
  <c r="AD112" i="15"/>
  <c r="C113" i="14"/>
  <c r="G113" i="14"/>
  <c r="S112" i="14"/>
  <c r="AD112" i="14"/>
  <c r="F113" i="18"/>
  <c r="G113" i="18"/>
  <c r="F113" i="1"/>
  <c r="R113" i="1"/>
  <c r="F117" i="20"/>
  <c r="R117" i="20"/>
  <c r="F113" i="17"/>
  <c r="R113" i="17"/>
  <c r="F116" i="21"/>
  <c r="R116" i="21"/>
  <c r="F113" i="16"/>
  <c r="R113" i="16"/>
  <c r="F116" i="22"/>
  <c r="R116" i="22"/>
  <c r="F113" i="15"/>
  <c r="R113" i="15"/>
  <c r="F115" i="23"/>
  <c r="R115" i="23"/>
  <c r="F113" i="14"/>
  <c r="R113" i="14"/>
  <c r="R113" i="18"/>
  <c r="H114" i="24"/>
  <c r="B114" i="24"/>
  <c r="A114" i="24"/>
  <c r="J114" i="24"/>
  <c r="F115" i="24"/>
  <c r="R115" i="24"/>
  <c r="I115" i="24"/>
  <c r="S115" i="24"/>
  <c r="AD115" i="24"/>
  <c r="C116" i="24"/>
  <c r="G116" i="24"/>
  <c r="M113" i="23"/>
  <c r="L113" i="23"/>
  <c r="Q114" i="23"/>
  <c r="U114" i="23"/>
  <c r="AM117" i="23"/>
  <c r="AK117" i="23"/>
  <c r="AL117" i="23"/>
  <c r="W118" i="23"/>
  <c r="M114" i="20"/>
  <c r="L114" i="20"/>
  <c r="Q115" i="20"/>
  <c r="U115" i="20"/>
  <c r="AM117" i="20"/>
  <c r="AK117" i="20"/>
  <c r="AL117" i="20"/>
  <c r="W118" i="20"/>
  <c r="H112" i="14"/>
  <c r="B112" i="14"/>
  <c r="J112" i="18"/>
  <c r="A112" i="18"/>
  <c r="A112" i="14"/>
  <c r="J112" i="14"/>
  <c r="J114" i="23"/>
  <c r="A114" i="23"/>
  <c r="H112" i="18"/>
  <c r="B112" i="18"/>
  <c r="I113" i="15"/>
  <c r="C116" i="23"/>
  <c r="G116" i="23"/>
  <c r="S115" i="23"/>
  <c r="AD115" i="23"/>
  <c r="I115" i="23"/>
  <c r="B112" i="16"/>
  <c r="H112" i="16"/>
  <c r="A112" i="15"/>
  <c r="J112" i="15"/>
  <c r="I113" i="14"/>
  <c r="I113" i="16"/>
  <c r="I113" i="18"/>
  <c r="H114" i="23"/>
  <c r="B114" i="23"/>
  <c r="A112" i="16"/>
  <c r="J112" i="16"/>
  <c r="B112" i="15"/>
  <c r="H112" i="15"/>
  <c r="I116" i="22"/>
  <c r="S116" i="22"/>
  <c r="AD116" i="22"/>
  <c r="B115" i="22"/>
  <c r="H115" i="22"/>
  <c r="A115" i="22"/>
  <c r="J115" i="22"/>
  <c r="I116" i="21"/>
  <c r="S116" i="21"/>
  <c r="AD116" i="21"/>
  <c r="B115" i="21"/>
  <c r="J115" i="21"/>
  <c r="A115" i="21"/>
  <c r="I117" i="20"/>
  <c r="S117" i="20"/>
  <c r="AD117" i="20"/>
  <c r="B116" i="20"/>
  <c r="J116" i="20"/>
  <c r="A116" i="20"/>
  <c r="I113" i="17"/>
  <c r="B112" i="17"/>
  <c r="H112" i="17"/>
  <c r="J112" i="17"/>
  <c r="A112" i="17"/>
  <c r="I113" i="1"/>
  <c r="B112" i="1"/>
  <c r="A112" i="1"/>
  <c r="J112" i="1"/>
  <c r="AK113" i="18"/>
  <c r="AM113" i="18"/>
  <c r="AL113" i="18"/>
  <c r="W114" i="18"/>
  <c r="M112" i="18"/>
  <c r="L112" i="18"/>
  <c r="Q113" i="18"/>
  <c r="U113" i="18"/>
  <c r="AK113" i="16"/>
  <c r="AL113" i="16"/>
  <c r="AM113" i="16"/>
  <c r="W114" i="16"/>
  <c r="M113" i="16"/>
  <c r="L113" i="16"/>
  <c r="Q114" i="16"/>
  <c r="U116" i="16"/>
  <c r="AL111" i="17"/>
  <c r="AM111" i="17"/>
  <c r="AK111" i="17"/>
  <c r="W112" i="17"/>
  <c r="L111" i="17"/>
  <c r="Q112" i="17"/>
  <c r="M111" i="17"/>
  <c r="U115" i="17"/>
  <c r="X113" i="1"/>
  <c r="L112" i="1"/>
  <c r="Q113" i="1"/>
  <c r="M112" i="1"/>
  <c r="U115" i="1"/>
  <c r="AM114" i="1"/>
  <c r="AK114" i="1"/>
  <c r="AL114" i="1"/>
  <c r="W115" i="1"/>
  <c r="S113" i="1"/>
  <c r="AD113" i="1"/>
  <c r="C114" i="18"/>
  <c r="S113" i="18"/>
  <c r="AD113" i="18"/>
  <c r="S113" i="17"/>
  <c r="AD113" i="17"/>
  <c r="S113" i="16"/>
  <c r="AD113" i="16"/>
  <c r="C114" i="15"/>
  <c r="G114" i="15"/>
  <c r="S113" i="15"/>
  <c r="AD113" i="15"/>
  <c r="C114" i="14"/>
  <c r="G114" i="14"/>
  <c r="S113" i="14"/>
  <c r="AD113" i="14"/>
  <c r="F114" i="18"/>
  <c r="G114" i="18"/>
  <c r="F114" i="1"/>
  <c r="R114" i="1"/>
  <c r="F118" i="20"/>
  <c r="R118" i="20"/>
  <c r="F114" i="17"/>
  <c r="R114" i="17"/>
  <c r="F117" i="21"/>
  <c r="R117" i="21"/>
  <c r="F114" i="16"/>
  <c r="R114" i="16"/>
  <c r="F117" i="22"/>
  <c r="R117" i="22"/>
  <c r="F114" i="15"/>
  <c r="R114" i="15"/>
  <c r="F116" i="23"/>
  <c r="R116" i="23"/>
  <c r="F114" i="14"/>
  <c r="R114" i="14"/>
  <c r="R114" i="18"/>
  <c r="B115" i="24"/>
  <c r="H115" i="24"/>
  <c r="J115" i="24"/>
  <c r="A115" i="24"/>
  <c r="F116" i="24"/>
  <c r="R116" i="24"/>
  <c r="C117" i="24"/>
  <c r="G117" i="24"/>
  <c r="I116" i="24"/>
  <c r="S116" i="24"/>
  <c r="AD116" i="24"/>
  <c r="AK118" i="23"/>
  <c r="AL118" i="23"/>
  <c r="AM118" i="23"/>
  <c r="W119" i="23"/>
  <c r="M114" i="23"/>
  <c r="L114" i="23"/>
  <c r="Q115" i="23"/>
  <c r="U115" i="23"/>
  <c r="AL118" i="20"/>
  <c r="AK118" i="20"/>
  <c r="AM118" i="20"/>
  <c r="W119" i="20"/>
  <c r="L115" i="20"/>
  <c r="Q116" i="20"/>
  <c r="M115" i="20"/>
  <c r="U116" i="20"/>
  <c r="J115" i="23"/>
  <c r="A115" i="23"/>
  <c r="I114" i="15"/>
  <c r="A113" i="16"/>
  <c r="J113" i="16"/>
  <c r="H115" i="23"/>
  <c r="B115" i="23"/>
  <c r="B113" i="15"/>
  <c r="H113" i="15"/>
  <c r="A113" i="15"/>
  <c r="J113" i="15"/>
  <c r="B113" i="18"/>
  <c r="H113" i="18"/>
  <c r="A113" i="14"/>
  <c r="J113" i="14"/>
  <c r="B113" i="16"/>
  <c r="H113" i="16"/>
  <c r="I114" i="14"/>
  <c r="I114" i="16"/>
  <c r="I114" i="18"/>
  <c r="J113" i="18"/>
  <c r="A113" i="18"/>
  <c r="H113" i="14"/>
  <c r="B113" i="14"/>
  <c r="I116" i="23"/>
  <c r="S116" i="23"/>
  <c r="AD116" i="23"/>
  <c r="C117" i="23"/>
  <c r="G117" i="23"/>
  <c r="I117" i="22"/>
  <c r="S117" i="22"/>
  <c r="AD117" i="22"/>
  <c r="A116" i="22"/>
  <c r="J116" i="22"/>
  <c r="H116" i="22"/>
  <c r="B116" i="22"/>
  <c r="I117" i="21"/>
  <c r="S117" i="21"/>
  <c r="AD117" i="21"/>
  <c r="B116" i="21"/>
  <c r="A116" i="21"/>
  <c r="J116" i="21"/>
  <c r="I118" i="20"/>
  <c r="S118" i="20"/>
  <c r="AD118" i="20"/>
  <c r="B117" i="20"/>
  <c r="A117" i="20"/>
  <c r="J117" i="20"/>
  <c r="I114" i="17"/>
  <c r="H113" i="17"/>
  <c r="B113" i="17"/>
  <c r="J113" i="17"/>
  <c r="A113" i="17"/>
  <c r="B113" i="1"/>
  <c r="A113" i="1"/>
  <c r="J113" i="1"/>
  <c r="I114" i="1"/>
  <c r="AM114" i="18"/>
  <c r="AK114" i="18"/>
  <c r="AL114" i="18"/>
  <c r="W115" i="18"/>
  <c r="M113" i="18"/>
  <c r="L113" i="18"/>
  <c r="Q114" i="18"/>
  <c r="U114" i="18"/>
  <c r="AM114" i="16"/>
  <c r="AK114" i="16"/>
  <c r="AL114" i="16"/>
  <c r="W115" i="16"/>
  <c r="M114" i="16"/>
  <c r="L114" i="16"/>
  <c r="Q115" i="16"/>
  <c r="U117" i="16"/>
  <c r="AK112" i="17"/>
  <c r="AL112" i="17"/>
  <c r="AM112" i="17"/>
  <c r="W113" i="17"/>
  <c r="L112" i="17"/>
  <c r="Q113" i="17"/>
  <c r="M112" i="17"/>
  <c r="U116" i="17"/>
  <c r="AM115" i="1"/>
  <c r="AK115" i="1"/>
  <c r="AL115" i="1"/>
  <c r="W116" i="1"/>
  <c r="X114" i="1"/>
  <c r="L113" i="1"/>
  <c r="Q114" i="1"/>
  <c r="M113" i="1"/>
  <c r="U116" i="1"/>
  <c r="S114" i="1"/>
  <c r="AD114" i="1"/>
  <c r="C115" i="18"/>
  <c r="S114" i="18"/>
  <c r="AD114" i="18"/>
  <c r="S114" i="17"/>
  <c r="AD114" i="17"/>
  <c r="S114" i="16"/>
  <c r="AD114" i="16"/>
  <c r="C115" i="15"/>
  <c r="G115" i="15"/>
  <c r="S114" i="15"/>
  <c r="AD114" i="15"/>
  <c r="C115" i="14"/>
  <c r="G115" i="14"/>
  <c r="S114" i="14"/>
  <c r="AD114" i="14"/>
  <c r="F115" i="18"/>
  <c r="G115" i="18"/>
  <c r="F115" i="1"/>
  <c r="R115" i="1"/>
  <c r="F119" i="20"/>
  <c r="R119" i="20"/>
  <c r="F115" i="17"/>
  <c r="R115" i="17"/>
  <c r="F118" i="21"/>
  <c r="R118" i="21"/>
  <c r="F115" i="16"/>
  <c r="R115" i="16"/>
  <c r="F118" i="22"/>
  <c r="R118" i="22"/>
  <c r="F115" i="15"/>
  <c r="R115" i="15"/>
  <c r="F117" i="23"/>
  <c r="R117" i="23"/>
  <c r="F115" i="14"/>
  <c r="R115" i="14"/>
  <c r="R115" i="18"/>
  <c r="A116" i="24"/>
  <c r="J116" i="24"/>
  <c r="F117" i="24"/>
  <c r="R117" i="24"/>
  <c r="C118" i="24"/>
  <c r="G118" i="24"/>
  <c r="I117" i="24"/>
  <c r="S117" i="24"/>
  <c r="AD117" i="24"/>
  <c r="H116" i="24"/>
  <c r="B116" i="24"/>
  <c r="L115" i="23"/>
  <c r="Q116" i="23"/>
  <c r="M115" i="23"/>
  <c r="U116" i="23"/>
  <c r="AK119" i="23"/>
  <c r="AM119" i="23"/>
  <c r="AL119" i="23"/>
  <c r="W120" i="23"/>
  <c r="L116" i="20"/>
  <c r="Q117" i="20"/>
  <c r="M116" i="20"/>
  <c r="U117" i="20"/>
  <c r="AL119" i="20"/>
  <c r="AK119" i="20"/>
  <c r="AM119" i="20"/>
  <c r="W120" i="20"/>
  <c r="H114" i="14"/>
  <c r="B114" i="14"/>
  <c r="I115" i="15"/>
  <c r="B116" i="23"/>
  <c r="H116" i="23"/>
  <c r="J114" i="18"/>
  <c r="A114" i="18"/>
  <c r="A114" i="14"/>
  <c r="J114" i="14"/>
  <c r="A114" i="15"/>
  <c r="J114" i="15"/>
  <c r="H114" i="18"/>
  <c r="B114" i="18"/>
  <c r="B114" i="15"/>
  <c r="H114" i="15"/>
  <c r="A114" i="16"/>
  <c r="J114" i="16"/>
  <c r="I117" i="23"/>
  <c r="C118" i="23"/>
  <c r="G118" i="23"/>
  <c r="S117" i="23"/>
  <c r="AD117" i="23"/>
  <c r="I115" i="14"/>
  <c r="I115" i="16"/>
  <c r="I115" i="18"/>
  <c r="J116" i="23"/>
  <c r="A116" i="23"/>
  <c r="B114" i="16"/>
  <c r="H114" i="16"/>
  <c r="A117" i="22"/>
  <c r="J117" i="22"/>
  <c r="S118" i="22"/>
  <c r="AD118" i="22"/>
  <c r="I118" i="22"/>
  <c r="H117" i="22"/>
  <c r="B117" i="22"/>
  <c r="A117" i="21"/>
  <c r="J117" i="21"/>
  <c r="I118" i="21"/>
  <c r="S118" i="21"/>
  <c r="AD118" i="21"/>
  <c r="B117" i="21"/>
  <c r="A118" i="20"/>
  <c r="J118" i="20"/>
  <c r="I119" i="20"/>
  <c r="S119" i="20"/>
  <c r="AD119" i="20"/>
  <c r="B118" i="20"/>
  <c r="I115" i="17"/>
  <c r="H114" i="17"/>
  <c r="B114" i="17"/>
  <c r="J114" i="17"/>
  <c r="A114" i="17"/>
  <c r="B114" i="1"/>
  <c r="A114" i="1"/>
  <c r="J114" i="1"/>
  <c r="I115" i="1"/>
  <c r="AK115" i="18"/>
  <c r="AL115" i="18"/>
  <c r="AM115" i="18"/>
  <c r="W116" i="18"/>
  <c r="M114" i="18"/>
  <c r="L114" i="18"/>
  <c r="Q115" i="18"/>
  <c r="U115" i="18"/>
  <c r="AL115" i="16"/>
  <c r="AK115" i="16"/>
  <c r="AM115" i="16"/>
  <c r="W116" i="16"/>
  <c r="M115" i="16"/>
  <c r="L115" i="16"/>
  <c r="Q116" i="16"/>
  <c r="U118" i="16"/>
  <c r="AK113" i="17"/>
  <c r="AL113" i="17"/>
  <c r="AM113" i="17"/>
  <c r="W114" i="17"/>
  <c r="L113" i="17"/>
  <c r="Q114" i="17"/>
  <c r="M113" i="17"/>
  <c r="U117" i="17"/>
  <c r="AL116" i="1"/>
  <c r="AM116" i="1"/>
  <c r="AK116" i="1"/>
  <c r="W117" i="1"/>
  <c r="X115" i="1"/>
  <c r="M114" i="1"/>
  <c r="L114" i="1"/>
  <c r="Q115" i="1"/>
  <c r="U117" i="1"/>
  <c r="S115" i="1"/>
  <c r="AD115" i="1"/>
  <c r="C116" i="18"/>
  <c r="S115" i="18"/>
  <c r="AD115" i="18"/>
  <c r="S115" i="17"/>
  <c r="AD115" i="17"/>
  <c r="S115" i="16"/>
  <c r="AD115" i="16"/>
  <c r="C116" i="15"/>
  <c r="G116" i="15"/>
  <c r="S115" i="15"/>
  <c r="AD115" i="15"/>
  <c r="C116" i="14"/>
  <c r="G116" i="14"/>
  <c r="S115" i="14"/>
  <c r="AD115" i="14"/>
  <c r="F116" i="18"/>
  <c r="G116" i="18"/>
  <c r="F116" i="1"/>
  <c r="R116" i="1"/>
  <c r="F120" i="20"/>
  <c r="R120" i="20"/>
  <c r="F116" i="17"/>
  <c r="R116" i="17"/>
  <c r="F119" i="21"/>
  <c r="R119" i="21"/>
  <c r="F116" i="16"/>
  <c r="R116" i="16"/>
  <c r="F119" i="22"/>
  <c r="R119" i="22"/>
  <c r="F116" i="15"/>
  <c r="R116" i="15"/>
  <c r="F118" i="23"/>
  <c r="R118" i="23"/>
  <c r="F116" i="14"/>
  <c r="R116" i="14"/>
  <c r="R116" i="18"/>
  <c r="F118" i="24"/>
  <c r="R118" i="24"/>
  <c r="S118" i="24"/>
  <c r="AD118" i="24"/>
  <c r="I118" i="24"/>
  <c r="C119" i="24"/>
  <c r="G119" i="24"/>
  <c r="B117" i="24"/>
  <c r="H117" i="24"/>
  <c r="A117" i="24"/>
  <c r="J117" i="24"/>
  <c r="AK120" i="23"/>
  <c r="AL120" i="23"/>
  <c r="AM120" i="23"/>
  <c r="W121" i="23"/>
  <c r="M116" i="23"/>
  <c r="L116" i="23"/>
  <c r="Q117" i="23"/>
  <c r="U117" i="23"/>
  <c r="AK120" i="20"/>
  <c r="AL120" i="20"/>
  <c r="AM120" i="20"/>
  <c r="W121" i="20"/>
  <c r="L117" i="20"/>
  <c r="Q118" i="20"/>
  <c r="M117" i="20"/>
  <c r="U118" i="20"/>
  <c r="H115" i="18"/>
  <c r="B115" i="18"/>
  <c r="J115" i="18"/>
  <c r="A115" i="18"/>
  <c r="A115" i="14"/>
  <c r="J115" i="14"/>
  <c r="J117" i="23"/>
  <c r="A117" i="23"/>
  <c r="B115" i="15"/>
  <c r="H115" i="15"/>
  <c r="H115" i="14"/>
  <c r="B115" i="14"/>
  <c r="C119" i="23"/>
  <c r="G119" i="23"/>
  <c r="I118" i="23"/>
  <c r="S118" i="23"/>
  <c r="AD118" i="23"/>
  <c r="I116" i="15"/>
  <c r="A115" i="16"/>
  <c r="J115" i="16"/>
  <c r="H117" i="23"/>
  <c r="B117" i="23"/>
  <c r="A115" i="15"/>
  <c r="J115" i="15"/>
  <c r="I116" i="14"/>
  <c r="I116" i="16"/>
  <c r="I116" i="18"/>
  <c r="B115" i="16"/>
  <c r="H115" i="16"/>
  <c r="I119" i="22"/>
  <c r="S119" i="22"/>
  <c r="AD119" i="22"/>
  <c r="B118" i="22"/>
  <c r="H118" i="22"/>
  <c r="J118" i="22"/>
  <c r="A118" i="22"/>
  <c r="I119" i="21"/>
  <c r="S119" i="21"/>
  <c r="AD119" i="21"/>
  <c r="B118" i="21"/>
  <c r="J118" i="21"/>
  <c r="A118" i="21"/>
  <c r="I120" i="20"/>
  <c r="S120" i="20"/>
  <c r="AD120" i="20"/>
  <c r="B119" i="20"/>
  <c r="J119" i="20"/>
  <c r="A119" i="20"/>
  <c r="I116" i="17"/>
  <c r="H115" i="17"/>
  <c r="B115" i="17"/>
  <c r="J115" i="17"/>
  <c r="A115" i="17"/>
  <c r="A115" i="1"/>
  <c r="J115" i="1"/>
  <c r="B115" i="1"/>
  <c r="I116" i="1"/>
  <c r="AL116" i="18"/>
  <c r="AM116" i="18"/>
  <c r="AK116" i="18"/>
  <c r="W117" i="18"/>
  <c r="L115" i="18"/>
  <c r="Q116" i="18"/>
  <c r="M115" i="18"/>
  <c r="U116" i="18"/>
  <c r="AM116" i="16"/>
  <c r="AK116" i="16"/>
  <c r="AL116" i="16"/>
  <c r="W117" i="16"/>
  <c r="M116" i="16"/>
  <c r="L116" i="16"/>
  <c r="Q117" i="16"/>
  <c r="U119" i="16"/>
  <c r="AM114" i="17"/>
  <c r="AK114" i="17"/>
  <c r="AL114" i="17"/>
  <c r="W115" i="17"/>
  <c r="L114" i="17"/>
  <c r="Q115" i="17"/>
  <c r="M114" i="17"/>
  <c r="U118" i="17"/>
  <c r="AK117" i="1"/>
  <c r="AL117" i="1"/>
  <c r="AM117" i="1"/>
  <c r="W118" i="1"/>
  <c r="X116" i="1"/>
  <c r="M115" i="1"/>
  <c r="L115" i="1"/>
  <c r="Q116" i="1"/>
  <c r="U118" i="1"/>
  <c r="S116" i="1"/>
  <c r="AD116" i="1"/>
  <c r="C117" i="18"/>
  <c r="S116" i="18"/>
  <c r="AD116" i="18"/>
  <c r="S116" i="17"/>
  <c r="AD116" i="17"/>
  <c r="S116" i="16"/>
  <c r="AD116" i="16"/>
  <c r="C117" i="15"/>
  <c r="G117" i="15"/>
  <c r="S116" i="15"/>
  <c r="AD116" i="15"/>
  <c r="C117" i="14"/>
  <c r="G117" i="14"/>
  <c r="S116" i="14"/>
  <c r="AD116" i="14"/>
  <c r="F117" i="18"/>
  <c r="G117" i="18"/>
  <c r="F117" i="1"/>
  <c r="R117" i="1"/>
  <c r="F121" i="20"/>
  <c r="R121" i="20"/>
  <c r="F117" i="17"/>
  <c r="R117" i="17"/>
  <c r="F120" i="21"/>
  <c r="R120" i="21"/>
  <c r="F117" i="16"/>
  <c r="R117" i="16"/>
  <c r="F120" i="22"/>
  <c r="R120" i="22"/>
  <c r="F117" i="15"/>
  <c r="R117" i="15"/>
  <c r="F119" i="23"/>
  <c r="R119" i="23"/>
  <c r="F117" i="14"/>
  <c r="R117" i="14"/>
  <c r="R117" i="18"/>
  <c r="H118" i="24"/>
  <c r="B118" i="24"/>
  <c r="A118" i="24"/>
  <c r="J118" i="24"/>
  <c r="F119" i="24"/>
  <c r="R119" i="24"/>
  <c r="C120" i="24"/>
  <c r="G120" i="24"/>
  <c r="I119" i="24"/>
  <c r="S119" i="24"/>
  <c r="AD119" i="24"/>
  <c r="M117" i="23"/>
  <c r="L117" i="23"/>
  <c r="Q118" i="23"/>
  <c r="U118" i="23"/>
  <c r="AM121" i="23"/>
  <c r="AK121" i="23"/>
  <c r="AL121" i="23"/>
  <c r="W122" i="23"/>
  <c r="M118" i="20"/>
  <c r="L118" i="20"/>
  <c r="Q119" i="20"/>
  <c r="U119" i="20"/>
  <c r="AM121" i="20"/>
  <c r="AK121" i="20"/>
  <c r="AL121" i="20"/>
  <c r="W122" i="20"/>
  <c r="I117" i="15"/>
  <c r="A116" i="16"/>
  <c r="J116" i="16"/>
  <c r="J118" i="23"/>
  <c r="A118" i="23"/>
  <c r="H116" i="18"/>
  <c r="B116" i="18"/>
  <c r="H116" i="14"/>
  <c r="B116" i="14"/>
  <c r="B116" i="15"/>
  <c r="H116" i="15"/>
  <c r="S119" i="23"/>
  <c r="AD119" i="23"/>
  <c r="C120" i="23"/>
  <c r="G120" i="23"/>
  <c r="I119" i="23"/>
  <c r="B116" i="16"/>
  <c r="H116" i="16"/>
  <c r="I117" i="14"/>
  <c r="I117" i="16"/>
  <c r="I117" i="18"/>
  <c r="J116" i="18"/>
  <c r="A116" i="18"/>
  <c r="A116" i="14"/>
  <c r="J116" i="14"/>
  <c r="A116" i="15"/>
  <c r="J116" i="15"/>
  <c r="H118" i="23"/>
  <c r="B118" i="23"/>
  <c r="B119" i="22"/>
  <c r="H119" i="22"/>
  <c r="I120" i="22"/>
  <c r="S120" i="22"/>
  <c r="AD120" i="22"/>
  <c r="A119" i="22"/>
  <c r="J119" i="22"/>
  <c r="I120" i="21"/>
  <c r="S120" i="21"/>
  <c r="AD120" i="21"/>
  <c r="B119" i="21"/>
  <c r="J119" i="21"/>
  <c r="A119" i="21"/>
  <c r="I121" i="20"/>
  <c r="S121" i="20"/>
  <c r="AD121" i="20"/>
  <c r="B120" i="20"/>
  <c r="J120" i="20"/>
  <c r="A120" i="20"/>
  <c r="I117" i="17"/>
  <c r="B116" i="17"/>
  <c r="H116" i="17"/>
  <c r="J116" i="17"/>
  <c r="A116" i="17"/>
  <c r="B116" i="1"/>
  <c r="A116" i="1"/>
  <c r="J116" i="1"/>
  <c r="I117" i="1"/>
  <c r="AM117" i="18"/>
  <c r="AK117" i="18"/>
  <c r="AL117" i="18"/>
  <c r="W118" i="18"/>
  <c r="L116" i="18"/>
  <c r="Q117" i="18"/>
  <c r="M116" i="18"/>
  <c r="U117" i="18"/>
  <c r="AK117" i="16"/>
  <c r="AL117" i="16"/>
  <c r="AM117" i="16"/>
  <c r="W118" i="16"/>
  <c r="M117" i="16"/>
  <c r="L117" i="16"/>
  <c r="Q118" i="16"/>
  <c r="U120" i="16"/>
  <c r="AK115" i="17"/>
  <c r="AL115" i="17"/>
  <c r="AM115" i="17"/>
  <c r="W116" i="17"/>
  <c r="L115" i="17"/>
  <c r="Q116" i="17"/>
  <c r="M115" i="17"/>
  <c r="U119" i="17"/>
  <c r="AM118" i="1"/>
  <c r="AK118" i="1"/>
  <c r="AL118" i="1"/>
  <c r="W119" i="1"/>
  <c r="X117" i="1"/>
  <c r="M116" i="1"/>
  <c r="L116" i="1"/>
  <c r="Q117" i="1"/>
  <c r="U119" i="1"/>
  <c r="S117" i="1"/>
  <c r="AD117" i="1"/>
  <c r="C118" i="18"/>
  <c r="S117" i="18"/>
  <c r="AD117" i="18"/>
  <c r="S117" i="17"/>
  <c r="AD117" i="17"/>
  <c r="S117" i="16"/>
  <c r="AD117" i="16"/>
  <c r="C118" i="15"/>
  <c r="G118" i="15"/>
  <c r="S117" i="15"/>
  <c r="AD117" i="15"/>
  <c r="C118" i="14"/>
  <c r="G118" i="14"/>
  <c r="S117" i="14"/>
  <c r="AD117" i="14"/>
  <c r="F118" i="18"/>
  <c r="G118" i="18"/>
  <c r="F118" i="1"/>
  <c r="R118" i="1"/>
  <c r="F122" i="20"/>
  <c r="R122" i="20"/>
  <c r="F118" i="17"/>
  <c r="R118" i="17"/>
  <c r="F121" i="21"/>
  <c r="R121" i="21"/>
  <c r="F118" i="16"/>
  <c r="R118" i="16"/>
  <c r="F121" i="22"/>
  <c r="R121" i="22"/>
  <c r="F118" i="15"/>
  <c r="R118" i="15"/>
  <c r="F120" i="23"/>
  <c r="R120" i="23"/>
  <c r="F118" i="14"/>
  <c r="R118" i="14"/>
  <c r="R118" i="18"/>
  <c r="J119" i="24"/>
  <c r="A119" i="24"/>
  <c r="F120" i="24"/>
  <c r="R120" i="24"/>
  <c r="C121" i="24"/>
  <c r="G121" i="24"/>
  <c r="I120" i="24"/>
  <c r="S120" i="24"/>
  <c r="AD120" i="24"/>
  <c r="B119" i="24"/>
  <c r="H119" i="24"/>
  <c r="AM122" i="23"/>
  <c r="AK122" i="23"/>
  <c r="AL122" i="23"/>
  <c r="W123" i="23"/>
  <c r="M118" i="23"/>
  <c r="L118" i="23"/>
  <c r="Q119" i="23"/>
  <c r="U119" i="23"/>
  <c r="AM122" i="20"/>
  <c r="AL122" i="20"/>
  <c r="AK122" i="20"/>
  <c r="W123" i="20"/>
  <c r="L119" i="20"/>
  <c r="Q120" i="20"/>
  <c r="M119" i="20"/>
  <c r="U120" i="20"/>
  <c r="A117" i="14"/>
  <c r="J117" i="14"/>
  <c r="I118" i="15"/>
  <c r="B117" i="18"/>
  <c r="H117" i="18"/>
  <c r="H117" i="14"/>
  <c r="B117" i="14"/>
  <c r="C121" i="23"/>
  <c r="G121" i="23"/>
  <c r="I120" i="23"/>
  <c r="S120" i="23"/>
  <c r="AD120" i="23"/>
  <c r="J117" i="18"/>
  <c r="A117" i="18"/>
  <c r="J119" i="23"/>
  <c r="A119" i="23"/>
  <c r="B117" i="16"/>
  <c r="H117" i="16"/>
  <c r="A117" i="15"/>
  <c r="J117" i="15"/>
  <c r="I118" i="14"/>
  <c r="I118" i="16"/>
  <c r="I118" i="18"/>
  <c r="A117" i="16"/>
  <c r="J117" i="16"/>
  <c r="H119" i="23"/>
  <c r="B119" i="23"/>
  <c r="B117" i="15"/>
  <c r="H117" i="15"/>
  <c r="A120" i="22"/>
  <c r="J120" i="22"/>
  <c r="I121" i="22"/>
  <c r="S121" i="22"/>
  <c r="AD121" i="22"/>
  <c r="B120" i="22"/>
  <c r="H120" i="22"/>
  <c r="I121" i="21"/>
  <c r="S121" i="21"/>
  <c r="AD121" i="21"/>
  <c r="B120" i="21"/>
  <c r="A120" i="21"/>
  <c r="J120" i="21"/>
  <c r="I122" i="20"/>
  <c r="S122" i="20"/>
  <c r="AD122" i="20"/>
  <c r="B121" i="20"/>
  <c r="A121" i="20"/>
  <c r="J121" i="20"/>
  <c r="I118" i="17"/>
  <c r="H117" i="17"/>
  <c r="B117" i="17"/>
  <c r="J117" i="17"/>
  <c r="A117" i="17"/>
  <c r="B117" i="1"/>
  <c r="A117" i="1"/>
  <c r="J117" i="1"/>
  <c r="I118" i="1"/>
  <c r="AM118" i="18"/>
  <c r="AK118" i="18"/>
  <c r="AL118" i="18"/>
  <c r="W119" i="18"/>
  <c r="M117" i="18"/>
  <c r="L117" i="18"/>
  <c r="Q118" i="18"/>
  <c r="U118" i="18"/>
  <c r="AK118" i="16"/>
  <c r="AM118" i="16"/>
  <c r="AL118" i="16"/>
  <c r="W119" i="16"/>
  <c r="M118" i="16"/>
  <c r="L118" i="16"/>
  <c r="Q119" i="16"/>
  <c r="U121" i="16"/>
  <c r="AK116" i="17"/>
  <c r="AL116" i="17"/>
  <c r="AM116" i="17"/>
  <c r="W117" i="17"/>
  <c r="L116" i="17"/>
  <c r="Q117" i="17"/>
  <c r="M116" i="17"/>
  <c r="U120" i="17"/>
  <c r="AM119" i="1"/>
  <c r="AK119" i="1"/>
  <c r="AL119" i="1"/>
  <c r="W120" i="1"/>
  <c r="X118" i="1"/>
  <c r="M117" i="1"/>
  <c r="L117" i="1"/>
  <c r="Q118" i="1"/>
  <c r="U120" i="1"/>
  <c r="S118" i="1"/>
  <c r="AD118" i="1"/>
  <c r="C119" i="18"/>
  <c r="S118" i="18"/>
  <c r="AD118" i="18"/>
  <c r="S118" i="17"/>
  <c r="AD118" i="17"/>
  <c r="S118" i="16"/>
  <c r="AD118" i="16"/>
  <c r="C119" i="15"/>
  <c r="G119" i="15"/>
  <c r="S118" i="15"/>
  <c r="AD118" i="15"/>
  <c r="C119" i="14"/>
  <c r="G119" i="14"/>
  <c r="S118" i="14"/>
  <c r="AD118" i="14"/>
  <c r="F119" i="18"/>
  <c r="G119" i="18"/>
  <c r="F119" i="1"/>
  <c r="R119" i="1"/>
  <c r="F123" i="20"/>
  <c r="R123" i="20"/>
  <c r="F119" i="17"/>
  <c r="R119" i="17"/>
  <c r="F122" i="21"/>
  <c r="R122" i="21"/>
  <c r="F119" i="16"/>
  <c r="R119" i="16"/>
  <c r="F122" i="22"/>
  <c r="R122" i="22"/>
  <c r="F119" i="15"/>
  <c r="R119" i="15"/>
  <c r="F121" i="23"/>
  <c r="R121" i="23"/>
  <c r="F119" i="14"/>
  <c r="R119" i="14"/>
  <c r="R119" i="18"/>
  <c r="F121" i="24"/>
  <c r="R121" i="24"/>
  <c r="I121" i="24"/>
  <c r="S121" i="24"/>
  <c r="AD121" i="24"/>
  <c r="C122" i="24"/>
  <c r="G122" i="24"/>
  <c r="J120" i="24"/>
  <c r="A120" i="24"/>
  <c r="H120" i="24"/>
  <c r="B120" i="24"/>
  <c r="L119" i="23"/>
  <c r="Q120" i="23"/>
  <c r="M119" i="23"/>
  <c r="U120" i="23"/>
  <c r="AM123" i="23"/>
  <c r="AL123" i="23"/>
  <c r="AK123" i="23"/>
  <c r="W124" i="23"/>
  <c r="L120" i="20"/>
  <c r="Q121" i="20"/>
  <c r="M120" i="20"/>
  <c r="U121" i="20"/>
  <c r="AL123" i="20"/>
  <c r="AK123" i="20"/>
  <c r="AM123" i="20"/>
  <c r="W124" i="20"/>
  <c r="A118" i="16"/>
  <c r="J118" i="16"/>
  <c r="I119" i="15"/>
  <c r="B118" i="16"/>
  <c r="H118" i="16"/>
  <c r="A120" i="23"/>
  <c r="J120" i="23"/>
  <c r="A118" i="15"/>
  <c r="J118" i="15"/>
  <c r="B118" i="15"/>
  <c r="H118" i="15"/>
  <c r="H118" i="18"/>
  <c r="B118" i="18"/>
  <c r="H118" i="14"/>
  <c r="B118" i="14"/>
  <c r="I121" i="23"/>
  <c r="C122" i="23"/>
  <c r="G122" i="23"/>
  <c r="S121" i="23"/>
  <c r="AD121" i="23"/>
  <c r="I119" i="14"/>
  <c r="I119" i="16"/>
  <c r="I119" i="18"/>
  <c r="J118" i="18"/>
  <c r="A118" i="18"/>
  <c r="A118" i="14"/>
  <c r="J118" i="14"/>
  <c r="H120" i="23"/>
  <c r="B120" i="23"/>
  <c r="A121" i="22"/>
  <c r="J121" i="22"/>
  <c r="I122" i="22"/>
  <c r="S122" i="22"/>
  <c r="AD122" i="22"/>
  <c r="H121" i="22"/>
  <c r="B121" i="22"/>
  <c r="A121" i="21"/>
  <c r="J121" i="21"/>
  <c r="I122" i="21"/>
  <c r="S122" i="21"/>
  <c r="AD122" i="21"/>
  <c r="B121" i="21"/>
  <c r="A122" i="20"/>
  <c r="J122" i="20"/>
  <c r="I123" i="20"/>
  <c r="S123" i="20"/>
  <c r="AD123" i="20"/>
  <c r="B122" i="20"/>
  <c r="I119" i="17"/>
  <c r="H118" i="17"/>
  <c r="B118" i="17"/>
  <c r="J118" i="17"/>
  <c r="A118" i="17"/>
  <c r="B118" i="1"/>
  <c r="A118" i="1"/>
  <c r="J118" i="1"/>
  <c r="I119" i="1"/>
  <c r="AK119" i="18"/>
  <c r="AL119" i="18"/>
  <c r="AM119" i="18"/>
  <c r="W120" i="18"/>
  <c r="L118" i="18"/>
  <c r="Q119" i="18"/>
  <c r="M118" i="18"/>
  <c r="U119" i="18"/>
  <c r="AL119" i="16"/>
  <c r="AK119" i="16"/>
  <c r="AM119" i="16"/>
  <c r="W120" i="16"/>
  <c r="M119" i="16"/>
  <c r="L119" i="16"/>
  <c r="Q120" i="16"/>
  <c r="U122" i="16"/>
  <c r="AL117" i="17"/>
  <c r="AM117" i="17"/>
  <c r="AK117" i="17"/>
  <c r="W118" i="17"/>
  <c r="L117" i="17"/>
  <c r="Q118" i="17"/>
  <c r="M117" i="17"/>
  <c r="U121" i="17"/>
  <c r="AM120" i="1"/>
  <c r="AK120" i="1"/>
  <c r="AL120" i="1"/>
  <c r="W121" i="1"/>
  <c r="X119" i="1"/>
  <c r="M118" i="1"/>
  <c r="L118" i="1"/>
  <c r="Q119" i="1"/>
  <c r="U121" i="1"/>
  <c r="S119" i="1"/>
  <c r="AD119" i="1"/>
  <c r="C120" i="18"/>
  <c r="S119" i="18"/>
  <c r="AD119" i="18"/>
  <c r="S119" i="17"/>
  <c r="AD119" i="17"/>
  <c r="S119" i="16"/>
  <c r="AD119" i="16"/>
  <c r="C120" i="15"/>
  <c r="G120" i="15"/>
  <c r="S119" i="15"/>
  <c r="AD119" i="15"/>
  <c r="C120" i="14"/>
  <c r="G120" i="14"/>
  <c r="S119" i="14"/>
  <c r="AD119" i="14"/>
  <c r="F120" i="18"/>
  <c r="G120" i="18"/>
  <c r="F120" i="1"/>
  <c r="R120" i="1"/>
  <c r="F124" i="20"/>
  <c r="R124" i="20"/>
  <c r="F120" i="17"/>
  <c r="R120" i="17"/>
  <c r="F123" i="21"/>
  <c r="R123" i="21"/>
  <c r="F120" i="16"/>
  <c r="R120" i="16"/>
  <c r="F123" i="22"/>
  <c r="R123" i="22"/>
  <c r="F120" i="15"/>
  <c r="R120" i="15"/>
  <c r="F122" i="23"/>
  <c r="R122" i="23"/>
  <c r="F120" i="14"/>
  <c r="R120" i="14"/>
  <c r="R120" i="18"/>
  <c r="B121" i="24"/>
  <c r="H121" i="24"/>
  <c r="A121" i="24"/>
  <c r="J121" i="24"/>
  <c r="F122" i="24"/>
  <c r="R122" i="24"/>
  <c r="I122" i="24"/>
  <c r="S122" i="24"/>
  <c r="AD122" i="24"/>
  <c r="C123" i="24"/>
  <c r="G123" i="24"/>
  <c r="AL124" i="23"/>
  <c r="AM124" i="23"/>
  <c r="AK124" i="23"/>
  <c r="W125" i="23"/>
  <c r="M120" i="23"/>
  <c r="L120" i="23"/>
  <c r="Q121" i="23"/>
  <c r="U121" i="23"/>
  <c r="AK124" i="20"/>
  <c r="AL124" i="20"/>
  <c r="AM124" i="20"/>
  <c r="W125" i="20"/>
  <c r="L121" i="20"/>
  <c r="Q122" i="20"/>
  <c r="M121" i="20"/>
  <c r="U122" i="20"/>
  <c r="A119" i="15"/>
  <c r="J119" i="15"/>
  <c r="B119" i="16"/>
  <c r="H119" i="16"/>
  <c r="B119" i="15"/>
  <c r="H119" i="15"/>
  <c r="A119" i="16"/>
  <c r="J119" i="16"/>
  <c r="I120" i="15"/>
  <c r="H119" i="18"/>
  <c r="B119" i="18"/>
  <c r="A119" i="14"/>
  <c r="J119" i="14"/>
  <c r="S122" i="23"/>
  <c r="AD122" i="23"/>
  <c r="C123" i="23"/>
  <c r="G123" i="23"/>
  <c r="I122" i="23"/>
  <c r="H121" i="23"/>
  <c r="B121" i="23"/>
  <c r="I120" i="14"/>
  <c r="I120" i="16"/>
  <c r="I120" i="18"/>
  <c r="J119" i="18"/>
  <c r="A119" i="18"/>
  <c r="H119" i="14"/>
  <c r="B119" i="14"/>
  <c r="A121" i="23"/>
  <c r="J121" i="23"/>
  <c r="I123" i="22"/>
  <c r="S123" i="22"/>
  <c r="AD123" i="22"/>
  <c r="H122" i="22"/>
  <c r="B122" i="22"/>
  <c r="A122" i="22"/>
  <c r="J122" i="22"/>
  <c r="I123" i="21"/>
  <c r="S123" i="21"/>
  <c r="AD123" i="21"/>
  <c r="B122" i="21"/>
  <c r="J122" i="21"/>
  <c r="A122" i="21"/>
  <c r="I124" i="20"/>
  <c r="S124" i="20"/>
  <c r="AD124" i="20"/>
  <c r="B123" i="20"/>
  <c r="J123" i="20"/>
  <c r="A123" i="20"/>
  <c r="I120" i="17"/>
  <c r="H119" i="17"/>
  <c r="B119" i="17"/>
  <c r="J119" i="17"/>
  <c r="A119" i="17"/>
  <c r="A119" i="1"/>
  <c r="J119" i="1"/>
  <c r="B119" i="1"/>
  <c r="I120" i="1"/>
  <c r="AL120" i="18"/>
  <c r="AM120" i="18"/>
  <c r="AK120" i="18"/>
  <c r="W121" i="18"/>
  <c r="L119" i="18"/>
  <c r="Q120" i="18"/>
  <c r="M119" i="18"/>
  <c r="U120" i="18"/>
  <c r="AM120" i="16"/>
  <c r="AL120" i="16"/>
  <c r="AK120" i="16"/>
  <c r="W121" i="16"/>
  <c r="M120" i="16"/>
  <c r="L120" i="16"/>
  <c r="Q121" i="16"/>
  <c r="U123" i="16"/>
  <c r="AM118" i="17"/>
  <c r="AK118" i="17"/>
  <c r="AL118" i="17"/>
  <c r="W119" i="17"/>
  <c r="L118" i="17"/>
  <c r="Q119" i="17"/>
  <c r="M118" i="17"/>
  <c r="U122" i="17"/>
  <c r="AK121" i="1"/>
  <c r="AL121" i="1"/>
  <c r="AM121" i="1"/>
  <c r="W122" i="1"/>
  <c r="X120" i="1"/>
  <c r="M119" i="1"/>
  <c r="L119" i="1"/>
  <c r="Q120" i="1"/>
  <c r="U122" i="1"/>
  <c r="S120" i="1"/>
  <c r="AD120" i="1"/>
  <c r="C121" i="18"/>
  <c r="S120" i="18"/>
  <c r="AD120" i="18"/>
  <c r="S120" i="17"/>
  <c r="AD120" i="17"/>
  <c r="S120" i="16"/>
  <c r="AD120" i="16"/>
  <c r="C121" i="15"/>
  <c r="G121" i="15"/>
  <c r="S120" i="15"/>
  <c r="AD120" i="15"/>
  <c r="C121" i="14"/>
  <c r="G121" i="14"/>
  <c r="S120" i="14"/>
  <c r="AD120" i="14"/>
  <c r="F121" i="18"/>
  <c r="G121" i="18"/>
  <c r="F121" i="1"/>
  <c r="R121" i="1"/>
  <c r="F125" i="20"/>
  <c r="R125" i="20"/>
  <c r="F121" i="17"/>
  <c r="R121" i="17"/>
  <c r="F124" i="21"/>
  <c r="R124" i="21"/>
  <c r="F121" i="16"/>
  <c r="R121" i="16"/>
  <c r="F124" i="22"/>
  <c r="R124" i="22"/>
  <c r="F121" i="15"/>
  <c r="R121" i="15"/>
  <c r="F123" i="23"/>
  <c r="R123" i="23"/>
  <c r="F121" i="14"/>
  <c r="R121" i="14"/>
  <c r="R121" i="18"/>
  <c r="H122" i="24"/>
  <c r="B122" i="24"/>
  <c r="A122" i="24"/>
  <c r="J122" i="24"/>
  <c r="F123" i="24"/>
  <c r="R123" i="24"/>
  <c r="C124" i="24"/>
  <c r="G124" i="24"/>
  <c r="S123" i="24"/>
  <c r="AD123" i="24"/>
  <c r="I123" i="24"/>
  <c r="M121" i="23"/>
  <c r="L121" i="23"/>
  <c r="Q122" i="23"/>
  <c r="U122" i="23"/>
  <c r="AL125" i="23"/>
  <c r="AK125" i="23"/>
  <c r="AM125" i="23"/>
  <c r="W126" i="23"/>
  <c r="M122" i="20"/>
  <c r="L122" i="20"/>
  <c r="Q123" i="20"/>
  <c r="U123" i="20"/>
  <c r="AM125" i="20"/>
  <c r="AK125" i="20"/>
  <c r="AL125" i="20"/>
  <c r="W126" i="20"/>
  <c r="B120" i="16"/>
  <c r="H120" i="16"/>
  <c r="A120" i="16"/>
  <c r="J120" i="16"/>
  <c r="H122" i="23"/>
  <c r="B122" i="23"/>
  <c r="I121" i="15"/>
  <c r="H120" i="18"/>
  <c r="B120" i="18"/>
  <c r="H120" i="14"/>
  <c r="B120" i="14"/>
  <c r="J122" i="23"/>
  <c r="A122" i="23"/>
  <c r="B120" i="15"/>
  <c r="H120" i="15"/>
  <c r="I121" i="14"/>
  <c r="I121" i="16"/>
  <c r="I121" i="18"/>
  <c r="J120" i="18"/>
  <c r="A120" i="18"/>
  <c r="A120" i="14"/>
  <c r="J120" i="14"/>
  <c r="S123" i="23"/>
  <c r="AD123" i="23"/>
  <c r="C124" i="23"/>
  <c r="G124" i="23"/>
  <c r="I123" i="23"/>
  <c r="A120" i="15"/>
  <c r="J120" i="15"/>
  <c r="J123" i="22"/>
  <c r="A123" i="22"/>
  <c r="I124" i="22"/>
  <c r="S124" i="22"/>
  <c r="AD124" i="22"/>
  <c r="H123" i="22"/>
  <c r="B123" i="22"/>
  <c r="I124" i="21"/>
  <c r="S124" i="21"/>
  <c r="AD124" i="21"/>
  <c r="B123" i="21"/>
  <c r="J123" i="21"/>
  <c r="A123" i="21"/>
  <c r="I125" i="20"/>
  <c r="S125" i="20"/>
  <c r="AD125" i="20"/>
  <c r="B124" i="20"/>
  <c r="J124" i="20"/>
  <c r="A124" i="20"/>
  <c r="I121" i="17"/>
  <c r="B120" i="17"/>
  <c r="H120" i="17"/>
  <c r="J120" i="17"/>
  <c r="A120" i="17"/>
  <c r="I121" i="1"/>
  <c r="B120" i="1"/>
  <c r="A120" i="1"/>
  <c r="J120" i="1"/>
  <c r="AM121" i="18"/>
  <c r="AK121" i="18"/>
  <c r="AL121" i="18"/>
  <c r="W122" i="18"/>
  <c r="M120" i="18"/>
  <c r="L120" i="18"/>
  <c r="Q121" i="18"/>
  <c r="U121" i="18"/>
  <c r="AK121" i="16"/>
  <c r="AL121" i="16"/>
  <c r="AM121" i="16"/>
  <c r="W122" i="16"/>
  <c r="M121" i="16"/>
  <c r="L121" i="16"/>
  <c r="Q122" i="16"/>
  <c r="U124" i="16"/>
  <c r="AK119" i="17"/>
  <c r="AL119" i="17"/>
  <c r="AM119" i="17"/>
  <c r="W120" i="17"/>
  <c r="L119" i="17"/>
  <c r="Q120" i="17"/>
  <c r="M119" i="17"/>
  <c r="U123" i="17"/>
  <c r="AM122" i="1"/>
  <c r="AK122" i="1"/>
  <c r="AL122" i="1"/>
  <c r="W123" i="1"/>
  <c r="X121" i="1"/>
  <c r="M120" i="1"/>
  <c r="L120" i="1"/>
  <c r="Q121" i="1"/>
  <c r="U123" i="1"/>
  <c r="S121" i="1"/>
  <c r="AD121" i="1"/>
  <c r="C122" i="18"/>
  <c r="S121" i="18"/>
  <c r="AD121" i="18"/>
  <c r="S121" i="17"/>
  <c r="AD121" i="17"/>
  <c r="S121" i="16"/>
  <c r="AD121" i="16"/>
  <c r="C122" i="15"/>
  <c r="G122" i="15"/>
  <c r="S121" i="15"/>
  <c r="AD121" i="15"/>
  <c r="C122" i="14"/>
  <c r="G122" i="14"/>
  <c r="S121" i="14"/>
  <c r="AD121" i="14"/>
  <c r="F122" i="18"/>
  <c r="G122" i="18"/>
  <c r="F122" i="1"/>
  <c r="R122" i="1"/>
  <c r="F126" i="20"/>
  <c r="R126" i="20"/>
  <c r="F122" i="17"/>
  <c r="R122" i="17"/>
  <c r="F125" i="21"/>
  <c r="R125" i="21"/>
  <c r="F122" i="16"/>
  <c r="R122" i="16"/>
  <c r="F125" i="22"/>
  <c r="R125" i="22"/>
  <c r="F122" i="15"/>
  <c r="R122" i="15"/>
  <c r="F124" i="23"/>
  <c r="R124" i="23"/>
  <c r="F122" i="14"/>
  <c r="R122" i="14"/>
  <c r="R122" i="18"/>
  <c r="F124" i="24"/>
  <c r="R124" i="24"/>
  <c r="C125" i="24"/>
  <c r="G125" i="24"/>
  <c r="I124" i="24"/>
  <c r="S124" i="24"/>
  <c r="AD124" i="24"/>
  <c r="B123" i="24"/>
  <c r="H123" i="24"/>
  <c r="J123" i="24"/>
  <c r="A123" i="24"/>
  <c r="AK126" i="23"/>
  <c r="AL126" i="23"/>
  <c r="AM126" i="23"/>
  <c r="W127" i="23"/>
  <c r="M122" i="23"/>
  <c r="L122" i="23"/>
  <c r="Q123" i="23"/>
  <c r="U123" i="23"/>
  <c r="AM126" i="20"/>
  <c r="AL126" i="20"/>
  <c r="AK126" i="20"/>
  <c r="W127" i="20"/>
  <c r="L123" i="20"/>
  <c r="Q124" i="20"/>
  <c r="M123" i="20"/>
  <c r="U124" i="20"/>
  <c r="H123" i="23"/>
  <c r="B123" i="23"/>
  <c r="A121" i="16"/>
  <c r="J121" i="16"/>
  <c r="A121" i="15"/>
  <c r="J121" i="15"/>
  <c r="B121" i="16"/>
  <c r="H121" i="16"/>
  <c r="B121" i="15"/>
  <c r="H121" i="15"/>
  <c r="I122" i="15"/>
  <c r="J123" i="23"/>
  <c r="A123" i="23"/>
  <c r="B121" i="18"/>
  <c r="H121" i="18"/>
  <c r="A121" i="14"/>
  <c r="J121" i="14"/>
  <c r="I122" i="14"/>
  <c r="I122" i="16"/>
  <c r="I122" i="18"/>
  <c r="I124" i="23"/>
  <c r="S124" i="23"/>
  <c r="AD124" i="23"/>
  <c r="C125" i="23"/>
  <c r="G125" i="23"/>
  <c r="J121" i="18"/>
  <c r="A121" i="18"/>
  <c r="H121" i="14"/>
  <c r="B121" i="14"/>
  <c r="J124" i="22"/>
  <c r="A124" i="22"/>
  <c r="I125" i="22"/>
  <c r="S125" i="22"/>
  <c r="AD125" i="22"/>
  <c r="B124" i="22"/>
  <c r="H124" i="22"/>
  <c r="I125" i="21"/>
  <c r="S125" i="21"/>
  <c r="AD125" i="21"/>
  <c r="B124" i="21"/>
  <c r="A124" i="21"/>
  <c r="J124" i="21"/>
  <c r="I126" i="20"/>
  <c r="S126" i="20"/>
  <c r="AD126" i="20"/>
  <c r="B125" i="20"/>
  <c r="A125" i="20"/>
  <c r="J125" i="20"/>
  <c r="I122" i="17"/>
  <c r="H121" i="17"/>
  <c r="B121" i="17"/>
  <c r="J121" i="17"/>
  <c r="A121" i="17"/>
  <c r="B121" i="1"/>
  <c r="A121" i="1"/>
  <c r="J121" i="1"/>
  <c r="I122" i="1"/>
  <c r="AL122" i="18"/>
  <c r="AM122" i="18"/>
  <c r="AK122" i="18"/>
  <c r="W123" i="18"/>
  <c r="L121" i="18"/>
  <c r="Q122" i="18"/>
  <c r="M121" i="18"/>
  <c r="U122" i="18"/>
  <c r="AK122" i="16"/>
  <c r="AL122" i="16"/>
  <c r="AM122" i="16"/>
  <c r="W123" i="16"/>
  <c r="M122" i="16"/>
  <c r="L122" i="16"/>
  <c r="Q123" i="16"/>
  <c r="U125" i="16"/>
  <c r="AK120" i="17"/>
  <c r="AL120" i="17"/>
  <c r="AM120" i="17"/>
  <c r="W121" i="17"/>
  <c r="L120" i="17"/>
  <c r="Q121" i="17"/>
  <c r="M120" i="17"/>
  <c r="U124" i="17"/>
  <c r="AL123" i="1"/>
  <c r="AM123" i="1"/>
  <c r="AK123" i="1"/>
  <c r="W124" i="1"/>
  <c r="X122" i="1"/>
  <c r="M121" i="1"/>
  <c r="L121" i="1"/>
  <c r="Q122" i="1"/>
  <c r="U124" i="1"/>
  <c r="S122" i="1"/>
  <c r="AD122" i="1"/>
  <c r="C123" i="18"/>
  <c r="S122" i="18"/>
  <c r="AD122" i="18"/>
  <c r="S122" i="17"/>
  <c r="AD122" i="17"/>
  <c r="S122" i="16"/>
  <c r="AD122" i="16"/>
  <c r="C123" i="15"/>
  <c r="G123" i="15"/>
  <c r="S122" i="15"/>
  <c r="AD122" i="15"/>
  <c r="C123" i="14"/>
  <c r="G123" i="14"/>
  <c r="S122" i="14"/>
  <c r="AD122" i="14"/>
  <c r="F123" i="18"/>
  <c r="G123" i="18"/>
  <c r="F123" i="1"/>
  <c r="R123" i="1"/>
  <c r="F127" i="20"/>
  <c r="R127" i="20"/>
  <c r="F123" i="17"/>
  <c r="R123" i="17"/>
  <c r="F126" i="21"/>
  <c r="R126" i="21"/>
  <c r="F123" i="16"/>
  <c r="R123" i="16"/>
  <c r="F126" i="22"/>
  <c r="R126" i="22"/>
  <c r="F123" i="15"/>
  <c r="R123" i="15"/>
  <c r="F125" i="23"/>
  <c r="R125" i="23"/>
  <c r="F123" i="14"/>
  <c r="R123" i="14"/>
  <c r="R123" i="18"/>
  <c r="J124" i="24"/>
  <c r="A124" i="24"/>
  <c r="B124" i="24"/>
  <c r="H124" i="24"/>
  <c r="F125" i="24"/>
  <c r="R125" i="24"/>
  <c r="I125" i="24"/>
  <c r="S125" i="24"/>
  <c r="AD125" i="24"/>
  <c r="C126" i="24"/>
  <c r="G126" i="24"/>
  <c r="L123" i="23"/>
  <c r="Q124" i="23"/>
  <c r="M123" i="23"/>
  <c r="U124" i="23"/>
  <c r="AK127" i="23"/>
  <c r="AM127" i="23"/>
  <c r="AL127" i="23"/>
  <c r="W128" i="23"/>
  <c r="M124" i="20"/>
  <c r="L124" i="20"/>
  <c r="Q125" i="20"/>
  <c r="U125" i="20"/>
  <c r="AK127" i="20"/>
  <c r="AM127" i="20"/>
  <c r="AL127" i="20"/>
  <c r="W128" i="20"/>
  <c r="H122" i="18"/>
  <c r="B122" i="18"/>
  <c r="C126" i="23"/>
  <c r="G126" i="23"/>
  <c r="I125" i="23"/>
  <c r="S125" i="23"/>
  <c r="AD125" i="23"/>
  <c r="J122" i="18"/>
  <c r="A122" i="18"/>
  <c r="A122" i="14"/>
  <c r="J122" i="14"/>
  <c r="A122" i="15"/>
  <c r="J122" i="15"/>
  <c r="H124" i="23"/>
  <c r="B124" i="23"/>
  <c r="H122" i="14"/>
  <c r="B122" i="14"/>
  <c r="B122" i="15"/>
  <c r="H122" i="15"/>
  <c r="I123" i="15"/>
  <c r="A122" i="16"/>
  <c r="J122" i="16"/>
  <c r="I123" i="14"/>
  <c r="I123" i="16"/>
  <c r="I123" i="18"/>
  <c r="J124" i="23"/>
  <c r="A124" i="23"/>
  <c r="B122" i="16"/>
  <c r="H122" i="16"/>
  <c r="A125" i="22"/>
  <c r="J125" i="22"/>
  <c r="I126" i="22"/>
  <c r="S126" i="22"/>
  <c r="AD126" i="22"/>
  <c r="H125" i="22"/>
  <c r="B125" i="22"/>
  <c r="A125" i="21"/>
  <c r="J125" i="21"/>
  <c r="I126" i="21"/>
  <c r="S126" i="21"/>
  <c r="AD126" i="21"/>
  <c r="B125" i="21"/>
  <c r="A126" i="20"/>
  <c r="J126" i="20"/>
  <c r="S127" i="20"/>
  <c r="AD127" i="20"/>
  <c r="I127" i="20"/>
  <c r="B126" i="20"/>
  <c r="I123" i="17"/>
  <c r="H122" i="17"/>
  <c r="B122" i="17"/>
  <c r="J122" i="17"/>
  <c r="A122" i="17"/>
  <c r="B122" i="1"/>
  <c r="A122" i="1"/>
  <c r="J122" i="1"/>
  <c r="I123" i="1"/>
  <c r="AK123" i="18"/>
  <c r="AL123" i="18"/>
  <c r="AM123" i="18"/>
  <c r="W124" i="18"/>
  <c r="M122" i="18"/>
  <c r="L122" i="18"/>
  <c r="Q123" i="18"/>
  <c r="U123" i="18"/>
  <c r="AL123" i="16"/>
  <c r="AK123" i="16"/>
  <c r="AM123" i="16"/>
  <c r="W124" i="16"/>
  <c r="M123" i="16"/>
  <c r="L123" i="16"/>
  <c r="Q124" i="16"/>
  <c r="U126" i="16"/>
  <c r="AL121" i="17"/>
  <c r="AM121" i="17"/>
  <c r="AK121" i="17"/>
  <c r="W122" i="17"/>
  <c r="L121" i="17"/>
  <c r="Q122" i="17"/>
  <c r="M121" i="17"/>
  <c r="U125" i="17"/>
  <c r="AM124" i="1"/>
  <c r="AK124" i="1"/>
  <c r="AL124" i="1"/>
  <c r="W125" i="1"/>
  <c r="X123" i="1"/>
  <c r="M122" i="1"/>
  <c r="L122" i="1"/>
  <c r="Q123" i="1"/>
  <c r="U125" i="1"/>
  <c r="S123" i="1"/>
  <c r="AD123" i="1"/>
  <c r="C124" i="18"/>
  <c r="S123" i="18"/>
  <c r="AD123" i="18"/>
  <c r="S123" i="17"/>
  <c r="AD123" i="17"/>
  <c r="S123" i="16"/>
  <c r="AD123" i="16"/>
  <c r="C124" i="15"/>
  <c r="G124" i="15"/>
  <c r="S123" i="15"/>
  <c r="AD123" i="15"/>
  <c r="C124" i="14"/>
  <c r="G124" i="14"/>
  <c r="S123" i="14"/>
  <c r="AD123" i="14"/>
  <c r="F124" i="18"/>
  <c r="G124" i="18"/>
  <c r="F124" i="1"/>
  <c r="R124" i="1"/>
  <c r="F128" i="20"/>
  <c r="R128" i="20"/>
  <c r="F124" i="17"/>
  <c r="R124" i="17"/>
  <c r="F127" i="21"/>
  <c r="R127" i="21"/>
  <c r="F124" i="16"/>
  <c r="R124" i="16"/>
  <c r="F127" i="22"/>
  <c r="R127" i="22"/>
  <c r="F124" i="15"/>
  <c r="R124" i="15"/>
  <c r="F126" i="23"/>
  <c r="R126" i="23"/>
  <c r="F124" i="14"/>
  <c r="R124" i="14"/>
  <c r="R124" i="18"/>
  <c r="F126" i="24"/>
  <c r="R126" i="24"/>
  <c r="I126" i="24"/>
  <c r="S126" i="24"/>
  <c r="AD126" i="24"/>
  <c r="C127" i="24"/>
  <c r="G127" i="24"/>
  <c r="A125" i="24"/>
  <c r="J125" i="24"/>
  <c r="B125" i="24"/>
  <c r="H125" i="24"/>
  <c r="AM128" i="23"/>
  <c r="AL128" i="23"/>
  <c r="AK128" i="23"/>
  <c r="W129" i="23"/>
  <c r="L124" i="23"/>
  <c r="Q125" i="23"/>
  <c r="M124" i="23"/>
  <c r="U125" i="23"/>
  <c r="AM128" i="20"/>
  <c r="AK128" i="20"/>
  <c r="AL128" i="20"/>
  <c r="W129" i="20"/>
  <c r="L125" i="20"/>
  <c r="Q126" i="20"/>
  <c r="M125" i="20"/>
  <c r="U126" i="20"/>
  <c r="A123" i="15"/>
  <c r="J123" i="15"/>
  <c r="J123" i="18"/>
  <c r="A123" i="18"/>
  <c r="H123" i="14"/>
  <c r="B123" i="14"/>
  <c r="B123" i="15"/>
  <c r="H123" i="15"/>
  <c r="H125" i="23"/>
  <c r="B125" i="23"/>
  <c r="A123" i="14"/>
  <c r="J123" i="14"/>
  <c r="I124" i="15"/>
  <c r="A123" i="16"/>
  <c r="J123" i="16"/>
  <c r="H123" i="18"/>
  <c r="B123" i="18"/>
  <c r="C127" i="23"/>
  <c r="G127" i="23"/>
  <c r="S126" i="23"/>
  <c r="AD126" i="23"/>
  <c r="I126" i="23"/>
  <c r="I124" i="14"/>
  <c r="I124" i="16"/>
  <c r="I124" i="18"/>
  <c r="B123" i="16"/>
  <c r="H123" i="16"/>
  <c r="J125" i="23"/>
  <c r="A125" i="23"/>
  <c r="I127" i="22"/>
  <c r="S127" i="22"/>
  <c r="AD127" i="22"/>
  <c r="H126" i="22"/>
  <c r="B126" i="22"/>
  <c r="A126" i="22"/>
  <c r="J126" i="22"/>
  <c r="I127" i="21"/>
  <c r="S127" i="21"/>
  <c r="AD127" i="21"/>
  <c r="B126" i="21"/>
  <c r="J126" i="21"/>
  <c r="A126" i="21"/>
  <c r="I128" i="20"/>
  <c r="S128" i="20"/>
  <c r="AD128" i="20"/>
  <c r="B127" i="20"/>
  <c r="J127" i="20"/>
  <c r="A127" i="20"/>
  <c r="I124" i="17"/>
  <c r="H123" i="17"/>
  <c r="B123" i="17"/>
  <c r="J123" i="17"/>
  <c r="A123" i="17"/>
  <c r="A123" i="1"/>
  <c r="J123" i="1"/>
  <c r="B123" i="1"/>
  <c r="I124" i="1"/>
  <c r="AL124" i="18"/>
  <c r="AK124" i="18"/>
  <c r="AM124" i="18"/>
  <c r="W125" i="18"/>
  <c r="L123" i="18"/>
  <c r="Q124" i="18"/>
  <c r="M123" i="18"/>
  <c r="U124" i="18"/>
  <c r="AM124" i="16"/>
  <c r="AK124" i="16"/>
  <c r="AL124" i="16"/>
  <c r="W125" i="16"/>
  <c r="M124" i="16"/>
  <c r="L124" i="16"/>
  <c r="Q125" i="16"/>
  <c r="U127" i="16"/>
  <c r="AM122" i="17"/>
  <c r="AK122" i="17"/>
  <c r="AL122" i="17"/>
  <c r="W123" i="17"/>
  <c r="L122" i="17"/>
  <c r="Q123" i="17"/>
  <c r="M122" i="17"/>
  <c r="U126" i="17"/>
  <c r="AL125" i="1"/>
  <c r="AM125" i="1"/>
  <c r="AK125" i="1"/>
  <c r="W126" i="1"/>
  <c r="X124" i="1"/>
  <c r="M123" i="1"/>
  <c r="L123" i="1"/>
  <c r="Q124" i="1"/>
  <c r="U126" i="1"/>
  <c r="S124" i="1"/>
  <c r="AD124" i="1"/>
  <c r="C125" i="18"/>
  <c r="S124" i="18"/>
  <c r="AD124" i="18"/>
  <c r="S124" i="17"/>
  <c r="AD124" i="17"/>
  <c r="S124" i="16"/>
  <c r="AD124" i="16"/>
  <c r="C125" i="15"/>
  <c r="G125" i="15"/>
  <c r="S124" i="15"/>
  <c r="AD124" i="15"/>
  <c r="C125" i="14"/>
  <c r="G125" i="14"/>
  <c r="S124" i="14"/>
  <c r="AD124" i="14"/>
  <c r="F125" i="18"/>
  <c r="G125" i="18"/>
  <c r="F125" i="1"/>
  <c r="R125" i="1"/>
  <c r="F129" i="20"/>
  <c r="R129" i="20"/>
  <c r="F125" i="17"/>
  <c r="R125" i="17"/>
  <c r="F128" i="21"/>
  <c r="R128" i="21"/>
  <c r="F125" i="16"/>
  <c r="R125" i="16"/>
  <c r="F128" i="22"/>
  <c r="R128" i="22"/>
  <c r="F125" i="15"/>
  <c r="R125" i="15"/>
  <c r="F127" i="23"/>
  <c r="R127" i="23"/>
  <c r="F125" i="14"/>
  <c r="R125" i="14"/>
  <c r="R125" i="18"/>
  <c r="H126" i="24"/>
  <c r="B126" i="24"/>
  <c r="A126" i="24"/>
  <c r="J126" i="24"/>
  <c r="F127" i="24"/>
  <c r="R127" i="24"/>
  <c r="C128" i="24"/>
  <c r="G128" i="24"/>
  <c r="S127" i="24"/>
  <c r="AD127" i="24"/>
  <c r="I127" i="24"/>
  <c r="M125" i="23"/>
  <c r="L125" i="23"/>
  <c r="Q126" i="23"/>
  <c r="U126" i="23"/>
  <c r="AK129" i="23"/>
  <c r="AM129" i="23"/>
  <c r="AL129" i="23"/>
  <c r="W130" i="23"/>
  <c r="L126" i="20"/>
  <c r="Q127" i="20"/>
  <c r="M126" i="20"/>
  <c r="U127" i="20"/>
  <c r="AM129" i="20"/>
  <c r="AK129" i="20"/>
  <c r="AL129" i="20"/>
  <c r="W130" i="20"/>
  <c r="H124" i="14"/>
  <c r="B124" i="14"/>
  <c r="J124" i="18"/>
  <c r="A124" i="18"/>
  <c r="A124" i="14"/>
  <c r="J124" i="14"/>
  <c r="S127" i="23"/>
  <c r="AD127" i="23"/>
  <c r="C128" i="23"/>
  <c r="G128" i="23"/>
  <c r="I127" i="23"/>
  <c r="H124" i="18"/>
  <c r="B124" i="18"/>
  <c r="B126" i="23"/>
  <c r="H126" i="23"/>
  <c r="I125" i="15"/>
  <c r="B124" i="16"/>
  <c r="H124" i="16"/>
  <c r="A126" i="23"/>
  <c r="J126" i="23"/>
  <c r="A124" i="15"/>
  <c r="J124" i="15"/>
  <c r="I125" i="14"/>
  <c r="I125" i="16"/>
  <c r="I125" i="18"/>
  <c r="A124" i="16"/>
  <c r="J124" i="16"/>
  <c r="B124" i="15"/>
  <c r="H124" i="15"/>
  <c r="J127" i="22"/>
  <c r="A127" i="22"/>
  <c r="I128" i="22"/>
  <c r="S128" i="22"/>
  <c r="AD128" i="22"/>
  <c r="H127" i="22"/>
  <c r="B127" i="22"/>
  <c r="I128" i="21"/>
  <c r="S128" i="21"/>
  <c r="AD128" i="21"/>
  <c r="B127" i="21"/>
  <c r="J127" i="21"/>
  <c r="A127" i="21"/>
  <c r="I129" i="20"/>
  <c r="S129" i="20"/>
  <c r="AD129" i="20"/>
  <c r="B128" i="20"/>
  <c r="J128" i="20"/>
  <c r="A128" i="20"/>
  <c r="I125" i="17"/>
  <c r="B124" i="17"/>
  <c r="H124" i="17"/>
  <c r="J124" i="17"/>
  <c r="A124" i="17"/>
  <c r="B124" i="1"/>
  <c r="A124" i="1"/>
  <c r="J124" i="1"/>
  <c r="I125" i="1"/>
  <c r="AM125" i="18"/>
  <c r="AK125" i="18"/>
  <c r="AL125" i="18"/>
  <c r="W126" i="18"/>
  <c r="M124" i="18"/>
  <c r="L124" i="18"/>
  <c r="Q125" i="18"/>
  <c r="U125" i="18"/>
  <c r="AM125" i="16"/>
  <c r="AK125" i="16"/>
  <c r="AL125" i="16"/>
  <c r="W126" i="16"/>
  <c r="M125" i="16"/>
  <c r="L125" i="16"/>
  <c r="Q126" i="16"/>
  <c r="U128" i="16"/>
  <c r="AK123" i="17"/>
  <c r="AL123" i="17"/>
  <c r="AM123" i="17"/>
  <c r="W124" i="17"/>
  <c r="L123" i="17"/>
  <c r="Q124" i="17"/>
  <c r="M123" i="17"/>
  <c r="U127" i="17"/>
  <c r="AK126" i="1"/>
  <c r="AL126" i="1"/>
  <c r="AM126" i="1"/>
  <c r="W127" i="1"/>
  <c r="X125" i="1"/>
  <c r="M124" i="1"/>
  <c r="L124" i="1"/>
  <c r="Q125" i="1"/>
  <c r="U127" i="1"/>
  <c r="S125" i="1"/>
  <c r="AD125" i="1"/>
  <c r="C126" i="18"/>
  <c r="S125" i="18"/>
  <c r="AD125" i="18"/>
  <c r="S125" i="17"/>
  <c r="AD125" i="17"/>
  <c r="S125" i="16"/>
  <c r="AD125" i="16"/>
  <c r="C126" i="15"/>
  <c r="G126" i="15"/>
  <c r="S125" i="15"/>
  <c r="AD125" i="15"/>
  <c r="C126" i="14"/>
  <c r="G126" i="14"/>
  <c r="S125" i="14"/>
  <c r="AD125" i="14"/>
  <c r="F126" i="18"/>
  <c r="G126" i="18"/>
  <c r="F126" i="1"/>
  <c r="R126" i="1"/>
  <c r="F130" i="20"/>
  <c r="R130" i="20"/>
  <c r="F126" i="17"/>
  <c r="R126" i="17"/>
  <c r="F129" i="21"/>
  <c r="R129" i="21"/>
  <c r="F126" i="16"/>
  <c r="R126" i="16"/>
  <c r="F129" i="22"/>
  <c r="R129" i="22"/>
  <c r="F126" i="15"/>
  <c r="R126" i="15"/>
  <c r="F128" i="23"/>
  <c r="R128" i="23"/>
  <c r="F126" i="14"/>
  <c r="R126" i="14"/>
  <c r="R126" i="18"/>
  <c r="F128" i="24"/>
  <c r="R128" i="24"/>
  <c r="C129" i="24"/>
  <c r="G129" i="24"/>
  <c r="I128" i="24"/>
  <c r="S128" i="24"/>
  <c r="AD128" i="24"/>
  <c r="B127" i="24"/>
  <c r="H127" i="24"/>
  <c r="J127" i="24"/>
  <c r="A127" i="24"/>
  <c r="AK130" i="23"/>
  <c r="AM130" i="23"/>
  <c r="AL130" i="23"/>
  <c r="W131" i="23"/>
  <c r="M126" i="23"/>
  <c r="U127" i="23"/>
  <c r="L126" i="23"/>
  <c r="Q127" i="23"/>
  <c r="AL130" i="20"/>
  <c r="AM130" i="20"/>
  <c r="AK130" i="20"/>
  <c r="W131" i="20"/>
  <c r="L127" i="20"/>
  <c r="Q128" i="20"/>
  <c r="M127" i="20"/>
  <c r="U128" i="20"/>
  <c r="B125" i="18"/>
  <c r="H125" i="18"/>
  <c r="A125" i="14"/>
  <c r="J125" i="14"/>
  <c r="C129" i="23"/>
  <c r="G129" i="23"/>
  <c r="S128" i="23"/>
  <c r="AD128" i="23"/>
  <c r="I128" i="23"/>
  <c r="I126" i="15"/>
  <c r="J125" i="18"/>
  <c r="A125" i="18"/>
  <c r="H125" i="14"/>
  <c r="B125" i="14"/>
  <c r="A125" i="15"/>
  <c r="J125" i="15"/>
  <c r="B125" i="16"/>
  <c r="H125" i="16"/>
  <c r="A127" i="23"/>
  <c r="J127" i="23"/>
  <c r="B125" i="15"/>
  <c r="H125" i="15"/>
  <c r="I126" i="14"/>
  <c r="I126" i="16"/>
  <c r="I126" i="18"/>
  <c r="A125" i="16"/>
  <c r="J125" i="16"/>
  <c r="B127" i="23"/>
  <c r="H127" i="23"/>
  <c r="J128" i="22"/>
  <c r="A128" i="22"/>
  <c r="I129" i="22"/>
  <c r="S129" i="22"/>
  <c r="AD129" i="22"/>
  <c r="B128" i="22"/>
  <c r="H128" i="22"/>
  <c r="I129" i="21"/>
  <c r="S129" i="21"/>
  <c r="AD129" i="21"/>
  <c r="B128" i="21"/>
  <c r="A128" i="21"/>
  <c r="J128" i="21"/>
  <c r="B129" i="20"/>
  <c r="I130" i="20"/>
  <c r="S130" i="20"/>
  <c r="AD130" i="20"/>
  <c r="A129" i="20"/>
  <c r="J129" i="20"/>
  <c r="I126" i="17"/>
  <c r="H125" i="17"/>
  <c r="B125" i="17"/>
  <c r="J125" i="17"/>
  <c r="A125" i="17"/>
  <c r="B125" i="1"/>
  <c r="A125" i="1"/>
  <c r="J125" i="1"/>
  <c r="I126" i="1"/>
  <c r="AK126" i="18"/>
  <c r="AL126" i="18"/>
  <c r="AM126" i="18"/>
  <c r="W127" i="18"/>
  <c r="L125" i="18"/>
  <c r="Q126" i="18"/>
  <c r="M125" i="18"/>
  <c r="U126" i="18"/>
  <c r="AK126" i="16"/>
  <c r="AL126" i="16"/>
  <c r="AM126" i="16"/>
  <c r="W127" i="16"/>
  <c r="M126" i="16"/>
  <c r="L126" i="16"/>
  <c r="Q127" i="16"/>
  <c r="U129" i="16"/>
  <c r="AK124" i="17"/>
  <c r="AL124" i="17"/>
  <c r="AM124" i="17"/>
  <c r="W125" i="17"/>
  <c r="L124" i="17"/>
  <c r="Q125" i="17"/>
  <c r="M124" i="17"/>
  <c r="U128" i="17"/>
  <c r="AL127" i="1"/>
  <c r="AM127" i="1"/>
  <c r="AK127" i="1"/>
  <c r="W128" i="1"/>
  <c r="X126" i="1"/>
  <c r="M125" i="1"/>
  <c r="L125" i="1"/>
  <c r="Q126" i="1"/>
  <c r="U128" i="1"/>
  <c r="S126" i="1"/>
  <c r="AD126" i="1"/>
  <c r="C127" i="18"/>
  <c r="S126" i="18"/>
  <c r="AD126" i="18"/>
  <c r="S126" i="17"/>
  <c r="AD126" i="17"/>
  <c r="S126" i="16"/>
  <c r="AD126" i="16"/>
  <c r="C127" i="15"/>
  <c r="G127" i="15"/>
  <c r="S126" i="15"/>
  <c r="AD126" i="15"/>
  <c r="C127" i="14"/>
  <c r="G127" i="14"/>
  <c r="S126" i="14"/>
  <c r="AD126" i="14"/>
  <c r="F127" i="18"/>
  <c r="G127" i="18"/>
  <c r="F127" i="1"/>
  <c r="R127" i="1"/>
  <c r="F131" i="20"/>
  <c r="R131" i="20"/>
  <c r="F127" i="17"/>
  <c r="R127" i="17"/>
  <c r="F130" i="21"/>
  <c r="R130" i="21"/>
  <c r="F127" i="16"/>
  <c r="R127" i="16"/>
  <c r="F130" i="22"/>
  <c r="R130" i="22"/>
  <c r="F127" i="15"/>
  <c r="R127" i="15"/>
  <c r="F129" i="23"/>
  <c r="R129" i="23"/>
  <c r="F127" i="14"/>
  <c r="R127" i="14"/>
  <c r="R127" i="18"/>
  <c r="J128" i="24"/>
  <c r="A128" i="24"/>
  <c r="B128" i="24"/>
  <c r="H128" i="24"/>
  <c r="F129" i="24"/>
  <c r="R129" i="24"/>
  <c r="I129" i="24"/>
  <c r="S129" i="24"/>
  <c r="AD129" i="24"/>
  <c r="C130" i="24"/>
  <c r="G130" i="24"/>
  <c r="M127" i="23"/>
  <c r="L127" i="23"/>
  <c r="Q128" i="23"/>
  <c r="U128" i="23"/>
  <c r="AK131" i="23"/>
  <c r="AL131" i="23"/>
  <c r="AM131" i="23"/>
  <c r="W132" i="23"/>
  <c r="L128" i="20"/>
  <c r="Q129" i="20"/>
  <c r="M128" i="20"/>
  <c r="U129" i="20"/>
  <c r="AL131" i="20"/>
  <c r="AK131" i="20"/>
  <c r="AM131" i="20"/>
  <c r="W132" i="20"/>
  <c r="J128" i="23"/>
  <c r="A128" i="23"/>
  <c r="J126" i="18"/>
  <c r="A126" i="18"/>
  <c r="A126" i="14"/>
  <c r="J126" i="14"/>
  <c r="H126" i="14"/>
  <c r="B126" i="14"/>
  <c r="I127" i="15"/>
  <c r="A126" i="16"/>
  <c r="J126" i="16"/>
  <c r="B126" i="15"/>
  <c r="H126" i="15"/>
  <c r="C130" i="23"/>
  <c r="G130" i="23"/>
  <c r="I129" i="23"/>
  <c r="S129" i="23"/>
  <c r="AD129" i="23"/>
  <c r="H126" i="18"/>
  <c r="B126" i="18"/>
  <c r="I127" i="14"/>
  <c r="I127" i="16"/>
  <c r="I127" i="18"/>
  <c r="B126" i="16"/>
  <c r="H126" i="16"/>
  <c r="A126" i="15"/>
  <c r="J126" i="15"/>
  <c r="H128" i="23"/>
  <c r="B128" i="23"/>
  <c r="A129" i="22"/>
  <c r="J129" i="22"/>
  <c r="I130" i="22"/>
  <c r="S130" i="22"/>
  <c r="AD130" i="22"/>
  <c r="H129" i="22"/>
  <c r="B129" i="22"/>
  <c r="A129" i="21"/>
  <c r="J129" i="21"/>
  <c r="I130" i="21"/>
  <c r="S130" i="21"/>
  <c r="AD130" i="21"/>
  <c r="B129" i="21"/>
  <c r="I131" i="20"/>
  <c r="S131" i="20"/>
  <c r="AD131" i="20"/>
  <c r="B130" i="20"/>
  <c r="A130" i="20"/>
  <c r="J130" i="20"/>
  <c r="I127" i="17"/>
  <c r="H126" i="17"/>
  <c r="B126" i="17"/>
  <c r="J126" i="17"/>
  <c r="A126" i="17"/>
  <c r="B126" i="1"/>
  <c r="A126" i="1"/>
  <c r="J126" i="1"/>
  <c r="I127" i="1"/>
  <c r="AK127" i="18"/>
  <c r="AM127" i="18"/>
  <c r="AL127" i="18"/>
  <c r="W128" i="18"/>
  <c r="L126" i="18"/>
  <c r="Q127" i="18"/>
  <c r="M126" i="18"/>
  <c r="U127" i="18"/>
  <c r="AL127" i="16"/>
  <c r="AM127" i="16"/>
  <c r="AK127" i="16"/>
  <c r="W128" i="16"/>
  <c r="M127" i="16"/>
  <c r="L127" i="16"/>
  <c r="Q128" i="16"/>
  <c r="U130" i="16"/>
  <c r="AL125" i="17"/>
  <c r="AM125" i="17"/>
  <c r="AK125" i="17"/>
  <c r="W126" i="17"/>
  <c r="L125" i="17"/>
  <c r="Q126" i="17"/>
  <c r="M125" i="17"/>
  <c r="U129" i="17"/>
  <c r="AL128" i="1"/>
  <c r="AM128" i="1"/>
  <c r="AK128" i="1"/>
  <c r="W129" i="1"/>
  <c r="X127" i="1"/>
  <c r="M126" i="1"/>
  <c r="L126" i="1"/>
  <c r="Q127" i="1"/>
  <c r="U129" i="1"/>
  <c r="S127" i="1"/>
  <c r="AD127" i="1"/>
  <c r="C128" i="18"/>
  <c r="S127" i="18"/>
  <c r="AD127" i="18"/>
  <c r="S127" i="17"/>
  <c r="AD127" i="17"/>
  <c r="S127" i="16"/>
  <c r="AD127" i="16"/>
  <c r="C128" i="15"/>
  <c r="G128" i="15"/>
  <c r="S127" i="15"/>
  <c r="AD127" i="15"/>
  <c r="C128" i="14"/>
  <c r="G128" i="14"/>
  <c r="S127" i="14"/>
  <c r="AD127" i="14"/>
  <c r="F128" i="18"/>
  <c r="G128" i="18"/>
  <c r="F128" i="1"/>
  <c r="R128" i="1"/>
  <c r="F132" i="20"/>
  <c r="R132" i="20"/>
  <c r="F128" i="17"/>
  <c r="R128" i="17"/>
  <c r="F131" i="21"/>
  <c r="R131" i="21"/>
  <c r="F128" i="16"/>
  <c r="R128" i="16"/>
  <c r="F131" i="22"/>
  <c r="R131" i="22"/>
  <c r="F128" i="15"/>
  <c r="R128" i="15"/>
  <c r="F130" i="23"/>
  <c r="R130" i="23"/>
  <c r="F128" i="14"/>
  <c r="R128" i="14"/>
  <c r="R128" i="18"/>
  <c r="F130" i="24"/>
  <c r="R130" i="24"/>
  <c r="S130" i="24"/>
  <c r="AD130" i="24"/>
  <c r="I130" i="24"/>
  <c r="C131" i="24"/>
  <c r="G131" i="24"/>
  <c r="A129" i="24"/>
  <c r="J129" i="24"/>
  <c r="B129" i="24"/>
  <c r="H129" i="24"/>
  <c r="AM132" i="23"/>
  <c r="AK132" i="23"/>
  <c r="AL132" i="23"/>
  <c r="W133" i="23"/>
  <c r="M128" i="23"/>
  <c r="L128" i="23"/>
  <c r="Q129" i="23"/>
  <c r="U129" i="23"/>
  <c r="AK132" i="20"/>
  <c r="AL132" i="20"/>
  <c r="AM132" i="20"/>
  <c r="W133" i="20"/>
  <c r="L129" i="20"/>
  <c r="Q130" i="20"/>
  <c r="M129" i="20"/>
  <c r="U130" i="20"/>
  <c r="A127" i="16"/>
  <c r="J127" i="16"/>
  <c r="B127" i="16"/>
  <c r="H127" i="16"/>
  <c r="B129" i="23"/>
  <c r="H129" i="23"/>
  <c r="I130" i="23"/>
  <c r="S130" i="23"/>
  <c r="AD130" i="23"/>
  <c r="C131" i="23"/>
  <c r="G131" i="23"/>
  <c r="I128" i="15"/>
  <c r="H127" i="18"/>
  <c r="B127" i="18"/>
  <c r="A127" i="14"/>
  <c r="J127" i="14"/>
  <c r="A127" i="15"/>
  <c r="J127" i="15"/>
  <c r="I128" i="14"/>
  <c r="I128" i="16"/>
  <c r="I128" i="18"/>
  <c r="J127" i="18"/>
  <c r="A127" i="18"/>
  <c r="H127" i="14"/>
  <c r="B127" i="14"/>
  <c r="J129" i="23"/>
  <c r="A129" i="23"/>
  <c r="B127" i="15"/>
  <c r="H127" i="15"/>
  <c r="I131" i="22"/>
  <c r="S131" i="22"/>
  <c r="AD131" i="22"/>
  <c r="H130" i="22"/>
  <c r="B130" i="22"/>
  <c r="A130" i="22"/>
  <c r="J130" i="22"/>
  <c r="I131" i="21"/>
  <c r="S131" i="21"/>
  <c r="AD131" i="21"/>
  <c r="B130" i="21"/>
  <c r="J130" i="21"/>
  <c r="A130" i="21"/>
  <c r="J131" i="20"/>
  <c r="A131" i="20"/>
  <c r="I132" i="20"/>
  <c r="S132" i="20"/>
  <c r="AD132" i="20"/>
  <c r="B131" i="20"/>
  <c r="I128" i="17"/>
  <c r="H127" i="17"/>
  <c r="B127" i="17"/>
  <c r="J127" i="17"/>
  <c r="A127" i="17"/>
  <c r="A127" i="1"/>
  <c r="J127" i="1"/>
  <c r="B127" i="1"/>
  <c r="I128" i="1"/>
  <c r="AL128" i="18"/>
  <c r="AM128" i="18"/>
  <c r="AK128" i="18"/>
  <c r="W129" i="18"/>
  <c r="M127" i="18"/>
  <c r="L127" i="18"/>
  <c r="Q128" i="18"/>
  <c r="U128" i="18"/>
  <c r="AM128" i="16"/>
  <c r="AK128" i="16"/>
  <c r="AL128" i="16"/>
  <c r="W129" i="16"/>
  <c r="M128" i="16"/>
  <c r="L128" i="16"/>
  <c r="Q129" i="16"/>
  <c r="U131" i="16"/>
  <c r="AM126" i="17"/>
  <c r="AK126" i="17"/>
  <c r="AL126" i="17"/>
  <c r="W127" i="17"/>
  <c r="L126" i="17"/>
  <c r="Q127" i="17"/>
  <c r="M126" i="17"/>
  <c r="U130" i="17"/>
  <c r="AL129" i="1"/>
  <c r="AM129" i="1"/>
  <c r="AK129" i="1"/>
  <c r="W130" i="1"/>
  <c r="X128" i="1"/>
  <c r="M127" i="1"/>
  <c r="L127" i="1"/>
  <c r="Q128" i="1"/>
  <c r="U130" i="1"/>
  <c r="S128" i="1"/>
  <c r="AD128" i="1"/>
  <c r="C129" i="18"/>
  <c r="S128" i="18"/>
  <c r="AD128" i="18"/>
  <c r="S128" i="17"/>
  <c r="AD128" i="17"/>
  <c r="S128" i="16"/>
  <c r="AD128" i="16"/>
  <c r="C129" i="15"/>
  <c r="G129" i="15"/>
  <c r="S128" i="15"/>
  <c r="AD128" i="15"/>
  <c r="C129" i="14"/>
  <c r="G129" i="14"/>
  <c r="S128" i="14"/>
  <c r="AD128" i="14"/>
  <c r="F129" i="18"/>
  <c r="G129" i="18"/>
  <c r="F129" i="1"/>
  <c r="R129" i="1"/>
  <c r="F133" i="20"/>
  <c r="R133" i="20"/>
  <c r="F129" i="17"/>
  <c r="R129" i="17"/>
  <c r="F132" i="21"/>
  <c r="R132" i="21"/>
  <c r="F129" i="16"/>
  <c r="R129" i="16"/>
  <c r="F132" i="22"/>
  <c r="R132" i="22"/>
  <c r="F129" i="15"/>
  <c r="R129" i="15"/>
  <c r="F131" i="23"/>
  <c r="R131" i="23"/>
  <c r="F129" i="14"/>
  <c r="R129" i="14"/>
  <c r="R129" i="18"/>
  <c r="H130" i="24"/>
  <c r="B130" i="24"/>
  <c r="A130" i="24"/>
  <c r="J130" i="24"/>
  <c r="F131" i="24"/>
  <c r="R131" i="24"/>
  <c r="C132" i="24"/>
  <c r="G132" i="24"/>
  <c r="I131" i="24"/>
  <c r="S131" i="24"/>
  <c r="AD131" i="24"/>
  <c r="M129" i="23"/>
  <c r="L129" i="23"/>
  <c r="Q130" i="23"/>
  <c r="U130" i="23"/>
  <c r="AL133" i="23"/>
  <c r="AM133" i="23"/>
  <c r="AK133" i="23"/>
  <c r="W134" i="23"/>
  <c r="M130" i="20"/>
  <c r="L130" i="20"/>
  <c r="Q131" i="20"/>
  <c r="U131" i="20"/>
  <c r="AM133" i="20"/>
  <c r="AK133" i="20"/>
  <c r="AL133" i="20"/>
  <c r="W134" i="20"/>
  <c r="A128" i="15"/>
  <c r="J128" i="15"/>
  <c r="A128" i="18"/>
  <c r="A128" i="14"/>
  <c r="J128" i="14"/>
  <c r="B128" i="15"/>
  <c r="H128" i="15"/>
  <c r="A130" i="23"/>
  <c r="J130" i="23"/>
  <c r="B128" i="18"/>
  <c r="I129" i="15"/>
  <c r="B128" i="16"/>
  <c r="H128" i="16"/>
  <c r="B130" i="23"/>
  <c r="H130" i="23"/>
  <c r="H128" i="14"/>
  <c r="B128" i="14"/>
  <c r="I129" i="14"/>
  <c r="I129" i="16"/>
  <c r="I129" i="18"/>
  <c r="A128" i="16"/>
  <c r="J128" i="16"/>
  <c r="I131" i="23"/>
  <c r="S131" i="23"/>
  <c r="AD131" i="23"/>
  <c r="C132" i="23"/>
  <c r="G132" i="23"/>
  <c r="J131" i="22"/>
  <c r="A131" i="22"/>
  <c r="I132" i="22"/>
  <c r="S132" i="22"/>
  <c r="AD132" i="22"/>
  <c r="H131" i="22"/>
  <c r="B131" i="22"/>
  <c r="I132" i="21"/>
  <c r="S132" i="21"/>
  <c r="AD132" i="21"/>
  <c r="B131" i="21"/>
  <c r="J131" i="21"/>
  <c r="A131" i="21"/>
  <c r="J132" i="20"/>
  <c r="A132" i="20"/>
  <c r="I133" i="20"/>
  <c r="S133" i="20"/>
  <c r="AD133" i="20"/>
  <c r="B132" i="20"/>
  <c r="I129" i="17"/>
  <c r="B128" i="17"/>
  <c r="H128" i="17"/>
  <c r="J128" i="17"/>
  <c r="A128" i="17"/>
  <c r="B128" i="1"/>
  <c r="A128" i="1"/>
  <c r="J128" i="1"/>
  <c r="I129" i="1"/>
  <c r="AM129" i="18"/>
  <c r="AL129" i="18"/>
  <c r="AK129" i="18"/>
  <c r="W130" i="18"/>
  <c r="L128" i="18"/>
  <c r="Q129" i="18"/>
  <c r="M128" i="18"/>
  <c r="U129" i="18"/>
  <c r="AL129" i="16"/>
  <c r="AM129" i="16"/>
  <c r="AK129" i="16"/>
  <c r="W130" i="16"/>
  <c r="M129" i="16"/>
  <c r="L129" i="16"/>
  <c r="Q130" i="16"/>
  <c r="U132" i="16"/>
  <c r="AK127" i="17"/>
  <c r="AL127" i="17"/>
  <c r="AM127" i="17"/>
  <c r="W128" i="17"/>
  <c r="L127" i="17"/>
  <c r="Q128" i="17"/>
  <c r="M127" i="17"/>
  <c r="U131" i="17"/>
  <c r="AK130" i="1"/>
  <c r="AL130" i="1"/>
  <c r="AM130" i="1"/>
  <c r="W131" i="1"/>
  <c r="X129" i="1"/>
  <c r="M128" i="1"/>
  <c r="L128" i="1"/>
  <c r="Q129" i="1"/>
  <c r="U131" i="1"/>
  <c r="S129" i="1"/>
  <c r="AD129" i="1"/>
  <c r="C130" i="18"/>
  <c r="S129" i="18"/>
  <c r="AD129" i="18"/>
  <c r="S129" i="17"/>
  <c r="AD129" i="17"/>
  <c r="S129" i="16"/>
  <c r="AD129" i="16"/>
  <c r="C130" i="15"/>
  <c r="G130" i="15"/>
  <c r="S129" i="15"/>
  <c r="AD129" i="15"/>
  <c r="C130" i="14"/>
  <c r="G130" i="14"/>
  <c r="S129" i="14"/>
  <c r="AD129" i="14"/>
  <c r="F130" i="18"/>
  <c r="G130" i="18"/>
  <c r="F130" i="1"/>
  <c r="R130" i="1"/>
  <c r="F134" i="20"/>
  <c r="R134" i="20"/>
  <c r="F130" i="17"/>
  <c r="R130" i="17"/>
  <c r="F133" i="21"/>
  <c r="R133" i="21"/>
  <c r="F130" i="16"/>
  <c r="R130" i="16"/>
  <c r="F133" i="22"/>
  <c r="R133" i="22"/>
  <c r="F130" i="15"/>
  <c r="R130" i="15"/>
  <c r="F132" i="23"/>
  <c r="R132" i="23"/>
  <c r="F130" i="14"/>
  <c r="R130" i="14"/>
  <c r="R130" i="18"/>
  <c r="J131" i="24"/>
  <c r="A131" i="24"/>
  <c r="F132" i="24"/>
  <c r="R132" i="24"/>
  <c r="C133" i="24"/>
  <c r="G133" i="24"/>
  <c r="I132" i="24"/>
  <c r="S132" i="24"/>
  <c r="AD132" i="24"/>
  <c r="B131" i="24"/>
  <c r="H131" i="24"/>
  <c r="AK134" i="23"/>
  <c r="AM134" i="23"/>
  <c r="AL134" i="23"/>
  <c r="W135" i="23"/>
  <c r="L130" i="23"/>
  <c r="Q131" i="23"/>
  <c r="M130" i="23"/>
  <c r="U131" i="23"/>
  <c r="AK134" i="20"/>
  <c r="AM134" i="20"/>
  <c r="AL134" i="20"/>
  <c r="W135" i="20"/>
  <c r="L131" i="20"/>
  <c r="Q132" i="20"/>
  <c r="M131" i="20"/>
  <c r="U132" i="20"/>
  <c r="I132" i="23"/>
  <c r="S132" i="23"/>
  <c r="AD132" i="23"/>
  <c r="C133" i="23"/>
  <c r="G133" i="23"/>
  <c r="I130" i="15"/>
  <c r="B131" i="23"/>
  <c r="H131" i="23"/>
  <c r="A129" i="16"/>
  <c r="J129" i="16"/>
  <c r="B129" i="18"/>
  <c r="H129" i="18"/>
  <c r="A129" i="14"/>
  <c r="J129" i="14"/>
  <c r="A129" i="15"/>
  <c r="J129" i="15"/>
  <c r="B129" i="16"/>
  <c r="H129" i="16"/>
  <c r="I130" i="14"/>
  <c r="I130" i="16"/>
  <c r="I130" i="18"/>
  <c r="J131" i="23"/>
  <c r="A131" i="23"/>
  <c r="J129" i="18"/>
  <c r="A129" i="18"/>
  <c r="H129" i="14"/>
  <c r="B129" i="14"/>
  <c r="B129" i="15"/>
  <c r="H129" i="15"/>
  <c r="J132" i="22"/>
  <c r="A132" i="22"/>
  <c r="I133" i="22"/>
  <c r="S133" i="22"/>
  <c r="AD133" i="22"/>
  <c r="B132" i="22"/>
  <c r="H132" i="22"/>
  <c r="I133" i="21"/>
  <c r="S133" i="21"/>
  <c r="AD133" i="21"/>
  <c r="B132" i="21"/>
  <c r="A132" i="21"/>
  <c r="J132" i="21"/>
  <c r="A133" i="20"/>
  <c r="J133" i="20"/>
  <c r="I134" i="20"/>
  <c r="S134" i="20"/>
  <c r="AD134" i="20"/>
  <c r="B133" i="20"/>
  <c r="I130" i="17"/>
  <c r="H129" i="17"/>
  <c r="B129" i="17"/>
  <c r="J129" i="17"/>
  <c r="A129" i="17"/>
  <c r="B129" i="1"/>
  <c r="A129" i="1"/>
  <c r="J129" i="1"/>
  <c r="I130" i="1"/>
  <c r="AK130" i="18"/>
  <c r="AL130" i="18"/>
  <c r="AM130" i="18"/>
  <c r="W131" i="18"/>
  <c r="L129" i="18"/>
  <c r="Q130" i="18"/>
  <c r="M129" i="18"/>
  <c r="U130" i="18"/>
  <c r="AK130" i="16"/>
  <c r="AL130" i="16"/>
  <c r="AM130" i="16"/>
  <c r="W131" i="16"/>
  <c r="M130" i="16"/>
  <c r="L130" i="16"/>
  <c r="Q131" i="16"/>
  <c r="U133" i="16"/>
  <c r="AK128" i="17"/>
  <c r="AL128" i="17"/>
  <c r="AM128" i="17"/>
  <c r="W129" i="17"/>
  <c r="L128" i="17"/>
  <c r="Q129" i="17"/>
  <c r="M128" i="17"/>
  <c r="U132" i="17"/>
  <c r="AL131" i="1"/>
  <c r="AM131" i="1"/>
  <c r="AK131" i="1"/>
  <c r="W132" i="1"/>
  <c r="X130" i="1"/>
  <c r="M129" i="1"/>
  <c r="L129" i="1"/>
  <c r="Q130" i="1"/>
  <c r="U132" i="1"/>
  <c r="S130" i="1"/>
  <c r="AD130" i="1"/>
  <c r="C131" i="18"/>
  <c r="S130" i="18"/>
  <c r="AD130" i="18"/>
  <c r="S130" i="17"/>
  <c r="AD130" i="17"/>
  <c r="S130" i="16"/>
  <c r="AD130" i="16"/>
  <c r="C131" i="15"/>
  <c r="G131" i="15"/>
  <c r="S130" i="15"/>
  <c r="AD130" i="15"/>
  <c r="C131" i="14"/>
  <c r="G131" i="14"/>
  <c r="S130" i="14"/>
  <c r="AD130" i="14"/>
  <c r="F131" i="18"/>
  <c r="G131" i="18"/>
  <c r="F131" i="1"/>
  <c r="R131" i="1"/>
  <c r="F135" i="20"/>
  <c r="R135" i="20"/>
  <c r="F131" i="17"/>
  <c r="R131" i="17"/>
  <c r="F134" i="21"/>
  <c r="R134" i="21"/>
  <c r="F131" i="16"/>
  <c r="R131" i="16"/>
  <c r="F134" i="22"/>
  <c r="R134" i="22"/>
  <c r="F131" i="15"/>
  <c r="R131" i="15"/>
  <c r="F133" i="23"/>
  <c r="R133" i="23"/>
  <c r="F131" i="14"/>
  <c r="R131" i="14"/>
  <c r="R131" i="18"/>
  <c r="B132" i="24"/>
  <c r="H132" i="24"/>
  <c r="J132" i="24"/>
  <c r="A132" i="24"/>
  <c r="F133" i="24"/>
  <c r="R133" i="24"/>
  <c r="C134" i="24"/>
  <c r="G134" i="24"/>
  <c r="I133" i="24"/>
  <c r="S133" i="24"/>
  <c r="AD133" i="24"/>
  <c r="M131" i="23"/>
  <c r="L131" i="23"/>
  <c r="U132" i="23"/>
  <c r="AK135" i="23"/>
  <c r="AL135" i="23"/>
  <c r="AM135" i="23"/>
  <c r="W136" i="23"/>
  <c r="Q132" i="23"/>
  <c r="L132" i="20"/>
  <c r="Q133" i="20"/>
  <c r="M132" i="20"/>
  <c r="U133" i="20"/>
  <c r="AM135" i="20"/>
  <c r="AL135" i="20"/>
  <c r="AK135" i="20"/>
  <c r="W136" i="20"/>
  <c r="H130" i="18"/>
  <c r="B130" i="18"/>
  <c r="J130" i="18"/>
  <c r="A130" i="18"/>
  <c r="A130" i="14"/>
  <c r="J130" i="14"/>
  <c r="H132" i="23"/>
  <c r="B132" i="23"/>
  <c r="H130" i="14"/>
  <c r="B130" i="14"/>
  <c r="C134" i="23"/>
  <c r="G134" i="23"/>
  <c r="S133" i="23"/>
  <c r="AD133" i="23"/>
  <c r="I133" i="23"/>
  <c r="I131" i="15"/>
  <c r="A130" i="16"/>
  <c r="J130" i="16"/>
  <c r="B130" i="15"/>
  <c r="H130" i="15"/>
  <c r="I131" i="14"/>
  <c r="I131" i="16"/>
  <c r="I131" i="18"/>
  <c r="B130" i="16"/>
  <c r="H130" i="16"/>
  <c r="A130" i="15"/>
  <c r="J130" i="15"/>
  <c r="J132" i="23"/>
  <c r="A132" i="23"/>
  <c r="A133" i="22"/>
  <c r="J133" i="22"/>
  <c r="I134" i="22"/>
  <c r="S134" i="22"/>
  <c r="AD134" i="22"/>
  <c r="H133" i="22"/>
  <c r="B133" i="22"/>
  <c r="A133" i="21"/>
  <c r="J133" i="21"/>
  <c r="I134" i="21"/>
  <c r="S134" i="21"/>
  <c r="AD134" i="21"/>
  <c r="B133" i="21"/>
  <c r="S135" i="20"/>
  <c r="AD135" i="20"/>
  <c r="I135" i="20"/>
  <c r="B134" i="20"/>
  <c r="A134" i="20"/>
  <c r="J134" i="20"/>
  <c r="I131" i="17"/>
  <c r="H130" i="17"/>
  <c r="B130" i="17"/>
  <c r="J130" i="17"/>
  <c r="A130" i="17"/>
  <c r="B130" i="1"/>
  <c r="A130" i="1"/>
  <c r="J130" i="1"/>
  <c r="I131" i="1"/>
  <c r="AK131" i="18"/>
  <c r="AL131" i="18"/>
  <c r="AM131" i="18"/>
  <c r="W132" i="18"/>
  <c r="M130" i="18"/>
  <c r="L130" i="18"/>
  <c r="Q131" i="18"/>
  <c r="U131" i="18"/>
  <c r="AL131" i="16"/>
  <c r="AK131" i="16"/>
  <c r="AM131" i="16"/>
  <c r="W132" i="16"/>
  <c r="M131" i="16"/>
  <c r="L131" i="16"/>
  <c r="Q132" i="16"/>
  <c r="U134" i="16"/>
  <c r="AL129" i="17"/>
  <c r="AM129" i="17"/>
  <c r="AK129" i="17"/>
  <c r="W130" i="17"/>
  <c r="L129" i="17"/>
  <c r="Q130" i="17"/>
  <c r="M129" i="17"/>
  <c r="U133" i="17"/>
  <c r="AL132" i="1"/>
  <c r="AM132" i="1"/>
  <c r="AK132" i="1"/>
  <c r="W133" i="1"/>
  <c r="X131" i="1"/>
  <c r="M130" i="1"/>
  <c r="L130" i="1"/>
  <c r="Q131" i="1"/>
  <c r="U133" i="1"/>
  <c r="S131" i="1"/>
  <c r="AD131" i="1"/>
  <c r="C132" i="18"/>
  <c r="S131" i="18"/>
  <c r="AD131" i="18"/>
  <c r="S131" i="17"/>
  <c r="AD131" i="17"/>
  <c r="S131" i="16"/>
  <c r="AD131" i="16"/>
  <c r="C132" i="15"/>
  <c r="G132" i="15"/>
  <c r="S131" i="15"/>
  <c r="AD131" i="15"/>
  <c r="C132" i="14"/>
  <c r="G132" i="14"/>
  <c r="S131" i="14"/>
  <c r="AD131" i="14"/>
  <c r="F132" i="18"/>
  <c r="G132" i="18"/>
  <c r="F132" i="1"/>
  <c r="R132" i="1"/>
  <c r="F136" i="20"/>
  <c r="R136" i="20"/>
  <c r="F132" i="17"/>
  <c r="R132" i="17"/>
  <c r="F135" i="21"/>
  <c r="R135" i="21"/>
  <c r="F132" i="16"/>
  <c r="R132" i="16"/>
  <c r="F135" i="22"/>
  <c r="R135" i="22"/>
  <c r="F132" i="15"/>
  <c r="R132" i="15"/>
  <c r="F134" i="23"/>
  <c r="R134" i="23"/>
  <c r="F132" i="14"/>
  <c r="R132" i="14"/>
  <c r="R132" i="18"/>
  <c r="A133" i="24"/>
  <c r="J133" i="24"/>
  <c r="F134" i="24"/>
  <c r="R134" i="24"/>
  <c r="I134" i="24"/>
  <c r="S134" i="24"/>
  <c r="AD134" i="24"/>
  <c r="C135" i="24"/>
  <c r="G135" i="24"/>
  <c r="B133" i="24"/>
  <c r="H133" i="24"/>
  <c r="AM136" i="23"/>
  <c r="AK136" i="23"/>
  <c r="AL136" i="23"/>
  <c r="W137" i="23"/>
  <c r="L132" i="23"/>
  <c r="Q133" i="23"/>
  <c r="M132" i="23"/>
  <c r="U133" i="23"/>
  <c r="AK136" i="20"/>
  <c r="AL136" i="20"/>
  <c r="AM136" i="20"/>
  <c r="W137" i="20"/>
  <c r="L133" i="20"/>
  <c r="Q134" i="20"/>
  <c r="M133" i="20"/>
  <c r="U134" i="20"/>
  <c r="B131" i="16"/>
  <c r="H131" i="16"/>
  <c r="B131" i="15"/>
  <c r="H131" i="15"/>
  <c r="B133" i="23"/>
  <c r="H133" i="23"/>
  <c r="A131" i="15"/>
  <c r="J131" i="15"/>
  <c r="I134" i="23"/>
  <c r="S134" i="23"/>
  <c r="AD134" i="23"/>
  <c r="C135" i="23"/>
  <c r="G135" i="23"/>
  <c r="H131" i="18"/>
  <c r="B131" i="18"/>
  <c r="H131" i="14"/>
  <c r="B131" i="14"/>
  <c r="A133" i="23"/>
  <c r="J133" i="23"/>
  <c r="A131" i="16"/>
  <c r="J131" i="16"/>
  <c r="I132" i="15"/>
  <c r="I132" i="14"/>
  <c r="I132" i="16"/>
  <c r="I132" i="18"/>
  <c r="J131" i="18"/>
  <c r="A131" i="18"/>
  <c r="A131" i="14"/>
  <c r="J131" i="14"/>
  <c r="I135" i="22"/>
  <c r="S135" i="22"/>
  <c r="AD135" i="22"/>
  <c r="H134" i="22"/>
  <c r="B134" i="22"/>
  <c r="A134" i="22"/>
  <c r="J134" i="22"/>
  <c r="J134" i="21"/>
  <c r="A134" i="21"/>
  <c r="I135" i="21"/>
  <c r="S135" i="21"/>
  <c r="AD135" i="21"/>
  <c r="B134" i="21"/>
  <c r="J135" i="20"/>
  <c r="A135" i="20"/>
  <c r="I136" i="20"/>
  <c r="S136" i="20"/>
  <c r="AD136" i="20"/>
  <c r="B135" i="20"/>
  <c r="I132" i="17"/>
  <c r="H131" i="17"/>
  <c r="B131" i="17"/>
  <c r="J131" i="17"/>
  <c r="A131" i="17"/>
  <c r="A131" i="1"/>
  <c r="J131" i="1"/>
  <c r="B131" i="1"/>
  <c r="I132" i="1"/>
  <c r="AL132" i="18"/>
  <c r="AM132" i="18"/>
  <c r="AK132" i="18"/>
  <c r="W133" i="18"/>
  <c r="L131" i="18"/>
  <c r="Q132" i="18"/>
  <c r="M131" i="18"/>
  <c r="U132" i="18"/>
  <c r="AM132" i="16"/>
  <c r="AK132" i="16"/>
  <c r="AL132" i="16"/>
  <c r="W133" i="16"/>
  <c r="M132" i="16"/>
  <c r="L132" i="16"/>
  <c r="Q133" i="16"/>
  <c r="U135" i="16"/>
  <c r="AM130" i="17"/>
  <c r="AK130" i="17"/>
  <c r="AL130" i="17"/>
  <c r="W131" i="17"/>
  <c r="L130" i="17"/>
  <c r="Q131" i="17"/>
  <c r="M130" i="17"/>
  <c r="U134" i="17"/>
  <c r="AK133" i="1"/>
  <c r="AL133" i="1"/>
  <c r="AM133" i="1"/>
  <c r="W134" i="1"/>
  <c r="X132" i="1"/>
  <c r="M131" i="1"/>
  <c r="L131" i="1"/>
  <c r="Q132" i="1"/>
  <c r="U134" i="1"/>
  <c r="S132" i="1"/>
  <c r="AD132" i="1"/>
  <c r="C133" i="18"/>
  <c r="S132" i="18"/>
  <c r="AD132" i="18"/>
  <c r="S132" i="17"/>
  <c r="AD132" i="17"/>
  <c r="S132" i="16"/>
  <c r="C133" i="15"/>
  <c r="G133" i="15"/>
  <c r="S132" i="15"/>
  <c r="AD132" i="15"/>
  <c r="C133" i="14"/>
  <c r="G133" i="14"/>
  <c r="S132" i="14"/>
  <c r="AD132" i="14"/>
  <c r="F133" i="18"/>
  <c r="G133" i="18"/>
  <c r="F133" i="1"/>
  <c r="R133" i="1"/>
  <c r="F137" i="20"/>
  <c r="R137" i="20"/>
  <c r="F133" i="17"/>
  <c r="R133" i="17"/>
  <c r="F136" i="21"/>
  <c r="R136" i="21"/>
  <c r="F133" i="16"/>
  <c r="R133" i="16"/>
  <c r="F136" i="22"/>
  <c r="R136" i="22"/>
  <c r="F133" i="15"/>
  <c r="R133" i="15"/>
  <c r="F135" i="23"/>
  <c r="R135" i="23"/>
  <c r="F133" i="14"/>
  <c r="R133" i="14"/>
  <c r="R133" i="18"/>
  <c r="A134" i="24"/>
  <c r="J134" i="24"/>
  <c r="F135" i="24"/>
  <c r="R135" i="24"/>
  <c r="S135" i="24"/>
  <c r="AD135" i="24"/>
  <c r="I135" i="24"/>
  <c r="C136" i="24"/>
  <c r="G136" i="24"/>
  <c r="H134" i="24"/>
  <c r="B134" i="24"/>
  <c r="M133" i="23"/>
  <c r="L133" i="23"/>
  <c r="Q134" i="23"/>
  <c r="U134" i="23"/>
  <c r="AL137" i="23"/>
  <c r="AM137" i="23"/>
  <c r="AK137" i="23"/>
  <c r="W138" i="23"/>
  <c r="L134" i="20"/>
  <c r="Q135" i="20"/>
  <c r="M134" i="20"/>
  <c r="U135" i="20"/>
  <c r="AK137" i="20"/>
  <c r="AM137" i="20"/>
  <c r="AL137" i="20"/>
  <c r="W138" i="20"/>
  <c r="H132" i="14"/>
  <c r="B132" i="14"/>
  <c r="I135" i="23"/>
  <c r="C136" i="23"/>
  <c r="G136" i="23"/>
  <c r="S135" i="23"/>
  <c r="AD135" i="23"/>
  <c r="I133" i="15"/>
  <c r="J132" i="18"/>
  <c r="A132" i="18"/>
  <c r="A132" i="14"/>
  <c r="J132" i="14"/>
  <c r="H134" i="23"/>
  <c r="B134" i="23"/>
  <c r="H132" i="18"/>
  <c r="B132" i="18"/>
  <c r="B132" i="16"/>
  <c r="H132" i="16"/>
  <c r="B132" i="15"/>
  <c r="H132" i="15"/>
  <c r="I133" i="14"/>
  <c r="I133" i="16"/>
  <c r="I133" i="18"/>
  <c r="A132" i="16"/>
  <c r="J132" i="16"/>
  <c r="A132" i="15"/>
  <c r="J132" i="15"/>
  <c r="J134" i="23"/>
  <c r="A134" i="23"/>
  <c r="J135" i="22"/>
  <c r="A135" i="22"/>
  <c r="I136" i="22"/>
  <c r="S136" i="22"/>
  <c r="AD136" i="22"/>
  <c r="H135" i="22"/>
  <c r="B135" i="22"/>
  <c r="A135" i="21"/>
  <c r="J135" i="21"/>
  <c r="S136" i="21"/>
  <c r="AD136" i="21"/>
  <c r="I136" i="21"/>
  <c r="B135" i="21"/>
  <c r="J136" i="20"/>
  <c r="A136" i="20"/>
  <c r="I137" i="20"/>
  <c r="S137" i="20"/>
  <c r="AD137" i="20"/>
  <c r="B136" i="20"/>
  <c r="I133" i="17"/>
  <c r="B132" i="17"/>
  <c r="H132" i="17"/>
  <c r="J132" i="17"/>
  <c r="A132" i="17"/>
  <c r="AD132" i="16"/>
  <c r="B132" i="1"/>
  <c r="A132" i="1"/>
  <c r="J132" i="1"/>
  <c r="I133" i="1"/>
  <c r="AM133" i="18"/>
  <c r="AK133" i="18"/>
  <c r="AL133" i="18"/>
  <c r="W134" i="18"/>
  <c r="L132" i="18"/>
  <c r="Q133" i="18"/>
  <c r="M132" i="18"/>
  <c r="U133" i="18"/>
  <c r="AK133" i="16"/>
  <c r="AL133" i="16"/>
  <c r="AM133" i="16"/>
  <c r="W134" i="16"/>
  <c r="M133" i="16"/>
  <c r="L133" i="16"/>
  <c r="Q134" i="16"/>
  <c r="U136" i="16"/>
  <c r="AK131" i="17"/>
  <c r="AL131" i="17"/>
  <c r="AM131" i="17"/>
  <c r="W132" i="17"/>
  <c r="L131" i="17"/>
  <c r="Q132" i="17"/>
  <c r="M131" i="17"/>
  <c r="U135" i="17"/>
  <c r="AK134" i="1"/>
  <c r="AL134" i="1"/>
  <c r="AM134" i="1"/>
  <c r="W135" i="1"/>
  <c r="X133" i="1"/>
  <c r="M132" i="1"/>
  <c r="L132" i="1"/>
  <c r="Q133" i="1"/>
  <c r="U135" i="1"/>
  <c r="S133" i="1"/>
  <c r="AD133" i="1"/>
  <c r="C134" i="18"/>
  <c r="S133" i="18"/>
  <c r="AD133" i="18"/>
  <c r="S133" i="17"/>
  <c r="AD133" i="17"/>
  <c r="S133" i="16"/>
  <c r="AD133" i="16"/>
  <c r="C134" i="15"/>
  <c r="G134" i="15"/>
  <c r="S133" i="15"/>
  <c r="AD133" i="15"/>
  <c r="C134" i="14"/>
  <c r="G134" i="14"/>
  <c r="S133" i="14"/>
  <c r="AD133" i="14"/>
  <c r="F134" i="18"/>
  <c r="G134" i="18"/>
  <c r="F134" i="1"/>
  <c r="R134" i="1"/>
  <c r="F138" i="20"/>
  <c r="R138" i="20"/>
  <c r="F134" i="17"/>
  <c r="R134" i="17"/>
  <c r="F137" i="21"/>
  <c r="R137" i="21"/>
  <c r="F134" i="16"/>
  <c r="R134" i="16"/>
  <c r="F137" i="22"/>
  <c r="R137" i="22"/>
  <c r="F134" i="15"/>
  <c r="R134" i="15"/>
  <c r="F136" i="23"/>
  <c r="R136" i="23"/>
  <c r="F134" i="14"/>
  <c r="R134" i="14"/>
  <c r="R134" i="18"/>
  <c r="F136" i="24"/>
  <c r="R136" i="24"/>
  <c r="C137" i="24"/>
  <c r="G137" i="24"/>
  <c r="I136" i="24"/>
  <c r="S136" i="24"/>
  <c r="AD136" i="24"/>
  <c r="B135" i="24"/>
  <c r="H135" i="24"/>
  <c r="J135" i="24"/>
  <c r="A135" i="24"/>
  <c r="AK138" i="23"/>
  <c r="AM138" i="23"/>
  <c r="AL138" i="23"/>
  <c r="W139" i="23"/>
  <c r="M134" i="23"/>
  <c r="L134" i="23"/>
  <c r="U135" i="23"/>
  <c r="Q135" i="23"/>
  <c r="AL138" i="20"/>
  <c r="AM138" i="20"/>
  <c r="AK138" i="20"/>
  <c r="W139" i="20"/>
  <c r="M135" i="20"/>
  <c r="L135" i="20"/>
  <c r="Q136" i="20"/>
  <c r="U136" i="20"/>
  <c r="I134" i="14"/>
  <c r="I134" i="16"/>
  <c r="I134" i="18"/>
  <c r="A133" i="16"/>
  <c r="J133" i="16"/>
  <c r="B133" i="15"/>
  <c r="H133" i="15"/>
  <c r="J135" i="23"/>
  <c r="A135" i="23"/>
  <c r="B133" i="16"/>
  <c r="H133" i="16"/>
  <c r="I136" i="23"/>
  <c r="S136" i="23"/>
  <c r="AD136" i="23"/>
  <c r="C137" i="23"/>
  <c r="G137" i="23"/>
  <c r="J133" i="18"/>
  <c r="A133" i="18"/>
  <c r="A133" i="14"/>
  <c r="J133" i="14"/>
  <c r="B135" i="23"/>
  <c r="H135" i="23"/>
  <c r="A133" i="15"/>
  <c r="J133" i="15"/>
  <c r="I134" i="15"/>
  <c r="B133" i="18"/>
  <c r="H133" i="18"/>
  <c r="H133" i="14"/>
  <c r="B133" i="14"/>
  <c r="J136" i="22"/>
  <c r="A136" i="22"/>
  <c r="I137" i="22"/>
  <c r="S137" i="22"/>
  <c r="AD137" i="22"/>
  <c r="B136" i="22"/>
  <c r="H136" i="22"/>
  <c r="I137" i="21"/>
  <c r="S137" i="21"/>
  <c r="AD137" i="21"/>
  <c r="B136" i="21"/>
  <c r="J136" i="21"/>
  <c r="A136" i="21"/>
  <c r="A137" i="20"/>
  <c r="J137" i="20"/>
  <c r="I138" i="20"/>
  <c r="S138" i="20"/>
  <c r="AD138" i="20"/>
  <c r="B137" i="20"/>
  <c r="I134" i="17"/>
  <c r="H133" i="17"/>
  <c r="B133" i="17"/>
  <c r="J133" i="17"/>
  <c r="A133" i="17"/>
  <c r="B133" i="1"/>
  <c r="A133" i="1"/>
  <c r="J133" i="1"/>
  <c r="I134" i="1"/>
  <c r="AM134" i="18"/>
  <c r="AK134" i="18"/>
  <c r="AL134" i="18"/>
  <c r="W135" i="18"/>
  <c r="M133" i="18"/>
  <c r="L133" i="18"/>
  <c r="Q134" i="18"/>
  <c r="U134" i="18"/>
  <c r="AK134" i="16"/>
  <c r="AM134" i="16"/>
  <c r="AL134" i="16"/>
  <c r="W135" i="16"/>
  <c r="M134" i="16"/>
  <c r="L134" i="16"/>
  <c r="Q135" i="16"/>
  <c r="U137" i="16"/>
  <c r="AK132" i="17"/>
  <c r="AL132" i="17"/>
  <c r="AM132" i="17"/>
  <c r="W133" i="17"/>
  <c r="L132" i="17"/>
  <c r="Q133" i="17"/>
  <c r="M132" i="17"/>
  <c r="U136" i="17"/>
  <c r="AM135" i="1"/>
  <c r="AK135" i="1"/>
  <c r="AL135" i="1"/>
  <c r="W136" i="1"/>
  <c r="X134" i="1"/>
  <c r="M133" i="1"/>
  <c r="L133" i="1"/>
  <c r="Q134" i="1"/>
  <c r="U136" i="1"/>
  <c r="S134" i="1"/>
  <c r="AD134" i="1"/>
  <c r="C135" i="18"/>
  <c r="S134" i="18"/>
  <c r="AD134" i="18"/>
  <c r="S134" i="17"/>
  <c r="AD134" i="17"/>
  <c r="S134" i="16"/>
  <c r="AD134" i="16"/>
  <c r="C135" i="15"/>
  <c r="G135" i="15"/>
  <c r="S134" i="15"/>
  <c r="AD134" i="15"/>
  <c r="C135" i="14"/>
  <c r="G135" i="14"/>
  <c r="S134" i="14"/>
  <c r="AD134" i="14"/>
  <c r="F135" i="18"/>
  <c r="G135" i="18"/>
  <c r="F135" i="1"/>
  <c r="R135" i="1"/>
  <c r="F139" i="20"/>
  <c r="R139" i="20"/>
  <c r="F135" i="17"/>
  <c r="R135" i="17"/>
  <c r="F138" i="21"/>
  <c r="R138" i="21"/>
  <c r="F135" i="16"/>
  <c r="R135" i="16"/>
  <c r="F138" i="22"/>
  <c r="R138" i="22"/>
  <c r="F135" i="15"/>
  <c r="R135" i="15"/>
  <c r="F137" i="23"/>
  <c r="R137" i="23"/>
  <c r="F135" i="14"/>
  <c r="R135" i="14"/>
  <c r="R135" i="18"/>
  <c r="A136" i="24"/>
  <c r="J136" i="24"/>
  <c r="F137" i="24"/>
  <c r="R137" i="24"/>
  <c r="C138" i="24"/>
  <c r="G138" i="24"/>
  <c r="I137" i="24"/>
  <c r="S137" i="24"/>
  <c r="AD137" i="24"/>
  <c r="H136" i="24"/>
  <c r="B136" i="24"/>
  <c r="M135" i="23"/>
  <c r="L135" i="23"/>
  <c r="Q136" i="23"/>
  <c r="U136" i="23"/>
  <c r="AK139" i="23"/>
  <c r="AL139" i="23"/>
  <c r="AM139" i="23"/>
  <c r="W140" i="23"/>
  <c r="L136" i="20"/>
  <c r="Q137" i="20"/>
  <c r="M136" i="20"/>
  <c r="U137" i="20"/>
  <c r="AL139" i="20"/>
  <c r="AM139" i="20"/>
  <c r="AK139" i="20"/>
  <c r="W140" i="20"/>
  <c r="A134" i="16"/>
  <c r="J134" i="16"/>
  <c r="I135" i="15"/>
  <c r="A134" i="15"/>
  <c r="J134" i="15"/>
  <c r="J136" i="23"/>
  <c r="A136" i="23"/>
  <c r="B134" i="16"/>
  <c r="H134" i="16"/>
  <c r="B134" i="15"/>
  <c r="H134" i="15"/>
  <c r="H136" i="23"/>
  <c r="B136" i="23"/>
  <c r="H134" i="18"/>
  <c r="B134" i="18"/>
  <c r="H134" i="14"/>
  <c r="B134" i="14"/>
  <c r="I135" i="14"/>
  <c r="I135" i="16"/>
  <c r="I135" i="18"/>
  <c r="S137" i="23"/>
  <c r="AD137" i="23"/>
  <c r="C138" i="23"/>
  <c r="G138" i="23"/>
  <c r="I137" i="23"/>
  <c r="J134" i="18"/>
  <c r="A134" i="18"/>
  <c r="A134" i="14"/>
  <c r="J134" i="14"/>
  <c r="A137" i="22"/>
  <c r="J137" i="22"/>
  <c r="I138" i="22"/>
  <c r="S138" i="22"/>
  <c r="AD138" i="22"/>
  <c r="H137" i="22"/>
  <c r="B137" i="22"/>
  <c r="I138" i="21"/>
  <c r="S138" i="21"/>
  <c r="AD138" i="21"/>
  <c r="B137" i="21"/>
  <c r="J137" i="21"/>
  <c r="A137" i="21"/>
  <c r="S139" i="20"/>
  <c r="AD139" i="20"/>
  <c r="I139" i="20"/>
  <c r="B138" i="20"/>
  <c r="A138" i="20"/>
  <c r="J138" i="20"/>
  <c r="I135" i="17"/>
  <c r="B134" i="17"/>
  <c r="H134" i="17"/>
  <c r="J134" i="17"/>
  <c r="A134" i="17"/>
  <c r="B134" i="1"/>
  <c r="A134" i="1"/>
  <c r="J134" i="1"/>
  <c r="I135" i="1"/>
  <c r="AK135" i="18"/>
  <c r="AL135" i="18"/>
  <c r="AM135" i="18"/>
  <c r="W136" i="18"/>
  <c r="L134" i="18"/>
  <c r="Q135" i="18"/>
  <c r="M134" i="18"/>
  <c r="U135" i="18"/>
  <c r="AL135" i="16"/>
  <c r="AK135" i="16"/>
  <c r="AM135" i="16"/>
  <c r="W136" i="16"/>
  <c r="M135" i="16"/>
  <c r="L135" i="16"/>
  <c r="Q136" i="16"/>
  <c r="U138" i="16"/>
  <c r="AL133" i="17"/>
  <c r="AM133" i="17"/>
  <c r="AK133" i="17"/>
  <c r="W134" i="17"/>
  <c r="L133" i="17"/>
  <c r="Q134" i="17"/>
  <c r="M133" i="17"/>
  <c r="U137" i="17"/>
  <c r="AL136" i="1"/>
  <c r="AM136" i="1"/>
  <c r="AK136" i="1"/>
  <c r="W137" i="1"/>
  <c r="X135" i="1"/>
  <c r="M134" i="1"/>
  <c r="L134" i="1"/>
  <c r="Q135" i="1"/>
  <c r="U137" i="1"/>
  <c r="S135" i="1"/>
  <c r="AD135" i="1"/>
  <c r="C136" i="18"/>
  <c r="S135" i="18"/>
  <c r="AD135" i="18"/>
  <c r="S135" i="17"/>
  <c r="AD135" i="17"/>
  <c r="S135" i="16"/>
  <c r="AD135" i="16"/>
  <c r="C136" i="15"/>
  <c r="G136" i="15"/>
  <c r="S135" i="15"/>
  <c r="AD135" i="15"/>
  <c r="C136" i="14"/>
  <c r="G136" i="14"/>
  <c r="S135" i="14"/>
  <c r="AD135" i="14"/>
  <c r="F136" i="18"/>
  <c r="G136" i="18"/>
  <c r="F136" i="1"/>
  <c r="R136" i="1"/>
  <c r="F140" i="20"/>
  <c r="R140" i="20"/>
  <c r="F136" i="17"/>
  <c r="R136" i="17"/>
  <c r="F139" i="21"/>
  <c r="R139" i="21"/>
  <c r="F136" i="16"/>
  <c r="R136" i="16"/>
  <c r="F139" i="22"/>
  <c r="R139" i="22"/>
  <c r="F136" i="15"/>
  <c r="R136" i="15"/>
  <c r="F138" i="23"/>
  <c r="R138" i="23"/>
  <c r="F136" i="14"/>
  <c r="R136" i="14"/>
  <c r="R136" i="18"/>
  <c r="H137" i="24"/>
  <c r="B137" i="24"/>
  <c r="J137" i="24"/>
  <c r="A137" i="24"/>
  <c r="F138" i="24"/>
  <c r="R138" i="24"/>
  <c r="I138" i="24"/>
  <c r="S138" i="24"/>
  <c r="AD138" i="24"/>
  <c r="C139" i="24"/>
  <c r="G139" i="24"/>
  <c r="AM140" i="23"/>
  <c r="AK140" i="23"/>
  <c r="AL140" i="23"/>
  <c r="W141" i="23"/>
  <c r="L136" i="23"/>
  <c r="Q137" i="23"/>
  <c r="M136" i="23"/>
  <c r="U137" i="23"/>
  <c r="AK140" i="20"/>
  <c r="AM140" i="20"/>
  <c r="AL140" i="20"/>
  <c r="W141" i="20"/>
  <c r="L137" i="20"/>
  <c r="Q138" i="20"/>
  <c r="M137" i="20"/>
  <c r="U138" i="20"/>
  <c r="H135" i="18"/>
  <c r="B135" i="18"/>
  <c r="A135" i="15"/>
  <c r="J135" i="15"/>
  <c r="I136" i="15"/>
  <c r="I138" i="23"/>
  <c r="S138" i="23"/>
  <c r="AD138" i="23"/>
  <c r="C139" i="23"/>
  <c r="G139" i="23"/>
  <c r="J135" i="18"/>
  <c r="A135" i="18"/>
  <c r="H135" i="14"/>
  <c r="B135" i="14"/>
  <c r="B135" i="15"/>
  <c r="H135" i="15"/>
  <c r="A137" i="23"/>
  <c r="J137" i="23"/>
  <c r="A135" i="14"/>
  <c r="J135" i="14"/>
  <c r="A135" i="16"/>
  <c r="J135" i="16"/>
  <c r="I136" i="14"/>
  <c r="I136" i="16"/>
  <c r="I136" i="18"/>
  <c r="H137" i="23"/>
  <c r="B137" i="23"/>
  <c r="B135" i="16"/>
  <c r="H135" i="16"/>
  <c r="I139" i="22"/>
  <c r="S139" i="22"/>
  <c r="AD139" i="22"/>
  <c r="H138" i="22"/>
  <c r="B138" i="22"/>
  <c r="A138" i="22"/>
  <c r="J138" i="22"/>
  <c r="A138" i="21"/>
  <c r="J138" i="21"/>
  <c r="I139" i="21"/>
  <c r="S139" i="21"/>
  <c r="AD139" i="21"/>
  <c r="B138" i="21"/>
  <c r="J139" i="20"/>
  <c r="A139" i="20"/>
  <c r="S140" i="20"/>
  <c r="AD140" i="20"/>
  <c r="I140" i="20"/>
  <c r="B139" i="20"/>
  <c r="I136" i="17"/>
  <c r="B135" i="17"/>
  <c r="H135" i="17"/>
  <c r="J135" i="17"/>
  <c r="A135" i="17"/>
  <c r="A135" i="1"/>
  <c r="J135" i="1"/>
  <c r="B135" i="1"/>
  <c r="I136" i="1"/>
  <c r="AL136" i="18"/>
  <c r="AM136" i="18"/>
  <c r="AK136" i="18"/>
  <c r="W137" i="18"/>
  <c r="L135" i="18"/>
  <c r="Q136" i="18"/>
  <c r="M135" i="18"/>
  <c r="U136" i="18"/>
  <c r="AM136" i="16"/>
  <c r="AL136" i="16"/>
  <c r="AK136" i="16"/>
  <c r="W137" i="16"/>
  <c r="M136" i="16"/>
  <c r="L136" i="16"/>
  <c r="Q137" i="16"/>
  <c r="U139" i="16"/>
  <c r="AM134" i="17"/>
  <c r="AK134" i="17"/>
  <c r="AL134" i="17"/>
  <c r="W135" i="17"/>
  <c r="L134" i="17"/>
  <c r="Q135" i="17"/>
  <c r="M134" i="17"/>
  <c r="U138" i="17"/>
  <c r="AK137" i="1"/>
  <c r="AL137" i="1"/>
  <c r="AM137" i="1"/>
  <c r="W138" i="1"/>
  <c r="X136" i="1"/>
  <c r="M135" i="1"/>
  <c r="L135" i="1"/>
  <c r="Q136" i="1"/>
  <c r="U138" i="1"/>
  <c r="S136" i="1"/>
  <c r="AD136" i="1"/>
  <c r="C137" i="18"/>
  <c r="S136" i="18"/>
  <c r="AD136" i="18"/>
  <c r="S136" i="17"/>
  <c r="AD136" i="17"/>
  <c r="S136" i="16"/>
  <c r="AD136" i="16"/>
  <c r="C137" i="15"/>
  <c r="G137" i="15"/>
  <c r="S136" i="15"/>
  <c r="AD136" i="15"/>
  <c r="C137" i="14"/>
  <c r="G137" i="14"/>
  <c r="S136" i="14"/>
  <c r="AD136" i="14"/>
  <c r="F137" i="18"/>
  <c r="G137" i="18"/>
  <c r="F137" i="1"/>
  <c r="R137" i="1"/>
  <c r="F141" i="20"/>
  <c r="R141" i="20"/>
  <c r="F137" i="17"/>
  <c r="R137" i="17"/>
  <c r="F140" i="21"/>
  <c r="R140" i="21"/>
  <c r="F137" i="16"/>
  <c r="R137" i="16"/>
  <c r="F140" i="22"/>
  <c r="R140" i="22"/>
  <c r="F137" i="15"/>
  <c r="R137" i="15"/>
  <c r="F139" i="23"/>
  <c r="R139" i="23"/>
  <c r="F137" i="14"/>
  <c r="R137" i="14"/>
  <c r="R137" i="18"/>
  <c r="B138" i="24"/>
  <c r="H138" i="24"/>
  <c r="J138" i="24"/>
  <c r="A138" i="24"/>
  <c r="F139" i="24"/>
  <c r="R139" i="24"/>
  <c r="I139" i="24"/>
  <c r="S139" i="24"/>
  <c r="AD139" i="24"/>
  <c r="C140" i="24"/>
  <c r="G140" i="24"/>
  <c r="M137" i="23"/>
  <c r="L137" i="23"/>
  <c r="Q138" i="23"/>
  <c r="U138" i="23"/>
  <c r="AL141" i="23"/>
  <c r="AM141" i="23"/>
  <c r="AK141" i="23"/>
  <c r="W142" i="23"/>
  <c r="M138" i="20"/>
  <c r="L138" i="20"/>
  <c r="Q139" i="20"/>
  <c r="U139" i="20"/>
  <c r="AM141" i="20"/>
  <c r="AK141" i="20"/>
  <c r="AL141" i="20"/>
  <c r="W142" i="20"/>
  <c r="H136" i="14"/>
  <c r="B136" i="14"/>
  <c r="I137" i="15"/>
  <c r="J136" i="18"/>
  <c r="A136" i="18"/>
  <c r="A136" i="14"/>
  <c r="J136" i="14"/>
  <c r="J138" i="23"/>
  <c r="A138" i="23"/>
  <c r="H136" i="18"/>
  <c r="B136" i="18"/>
  <c r="B136" i="16"/>
  <c r="H136" i="16"/>
  <c r="I139" i="23"/>
  <c r="S139" i="23"/>
  <c r="AD139" i="23"/>
  <c r="C140" i="23"/>
  <c r="G140" i="23"/>
  <c r="A136" i="15"/>
  <c r="J136" i="15"/>
  <c r="I137" i="14"/>
  <c r="I137" i="16"/>
  <c r="I137" i="18"/>
  <c r="A136" i="16"/>
  <c r="J136" i="16"/>
  <c r="H138" i="23"/>
  <c r="B138" i="23"/>
  <c r="B136" i="15"/>
  <c r="H136" i="15"/>
  <c r="J139" i="22"/>
  <c r="A139" i="22"/>
  <c r="I140" i="22"/>
  <c r="S140" i="22"/>
  <c r="AD140" i="22"/>
  <c r="H139" i="22"/>
  <c r="B139" i="22"/>
  <c r="A139" i="21"/>
  <c r="J139" i="21"/>
  <c r="B139" i="21"/>
  <c r="I140" i="21"/>
  <c r="S140" i="21"/>
  <c r="AD140" i="21"/>
  <c r="I141" i="20"/>
  <c r="S141" i="20"/>
  <c r="AD141" i="20"/>
  <c r="B140" i="20"/>
  <c r="J140" i="20"/>
  <c r="A140" i="20"/>
  <c r="B136" i="17"/>
  <c r="H136" i="17"/>
  <c r="I137" i="17"/>
  <c r="J136" i="17"/>
  <c r="A136" i="17"/>
  <c r="B136" i="1"/>
  <c r="A136" i="1"/>
  <c r="J136" i="1"/>
  <c r="I137" i="1"/>
  <c r="AM137" i="18"/>
  <c r="AK137" i="18"/>
  <c r="AL137" i="18"/>
  <c r="W138" i="18"/>
  <c r="M136" i="18"/>
  <c r="L136" i="18"/>
  <c r="Q137" i="18"/>
  <c r="U137" i="18"/>
  <c r="AK137" i="16"/>
  <c r="AL137" i="16"/>
  <c r="AM137" i="16"/>
  <c r="W138" i="16"/>
  <c r="M137" i="16"/>
  <c r="L137" i="16"/>
  <c r="Q138" i="16"/>
  <c r="U140" i="16"/>
  <c r="AK135" i="17"/>
  <c r="AL135" i="17"/>
  <c r="AM135" i="17"/>
  <c r="W136" i="17"/>
  <c r="L135" i="17"/>
  <c r="Q136" i="17"/>
  <c r="M135" i="17"/>
  <c r="U139" i="17"/>
  <c r="AK138" i="1"/>
  <c r="AL138" i="1"/>
  <c r="AM138" i="1"/>
  <c r="W139" i="1"/>
  <c r="X137" i="1"/>
  <c r="M136" i="1"/>
  <c r="L136" i="1"/>
  <c r="Q137" i="1"/>
  <c r="U139" i="1"/>
  <c r="S137" i="1"/>
  <c r="AD137" i="1"/>
  <c r="C138" i="18"/>
  <c r="S137" i="18"/>
  <c r="AD137" i="18"/>
  <c r="S137" i="17"/>
  <c r="AD137" i="17"/>
  <c r="S137" i="16"/>
  <c r="AD137" i="16"/>
  <c r="C138" i="15"/>
  <c r="G138" i="15"/>
  <c r="S137" i="15"/>
  <c r="AD137" i="15"/>
  <c r="C138" i="14"/>
  <c r="G138" i="14"/>
  <c r="S137" i="14"/>
  <c r="AD137" i="14"/>
  <c r="F138" i="18"/>
  <c r="G138" i="18"/>
  <c r="F138" i="1"/>
  <c r="R138" i="1"/>
  <c r="F142" i="20"/>
  <c r="R142" i="20"/>
  <c r="F138" i="17"/>
  <c r="R138" i="17"/>
  <c r="F141" i="21"/>
  <c r="R141" i="21"/>
  <c r="F138" i="16"/>
  <c r="R138" i="16"/>
  <c r="F141" i="22"/>
  <c r="R141" i="22"/>
  <c r="F138" i="15"/>
  <c r="R138" i="15"/>
  <c r="F140" i="23"/>
  <c r="R140" i="23"/>
  <c r="F138" i="14"/>
  <c r="R138" i="14"/>
  <c r="R138" i="18"/>
  <c r="B139" i="24"/>
  <c r="H139" i="24"/>
  <c r="J139" i="24"/>
  <c r="A139" i="24"/>
  <c r="F140" i="24"/>
  <c r="R140" i="24"/>
  <c r="S140" i="24"/>
  <c r="AD140" i="24"/>
  <c r="C141" i="24"/>
  <c r="G141" i="24"/>
  <c r="I140" i="24"/>
  <c r="AK142" i="23"/>
  <c r="AM142" i="23"/>
  <c r="AL142" i="23"/>
  <c r="W143" i="23"/>
  <c r="M138" i="23"/>
  <c r="L138" i="23"/>
  <c r="Q139" i="23"/>
  <c r="U139" i="23"/>
  <c r="AM142" i="20"/>
  <c r="AK142" i="20"/>
  <c r="AL142" i="20"/>
  <c r="W143" i="20"/>
  <c r="M139" i="20"/>
  <c r="L139" i="20"/>
  <c r="Q140" i="20"/>
  <c r="U140" i="20"/>
  <c r="A137" i="16"/>
  <c r="J137" i="16"/>
  <c r="J139" i="23"/>
  <c r="A139" i="23"/>
  <c r="A137" i="15"/>
  <c r="J137" i="15"/>
  <c r="B137" i="16"/>
  <c r="H137" i="16"/>
  <c r="B137" i="15"/>
  <c r="H137" i="15"/>
  <c r="I138" i="15"/>
  <c r="B137" i="18"/>
  <c r="H137" i="18"/>
  <c r="A137" i="14"/>
  <c r="J137" i="14"/>
  <c r="I140" i="23"/>
  <c r="S140" i="23"/>
  <c r="AD140" i="23"/>
  <c r="C141" i="23"/>
  <c r="G141" i="23"/>
  <c r="I138" i="14"/>
  <c r="I138" i="16"/>
  <c r="I138" i="18"/>
  <c r="J137" i="18"/>
  <c r="A137" i="18"/>
  <c r="H137" i="14"/>
  <c r="B137" i="14"/>
  <c r="B139" i="23"/>
  <c r="H139" i="23"/>
  <c r="J140" i="22"/>
  <c r="A140" i="22"/>
  <c r="I141" i="22"/>
  <c r="S141" i="22"/>
  <c r="AD141" i="22"/>
  <c r="B140" i="22"/>
  <c r="H140" i="22"/>
  <c r="A140" i="21"/>
  <c r="J140" i="21"/>
  <c r="I141" i="21"/>
  <c r="S141" i="21"/>
  <c r="AD141" i="21"/>
  <c r="B140" i="21"/>
  <c r="B141" i="20"/>
  <c r="S142" i="20"/>
  <c r="AD142" i="20"/>
  <c r="I142" i="20"/>
  <c r="A141" i="20"/>
  <c r="J141" i="20"/>
  <c r="B137" i="17"/>
  <c r="H137" i="17"/>
  <c r="J137" i="17"/>
  <c r="A137" i="17"/>
  <c r="I138" i="17"/>
  <c r="B137" i="1"/>
  <c r="A137" i="1"/>
  <c r="J137" i="1"/>
  <c r="I138" i="1"/>
  <c r="AL138" i="18"/>
  <c r="AM138" i="18"/>
  <c r="AK138" i="18"/>
  <c r="W139" i="18"/>
  <c r="L137" i="18"/>
  <c r="Q138" i="18"/>
  <c r="M137" i="18"/>
  <c r="U138" i="18"/>
  <c r="AK138" i="16"/>
  <c r="AL138" i="16"/>
  <c r="AM138" i="16"/>
  <c r="W139" i="16"/>
  <c r="M138" i="16"/>
  <c r="L138" i="16"/>
  <c r="Q139" i="16"/>
  <c r="U141" i="16"/>
  <c r="AK136" i="17"/>
  <c r="AL136" i="17"/>
  <c r="AM136" i="17"/>
  <c r="W137" i="17"/>
  <c r="L136" i="17"/>
  <c r="Q137" i="17"/>
  <c r="M136" i="17"/>
  <c r="U140" i="17"/>
  <c r="AM139" i="1"/>
  <c r="AK139" i="1"/>
  <c r="AL139" i="1"/>
  <c r="W140" i="1"/>
  <c r="X138" i="1"/>
  <c r="M137" i="1"/>
  <c r="L137" i="1"/>
  <c r="Q138" i="1"/>
  <c r="U140" i="1"/>
  <c r="S138" i="1"/>
  <c r="AD138" i="1"/>
  <c r="C139" i="18"/>
  <c r="S138" i="18"/>
  <c r="AD138" i="18"/>
  <c r="S138" i="17"/>
  <c r="AD138" i="17"/>
  <c r="S138" i="16"/>
  <c r="AD138" i="16"/>
  <c r="C139" i="15"/>
  <c r="G139" i="15"/>
  <c r="S138" i="15"/>
  <c r="AD138" i="15"/>
  <c r="C139" i="14"/>
  <c r="G139" i="14"/>
  <c r="S138" i="14"/>
  <c r="AD138" i="14"/>
  <c r="F139" i="18"/>
  <c r="G139" i="18"/>
  <c r="F139" i="1"/>
  <c r="R139" i="1"/>
  <c r="F143" i="20"/>
  <c r="R143" i="20"/>
  <c r="F139" i="17"/>
  <c r="R139" i="17"/>
  <c r="F142" i="21"/>
  <c r="R142" i="21"/>
  <c r="F139" i="16"/>
  <c r="R139" i="16"/>
  <c r="F142" i="22"/>
  <c r="R142" i="22"/>
  <c r="F139" i="15"/>
  <c r="R139" i="15"/>
  <c r="F141" i="23"/>
  <c r="R141" i="23"/>
  <c r="F139" i="14"/>
  <c r="R139" i="14"/>
  <c r="R139" i="18"/>
  <c r="H140" i="24"/>
  <c r="B140" i="24"/>
  <c r="F141" i="24"/>
  <c r="R141" i="24"/>
  <c r="C142" i="24"/>
  <c r="G142" i="24"/>
  <c r="I141" i="24"/>
  <c r="S141" i="24"/>
  <c r="AD141" i="24"/>
  <c r="J140" i="24"/>
  <c r="A140" i="24"/>
  <c r="M139" i="23"/>
  <c r="L139" i="23"/>
  <c r="Q140" i="23"/>
  <c r="U140" i="23"/>
  <c r="AK143" i="23"/>
  <c r="AL143" i="23"/>
  <c r="AM143" i="23"/>
  <c r="W144" i="23"/>
  <c r="L140" i="20"/>
  <c r="Q141" i="20"/>
  <c r="M140" i="20"/>
  <c r="U141" i="20"/>
  <c r="AL143" i="20"/>
  <c r="AM143" i="20"/>
  <c r="AK143" i="20"/>
  <c r="W144" i="20"/>
  <c r="C142" i="23"/>
  <c r="G142" i="23"/>
  <c r="I141" i="23"/>
  <c r="S141" i="23"/>
  <c r="AD141" i="23"/>
  <c r="B138" i="15"/>
  <c r="H138" i="15"/>
  <c r="I139" i="15"/>
  <c r="B138" i="16"/>
  <c r="H138" i="16"/>
  <c r="H140" i="23"/>
  <c r="B140" i="23"/>
  <c r="A138" i="15"/>
  <c r="J138" i="15"/>
  <c r="H138" i="18"/>
  <c r="B138" i="18"/>
  <c r="H138" i="14"/>
  <c r="B138" i="14"/>
  <c r="A138" i="16"/>
  <c r="J138" i="16"/>
  <c r="I139" i="14"/>
  <c r="I139" i="16"/>
  <c r="I139" i="18"/>
  <c r="J138" i="18"/>
  <c r="A138" i="18"/>
  <c r="A138" i="14"/>
  <c r="J138" i="14"/>
  <c r="A140" i="23"/>
  <c r="J140" i="23"/>
  <c r="A141" i="22"/>
  <c r="J141" i="22"/>
  <c r="I142" i="22"/>
  <c r="S142" i="22"/>
  <c r="AD142" i="22"/>
  <c r="H141" i="22"/>
  <c r="B141" i="22"/>
  <c r="I142" i="21"/>
  <c r="S142" i="21"/>
  <c r="AD142" i="21"/>
  <c r="B141" i="21"/>
  <c r="J141" i="21"/>
  <c r="A141" i="21"/>
  <c r="B142" i="20"/>
  <c r="I143" i="20"/>
  <c r="S143" i="20"/>
  <c r="AD143" i="20"/>
  <c r="A142" i="20"/>
  <c r="J142" i="20"/>
  <c r="I139" i="17"/>
  <c r="B138" i="17"/>
  <c r="H138" i="17"/>
  <c r="J138" i="17"/>
  <c r="A138" i="17"/>
  <c r="B138" i="1"/>
  <c r="A138" i="1"/>
  <c r="J138" i="1"/>
  <c r="I139" i="1"/>
  <c r="AK139" i="18"/>
  <c r="AL139" i="18"/>
  <c r="AM139" i="18"/>
  <c r="W140" i="18"/>
  <c r="L138" i="18"/>
  <c r="Q139" i="18"/>
  <c r="M138" i="18"/>
  <c r="U139" i="18"/>
  <c r="AL139" i="16"/>
  <c r="AK139" i="16"/>
  <c r="AM139" i="16"/>
  <c r="W140" i="16"/>
  <c r="M139" i="16"/>
  <c r="L139" i="16"/>
  <c r="Q140" i="16"/>
  <c r="U142" i="16"/>
  <c r="AL137" i="17"/>
  <c r="AM137" i="17"/>
  <c r="AK137" i="17"/>
  <c r="W138" i="17"/>
  <c r="L137" i="17"/>
  <c r="Q138" i="17"/>
  <c r="M137" i="17"/>
  <c r="U141" i="17"/>
  <c r="AM140" i="1"/>
  <c r="AK140" i="1"/>
  <c r="AL140" i="1"/>
  <c r="W141" i="1"/>
  <c r="X139" i="1"/>
  <c r="L138" i="1"/>
  <c r="Q139" i="1"/>
  <c r="M138" i="1"/>
  <c r="U141" i="1"/>
  <c r="S139" i="1"/>
  <c r="AD139" i="1"/>
  <c r="C140" i="18"/>
  <c r="S139" i="18"/>
  <c r="AD139" i="18"/>
  <c r="S139" i="17"/>
  <c r="AD139" i="17"/>
  <c r="S139" i="16"/>
  <c r="AD139" i="16"/>
  <c r="C140" i="15"/>
  <c r="G140" i="15"/>
  <c r="S139" i="15"/>
  <c r="AD139" i="15"/>
  <c r="C140" i="14"/>
  <c r="G140" i="14"/>
  <c r="S139" i="14"/>
  <c r="AD139" i="14"/>
  <c r="F140" i="18"/>
  <c r="G140" i="18"/>
  <c r="F140" i="1"/>
  <c r="R140" i="1"/>
  <c r="F144" i="20"/>
  <c r="R144" i="20"/>
  <c r="F140" i="17"/>
  <c r="R140" i="17"/>
  <c r="F143" i="21"/>
  <c r="R143" i="21"/>
  <c r="F140" i="16"/>
  <c r="R140" i="16"/>
  <c r="F143" i="22"/>
  <c r="R143" i="22"/>
  <c r="F140" i="15"/>
  <c r="R140" i="15"/>
  <c r="F142" i="23"/>
  <c r="R142" i="23"/>
  <c r="F140" i="14"/>
  <c r="R140" i="14"/>
  <c r="R140" i="18"/>
  <c r="H141" i="24"/>
  <c r="B141" i="24"/>
  <c r="A141" i="24"/>
  <c r="J141" i="24"/>
  <c r="F142" i="24"/>
  <c r="R142" i="24"/>
  <c r="I142" i="24"/>
  <c r="S142" i="24"/>
  <c r="AD142" i="24"/>
  <c r="C143" i="24"/>
  <c r="G143" i="24"/>
  <c r="AM144" i="23"/>
  <c r="AK144" i="23"/>
  <c r="AL144" i="23"/>
  <c r="W145" i="23"/>
  <c r="L140" i="23"/>
  <c r="Q141" i="23"/>
  <c r="M140" i="23"/>
  <c r="U141" i="23"/>
  <c r="AK144" i="20"/>
  <c r="AL144" i="20"/>
  <c r="AM144" i="20"/>
  <c r="W145" i="20"/>
  <c r="L141" i="20"/>
  <c r="Q142" i="20"/>
  <c r="M141" i="20"/>
  <c r="U142" i="20"/>
  <c r="A139" i="16"/>
  <c r="J139" i="16"/>
  <c r="A139" i="15"/>
  <c r="J139" i="15"/>
  <c r="B139" i="16"/>
  <c r="H139" i="16"/>
  <c r="B139" i="15"/>
  <c r="H139" i="15"/>
  <c r="A141" i="23"/>
  <c r="J141" i="23"/>
  <c r="I140" i="15"/>
  <c r="H139" i="18"/>
  <c r="B139" i="18"/>
  <c r="A139" i="14"/>
  <c r="J139" i="14"/>
  <c r="I142" i="23"/>
  <c r="S142" i="23"/>
  <c r="AD142" i="23"/>
  <c r="C143" i="23"/>
  <c r="G143" i="23"/>
  <c r="I140" i="14"/>
  <c r="I140" i="16"/>
  <c r="I140" i="18"/>
  <c r="J139" i="18"/>
  <c r="A139" i="18"/>
  <c r="H139" i="14"/>
  <c r="B139" i="14"/>
  <c r="B141" i="23"/>
  <c r="H141" i="23"/>
  <c r="I143" i="22"/>
  <c r="S143" i="22"/>
  <c r="AD143" i="22"/>
  <c r="H142" i="22"/>
  <c r="B142" i="22"/>
  <c r="A142" i="22"/>
  <c r="J142" i="22"/>
  <c r="I143" i="21"/>
  <c r="S143" i="21"/>
  <c r="AD143" i="21"/>
  <c r="B142" i="21"/>
  <c r="J142" i="21"/>
  <c r="A142" i="21"/>
  <c r="I144" i="20"/>
  <c r="S144" i="20"/>
  <c r="AD144" i="20"/>
  <c r="B143" i="20"/>
  <c r="A143" i="20"/>
  <c r="J143" i="20"/>
  <c r="I140" i="17"/>
  <c r="B139" i="17"/>
  <c r="H139" i="17"/>
  <c r="J139" i="17"/>
  <c r="A139" i="17"/>
  <c r="A139" i="1"/>
  <c r="J139" i="1"/>
  <c r="B139" i="1"/>
  <c r="I140" i="1"/>
  <c r="AL140" i="18"/>
  <c r="AK140" i="18"/>
  <c r="AM140" i="18"/>
  <c r="W141" i="18"/>
  <c r="M139" i="18"/>
  <c r="L139" i="18"/>
  <c r="Q140" i="18"/>
  <c r="U140" i="18"/>
  <c r="AM140" i="16"/>
  <c r="AK140" i="16"/>
  <c r="AL140" i="16"/>
  <c r="W141" i="16"/>
  <c r="M140" i="16"/>
  <c r="L140" i="16"/>
  <c r="Q141" i="16"/>
  <c r="U143" i="16"/>
  <c r="AM138" i="17"/>
  <c r="AK138" i="17"/>
  <c r="AL138" i="17"/>
  <c r="W139" i="17"/>
  <c r="L138" i="17"/>
  <c r="Q139" i="17"/>
  <c r="M138" i="17"/>
  <c r="U142" i="17"/>
  <c r="AK141" i="1"/>
  <c r="AL141" i="1"/>
  <c r="AM141" i="1"/>
  <c r="W142" i="1"/>
  <c r="X140" i="1"/>
  <c r="M139" i="1"/>
  <c r="L139" i="1"/>
  <c r="Q140" i="1"/>
  <c r="U142" i="1"/>
  <c r="S140" i="1"/>
  <c r="AD140" i="1"/>
  <c r="C141" i="18"/>
  <c r="S140" i="18"/>
  <c r="AD140" i="18"/>
  <c r="S140" i="17"/>
  <c r="AD140" i="17"/>
  <c r="S140" i="16"/>
  <c r="AD140" i="16"/>
  <c r="C141" i="15"/>
  <c r="G141" i="15"/>
  <c r="S140" i="15"/>
  <c r="AD140" i="15"/>
  <c r="C141" i="14"/>
  <c r="G141" i="14"/>
  <c r="S140" i="14"/>
  <c r="AD140" i="14"/>
  <c r="F141" i="18"/>
  <c r="G141" i="18"/>
  <c r="F141" i="1"/>
  <c r="R141" i="1"/>
  <c r="F145" i="20"/>
  <c r="R145" i="20"/>
  <c r="F141" i="17"/>
  <c r="R141" i="17"/>
  <c r="F144" i="21"/>
  <c r="R144" i="21"/>
  <c r="F141" i="16"/>
  <c r="R141" i="16"/>
  <c r="F144" i="22"/>
  <c r="R144" i="22"/>
  <c r="F141" i="15"/>
  <c r="R141" i="15"/>
  <c r="F143" i="23"/>
  <c r="R143" i="23"/>
  <c r="F141" i="14"/>
  <c r="R141" i="14"/>
  <c r="R141" i="18"/>
  <c r="B142" i="24"/>
  <c r="H142" i="24"/>
  <c r="J142" i="24"/>
  <c r="A142" i="24"/>
  <c r="F143" i="24"/>
  <c r="R143" i="24"/>
  <c r="C144" i="24"/>
  <c r="G144" i="24"/>
  <c r="I143" i="24"/>
  <c r="S143" i="24"/>
  <c r="AD143" i="24"/>
  <c r="M141" i="23"/>
  <c r="L141" i="23"/>
  <c r="Q142" i="23"/>
  <c r="U142" i="23"/>
  <c r="AL145" i="23"/>
  <c r="AM145" i="23"/>
  <c r="AK145" i="23"/>
  <c r="W146" i="23"/>
  <c r="M142" i="20"/>
  <c r="L142" i="20"/>
  <c r="Q143" i="20"/>
  <c r="U143" i="20"/>
  <c r="AM145" i="20"/>
  <c r="AL145" i="20"/>
  <c r="AK145" i="20"/>
  <c r="W146" i="20"/>
  <c r="B140" i="16"/>
  <c r="H140" i="16"/>
  <c r="A140" i="15"/>
  <c r="J140" i="15"/>
  <c r="I141" i="15"/>
  <c r="A140" i="16"/>
  <c r="J140" i="16"/>
  <c r="I143" i="23"/>
  <c r="S143" i="23"/>
  <c r="AD143" i="23"/>
  <c r="C144" i="23"/>
  <c r="G144" i="23"/>
  <c r="B140" i="15"/>
  <c r="H140" i="15"/>
  <c r="H142" i="23"/>
  <c r="B142" i="23"/>
  <c r="H140" i="18"/>
  <c r="B140" i="18"/>
  <c r="H140" i="14"/>
  <c r="B140" i="14"/>
  <c r="I141" i="14"/>
  <c r="I141" i="16"/>
  <c r="I141" i="18"/>
  <c r="J140" i="18"/>
  <c r="A140" i="18"/>
  <c r="A140" i="14"/>
  <c r="J140" i="14"/>
  <c r="A142" i="23"/>
  <c r="J142" i="23"/>
  <c r="J143" i="22"/>
  <c r="A143" i="22"/>
  <c r="I144" i="22"/>
  <c r="S144" i="22"/>
  <c r="AD144" i="22"/>
  <c r="H143" i="22"/>
  <c r="B143" i="22"/>
  <c r="F145" i="21"/>
  <c r="R145" i="21"/>
  <c r="I144" i="21"/>
  <c r="S144" i="21"/>
  <c r="AD144" i="21"/>
  <c r="B143" i="21"/>
  <c r="A143" i="21"/>
  <c r="J143" i="21"/>
  <c r="J144" i="20"/>
  <c r="A144" i="20"/>
  <c r="I145" i="20"/>
  <c r="S145" i="20"/>
  <c r="AD145" i="20"/>
  <c r="B144" i="20"/>
  <c r="I141" i="17"/>
  <c r="B140" i="17"/>
  <c r="H140" i="17"/>
  <c r="J140" i="17"/>
  <c r="A140" i="17"/>
  <c r="B140" i="1"/>
  <c r="I141" i="1"/>
  <c r="A140" i="1"/>
  <c r="J140" i="1"/>
  <c r="AM141" i="18"/>
  <c r="AK141" i="18"/>
  <c r="AL141" i="18"/>
  <c r="W142" i="18"/>
  <c r="L140" i="18"/>
  <c r="Q141" i="18"/>
  <c r="M140" i="18"/>
  <c r="U141" i="18"/>
  <c r="AM141" i="16"/>
  <c r="AK141" i="16"/>
  <c r="AL141" i="16"/>
  <c r="W142" i="16"/>
  <c r="M141" i="16"/>
  <c r="L141" i="16"/>
  <c r="Q142" i="16"/>
  <c r="U144" i="16"/>
  <c r="AK139" i="17"/>
  <c r="AL139" i="17"/>
  <c r="AM139" i="17"/>
  <c r="W140" i="17"/>
  <c r="L139" i="17"/>
  <c r="Q140" i="17"/>
  <c r="M139" i="17"/>
  <c r="U143" i="17"/>
  <c r="AM142" i="1"/>
  <c r="AK142" i="1"/>
  <c r="AL142" i="1"/>
  <c r="W143" i="1"/>
  <c r="X141" i="1"/>
  <c r="M140" i="1"/>
  <c r="L140" i="1"/>
  <c r="Q141" i="1"/>
  <c r="U143" i="1"/>
  <c r="S141" i="1"/>
  <c r="AD141" i="1"/>
  <c r="C142" i="18"/>
  <c r="S141" i="18"/>
  <c r="AD141" i="18"/>
  <c r="S141" i="17"/>
  <c r="AD141" i="17"/>
  <c r="S141" i="16"/>
  <c r="AD141" i="16"/>
  <c r="C142" i="15"/>
  <c r="G142" i="15"/>
  <c r="S141" i="15"/>
  <c r="AD141" i="15"/>
  <c r="C142" i="14"/>
  <c r="G142" i="14"/>
  <c r="S141" i="14"/>
  <c r="AD141" i="14"/>
  <c r="F142" i="18"/>
  <c r="R142" i="18"/>
  <c r="G142" i="18"/>
  <c r="F142" i="1"/>
  <c r="R142" i="1"/>
  <c r="F146" i="20"/>
  <c r="R146" i="20"/>
  <c r="F142" i="17"/>
  <c r="R142" i="17"/>
  <c r="F142" i="16"/>
  <c r="R142" i="16"/>
  <c r="F145" i="22"/>
  <c r="R145" i="22"/>
  <c r="F142" i="15"/>
  <c r="R142" i="15"/>
  <c r="F144" i="23"/>
  <c r="R144" i="23"/>
  <c r="F142" i="14"/>
  <c r="R142" i="14"/>
  <c r="J143" i="24"/>
  <c r="A143" i="24"/>
  <c r="B143" i="24"/>
  <c r="H143" i="24"/>
  <c r="F144" i="24"/>
  <c r="R144" i="24"/>
  <c r="I144" i="24"/>
  <c r="S144" i="24"/>
  <c r="AD144" i="24"/>
  <c r="C145" i="24"/>
  <c r="G145" i="24"/>
  <c r="AK146" i="23"/>
  <c r="AM146" i="23"/>
  <c r="AL146" i="23"/>
  <c r="W147" i="23"/>
  <c r="M142" i="23"/>
  <c r="L142" i="23"/>
  <c r="Q143" i="23"/>
  <c r="U143" i="23"/>
  <c r="AM146" i="20"/>
  <c r="AK146" i="20"/>
  <c r="AL146" i="20"/>
  <c r="W147" i="20"/>
  <c r="L143" i="20"/>
  <c r="Q144" i="20"/>
  <c r="M143" i="20"/>
  <c r="U144" i="20"/>
  <c r="B141" i="16"/>
  <c r="H141" i="16"/>
  <c r="I142" i="15"/>
  <c r="A141" i="16"/>
  <c r="J141" i="16"/>
  <c r="I144" i="23"/>
  <c r="S144" i="23"/>
  <c r="AD144" i="23"/>
  <c r="C145" i="23"/>
  <c r="G145" i="23"/>
  <c r="B143" i="23"/>
  <c r="H143" i="23"/>
  <c r="B141" i="18"/>
  <c r="H141" i="18"/>
  <c r="A141" i="14"/>
  <c r="J141" i="14"/>
  <c r="B141" i="15"/>
  <c r="H141" i="15"/>
  <c r="I142" i="14"/>
  <c r="I142" i="16"/>
  <c r="I142" i="18"/>
  <c r="J141" i="18"/>
  <c r="A141" i="18"/>
  <c r="H141" i="14"/>
  <c r="B141" i="14"/>
  <c r="J143" i="23"/>
  <c r="A143" i="23"/>
  <c r="A141" i="15"/>
  <c r="J141" i="15"/>
  <c r="J144" i="22"/>
  <c r="A144" i="22"/>
  <c r="I145" i="22"/>
  <c r="S145" i="22"/>
  <c r="AD145" i="22"/>
  <c r="B144" i="22"/>
  <c r="H144" i="22"/>
  <c r="A144" i="21"/>
  <c r="J144" i="21"/>
  <c r="F146" i="21"/>
  <c r="R146" i="21"/>
  <c r="I145" i="21"/>
  <c r="S145" i="21"/>
  <c r="AD145" i="21"/>
  <c r="B144" i="21"/>
  <c r="J145" i="20"/>
  <c r="A145" i="20"/>
  <c r="I146" i="20"/>
  <c r="S146" i="20"/>
  <c r="AD146" i="20"/>
  <c r="B145" i="20"/>
  <c r="I142" i="17"/>
  <c r="B141" i="17"/>
  <c r="H141" i="17"/>
  <c r="J141" i="17"/>
  <c r="A141" i="17"/>
  <c r="I142" i="1"/>
  <c r="B141" i="1"/>
  <c r="A141" i="1"/>
  <c r="J141" i="1"/>
  <c r="AK142" i="18"/>
  <c r="AL142" i="18"/>
  <c r="AM142" i="18"/>
  <c r="W143" i="18"/>
  <c r="L141" i="18"/>
  <c r="Q142" i="18"/>
  <c r="M141" i="18"/>
  <c r="U142" i="18"/>
  <c r="AK142" i="16"/>
  <c r="AL142" i="16"/>
  <c r="AM142" i="16"/>
  <c r="W143" i="16"/>
  <c r="M142" i="16"/>
  <c r="L142" i="16"/>
  <c r="Q143" i="16"/>
  <c r="U145" i="16"/>
  <c r="AK140" i="17"/>
  <c r="AL140" i="17"/>
  <c r="AM140" i="17"/>
  <c r="W141" i="17"/>
  <c r="L140" i="17"/>
  <c r="Q141" i="17"/>
  <c r="M140" i="17"/>
  <c r="U144" i="17"/>
  <c r="AM143" i="1"/>
  <c r="AK143" i="1"/>
  <c r="AL143" i="1"/>
  <c r="W144" i="1"/>
  <c r="X142" i="1"/>
  <c r="M141" i="1"/>
  <c r="L141" i="1"/>
  <c r="Q142" i="1"/>
  <c r="U144" i="1"/>
  <c r="S142" i="1"/>
  <c r="AD142" i="1"/>
  <c r="C143" i="18"/>
  <c r="S142" i="18"/>
  <c r="AD142" i="18"/>
  <c r="S142" i="17"/>
  <c r="AD142" i="17"/>
  <c r="S142" i="16"/>
  <c r="AD142" i="16"/>
  <c r="C143" i="15"/>
  <c r="G143" i="15"/>
  <c r="S142" i="15"/>
  <c r="C143" i="14"/>
  <c r="G143" i="14"/>
  <c r="S142" i="14"/>
  <c r="AD142" i="14"/>
  <c r="F147" i="20"/>
  <c r="R147" i="20"/>
  <c r="F143" i="18"/>
  <c r="G143" i="18"/>
  <c r="F143" i="1"/>
  <c r="R143" i="1"/>
  <c r="F143" i="17"/>
  <c r="R143" i="17"/>
  <c r="F143" i="16"/>
  <c r="R143" i="16"/>
  <c r="F146" i="22"/>
  <c r="R146" i="22"/>
  <c r="F143" i="15"/>
  <c r="R143" i="15"/>
  <c r="F145" i="23"/>
  <c r="R145" i="23"/>
  <c r="F143" i="14"/>
  <c r="R143" i="14"/>
  <c r="R143" i="18"/>
  <c r="F145" i="24"/>
  <c r="R145" i="24"/>
  <c r="I145" i="24"/>
  <c r="S145" i="24"/>
  <c r="AD145" i="24"/>
  <c r="C146" i="24"/>
  <c r="G146" i="24"/>
  <c r="A144" i="24"/>
  <c r="J144" i="24"/>
  <c r="H144" i="24"/>
  <c r="B144" i="24"/>
  <c r="M143" i="23"/>
  <c r="L143" i="23"/>
  <c r="Q144" i="23"/>
  <c r="U144" i="23"/>
  <c r="AK147" i="23"/>
  <c r="AL147" i="23"/>
  <c r="AM147" i="23"/>
  <c r="W148" i="23"/>
  <c r="L144" i="20"/>
  <c r="Q145" i="20"/>
  <c r="M144" i="20"/>
  <c r="U145" i="20"/>
  <c r="AL147" i="20"/>
  <c r="AM147" i="20"/>
  <c r="AK147" i="20"/>
  <c r="W148" i="20"/>
  <c r="I143" i="15"/>
  <c r="J142" i="18"/>
  <c r="A142" i="18"/>
  <c r="A142" i="14"/>
  <c r="J142" i="14"/>
  <c r="A144" i="23"/>
  <c r="J144" i="23"/>
  <c r="A142" i="15"/>
  <c r="J142" i="15"/>
  <c r="H142" i="18"/>
  <c r="B142" i="18"/>
  <c r="H142" i="14"/>
  <c r="B142" i="14"/>
  <c r="B142" i="15"/>
  <c r="H142" i="15"/>
  <c r="A142" i="16"/>
  <c r="J142" i="16"/>
  <c r="S145" i="23"/>
  <c r="AD145" i="23"/>
  <c r="C146" i="23"/>
  <c r="G146" i="23"/>
  <c r="I145" i="23"/>
  <c r="I143" i="14"/>
  <c r="I143" i="16"/>
  <c r="I143" i="18"/>
  <c r="B142" i="16"/>
  <c r="H142" i="16"/>
  <c r="H144" i="23"/>
  <c r="B144" i="23"/>
  <c r="A145" i="22"/>
  <c r="J145" i="22"/>
  <c r="I146" i="22"/>
  <c r="S146" i="22"/>
  <c r="AD146" i="22"/>
  <c r="H145" i="22"/>
  <c r="B145" i="22"/>
  <c r="I146" i="21"/>
  <c r="S146" i="21"/>
  <c r="AD146" i="21"/>
  <c r="F147" i="21"/>
  <c r="R147" i="21"/>
  <c r="B145" i="21"/>
  <c r="J145" i="21"/>
  <c r="A145" i="21"/>
  <c r="A146" i="20"/>
  <c r="J146" i="20"/>
  <c r="I147" i="20"/>
  <c r="S147" i="20"/>
  <c r="AD147" i="20"/>
  <c r="B146" i="20"/>
  <c r="I143" i="17"/>
  <c r="B142" i="17"/>
  <c r="H142" i="17"/>
  <c r="J142" i="17"/>
  <c r="A142" i="17"/>
  <c r="AD142" i="15"/>
  <c r="B142" i="1"/>
  <c r="A142" i="1"/>
  <c r="J142" i="1"/>
  <c r="I143" i="1"/>
  <c r="AK143" i="18"/>
  <c r="AM143" i="18"/>
  <c r="AL143" i="18"/>
  <c r="W144" i="18"/>
  <c r="M142" i="18"/>
  <c r="L142" i="18"/>
  <c r="Q143" i="18"/>
  <c r="U143" i="18"/>
  <c r="AL143" i="16"/>
  <c r="AM143" i="16"/>
  <c r="AK143" i="16"/>
  <c r="W144" i="16"/>
  <c r="M143" i="16"/>
  <c r="L143" i="16"/>
  <c r="Q144" i="16"/>
  <c r="U146" i="16"/>
  <c r="AL141" i="17"/>
  <c r="AM141" i="17"/>
  <c r="AK141" i="17"/>
  <c r="W142" i="17"/>
  <c r="L141" i="17"/>
  <c r="Q142" i="17"/>
  <c r="M141" i="17"/>
  <c r="U145" i="17"/>
  <c r="AM144" i="1"/>
  <c r="AK144" i="1"/>
  <c r="AL144" i="1"/>
  <c r="W145" i="1"/>
  <c r="X143" i="1"/>
  <c r="M142" i="1"/>
  <c r="L142" i="1"/>
  <c r="Q143" i="1"/>
  <c r="U145" i="1"/>
  <c r="S143" i="1"/>
  <c r="AD143" i="1"/>
  <c r="C144" i="18"/>
  <c r="S143" i="18"/>
  <c r="AD143" i="18"/>
  <c r="S143" i="17"/>
  <c r="AD143" i="17"/>
  <c r="S143" i="16"/>
  <c r="AD143" i="16"/>
  <c r="C144" i="15"/>
  <c r="G144" i="15"/>
  <c r="S143" i="15"/>
  <c r="AD143" i="15"/>
  <c r="C144" i="14"/>
  <c r="G144" i="14"/>
  <c r="S143" i="14"/>
  <c r="AD143" i="14"/>
  <c r="F148" i="20"/>
  <c r="R148" i="20"/>
  <c r="F144" i="18"/>
  <c r="G144" i="18"/>
  <c r="F144" i="1"/>
  <c r="R144" i="1"/>
  <c r="F144" i="17"/>
  <c r="R144" i="17"/>
  <c r="F144" i="16"/>
  <c r="R144" i="16"/>
  <c r="F147" i="22"/>
  <c r="R147" i="22"/>
  <c r="F144" i="15"/>
  <c r="R144" i="15"/>
  <c r="F146" i="23"/>
  <c r="R146" i="23"/>
  <c r="F144" i="14"/>
  <c r="R144" i="14"/>
  <c r="R144" i="18"/>
  <c r="H145" i="24"/>
  <c r="B145" i="24"/>
  <c r="A145" i="24"/>
  <c r="J145" i="24"/>
  <c r="F146" i="24"/>
  <c r="R146" i="24"/>
  <c r="S146" i="24"/>
  <c r="AD146" i="24"/>
  <c r="I146" i="24"/>
  <c r="C147" i="24"/>
  <c r="G147" i="24"/>
  <c r="AM148" i="23"/>
  <c r="AK148" i="23"/>
  <c r="AL148" i="23"/>
  <c r="W149" i="23"/>
  <c r="L144" i="23"/>
  <c r="Q145" i="23"/>
  <c r="M144" i="23"/>
  <c r="U145" i="23"/>
  <c r="AK148" i="20"/>
  <c r="AL148" i="20"/>
  <c r="AM148" i="20"/>
  <c r="W149" i="20"/>
  <c r="M145" i="20"/>
  <c r="L145" i="20"/>
  <c r="Q146" i="20"/>
  <c r="U146" i="20"/>
  <c r="H143" i="14"/>
  <c r="B143" i="14"/>
  <c r="I144" i="16"/>
  <c r="I144" i="18"/>
  <c r="J143" i="18"/>
  <c r="A143" i="18"/>
  <c r="A143" i="14"/>
  <c r="J143" i="14"/>
  <c r="H145" i="23"/>
  <c r="B145" i="23"/>
  <c r="A143" i="16"/>
  <c r="J143" i="16"/>
  <c r="A145" i="23"/>
  <c r="J145" i="23"/>
  <c r="A143" i="15"/>
  <c r="J143" i="15"/>
  <c r="H143" i="18"/>
  <c r="B143" i="18"/>
  <c r="I144" i="14"/>
  <c r="I144" i="15"/>
  <c r="B143" i="16"/>
  <c r="H143" i="16"/>
  <c r="I146" i="23"/>
  <c r="S146" i="23"/>
  <c r="AD146" i="23"/>
  <c r="C147" i="23"/>
  <c r="G147" i="23"/>
  <c r="B143" i="15"/>
  <c r="H143" i="15"/>
  <c r="I147" i="22"/>
  <c r="S147" i="22"/>
  <c r="AD147" i="22"/>
  <c r="H146" i="22"/>
  <c r="B146" i="22"/>
  <c r="A146" i="22"/>
  <c r="J146" i="22"/>
  <c r="I147" i="21"/>
  <c r="S147" i="21"/>
  <c r="AD147" i="21"/>
  <c r="F148" i="21"/>
  <c r="R148" i="21"/>
  <c r="B146" i="21"/>
  <c r="J146" i="21"/>
  <c r="A146" i="21"/>
  <c r="I148" i="20"/>
  <c r="S148" i="20"/>
  <c r="AD148" i="20"/>
  <c r="B147" i="20"/>
  <c r="A147" i="20"/>
  <c r="J147" i="20"/>
  <c r="B143" i="17"/>
  <c r="H143" i="17"/>
  <c r="I144" i="17"/>
  <c r="J143" i="17"/>
  <c r="A143" i="17"/>
  <c r="A143" i="1"/>
  <c r="J143" i="1"/>
  <c r="B143" i="1"/>
  <c r="I144" i="1"/>
  <c r="AL144" i="18"/>
  <c r="AM144" i="18"/>
  <c r="AK144" i="18"/>
  <c r="W145" i="18"/>
  <c r="L143" i="18"/>
  <c r="Q144" i="18"/>
  <c r="M143" i="18"/>
  <c r="U144" i="18"/>
  <c r="AM144" i="16"/>
  <c r="AK144" i="16"/>
  <c r="AL144" i="16"/>
  <c r="W145" i="16"/>
  <c r="M144" i="16"/>
  <c r="L144" i="16"/>
  <c r="Q145" i="16"/>
  <c r="U147" i="16"/>
  <c r="AM142" i="17"/>
  <c r="AK142" i="17"/>
  <c r="AL142" i="17"/>
  <c r="W143" i="17"/>
  <c r="L142" i="17"/>
  <c r="Q143" i="17"/>
  <c r="M142" i="17"/>
  <c r="U146" i="17"/>
  <c r="AL145" i="1"/>
  <c r="AM145" i="1"/>
  <c r="AK145" i="1"/>
  <c r="W146" i="1"/>
  <c r="X144" i="1"/>
  <c r="M143" i="1"/>
  <c r="L143" i="1"/>
  <c r="Q144" i="1"/>
  <c r="U146" i="1"/>
  <c r="S144" i="1"/>
  <c r="AD144" i="1"/>
  <c r="C145" i="18"/>
  <c r="S144" i="18"/>
  <c r="AD144" i="18"/>
  <c r="S144" i="17"/>
  <c r="AD144" i="17"/>
  <c r="S144" i="16"/>
  <c r="AD144" i="16"/>
  <c r="C145" i="15"/>
  <c r="G145" i="15"/>
  <c r="S144" i="15"/>
  <c r="AD144" i="15"/>
  <c r="C145" i="14"/>
  <c r="G145" i="14"/>
  <c r="S144" i="14"/>
  <c r="AD144" i="14"/>
  <c r="F149" i="20"/>
  <c r="R149" i="20"/>
  <c r="F145" i="18"/>
  <c r="G145" i="18"/>
  <c r="F145" i="1"/>
  <c r="R145" i="1"/>
  <c r="F145" i="17"/>
  <c r="R145" i="17"/>
  <c r="F145" i="16"/>
  <c r="R145" i="16"/>
  <c r="F148" i="22"/>
  <c r="R148" i="22"/>
  <c r="F145" i="15"/>
  <c r="R145" i="15"/>
  <c r="F147" i="23"/>
  <c r="R147" i="23"/>
  <c r="F145" i="14"/>
  <c r="R145" i="14"/>
  <c r="R145" i="18"/>
  <c r="B146" i="24"/>
  <c r="H146" i="24"/>
  <c r="J146" i="24"/>
  <c r="A146" i="24"/>
  <c r="F147" i="24"/>
  <c r="R147" i="24"/>
  <c r="C148" i="24"/>
  <c r="G148" i="24"/>
  <c r="I147" i="24"/>
  <c r="S147" i="24"/>
  <c r="AD147" i="24"/>
  <c r="M145" i="23"/>
  <c r="L145" i="23"/>
  <c r="Q146" i="23"/>
  <c r="U146" i="23"/>
  <c r="AL149" i="23"/>
  <c r="AM149" i="23"/>
  <c r="AK149" i="23"/>
  <c r="W150" i="23"/>
  <c r="L146" i="20"/>
  <c r="Q147" i="20"/>
  <c r="M146" i="20"/>
  <c r="U147" i="20"/>
  <c r="AM149" i="20"/>
  <c r="AL149" i="20"/>
  <c r="AK149" i="20"/>
  <c r="W150" i="20"/>
  <c r="B144" i="16"/>
  <c r="H144" i="16"/>
  <c r="I145" i="15"/>
  <c r="A146" i="23"/>
  <c r="J146" i="23"/>
  <c r="B144" i="15"/>
  <c r="H144" i="15"/>
  <c r="A144" i="16"/>
  <c r="J144" i="16"/>
  <c r="C148" i="23"/>
  <c r="G148" i="23"/>
  <c r="I147" i="23"/>
  <c r="S147" i="23"/>
  <c r="AD147" i="23"/>
  <c r="H144" i="14"/>
  <c r="B144" i="14"/>
  <c r="H144" i="18"/>
  <c r="B144" i="18"/>
  <c r="A144" i="15"/>
  <c r="J144" i="15"/>
  <c r="I145" i="14"/>
  <c r="I145" i="16"/>
  <c r="I145" i="18"/>
  <c r="H146" i="23"/>
  <c r="B146" i="23"/>
  <c r="A144" i="14"/>
  <c r="J144" i="14"/>
  <c r="J144" i="18"/>
  <c r="A144" i="18"/>
  <c r="B147" i="22"/>
  <c r="H147" i="22"/>
  <c r="I148" i="22"/>
  <c r="S148" i="22"/>
  <c r="AD148" i="22"/>
  <c r="J147" i="22"/>
  <c r="A147" i="22"/>
  <c r="F149" i="21"/>
  <c r="R149" i="21"/>
  <c r="I148" i="21"/>
  <c r="S148" i="21"/>
  <c r="AD148" i="21"/>
  <c r="B147" i="21"/>
  <c r="A147" i="21"/>
  <c r="J147" i="21"/>
  <c r="I149" i="20"/>
  <c r="S149" i="20"/>
  <c r="AD149" i="20"/>
  <c r="J148" i="20"/>
  <c r="A148" i="20"/>
  <c r="B148" i="20"/>
  <c r="B144" i="17"/>
  <c r="H144" i="17"/>
  <c r="J144" i="17"/>
  <c r="A144" i="17"/>
  <c r="I145" i="17"/>
  <c r="B144" i="1"/>
  <c r="A144" i="1"/>
  <c r="J144" i="1"/>
  <c r="I145" i="1"/>
  <c r="AM145" i="18"/>
  <c r="AL145" i="18"/>
  <c r="AK145" i="18"/>
  <c r="W146" i="18"/>
  <c r="M144" i="18"/>
  <c r="L144" i="18"/>
  <c r="Q145" i="18"/>
  <c r="U145" i="18"/>
  <c r="AL145" i="16"/>
  <c r="AM145" i="16"/>
  <c r="AK145" i="16"/>
  <c r="W146" i="16"/>
  <c r="M145" i="16"/>
  <c r="L145" i="16"/>
  <c r="Q146" i="16"/>
  <c r="U148" i="16"/>
  <c r="AK143" i="17"/>
  <c r="AL143" i="17"/>
  <c r="AM143" i="17"/>
  <c r="W144" i="17"/>
  <c r="L143" i="17"/>
  <c r="Q144" i="17"/>
  <c r="M143" i="17"/>
  <c r="U147" i="17"/>
  <c r="AM146" i="1"/>
  <c r="AK146" i="1"/>
  <c r="AL146" i="1"/>
  <c r="W147" i="1"/>
  <c r="X145" i="1"/>
  <c r="M144" i="1"/>
  <c r="L144" i="1"/>
  <c r="Q145" i="1"/>
  <c r="U147" i="1"/>
  <c r="S145" i="1"/>
  <c r="AD145" i="1"/>
  <c r="C146" i="18"/>
  <c r="S145" i="18"/>
  <c r="AD145" i="18"/>
  <c r="S145" i="17"/>
  <c r="AD145" i="17"/>
  <c r="S145" i="16"/>
  <c r="AD145" i="16"/>
  <c r="C146" i="15"/>
  <c r="G146" i="15"/>
  <c r="S145" i="15"/>
  <c r="AD145" i="15"/>
  <c r="C146" i="14"/>
  <c r="G146" i="14"/>
  <c r="S145" i="14"/>
  <c r="AD145" i="14"/>
  <c r="F150" i="20"/>
  <c r="R150" i="20"/>
  <c r="F146" i="18"/>
  <c r="G146" i="18"/>
  <c r="F146" i="1"/>
  <c r="R146" i="1"/>
  <c r="F146" i="17"/>
  <c r="R146" i="17"/>
  <c r="F146" i="16"/>
  <c r="R146" i="16"/>
  <c r="F149" i="22"/>
  <c r="R149" i="22"/>
  <c r="F146" i="15"/>
  <c r="R146" i="15"/>
  <c r="F148" i="23"/>
  <c r="R148" i="23"/>
  <c r="F146" i="14"/>
  <c r="R146" i="14"/>
  <c r="R146" i="18"/>
  <c r="J147" i="24"/>
  <c r="A147" i="24"/>
  <c r="F148" i="24"/>
  <c r="R148" i="24"/>
  <c r="C149" i="24"/>
  <c r="G149" i="24"/>
  <c r="I148" i="24"/>
  <c r="S148" i="24"/>
  <c r="AD148" i="24"/>
  <c r="B147" i="24"/>
  <c r="H147" i="24"/>
  <c r="AK150" i="23"/>
  <c r="AM150" i="23"/>
  <c r="AL150" i="23"/>
  <c r="W151" i="23"/>
  <c r="M146" i="23"/>
  <c r="L146" i="23"/>
  <c r="Q147" i="23"/>
  <c r="U147" i="23"/>
  <c r="AM150" i="20"/>
  <c r="AK150" i="20"/>
  <c r="AL150" i="20"/>
  <c r="W151" i="20"/>
  <c r="L147" i="20"/>
  <c r="Q148" i="20"/>
  <c r="M147" i="20"/>
  <c r="U148" i="20"/>
  <c r="S148" i="23"/>
  <c r="AD148" i="23"/>
  <c r="C149" i="23"/>
  <c r="G149" i="23"/>
  <c r="I148" i="23"/>
  <c r="A145" i="16"/>
  <c r="J145" i="16"/>
  <c r="H147" i="23"/>
  <c r="B147" i="23"/>
  <c r="B145" i="15"/>
  <c r="H145" i="15"/>
  <c r="I146" i="15"/>
  <c r="B145" i="18"/>
  <c r="H145" i="18"/>
  <c r="A145" i="14"/>
  <c r="J145" i="14"/>
  <c r="B145" i="16"/>
  <c r="H145" i="16"/>
  <c r="A145" i="15"/>
  <c r="J145" i="15"/>
  <c r="I146" i="14"/>
  <c r="I146" i="16"/>
  <c r="I146" i="18"/>
  <c r="J145" i="18"/>
  <c r="A145" i="18"/>
  <c r="H145" i="14"/>
  <c r="B145" i="14"/>
  <c r="J147" i="23"/>
  <c r="A147" i="23"/>
  <c r="A148" i="22"/>
  <c r="J148" i="22"/>
  <c r="I149" i="22"/>
  <c r="S149" i="22"/>
  <c r="AD149" i="22"/>
  <c r="B148" i="22"/>
  <c r="H148" i="22"/>
  <c r="A148" i="21"/>
  <c r="J148" i="21"/>
  <c r="F150" i="21"/>
  <c r="R150" i="21"/>
  <c r="I149" i="21"/>
  <c r="S149" i="21"/>
  <c r="AD149" i="21"/>
  <c r="B148" i="21"/>
  <c r="B149" i="20"/>
  <c r="I150" i="20"/>
  <c r="S150" i="20"/>
  <c r="AD150" i="20"/>
  <c r="J149" i="20"/>
  <c r="A149" i="20"/>
  <c r="I146" i="17"/>
  <c r="B145" i="17"/>
  <c r="H145" i="17"/>
  <c r="J145" i="17"/>
  <c r="A145" i="17"/>
  <c r="B145" i="1"/>
  <c r="A145" i="1"/>
  <c r="J145" i="1"/>
  <c r="I146" i="1"/>
  <c r="AK146" i="18"/>
  <c r="AL146" i="18"/>
  <c r="AM146" i="18"/>
  <c r="W147" i="18"/>
  <c r="L145" i="18"/>
  <c r="Q146" i="18"/>
  <c r="M145" i="18"/>
  <c r="U146" i="18"/>
  <c r="AK146" i="16"/>
  <c r="AL146" i="16"/>
  <c r="AM146" i="16"/>
  <c r="W147" i="16"/>
  <c r="M146" i="16"/>
  <c r="L146" i="16"/>
  <c r="Q147" i="16"/>
  <c r="U149" i="16"/>
  <c r="AK144" i="17"/>
  <c r="AL144" i="17"/>
  <c r="AM144" i="17"/>
  <c r="W145" i="17"/>
  <c r="L144" i="17"/>
  <c r="Q145" i="17"/>
  <c r="M144" i="17"/>
  <c r="U148" i="17"/>
  <c r="AM147" i="1"/>
  <c r="AK147" i="1"/>
  <c r="AL147" i="1"/>
  <c r="W148" i="1"/>
  <c r="X146" i="1"/>
  <c r="M145" i="1"/>
  <c r="L145" i="1"/>
  <c r="Q146" i="1"/>
  <c r="U148" i="1"/>
  <c r="S146" i="1"/>
  <c r="AD146" i="1"/>
  <c r="C147" i="18"/>
  <c r="S146" i="18"/>
  <c r="AD146" i="18"/>
  <c r="S146" i="17"/>
  <c r="AD146" i="17"/>
  <c r="S146" i="16"/>
  <c r="AD146" i="16"/>
  <c r="C147" i="15"/>
  <c r="G147" i="15"/>
  <c r="S146" i="15"/>
  <c r="AD146" i="15"/>
  <c r="C147" i="14"/>
  <c r="G147" i="14"/>
  <c r="S146" i="14"/>
  <c r="AD146" i="14"/>
  <c r="F151" i="20"/>
  <c r="R151" i="20"/>
  <c r="F147" i="18"/>
  <c r="G147" i="18"/>
  <c r="F147" i="1"/>
  <c r="R147" i="1"/>
  <c r="F147" i="17"/>
  <c r="R147" i="17"/>
  <c r="F147" i="16"/>
  <c r="R147" i="16"/>
  <c r="F150" i="22"/>
  <c r="R150" i="22"/>
  <c r="F147" i="15"/>
  <c r="R147" i="15"/>
  <c r="F149" i="23"/>
  <c r="R149" i="23"/>
  <c r="F147" i="14"/>
  <c r="R147" i="14"/>
  <c r="R147" i="18"/>
  <c r="H148" i="24"/>
  <c r="B148" i="24"/>
  <c r="A148" i="24"/>
  <c r="J148" i="24"/>
  <c r="F149" i="24"/>
  <c r="R149" i="24"/>
  <c r="S149" i="24"/>
  <c r="AD149" i="24"/>
  <c r="I149" i="24"/>
  <c r="C150" i="24"/>
  <c r="G150" i="24"/>
  <c r="M147" i="23"/>
  <c r="L147" i="23"/>
  <c r="Q148" i="23"/>
  <c r="U148" i="23"/>
  <c r="AK151" i="23"/>
  <c r="AL151" i="23"/>
  <c r="AM151" i="23"/>
  <c r="W152" i="23"/>
  <c r="L148" i="20"/>
  <c r="Q149" i="20"/>
  <c r="M148" i="20"/>
  <c r="U149" i="20"/>
  <c r="AL151" i="20"/>
  <c r="AM151" i="20"/>
  <c r="AK151" i="20"/>
  <c r="W152" i="20"/>
  <c r="A148" i="23"/>
  <c r="J148" i="23"/>
  <c r="I147" i="15"/>
  <c r="B146" i="16"/>
  <c r="H146" i="16"/>
  <c r="A146" i="15"/>
  <c r="J146" i="15"/>
  <c r="I149" i="23"/>
  <c r="S149" i="23"/>
  <c r="AD149" i="23"/>
  <c r="C150" i="23"/>
  <c r="G150" i="23"/>
  <c r="A146" i="16"/>
  <c r="J146" i="16"/>
  <c r="H146" i="18"/>
  <c r="B146" i="18"/>
  <c r="H146" i="14"/>
  <c r="B146" i="14"/>
  <c r="B146" i="15"/>
  <c r="H146" i="15"/>
  <c r="I147" i="14"/>
  <c r="I147" i="16"/>
  <c r="I147" i="18"/>
  <c r="J146" i="18"/>
  <c r="A146" i="18"/>
  <c r="A146" i="14"/>
  <c r="J146" i="14"/>
  <c r="B148" i="23"/>
  <c r="H148" i="23"/>
  <c r="S150" i="22"/>
  <c r="AD150" i="22"/>
  <c r="I150" i="22"/>
  <c r="H149" i="22"/>
  <c r="B149" i="22"/>
  <c r="A149" i="22"/>
  <c r="J149" i="22"/>
  <c r="I150" i="21"/>
  <c r="S150" i="21"/>
  <c r="AD150" i="21"/>
  <c r="F151" i="21"/>
  <c r="R151" i="21"/>
  <c r="B149" i="21"/>
  <c r="J149" i="21"/>
  <c r="A149" i="21"/>
  <c r="A150" i="20"/>
  <c r="J150" i="20"/>
  <c r="I151" i="20"/>
  <c r="S151" i="20"/>
  <c r="AD151" i="20"/>
  <c r="B150" i="20"/>
  <c r="I147" i="17"/>
  <c r="B146" i="17"/>
  <c r="H146" i="17"/>
  <c r="J146" i="17"/>
  <c r="A146" i="17"/>
  <c r="B146" i="1"/>
  <c r="A146" i="1"/>
  <c r="J146" i="1"/>
  <c r="I147" i="1"/>
  <c r="AK147" i="18"/>
  <c r="AL147" i="18"/>
  <c r="AM147" i="18"/>
  <c r="W148" i="18"/>
  <c r="L146" i="18"/>
  <c r="Q147" i="18"/>
  <c r="M146" i="18"/>
  <c r="U147" i="18"/>
  <c r="AL147" i="16"/>
  <c r="AK147" i="16"/>
  <c r="AM147" i="16"/>
  <c r="W148" i="16"/>
  <c r="M147" i="16"/>
  <c r="L147" i="16"/>
  <c r="Q148" i="16"/>
  <c r="U150" i="16"/>
  <c r="AL145" i="17"/>
  <c r="AM145" i="17"/>
  <c r="AK145" i="17"/>
  <c r="W146" i="17"/>
  <c r="L145" i="17"/>
  <c r="Q146" i="17"/>
  <c r="M145" i="17"/>
  <c r="U149" i="17"/>
  <c r="AL148" i="1"/>
  <c r="AM148" i="1"/>
  <c r="AK148" i="1"/>
  <c r="W149" i="1"/>
  <c r="X147" i="1"/>
  <c r="M146" i="1"/>
  <c r="L146" i="1"/>
  <c r="Q147" i="1"/>
  <c r="U149" i="1"/>
  <c r="S147" i="1"/>
  <c r="AD147" i="1"/>
  <c r="C148" i="18"/>
  <c r="S147" i="18"/>
  <c r="AD147" i="18"/>
  <c r="S147" i="17"/>
  <c r="AD147" i="17"/>
  <c r="S147" i="16"/>
  <c r="AD147" i="16"/>
  <c r="C148" i="15"/>
  <c r="G148" i="15"/>
  <c r="S147" i="15"/>
  <c r="AD147" i="15"/>
  <c r="C148" i="14"/>
  <c r="G148" i="14"/>
  <c r="S147" i="14"/>
  <c r="AD147" i="14"/>
  <c r="F152" i="20"/>
  <c r="R152" i="20"/>
  <c r="F148" i="18"/>
  <c r="G148" i="18"/>
  <c r="F148" i="1"/>
  <c r="R148" i="1"/>
  <c r="F148" i="17"/>
  <c r="R148" i="17"/>
  <c r="F148" i="16"/>
  <c r="R148" i="16"/>
  <c r="F151" i="22"/>
  <c r="R151" i="22"/>
  <c r="F148" i="15"/>
  <c r="R148" i="15"/>
  <c r="F150" i="23"/>
  <c r="R150" i="23"/>
  <c r="F148" i="14"/>
  <c r="R148" i="14"/>
  <c r="R148" i="18"/>
  <c r="H149" i="24"/>
  <c r="B149" i="24"/>
  <c r="A149" i="24"/>
  <c r="J149" i="24"/>
  <c r="F150" i="24"/>
  <c r="R150" i="24"/>
  <c r="C151" i="24"/>
  <c r="G151" i="24"/>
  <c r="I150" i="24"/>
  <c r="S150" i="24"/>
  <c r="AD150" i="24"/>
  <c r="AM152" i="23"/>
  <c r="AK152" i="23"/>
  <c r="AL152" i="23"/>
  <c r="W153" i="23"/>
  <c r="L148" i="23"/>
  <c r="Q149" i="23"/>
  <c r="M148" i="23"/>
  <c r="U149" i="23"/>
  <c r="AK152" i="20"/>
  <c r="AL152" i="20"/>
  <c r="AM152" i="20"/>
  <c r="W153" i="20"/>
  <c r="M149" i="20"/>
  <c r="L149" i="20"/>
  <c r="Q150" i="20"/>
  <c r="U150" i="20"/>
  <c r="A147" i="16"/>
  <c r="J147" i="16"/>
  <c r="I148" i="15"/>
  <c r="B147" i="16"/>
  <c r="H147" i="16"/>
  <c r="C151" i="23"/>
  <c r="G151" i="23"/>
  <c r="I150" i="23"/>
  <c r="S150" i="23"/>
  <c r="AD150" i="23"/>
  <c r="B147" i="15"/>
  <c r="H147" i="15"/>
  <c r="H149" i="23"/>
  <c r="B149" i="23"/>
  <c r="A147" i="15"/>
  <c r="J147" i="15"/>
  <c r="H147" i="18"/>
  <c r="B147" i="18"/>
  <c r="H147" i="14"/>
  <c r="B147" i="14"/>
  <c r="I148" i="14"/>
  <c r="I148" i="16"/>
  <c r="I148" i="18"/>
  <c r="J147" i="18"/>
  <c r="A147" i="18"/>
  <c r="A147" i="14"/>
  <c r="J147" i="14"/>
  <c r="J149" i="23"/>
  <c r="A149" i="23"/>
  <c r="J150" i="22"/>
  <c r="A150" i="22"/>
  <c r="I151" i="22"/>
  <c r="S151" i="22"/>
  <c r="AD151" i="22"/>
  <c r="B150" i="22"/>
  <c r="H150" i="22"/>
  <c r="I151" i="21"/>
  <c r="S151" i="21"/>
  <c r="AD151" i="21"/>
  <c r="F152" i="21"/>
  <c r="R152" i="21"/>
  <c r="B150" i="21"/>
  <c r="J150" i="21"/>
  <c r="A150" i="21"/>
  <c r="I152" i="20"/>
  <c r="S152" i="20"/>
  <c r="AD152" i="20"/>
  <c r="B151" i="20"/>
  <c r="A151" i="20"/>
  <c r="J151" i="20"/>
  <c r="I148" i="17"/>
  <c r="B147" i="17"/>
  <c r="H147" i="17"/>
  <c r="J147" i="17"/>
  <c r="A147" i="17"/>
  <c r="A147" i="1"/>
  <c r="J147" i="1"/>
  <c r="B147" i="1"/>
  <c r="I148" i="1"/>
  <c r="AL148" i="18"/>
  <c r="AM148" i="18"/>
  <c r="AK148" i="18"/>
  <c r="W149" i="18"/>
  <c r="M147" i="18"/>
  <c r="L147" i="18"/>
  <c r="Q148" i="18"/>
  <c r="U148" i="18"/>
  <c r="AM148" i="16"/>
  <c r="AK148" i="16"/>
  <c r="AL148" i="16"/>
  <c r="W149" i="16"/>
  <c r="M148" i="16"/>
  <c r="L148" i="16"/>
  <c r="Q149" i="16"/>
  <c r="U151" i="16"/>
  <c r="AM146" i="17"/>
  <c r="AK146" i="17"/>
  <c r="AL146" i="17"/>
  <c r="W147" i="17"/>
  <c r="L146" i="17"/>
  <c r="Q147" i="17"/>
  <c r="M146" i="17"/>
  <c r="U150" i="17"/>
  <c r="AL149" i="1"/>
  <c r="AM149" i="1"/>
  <c r="AK149" i="1"/>
  <c r="W150" i="1"/>
  <c r="X148" i="1"/>
  <c r="M147" i="1"/>
  <c r="L147" i="1"/>
  <c r="Q148" i="1"/>
  <c r="U150" i="1"/>
  <c r="S148" i="1"/>
  <c r="AD148" i="1"/>
  <c r="C149" i="18"/>
  <c r="S148" i="18"/>
  <c r="AD148" i="18"/>
  <c r="S148" i="17"/>
  <c r="AD148" i="17"/>
  <c r="S148" i="16"/>
  <c r="AD148" i="16"/>
  <c r="C149" i="15"/>
  <c r="G149" i="15"/>
  <c r="S148" i="15"/>
  <c r="AD148" i="15"/>
  <c r="C149" i="14"/>
  <c r="G149" i="14"/>
  <c r="S148" i="14"/>
  <c r="AD148" i="14"/>
  <c r="F153" i="20"/>
  <c r="R153" i="20"/>
  <c r="F149" i="18"/>
  <c r="G149" i="18"/>
  <c r="F149" i="1"/>
  <c r="R149" i="1"/>
  <c r="F149" i="17"/>
  <c r="R149" i="17"/>
  <c r="F149" i="16"/>
  <c r="R149" i="16"/>
  <c r="F152" i="22"/>
  <c r="R152" i="22"/>
  <c r="F149" i="15"/>
  <c r="R149" i="15"/>
  <c r="F151" i="23"/>
  <c r="R151" i="23"/>
  <c r="F149" i="14"/>
  <c r="R149" i="14"/>
  <c r="R149" i="18"/>
  <c r="J150" i="24"/>
  <c r="A150" i="24"/>
  <c r="F151" i="24"/>
  <c r="R151" i="24"/>
  <c r="C152" i="24"/>
  <c r="G152" i="24"/>
  <c r="I151" i="24"/>
  <c r="S151" i="24"/>
  <c r="AD151" i="24"/>
  <c r="B150" i="24"/>
  <c r="H150" i="24"/>
  <c r="M149" i="23"/>
  <c r="L149" i="23"/>
  <c r="Q150" i="23"/>
  <c r="U150" i="23"/>
  <c r="AL153" i="23"/>
  <c r="AM153" i="23"/>
  <c r="AK153" i="23"/>
  <c r="W154" i="23"/>
  <c r="L150" i="20"/>
  <c r="Q151" i="20"/>
  <c r="M150" i="20"/>
  <c r="U151" i="20"/>
  <c r="AM153" i="20"/>
  <c r="AL153" i="20"/>
  <c r="AK153" i="20"/>
  <c r="W154" i="20"/>
  <c r="B148" i="16"/>
  <c r="H148" i="16"/>
  <c r="B148" i="15"/>
  <c r="H148" i="15"/>
  <c r="I149" i="15"/>
  <c r="A148" i="16"/>
  <c r="J148" i="16"/>
  <c r="B150" i="23"/>
  <c r="H150" i="23"/>
  <c r="A148" i="15"/>
  <c r="J148" i="15"/>
  <c r="C152" i="23"/>
  <c r="G152" i="23"/>
  <c r="I151" i="23"/>
  <c r="S151" i="23"/>
  <c r="AD151" i="23"/>
  <c r="B148" i="18"/>
  <c r="H148" i="14"/>
  <c r="B148" i="14"/>
  <c r="I149" i="14"/>
  <c r="I149" i="16"/>
  <c r="I149" i="18"/>
  <c r="A148" i="18"/>
  <c r="A148" i="14"/>
  <c r="J148" i="14"/>
  <c r="J150" i="23"/>
  <c r="A150" i="23"/>
  <c r="J151" i="22"/>
  <c r="A151" i="22"/>
  <c r="B151" i="22"/>
  <c r="H151" i="22"/>
  <c r="I152" i="22"/>
  <c r="S152" i="22"/>
  <c r="AD152" i="22"/>
  <c r="F153" i="21"/>
  <c r="R153" i="21"/>
  <c r="I152" i="21"/>
  <c r="S152" i="21"/>
  <c r="AD152" i="21"/>
  <c r="B151" i="21"/>
  <c r="A151" i="21"/>
  <c r="J151" i="21"/>
  <c r="J152" i="20"/>
  <c r="A152" i="20"/>
  <c r="I153" i="20"/>
  <c r="S153" i="20"/>
  <c r="AD153" i="20"/>
  <c r="B152" i="20"/>
  <c r="I149" i="17"/>
  <c r="B148" i="17"/>
  <c r="H148" i="17"/>
  <c r="J148" i="17"/>
  <c r="A148" i="17"/>
  <c r="B148" i="1"/>
  <c r="A148" i="1"/>
  <c r="J148" i="1"/>
  <c r="I149" i="1"/>
  <c r="AM149" i="18"/>
  <c r="AK149" i="18"/>
  <c r="AL149" i="18"/>
  <c r="W150" i="18"/>
  <c r="L148" i="18"/>
  <c r="Q149" i="18"/>
  <c r="M148" i="18"/>
  <c r="U149" i="18"/>
  <c r="AK149" i="16"/>
  <c r="AL149" i="16"/>
  <c r="AM149" i="16"/>
  <c r="W150" i="16"/>
  <c r="M149" i="16"/>
  <c r="L149" i="16"/>
  <c r="Q150" i="16"/>
  <c r="U152" i="16"/>
  <c r="AK147" i="17"/>
  <c r="AL147" i="17"/>
  <c r="AM147" i="17"/>
  <c r="W148" i="17"/>
  <c r="L147" i="17"/>
  <c r="Q148" i="17"/>
  <c r="M147" i="17"/>
  <c r="U151" i="17"/>
  <c r="AM150" i="1"/>
  <c r="AK150" i="1"/>
  <c r="AL150" i="1"/>
  <c r="W151" i="1"/>
  <c r="X149" i="1"/>
  <c r="M148" i="1"/>
  <c r="L148" i="1"/>
  <c r="Q149" i="1"/>
  <c r="U151" i="1"/>
  <c r="S149" i="1"/>
  <c r="AD149" i="1"/>
  <c r="C150" i="18"/>
  <c r="S149" i="18"/>
  <c r="AD149" i="18"/>
  <c r="S149" i="17"/>
  <c r="AD149" i="17"/>
  <c r="S149" i="16"/>
  <c r="AD149" i="16"/>
  <c r="C150" i="15"/>
  <c r="G150" i="15"/>
  <c r="S149" i="15"/>
  <c r="AD149" i="15"/>
  <c r="C150" i="14"/>
  <c r="G150" i="14"/>
  <c r="S149" i="14"/>
  <c r="AD149" i="14"/>
  <c r="F154" i="20"/>
  <c r="R154" i="20"/>
  <c r="F150" i="18"/>
  <c r="G150" i="18"/>
  <c r="F150" i="1"/>
  <c r="R150" i="1"/>
  <c r="F150" i="17"/>
  <c r="R150" i="17"/>
  <c r="F150" i="16"/>
  <c r="R150" i="16"/>
  <c r="F153" i="22"/>
  <c r="R153" i="22"/>
  <c r="F150" i="15"/>
  <c r="R150" i="15"/>
  <c r="F152" i="23"/>
  <c r="R152" i="23"/>
  <c r="F150" i="14"/>
  <c r="R150" i="14"/>
  <c r="R150" i="18"/>
  <c r="F152" i="24"/>
  <c r="R152" i="24"/>
  <c r="I152" i="24"/>
  <c r="S152" i="24"/>
  <c r="AD152" i="24"/>
  <c r="C153" i="24"/>
  <c r="G153" i="24"/>
  <c r="J151" i="24"/>
  <c r="A151" i="24"/>
  <c r="B151" i="24"/>
  <c r="H151" i="24"/>
  <c r="AK154" i="23"/>
  <c r="AM154" i="23"/>
  <c r="AL154" i="23"/>
  <c r="W155" i="23"/>
  <c r="M150" i="23"/>
  <c r="L150" i="23"/>
  <c r="Q151" i="23"/>
  <c r="U151" i="23"/>
  <c r="AM154" i="20"/>
  <c r="AK154" i="20"/>
  <c r="AL154" i="20"/>
  <c r="W155" i="20"/>
  <c r="L151" i="20"/>
  <c r="Q152" i="20"/>
  <c r="M151" i="20"/>
  <c r="U152" i="20"/>
  <c r="I150" i="15"/>
  <c r="A149" i="16"/>
  <c r="J149" i="16"/>
  <c r="J151" i="23"/>
  <c r="A151" i="23"/>
  <c r="H149" i="16"/>
  <c r="B149" i="16"/>
  <c r="B149" i="18"/>
  <c r="H149" i="18"/>
  <c r="A149" i="14"/>
  <c r="J149" i="14"/>
  <c r="C153" i="23"/>
  <c r="G153" i="23"/>
  <c r="S152" i="23"/>
  <c r="AD152" i="23"/>
  <c r="I152" i="23"/>
  <c r="A149" i="15"/>
  <c r="J149" i="15"/>
  <c r="I150" i="14"/>
  <c r="I150" i="16"/>
  <c r="I150" i="18"/>
  <c r="J149" i="18"/>
  <c r="A149" i="18"/>
  <c r="H149" i="14"/>
  <c r="B149" i="14"/>
  <c r="B151" i="23"/>
  <c r="H151" i="23"/>
  <c r="B149" i="15"/>
  <c r="H149" i="15"/>
  <c r="B152" i="22"/>
  <c r="H152" i="22"/>
  <c r="I153" i="22"/>
  <c r="S153" i="22"/>
  <c r="AD153" i="22"/>
  <c r="A152" i="22"/>
  <c r="J152" i="22"/>
  <c r="A152" i="21"/>
  <c r="J152" i="21"/>
  <c r="F154" i="21"/>
  <c r="R154" i="21"/>
  <c r="I153" i="21"/>
  <c r="S153" i="21"/>
  <c r="AD153" i="21"/>
  <c r="B152" i="21"/>
  <c r="J153" i="20"/>
  <c r="A153" i="20"/>
  <c r="I154" i="20"/>
  <c r="S154" i="20"/>
  <c r="AD154" i="20"/>
  <c r="B153" i="20"/>
  <c r="I150" i="17"/>
  <c r="B149" i="17"/>
  <c r="H149" i="17"/>
  <c r="J149" i="17"/>
  <c r="A149" i="17"/>
  <c r="B149" i="1"/>
  <c r="A149" i="1"/>
  <c r="J149" i="1"/>
  <c r="I150" i="1"/>
  <c r="AM150" i="18"/>
  <c r="AK150" i="18"/>
  <c r="AL150" i="18"/>
  <c r="W151" i="18"/>
  <c r="L149" i="18"/>
  <c r="Q150" i="18"/>
  <c r="M149" i="18"/>
  <c r="U150" i="18"/>
  <c r="AK150" i="16"/>
  <c r="AM150" i="16"/>
  <c r="AL150" i="16"/>
  <c r="W151" i="16"/>
  <c r="M150" i="16"/>
  <c r="L150" i="16"/>
  <c r="Q151" i="16"/>
  <c r="U153" i="16"/>
  <c r="AK148" i="17"/>
  <c r="AL148" i="17"/>
  <c r="AM148" i="17"/>
  <c r="W149" i="17"/>
  <c r="L148" i="17"/>
  <c r="Q149" i="17"/>
  <c r="M148" i="17"/>
  <c r="U152" i="17"/>
  <c r="AL151" i="1"/>
  <c r="AM151" i="1"/>
  <c r="AK151" i="1"/>
  <c r="W152" i="1"/>
  <c r="X150" i="1"/>
  <c r="M149" i="1"/>
  <c r="L149" i="1"/>
  <c r="Q150" i="1"/>
  <c r="U152" i="1"/>
  <c r="S150" i="1"/>
  <c r="AD150" i="1"/>
  <c r="C151" i="18"/>
  <c r="S150" i="18"/>
  <c r="AD150" i="18"/>
  <c r="S150" i="17"/>
  <c r="AD150" i="17"/>
  <c r="S150" i="16"/>
  <c r="AD150" i="16"/>
  <c r="C151" i="15"/>
  <c r="G151" i="15"/>
  <c r="S150" i="15"/>
  <c r="AD150" i="15"/>
  <c r="C151" i="14"/>
  <c r="G151" i="14"/>
  <c r="S150" i="14"/>
  <c r="AD150" i="14"/>
  <c r="F155" i="20"/>
  <c r="R155" i="20"/>
  <c r="F151" i="18"/>
  <c r="G151" i="18"/>
  <c r="F151" i="1"/>
  <c r="R151" i="1"/>
  <c r="F151" i="17"/>
  <c r="R151" i="17"/>
  <c r="F151" i="16"/>
  <c r="R151" i="16"/>
  <c r="F154" i="22"/>
  <c r="R154" i="22"/>
  <c r="F151" i="15"/>
  <c r="R151" i="15"/>
  <c r="F153" i="23"/>
  <c r="R153" i="23"/>
  <c r="F151" i="14"/>
  <c r="R151" i="14"/>
  <c r="R151" i="18"/>
  <c r="F153" i="24"/>
  <c r="R153" i="24"/>
  <c r="C154" i="24"/>
  <c r="G154" i="24"/>
  <c r="I153" i="24"/>
  <c r="S153" i="24"/>
  <c r="AD153" i="24"/>
  <c r="A152" i="24"/>
  <c r="J152" i="24"/>
  <c r="H152" i="24"/>
  <c r="B152" i="24"/>
  <c r="M151" i="23"/>
  <c r="L151" i="23"/>
  <c r="Q152" i="23"/>
  <c r="U152" i="23"/>
  <c r="AK155" i="23"/>
  <c r="AL155" i="23"/>
  <c r="AM155" i="23"/>
  <c r="W156" i="23"/>
  <c r="L152" i="20"/>
  <c r="Q153" i="20"/>
  <c r="M152" i="20"/>
  <c r="U153" i="20"/>
  <c r="AL155" i="20"/>
  <c r="AM155" i="20"/>
  <c r="AK155" i="20"/>
  <c r="W156" i="20"/>
  <c r="H150" i="14"/>
  <c r="B150" i="14"/>
  <c r="I151" i="15"/>
  <c r="J150" i="18"/>
  <c r="A150" i="18"/>
  <c r="A150" i="14"/>
  <c r="J150" i="14"/>
  <c r="H150" i="18"/>
  <c r="B150" i="18"/>
  <c r="A152" i="23"/>
  <c r="J152" i="23"/>
  <c r="A150" i="16"/>
  <c r="J150" i="16"/>
  <c r="I153" i="23"/>
  <c r="S153" i="23"/>
  <c r="AD153" i="23"/>
  <c r="C154" i="23"/>
  <c r="G154" i="23"/>
  <c r="B150" i="15"/>
  <c r="H150" i="15"/>
  <c r="I151" i="14"/>
  <c r="I151" i="16"/>
  <c r="I151" i="18"/>
  <c r="H150" i="16"/>
  <c r="B150" i="16"/>
  <c r="B152" i="23"/>
  <c r="H152" i="23"/>
  <c r="A150" i="15"/>
  <c r="J150" i="15"/>
  <c r="I154" i="22"/>
  <c r="S154" i="22"/>
  <c r="AD154" i="22"/>
  <c r="H153" i="22"/>
  <c r="B153" i="22"/>
  <c r="A153" i="22"/>
  <c r="J153" i="22"/>
  <c r="I154" i="21"/>
  <c r="S154" i="21"/>
  <c r="AD154" i="21"/>
  <c r="F155" i="21"/>
  <c r="R155" i="21"/>
  <c r="B153" i="21"/>
  <c r="J153" i="21"/>
  <c r="A153" i="21"/>
  <c r="A154" i="20"/>
  <c r="J154" i="20"/>
  <c r="I155" i="20"/>
  <c r="S155" i="20"/>
  <c r="AD155" i="20"/>
  <c r="B154" i="20"/>
  <c r="I151" i="17"/>
  <c r="B150" i="17"/>
  <c r="H150" i="17"/>
  <c r="J150" i="17"/>
  <c r="A150" i="17"/>
  <c r="B150" i="1"/>
  <c r="A150" i="1"/>
  <c r="J150" i="1"/>
  <c r="I151" i="1"/>
  <c r="AK151" i="18"/>
  <c r="AL151" i="18"/>
  <c r="AM151" i="18"/>
  <c r="W152" i="18"/>
  <c r="M150" i="18"/>
  <c r="L150" i="18"/>
  <c r="Q151" i="18"/>
  <c r="U151" i="18"/>
  <c r="AL151" i="16"/>
  <c r="AK151" i="16"/>
  <c r="AM151" i="16"/>
  <c r="W152" i="16"/>
  <c r="M151" i="16"/>
  <c r="L151" i="16"/>
  <c r="Q152" i="16"/>
  <c r="U154" i="16"/>
  <c r="AL149" i="17"/>
  <c r="AM149" i="17"/>
  <c r="AK149" i="17"/>
  <c r="W150" i="17"/>
  <c r="L149" i="17"/>
  <c r="Q150" i="17"/>
  <c r="M149" i="17"/>
  <c r="U153" i="17"/>
  <c r="AM152" i="1"/>
  <c r="AK152" i="1"/>
  <c r="AL152" i="1"/>
  <c r="W153" i="1"/>
  <c r="X151" i="1"/>
  <c r="M150" i="1"/>
  <c r="L150" i="1"/>
  <c r="Q151" i="1"/>
  <c r="U153" i="1"/>
  <c r="S151" i="1"/>
  <c r="AD151" i="1"/>
  <c r="C152" i="18"/>
  <c r="S151" i="18"/>
  <c r="AD151" i="18"/>
  <c r="S151" i="17"/>
  <c r="AD151" i="17"/>
  <c r="S151" i="16"/>
  <c r="AD151" i="16"/>
  <c r="C152" i="15"/>
  <c r="G152" i="15"/>
  <c r="S151" i="15"/>
  <c r="AD151" i="15"/>
  <c r="C152" i="14"/>
  <c r="G152" i="14"/>
  <c r="S151" i="14"/>
  <c r="AD151" i="14"/>
  <c r="F156" i="20"/>
  <c r="R156" i="20"/>
  <c r="F152" i="18"/>
  <c r="R152" i="18"/>
  <c r="G152" i="18"/>
  <c r="F152" i="1"/>
  <c r="R152" i="1"/>
  <c r="F152" i="17"/>
  <c r="R152" i="17"/>
  <c r="F152" i="16"/>
  <c r="R152" i="16"/>
  <c r="F155" i="22"/>
  <c r="R155" i="22"/>
  <c r="F152" i="15"/>
  <c r="R152" i="15"/>
  <c r="F154" i="23"/>
  <c r="R154" i="23"/>
  <c r="F152" i="14"/>
  <c r="R152" i="14"/>
  <c r="A153" i="24"/>
  <c r="J153" i="24"/>
  <c r="F154" i="24"/>
  <c r="R154" i="24"/>
  <c r="S154" i="24"/>
  <c r="AD154" i="24"/>
  <c r="I154" i="24"/>
  <c r="C155" i="24"/>
  <c r="G155" i="24"/>
  <c r="H153" i="24"/>
  <c r="B153" i="24"/>
  <c r="AM156" i="23"/>
  <c r="AK156" i="23"/>
  <c r="AL156" i="23"/>
  <c r="W157" i="23"/>
  <c r="L152" i="23"/>
  <c r="Q153" i="23"/>
  <c r="M152" i="23"/>
  <c r="U153" i="23"/>
  <c r="AK156" i="20"/>
  <c r="AL156" i="20"/>
  <c r="AM156" i="20"/>
  <c r="W157" i="20"/>
  <c r="M153" i="20"/>
  <c r="L153" i="20"/>
  <c r="Q154" i="20"/>
  <c r="U154" i="20"/>
  <c r="A151" i="15"/>
  <c r="J151" i="15"/>
  <c r="I152" i="15"/>
  <c r="H151" i="16"/>
  <c r="B151" i="16"/>
  <c r="A153" i="23"/>
  <c r="J153" i="23"/>
  <c r="B151" i="15"/>
  <c r="H151" i="15"/>
  <c r="H151" i="18"/>
  <c r="B151" i="18"/>
  <c r="A151" i="14"/>
  <c r="J151" i="14"/>
  <c r="H153" i="23"/>
  <c r="B153" i="23"/>
  <c r="A151" i="16"/>
  <c r="J151" i="16"/>
  <c r="I152" i="14"/>
  <c r="I152" i="16"/>
  <c r="I152" i="18"/>
  <c r="J151" i="18"/>
  <c r="A151" i="18"/>
  <c r="H151" i="14"/>
  <c r="B151" i="14"/>
  <c r="S154" i="23"/>
  <c r="AD154" i="23"/>
  <c r="C155" i="23"/>
  <c r="G155" i="23"/>
  <c r="I154" i="23"/>
  <c r="I155" i="22"/>
  <c r="S155" i="22"/>
  <c r="AD155" i="22"/>
  <c r="B154" i="22"/>
  <c r="H154" i="22"/>
  <c r="J154" i="22"/>
  <c r="A154" i="22"/>
  <c r="I155" i="21"/>
  <c r="S155" i="21"/>
  <c r="AD155" i="21"/>
  <c r="F156" i="21"/>
  <c r="R156" i="21"/>
  <c r="B154" i="21"/>
  <c r="J154" i="21"/>
  <c r="A154" i="21"/>
  <c r="I156" i="20"/>
  <c r="S156" i="20"/>
  <c r="AD156" i="20"/>
  <c r="B155" i="20"/>
  <c r="A155" i="20"/>
  <c r="J155" i="20"/>
  <c r="I152" i="17"/>
  <c r="B151" i="17"/>
  <c r="H151" i="17"/>
  <c r="J151" i="17"/>
  <c r="A151" i="17"/>
  <c r="A151" i="1"/>
  <c r="J151" i="1"/>
  <c r="B151" i="1"/>
  <c r="I152" i="1"/>
  <c r="AL152" i="18"/>
  <c r="AM152" i="18"/>
  <c r="AK152" i="18"/>
  <c r="W153" i="18"/>
  <c r="L151" i="18"/>
  <c r="Q152" i="18"/>
  <c r="M151" i="18"/>
  <c r="U152" i="18"/>
  <c r="AM152" i="16"/>
  <c r="AL152" i="16"/>
  <c r="AK152" i="16"/>
  <c r="W153" i="16"/>
  <c r="M152" i="16"/>
  <c r="L152" i="16"/>
  <c r="Q153" i="16"/>
  <c r="U155" i="16"/>
  <c r="AM150" i="17"/>
  <c r="AK150" i="17"/>
  <c r="AL150" i="17"/>
  <c r="W151" i="17"/>
  <c r="L150" i="17"/>
  <c r="Q151" i="17"/>
  <c r="M150" i="17"/>
  <c r="U154" i="17"/>
  <c r="AK153" i="1"/>
  <c r="AL153" i="1"/>
  <c r="AM153" i="1"/>
  <c r="W154" i="1"/>
  <c r="X152" i="1"/>
  <c r="M151" i="1"/>
  <c r="L151" i="1"/>
  <c r="Q152" i="1"/>
  <c r="U154" i="1"/>
  <c r="S152" i="1"/>
  <c r="AD152" i="1"/>
  <c r="C153" i="18"/>
  <c r="S152" i="18"/>
  <c r="AD152" i="18"/>
  <c r="S152" i="17"/>
  <c r="AD152" i="17"/>
  <c r="S152" i="16"/>
  <c r="AD152" i="16"/>
  <c r="C153" i="15"/>
  <c r="G153" i="15"/>
  <c r="S152" i="15"/>
  <c r="AD152" i="15"/>
  <c r="C153" i="14"/>
  <c r="G153" i="14"/>
  <c r="S152" i="14"/>
  <c r="F157" i="20"/>
  <c r="R157" i="20"/>
  <c r="F153" i="18"/>
  <c r="G153" i="18"/>
  <c r="F153" i="1"/>
  <c r="R153" i="1"/>
  <c r="F153" i="17"/>
  <c r="R153" i="17"/>
  <c r="F153" i="16"/>
  <c r="R153" i="16"/>
  <c r="F156" i="22"/>
  <c r="R156" i="22"/>
  <c r="F153" i="15"/>
  <c r="R153" i="15"/>
  <c r="F155" i="23"/>
  <c r="R155" i="23"/>
  <c r="F153" i="14"/>
  <c r="R153" i="14"/>
  <c r="R153" i="18"/>
  <c r="F155" i="24"/>
  <c r="R155" i="24"/>
  <c r="C156" i="24"/>
  <c r="G156" i="24"/>
  <c r="S155" i="24"/>
  <c r="AD155" i="24"/>
  <c r="I155" i="24"/>
  <c r="B154" i="24"/>
  <c r="H154" i="24"/>
  <c r="J154" i="24"/>
  <c r="A154" i="24"/>
  <c r="M153" i="23"/>
  <c r="L153" i="23"/>
  <c r="Q154" i="23"/>
  <c r="U154" i="23"/>
  <c r="AL157" i="23"/>
  <c r="AM157" i="23"/>
  <c r="AK157" i="23"/>
  <c r="W158" i="23"/>
  <c r="L154" i="20"/>
  <c r="Q155" i="20"/>
  <c r="M154" i="20"/>
  <c r="U155" i="20"/>
  <c r="AL157" i="20"/>
  <c r="AK157" i="20"/>
  <c r="AM157" i="20"/>
  <c r="W158" i="20"/>
  <c r="J154" i="23"/>
  <c r="A154" i="23"/>
  <c r="H152" i="18"/>
  <c r="B152" i="18"/>
  <c r="B152" i="15"/>
  <c r="H152" i="15"/>
  <c r="I153" i="15"/>
  <c r="C156" i="23"/>
  <c r="G156" i="23"/>
  <c r="S155" i="23"/>
  <c r="AD155" i="23"/>
  <c r="I155" i="23"/>
  <c r="J152" i="18"/>
  <c r="A152" i="18"/>
  <c r="A152" i="14"/>
  <c r="J152" i="14"/>
  <c r="A152" i="15"/>
  <c r="J152" i="15"/>
  <c r="B152" i="14"/>
  <c r="H152" i="14"/>
  <c r="H152" i="16"/>
  <c r="B152" i="16"/>
  <c r="B153" i="14"/>
  <c r="I153" i="14"/>
  <c r="I153" i="16"/>
  <c r="I153" i="18"/>
  <c r="B154" i="23"/>
  <c r="H154" i="23"/>
  <c r="A152" i="16"/>
  <c r="J152" i="16"/>
  <c r="B155" i="22"/>
  <c r="H155" i="22"/>
  <c r="I156" i="22"/>
  <c r="S156" i="22"/>
  <c r="AD156" i="22"/>
  <c r="A155" i="22"/>
  <c r="J155" i="22"/>
  <c r="F157" i="21"/>
  <c r="R157" i="21"/>
  <c r="I156" i="21"/>
  <c r="S156" i="21"/>
  <c r="AD156" i="21"/>
  <c r="B155" i="21"/>
  <c r="A155" i="21"/>
  <c r="J155" i="21"/>
  <c r="J156" i="20"/>
  <c r="A156" i="20"/>
  <c r="I157" i="20"/>
  <c r="S157" i="20"/>
  <c r="AD157" i="20"/>
  <c r="B156" i="20"/>
  <c r="I153" i="17"/>
  <c r="B152" i="17"/>
  <c r="H152" i="17"/>
  <c r="J152" i="17"/>
  <c r="A152" i="17"/>
  <c r="AD152" i="14"/>
  <c r="B152" i="1"/>
  <c r="A152" i="1"/>
  <c r="J152" i="1"/>
  <c r="I153" i="1"/>
  <c r="AM153" i="18"/>
  <c r="AK153" i="18"/>
  <c r="AL153" i="18"/>
  <c r="W154" i="18"/>
  <c r="L152" i="18"/>
  <c r="Q153" i="18"/>
  <c r="M152" i="18"/>
  <c r="U153" i="18"/>
  <c r="AK153" i="16"/>
  <c r="AL153" i="16"/>
  <c r="AM153" i="16"/>
  <c r="W154" i="16"/>
  <c r="M153" i="16"/>
  <c r="L153" i="16"/>
  <c r="Q154" i="16"/>
  <c r="U156" i="16"/>
  <c r="AK151" i="17"/>
  <c r="AL151" i="17"/>
  <c r="AM151" i="17"/>
  <c r="W152" i="17"/>
  <c r="L151" i="17"/>
  <c r="Q152" i="17"/>
  <c r="M151" i="17"/>
  <c r="U155" i="17"/>
  <c r="AM154" i="1"/>
  <c r="AK154" i="1"/>
  <c r="AL154" i="1"/>
  <c r="W155" i="1"/>
  <c r="X153" i="1"/>
  <c r="M152" i="1"/>
  <c r="L152" i="1"/>
  <c r="Q153" i="1"/>
  <c r="U155" i="1"/>
  <c r="S153" i="1"/>
  <c r="AD153" i="1"/>
  <c r="C154" i="18"/>
  <c r="S153" i="18"/>
  <c r="AD153" i="18"/>
  <c r="S153" i="17"/>
  <c r="AD153" i="17"/>
  <c r="S153" i="16"/>
  <c r="AD153" i="16"/>
  <c r="C154" i="15"/>
  <c r="G154" i="15"/>
  <c r="S153" i="15"/>
  <c r="AD153" i="15"/>
  <c r="C154" i="14"/>
  <c r="G154" i="14"/>
  <c r="S153" i="14"/>
  <c r="AD153" i="14"/>
  <c r="F158" i="20"/>
  <c r="R158" i="20"/>
  <c r="F154" i="18"/>
  <c r="G154" i="18"/>
  <c r="F154" i="1"/>
  <c r="R154" i="1"/>
  <c r="F154" i="17"/>
  <c r="R154" i="17"/>
  <c r="F154" i="16"/>
  <c r="R154" i="16"/>
  <c r="F157" i="22"/>
  <c r="R157" i="22"/>
  <c r="F154" i="15"/>
  <c r="R154" i="15"/>
  <c r="F156" i="23"/>
  <c r="R156" i="23"/>
  <c r="F154" i="14"/>
  <c r="R154" i="14"/>
  <c r="R154" i="18"/>
  <c r="H153" i="14"/>
  <c r="F156" i="24"/>
  <c r="R156" i="24"/>
  <c r="I156" i="24"/>
  <c r="S156" i="24"/>
  <c r="AD156" i="24"/>
  <c r="C157" i="24"/>
  <c r="G157" i="24"/>
  <c r="B155" i="24"/>
  <c r="H155" i="24"/>
  <c r="J155" i="24"/>
  <c r="A155" i="24"/>
  <c r="AK158" i="23"/>
  <c r="AM158" i="23"/>
  <c r="AL158" i="23"/>
  <c r="W159" i="23"/>
  <c r="M154" i="23"/>
  <c r="L154" i="23"/>
  <c r="Q155" i="23"/>
  <c r="U155" i="23"/>
  <c r="AM158" i="20"/>
  <c r="AK158" i="20"/>
  <c r="AL158" i="20"/>
  <c r="W159" i="20"/>
  <c r="L155" i="20"/>
  <c r="Q156" i="20"/>
  <c r="M155" i="20"/>
  <c r="U156" i="20"/>
  <c r="B153" i="18"/>
  <c r="J155" i="23"/>
  <c r="A155" i="23"/>
  <c r="A153" i="18"/>
  <c r="A153" i="15"/>
  <c r="J153" i="15"/>
  <c r="A153" i="14"/>
  <c r="J153" i="14"/>
  <c r="B153" i="15"/>
  <c r="H153" i="15"/>
  <c r="I154" i="14"/>
  <c r="H153" i="16"/>
  <c r="B153" i="16"/>
  <c r="C157" i="23"/>
  <c r="G157" i="23"/>
  <c r="I156" i="23"/>
  <c r="S156" i="23"/>
  <c r="AD156" i="23"/>
  <c r="I154" i="16"/>
  <c r="I154" i="18"/>
  <c r="I154" i="15"/>
  <c r="A153" i="16"/>
  <c r="J153" i="16"/>
  <c r="B155" i="23"/>
  <c r="H155" i="23"/>
  <c r="A156" i="22"/>
  <c r="J156" i="22"/>
  <c r="H156" i="22"/>
  <c r="B156" i="22"/>
  <c r="I157" i="22"/>
  <c r="S157" i="22"/>
  <c r="AD157" i="22"/>
  <c r="A156" i="21"/>
  <c r="J156" i="21"/>
  <c r="F158" i="21"/>
  <c r="R158" i="21"/>
  <c r="I157" i="21"/>
  <c r="S157" i="21"/>
  <c r="AD157" i="21"/>
  <c r="B156" i="21"/>
  <c r="J157" i="20"/>
  <c r="A157" i="20"/>
  <c r="I158" i="20"/>
  <c r="S158" i="20"/>
  <c r="AD158" i="20"/>
  <c r="B157" i="20"/>
  <c r="I154" i="17"/>
  <c r="B153" i="17"/>
  <c r="H153" i="17"/>
  <c r="J153" i="17"/>
  <c r="A153" i="17"/>
  <c r="B153" i="1"/>
  <c r="A153" i="1"/>
  <c r="J153" i="1"/>
  <c r="I154" i="1"/>
  <c r="AL154" i="18"/>
  <c r="AM154" i="18"/>
  <c r="AK154" i="18"/>
  <c r="W155" i="18"/>
  <c r="M153" i="18"/>
  <c r="L153" i="18"/>
  <c r="Q154" i="18"/>
  <c r="U154" i="18"/>
  <c r="AK154" i="16"/>
  <c r="AL154" i="16"/>
  <c r="AM154" i="16"/>
  <c r="W155" i="16"/>
  <c r="M154" i="16"/>
  <c r="L154" i="16"/>
  <c r="Q155" i="16"/>
  <c r="U157" i="16"/>
  <c r="AK152" i="17"/>
  <c r="AL152" i="17"/>
  <c r="AM152" i="17"/>
  <c r="W153" i="17"/>
  <c r="L152" i="17"/>
  <c r="Q153" i="17"/>
  <c r="M152" i="17"/>
  <c r="U156" i="17"/>
  <c r="AL155" i="1"/>
  <c r="AM155" i="1"/>
  <c r="AK155" i="1"/>
  <c r="W156" i="1"/>
  <c r="X154" i="1"/>
  <c r="M153" i="1"/>
  <c r="L153" i="1"/>
  <c r="Q154" i="1"/>
  <c r="U156" i="1"/>
  <c r="S154" i="1"/>
  <c r="AD154" i="1"/>
  <c r="C155" i="18"/>
  <c r="S154" i="18"/>
  <c r="AD154" i="18"/>
  <c r="S154" i="17"/>
  <c r="AD154" i="17"/>
  <c r="S154" i="16"/>
  <c r="AD154" i="16"/>
  <c r="C155" i="15"/>
  <c r="G155" i="15"/>
  <c r="S154" i="15"/>
  <c r="AD154" i="15"/>
  <c r="C155" i="14"/>
  <c r="G155" i="14"/>
  <c r="S154" i="14"/>
  <c r="AD154" i="14"/>
  <c r="F159" i="20"/>
  <c r="R159" i="20"/>
  <c r="F155" i="18"/>
  <c r="G155" i="18"/>
  <c r="F155" i="1"/>
  <c r="R155" i="1"/>
  <c r="F155" i="17"/>
  <c r="R155" i="17"/>
  <c r="F155" i="16"/>
  <c r="R155" i="16"/>
  <c r="F158" i="22"/>
  <c r="R158" i="22"/>
  <c r="F155" i="15"/>
  <c r="R155" i="15"/>
  <c r="F157" i="23"/>
  <c r="R157" i="23"/>
  <c r="F155" i="14"/>
  <c r="R155" i="14"/>
  <c r="R155" i="18"/>
  <c r="A156" i="24"/>
  <c r="J156" i="24"/>
  <c r="B156" i="24"/>
  <c r="H156" i="24"/>
  <c r="F157" i="24"/>
  <c r="R157" i="24"/>
  <c r="I157" i="24"/>
  <c r="S157" i="24"/>
  <c r="AD157" i="24"/>
  <c r="C158" i="24"/>
  <c r="G158" i="24"/>
  <c r="M155" i="23"/>
  <c r="L155" i="23"/>
  <c r="Q156" i="23"/>
  <c r="U156" i="23"/>
  <c r="AK159" i="23"/>
  <c r="AL159" i="23"/>
  <c r="AM159" i="23"/>
  <c r="W160" i="23"/>
  <c r="L156" i="20"/>
  <c r="Q157" i="20"/>
  <c r="M156" i="20"/>
  <c r="U157" i="20"/>
  <c r="AM159" i="20"/>
  <c r="AL159" i="20"/>
  <c r="AK159" i="20"/>
  <c r="W160" i="20"/>
  <c r="I155" i="14"/>
  <c r="I155" i="16"/>
  <c r="I155" i="18"/>
  <c r="J154" i="18"/>
  <c r="A154" i="18"/>
  <c r="A156" i="23"/>
  <c r="J156" i="23"/>
  <c r="B154" i="15"/>
  <c r="H154" i="15"/>
  <c r="A154" i="16"/>
  <c r="J154" i="16"/>
  <c r="I157" i="23"/>
  <c r="S157" i="23"/>
  <c r="AD157" i="23"/>
  <c r="C158" i="23"/>
  <c r="G158" i="23"/>
  <c r="H154" i="14"/>
  <c r="B154" i="14"/>
  <c r="H154" i="18"/>
  <c r="B154" i="18"/>
  <c r="I155" i="15"/>
  <c r="A154" i="15"/>
  <c r="J154" i="15"/>
  <c r="H154" i="16"/>
  <c r="B154" i="16"/>
  <c r="B156" i="23"/>
  <c r="H156" i="23"/>
  <c r="A154" i="14"/>
  <c r="J154" i="14"/>
  <c r="A157" i="22"/>
  <c r="J157" i="22"/>
  <c r="S158" i="22"/>
  <c r="AD158" i="22"/>
  <c r="I158" i="22"/>
  <c r="B157" i="22"/>
  <c r="H157" i="22"/>
  <c r="I158" i="21"/>
  <c r="S158" i="21"/>
  <c r="AD158" i="21"/>
  <c r="F159" i="21"/>
  <c r="R159" i="21"/>
  <c r="B157" i="21"/>
  <c r="J157" i="21"/>
  <c r="A157" i="21"/>
  <c r="A158" i="20"/>
  <c r="J158" i="20"/>
  <c r="I159" i="20"/>
  <c r="S159" i="20"/>
  <c r="AD159" i="20"/>
  <c r="B158" i="20"/>
  <c r="I155" i="17"/>
  <c r="B154" i="17"/>
  <c r="H154" i="17"/>
  <c r="J154" i="17"/>
  <c r="A154" i="17"/>
  <c r="B154" i="1"/>
  <c r="A154" i="1"/>
  <c r="J154" i="1"/>
  <c r="I155" i="1"/>
  <c r="AK155" i="18"/>
  <c r="AL155" i="18"/>
  <c r="AM155" i="18"/>
  <c r="W156" i="18"/>
  <c r="L154" i="18"/>
  <c r="Q155" i="18"/>
  <c r="M154" i="18"/>
  <c r="U155" i="18"/>
  <c r="AL155" i="16"/>
  <c r="AK155" i="16"/>
  <c r="AM155" i="16"/>
  <c r="W156" i="16"/>
  <c r="M155" i="16"/>
  <c r="L155" i="16"/>
  <c r="Q156" i="16"/>
  <c r="U158" i="16"/>
  <c r="AL153" i="17"/>
  <c r="AM153" i="17"/>
  <c r="AK153" i="17"/>
  <c r="W154" i="17"/>
  <c r="L153" i="17"/>
  <c r="Q154" i="17"/>
  <c r="M153" i="17"/>
  <c r="U157" i="17"/>
  <c r="AL156" i="1"/>
  <c r="AM156" i="1"/>
  <c r="AK156" i="1"/>
  <c r="W157" i="1"/>
  <c r="X155" i="1"/>
  <c r="M154" i="1"/>
  <c r="L154" i="1"/>
  <c r="Q155" i="1"/>
  <c r="U157" i="1"/>
  <c r="S155" i="1"/>
  <c r="AD155" i="1"/>
  <c r="C156" i="18"/>
  <c r="S155" i="18"/>
  <c r="AD155" i="18"/>
  <c r="S155" i="17"/>
  <c r="AD155" i="17"/>
  <c r="S155" i="16"/>
  <c r="AD155" i="16"/>
  <c r="C156" i="15"/>
  <c r="G156" i="15"/>
  <c r="S155" i="15"/>
  <c r="AD155" i="15"/>
  <c r="C156" i="14"/>
  <c r="G156" i="14"/>
  <c r="S155" i="14"/>
  <c r="AD155" i="14"/>
  <c r="F160" i="20"/>
  <c r="R160" i="20"/>
  <c r="F156" i="18"/>
  <c r="G156" i="18"/>
  <c r="F156" i="1"/>
  <c r="R156" i="1"/>
  <c r="F156" i="17"/>
  <c r="R156" i="17"/>
  <c r="F156" i="16"/>
  <c r="R156" i="16"/>
  <c r="F159" i="22"/>
  <c r="R159" i="22"/>
  <c r="F156" i="15"/>
  <c r="R156" i="15"/>
  <c r="F158" i="23"/>
  <c r="R158" i="23"/>
  <c r="F156" i="14"/>
  <c r="R156" i="14"/>
  <c r="R156" i="18"/>
  <c r="A157" i="24"/>
  <c r="J157" i="24"/>
  <c r="H157" i="24"/>
  <c r="B157" i="24"/>
  <c r="F158" i="24"/>
  <c r="R158" i="24"/>
  <c r="C159" i="24"/>
  <c r="G159" i="24"/>
  <c r="I158" i="24"/>
  <c r="S158" i="24"/>
  <c r="AD158" i="24"/>
  <c r="AM160" i="23"/>
  <c r="AK160" i="23"/>
  <c r="AL160" i="23"/>
  <c r="W161" i="23"/>
  <c r="L156" i="23"/>
  <c r="Q157" i="23"/>
  <c r="M156" i="23"/>
  <c r="U157" i="23"/>
  <c r="AK160" i="20"/>
  <c r="AM160" i="20"/>
  <c r="AL160" i="20"/>
  <c r="W161" i="20"/>
  <c r="M157" i="20"/>
  <c r="L157" i="20"/>
  <c r="Q158" i="20"/>
  <c r="U158" i="20"/>
  <c r="A155" i="15"/>
  <c r="J155" i="15"/>
  <c r="I156" i="15"/>
  <c r="B155" i="15"/>
  <c r="H155" i="15"/>
  <c r="A157" i="23"/>
  <c r="J157" i="23"/>
  <c r="H155" i="16"/>
  <c r="B155" i="16"/>
  <c r="A155" i="16"/>
  <c r="J155" i="16"/>
  <c r="B157" i="23"/>
  <c r="H157" i="23"/>
  <c r="H155" i="18"/>
  <c r="B155" i="18"/>
  <c r="A155" i="14"/>
  <c r="J155" i="14"/>
  <c r="I156" i="14"/>
  <c r="I156" i="16"/>
  <c r="I156" i="18"/>
  <c r="C159" i="23"/>
  <c r="G159" i="23"/>
  <c r="I158" i="23"/>
  <c r="S158" i="23"/>
  <c r="AD158" i="23"/>
  <c r="J155" i="18"/>
  <c r="A155" i="18"/>
  <c r="H155" i="14"/>
  <c r="B155" i="14"/>
  <c r="I159" i="22"/>
  <c r="S159" i="22"/>
  <c r="AD159" i="22"/>
  <c r="H158" i="22"/>
  <c r="B158" i="22"/>
  <c r="J158" i="22"/>
  <c r="A158" i="22"/>
  <c r="I159" i="21"/>
  <c r="S159" i="21"/>
  <c r="AD159" i="21"/>
  <c r="F160" i="21"/>
  <c r="R160" i="21"/>
  <c r="B158" i="21"/>
  <c r="J158" i="21"/>
  <c r="A158" i="21"/>
  <c r="I160" i="20"/>
  <c r="S160" i="20"/>
  <c r="AD160" i="20"/>
  <c r="B159" i="20"/>
  <c r="A159" i="20"/>
  <c r="J159" i="20"/>
  <c r="I156" i="17"/>
  <c r="B155" i="17"/>
  <c r="H155" i="17"/>
  <c r="J155" i="17"/>
  <c r="A155" i="17"/>
  <c r="A155" i="1"/>
  <c r="J155" i="1"/>
  <c r="B155" i="1"/>
  <c r="I156" i="1"/>
  <c r="AL156" i="18"/>
  <c r="AK156" i="18"/>
  <c r="AM156" i="18"/>
  <c r="W157" i="18"/>
  <c r="L155" i="18"/>
  <c r="Q156" i="18"/>
  <c r="M155" i="18"/>
  <c r="U156" i="18"/>
  <c r="AM156" i="16"/>
  <c r="AK156" i="16"/>
  <c r="AL156" i="16"/>
  <c r="W157" i="16"/>
  <c r="M156" i="16"/>
  <c r="L156" i="16"/>
  <c r="Q157" i="16"/>
  <c r="U159" i="16"/>
  <c r="AM154" i="17"/>
  <c r="AK154" i="17"/>
  <c r="AL154" i="17"/>
  <c r="W155" i="17"/>
  <c r="L154" i="17"/>
  <c r="Q155" i="17"/>
  <c r="M154" i="17"/>
  <c r="U158" i="17"/>
  <c r="AK157" i="1"/>
  <c r="AL157" i="1"/>
  <c r="AM157" i="1"/>
  <c r="W158" i="1"/>
  <c r="X156" i="1"/>
  <c r="M155" i="1"/>
  <c r="L155" i="1"/>
  <c r="Q156" i="1"/>
  <c r="U158" i="1"/>
  <c r="S156" i="1"/>
  <c r="AD156" i="1"/>
  <c r="C157" i="18"/>
  <c r="S156" i="18"/>
  <c r="AD156" i="18"/>
  <c r="S156" i="17"/>
  <c r="AD156" i="17"/>
  <c r="S156" i="16"/>
  <c r="AD156" i="16"/>
  <c r="C157" i="15"/>
  <c r="G157" i="15"/>
  <c r="S156" i="15"/>
  <c r="AD156" i="15"/>
  <c r="C157" i="14"/>
  <c r="G157" i="14"/>
  <c r="S156" i="14"/>
  <c r="AD156" i="14"/>
  <c r="F161" i="20"/>
  <c r="R161" i="20"/>
  <c r="F157" i="18"/>
  <c r="G157" i="18"/>
  <c r="F157" i="1"/>
  <c r="R157" i="1"/>
  <c r="F157" i="17"/>
  <c r="R157" i="17"/>
  <c r="F157" i="16"/>
  <c r="R157" i="16"/>
  <c r="F160" i="22"/>
  <c r="R160" i="22"/>
  <c r="F157" i="15"/>
  <c r="R157" i="15"/>
  <c r="F159" i="23"/>
  <c r="R159" i="23"/>
  <c r="F157" i="14"/>
  <c r="R157" i="14"/>
  <c r="R157" i="18"/>
  <c r="J158" i="24"/>
  <c r="A158" i="24"/>
  <c r="F159" i="24"/>
  <c r="R159" i="24"/>
  <c r="C160" i="24"/>
  <c r="G160" i="24"/>
  <c r="S159" i="24"/>
  <c r="AD159" i="24"/>
  <c r="I159" i="24"/>
  <c r="B158" i="24"/>
  <c r="H158" i="24"/>
  <c r="M157" i="23"/>
  <c r="L157" i="23"/>
  <c r="Q158" i="23"/>
  <c r="U158" i="23"/>
  <c r="AL161" i="23"/>
  <c r="AM161" i="23"/>
  <c r="AK161" i="23"/>
  <c r="W162" i="23"/>
  <c r="L158" i="20"/>
  <c r="Q159" i="20"/>
  <c r="M158" i="20"/>
  <c r="U159" i="20"/>
  <c r="AL161" i="20"/>
  <c r="AM161" i="20"/>
  <c r="AK161" i="20"/>
  <c r="W162" i="20"/>
  <c r="H156" i="18"/>
  <c r="B156" i="18"/>
  <c r="A156" i="15"/>
  <c r="J156" i="15"/>
  <c r="I157" i="15"/>
  <c r="J158" i="23"/>
  <c r="A158" i="23"/>
  <c r="J156" i="18"/>
  <c r="A156" i="18"/>
  <c r="A156" i="14"/>
  <c r="J156" i="14"/>
  <c r="B156" i="15"/>
  <c r="H156" i="15"/>
  <c r="H156" i="14"/>
  <c r="B156" i="14"/>
  <c r="I159" i="23"/>
  <c r="S159" i="23"/>
  <c r="AD159" i="23"/>
  <c r="C160" i="23"/>
  <c r="G160" i="23"/>
  <c r="H156" i="16"/>
  <c r="B156" i="16"/>
  <c r="I157" i="14"/>
  <c r="I157" i="16"/>
  <c r="I157" i="18"/>
  <c r="H158" i="23"/>
  <c r="B158" i="23"/>
  <c r="A156" i="16"/>
  <c r="J156" i="16"/>
  <c r="B159" i="22"/>
  <c r="H159" i="22"/>
  <c r="S160" i="22"/>
  <c r="AD160" i="22"/>
  <c r="C161" i="22"/>
  <c r="I160" i="22"/>
  <c r="A159" i="22"/>
  <c r="J159" i="22"/>
  <c r="F161" i="21"/>
  <c r="R161" i="21"/>
  <c r="I160" i="21"/>
  <c r="S160" i="21"/>
  <c r="AD160" i="21"/>
  <c r="B159" i="21"/>
  <c r="A159" i="21"/>
  <c r="J159" i="21"/>
  <c r="B160" i="20"/>
  <c r="I161" i="20"/>
  <c r="S161" i="20"/>
  <c r="AD161" i="20"/>
  <c r="J160" i="20"/>
  <c r="A160" i="20"/>
  <c r="I157" i="17"/>
  <c r="B156" i="17"/>
  <c r="H156" i="17"/>
  <c r="J156" i="17"/>
  <c r="A156" i="17"/>
  <c r="B156" i="1"/>
  <c r="A156" i="1"/>
  <c r="J156" i="1"/>
  <c r="I157" i="1"/>
  <c r="AM157" i="18"/>
  <c r="AK157" i="18"/>
  <c r="AL157" i="18"/>
  <c r="W158" i="18"/>
  <c r="M156" i="18"/>
  <c r="L156" i="18"/>
  <c r="Q157" i="18"/>
  <c r="U157" i="18"/>
  <c r="AM157" i="16"/>
  <c r="AK157" i="16"/>
  <c r="AL157" i="16"/>
  <c r="W158" i="16"/>
  <c r="M157" i="16"/>
  <c r="L157" i="16"/>
  <c r="Q158" i="16"/>
  <c r="U160" i="16"/>
  <c r="AK155" i="17"/>
  <c r="AL155" i="17"/>
  <c r="AM155" i="17"/>
  <c r="W156" i="17"/>
  <c r="L155" i="17"/>
  <c r="Q156" i="17"/>
  <c r="M155" i="17"/>
  <c r="U159" i="17"/>
  <c r="AK158" i="1"/>
  <c r="AL158" i="1"/>
  <c r="AM158" i="1"/>
  <c r="W159" i="1"/>
  <c r="X157" i="1"/>
  <c r="M156" i="1"/>
  <c r="L156" i="1"/>
  <c r="Q157" i="1"/>
  <c r="U159" i="1"/>
  <c r="S157" i="1"/>
  <c r="AD157" i="1"/>
  <c r="C158" i="18"/>
  <c r="S157" i="18"/>
  <c r="AD157" i="18"/>
  <c r="S157" i="17"/>
  <c r="AD157" i="17"/>
  <c r="S157" i="16"/>
  <c r="AD157" i="16"/>
  <c r="C158" i="15"/>
  <c r="G158" i="15"/>
  <c r="S157" i="15"/>
  <c r="AD157" i="15"/>
  <c r="C158" i="14"/>
  <c r="G158" i="14"/>
  <c r="S157" i="14"/>
  <c r="AD157" i="14"/>
  <c r="F162" i="20"/>
  <c r="R162" i="20"/>
  <c r="F158" i="18"/>
  <c r="G158" i="18"/>
  <c r="F158" i="1"/>
  <c r="R158" i="1"/>
  <c r="F158" i="17"/>
  <c r="R158" i="17"/>
  <c r="F158" i="16"/>
  <c r="R158" i="16"/>
  <c r="F161" i="22"/>
  <c r="R161" i="22"/>
  <c r="G161" i="22"/>
  <c r="F158" i="15"/>
  <c r="R158" i="15"/>
  <c r="F160" i="23"/>
  <c r="R160" i="23"/>
  <c r="F158" i="14"/>
  <c r="R158" i="14"/>
  <c r="R158" i="18"/>
  <c r="H159" i="24"/>
  <c r="B159" i="24"/>
  <c r="J159" i="24"/>
  <c r="A159" i="24"/>
  <c r="F160" i="24"/>
  <c r="R160" i="24"/>
  <c r="S160" i="24"/>
  <c r="AD160" i="24"/>
  <c r="C161" i="24"/>
  <c r="G161" i="24"/>
  <c r="I160" i="24"/>
  <c r="AK162" i="23"/>
  <c r="AM162" i="23"/>
  <c r="AL162" i="23"/>
  <c r="W163" i="23"/>
  <c r="M158" i="23"/>
  <c r="L158" i="23"/>
  <c r="Q159" i="23"/>
  <c r="U159" i="23"/>
  <c r="AM162" i="20"/>
  <c r="AK162" i="20"/>
  <c r="AL162" i="20"/>
  <c r="W163" i="20"/>
  <c r="L159" i="20"/>
  <c r="Q160" i="20"/>
  <c r="M159" i="20"/>
  <c r="U160" i="20"/>
  <c r="B157" i="18"/>
  <c r="H157" i="18"/>
  <c r="I160" i="23"/>
  <c r="S160" i="23"/>
  <c r="AD160" i="23"/>
  <c r="C161" i="23"/>
  <c r="G161" i="23"/>
  <c r="J157" i="18"/>
  <c r="A157" i="18"/>
  <c r="H157" i="14"/>
  <c r="B157" i="14"/>
  <c r="B159" i="23"/>
  <c r="H159" i="23"/>
  <c r="A157" i="14"/>
  <c r="J157" i="14"/>
  <c r="I158" i="15"/>
  <c r="H157" i="16"/>
  <c r="B157" i="16"/>
  <c r="A157" i="15"/>
  <c r="J157" i="15"/>
  <c r="I158" i="14"/>
  <c r="I158" i="16"/>
  <c r="I158" i="18"/>
  <c r="A157" i="16"/>
  <c r="J157" i="16"/>
  <c r="A159" i="23"/>
  <c r="J159" i="23"/>
  <c r="B157" i="15"/>
  <c r="H157" i="15"/>
  <c r="C162" i="22"/>
  <c r="I161" i="22"/>
  <c r="S161" i="22"/>
  <c r="AD161" i="22"/>
  <c r="A160" i="22"/>
  <c r="J160" i="22"/>
  <c r="H160" i="22"/>
  <c r="B160" i="22"/>
  <c r="A160" i="21"/>
  <c r="J160" i="21"/>
  <c r="F162" i="21"/>
  <c r="R162" i="21"/>
  <c r="I161" i="21"/>
  <c r="S161" i="21"/>
  <c r="AD161" i="21"/>
  <c r="B160" i="21"/>
  <c r="A161" i="20"/>
  <c r="J161" i="20"/>
  <c r="I162" i="20"/>
  <c r="S162" i="20"/>
  <c r="AD162" i="20"/>
  <c r="B161" i="20"/>
  <c r="I158" i="17"/>
  <c r="B157" i="17"/>
  <c r="H157" i="17"/>
  <c r="J157" i="17"/>
  <c r="A157" i="17"/>
  <c r="B157" i="1"/>
  <c r="A157" i="1"/>
  <c r="J157" i="1"/>
  <c r="I158" i="1"/>
  <c r="AK158" i="18"/>
  <c r="AL158" i="18"/>
  <c r="AM158" i="18"/>
  <c r="W159" i="18"/>
  <c r="L157" i="18"/>
  <c r="Q158" i="18"/>
  <c r="M157" i="18"/>
  <c r="U158" i="18"/>
  <c r="AK158" i="16"/>
  <c r="AL158" i="16"/>
  <c r="AM158" i="16"/>
  <c r="W159" i="16"/>
  <c r="M158" i="16"/>
  <c r="L158" i="16"/>
  <c r="Q159" i="16"/>
  <c r="U161" i="16"/>
  <c r="AK156" i="17"/>
  <c r="AL156" i="17"/>
  <c r="AM156" i="17"/>
  <c r="W157" i="17"/>
  <c r="L156" i="17"/>
  <c r="Q157" i="17"/>
  <c r="M156" i="17"/>
  <c r="U160" i="17"/>
  <c r="AM159" i="1"/>
  <c r="AK159" i="1"/>
  <c r="AL159" i="1"/>
  <c r="W160" i="1"/>
  <c r="X158" i="1"/>
  <c r="M157" i="1"/>
  <c r="L157" i="1"/>
  <c r="Q158" i="1"/>
  <c r="U160" i="1"/>
  <c r="S158" i="1"/>
  <c r="AD158" i="1"/>
  <c r="C159" i="18"/>
  <c r="S158" i="18"/>
  <c r="AD158" i="18"/>
  <c r="S158" i="17"/>
  <c r="AD158" i="17"/>
  <c r="S158" i="16"/>
  <c r="AD158" i="16"/>
  <c r="C159" i="15"/>
  <c r="G159" i="15"/>
  <c r="S158" i="15"/>
  <c r="AD158" i="15"/>
  <c r="C159" i="14"/>
  <c r="G159" i="14"/>
  <c r="S158" i="14"/>
  <c r="AD158" i="14"/>
  <c r="F163" i="20"/>
  <c r="R163" i="20"/>
  <c r="F159" i="18"/>
  <c r="R159" i="18"/>
  <c r="G159" i="18"/>
  <c r="F159" i="1"/>
  <c r="R159" i="1"/>
  <c r="F159" i="17"/>
  <c r="R159" i="17"/>
  <c r="F159" i="16"/>
  <c r="R159" i="16"/>
  <c r="F162" i="22"/>
  <c r="R162" i="22"/>
  <c r="G162" i="22"/>
  <c r="F159" i="15"/>
  <c r="R159" i="15"/>
  <c r="F161" i="23"/>
  <c r="R161" i="23"/>
  <c r="F159" i="14"/>
  <c r="R159" i="14"/>
  <c r="A160" i="24"/>
  <c r="J160" i="24"/>
  <c r="F161" i="24"/>
  <c r="R161" i="24"/>
  <c r="C162" i="24"/>
  <c r="G162" i="24"/>
  <c r="I161" i="24"/>
  <c r="S161" i="24"/>
  <c r="AD161" i="24"/>
  <c r="B160" i="24"/>
  <c r="H160" i="24"/>
  <c r="M159" i="23"/>
  <c r="L159" i="23"/>
  <c r="Q160" i="23"/>
  <c r="U160" i="23"/>
  <c r="AK163" i="23"/>
  <c r="AL163" i="23"/>
  <c r="AM163" i="23"/>
  <c r="W164" i="23"/>
  <c r="L160" i="20"/>
  <c r="Q161" i="20"/>
  <c r="M160" i="20"/>
  <c r="U161" i="20"/>
  <c r="AM163" i="20"/>
  <c r="AL163" i="20"/>
  <c r="AK163" i="20"/>
  <c r="W164" i="20"/>
  <c r="H158" i="16"/>
  <c r="B158" i="16"/>
  <c r="A158" i="15"/>
  <c r="J158" i="15"/>
  <c r="A160" i="23"/>
  <c r="J160" i="23"/>
  <c r="A158" i="16"/>
  <c r="J158" i="16"/>
  <c r="B158" i="15"/>
  <c r="H158" i="15"/>
  <c r="I159" i="15"/>
  <c r="H158" i="18"/>
  <c r="B158" i="18"/>
  <c r="H158" i="14"/>
  <c r="B158" i="14"/>
  <c r="I161" i="23"/>
  <c r="S161" i="23"/>
  <c r="AD161" i="23"/>
  <c r="C162" i="23"/>
  <c r="G162" i="23"/>
  <c r="I159" i="14"/>
  <c r="I159" i="16"/>
  <c r="I159" i="18"/>
  <c r="J158" i="18"/>
  <c r="A158" i="18"/>
  <c r="A158" i="14"/>
  <c r="J158" i="14"/>
  <c r="H160" i="23"/>
  <c r="B160" i="23"/>
  <c r="A161" i="22"/>
  <c r="J161" i="22"/>
  <c r="C163" i="22"/>
  <c r="I162" i="22"/>
  <c r="S162" i="22"/>
  <c r="AD162" i="22"/>
  <c r="H161" i="22"/>
  <c r="B161" i="22"/>
  <c r="I162" i="21"/>
  <c r="S162" i="21"/>
  <c r="AD162" i="21"/>
  <c r="F163" i="21"/>
  <c r="R163" i="21"/>
  <c r="B161" i="21"/>
  <c r="J161" i="21"/>
  <c r="A161" i="21"/>
  <c r="I163" i="20"/>
  <c r="S163" i="20"/>
  <c r="AD163" i="20"/>
  <c r="B162" i="20"/>
  <c r="A162" i="20"/>
  <c r="J162" i="20"/>
  <c r="I159" i="17"/>
  <c r="B158" i="17"/>
  <c r="H158" i="17"/>
  <c r="J158" i="17"/>
  <c r="A158" i="17"/>
  <c r="B158" i="1"/>
  <c r="A158" i="1"/>
  <c r="J158" i="1"/>
  <c r="I159" i="1"/>
  <c r="AK159" i="18"/>
  <c r="AM159" i="18"/>
  <c r="AL159" i="18"/>
  <c r="W160" i="18"/>
  <c r="L158" i="18"/>
  <c r="Q159" i="18"/>
  <c r="M158" i="18"/>
  <c r="U159" i="18"/>
  <c r="AL159" i="16"/>
  <c r="AM159" i="16"/>
  <c r="AK159" i="16"/>
  <c r="W160" i="16"/>
  <c r="M159" i="16"/>
  <c r="L159" i="16"/>
  <c r="Q160" i="16"/>
  <c r="U162" i="16"/>
  <c r="AL157" i="17"/>
  <c r="AM157" i="17"/>
  <c r="AK157" i="17"/>
  <c r="W158" i="17"/>
  <c r="L157" i="17"/>
  <c r="Q158" i="17"/>
  <c r="M157" i="17"/>
  <c r="U161" i="17"/>
  <c r="AL160" i="1"/>
  <c r="AM160" i="1"/>
  <c r="AK160" i="1"/>
  <c r="W161" i="1"/>
  <c r="X159" i="1"/>
  <c r="M158" i="1"/>
  <c r="L158" i="1"/>
  <c r="Q159" i="1"/>
  <c r="U161" i="1"/>
  <c r="S159" i="1"/>
  <c r="AD159" i="1"/>
  <c r="C160" i="18"/>
  <c r="S159" i="18"/>
  <c r="AD159" i="18"/>
  <c r="S159" i="17"/>
  <c r="AD159" i="17"/>
  <c r="S159" i="16"/>
  <c r="AD159" i="16"/>
  <c r="C160" i="15"/>
  <c r="G160" i="15"/>
  <c r="S159" i="15"/>
  <c r="AD159" i="15"/>
  <c r="C160" i="14"/>
  <c r="G160" i="14"/>
  <c r="S159" i="14"/>
  <c r="AD159" i="14"/>
  <c r="F164" i="20"/>
  <c r="R164" i="20"/>
  <c r="F160" i="18"/>
  <c r="R160" i="18"/>
  <c r="G160" i="18"/>
  <c r="F160" i="1"/>
  <c r="R160" i="1"/>
  <c r="F160" i="17"/>
  <c r="R160" i="17"/>
  <c r="F160" i="16"/>
  <c r="R160" i="16"/>
  <c r="F163" i="22"/>
  <c r="R163" i="22"/>
  <c r="G163" i="22"/>
  <c r="F160" i="15"/>
  <c r="R160" i="15"/>
  <c r="F162" i="23"/>
  <c r="R162" i="23"/>
  <c r="F160" i="14"/>
  <c r="R160" i="14"/>
  <c r="H161" i="24"/>
  <c r="B161" i="24"/>
  <c r="J161" i="24"/>
  <c r="A161" i="24"/>
  <c r="F162" i="24"/>
  <c r="R162" i="24"/>
  <c r="S162" i="24"/>
  <c r="AD162" i="24"/>
  <c r="C163" i="24"/>
  <c r="G163" i="24"/>
  <c r="I162" i="24"/>
  <c r="AM164" i="23"/>
  <c r="AK164" i="23"/>
  <c r="AL164" i="23"/>
  <c r="W165" i="23"/>
  <c r="L160" i="23"/>
  <c r="Q161" i="23"/>
  <c r="M160" i="23"/>
  <c r="U161" i="23"/>
  <c r="AK164" i="20"/>
  <c r="AL164" i="20"/>
  <c r="AM164" i="20"/>
  <c r="W165" i="20"/>
  <c r="M161" i="20"/>
  <c r="L161" i="20"/>
  <c r="Q162" i="20"/>
  <c r="U162" i="20"/>
  <c r="A159" i="16"/>
  <c r="J159" i="16"/>
  <c r="C163" i="23"/>
  <c r="G163" i="23"/>
  <c r="I162" i="23"/>
  <c r="S162" i="23"/>
  <c r="AD162" i="23"/>
  <c r="A159" i="15"/>
  <c r="J159" i="15"/>
  <c r="H159" i="16"/>
  <c r="B159" i="16"/>
  <c r="H161" i="23"/>
  <c r="B161" i="23"/>
  <c r="B159" i="15"/>
  <c r="H159" i="15"/>
  <c r="I160" i="15"/>
  <c r="H159" i="18"/>
  <c r="B159" i="18"/>
  <c r="H159" i="14"/>
  <c r="B159" i="14"/>
  <c r="I160" i="14"/>
  <c r="I160" i="16"/>
  <c r="I160" i="18"/>
  <c r="J159" i="18"/>
  <c r="A159" i="18"/>
  <c r="A159" i="14"/>
  <c r="J159" i="14"/>
  <c r="A161" i="23"/>
  <c r="J161" i="23"/>
  <c r="I163" i="22"/>
  <c r="S163" i="22"/>
  <c r="AD163" i="22"/>
  <c r="C164" i="22"/>
  <c r="H162" i="22"/>
  <c r="B162" i="22"/>
  <c r="J162" i="22"/>
  <c r="A162" i="22"/>
  <c r="B162" i="21"/>
  <c r="I163" i="21"/>
  <c r="S163" i="21"/>
  <c r="AD163" i="21"/>
  <c r="F164" i="21"/>
  <c r="R164" i="21"/>
  <c r="J162" i="21"/>
  <c r="A162" i="21"/>
  <c r="J163" i="20"/>
  <c r="A163" i="20"/>
  <c r="I164" i="20"/>
  <c r="S164" i="20"/>
  <c r="AD164" i="20"/>
  <c r="B163" i="20"/>
  <c r="I160" i="17"/>
  <c r="B159" i="17"/>
  <c r="H159" i="17"/>
  <c r="J159" i="17"/>
  <c r="A159" i="17"/>
  <c r="A159" i="1"/>
  <c r="J159" i="1"/>
  <c r="B159" i="1"/>
  <c r="I160" i="1"/>
  <c r="AL160" i="18"/>
  <c r="AM160" i="18"/>
  <c r="AK160" i="18"/>
  <c r="W161" i="18"/>
  <c r="M159" i="18"/>
  <c r="L159" i="18"/>
  <c r="Q160" i="18"/>
  <c r="U160" i="18"/>
  <c r="AM160" i="16"/>
  <c r="AK160" i="16"/>
  <c r="AL160" i="16"/>
  <c r="W161" i="16"/>
  <c r="M160" i="16"/>
  <c r="L160" i="16"/>
  <c r="Q161" i="16"/>
  <c r="U163" i="16"/>
  <c r="AM158" i="17"/>
  <c r="AK158" i="17"/>
  <c r="AL158" i="17"/>
  <c r="W159" i="17"/>
  <c r="L158" i="17"/>
  <c r="Q159" i="17"/>
  <c r="M158" i="17"/>
  <c r="U162" i="17"/>
  <c r="AL161" i="1"/>
  <c r="AM161" i="1"/>
  <c r="AK161" i="1"/>
  <c r="W162" i="1"/>
  <c r="X160" i="1"/>
  <c r="M159" i="1"/>
  <c r="L159" i="1"/>
  <c r="Q160" i="1"/>
  <c r="U162" i="1"/>
  <c r="S160" i="1"/>
  <c r="AD160" i="1"/>
  <c r="C161" i="18"/>
  <c r="S160" i="18"/>
  <c r="AD160" i="18"/>
  <c r="S160" i="17"/>
  <c r="AD160" i="17"/>
  <c r="S160" i="16"/>
  <c r="AD160" i="16"/>
  <c r="C161" i="15"/>
  <c r="G161" i="15"/>
  <c r="S160" i="15"/>
  <c r="AD160" i="15"/>
  <c r="C161" i="14"/>
  <c r="G161" i="14"/>
  <c r="S160" i="14"/>
  <c r="AD160" i="14"/>
  <c r="F165" i="20"/>
  <c r="R165" i="20"/>
  <c r="F161" i="18"/>
  <c r="R161" i="18"/>
  <c r="G161" i="18"/>
  <c r="F161" i="1"/>
  <c r="R161" i="1"/>
  <c r="F161" i="17"/>
  <c r="R161" i="17"/>
  <c r="F161" i="16"/>
  <c r="R161" i="16"/>
  <c r="F164" i="22"/>
  <c r="R164" i="22"/>
  <c r="G164" i="22"/>
  <c r="F161" i="15"/>
  <c r="R161" i="15"/>
  <c r="F163" i="23"/>
  <c r="R163" i="23"/>
  <c r="F161" i="14"/>
  <c r="R161" i="14"/>
  <c r="F163" i="24"/>
  <c r="R163" i="24"/>
  <c r="I163" i="24"/>
  <c r="S163" i="24"/>
  <c r="AD163" i="24"/>
  <c r="C164" i="24"/>
  <c r="G164" i="24"/>
  <c r="H162" i="24"/>
  <c r="B162" i="24"/>
  <c r="J162" i="24"/>
  <c r="A162" i="24"/>
  <c r="M161" i="23"/>
  <c r="L161" i="23"/>
  <c r="Q162" i="23"/>
  <c r="U162" i="23"/>
  <c r="AL165" i="23"/>
  <c r="AM165" i="23"/>
  <c r="AK165" i="23"/>
  <c r="W166" i="23"/>
  <c r="L162" i="20"/>
  <c r="Q163" i="20"/>
  <c r="M162" i="20"/>
  <c r="U163" i="20"/>
  <c r="AK165" i="20"/>
  <c r="AM165" i="20"/>
  <c r="AL165" i="20"/>
  <c r="W166" i="20"/>
  <c r="A160" i="15"/>
  <c r="J160" i="15"/>
  <c r="I161" i="15"/>
  <c r="A160" i="16"/>
  <c r="J160" i="16"/>
  <c r="B160" i="15"/>
  <c r="H160" i="15"/>
  <c r="H162" i="23"/>
  <c r="B162" i="23"/>
  <c r="H160" i="16"/>
  <c r="B160" i="16"/>
  <c r="C164" i="23"/>
  <c r="G164" i="23"/>
  <c r="S163" i="23"/>
  <c r="AD163" i="23"/>
  <c r="I163" i="23"/>
  <c r="H160" i="18"/>
  <c r="B160" i="18"/>
  <c r="H160" i="14"/>
  <c r="B160" i="14"/>
  <c r="I161" i="14"/>
  <c r="I161" i="16"/>
  <c r="I161" i="18"/>
  <c r="J160" i="18"/>
  <c r="A160" i="18"/>
  <c r="A160" i="14"/>
  <c r="J160" i="14"/>
  <c r="J162" i="23"/>
  <c r="A162" i="23"/>
  <c r="I164" i="22"/>
  <c r="S164" i="22"/>
  <c r="AD164" i="22"/>
  <c r="C165" i="22"/>
  <c r="B163" i="22"/>
  <c r="H163" i="22"/>
  <c r="J163" i="22"/>
  <c r="A163" i="22"/>
  <c r="A163" i="21"/>
  <c r="J163" i="21"/>
  <c r="F165" i="21"/>
  <c r="R165" i="21"/>
  <c r="I164" i="21"/>
  <c r="S164" i="21"/>
  <c r="AD164" i="21"/>
  <c r="B163" i="21"/>
  <c r="J164" i="20"/>
  <c r="A164" i="20"/>
  <c r="I165" i="20"/>
  <c r="S165" i="20"/>
  <c r="AD165" i="20"/>
  <c r="B164" i="20"/>
  <c r="I161" i="17"/>
  <c r="H160" i="17"/>
  <c r="B160" i="17"/>
  <c r="J160" i="17"/>
  <c r="A160" i="17"/>
  <c r="B160" i="1"/>
  <c r="A160" i="1"/>
  <c r="J160" i="1"/>
  <c r="I161" i="1"/>
  <c r="AM161" i="18"/>
  <c r="AL161" i="18"/>
  <c r="AK161" i="18"/>
  <c r="W162" i="18"/>
  <c r="L160" i="18"/>
  <c r="Q161" i="18"/>
  <c r="M160" i="18"/>
  <c r="U161" i="18"/>
  <c r="AL161" i="16"/>
  <c r="AM161" i="16"/>
  <c r="AK161" i="16"/>
  <c r="W162" i="16"/>
  <c r="M161" i="16"/>
  <c r="L161" i="16"/>
  <c r="Q162" i="16"/>
  <c r="U164" i="16"/>
  <c r="AK159" i="17"/>
  <c r="AL159" i="17"/>
  <c r="AM159" i="17"/>
  <c r="W160" i="17"/>
  <c r="L159" i="17"/>
  <c r="Q160" i="17"/>
  <c r="M159" i="17"/>
  <c r="U163" i="17"/>
  <c r="AK162" i="1"/>
  <c r="AL162" i="1"/>
  <c r="AM162" i="1"/>
  <c r="W163" i="1"/>
  <c r="X161" i="1"/>
  <c r="M160" i="1"/>
  <c r="L160" i="1"/>
  <c r="Q161" i="1"/>
  <c r="U163" i="1"/>
  <c r="S161" i="1"/>
  <c r="AD161" i="1"/>
  <c r="C162" i="18"/>
  <c r="S161" i="18"/>
  <c r="AD161" i="18"/>
  <c r="S161" i="17"/>
  <c r="AD161" i="17"/>
  <c r="S161" i="16"/>
  <c r="AD161" i="16"/>
  <c r="C162" i="15"/>
  <c r="G162" i="15"/>
  <c r="S161" i="15"/>
  <c r="AD161" i="15"/>
  <c r="C162" i="14"/>
  <c r="G162" i="14"/>
  <c r="S161" i="14"/>
  <c r="AD161" i="14"/>
  <c r="F166" i="20"/>
  <c r="R166" i="20"/>
  <c r="F162" i="18"/>
  <c r="G162" i="18"/>
  <c r="F162" i="1"/>
  <c r="R162" i="1"/>
  <c r="F162" i="17"/>
  <c r="R162" i="17"/>
  <c r="F162" i="16"/>
  <c r="R162" i="16"/>
  <c r="F165" i="22"/>
  <c r="R165" i="22"/>
  <c r="G165" i="22"/>
  <c r="F162" i="15"/>
  <c r="R162" i="15"/>
  <c r="F164" i="23"/>
  <c r="R164" i="23"/>
  <c r="F162" i="14"/>
  <c r="R162" i="14"/>
  <c r="R162" i="18"/>
  <c r="B163" i="24"/>
  <c r="H163" i="24"/>
  <c r="J163" i="24"/>
  <c r="A163" i="24"/>
  <c r="F164" i="24"/>
  <c r="R164" i="24"/>
  <c r="C165" i="24"/>
  <c r="G165" i="24"/>
  <c r="I164" i="24"/>
  <c r="S164" i="24"/>
  <c r="AD164" i="24"/>
  <c r="AK166" i="23"/>
  <c r="AM166" i="23"/>
  <c r="AL166" i="23"/>
  <c r="W167" i="23"/>
  <c r="M162" i="23"/>
  <c r="L162" i="23"/>
  <c r="Q163" i="23"/>
  <c r="U163" i="23"/>
  <c r="AK166" i="20"/>
  <c r="AM166" i="20"/>
  <c r="AL166" i="20"/>
  <c r="W167" i="20"/>
  <c r="L163" i="20"/>
  <c r="Q164" i="20"/>
  <c r="M163" i="20"/>
  <c r="U164" i="20"/>
  <c r="A161" i="16"/>
  <c r="J161" i="16"/>
  <c r="B161" i="15"/>
  <c r="H161" i="15"/>
  <c r="H161" i="16"/>
  <c r="B161" i="16"/>
  <c r="J163" i="23"/>
  <c r="A163" i="23"/>
  <c r="A161" i="15"/>
  <c r="J161" i="15"/>
  <c r="I162" i="15"/>
  <c r="B161" i="18"/>
  <c r="H161" i="18"/>
  <c r="A161" i="14"/>
  <c r="J161" i="14"/>
  <c r="S164" i="23"/>
  <c r="AD164" i="23"/>
  <c r="C165" i="23"/>
  <c r="G165" i="23"/>
  <c r="I164" i="23"/>
  <c r="I162" i="14"/>
  <c r="I162" i="16"/>
  <c r="I162" i="18"/>
  <c r="J161" i="18"/>
  <c r="A161" i="18"/>
  <c r="H161" i="14"/>
  <c r="B161" i="14"/>
  <c r="H163" i="23"/>
  <c r="B163" i="23"/>
  <c r="H164" i="22"/>
  <c r="B164" i="22"/>
  <c r="C166" i="22"/>
  <c r="I165" i="22"/>
  <c r="S165" i="22"/>
  <c r="AD165" i="22"/>
  <c r="A164" i="22"/>
  <c r="J164" i="22"/>
  <c r="I165" i="21"/>
  <c r="S165" i="21"/>
  <c r="AD165" i="21"/>
  <c r="F166" i="21"/>
  <c r="R166" i="21"/>
  <c r="B164" i="21"/>
  <c r="A164" i="21"/>
  <c r="J164" i="21"/>
  <c r="A165" i="20"/>
  <c r="J165" i="20"/>
  <c r="S166" i="20"/>
  <c r="AD166" i="20"/>
  <c r="I166" i="20"/>
  <c r="B165" i="20"/>
  <c r="I162" i="17"/>
  <c r="H161" i="17"/>
  <c r="B161" i="17"/>
  <c r="J161" i="17"/>
  <c r="A161" i="17"/>
  <c r="B161" i="1"/>
  <c r="A161" i="1"/>
  <c r="J161" i="1"/>
  <c r="I162" i="1"/>
  <c r="AK162" i="18"/>
  <c r="AM162" i="18"/>
  <c r="AL162" i="18"/>
  <c r="W163" i="18"/>
  <c r="L161" i="18"/>
  <c r="Q162" i="18"/>
  <c r="M161" i="18"/>
  <c r="U162" i="18"/>
  <c r="AK162" i="16"/>
  <c r="AL162" i="16"/>
  <c r="AM162" i="16"/>
  <c r="W163" i="16"/>
  <c r="M162" i="16"/>
  <c r="L162" i="16"/>
  <c r="Q163" i="16"/>
  <c r="U165" i="16"/>
  <c r="AK160" i="17"/>
  <c r="AL160" i="17"/>
  <c r="AM160" i="17"/>
  <c r="W161" i="17"/>
  <c r="L160" i="17"/>
  <c r="Q161" i="17"/>
  <c r="M160" i="17"/>
  <c r="U164" i="17"/>
  <c r="AL163" i="1"/>
  <c r="AM163" i="1"/>
  <c r="AK163" i="1"/>
  <c r="W164" i="1"/>
  <c r="X162" i="1"/>
  <c r="M161" i="1"/>
  <c r="L161" i="1"/>
  <c r="Q162" i="1"/>
  <c r="U164" i="1"/>
  <c r="S162" i="1"/>
  <c r="AD162" i="1"/>
  <c r="C163" i="18"/>
  <c r="S162" i="18"/>
  <c r="S162" i="17"/>
  <c r="AD162" i="17"/>
  <c r="S162" i="16"/>
  <c r="AD162" i="16"/>
  <c r="C163" i="15"/>
  <c r="G163" i="15"/>
  <c r="S162" i="15"/>
  <c r="AD162" i="15"/>
  <c r="C163" i="14"/>
  <c r="G163" i="14"/>
  <c r="S162" i="14"/>
  <c r="AD162" i="14"/>
  <c r="F167" i="20"/>
  <c r="R167" i="20"/>
  <c r="F163" i="18"/>
  <c r="G163" i="18"/>
  <c r="F163" i="1"/>
  <c r="R163" i="1"/>
  <c r="F163" i="17"/>
  <c r="R163" i="17"/>
  <c r="F163" i="16"/>
  <c r="R163" i="16"/>
  <c r="F166" i="22"/>
  <c r="R166" i="22"/>
  <c r="G166" i="22"/>
  <c r="F163" i="15"/>
  <c r="R163" i="15"/>
  <c r="F165" i="23"/>
  <c r="R165" i="23"/>
  <c r="F163" i="14"/>
  <c r="R163" i="14"/>
  <c r="R163" i="18"/>
  <c r="A164" i="24"/>
  <c r="J164" i="24"/>
  <c r="F165" i="24"/>
  <c r="R165" i="24"/>
  <c r="I165" i="24"/>
  <c r="S165" i="24"/>
  <c r="AD165" i="24"/>
  <c r="C166" i="24"/>
  <c r="G166" i="24"/>
  <c r="H164" i="24"/>
  <c r="B164" i="24"/>
  <c r="M163" i="23"/>
  <c r="L163" i="23"/>
  <c r="Q164" i="23"/>
  <c r="U164" i="23"/>
  <c r="AK167" i="23"/>
  <c r="AL167" i="23"/>
  <c r="AM167" i="23"/>
  <c r="W168" i="23"/>
  <c r="L164" i="20"/>
  <c r="Q165" i="20"/>
  <c r="M164" i="20"/>
  <c r="U165" i="20"/>
  <c r="AL167" i="20"/>
  <c r="AM167" i="20"/>
  <c r="AK167" i="20"/>
  <c r="W168" i="20"/>
  <c r="A162" i="16"/>
  <c r="J162" i="16"/>
  <c r="I163" i="15"/>
  <c r="H162" i="16"/>
  <c r="B162" i="16"/>
  <c r="I165" i="23"/>
  <c r="S165" i="23"/>
  <c r="AD165" i="23"/>
  <c r="C166" i="23"/>
  <c r="G166" i="23"/>
  <c r="A162" i="15"/>
  <c r="J162" i="15"/>
  <c r="A164" i="23"/>
  <c r="J164" i="23"/>
  <c r="B162" i="15"/>
  <c r="H162" i="15"/>
  <c r="B162" i="18"/>
  <c r="H162" i="18"/>
  <c r="A162" i="14"/>
  <c r="J162" i="14"/>
  <c r="I163" i="14"/>
  <c r="I163" i="16"/>
  <c r="I163" i="18"/>
  <c r="A163" i="18"/>
  <c r="A162" i="18"/>
  <c r="J162" i="18"/>
  <c r="H162" i="14"/>
  <c r="B162" i="14"/>
  <c r="H164" i="23"/>
  <c r="B164" i="23"/>
  <c r="H165" i="22"/>
  <c r="B165" i="22"/>
  <c r="C167" i="22"/>
  <c r="I166" i="22"/>
  <c r="S166" i="22"/>
  <c r="AD166" i="22"/>
  <c r="A165" i="22"/>
  <c r="J165" i="22"/>
  <c r="I166" i="21"/>
  <c r="S166" i="21"/>
  <c r="AD166" i="21"/>
  <c r="F167" i="21"/>
  <c r="R167" i="21"/>
  <c r="J165" i="21"/>
  <c r="A165" i="21"/>
  <c r="B165" i="21"/>
  <c r="S167" i="20"/>
  <c r="AD167" i="20"/>
  <c r="I167" i="20"/>
  <c r="B166" i="20"/>
  <c r="A166" i="20"/>
  <c r="J166" i="20"/>
  <c r="I163" i="17"/>
  <c r="H162" i="17"/>
  <c r="B162" i="17"/>
  <c r="J162" i="17"/>
  <c r="A162" i="17"/>
  <c r="AD162" i="18"/>
  <c r="B162" i="1"/>
  <c r="A162" i="1"/>
  <c r="J162" i="1"/>
  <c r="I163" i="1"/>
  <c r="AK163" i="18"/>
  <c r="AL163" i="18"/>
  <c r="AM163" i="18"/>
  <c r="W164" i="18"/>
  <c r="M162" i="18"/>
  <c r="L162" i="18"/>
  <c r="Q163" i="18"/>
  <c r="U163" i="18"/>
  <c r="AL163" i="16"/>
  <c r="AK163" i="16"/>
  <c r="AM163" i="16"/>
  <c r="W164" i="16"/>
  <c r="M163" i="16"/>
  <c r="L163" i="16"/>
  <c r="Q164" i="16"/>
  <c r="U166" i="16"/>
  <c r="AL161" i="17"/>
  <c r="AM161" i="17"/>
  <c r="AK161" i="17"/>
  <c r="W162" i="17"/>
  <c r="L161" i="17"/>
  <c r="Q162" i="17"/>
  <c r="M161" i="17"/>
  <c r="U165" i="17"/>
  <c r="AM164" i="1"/>
  <c r="AK164" i="1"/>
  <c r="AL164" i="1"/>
  <c r="W165" i="1"/>
  <c r="X163" i="1"/>
  <c r="M162" i="1"/>
  <c r="L162" i="1"/>
  <c r="Q163" i="1"/>
  <c r="U165" i="1"/>
  <c r="S163" i="1"/>
  <c r="AD163" i="1"/>
  <c r="C164" i="18"/>
  <c r="S163" i="18"/>
  <c r="AD163" i="18"/>
  <c r="S163" i="17"/>
  <c r="AD163" i="17"/>
  <c r="S163" i="16"/>
  <c r="AD163" i="16"/>
  <c r="C164" i="15"/>
  <c r="G164" i="15"/>
  <c r="S163" i="15"/>
  <c r="AD163" i="15"/>
  <c r="C164" i="14"/>
  <c r="G164" i="14"/>
  <c r="S163" i="14"/>
  <c r="AD163" i="14"/>
  <c r="F168" i="20"/>
  <c r="R168" i="20"/>
  <c r="F164" i="18"/>
  <c r="R164" i="18"/>
  <c r="G164" i="18"/>
  <c r="F164" i="1"/>
  <c r="R164" i="1"/>
  <c r="F164" i="17"/>
  <c r="R164" i="17"/>
  <c r="F164" i="16"/>
  <c r="R164" i="16"/>
  <c r="F167" i="22"/>
  <c r="R167" i="22"/>
  <c r="G167" i="22"/>
  <c r="F164" i="15"/>
  <c r="R164" i="15"/>
  <c r="F166" i="23"/>
  <c r="R166" i="23"/>
  <c r="F164" i="14"/>
  <c r="R164" i="14"/>
  <c r="A165" i="24"/>
  <c r="J165" i="24"/>
  <c r="F166" i="24"/>
  <c r="R166" i="24"/>
  <c r="C167" i="24"/>
  <c r="G167" i="24"/>
  <c r="I166" i="24"/>
  <c r="S166" i="24"/>
  <c r="AD166" i="24"/>
  <c r="H165" i="24"/>
  <c r="B165" i="24"/>
  <c r="AM168" i="23"/>
  <c r="AK168" i="23"/>
  <c r="AL168" i="23"/>
  <c r="W169" i="23"/>
  <c r="L164" i="23"/>
  <c r="Q165" i="23"/>
  <c r="M164" i="23"/>
  <c r="U165" i="23"/>
  <c r="AK168" i="20"/>
  <c r="AL168" i="20"/>
  <c r="AM168" i="20"/>
  <c r="W169" i="20"/>
  <c r="M165" i="20"/>
  <c r="L165" i="20"/>
  <c r="Q166" i="20"/>
  <c r="U166" i="20"/>
  <c r="I164" i="16"/>
  <c r="I164" i="18"/>
  <c r="H163" i="16"/>
  <c r="B163" i="16"/>
  <c r="J165" i="23"/>
  <c r="A165" i="23"/>
  <c r="B163" i="15"/>
  <c r="H163" i="15"/>
  <c r="A163" i="16"/>
  <c r="J163" i="16"/>
  <c r="A163" i="15"/>
  <c r="J163" i="15"/>
  <c r="I164" i="14"/>
  <c r="B163" i="18"/>
  <c r="H163" i="14"/>
  <c r="B163" i="14"/>
  <c r="C167" i="23"/>
  <c r="G167" i="23"/>
  <c r="I166" i="23"/>
  <c r="S166" i="23"/>
  <c r="AD166" i="23"/>
  <c r="I164" i="15"/>
  <c r="A163" i="14"/>
  <c r="J163" i="14"/>
  <c r="H165" i="23"/>
  <c r="B165" i="23"/>
  <c r="I167" i="22"/>
  <c r="S167" i="22"/>
  <c r="AD167" i="22"/>
  <c r="C168" i="22"/>
  <c r="F168" i="22"/>
  <c r="R168" i="22"/>
  <c r="H166" i="22"/>
  <c r="B166" i="22"/>
  <c r="J166" i="22"/>
  <c r="A166" i="22"/>
  <c r="B166" i="21"/>
  <c r="F168" i="21"/>
  <c r="R168" i="21"/>
  <c r="S167" i="21"/>
  <c r="AD167" i="21"/>
  <c r="I167" i="21"/>
  <c r="A166" i="21"/>
  <c r="J166" i="21"/>
  <c r="I168" i="20"/>
  <c r="S168" i="20"/>
  <c r="AD168" i="20"/>
  <c r="J167" i="20"/>
  <c r="A167" i="20"/>
  <c r="B167" i="20"/>
  <c r="I164" i="17"/>
  <c r="H163" i="17"/>
  <c r="B163" i="17"/>
  <c r="J163" i="17"/>
  <c r="A163" i="17"/>
  <c r="A163" i="1"/>
  <c r="J163" i="1"/>
  <c r="B163" i="1"/>
  <c r="I164" i="1"/>
  <c r="AL164" i="18"/>
  <c r="AK164" i="18"/>
  <c r="AM164" i="18"/>
  <c r="W165" i="18"/>
  <c r="L163" i="18"/>
  <c r="Q164" i="18"/>
  <c r="M163" i="18"/>
  <c r="U164" i="18"/>
  <c r="AM164" i="16"/>
  <c r="AK164" i="16"/>
  <c r="AL164" i="16"/>
  <c r="W165" i="16"/>
  <c r="M164" i="16"/>
  <c r="L164" i="16"/>
  <c r="Q165" i="16"/>
  <c r="U167" i="16"/>
  <c r="AM162" i="17"/>
  <c r="AK162" i="17"/>
  <c r="AL162" i="17"/>
  <c r="W163" i="17"/>
  <c r="L162" i="17"/>
  <c r="Q163" i="17"/>
  <c r="M162" i="17"/>
  <c r="U166" i="17"/>
  <c r="AK165" i="1"/>
  <c r="AL165" i="1"/>
  <c r="AM165" i="1"/>
  <c r="W166" i="1"/>
  <c r="X164" i="1"/>
  <c r="M163" i="1"/>
  <c r="L163" i="1"/>
  <c r="Q164" i="1"/>
  <c r="U166" i="1"/>
  <c r="S164" i="1"/>
  <c r="AD164" i="1"/>
  <c r="C165" i="18"/>
  <c r="S164" i="18"/>
  <c r="AD164" i="18"/>
  <c r="S164" i="17"/>
  <c r="AD164" i="17"/>
  <c r="S164" i="16"/>
  <c r="AD164" i="16"/>
  <c r="C165" i="15"/>
  <c r="G165" i="15"/>
  <c r="S164" i="15"/>
  <c r="AD164" i="15"/>
  <c r="C165" i="14"/>
  <c r="G165" i="14"/>
  <c r="S164" i="14"/>
  <c r="AD164" i="14"/>
  <c r="F169" i="20"/>
  <c r="R169" i="20"/>
  <c r="F165" i="18"/>
  <c r="G165" i="18"/>
  <c r="F165" i="1"/>
  <c r="R165" i="1"/>
  <c r="F165" i="17"/>
  <c r="R165" i="17"/>
  <c r="F165" i="16"/>
  <c r="R165" i="16"/>
  <c r="F165" i="15"/>
  <c r="R165" i="15"/>
  <c r="F167" i="23"/>
  <c r="R167" i="23"/>
  <c r="F165" i="14"/>
  <c r="R165" i="14"/>
  <c r="R165" i="18"/>
  <c r="H166" i="24"/>
  <c r="B166" i="24"/>
  <c r="J166" i="24"/>
  <c r="A166" i="24"/>
  <c r="F167" i="24"/>
  <c r="R167" i="24"/>
  <c r="I167" i="24"/>
  <c r="S167" i="24"/>
  <c r="AD167" i="24"/>
  <c r="C168" i="24"/>
  <c r="G168" i="24"/>
  <c r="M165" i="23"/>
  <c r="L165" i="23"/>
  <c r="Q166" i="23"/>
  <c r="U166" i="23"/>
  <c r="AL169" i="23"/>
  <c r="AM169" i="23"/>
  <c r="AK169" i="23"/>
  <c r="W170" i="23"/>
  <c r="L166" i="20"/>
  <c r="Q167" i="20"/>
  <c r="M166" i="20"/>
  <c r="U167" i="20"/>
  <c r="AK169" i="20"/>
  <c r="AM169" i="20"/>
  <c r="AL169" i="20"/>
  <c r="W170" i="20"/>
  <c r="I165" i="14"/>
  <c r="I165" i="16"/>
  <c r="I165" i="18"/>
  <c r="J166" i="23"/>
  <c r="A166" i="23"/>
  <c r="A164" i="14"/>
  <c r="J164" i="14"/>
  <c r="J164" i="18"/>
  <c r="A164" i="18"/>
  <c r="B164" i="15"/>
  <c r="H164" i="15"/>
  <c r="I167" i="23"/>
  <c r="C168" i="23"/>
  <c r="G168" i="23"/>
  <c r="S167" i="23"/>
  <c r="AD167" i="23"/>
  <c r="H164" i="16"/>
  <c r="B164" i="16"/>
  <c r="H164" i="14"/>
  <c r="B164" i="14"/>
  <c r="H164" i="18"/>
  <c r="B164" i="18"/>
  <c r="I165" i="15"/>
  <c r="A164" i="15"/>
  <c r="J164" i="15"/>
  <c r="B166" i="23"/>
  <c r="H166" i="23"/>
  <c r="A164" i="16"/>
  <c r="J164" i="16"/>
  <c r="I168" i="22"/>
  <c r="S168" i="22"/>
  <c r="AD168" i="22"/>
  <c r="G168" i="22"/>
  <c r="C169" i="22"/>
  <c r="F169" i="22"/>
  <c r="R169" i="22"/>
  <c r="B167" i="22"/>
  <c r="H167" i="22"/>
  <c r="J167" i="22"/>
  <c r="A167" i="22"/>
  <c r="F169" i="21"/>
  <c r="R169" i="21"/>
  <c r="I168" i="21"/>
  <c r="S168" i="21"/>
  <c r="AD168" i="21"/>
  <c r="B167" i="21"/>
  <c r="A167" i="21"/>
  <c r="J167" i="21"/>
  <c r="I169" i="20"/>
  <c r="S169" i="20"/>
  <c r="AD169" i="20"/>
  <c r="B168" i="20"/>
  <c r="A168" i="20"/>
  <c r="J168" i="20"/>
  <c r="I165" i="17"/>
  <c r="H164" i="17"/>
  <c r="B164" i="17"/>
  <c r="J164" i="17"/>
  <c r="A164" i="17"/>
  <c r="B164" i="1"/>
  <c r="A164" i="1"/>
  <c r="J164" i="1"/>
  <c r="I165" i="1"/>
  <c r="AM165" i="18"/>
  <c r="AK165" i="18"/>
  <c r="AL165" i="18"/>
  <c r="W166" i="18"/>
  <c r="L164" i="18"/>
  <c r="Q165" i="18"/>
  <c r="M164" i="18"/>
  <c r="U165" i="18"/>
  <c r="AK165" i="16"/>
  <c r="AL165" i="16"/>
  <c r="AM165" i="16"/>
  <c r="W166" i="16"/>
  <c r="M165" i="16"/>
  <c r="L165" i="16"/>
  <c r="Q166" i="16"/>
  <c r="U168" i="16"/>
  <c r="AK163" i="17"/>
  <c r="AL163" i="17"/>
  <c r="AM163" i="17"/>
  <c r="W164" i="17"/>
  <c r="L163" i="17"/>
  <c r="Q164" i="17"/>
  <c r="M163" i="17"/>
  <c r="U167" i="17"/>
  <c r="AM166" i="1"/>
  <c r="AK166" i="1"/>
  <c r="AL166" i="1"/>
  <c r="W167" i="1"/>
  <c r="X165" i="1"/>
  <c r="M164" i="1"/>
  <c r="L164" i="1"/>
  <c r="Q165" i="1"/>
  <c r="U167" i="1"/>
  <c r="S165" i="1"/>
  <c r="AD165" i="1"/>
  <c r="C166" i="18"/>
  <c r="S165" i="18"/>
  <c r="AD165" i="18"/>
  <c r="S165" i="17"/>
  <c r="AD165" i="17"/>
  <c r="S165" i="16"/>
  <c r="AD165" i="16"/>
  <c r="C166" i="15"/>
  <c r="G166" i="15"/>
  <c r="S165" i="15"/>
  <c r="AD165" i="15"/>
  <c r="C166" i="14"/>
  <c r="G166" i="14"/>
  <c r="S165" i="14"/>
  <c r="AD165" i="14"/>
  <c r="F170" i="20"/>
  <c r="R170" i="20"/>
  <c r="F166" i="18"/>
  <c r="G166" i="18"/>
  <c r="F166" i="1"/>
  <c r="R166" i="1"/>
  <c r="F166" i="17"/>
  <c r="R166" i="17"/>
  <c r="F166" i="16"/>
  <c r="R166" i="16"/>
  <c r="F166" i="15"/>
  <c r="R166" i="15"/>
  <c r="F168" i="23"/>
  <c r="R168" i="23"/>
  <c r="F166" i="14"/>
  <c r="R166" i="14"/>
  <c r="R166" i="18"/>
  <c r="B167" i="24"/>
  <c r="H167" i="24"/>
  <c r="J167" i="24"/>
  <c r="A167" i="24"/>
  <c r="F168" i="24"/>
  <c r="R168" i="24"/>
  <c r="I168" i="24"/>
  <c r="S168" i="24"/>
  <c r="AD168" i="24"/>
  <c r="C169" i="24"/>
  <c r="G169" i="24"/>
  <c r="AK170" i="23"/>
  <c r="AM170" i="23"/>
  <c r="AL170" i="23"/>
  <c r="W171" i="23"/>
  <c r="M166" i="23"/>
  <c r="L166" i="23"/>
  <c r="Q167" i="23"/>
  <c r="U167" i="23"/>
  <c r="AM170" i="20"/>
  <c r="AL170" i="20"/>
  <c r="AK170" i="20"/>
  <c r="W171" i="20"/>
  <c r="M167" i="20"/>
  <c r="L167" i="20"/>
  <c r="Q168" i="20"/>
  <c r="U168" i="20"/>
  <c r="H165" i="16"/>
  <c r="B165" i="16"/>
  <c r="I166" i="14"/>
  <c r="I166" i="16"/>
  <c r="I166" i="18"/>
  <c r="I168" i="23"/>
  <c r="S168" i="23"/>
  <c r="AD168" i="23"/>
  <c r="C169" i="23"/>
  <c r="G169" i="23"/>
  <c r="I166" i="15"/>
  <c r="J167" i="23"/>
  <c r="A167" i="23"/>
  <c r="A165" i="16"/>
  <c r="J165" i="16"/>
  <c r="A165" i="15"/>
  <c r="J165" i="15"/>
  <c r="B167" i="23"/>
  <c r="H167" i="23"/>
  <c r="H165" i="18"/>
  <c r="B165" i="18"/>
  <c r="A165" i="14"/>
  <c r="J165" i="14"/>
  <c r="B165" i="15"/>
  <c r="H165" i="15"/>
  <c r="J165" i="18"/>
  <c r="A165" i="18"/>
  <c r="H165" i="14"/>
  <c r="B165" i="14"/>
  <c r="G169" i="22"/>
  <c r="C170" i="22"/>
  <c r="F170" i="22"/>
  <c r="R170" i="22"/>
  <c r="I169" i="22"/>
  <c r="S169" i="22"/>
  <c r="AD169" i="22"/>
  <c r="H168" i="22"/>
  <c r="B168" i="22"/>
  <c r="A168" i="22"/>
  <c r="J168" i="22"/>
  <c r="J168" i="21"/>
  <c r="A168" i="21"/>
  <c r="I169" i="21"/>
  <c r="S169" i="21"/>
  <c r="AD169" i="21"/>
  <c r="F170" i="21"/>
  <c r="R170" i="21"/>
  <c r="B168" i="21"/>
  <c r="I170" i="20"/>
  <c r="S170" i="20"/>
  <c r="AD170" i="20"/>
  <c r="A169" i="20"/>
  <c r="J169" i="20"/>
  <c r="B169" i="20"/>
  <c r="I166" i="17"/>
  <c r="H165" i="17"/>
  <c r="B165" i="17"/>
  <c r="J165" i="17"/>
  <c r="A165" i="17"/>
  <c r="B165" i="1"/>
  <c r="A165" i="1"/>
  <c r="J165" i="1"/>
  <c r="I166" i="1"/>
  <c r="AM166" i="18"/>
  <c r="AK166" i="18"/>
  <c r="AL166" i="18"/>
  <c r="W167" i="18"/>
  <c r="M165" i="18"/>
  <c r="L165" i="18"/>
  <c r="Q166" i="18"/>
  <c r="U166" i="18"/>
  <c r="AK166" i="16"/>
  <c r="AM166" i="16"/>
  <c r="AL166" i="16"/>
  <c r="W167" i="16"/>
  <c r="M166" i="16"/>
  <c r="L166" i="16"/>
  <c r="Q167" i="16"/>
  <c r="U169" i="16"/>
  <c r="AK164" i="17"/>
  <c r="AL164" i="17"/>
  <c r="AM164" i="17"/>
  <c r="W165" i="17"/>
  <c r="L164" i="17"/>
  <c r="Q165" i="17"/>
  <c r="M164" i="17"/>
  <c r="U168" i="17"/>
  <c r="AM167" i="1"/>
  <c r="AK167" i="1"/>
  <c r="AL167" i="1"/>
  <c r="W168" i="1"/>
  <c r="X166" i="1"/>
  <c r="M165" i="1"/>
  <c r="L165" i="1"/>
  <c r="Q166" i="1"/>
  <c r="U168" i="1"/>
  <c r="S166" i="1"/>
  <c r="AD166" i="1"/>
  <c r="C167" i="18"/>
  <c r="S166" i="18"/>
  <c r="AD166" i="18"/>
  <c r="S166" i="17"/>
  <c r="AD166" i="17"/>
  <c r="S166" i="16"/>
  <c r="AD166" i="16"/>
  <c r="C167" i="15"/>
  <c r="G167" i="15"/>
  <c r="S166" i="15"/>
  <c r="AD166" i="15"/>
  <c r="C167" i="14"/>
  <c r="G167" i="14"/>
  <c r="S166" i="14"/>
  <c r="AD166" i="14"/>
  <c r="F171" i="20"/>
  <c r="R171" i="20"/>
  <c r="F167" i="18"/>
  <c r="G167" i="18"/>
  <c r="F167" i="1"/>
  <c r="R167" i="1"/>
  <c r="F167" i="17"/>
  <c r="R167" i="17"/>
  <c r="F167" i="16"/>
  <c r="R167" i="16"/>
  <c r="F167" i="15"/>
  <c r="R167" i="15"/>
  <c r="F169" i="23"/>
  <c r="R169" i="23"/>
  <c r="F167" i="14"/>
  <c r="R167" i="14"/>
  <c r="R167" i="18"/>
  <c r="H168" i="24"/>
  <c r="B168" i="24"/>
  <c r="A168" i="24"/>
  <c r="J168" i="24"/>
  <c r="F169" i="24"/>
  <c r="R169" i="24"/>
  <c r="I169" i="24"/>
  <c r="S169" i="24"/>
  <c r="AD169" i="24"/>
  <c r="C170" i="24"/>
  <c r="G170" i="24"/>
  <c r="M167" i="23"/>
  <c r="L167" i="23"/>
  <c r="Q168" i="23"/>
  <c r="U168" i="23"/>
  <c r="AK171" i="23"/>
  <c r="AL171" i="23"/>
  <c r="AM171" i="23"/>
  <c r="W172" i="23"/>
  <c r="M168" i="20"/>
  <c r="L168" i="20"/>
  <c r="Q169" i="20"/>
  <c r="U169" i="20"/>
  <c r="AK171" i="20"/>
  <c r="AL171" i="20"/>
  <c r="AM171" i="20"/>
  <c r="W172" i="20"/>
  <c r="A166" i="14"/>
  <c r="J166" i="14"/>
  <c r="I167" i="15"/>
  <c r="H168" i="23"/>
  <c r="B168" i="23"/>
  <c r="J166" i="18"/>
  <c r="A166" i="18"/>
  <c r="H166" i="14"/>
  <c r="B166" i="14"/>
  <c r="B166" i="18"/>
  <c r="H166" i="18"/>
  <c r="B166" i="15"/>
  <c r="H166" i="15"/>
  <c r="A166" i="16"/>
  <c r="J166" i="16"/>
  <c r="I169" i="23"/>
  <c r="S169" i="23"/>
  <c r="AD169" i="23"/>
  <c r="C170" i="23"/>
  <c r="G170" i="23"/>
  <c r="I167" i="14"/>
  <c r="I167" i="16"/>
  <c r="I167" i="18"/>
  <c r="A166" i="15"/>
  <c r="J166" i="15"/>
  <c r="A168" i="23"/>
  <c r="J168" i="23"/>
  <c r="H166" i="16"/>
  <c r="B166" i="16"/>
  <c r="A169" i="22"/>
  <c r="J169" i="22"/>
  <c r="G170" i="22"/>
  <c r="C171" i="22"/>
  <c r="F171" i="22"/>
  <c r="R171" i="22"/>
  <c r="I170" i="22"/>
  <c r="S170" i="22"/>
  <c r="AD170" i="22"/>
  <c r="H169" i="22"/>
  <c r="B169" i="22"/>
  <c r="J169" i="21"/>
  <c r="A169" i="21"/>
  <c r="B169" i="21"/>
  <c r="I170" i="21"/>
  <c r="S170" i="21"/>
  <c r="AD170" i="21"/>
  <c r="F171" i="21"/>
  <c r="R171" i="21"/>
  <c r="A170" i="20"/>
  <c r="J170" i="20"/>
  <c r="S171" i="20"/>
  <c r="AD171" i="20"/>
  <c r="I171" i="20"/>
  <c r="B170" i="20"/>
  <c r="I167" i="17"/>
  <c r="H166" i="17"/>
  <c r="B166" i="17"/>
  <c r="J166" i="17"/>
  <c r="A166" i="17"/>
  <c r="B166" i="1"/>
  <c r="A166" i="1"/>
  <c r="J166" i="1"/>
  <c r="I167" i="1"/>
  <c r="AK167" i="18"/>
  <c r="AL167" i="18"/>
  <c r="AM167" i="18"/>
  <c r="W168" i="18"/>
  <c r="L166" i="18"/>
  <c r="Q167" i="18"/>
  <c r="M166" i="18"/>
  <c r="U167" i="18"/>
  <c r="AL167" i="16"/>
  <c r="AK167" i="16"/>
  <c r="AM167" i="16"/>
  <c r="W168" i="16"/>
  <c r="M167" i="16"/>
  <c r="L167" i="16"/>
  <c r="Q168" i="16"/>
  <c r="U170" i="16"/>
  <c r="AL165" i="17"/>
  <c r="AM165" i="17"/>
  <c r="AK165" i="17"/>
  <c r="W166" i="17"/>
  <c r="L165" i="17"/>
  <c r="Q166" i="17"/>
  <c r="M165" i="17"/>
  <c r="U169" i="17"/>
  <c r="AL168" i="1"/>
  <c r="AM168" i="1"/>
  <c r="AK168" i="1"/>
  <c r="W169" i="1"/>
  <c r="X167" i="1"/>
  <c r="M166" i="1"/>
  <c r="L166" i="1"/>
  <c r="Q167" i="1"/>
  <c r="U169" i="1"/>
  <c r="S167" i="1"/>
  <c r="AD167" i="1"/>
  <c r="C168" i="18"/>
  <c r="S167" i="18"/>
  <c r="AD167" i="18"/>
  <c r="S167" i="17"/>
  <c r="AD167" i="17"/>
  <c r="S167" i="16"/>
  <c r="AD167" i="16"/>
  <c r="C168" i="15"/>
  <c r="G168" i="15"/>
  <c r="S167" i="15"/>
  <c r="AD167" i="15"/>
  <c r="C168" i="14"/>
  <c r="G168" i="14"/>
  <c r="S167" i="14"/>
  <c r="AD167" i="14"/>
  <c r="F172" i="20"/>
  <c r="R172" i="20"/>
  <c r="F168" i="18"/>
  <c r="G168" i="18"/>
  <c r="F168" i="1"/>
  <c r="R168" i="1"/>
  <c r="F168" i="17"/>
  <c r="R168" i="17"/>
  <c r="F168" i="16"/>
  <c r="R168" i="16"/>
  <c r="F168" i="15"/>
  <c r="R168" i="15"/>
  <c r="F170" i="23"/>
  <c r="R170" i="23"/>
  <c r="F168" i="14"/>
  <c r="R168" i="14"/>
  <c r="R168" i="18"/>
  <c r="H169" i="24"/>
  <c r="B169" i="24"/>
  <c r="A169" i="24"/>
  <c r="J169" i="24"/>
  <c r="F170" i="24"/>
  <c r="R170" i="24"/>
  <c r="I170" i="24"/>
  <c r="S170" i="24"/>
  <c r="AD170" i="24"/>
  <c r="C171" i="24"/>
  <c r="G171" i="24"/>
  <c r="AM172" i="23"/>
  <c r="AK172" i="23"/>
  <c r="AL172" i="23"/>
  <c r="W173" i="23"/>
  <c r="L168" i="23"/>
  <c r="Q169" i="23"/>
  <c r="M168" i="23"/>
  <c r="U169" i="23"/>
  <c r="AK172" i="20"/>
  <c r="AL172" i="20"/>
  <c r="AM172" i="20"/>
  <c r="W173" i="20"/>
  <c r="L169" i="20"/>
  <c r="Q170" i="20"/>
  <c r="M169" i="20"/>
  <c r="U170" i="20"/>
  <c r="A167" i="16"/>
  <c r="J167" i="16"/>
  <c r="H167" i="16"/>
  <c r="B167" i="16"/>
  <c r="H169" i="23"/>
  <c r="B169" i="23"/>
  <c r="B167" i="15"/>
  <c r="H167" i="15"/>
  <c r="S170" i="23"/>
  <c r="AD170" i="23"/>
  <c r="C171" i="23"/>
  <c r="G171" i="23"/>
  <c r="I170" i="23"/>
  <c r="A167" i="15"/>
  <c r="J167" i="15"/>
  <c r="I168" i="15"/>
  <c r="H167" i="18"/>
  <c r="B167" i="18"/>
  <c r="A167" i="14"/>
  <c r="J167" i="14"/>
  <c r="I168" i="14"/>
  <c r="I168" i="16"/>
  <c r="I168" i="18"/>
  <c r="J167" i="18"/>
  <c r="A167" i="18"/>
  <c r="H167" i="14"/>
  <c r="B167" i="14"/>
  <c r="A169" i="23"/>
  <c r="J169" i="23"/>
  <c r="I171" i="22"/>
  <c r="S171" i="22"/>
  <c r="AD171" i="22"/>
  <c r="G171" i="22"/>
  <c r="C172" i="22"/>
  <c r="F172" i="22"/>
  <c r="R172" i="22"/>
  <c r="H170" i="22"/>
  <c r="B170" i="22"/>
  <c r="J170" i="22"/>
  <c r="A170" i="22"/>
  <c r="F172" i="21"/>
  <c r="R172" i="21"/>
  <c r="I171" i="21"/>
  <c r="S171" i="21"/>
  <c r="AD171" i="21"/>
  <c r="B170" i="21"/>
  <c r="A170" i="21"/>
  <c r="J170" i="21"/>
  <c r="B171" i="20"/>
  <c r="I172" i="20"/>
  <c r="S172" i="20"/>
  <c r="AD172" i="20"/>
  <c r="J171" i="20"/>
  <c r="A171" i="20"/>
  <c r="I168" i="17"/>
  <c r="H167" i="17"/>
  <c r="B167" i="17"/>
  <c r="J167" i="17"/>
  <c r="A167" i="17"/>
  <c r="A167" i="1"/>
  <c r="J167" i="1"/>
  <c r="B167" i="1"/>
  <c r="I168" i="1"/>
  <c r="AL168" i="18"/>
  <c r="AM168" i="18"/>
  <c r="AK168" i="18"/>
  <c r="W169" i="18"/>
  <c r="L167" i="18"/>
  <c r="Q168" i="18"/>
  <c r="M167" i="18"/>
  <c r="U168" i="18"/>
  <c r="AM168" i="16"/>
  <c r="AL168" i="16"/>
  <c r="AK168" i="16"/>
  <c r="W169" i="16"/>
  <c r="M168" i="16"/>
  <c r="L168" i="16"/>
  <c r="Q169" i="16"/>
  <c r="U171" i="16"/>
  <c r="AM166" i="17"/>
  <c r="AK166" i="17"/>
  <c r="AL166" i="17"/>
  <c r="W167" i="17"/>
  <c r="L166" i="17"/>
  <c r="Q167" i="17"/>
  <c r="M166" i="17"/>
  <c r="U170" i="17"/>
  <c r="AK169" i="1"/>
  <c r="AL169" i="1"/>
  <c r="AM169" i="1"/>
  <c r="W170" i="1"/>
  <c r="X168" i="1"/>
  <c r="M167" i="1"/>
  <c r="L167" i="1"/>
  <c r="Q168" i="1"/>
  <c r="U170" i="1"/>
  <c r="S168" i="1"/>
  <c r="AD168" i="1"/>
  <c r="C169" i="18"/>
  <c r="S168" i="18"/>
  <c r="AD168" i="18"/>
  <c r="S168" i="17"/>
  <c r="AD168" i="17"/>
  <c r="S168" i="16"/>
  <c r="AD168" i="16"/>
  <c r="C169" i="15"/>
  <c r="G169" i="15"/>
  <c r="S168" i="15"/>
  <c r="AD168" i="15"/>
  <c r="C169" i="14"/>
  <c r="G169" i="14"/>
  <c r="S168" i="14"/>
  <c r="AD168" i="14"/>
  <c r="F173" i="20"/>
  <c r="R173" i="20"/>
  <c r="F169" i="18"/>
  <c r="R169" i="18"/>
  <c r="G169" i="18"/>
  <c r="F169" i="1"/>
  <c r="R169" i="1"/>
  <c r="F169" i="17"/>
  <c r="R169" i="17"/>
  <c r="F169" i="16"/>
  <c r="R169" i="16"/>
  <c r="F169" i="15"/>
  <c r="R169" i="15"/>
  <c r="F171" i="23"/>
  <c r="R171" i="23"/>
  <c r="F169" i="14"/>
  <c r="R169" i="14"/>
  <c r="H170" i="24"/>
  <c r="B170" i="24"/>
  <c r="J170" i="24"/>
  <c r="A170" i="24"/>
  <c r="F171" i="24"/>
  <c r="R171" i="24"/>
  <c r="C172" i="24"/>
  <c r="G172" i="24"/>
  <c r="I171" i="24"/>
  <c r="S171" i="24"/>
  <c r="AD171" i="24"/>
  <c r="M169" i="23"/>
  <c r="L169" i="23"/>
  <c r="Q170" i="23"/>
  <c r="U170" i="23"/>
  <c r="AL173" i="23"/>
  <c r="AM173" i="23"/>
  <c r="AK173" i="23"/>
  <c r="W174" i="23"/>
  <c r="L170" i="20"/>
  <c r="Q171" i="20"/>
  <c r="M170" i="20"/>
  <c r="U171" i="20"/>
  <c r="AL173" i="20"/>
  <c r="AK173" i="20"/>
  <c r="AM173" i="20"/>
  <c r="W174" i="20"/>
  <c r="A168" i="15"/>
  <c r="J168" i="15"/>
  <c r="I169" i="15"/>
  <c r="A168" i="16"/>
  <c r="J168" i="16"/>
  <c r="B168" i="15"/>
  <c r="H168" i="15"/>
  <c r="I171" i="23"/>
  <c r="S171" i="23"/>
  <c r="AD171" i="23"/>
  <c r="C172" i="23"/>
  <c r="G172" i="23"/>
  <c r="H168" i="16"/>
  <c r="B168" i="16"/>
  <c r="J170" i="23"/>
  <c r="A170" i="23"/>
  <c r="B168" i="18"/>
  <c r="H168" i="14"/>
  <c r="B168" i="14"/>
  <c r="I169" i="14"/>
  <c r="I169" i="16"/>
  <c r="I169" i="18"/>
  <c r="A168" i="18"/>
  <c r="A168" i="14"/>
  <c r="J168" i="14"/>
  <c r="H170" i="23"/>
  <c r="B170" i="23"/>
  <c r="I172" i="22"/>
  <c r="S172" i="22"/>
  <c r="AD172" i="22"/>
  <c r="G172" i="22"/>
  <c r="C173" i="22"/>
  <c r="F173" i="22"/>
  <c r="R173" i="22"/>
  <c r="B171" i="22"/>
  <c r="H171" i="22"/>
  <c r="J171" i="22"/>
  <c r="A171" i="22"/>
  <c r="A171" i="21"/>
  <c r="J171" i="21"/>
  <c r="F173" i="21"/>
  <c r="R173" i="21"/>
  <c r="I172" i="21"/>
  <c r="S172" i="21"/>
  <c r="AD172" i="21"/>
  <c r="B171" i="21"/>
  <c r="A172" i="20"/>
  <c r="J172" i="20"/>
  <c r="B172" i="20"/>
  <c r="I173" i="20"/>
  <c r="S173" i="20"/>
  <c r="AD173" i="20"/>
  <c r="I169" i="17"/>
  <c r="H168" i="17"/>
  <c r="B168" i="17"/>
  <c r="J168" i="17"/>
  <c r="A168" i="17"/>
  <c r="I169" i="1"/>
  <c r="B168" i="1"/>
  <c r="A168" i="1"/>
  <c r="J168" i="1"/>
  <c r="AM169" i="18"/>
  <c r="AL169" i="18"/>
  <c r="AK169" i="18"/>
  <c r="W170" i="18"/>
  <c r="M168" i="18"/>
  <c r="L168" i="18"/>
  <c r="Q169" i="18"/>
  <c r="U169" i="18"/>
  <c r="AK169" i="16"/>
  <c r="AL169" i="16"/>
  <c r="AM169" i="16"/>
  <c r="W170" i="16"/>
  <c r="M169" i="16"/>
  <c r="L169" i="16"/>
  <c r="Q170" i="16"/>
  <c r="U172" i="16"/>
  <c r="AK167" i="17"/>
  <c r="AL167" i="17"/>
  <c r="AM167" i="17"/>
  <c r="W168" i="17"/>
  <c r="L167" i="17"/>
  <c r="Q168" i="17"/>
  <c r="M167" i="17"/>
  <c r="U171" i="17"/>
  <c r="AK170" i="1"/>
  <c r="AL170" i="1"/>
  <c r="AM170" i="1"/>
  <c r="W171" i="1"/>
  <c r="X169" i="1"/>
  <c r="M168" i="1"/>
  <c r="L168" i="1"/>
  <c r="Q169" i="1"/>
  <c r="U171" i="1"/>
  <c r="S169" i="1"/>
  <c r="AD169" i="1"/>
  <c r="C170" i="18"/>
  <c r="S169" i="18"/>
  <c r="AD169" i="18"/>
  <c r="S169" i="17"/>
  <c r="AD169" i="17"/>
  <c r="S169" i="16"/>
  <c r="AD169" i="16"/>
  <c r="C170" i="15"/>
  <c r="G170" i="15"/>
  <c r="S169" i="15"/>
  <c r="AD169" i="15"/>
  <c r="C170" i="14"/>
  <c r="G170" i="14"/>
  <c r="S169" i="14"/>
  <c r="AD169" i="14"/>
  <c r="F174" i="20"/>
  <c r="R174" i="20"/>
  <c r="F170" i="18"/>
  <c r="G170" i="18"/>
  <c r="F170" i="1"/>
  <c r="R170" i="1"/>
  <c r="F170" i="17"/>
  <c r="R170" i="17"/>
  <c r="F170" i="16"/>
  <c r="R170" i="16"/>
  <c r="F170" i="15"/>
  <c r="R170" i="15"/>
  <c r="F172" i="23"/>
  <c r="R172" i="23"/>
  <c r="F170" i="14"/>
  <c r="R170" i="14"/>
  <c r="R170" i="18"/>
  <c r="J171" i="24"/>
  <c r="A171" i="24"/>
  <c r="F172" i="24"/>
  <c r="R172" i="24"/>
  <c r="C173" i="24"/>
  <c r="G173" i="24"/>
  <c r="I172" i="24"/>
  <c r="S172" i="24"/>
  <c r="AD172" i="24"/>
  <c r="H171" i="24"/>
  <c r="B171" i="24"/>
  <c r="AK174" i="23"/>
  <c r="AM174" i="23"/>
  <c r="AL174" i="23"/>
  <c r="W175" i="23"/>
  <c r="M170" i="23"/>
  <c r="L170" i="23"/>
  <c r="Q171" i="23"/>
  <c r="U171" i="23"/>
  <c r="AL174" i="20"/>
  <c r="AK174" i="20"/>
  <c r="AM174" i="20"/>
  <c r="W175" i="20"/>
  <c r="L171" i="20"/>
  <c r="Q172" i="20"/>
  <c r="M171" i="20"/>
  <c r="U172" i="20"/>
  <c r="I170" i="15"/>
  <c r="A169" i="16"/>
  <c r="J169" i="16"/>
  <c r="B171" i="23"/>
  <c r="H171" i="23"/>
  <c r="A169" i="15"/>
  <c r="J169" i="15"/>
  <c r="H169" i="16"/>
  <c r="B169" i="16"/>
  <c r="I172" i="23"/>
  <c r="C173" i="23"/>
  <c r="G173" i="23"/>
  <c r="S172" i="23"/>
  <c r="AD172" i="23"/>
  <c r="H169" i="18"/>
  <c r="B169" i="18"/>
  <c r="A169" i="14"/>
  <c r="J169" i="14"/>
  <c r="B169" i="15"/>
  <c r="H169" i="15"/>
  <c r="I170" i="14"/>
  <c r="I170" i="16"/>
  <c r="I170" i="18"/>
  <c r="J169" i="18"/>
  <c r="A169" i="18"/>
  <c r="H169" i="14"/>
  <c r="B169" i="14"/>
  <c r="A171" i="23"/>
  <c r="J171" i="23"/>
  <c r="G173" i="22"/>
  <c r="C174" i="22"/>
  <c r="F174" i="22"/>
  <c r="R174" i="22"/>
  <c r="I173" i="22"/>
  <c r="S173" i="22"/>
  <c r="AD173" i="22"/>
  <c r="H172" i="22"/>
  <c r="B172" i="22"/>
  <c r="A172" i="22"/>
  <c r="J172" i="22"/>
  <c r="I173" i="21"/>
  <c r="S173" i="21"/>
  <c r="AD173" i="21"/>
  <c r="F174" i="21"/>
  <c r="R174" i="21"/>
  <c r="B172" i="21"/>
  <c r="J172" i="21"/>
  <c r="A172" i="21"/>
  <c r="I174" i="20"/>
  <c r="S174" i="20"/>
  <c r="AD174" i="20"/>
  <c r="B173" i="20"/>
  <c r="A173" i="20"/>
  <c r="J173" i="20"/>
  <c r="I170" i="17"/>
  <c r="H169" i="17"/>
  <c r="B169" i="17"/>
  <c r="J169" i="17"/>
  <c r="A169" i="17"/>
  <c r="B169" i="1"/>
  <c r="A169" i="1"/>
  <c r="J169" i="1"/>
  <c r="I170" i="1"/>
  <c r="AL170" i="18"/>
  <c r="AM170" i="18"/>
  <c r="AK170" i="18"/>
  <c r="W171" i="18"/>
  <c r="L169" i="18"/>
  <c r="Q170" i="18"/>
  <c r="M169" i="18"/>
  <c r="U170" i="18"/>
  <c r="AK170" i="16"/>
  <c r="AL170" i="16"/>
  <c r="AM170" i="16"/>
  <c r="W171" i="16"/>
  <c r="M170" i="16"/>
  <c r="L170" i="16"/>
  <c r="Q171" i="16"/>
  <c r="U173" i="16"/>
  <c r="AK168" i="17"/>
  <c r="AL168" i="17"/>
  <c r="AM168" i="17"/>
  <c r="W169" i="17"/>
  <c r="L168" i="17"/>
  <c r="Q169" i="17"/>
  <c r="M168" i="17"/>
  <c r="U172" i="17"/>
  <c r="AM171" i="1"/>
  <c r="AK171" i="1"/>
  <c r="AL171" i="1"/>
  <c r="W172" i="1"/>
  <c r="X170" i="1"/>
  <c r="M169" i="1"/>
  <c r="L169" i="1"/>
  <c r="Q170" i="1"/>
  <c r="U172" i="1"/>
  <c r="S170" i="1"/>
  <c r="AD170" i="1"/>
  <c r="C171" i="18"/>
  <c r="S170" i="18"/>
  <c r="AD170" i="18"/>
  <c r="S170" i="17"/>
  <c r="AD170" i="17"/>
  <c r="S170" i="16"/>
  <c r="AD170" i="16"/>
  <c r="C171" i="15"/>
  <c r="G171" i="15"/>
  <c r="S170" i="15"/>
  <c r="AD170" i="15"/>
  <c r="C171" i="14"/>
  <c r="G171" i="14"/>
  <c r="S170" i="14"/>
  <c r="AD170" i="14"/>
  <c r="F175" i="20"/>
  <c r="R175" i="20"/>
  <c r="F171" i="18"/>
  <c r="G171" i="18"/>
  <c r="F171" i="1"/>
  <c r="R171" i="1"/>
  <c r="F171" i="17"/>
  <c r="R171" i="17"/>
  <c r="F171" i="16"/>
  <c r="R171" i="16"/>
  <c r="F171" i="15"/>
  <c r="R171" i="15"/>
  <c r="F173" i="23"/>
  <c r="R173" i="23"/>
  <c r="F171" i="14"/>
  <c r="R171" i="14"/>
  <c r="R171" i="18"/>
  <c r="F173" i="24"/>
  <c r="R173" i="24"/>
  <c r="I173" i="24"/>
  <c r="S173" i="24"/>
  <c r="AD173" i="24"/>
  <c r="C174" i="24"/>
  <c r="G174" i="24"/>
  <c r="H172" i="24"/>
  <c r="B172" i="24"/>
  <c r="A172" i="24"/>
  <c r="J172" i="24"/>
  <c r="M171" i="23"/>
  <c r="L171" i="23"/>
  <c r="Q172" i="23"/>
  <c r="U172" i="23"/>
  <c r="AK175" i="23"/>
  <c r="AM175" i="23"/>
  <c r="AL175" i="23"/>
  <c r="W176" i="23"/>
  <c r="L172" i="20"/>
  <c r="Q173" i="20"/>
  <c r="M172" i="20"/>
  <c r="U173" i="20"/>
  <c r="AL175" i="20"/>
  <c r="AM175" i="20"/>
  <c r="AK175" i="20"/>
  <c r="W176" i="20"/>
  <c r="I171" i="15"/>
  <c r="H170" i="16"/>
  <c r="B170" i="16"/>
  <c r="J172" i="23"/>
  <c r="A172" i="23"/>
  <c r="A170" i="16"/>
  <c r="J170" i="16"/>
  <c r="C174" i="23"/>
  <c r="G174" i="23"/>
  <c r="S173" i="23"/>
  <c r="AD173" i="23"/>
  <c r="I173" i="23"/>
  <c r="B170" i="18"/>
  <c r="H170" i="18"/>
  <c r="H170" i="14"/>
  <c r="B170" i="14"/>
  <c r="H172" i="23"/>
  <c r="B172" i="23"/>
  <c r="B170" i="15"/>
  <c r="H170" i="15"/>
  <c r="I171" i="14"/>
  <c r="I171" i="16"/>
  <c r="I171" i="18"/>
  <c r="J170" i="18"/>
  <c r="A170" i="18"/>
  <c r="A170" i="14"/>
  <c r="J170" i="14"/>
  <c r="A170" i="15"/>
  <c r="J170" i="15"/>
  <c r="A173" i="22"/>
  <c r="J173" i="22"/>
  <c r="G174" i="22"/>
  <c r="C175" i="22"/>
  <c r="F175" i="22"/>
  <c r="R175" i="22"/>
  <c r="I174" i="22"/>
  <c r="S174" i="22"/>
  <c r="AD174" i="22"/>
  <c r="H173" i="22"/>
  <c r="B173" i="22"/>
  <c r="B173" i="21"/>
  <c r="I174" i="21"/>
  <c r="S174" i="21"/>
  <c r="AD174" i="21"/>
  <c r="F175" i="21"/>
  <c r="R175" i="21"/>
  <c r="J173" i="21"/>
  <c r="A173" i="21"/>
  <c r="B174" i="20"/>
  <c r="I175" i="20"/>
  <c r="S175" i="20"/>
  <c r="AD175" i="20"/>
  <c r="A174" i="20"/>
  <c r="J174" i="20"/>
  <c r="I171" i="17"/>
  <c r="H170" i="17"/>
  <c r="B170" i="17"/>
  <c r="J170" i="17"/>
  <c r="A170" i="17"/>
  <c r="B170" i="1"/>
  <c r="A170" i="1"/>
  <c r="J170" i="1"/>
  <c r="I171" i="1"/>
  <c r="AK171" i="18"/>
  <c r="AL171" i="18"/>
  <c r="AM171" i="18"/>
  <c r="W172" i="18"/>
  <c r="L170" i="18"/>
  <c r="Q171" i="18"/>
  <c r="M170" i="18"/>
  <c r="U171" i="18"/>
  <c r="AL171" i="16"/>
  <c r="AK171" i="16"/>
  <c r="AM171" i="16"/>
  <c r="W172" i="16"/>
  <c r="M171" i="16"/>
  <c r="L171" i="16"/>
  <c r="Q172" i="16"/>
  <c r="U174" i="16"/>
  <c r="AL169" i="17"/>
  <c r="AM169" i="17"/>
  <c r="AK169" i="17"/>
  <c r="W170" i="17"/>
  <c r="L169" i="17"/>
  <c r="Q170" i="17"/>
  <c r="M169" i="17"/>
  <c r="U173" i="17"/>
  <c r="AL172" i="1"/>
  <c r="AM172" i="1"/>
  <c r="AK172" i="1"/>
  <c r="W173" i="1"/>
  <c r="X171" i="1"/>
  <c r="M170" i="1"/>
  <c r="L170" i="1"/>
  <c r="Q171" i="1"/>
  <c r="U173" i="1"/>
  <c r="S171" i="1"/>
  <c r="AD171" i="1"/>
  <c r="C172" i="18"/>
  <c r="S171" i="18"/>
  <c r="AD171" i="18"/>
  <c r="S171" i="17"/>
  <c r="AD171" i="17"/>
  <c r="S171" i="16"/>
  <c r="AD171" i="16"/>
  <c r="C172" i="15"/>
  <c r="G172" i="15"/>
  <c r="S171" i="15"/>
  <c r="AD171" i="15"/>
  <c r="C172" i="14"/>
  <c r="G172" i="14"/>
  <c r="S171" i="14"/>
  <c r="AD171" i="14"/>
  <c r="F176" i="20"/>
  <c r="R176" i="20"/>
  <c r="F172" i="18"/>
  <c r="R172" i="18"/>
  <c r="G172" i="18"/>
  <c r="F172" i="1"/>
  <c r="R172" i="1"/>
  <c r="F172" i="17"/>
  <c r="R172" i="17"/>
  <c r="F172" i="16"/>
  <c r="R172" i="16"/>
  <c r="F172" i="15"/>
  <c r="R172" i="15"/>
  <c r="F174" i="23"/>
  <c r="R174" i="23"/>
  <c r="F172" i="14"/>
  <c r="R172" i="14"/>
  <c r="H173" i="24"/>
  <c r="B173" i="24"/>
  <c r="A173" i="24"/>
  <c r="J173" i="24"/>
  <c r="F174" i="24"/>
  <c r="R174" i="24"/>
  <c r="C175" i="24"/>
  <c r="G175" i="24"/>
  <c r="I174" i="24"/>
  <c r="S174" i="24"/>
  <c r="AD174" i="24"/>
  <c r="AK176" i="23"/>
  <c r="AM176" i="23"/>
  <c r="AL176" i="23"/>
  <c r="W177" i="23"/>
  <c r="L172" i="23"/>
  <c r="Q173" i="23"/>
  <c r="M172" i="23"/>
  <c r="U173" i="23"/>
  <c r="AK176" i="20"/>
  <c r="AL176" i="20"/>
  <c r="AM176" i="20"/>
  <c r="W177" i="20"/>
  <c r="M173" i="20"/>
  <c r="L173" i="20"/>
  <c r="Q174" i="20"/>
  <c r="U174" i="20"/>
  <c r="I172" i="15"/>
  <c r="H171" i="16"/>
  <c r="B171" i="16"/>
  <c r="A171" i="16"/>
  <c r="J171" i="16"/>
  <c r="A173" i="23"/>
  <c r="J173" i="23"/>
  <c r="H171" i="18"/>
  <c r="B171" i="18"/>
  <c r="A171" i="14"/>
  <c r="J171" i="14"/>
  <c r="I174" i="23"/>
  <c r="S174" i="23"/>
  <c r="AD174" i="23"/>
  <c r="C175" i="23"/>
  <c r="G175" i="23"/>
  <c r="A171" i="15"/>
  <c r="J171" i="15"/>
  <c r="I172" i="14"/>
  <c r="I172" i="16"/>
  <c r="I172" i="18"/>
  <c r="J171" i="18"/>
  <c r="A171" i="18"/>
  <c r="H171" i="14"/>
  <c r="B171" i="14"/>
  <c r="H173" i="23"/>
  <c r="B173" i="23"/>
  <c r="B171" i="15"/>
  <c r="H171" i="15"/>
  <c r="I175" i="22"/>
  <c r="S175" i="22"/>
  <c r="AD175" i="22"/>
  <c r="G175" i="22"/>
  <c r="C176" i="22"/>
  <c r="F176" i="22"/>
  <c r="R176" i="22"/>
  <c r="H174" i="22"/>
  <c r="B174" i="22"/>
  <c r="J174" i="22"/>
  <c r="A174" i="22"/>
  <c r="A174" i="21"/>
  <c r="J174" i="21"/>
  <c r="F176" i="21"/>
  <c r="R176" i="21"/>
  <c r="S175" i="21"/>
  <c r="AD175" i="21"/>
  <c r="I175" i="21"/>
  <c r="B174" i="21"/>
  <c r="B175" i="20"/>
  <c r="I176" i="20"/>
  <c r="S176" i="20"/>
  <c r="AD176" i="20"/>
  <c r="A175" i="20"/>
  <c r="J175" i="20"/>
  <c r="I172" i="17"/>
  <c r="H171" i="17"/>
  <c r="B171" i="17"/>
  <c r="J171" i="17"/>
  <c r="A171" i="17"/>
  <c r="A171" i="1"/>
  <c r="J171" i="1"/>
  <c r="B171" i="1"/>
  <c r="I172" i="1"/>
  <c r="AL172" i="18"/>
  <c r="AK172" i="18"/>
  <c r="AM172" i="18"/>
  <c r="W173" i="18"/>
  <c r="M171" i="18"/>
  <c r="L171" i="18"/>
  <c r="Q172" i="18"/>
  <c r="U172" i="18"/>
  <c r="AM172" i="16"/>
  <c r="AK172" i="16"/>
  <c r="AL172" i="16"/>
  <c r="W173" i="16"/>
  <c r="M172" i="16"/>
  <c r="L172" i="16"/>
  <c r="Q173" i="16"/>
  <c r="U175" i="16"/>
  <c r="AM170" i="17"/>
  <c r="AK170" i="17"/>
  <c r="AL170" i="17"/>
  <c r="W171" i="17"/>
  <c r="L170" i="17"/>
  <c r="Q171" i="17"/>
  <c r="M170" i="17"/>
  <c r="U174" i="17"/>
  <c r="AL173" i="1"/>
  <c r="AM173" i="1"/>
  <c r="AK173" i="1"/>
  <c r="W174" i="1"/>
  <c r="X172" i="1"/>
  <c r="M171" i="1"/>
  <c r="L171" i="1"/>
  <c r="Q172" i="1"/>
  <c r="U174" i="1"/>
  <c r="S172" i="1"/>
  <c r="AD172" i="1"/>
  <c r="C173" i="18"/>
  <c r="S172" i="18"/>
  <c r="AD172" i="18"/>
  <c r="S172" i="17"/>
  <c r="AD172" i="17"/>
  <c r="S172" i="16"/>
  <c r="AD172" i="16"/>
  <c r="C173" i="15"/>
  <c r="G173" i="15"/>
  <c r="S172" i="15"/>
  <c r="AD172" i="15"/>
  <c r="C173" i="14"/>
  <c r="G173" i="14"/>
  <c r="S172" i="14"/>
  <c r="AD172" i="14"/>
  <c r="F177" i="20"/>
  <c r="R177" i="20"/>
  <c r="F173" i="18"/>
  <c r="R173" i="18"/>
  <c r="G173" i="18"/>
  <c r="F173" i="1"/>
  <c r="R173" i="1"/>
  <c r="F173" i="17"/>
  <c r="R173" i="17"/>
  <c r="F173" i="16"/>
  <c r="R173" i="16"/>
  <c r="F173" i="15"/>
  <c r="R173" i="15"/>
  <c r="F175" i="23"/>
  <c r="R175" i="23"/>
  <c r="F173" i="14"/>
  <c r="R173" i="14"/>
  <c r="J174" i="24"/>
  <c r="A174" i="24"/>
  <c r="F175" i="24"/>
  <c r="R175" i="24"/>
  <c r="I175" i="24"/>
  <c r="S175" i="24"/>
  <c r="AD175" i="24"/>
  <c r="C176" i="24"/>
  <c r="G176" i="24"/>
  <c r="H174" i="24"/>
  <c r="B174" i="24"/>
  <c r="M173" i="23"/>
  <c r="L173" i="23"/>
  <c r="Q174" i="23"/>
  <c r="U174" i="23"/>
  <c r="AL177" i="23"/>
  <c r="AM177" i="23"/>
  <c r="AK177" i="23"/>
  <c r="W178" i="23"/>
  <c r="L174" i="20"/>
  <c r="Q175" i="20"/>
  <c r="M174" i="20"/>
  <c r="U175" i="20"/>
  <c r="AM177" i="20"/>
  <c r="AL177" i="20"/>
  <c r="AK177" i="20"/>
  <c r="W178" i="20"/>
  <c r="H172" i="14"/>
  <c r="B172" i="14"/>
  <c r="J172" i="18"/>
  <c r="A172" i="18"/>
  <c r="A172" i="14"/>
  <c r="J172" i="14"/>
  <c r="B174" i="23"/>
  <c r="H174" i="23"/>
  <c r="I173" i="15"/>
  <c r="H172" i="16"/>
  <c r="B172" i="16"/>
  <c r="A172" i="15"/>
  <c r="J172" i="15"/>
  <c r="H172" i="18"/>
  <c r="B172" i="18"/>
  <c r="I175" i="23"/>
  <c r="S175" i="23"/>
  <c r="AD175" i="23"/>
  <c r="C176" i="23"/>
  <c r="G176" i="23"/>
  <c r="I173" i="14"/>
  <c r="I173" i="16"/>
  <c r="I173" i="18"/>
  <c r="A172" i="16"/>
  <c r="J172" i="16"/>
  <c r="A174" i="23"/>
  <c r="J174" i="23"/>
  <c r="B172" i="15"/>
  <c r="H172" i="15"/>
  <c r="I176" i="22"/>
  <c r="S176" i="22"/>
  <c r="AD176" i="22"/>
  <c r="G176" i="22"/>
  <c r="C177" i="22"/>
  <c r="F177" i="22"/>
  <c r="R177" i="22"/>
  <c r="B175" i="22"/>
  <c r="H175" i="22"/>
  <c r="J175" i="22"/>
  <c r="A175" i="22"/>
  <c r="S176" i="21"/>
  <c r="AD176" i="21"/>
  <c r="I176" i="21"/>
  <c r="F177" i="21"/>
  <c r="R177" i="21"/>
  <c r="B175" i="21"/>
  <c r="A175" i="21"/>
  <c r="J175" i="21"/>
  <c r="B176" i="20"/>
  <c r="I177" i="20"/>
  <c r="S177" i="20"/>
  <c r="AD177" i="20"/>
  <c r="J176" i="20"/>
  <c r="A176" i="20"/>
  <c r="I173" i="17"/>
  <c r="H172" i="17"/>
  <c r="B172" i="17"/>
  <c r="J172" i="17"/>
  <c r="A172" i="17"/>
  <c r="I173" i="1"/>
  <c r="B172" i="1"/>
  <c r="A172" i="1"/>
  <c r="J172" i="1"/>
  <c r="AM173" i="18"/>
  <c r="AK173" i="18"/>
  <c r="AL173" i="18"/>
  <c r="W174" i="18"/>
  <c r="L172" i="18"/>
  <c r="Q173" i="18"/>
  <c r="M172" i="18"/>
  <c r="U173" i="18"/>
  <c r="AM173" i="16"/>
  <c r="AK173" i="16"/>
  <c r="AL173" i="16"/>
  <c r="W174" i="16"/>
  <c r="M173" i="16"/>
  <c r="L173" i="16"/>
  <c r="Q174" i="16"/>
  <c r="U176" i="16"/>
  <c r="AK171" i="17"/>
  <c r="AL171" i="17"/>
  <c r="AM171" i="17"/>
  <c r="W172" i="17"/>
  <c r="L171" i="17"/>
  <c r="Q172" i="17"/>
  <c r="M171" i="17"/>
  <c r="U175" i="17"/>
  <c r="AM174" i="1"/>
  <c r="AK174" i="1"/>
  <c r="AL174" i="1"/>
  <c r="W175" i="1"/>
  <c r="X173" i="1"/>
  <c r="M172" i="1"/>
  <c r="L172" i="1"/>
  <c r="Q173" i="1"/>
  <c r="U175" i="1"/>
  <c r="S173" i="1"/>
  <c r="AD173" i="1"/>
  <c r="C174" i="18"/>
  <c r="S173" i="18"/>
  <c r="AD173" i="18"/>
  <c r="S173" i="17"/>
  <c r="AD173" i="17"/>
  <c r="S173" i="16"/>
  <c r="AD173" i="16"/>
  <c r="C174" i="15"/>
  <c r="G174" i="15"/>
  <c r="S173" i="15"/>
  <c r="AD173" i="15"/>
  <c r="C174" i="14"/>
  <c r="G174" i="14"/>
  <c r="S173" i="14"/>
  <c r="AD173" i="14"/>
  <c r="F178" i="20"/>
  <c r="R178" i="20"/>
  <c r="F174" i="18"/>
  <c r="R174" i="18"/>
  <c r="G174" i="18"/>
  <c r="F174" i="1"/>
  <c r="R174" i="1"/>
  <c r="F174" i="17"/>
  <c r="R174" i="17"/>
  <c r="F174" i="16"/>
  <c r="R174" i="16"/>
  <c r="F174" i="15"/>
  <c r="R174" i="15"/>
  <c r="F176" i="23"/>
  <c r="R176" i="23"/>
  <c r="F174" i="14"/>
  <c r="R174" i="14"/>
  <c r="J175" i="24"/>
  <c r="A175" i="24"/>
  <c r="F176" i="24"/>
  <c r="R176" i="24"/>
  <c r="C177" i="24"/>
  <c r="G177" i="24"/>
  <c r="I176" i="24"/>
  <c r="S176" i="24"/>
  <c r="AD176" i="24"/>
  <c r="B175" i="24"/>
  <c r="H175" i="24"/>
  <c r="AL178" i="23"/>
  <c r="AM178" i="23"/>
  <c r="AK178" i="23"/>
  <c r="W179" i="23"/>
  <c r="M174" i="23"/>
  <c r="L174" i="23"/>
  <c r="Q175" i="23"/>
  <c r="U175" i="23"/>
  <c r="AL178" i="20"/>
  <c r="AK178" i="20"/>
  <c r="AM178" i="20"/>
  <c r="W179" i="20"/>
  <c r="L175" i="20"/>
  <c r="Q176" i="20"/>
  <c r="M175" i="20"/>
  <c r="U176" i="20"/>
  <c r="H173" i="16"/>
  <c r="B173" i="16"/>
  <c r="A173" i="16"/>
  <c r="J173" i="16"/>
  <c r="I176" i="23"/>
  <c r="S176" i="23"/>
  <c r="AD176" i="23"/>
  <c r="C177" i="23"/>
  <c r="G177" i="23"/>
  <c r="B175" i="23"/>
  <c r="H175" i="23"/>
  <c r="I174" i="15"/>
  <c r="H173" i="18"/>
  <c r="B173" i="18"/>
  <c r="A173" i="14"/>
  <c r="J173" i="14"/>
  <c r="B173" i="15"/>
  <c r="H173" i="15"/>
  <c r="I174" i="14"/>
  <c r="I174" i="16"/>
  <c r="I174" i="18"/>
  <c r="J173" i="18"/>
  <c r="A173" i="18"/>
  <c r="H173" i="14"/>
  <c r="B173" i="14"/>
  <c r="A175" i="23"/>
  <c r="J175" i="23"/>
  <c r="A173" i="15"/>
  <c r="J173" i="15"/>
  <c r="G177" i="22"/>
  <c r="C178" i="22"/>
  <c r="F178" i="22"/>
  <c r="R178" i="22"/>
  <c r="I177" i="22"/>
  <c r="S177" i="22"/>
  <c r="AD177" i="22"/>
  <c r="H176" i="22"/>
  <c r="B176" i="22"/>
  <c r="A176" i="22"/>
  <c r="J176" i="22"/>
  <c r="I177" i="21"/>
  <c r="S177" i="21"/>
  <c r="AD177" i="21"/>
  <c r="F178" i="21"/>
  <c r="R178" i="21"/>
  <c r="J176" i="21"/>
  <c r="A176" i="21"/>
  <c r="B176" i="21"/>
  <c r="J177" i="20"/>
  <c r="A177" i="20"/>
  <c r="I178" i="20"/>
  <c r="S178" i="20"/>
  <c r="AD178" i="20"/>
  <c r="B177" i="20"/>
  <c r="I174" i="17"/>
  <c r="H173" i="17"/>
  <c r="B173" i="17"/>
  <c r="J173" i="17"/>
  <c r="A173" i="17"/>
  <c r="B173" i="1"/>
  <c r="A173" i="1"/>
  <c r="J173" i="1"/>
  <c r="I174" i="1"/>
  <c r="AK174" i="18"/>
  <c r="AM174" i="18"/>
  <c r="AL174" i="18"/>
  <c r="W175" i="18"/>
  <c r="M173" i="18"/>
  <c r="L173" i="18"/>
  <c r="Q174" i="18"/>
  <c r="U174" i="18"/>
  <c r="AK174" i="16"/>
  <c r="AL174" i="16"/>
  <c r="AM174" i="16"/>
  <c r="W175" i="16"/>
  <c r="M174" i="16"/>
  <c r="L174" i="16"/>
  <c r="Q175" i="16"/>
  <c r="U177" i="16"/>
  <c r="AK172" i="17"/>
  <c r="AL172" i="17"/>
  <c r="AM172" i="17"/>
  <c r="W173" i="17"/>
  <c r="L172" i="17"/>
  <c r="Q173" i="17"/>
  <c r="M172" i="17"/>
  <c r="U176" i="17"/>
  <c r="AL175" i="1"/>
  <c r="AM175" i="1"/>
  <c r="AK175" i="1"/>
  <c r="W176" i="1"/>
  <c r="X174" i="1"/>
  <c r="M173" i="1"/>
  <c r="L173" i="1"/>
  <c r="Q174" i="1"/>
  <c r="U176" i="1"/>
  <c r="S174" i="1"/>
  <c r="AD174" i="1"/>
  <c r="C175" i="18"/>
  <c r="S174" i="18"/>
  <c r="AD174" i="18"/>
  <c r="S174" i="17"/>
  <c r="AD174" i="17"/>
  <c r="S174" i="16"/>
  <c r="AD174" i="16"/>
  <c r="C175" i="15"/>
  <c r="G175" i="15"/>
  <c r="S174" i="15"/>
  <c r="AD174" i="15"/>
  <c r="C175" i="14"/>
  <c r="G175" i="14"/>
  <c r="S174" i="14"/>
  <c r="AD174" i="14"/>
  <c r="F179" i="20"/>
  <c r="R179" i="20"/>
  <c r="F175" i="18"/>
  <c r="G175" i="18"/>
  <c r="F175" i="1"/>
  <c r="R175" i="1"/>
  <c r="F175" i="17"/>
  <c r="R175" i="17"/>
  <c r="F175" i="16"/>
  <c r="R175" i="16"/>
  <c r="F175" i="15"/>
  <c r="R175" i="15"/>
  <c r="F177" i="23"/>
  <c r="R177" i="23"/>
  <c r="F175" i="14"/>
  <c r="R175" i="14"/>
  <c r="R175" i="18"/>
  <c r="H176" i="24"/>
  <c r="B176" i="24"/>
  <c r="A176" i="24"/>
  <c r="J176" i="24"/>
  <c r="F177" i="24"/>
  <c r="R177" i="24"/>
  <c r="I177" i="24"/>
  <c r="S177" i="24"/>
  <c r="AD177" i="24"/>
  <c r="C178" i="24"/>
  <c r="G178" i="24"/>
  <c r="M175" i="23"/>
  <c r="L175" i="23"/>
  <c r="Q176" i="23"/>
  <c r="U176" i="23"/>
  <c r="AK179" i="23"/>
  <c r="AM179" i="23"/>
  <c r="AL179" i="23"/>
  <c r="W180" i="23"/>
  <c r="L176" i="20"/>
  <c r="Q177" i="20"/>
  <c r="M176" i="20"/>
  <c r="U177" i="20"/>
  <c r="AL179" i="20"/>
  <c r="AM179" i="20"/>
  <c r="AK179" i="20"/>
  <c r="W180" i="20"/>
  <c r="H174" i="14"/>
  <c r="B174" i="14"/>
  <c r="B174" i="15"/>
  <c r="H174" i="15"/>
  <c r="H176" i="23"/>
  <c r="B176" i="23"/>
  <c r="I175" i="15"/>
  <c r="J174" i="18"/>
  <c r="A174" i="18"/>
  <c r="J174" i="14"/>
  <c r="A174" i="14"/>
  <c r="A174" i="15"/>
  <c r="J174" i="15"/>
  <c r="S177" i="23"/>
  <c r="AD177" i="23"/>
  <c r="C178" i="23"/>
  <c r="G178" i="23"/>
  <c r="I177" i="23"/>
  <c r="B174" i="18"/>
  <c r="H174" i="18"/>
  <c r="A174" i="16"/>
  <c r="J174" i="16"/>
  <c r="I175" i="14"/>
  <c r="I175" i="16"/>
  <c r="I175" i="18"/>
  <c r="H174" i="16"/>
  <c r="B174" i="16"/>
  <c r="J176" i="23"/>
  <c r="A176" i="23"/>
  <c r="A177" i="22"/>
  <c r="J177" i="22"/>
  <c r="G178" i="22"/>
  <c r="C179" i="22"/>
  <c r="F179" i="22"/>
  <c r="R179" i="22"/>
  <c r="I178" i="22"/>
  <c r="S178" i="22"/>
  <c r="AD178" i="22"/>
  <c r="H177" i="22"/>
  <c r="B177" i="22"/>
  <c r="I178" i="21"/>
  <c r="S178" i="21"/>
  <c r="AD178" i="21"/>
  <c r="F179" i="21"/>
  <c r="R179" i="21"/>
  <c r="B177" i="21"/>
  <c r="A177" i="21"/>
  <c r="J177" i="21"/>
  <c r="A178" i="20"/>
  <c r="J178" i="20"/>
  <c r="I179" i="20"/>
  <c r="S179" i="20"/>
  <c r="AD179" i="20"/>
  <c r="B178" i="20"/>
  <c r="I175" i="17"/>
  <c r="H174" i="17"/>
  <c r="B174" i="17"/>
  <c r="J174" i="17"/>
  <c r="A174" i="17"/>
  <c r="B174" i="1"/>
  <c r="A174" i="1"/>
  <c r="J174" i="1"/>
  <c r="I175" i="1"/>
  <c r="AK175" i="18"/>
  <c r="AM175" i="18"/>
  <c r="AL175" i="18"/>
  <c r="W176" i="18"/>
  <c r="L174" i="18"/>
  <c r="Q175" i="18"/>
  <c r="M174" i="18"/>
  <c r="U175" i="18"/>
  <c r="AL175" i="16"/>
  <c r="AM175" i="16"/>
  <c r="AK175" i="16"/>
  <c r="W176" i="16"/>
  <c r="M175" i="16"/>
  <c r="L175" i="16"/>
  <c r="Q176" i="16"/>
  <c r="U178" i="16"/>
  <c r="AL173" i="17"/>
  <c r="AM173" i="17"/>
  <c r="AK173" i="17"/>
  <c r="W174" i="17"/>
  <c r="L173" i="17"/>
  <c r="Q174" i="17"/>
  <c r="M173" i="17"/>
  <c r="U177" i="17"/>
  <c r="AM176" i="1"/>
  <c r="AK176" i="1"/>
  <c r="AL176" i="1"/>
  <c r="W177" i="1"/>
  <c r="X175" i="1"/>
  <c r="M174" i="1"/>
  <c r="L174" i="1"/>
  <c r="Q175" i="1"/>
  <c r="U177" i="1"/>
  <c r="S175" i="1"/>
  <c r="AD175" i="1"/>
  <c r="C176" i="18"/>
  <c r="S175" i="18"/>
  <c r="AD175" i="18"/>
  <c r="S175" i="17"/>
  <c r="AD175" i="17"/>
  <c r="S175" i="16"/>
  <c r="AD175" i="16"/>
  <c r="C176" i="15"/>
  <c r="G176" i="15"/>
  <c r="S175" i="15"/>
  <c r="AD175" i="15"/>
  <c r="C176" i="14"/>
  <c r="G176" i="14"/>
  <c r="S175" i="14"/>
  <c r="AD175" i="14"/>
  <c r="F180" i="20"/>
  <c r="R180" i="20"/>
  <c r="F176" i="18"/>
  <c r="R176" i="18"/>
  <c r="G176" i="18"/>
  <c r="F176" i="1"/>
  <c r="R176" i="1"/>
  <c r="F176" i="17"/>
  <c r="R176" i="17"/>
  <c r="F176" i="16"/>
  <c r="R176" i="16"/>
  <c r="F176" i="15"/>
  <c r="R176" i="15"/>
  <c r="F178" i="23"/>
  <c r="R178" i="23"/>
  <c r="F176" i="14"/>
  <c r="R176" i="14"/>
  <c r="H177" i="24"/>
  <c r="B177" i="24"/>
  <c r="A177" i="24"/>
  <c r="J177" i="24"/>
  <c r="F178" i="24"/>
  <c r="R178" i="24"/>
  <c r="C179" i="24"/>
  <c r="G179" i="24"/>
  <c r="I178" i="24"/>
  <c r="S178" i="24"/>
  <c r="AD178" i="24"/>
  <c r="AL180" i="23"/>
  <c r="AM180" i="23"/>
  <c r="AK180" i="23"/>
  <c r="W181" i="23"/>
  <c r="L176" i="23"/>
  <c r="Q177" i="23"/>
  <c r="M176" i="23"/>
  <c r="U177" i="23"/>
  <c r="AK180" i="20"/>
  <c r="AL180" i="20"/>
  <c r="AM180" i="20"/>
  <c r="W181" i="20"/>
  <c r="M177" i="20"/>
  <c r="L177" i="20"/>
  <c r="Q178" i="20"/>
  <c r="U178" i="20"/>
  <c r="A175" i="15"/>
  <c r="J175" i="15"/>
  <c r="I176" i="15"/>
  <c r="J175" i="18"/>
  <c r="A175" i="18"/>
  <c r="J175" i="14"/>
  <c r="A175" i="14"/>
  <c r="B177" i="23"/>
  <c r="H177" i="23"/>
  <c r="B175" i="15"/>
  <c r="H175" i="15"/>
  <c r="H175" i="14"/>
  <c r="B175" i="14"/>
  <c r="A175" i="16"/>
  <c r="J175" i="16"/>
  <c r="A177" i="23"/>
  <c r="J177" i="23"/>
  <c r="H175" i="18"/>
  <c r="B175" i="18"/>
  <c r="I176" i="14"/>
  <c r="I176" i="16"/>
  <c r="I176" i="18"/>
  <c r="H175" i="16"/>
  <c r="B175" i="16"/>
  <c r="I178" i="23"/>
  <c r="S178" i="23"/>
  <c r="AD178" i="23"/>
  <c r="C179" i="23"/>
  <c r="G179" i="23"/>
  <c r="I179" i="22"/>
  <c r="S179" i="22"/>
  <c r="AD179" i="22"/>
  <c r="G179" i="22"/>
  <c r="C180" i="22"/>
  <c r="F180" i="22"/>
  <c r="R180" i="22"/>
  <c r="H178" i="22"/>
  <c r="B178" i="22"/>
  <c r="J178" i="22"/>
  <c r="A178" i="22"/>
  <c r="F180" i="21"/>
  <c r="R180" i="21"/>
  <c r="I179" i="21"/>
  <c r="S179" i="21"/>
  <c r="AD179" i="21"/>
  <c r="A178" i="21"/>
  <c r="J178" i="21"/>
  <c r="B178" i="21"/>
  <c r="B179" i="20"/>
  <c r="I180" i="20"/>
  <c r="S180" i="20"/>
  <c r="AD180" i="20"/>
  <c r="A179" i="20"/>
  <c r="J179" i="20"/>
  <c r="I176" i="17"/>
  <c r="H175" i="17"/>
  <c r="B175" i="17"/>
  <c r="J175" i="17"/>
  <c r="A175" i="17"/>
  <c r="A175" i="1"/>
  <c r="J175" i="1"/>
  <c r="B175" i="1"/>
  <c r="I176" i="1"/>
  <c r="AL176" i="18"/>
  <c r="AM176" i="18"/>
  <c r="AK176" i="18"/>
  <c r="W177" i="18"/>
  <c r="L175" i="18"/>
  <c r="Q176" i="18"/>
  <c r="M175" i="18"/>
  <c r="U176" i="18"/>
  <c r="AM176" i="16"/>
  <c r="AK176" i="16"/>
  <c r="AL176" i="16"/>
  <c r="W177" i="16"/>
  <c r="M176" i="16"/>
  <c r="L176" i="16"/>
  <c r="Q177" i="16"/>
  <c r="U179" i="16"/>
  <c r="AM174" i="17"/>
  <c r="AK174" i="17"/>
  <c r="AL174" i="17"/>
  <c r="W175" i="17"/>
  <c r="L174" i="17"/>
  <c r="Q175" i="17"/>
  <c r="M174" i="17"/>
  <c r="U178" i="17"/>
  <c r="AL177" i="1"/>
  <c r="AM177" i="1"/>
  <c r="AK177" i="1"/>
  <c r="W178" i="1"/>
  <c r="X176" i="1"/>
  <c r="M175" i="1"/>
  <c r="L175" i="1"/>
  <c r="Q176" i="1"/>
  <c r="U178" i="1"/>
  <c r="S176" i="1"/>
  <c r="AD176" i="1"/>
  <c r="C177" i="18"/>
  <c r="S176" i="18"/>
  <c r="AD176" i="18"/>
  <c r="S176" i="17"/>
  <c r="AD176" i="17"/>
  <c r="S176" i="16"/>
  <c r="AD176" i="16"/>
  <c r="C177" i="15"/>
  <c r="S176" i="15"/>
  <c r="AD176" i="15"/>
  <c r="C177" i="14"/>
  <c r="G177" i="14"/>
  <c r="S176" i="14"/>
  <c r="AD176" i="14"/>
  <c r="F181" i="20"/>
  <c r="R181" i="20"/>
  <c r="F177" i="18"/>
  <c r="R177" i="18"/>
  <c r="G177" i="18"/>
  <c r="F177" i="1"/>
  <c r="R177" i="1"/>
  <c r="F177" i="17"/>
  <c r="R177" i="17"/>
  <c r="F177" i="16"/>
  <c r="R177" i="16"/>
  <c r="F177" i="15"/>
  <c r="R177" i="15"/>
  <c r="G177" i="15"/>
  <c r="F179" i="23"/>
  <c r="R179" i="23"/>
  <c r="F177" i="14"/>
  <c r="R177" i="14"/>
  <c r="J178" i="24"/>
  <c r="A178" i="24"/>
  <c r="F179" i="24"/>
  <c r="R179" i="24"/>
  <c r="I179" i="24"/>
  <c r="S179" i="24"/>
  <c r="AD179" i="24"/>
  <c r="C180" i="24"/>
  <c r="G180" i="24"/>
  <c r="H178" i="24"/>
  <c r="B178" i="24"/>
  <c r="M177" i="23"/>
  <c r="L177" i="23"/>
  <c r="Q178" i="23"/>
  <c r="U178" i="23"/>
  <c r="AM181" i="23"/>
  <c r="AK181" i="23"/>
  <c r="AL181" i="23"/>
  <c r="W182" i="23"/>
  <c r="L178" i="20"/>
  <c r="Q179" i="20"/>
  <c r="M178" i="20"/>
  <c r="U179" i="20"/>
  <c r="AM181" i="20"/>
  <c r="AL181" i="20"/>
  <c r="AK181" i="20"/>
  <c r="W182" i="20"/>
  <c r="B178" i="23"/>
  <c r="H178" i="23"/>
  <c r="I179" i="23"/>
  <c r="S179" i="23"/>
  <c r="AD179" i="23"/>
  <c r="C180" i="23"/>
  <c r="G180" i="23"/>
  <c r="A176" i="16"/>
  <c r="J176" i="16"/>
  <c r="B176" i="15"/>
  <c r="H176" i="15"/>
  <c r="H176" i="16"/>
  <c r="B176" i="16"/>
  <c r="A176" i="15"/>
  <c r="J176" i="15"/>
  <c r="I177" i="15"/>
  <c r="H176" i="18"/>
  <c r="B176" i="18"/>
  <c r="H176" i="14"/>
  <c r="B176" i="14"/>
  <c r="I177" i="14"/>
  <c r="I177" i="16"/>
  <c r="I177" i="18"/>
  <c r="A178" i="23"/>
  <c r="J178" i="23"/>
  <c r="J176" i="18"/>
  <c r="A176" i="18"/>
  <c r="A176" i="14"/>
  <c r="J176" i="14"/>
  <c r="I180" i="22"/>
  <c r="S180" i="22"/>
  <c r="AD180" i="22"/>
  <c r="G180" i="22"/>
  <c r="C181" i="22"/>
  <c r="F181" i="22"/>
  <c r="R181" i="22"/>
  <c r="B179" i="22"/>
  <c r="H179" i="22"/>
  <c r="J179" i="22"/>
  <c r="A179" i="22"/>
  <c r="A179" i="21"/>
  <c r="J179" i="21"/>
  <c r="F181" i="21"/>
  <c r="R181" i="21"/>
  <c r="S180" i="21"/>
  <c r="AD180" i="21"/>
  <c r="I180" i="21"/>
  <c r="B179" i="21"/>
  <c r="B180" i="20"/>
  <c r="I181" i="20"/>
  <c r="S181" i="20"/>
  <c r="AD181" i="20"/>
  <c r="J180" i="20"/>
  <c r="A180" i="20"/>
  <c r="I177" i="17"/>
  <c r="H176" i="17"/>
  <c r="B176" i="17"/>
  <c r="J176" i="17"/>
  <c r="A176" i="17"/>
  <c r="B176" i="1"/>
  <c r="A176" i="1"/>
  <c r="J176" i="1"/>
  <c r="I177" i="1"/>
  <c r="AM177" i="18"/>
  <c r="AL177" i="18"/>
  <c r="AK177" i="18"/>
  <c r="W178" i="18"/>
  <c r="M176" i="18"/>
  <c r="L176" i="18"/>
  <c r="Q177" i="18"/>
  <c r="U177" i="18"/>
  <c r="AL177" i="16"/>
  <c r="AM177" i="16"/>
  <c r="AK177" i="16"/>
  <c r="W178" i="16"/>
  <c r="M177" i="16"/>
  <c r="L177" i="16"/>
  <c r="Q178" i="16"/>
  <c r="U180" i="16"/>
  <c r="AK175" i="17"/>
  <c r="AL175" i="17"/>
  <c r="AM175" i="17"/>
  <c r="W176" i="17"/>
  <c r="L175" i="17"/>
  <c r="Q176" i="17"/>
  <c r="M175" i="17"/>
  <c r="U179" i="17"/>
  <c r="AM178" i="1"/>
  <c r="AK178" i="1"/>
  <c r="AL178" i="1"/>
  <c r="W179" i="1"/>
  <c r="X177" i="1"/>
  <c r="M176" i="1"/>
  <c r="L176" i="1"/>
  <c r="Q177" i="1"/>
  <c r="U179" i="1"/>
  <c r="S177" i="1"/>
  <c r="AD177" i="1"/>
  <c r="C178" i="18"/>
  <c r="S177" i="18"/>
  <c r="AD177" i="18"/>
  <c r="S177" i="17"/>
  <c r="AD177" i="17"/>
  <c r="S177" i="16"/>
  <c r="AD177" i="16"/>
  <c r="C178" i="15"/>
  <c r="S177" i="15"/>
  <c r="AD177" i="15"/>
  <c r="C178" i="14"/>
  <c r="G178" i="14"/>
  <c r="S177" i="14"/>
  <c r="AD177" i="14"/>
  <c r="F182" i="20"/>
  <c r="R182" i="20"/>
  <c r="F178" i="18"/>
  <c r="R178" i="18"/>
  <c r="G178" i="18"/>
  <c r="F178" i="1"/>
  <c r="R178" i="1"/>
  <c r="F178" i="17"/>
  <c r="R178" i="17"/>
  <c r="F178" i="16"/>
  <c r="R178" i="16"/>
  <c r="F178" i="15"/>
  <c r="R178" i="15"/>
  <c r="G178" i="15"/>
  <c r="F180" i="23"/>
  <c r="R180" i="23"/>
  <c r="F178" i="14"/>
  <c r="R178" i="14"/>
  <c r="J179" i="24"/>
  <c r="A179" i="24"/>
  <c r="F180" i="24"/>
  <c r="R180" i="24"/>
  <c r="C181" i="24"/>
  <c r="G181" i="24"/>
  <c r="I180" i="24"/>
  <c r="S180" i="24"/>
  <c r="AD180" i="24"/>
  <c r="B179" i="24"/>
  <c r="H179" i="24"/>
  <c r="AL182" i="23"/>
  <c r="AK182" i="23"/>
  <c r="AM182" i="23"/>
  <c r="W183" i="23"/>
  <c r="M178" i="23"/>
  <c r="L178" i="23"/>
  <c r="Q179" i="23"/>
  <c r="U179" i="23"/>
  <c r="AM182" i="20"/>
  <c r="AL182" i="20"/>
  <c r="AK182" i="20"/>
  <c r="W183" i="20"/>
  <c r="M179" i="20"/>
  <c r="L179" i="20"/>
  <c r="Q180" i="20"/>
  <c r="U180" i="20"/>
  <c r="A177" i="15"/>
  <c r="J177" i="15"/>
  <c r="I178" i="15"/>
  <c r="A177" i="16"/>
  <c r="J177" i="16"/>
  <c r="B177" i="15"/>
  <c r="H177" i="15"/>
  <c r="J179" i="23"/>
  <c r="A179" i="23"/>
  <c r="H177" i="16"/>
  <c r="B177" i="16"/>
  <c r="H177" i="18"/>
  <c r="B177" i="18"/>
  <c r="J177" i="14"/>
  <c r="A177" i="14"/>
  <c r="S180" i="23"/>
  <c r="AD180" i="23"/>
  <c r="C181" i="23"/>
  <c r="G181" i="23"/>
  <c r="I180" i="23"/>
  <c r="I178" i="14"/>
  <c r="I178" i="16"/>
  <c r="I178" i="18"/>
  <c r="J177" i="18"/>
  <c r="A177" i="18"/>
  <c r="H177" i="14"/>
  <c r="B177" i="14"/>
  <c r="B179" i="23"/>
  <c r="H179" i="23"/>
  <c r="G181" i="22"/>
  <c r="C182" i="22"/>
  <c r="F182" i="22"/>
  <c r="R182" i="22"/>
  <c r="I181" i="22"/>
  <c r="S181" i="22"/>
  <c r="AD181" i="22"/>
  <c r="H180" i="22"/>
  <c r="B180" i="22"/>
  <c r="A180" i="22"/>
  <c r="J180" i="22"/>
  <c r="I181" i="21"/>
  <c r="S181" i="21"/>
  <c r="AD181" i="21"/>
  <c r="F182" i="21"/>
  <c r="R182" i="21"/>
  <c r="B180" i="21"/>
  <c r="J180" i="21"/>
  <c r="A180" i="21"/>
  <c r="J181" i="20"/>
  <c r="A181" i="20"/>
  <c r="I182" i="20"/>
  <c r="S182" i="20"/>
  <c r="AD182" i="20"/>
  <c r="B181" i="20"/>
  <c r="I178" i="17"/>
  <c r="H177" i="17"/>
  <c r="B177" i="17"/>
  <c r="J177" i="17"/>
  <c r="A177" i="17"/>
  <c r="B177" i="1"/>
  <c r="A177" i="1"/>
  <c r="J177" i="1"/>
  <c r="I178" i="1"/>
  <c r="AL178" i="18"/>
  <c r="AK178" i="18"/>
  <c r="AM178" i="18"/>
  <c r="W179" i="18"/>
  <c r="L177" i="18"/>
  <c r="Q178" i="18"/>
  <c r="M177" i="18"/>
  <c r="U178" i="18"/>
  <c r="AK178" i="16"/>
  <c r="AL178" i="16"/>
  <c r="AM178" i="16"/>
  <c r="W179" i="16"/>
  <c r="M178" i="16"/>
  <c r="L178" i="16"/>
  <c r="Q179" i="16"/>
  <c r="U181" i="16"/>
  <c r="AK176" i="17"/>
  <c r="AL176" i="17"/>
  <c r="AM176" i="17"/>
  <c r="W177" i="17"/>
  <c r="L176" i="17"/>
  <c r="Q177" i="17"/>
  <c r="M176" i="17"/>
  <c r="U180" i="17"/>
  <c r="AM179" i="1"/>
  <c r="AK179" i="1"/>
  <c r="AL179" i="1"/>
  <c r="W180" i="1"/>
  <c r="X178" i="1"/>
  <c r="M177" i="1"/>
  <c r="L177" i="1"/>
  <c r="Q178" i="1"/>
  <c r="U180" i="1"/>
  <c r="S178" i="1"/>
  <c r="AD178" i="1"/>
  <c r="C179" i="18"/>
  <c r="S178" i="18"/>
  <c r="AD178" i="18"/>
  <c r="S178" i="17"/>
  <c r="AD178" i="17"/>
  <c r="S178" i="16"/>
  <c r="AD178" i="16"/>
  <c r="C179" i="15"/>
  <c r="S178" i="15"/>
  <c r="AD178" i="15"/>
  <c r="C179" i="14"/>
  <c r="G179" i="14"/>
  <c r="S178" i="14"/>
  <c r="AD178" i="14"/>
  <c r="F183" i="20"/>
  <c r="R183" i="20"/>
  <c r="F179" i="18"/>
  <c r="R179" i="18"/>
  <c r="G179" i="18"/>
  <c r="F179" i="1"/>
  <c r="R179" i="1"/>
  <c r="F179" i="17"/>
  <c r="R179" i="17"/>
  <c r="F179" i="16"/>
  <c r="R179" i="16"/>
  <c r="F179" i="15"/>
  <c r="R179" i="15"/>
  <c r="G179" i="15"/>
  <c r="F181" i="23"/>
  <c r="R181" i="23"/>
  <c r="F179" i="14"/>
  <c r="R179" i="14"/>
  <c r="H180" i="24"/>
  <c r="B180" i="24"/>
  <c r="A180" i="24"/>
  <c r="J180" i="24"/>
  <c r="F181" i="24"/>
  <c r="R181" i="24"/>
  <c r="I181" i="24"/>
  <c r="S181" i="24"/>
  <c r="AD181" i="24"/>
  <c r="C182" i="24"/>
  <c r="G182" i="24"/>
  <c r="M179" i="23"/>
  <c r="L179" i="23"/>
  <c r="Q180" i="23"/>
  <c r="U180" i="23"/>
  <c r="AK183" i="23"/>
  <c r="AM183" i="23"/>
  <c r="AL183" i="23"/>
  <c r="W184" i="23"/>
  <c r="L180" i="20"/>
  <c r="Q181" i="20"/>
  <c r="M180" i="20"/>
  <c r="U181" i="20"/>
  <c r="AL183" i="20"/>
  <c r="AM183" i="20"/>
  <c r="AK183" i="20"/>
  <c r="W184" i="20"/>
  <c r="A180" i="23"/>
  <c r="J180" i="23"/>
  <c r="H178" i="16"/>
  <c r="B178" i="16"/>
  <c r="C182" i="23"/>
  <c r="G182" i="23"/>
  <c r="I181" i="23"/>
  <c r="S181" i="23"/>
  <c r="AD181" i="23"/>
  <c r="A178" i="15"/>
  <c r="J178" i="15"/>
  <c r="A178" i="16"/>
  <c r="J178" i="16"/>
  <c r="B178" i="15"/>
  <c r="H178" i="15"/>
  <c r="I179" i="15"/>
  <c r="B178" i="18"/>
  <c r="H178" i="18"/>
  <c r="J178" i="14"/>
  <c r="A178" i="14"/>
  <c r="I179" i="14"/>
  <c r="I179" i="16"/>
  <c r="I179" i="18"/>
  <c r="J178" i="18"/>
  <c r="A178" i="18"/>
  <c r="H178" i="14"/>
  <c r="B178" i="14"/>
  <c r="H180" i="23"/>
  <c r="B180" i="23"/>
  <c r="A181" i="22"/>
  <c r="J181" i="22"/>
  <c r="G182" i="22"/>
  <c r="C183" i="22"/>
  <c r="F183" i="22"/>
  <c r="R183" i="22"/>
  <c r="I182" i="22"/>
  <c r="S182" i="22"/>
  <c r="AD182" i="22"/>
  <c r="H181" i="22"/>
  <c r="B181" i="22"/>
  <c r="B181" i="21"/>
  <c r="F183" i="21"/>
  <c r="R183" i="21"/>
  <c r="I182" i="21"/>
  <c r="S182" i="21"/>
  <c r="AD182" i="21"/>
  <c r="A181" i="21"/>
  <c r="J181" i="21"/>
  <c r="A182" i="20"/>
  <c r="J182" i="20"/>
  <c r="I183" i="20"/>
  <c r="S183" i="20"/>
  <c r="AD183" i="20"/>
  <c r="B182" i="20"/>
  <c r="I179" i="17"/>
  <c r="H178" i="17"/>
  <c r="B178" i="17"/>
  <c r="J178" i="17"/>
  <c r="A178" i="17"/>
  <c r="B178" i="1"/>
  <c r="A178" i="1"/>
  <c r="J178" i="1"/>
  <c r="I179" i="1"/>
  <c r="AK179" i="18"/>
  <c r="AL179" i="18"/>
  <c r="AM179" i="18"/>
  <c r="W180" i="18"/>
  <c r="L178" i="18"/>
  <c r="Q179" i="18"/>
  <c r="M178" i="18"/>
  <c r="U179" i="18"/>
  <c r="AL179" i="16"/>
  <c r="AK179" i="16"/>
  <c r="AM179" i="16"/>
  <c r="W180" i="16"/>
  <c r="M179" i="16"/>
  <c r="L179" i="16"/>
  <c r="Q180" i="16"/>
  <c r="U182" i="16"/>
  <c r="AL177" i="17"/>
  <c r="AM177" i="17"/>
  <c r="AK177" i="17"/>
  <c r="W178" i="17"/>
  <c r="L177" i="17"/>
  <c r="Q178" i="17"/>
  <c r="M177" i="17"/>
  <c r="U181" i="17"/>
  <c r="AL180" i="1"/>
  <c r="AM180" i="1"/>
  <c r="AK180" i="1"/>
  <c r="W181" i="1"/>
  <c r="X179" i="1"/>
  <c r="M178" i="1"/>
  <c r="L178" i="1"/>
  <c r="Q179" i="1"/>
  <c r="U181" i="1"/>
  <c r="S179" i="1"/>
  <c r="AD179" i="1"/>
  <c r="C180" i="18"/>
  <c r="S179" i="18"/>
  <c r="AD179" i="18"/>
  <c r="S179" i="17"/>
  <c r="AD179" i="17"/>
  <c r="F180" i="16"/>
  <c r="R180" i="16"/>
  <c r="S179" i="16"/>
  <c r="AD179" i="16"/>
  <c r="C180" i="15"/>
  <c r="S179" i="15"/>
  <c r="AD179" i="15"/>
  <c r="C180" i="14"/>
  <c r="G180" i="14"/>
  <c r="S179" i="14"/>
  <c r="AD179" i="14"/>
  <c r="F184" i="20"/>
  <c r="R184" i="20"/>
  <c r="F180" i="18"/>
  <c r="R180" i="18"/>
  <c r="G180" i="18"/>
  <c r="F180" i="1"/>
  <c r="R180" i="1"/>
  <c r="F180" i="17"/>
  <c r="R180" i="17"/>
  <c r="F180" i="15"/>
  <c r="R180" i="15"/>
  <c r="G180" i="15"/>
  <c r="F182" i="23"/>
  <c r="R182" i="23"/>
  <c r="F180" i="14"/>
  <c r="R180" i="14"/>
  <c r="H181" i="24"/>
  <c r="B181" i="24"/>
  <c r="A181" i="24"/>
  <c r="J181" i="24"/>
  <c r="F182" i="24"/>
  <c r="R182" i="24"/>
  <c r="C183" i="24"/>
  <c r="G183" i="24"/>
  <c r="I182" i="24"/>
  <c r="S182" i="24"/>
  <c r="AD182" i="24"/>
  <c r="AM184" i="23"/>
  <c r="AL184" i="23"/>
  <c r="AK184" i="23"/>
  <c r="W185" i="23"/>
  <c r="L180" i="23"/>
  <c r="Q181" i="23"/>
  <c r="M180" i="23"/>
  <c r="U181" i="23"/>
  <c r="AK184" i="20"/>
  <c r="AL184" i="20"/>
  <c r="AM184" i="20"/>
  <c r="W185" i="20"/>
  <c r="M181" i="20"/>
  <c r="L181" i="20"/>
  <c r="Q182" i="20"/>
  <c r="U182" i="20"/>
  <c r="A179" i="15"/>
  <c r="J179" i="15"/>
  <c r="H179" i="16"/>
  <c r="B179" i="16"/>
  <c r="B179" i="15"/>
  <c r="H179" i="15"/>
  <c r="J181" i="23"/>
  <c r="A181" i="23"/>
  <c r="A179" i="16"/>
  <c r="J179" i="16"/>
  <c r="I180" i="15"/>
  <c r="H179" i="18"/>
  <c r="B179" i="18"/>
  <c r="H179" i="14"/>
  <c r="B179" i="14"/>
  <c r="H181" i="23"/>
  <c r="B181" i="23"/>
  <c r="I180" i="14"/>
  <c r="I180" i="16"/>
  <c r="I180" i="18"/>
  <c r="J179" i="18"/>
  <c r="A179" i="18"/>
  <c r="A179" i="14"/>
  <c r="J179" i="14"/>
  <c r="I182" i="23"/>
  <c r="C183" i="23"/>
  <c r="S182" i="23"/>
  <c r="AD182" i="23"/>
  <c r="I183" i="22"/>
  <c r="S183" i="22"/>
  <c r="AD183" i="22"/>
  <c r="G183" i="22"/>
  <c r="C184" i="22"/>
  <c r="F184" i="22"/>
  <c r="R184" i="22"/>
  <c r="H182" i="22"/>
  <c r="B182" i="22"/>
  <c r="J182" i="22"/>
  <c r="A182" i="22"/>
  <c r="B182" i="21"/>
  <c r="I183" i="21"/>
  <c r="S183" i="21"/>
  <c r="AD183" i="21"/>
  <c r="F184" i="21"/>
  <c r="R184" i="21"/>
  <c r="A182" i="21"/>
  <c r="J182" i="21"/>
  <c r="B183" i="20"/>
  <c r="I184" i="20"/>
  <c r="S184" i="20"/>
  <c r="AD184" i="20"/>
  <c r="A183" i="20"/>
  <c r="J183" i="20"/>
  <c r="I180" i="17"/>
  <c r="H179" i="17"/>
  <c r="B179" i="17"/>
  <c r="J179" i="17"/>
  <c r="A179" i="17"/>
  <c r="A179" i="1"/>
  <c r="J179" i="1"/>
  <c r="B179" i="1"/>
  <c r="I180" i="1"/>
  <c r="AL180" i="18"/>
  <c r="AM180" i="18"/>
  <c r="AK180" i="18"/>
  <c r="W181" i="18"/>
  <c r="M179" i="18"/>
  <c r="L179" i="18"/>
  <c r="Q180" i="18"/>
  <c r="U180" i="18"/>
  <c r="AM180" i="16"/>
  <c r="AK180" i="16"/>
  <c r="AL180" i="16"/>
  <c r="W181" i="16"/>
  <c r="M180" i="16"/>
  <c r="L180" i="16"/>
  <c r="Q181" i="16"/>
  <c r="U183" i="16"/>
  <c r="AM178" i="17"/>
  <c r="AK178" i="17"/>
  <c r="AL178" i="17"/>
  <c r="W179" i="17"/>
  <c r="L178" i="17"/>
  <c r="Q179" i="17"/>
  <c r="M178" i="17"/>
  <c r="U182" i="17"/>
  <c r="AK181" i="1"/>
  <c r="AL181" i="1"/>
  <c r="AM181" i="1"/>
  <c r="W182" i="1"/>
  <c r="X180" i="1"/>
  <c r="M179" i="1"/>
  <c r="L179" i="1"/>
  <c r="Q180" i="1"/>
  <c r="U182" i="1"/>
  <c r="S180" i="1"/>
  <c r="AD180" i="1"/>
  <c r="C181" i="18"/>
  <c r="S180" i="18"/>
  <c r="AD180" i="18"/>
  <c r="S180" i="17"/>
  <c r="AD180" i="17"/>
  <c r="F181" i="16"/>
  <c r="R181" i="16"/>
  <c r="S180" i="16"/>
  <c r="AD180" i="16"/>
  <c r="C181" i="15"/>
  <c r="S180" i="15"/>
  <c r="AD180" i="15"/>
  <c r="C181" i="14"/>
  <c r="G181" i="14"/>
  <c r="S180" i="14"/>
  <c r="AD180" i="14"/>
  <c r="F185" i="20"/>
  <c r="R185" i="20"/>
  <c r="F181" i="18"/>
  <c r="R181" i="18"/>
  <c r="G181" i="18"/>
  <c r="F183" i="23"/>
  <c r="R183" i="23"/>
  <c r="G183" i="23"/>
  <c r="F181" i="1"/>
  <c r="R181" i="1"/>
  <c r="F181" i="17"/>
  <c r="R181" i="17"/>
  <c r="F181" i="15"/>
  <c r="R181" i="15"/>
  <c r="G181" i="15"/>
  <c r="F181" i="14"/>
  <c r="R181" i="14"/>
  <c r="J182" i="24"/>
  <c r="A182" i="24"/>
  <c r="F183" i="24"/>
  <c r="R183" i="24"/>
  <c r="C184" i="24"/>
  <c r="G184" i="24"/>
  <c r="I183" i="24"/>
  <c r="S183" i="24"/>
  <c r="AD183" i="24"/>
  <c r="H182" i="24"/>
  <c r="B182" i="24"/>
  <c r="L181" i="23"/>
  <c r="Q182" i="23"/>
  <c r="M181" i="23"/>
  <c r="U182" i="23"/>
  <c r="AM185" i="23"/>
  <c r="AL185" i="23"/>
  <c r="AK185" i="23"/>
  <c r="W186" i="23"/>
  <c r="L182" i="20"/>
  <c r="Q183" i="20"/>
  <c r="M182" i="20"/>
  <c r="U183" i="20"/>
  <c r="AL185" i="20"/>
  <c r="AK185" i="20"/>
  <c r="AM185" i="20"/>
  <c r="W186" i="20"/>
  <c r="H180" i="14"/>
  <c r="B180" i="14"/>
  <c r="S183" i="23"/>
  <c r="AD183" i="23"/>
  <c r="C184" i="23"/>
  <c r="I183" i="23"/>
  <c r="J180" i="18"/>
  <c r="A180" i="18"/>
  <c r="A180" i="14"/>
  <c r="J180" i="14"/>
  <c r="A180" i="15"/>
  <c r="J180" i="15"/>
  <c r="H180" i="18"/>
  <c r="B180" i="18"/>
  <c r="B180" i="15"/>
  <c r="H180" i="15"/>
  <c r="I181" i="15"/>
  <c r="J182" i="23"/>
  <c r="A182" i="23"/>
  <c r="H180" i="16"/>
  <c r="B180" i="16"/>
  <c r="I181" i="14"/>
  <c r="I181" i="16"/>
  <c r="I181" i="18"/>
  <c r="B182" i="23"/>
  <c r="H182" i="23"/>
  <c r="A180" i="16"/>
  <c r="J180" i="16"/>
  <c r="I184" i="22"/>
  <c r="S184" i="22"/>
  <c r="AD184" i="22"/>
  <c r="G184" i="22"/>
  <c r="C185" i="22"/>
  <c r="F185" i="22"/>
  <c r="R185" i="22"/>
  <c r="B183" i="22"/>
  <c r="H183" i="22"/>
  <c r="J183" i="22"/>
  <c r="A183" i="22"/>
  <c r="J183" i="21"/>
  <c r="A183" i="21"/>
  <c r="I184" i="21"/>
  <c r="S184" i="21"/>
  <c r="AD184" i="21"/>
  <c r="F185" i="21"/>
  <c r="R185" i="21"/>
  <c r="B183" i="21"/>
  <c r="I185" i="20"/>
  <c r="S185" i="20"/>
  <c r="AD185" i="20"/>
  <c r="B184" i="20"/>
  <c r="J184" i="20"/>
  <c r="A184" i="20"/>
  <c r="I181" i="17"/>
  <c r="H180" i="17"/>
  <c r="B180" i="17"/>
  <c r="J180" i="17"/>
  <c r="A180" i="17"/>
  <c r="B180" i="1"/>
  <c r="A180" i="1"/>
  <c r="J180" i="1"/>
  <c r="I181" i="1"/>
  <c r="AM181" i="18"/>
  <c r="AK181" i="18"/>
  <c r="AL181" i="18"/>
  <c r="W182" i="18"/>
  <c r="L180" i="18"/>
  <c r="Q181" i="18"/>
  <c r="M180" i="18"/>
  <c r="U181" i="18"/>
  <c r="AK181" i="16"/>
  <c r="AL181" i="16"/>
  <c r="AM181" i="16"/>
  <c r="W182" i="16"/>
  <c r="M181" i="16"/>
  <c r="L181" i="16"/>
  <c r="Q182" i="16"/>
  <c r="U184" i="16"/>
  <c r="AK179" i="17"/>
  <c r="AL179" i="17"/>
  <c r="AM179" i="17"/>
  <c r="W180" i="17"/>
  <c r="L179" i="17"/>
  <c r="Q180" i="17"/>
  <c r="M179" i="17"/>
  <c r="U183" i="17"/>
  <c r="AK182" i="1"/>
  <c r="AL182" i="1"/>
  <c r="AM182" i="1"/>
  <c r="W183" i="1"/>
  <c r="X181" i="1"/>
  <c r="M180" i="1"/>
  <c r="L180" i="1"/>
  <c r="Q181" i="1"/>
  <c r="U183" i="1"/>
  <c r="S181" i="1"/>
  <c r="AD181" i="1"/>
  <c r="C182" i="18"/>
  <c r="S181" i="18"/>
  <c r="AD181" i="18"/>
  <c r="S181" i="17"/>
  <c r="AD181" i="17"/>
  <c r="F182" i="16"/>
  <c r="R182" i="16"/>
  <c r="S181" i="16"/>
  <c r="AD181" i="16"/>
  <c r="C182" i="15"/>
  <c r="S181" i="15"/>
  <c r="AD181" i="15"/>
  <c r="C182" i="14"/>
  <c r="G182" i="14"/>
  <c r="S181" i="14"/>
  <c r="AD181" i="14"/>
  <c r="F186" i="20"/>
  <c r="R186" i="20"/>
  <c r="F182" i="18"/>
  <c r="G182" i="18"/>
  <c r="F184" i="23"/>
  <c r="R184" i="23"/>
  <c r="G184" i="23"/>
  <c r="F182" i="1"/>
  <c r="R182" i="1"/>
  <c r="F182" i="17"/>
  <c r="R182" i="17"/>
  <c r="F182" i="15"/>
  <c r="R182" i="15"/>
  <c r="G182" i="15"/>
  <c r="F182" i="14"/>
  <c r="R182" i="14"/>
  <c r="R182" i="18"/>
  <c r="B183" i="24"/>
  <c r="H183" i="24"/>
  <c r="J183" i="24"/>
  <c r="A183" i="24"/>
  <c r="F184" i="24"/>
  <c r="R184" i="24"/>
  <c r="I184" i="24"/>
  <c r="S184" i="24"/>
  <c r="AD184" i="24"/>
  <c r="C185" i="24"/>
  <c r="G185" i="24"/>
  <c r="AK186" i="23"/>
  <c r="AL186" i="23"/>
  <c r="AM186" i="23"/>
  <c r="W187" i="23"/>
  <c r="L182" i="23"/>
  <c r="Q183" i="23"/>
  <c r="M182" i="23"/>
  <c r="U183" i="23"/>
  <c r="AK186" i="20"/>
  <c r="AM186" i="20"/>
  <c r="AL186" i="20"/>
  <c r="W187" i="20"/>
  <c r="L183" i="20"/>
  <c r="Q184" i="20"/>
  <c r="M183" i="20"/>
  <c r="U184" i="20"/>
  <c r="H181" i="18"/>
  <c r="B181" i="18"/>
  <c r="I182" i="15"/>
  <c r="J181" i="18"/>
  <c r="A181" i="18"/>
  <c r="H181" i="14"/>
  <c r="B181" i="14"/>
  <c r="J181" i="14"/>
  <c r="A181" i="14"/>
  <c r="S184" i="23"/>
  <c r="AD184" i="23"/>
  <c r="C185" i="23"/>
  <c r="I184" i="23"/>
  <c r="H181" i="16"/>
  <c r="B181" i="16"/>
  <c r="A181" i="15"/>
  <c r="J181" i="15"/>
  <c r="J183" i="23"/>
  <c r="A183" i="23"/>
  <c r="I182" i="14"/>
  <c r="I182" i="16"/>
  <c r="I182" i="18"/>
  <c r="A181" i="16"/>
  <c r="J181" i="16"/>
  <c r="B181" i="15"/>
  <c r="H181" i="15"/>
  <c r="H183" i="23"/>
  <c r="B183" i="23"/>
  <c r="G185" i="22"/>
  <c r="C186" i="22"/>
  <c r="F186" i="22"/>
  <c r="R186" i="22"/>
  <c r="I185" i="22"/>
  <c r="S185" i="22"/>
  <c r="AD185" i="22"/>
  <c r="H184" i="22"/>
  <c r="B184" i="22"/>
  <c r="A184" i="22"/>
  <c r="J184" i="22"/>
  <c r="A184" i="21"/>
  <c r="J184" i="21"/>
  <c r="F186" i="21"/>
  <c r="R186" i="21"/>
  <c r="I185" i="21"/>
  <c r="S185" i="21"/>
  <c r="AD185" i="21"/>
  <c r="B184" i="21"/>
  <c r="I186" i="20"/>
  <c r="S186" i="20"/>
  <c r="AD186" i="20"/>
  <c r="B185" i="20"/>
  <c r="J185" i="20"/>
  <c r="A185" i="20"/>
  <c r="I182" i="17"/>
  <c r="H181" i="17"/>
  <c r="B181" i="17"/>
  <c r="J181" i="17"/>
  <c r="A181" i="17"/>
  <c r="B181" i="1"/>
  <c r="A181" i="1"/>
  <c r="J181" i="1"/>
  <c r="I182" i="1"/>
  <c r="AM182" i="18"/>
  <c r="AK182" i="18"/>
  <c r="AL182" i="18"/>
  <c r="W183" i="18"/>
  <c r="L181" i="18"/>
  <c r="Q182" i="18"/>
  <c r="M181" i="18"/>
  <c r="U182" i="18"/>
  <c r="AK182" i="16"/>
  <c r="AM182" i="16"/>
  <c r="AL182" i="16"/>
  <c r="W183" i="16"/>
  <c r="M182" i="16"/>
  <c r="L182" i="16"/>
  <c r="Q183" i="16"/>
  <c r="U185" i="16"/>
  <c r="AK180" i="17"/>
  <c r="AL180" i="17"/>
  <c r="AM180" i="17"/>
  <c r="W181" i="17"/>
  <c r="L180" i="17"/>
  <c r="Q181" i="17"/>
  <c r="M180" i="17"/>
  <c r="U184" i="17"/>
  <c r="AM183" i="1"/>
  <c r="AK183" i="1"/>
  <c r="AL183" i="1"/>
  <c r="W184" i="1"/>
  <c r="X182" i="1"/>
  <c r="M181" i="1"/>
  <c r="L181" i="1"/>
  <c r="Q182" i="1"/>
  <c r="U184" i="1"/>
  <c r="S182" i="1"/>
  <c r="AD182" i="1"/>
  <c r="C183" i="18"/>
  <c r="S182" i="18"/>
  <c r="AD182" i="18"/>
  <c r="S182" i="17"/>
  <c r="AD182" i="17"/>
  <c r="F183" i="16"/>
  <c r="R183" i="16"/>
  <c r="S182" i="16"/>
  <c r="AD182" i="16"/>
  <c r="C183" i="15"/>
  <c r="S182" i="15"/>
  <c r="AD182" i="15"/>
  <c r="C183" i="14"/>
  <c r="G183" i="14"/>
  <c r="S182" i="14"/>
  <c r="AD182" i="14"/>
  <c r="F187" i="20"/>
  <c r="R187" i="20"/>
  <c r="F183" i="18"/>
  <c r="G183" i="18"/>
  <c r="F185" i="23"/>
  <c r="R185" i="23"/>
  <c r="G185" i="23"/>
  <c r="F183" i="1"/>
  <c r="R183" i="1"/>
  <c r="F183" i="17"/>
  <c r="R183" i="17"/>
  <c r="F183" i="15"/>
  <c r="R183" i="15"/>
  <c r="G183" i="15"/>
  <c r="F183" i="14"/>
  <c r="R183" i="14"/>
  <c r="R183" i="18"/>
  <c r="H184" i="24"/>
  <c r="B184" i="24"/>
  <c r="A184" i="24"/>
  <c r="J184" i="24"/>
  <c r="F185" i="24"/>
  <c r="R185" i="24"/>
  <c r="I185" i="24"/>
  <c r="S185" i="24"/>
  <c r="AD185" i="24"/>
  <c r="C186" i="24"/>
  <c r="G186" i="24"/>
  <c r="M183" i="23"/>
  <c r="L183" i="23"/>
  <c r="Q184" i="23"/>
  <c r="U184" i="23"/>
  <c r="AM187" i="23"/>
  <c r="AL187" i="23"/>
  <c r="AK187" i="23"/>
  <c r="W188" i="23"/>
  <c r="L184" i="20"/>
  <c r="Q185" i="20"/>
  <c r="M184" i="20"/>
  <c r="U185" i="20"/>
  <c r="AL187" i="20"/>
  <c r="AM187" i="20"/>
  <c r="AK187" i="20"/>
  <c r="W188" i="20"/>
  <c r="H182" i="16"/>
  <c r="B182" i="16"/>
  <c r="H184" i="23"/>
  <c r="B184" i="23"/>
  <c r="A182" i="15"/>
  <c r="J182" i="15"/>
  <c r="A182" i="16"/>
  <c r="J182" i="16"/>
  <c r="B182" i="15"/>
  <c r="H182" i="15"/>
  <c r="I183" i="15"/>
  <c r="B182" i="18"/>
  <c r="H182" i="18"/>
  <c r="J182" i="14"/>
  <c r="A182" i="14"/>
  <c r="J184" i="23"/>
  <c r="A184" i="23"/>
  <c r="I183" i="14"/>
  <c r="I183" i="16"/>
  <c r="I183" i="18"/>
  <c r="J182" i="18"/>
  <c r="A182" i="18"/>
  <c r="H182" i="14"/>
  <c r="B182" i="14"/>
  <c r="C186" i="23"/>
  <c r="S185" i="23"/>
  <c r="AD185" i="23"/>
  <c r="I185" i="23"/>
  <c r="A185" i="22"/>
  <c r="J185" i="22"/>
  <c r="G186" i="22"/>
  <c r="C187" i="22"/>
  <c r="F187" i="22"/>
  <c r="R187" i="22"/>
  <c r="I186" i="22"/>
  <c r="S186" i="22"/>
  <c r="AD186" i="22"/>
  <c r="H185" i="22"/>
  <c r="B185" i="22"/>
  <c r="F187" i="21"/>
  <c r="R187" i="21"/>
  <c r="I186" i="21"/>
  <c r="S186" i="21"/>
  <c r="AD186" i="21"/>
  <c r="B185" i="21"/>
  <c r="A185" i="21"/>
  <c r="J185" i="21"/>
  <c r="I187" i="20"/>
  <c r="S187" i="20"/>
  <c r="AD187" i="20"/>
  <c r="B186" i="20"/>
  <c r="A186" i="20"/>
  <c r="J186" i="20"/>
  <c r="I183" i="17"/>
  <c r="H182" i="17"/>
  <c r="B182" i="17"/>
  <c r="J182" i="17"/>
  <c r="A182" i="17"/>
  <c r="B182" i="1"/>
  <c r="A182" i="1"/>
  <c r="J182" i="1"/>
  <c r="I183" i="1"/>
  <c r="AK183" i="18"/>
  <c r="AM183" i="18"/>
  <c r="AL183" i="18"/>
  <c r="W184" i="18"/>
  <c r="M182" i="18"/>
  <c r="L182" i="18"/>
  <c r="Q183" i="18"/>
  <c r="U183" i="18"/>
  <c r="AL183" i="16"/>
  <c r="AK183" i="16"/>
  <c r="AM183" i="16"/>
  <c r="W184" i="16"/>
  <c r="M183" i="16"/>
  <c r="L183" i="16"/>
  <c r="Q184" i="16"/>
  <c r="U186" i="16"/>
  <c r="AL181" i="17"/>
  <c r="AM181" i="17"/>
  <c r="AK181" i="17"/>
  <c r="W182" i="17"/>
  <c r="L181" i="17"/>
  <c r="Q182" i="17"/>
  <c r="M181" i="17"/>
  <c r="U185" i="17"/>
  <c r="AM184" i="1"/>
  <c r="AK184" i="1"/>
  <c r="AL184" i="1"/>
  <c r="W185" i="1"/>
  <c r="X183" i="1"/>
  <c r="M182" i="1"/>
  <c r="L182" i="1"/>
  <c r="Q183" i="1"/>
  <c r="U185" i="1"/>
  <c r="S183" i="1"/>
  <c r="AD183" i="1"/>
  <c r="C184" i="18"/>
  <c r="S183" i="18"/>
  <c r="AD183" i="18"/>
  <c r="S183" i="17"/>
  <c r="AD183" i="17"/>
  <c r="F184" i="16"/>
  <c r="R184" i="16"/>
  <c r="S183" i="16"/>
  <c r="AD183" i="16"/>
  <c r="C184" i="15"/>
  <c r="S183" i="15"/>
  <c r="AD183" i="15"/>
  <c r="C184" i="14"/>
  <c r="G184" i="14"/>
  <c r="S183" i="14"/>
  <c r="AD183" i="14"/>
  <c r="F188" i="20"/>
  <c r="R188" i="20"/>
  <c r="F184" i="18"/>
  <c r="G184" i="18"/>
  <c r="F186" i="23"/>
  <c r="R186" i="23"/>
  <c r="G186" i="23"/>
  <c r="F184" i="1"/>
  <c r="R184" i="1"/>
  <c r="F184" i="17"/>
  <c r="R184" i="17"/>
  <c r="F184" i="15"/>
  <c r="R184" i="15"/>
  <c r="G184" i="15"/>
  <c r="F184" i="14"/>
  <c r="R184" i="14"/>
  <c r="R184" i="18"/>
  <c r="H185" i="24"/>
  <c r="B185" i="24"/>
  <c r="A185" i="24"/>
  <c r="J185" i="24"/>
  <c r="F186" i="24"/>
  <c r="R186" i="24"/>
  <c r="C187" i="24"/>
  <c r="G187" i="24"/>
  <c r="I186" i="24"/>
  <c r="S186" i="24"/>
  <c r="AD186" i="24"/>
  <c r="AM188" i="23"/>
  <c r="AL188" i="23"/>
  <c r="AK188" i="23"/>
  <c r="W189" i="23"/>
  <c r="L184" i="23"/>
  <c r="Q185" i="23"/>
  <c r="M184" i="23"/>
  <c r="U185" i="23"/>
  <c r="AK188" i="20"/>
  <c r="AL188" i="20"/>
  <c r="AM188" i="20"/>
  <c r="W189" i="20"/>
  <c r="M185" i="20"/>
  <c r="L185" i="20"/>
  <c r="Q186" i="20"/>
  <c r="U186" i="20"/>
  <c r="J185" i="23"/>
  <c r="A185" i="23"/>
  <c r="A183" i="15"/>
  <c r="J183" i="15"/>
  <c r="I184" i="15"/>
  <c r="J183" i="18"/>
  <c r="A183" i="18"/>
  <c r="H183" i="14"/>
  <c r="B183" i="14"/>
  <c r="B183" i="15"/>
  <c r="H183" i="15"/>
  <c r="H183" i="18"/>
  <c r="B183" i="18"/>
  <c r="C187" i="23"/>
  <c r="I186" i="23"/>
  <c r="S186" i="23"/>
  <c r="AD186" i="23"/>
  <c r="A183" i="16"/>
  <c r="J183" i="16"/>
  <c r="J183" i="14"/>
  <c r="A183" i="14"/>
  <c r="I184" i="14"/>
  <c r="I184" i="16"/>
  <c r="I184" i="18"/>
  <c r="H185" i="23"/>
  <c r="B185" i="23"/>
  <c r="H183" i="16"/>
  <c r="B183" i="16"/>
  <c r="I187" i="22"/>
  <c r="S187" i="22"/>
  <c r="AD187" i="22"/>
  <c r="G187" i="22"/>
  <c r="C188" i="22"/>
  <c r="F188" i="22"/>
  <c r="R188" i="22"/>
  <c r="H186" i="22"/>
  <c r="B186" i="22"/>
  <c r="J186" i="22"/>
  <c r="A186" i="22"/>
  <c r="J186" i="21"/>
  <c r="A186" i="21"/>
  <c r="I187" i="21"/>
  <c r="S187" i="21"/>
  <c r="AD187" i="21"/>
  <c r="F188" i="21"/>
  <c r="R188" i="21"/>
  <c r="B186" i="21"/>
  <c r="A187" i="20"/>
  <c r="J187" i="20"/>
  <c r="I188" i="20"/>
  <c r="S188" i="20"/>
  <c r="AD188" i="20"/>
  <c r="B187" i="20"/>
  <c r="I184" i="17"/>
  <c r="H183" i="17"/>
  <c r="B183" i="17"/>
  <c r="J183" i="17"/>
  <c r="A183" i="17"/>
  <c r="A183" i="1"/>
  <c r="J183" i="1"/>
  <c r="B183" i="1"/>
  <c r="I184" i="1"/>
  <c r="AL184" i="18"/>
  <c r="AM184" i="18"/>
  <c r="AK184" i="18"/>
  <c r="W185" i="18"/>
  <c r="M183" i="18"/>
  <c r="L183" i="18"/>
  <c r="Q184" i="18"/>
  <c r="U184" i="18"/>
  <c r="AM184" i="16"/>
  <c r="AL184" i="16"/>
  <c r="AK184" i="16"/>
  <c r="W185" i="16"/>
  <c r="M184" i="16"/>
  <c r="L184" i="16"/>
  <c r="Q185" i="16"/>
  <c r="U187" i="16"/>
  <c r="AM182" i="17"/>
  <c r="AK182" i="17"/>
  <c r="AL182" i="17"/>
  <c r="W183" i="17"/>
  <c r="L182" i="17"/>
  <c r="Q183" i="17"/>
  <c r="M182" i="17"/>
  <c r="U186" i="17"/>
  <c r="AL185" i="1"/>
  <c r="AM185" i="1"/>
  <c r="AK185" i="1"/>
  <c r="W186" i="1"/>
  <c r="X184" i="1"/>
  <c r="M183" i="1"/>
  <c r="L183" i="1"/>
  <c r="Q184" i="1"/>
  <c r="U186" i="1"/>
  <c r="S184" i="1"/>
  <c r="AD184" i="1"/>
  <c r="C185" i="18"/>
  <c r="S184" i="18"/>
  <c r="AD184" i="18"/>
  <c r="S184" i="17"/>
  <c r="AD184" i="17"/>
  <c r="F185" i="16"/>
  <c r="R185" i="16"/>
  <c r="S184" i="16"/>
  <c r="AD184" i="16"/>
  <c r="C185" i="15"/>
  <c r="S184" i="15"/>
  <c r="AD184" i="15"/>
  <c r="C185" i="14"/>
  <c r="G185" i="14"/>
  <c r="S184" i="14"/>
  <c r="AD184" i="14"/>
  <c r="F189" i="20"/>
  <c r="R189" i="20"/>
  <c r="F185" i="18"/>
  <c r="G185" i="18"/>
  <c r="F187" i="23"/>
  <c r="R187" i="23"/>
  <c r="G187" i="23"/>
  <c r="F185" i="1"/>
  <c r="R185" i="1"/>
  <c r="F185" i="17"/>
  <c r="R185" i="17"/>
  <c r="F185" i="15"/>
  <c r="R185" i="15"/>
  <c r="G185" i="15"/>
  <c r="F185" i="14"/>
  <c r="R185" i="14"/>
  <c r="R185" i="18"/>
  <c r="J186" i="24"/>
  <c r="A186" i="24"/>
  <c r="F187" i="24"/>
  <c r="R187" i="24"/>
  <c r="C188" i="24"/>
  <c r="G188" i="24"/>
  <c r="I187" i="24"/>
  <c r="S187" i="24"/>
  <c r="AD187" i="24"/>
  <c r="H186" i="24"/>
  <c r="B186" i="24"/>
  <c r="M185" i="23"/>
  <c r="L185" i="23"/>
  <c r="Q186" i="23"/>
  <c r="U186" i="23"/>
  <c r="AL189" i="23"/>
  <c r="AM189" i="23"/>
  <c r="AK189" i="23"/>
  <c r="W190" i="23"/>
  <c r="L186" i="20"/>
  <c r="Q187" i="20"/>
  <c r="M186" i="20"/>
  <c r="U187" i="20"/>
  <c r="AL189" i="20"/>
  <c r="AK189" i="20"/>
  <c r="AM189" i="20"/>
  <c r="W190" i="20"/>
  <c r="H184" i="14"/>
  <c r="B184" i="14"/>
  <c r="J184" i="18"/>
  <c r="A184" i="18"/>
  <c r="A184" i="14"/>
  <c r="J184" i="14"/>
  <c r="H186" i="23"/>
  <c r="B186" i="23"/>
  <c r="H184" i="18"/>
  <c r="B184" i="18"/>
  <c r="S187" i="23"/>
  <c r="AD187" i="23"/>
  <c r="C188" i="23"/>
  <c r="I187" i="23"/>
  <c r="I185" i="15"/>
  <c r="H184" i="16"/>
  <c r="B184" i="16"/>
  <c r="B184" i="15"/>
  <c r="H184" i="15"/>
  <c r="I185" i="14"/>
  <c r="I185" i="16"/>
  <c r="I185" i="18"/>
  <c r="A184" i="16"/>
  <c r="J184" i="16"/>
  <c r="A186" i="23"/>
  <c r="J186" i="23"/>
  <c r="A184" i="15"/>
  <c r="J184" i="15"/>
  <c r="G188" i="22"/>
  <c r="C189" i="22"/>
  <c r="F189" i="22"/>
  <c r="R189" i="22"/>
  <c r="I188" i="22"/>
  <c r="S188" i="22"/>
  <c r="AD188" i="22"/>
  <c r="B187" i="22"/>
  <c r="H187" i="22"/>
  <c r="J187" i="22"/>
  <c r="A187" i="22"/>
  <c r="J187" i="21"/>
  <c r="A187" i="21"/>
  <c r="I188" i="21"/>
  <c r="S188" i="21"/>
  <c r="AD188" i="21"/>
  <c r="F189" i="21"/>
  <c r="R189" i="21"/>
  <c r="B187" i="21"/>
  <c r="I189" i="20"/>
  <c r="S189" i="20"/>
  <c r="AD189" i="20"/>
  <c r="B188" i="20"/>
  <c r="J188" i="20"/>
  <c r="A188" i="20"/>
  <c r="I185" i="17"/>
  <c r="H184" i="17"/>
  <c r="B184" i="17"/>
  <c r="J184" i="17"/>
  <c r="A184" i="17"/>
  <c r="B184" i="1"/>
  <c r="A184" i="1"/>
  <c r="J184" i="1"/>
  <c r="I185" i="1"/>
  <c r="AM185" i="18"/>
  <c r="AL185" i="18"/>
  <c r="AK185" i="18"/>
  <c r="W186" i="18"/>
  <c r="M184" i="18"/>
  <c r="L184" i="18"/>
  <c r="Q185" i="18"/>
  <c r="U185" i="18"/>
  <c r="AK185" i="16"/>
  <c r="AL185" i="16"/>
  <c r="AM185" i="16"/>
  <c r="W186" i="16"/>
  <c r="M185" i="16"/>
  <c r="L185" i="16"/>
  <c r="Q186" i="16"/>
  <c r="U188" i="16"/>
  <c r="AK183" i="17"/>
  <c r="AL183" i="17"/>
  <c r="AM183" i="17"/>
  <c r="W184" i="17"/>
  <c r="L183" i="17"/>
  <c r="Q184" i="17"/>
  <c r="M183" i="17"/>
  <c r="U187" i="17"/>
  <c r="AM186" i="1"/>
  <c r="AK186" i="1"/>
  <c r="AL186" i="1"/>
  <c r="W187" i="1"/>
  <c r="X185" i="1"/>
  <c r="M184" i="1"/>
  <c r="L184" i="1"/>
  <c r="Q185" i="1"/>
  <c r="U187" i="1"/>
  <c r="S185" i="1"/>
  <c r="AD185" i="1"/>
  <c r="C186" i="18"/>
  <c r="S185" i="18"/>
  <c r="AD185" i="18"/>
  <c r="S185" i="17"/>
  <c r="AD185" i="17"/>
  <c r="F186" i="16"/>
  <c r="R186" i="16"/>
  <c r="S185" i="16"/>
  <c r="AD185" i="16"/>
  <c r="C186" i="15"/>
  <c r="S185" i="15"/>
  <c r="AD185" i="15"/>
  <c r="C186" i="14"/>
  <c r="G186" i="14"/>
  <c r="S185" i="14"/>
  <c r="AD185" i="14"/>
  <c r="F190" i="20"/>
  <c r="R190" i="20"/>
  <c r="F186" i="18"/>
  <c r="G186" i="18"/>
  <c r="F188" i="23"/>
  <c r="R188" i="23"/>
  <c r="G188" i="23"/>
  <c r="F186" i="1"/>
  <c r="R186" i="1"/>
  <c r="F186" i="17"/>
  <c r="R186" i="17"/>
  <c r="F186" i="15"/>
  <c r="R186" i="15"/>
  <c r="G186" i="15"/>
  <c r="F186" i="14"/>
  <c r="R186" i="14"/>
  <c r="R186" i="18"/>
  <c r="B187" i="24"/>
  <c r="H187" i="24"/>
  <c r="J187" i="24"/>
  <c r="A187" i="24"/>
  <c r="F188" i="24"/>
  <c r="R188" i="24"/>
  <c r="I188" i="24"/>
  <c r="S188" i="24"/>
  <c r="AD188" i="24"/>
  <c r="C189" i="24"/>
  <c r="G189" i="24"/>
  <c r="AK190" i="23"/>
  <c r="AL190" i="23"/>
  <c r="AM190" i="23"/>
  <c r="W191" i="23"/>
  <c r="L186" i="23"/>
  <c r="Q187" i="23"/>
  <c r="M186" i="23"/>
  <c r="U187" i="23"/>
  <c r="AL190" i="20"/>
  <c r="AK190" i="20"/>
  <c r="AM190" i="20"/>
  <c r="W191" i="20"/>
  <c r="L187" i="20"/>
  <c r="Q188" i="20"/>
  <c r="M187" i="20"/>
  <c r="U188" i="20"/>
  <c r="S188" i="23"/>
  <c r="AD188" i="23"/>
  <c r="C189" i="23"/>
  <c r="I188" i="23"/>
  <c r="A185" i="16"/>
  <c r="J185" i="16"/>
  <c r="A185" i="15"/>
  <c r="J185" i="15"/>
  <c r="H185" i="16"/>
  <c r="B185" i="16"/>
  <c r="B185" i="15"/>
  <c r="H185" i="15"/>
  <c r="I186" i="15"/>
  <c r="H185" i="18"/>
  <c r="B185" i="18"/>
  <c r="J185" i="14"/>
  <c r="A185" i="14"/>
  <c r="B187" i="23"/>
  <c r="H187" i="23"/>
  <c r="I186" i="14"/>
  <c r="I186" i="16"/>
  <c r="I186" i="18"/>
  <c r="J185" i="18"/>
  <c r="A185" i="18"/>
  <c r="H185" i="14"/>
  <c r="B185" i="14"/>
  <c r="A187" i="23"/>
  <c r="J187" i="23"/>
  <c r="A188" i="22"/>
  <c r="J188" i="22"/>
  <c r="G189" i="22"/>
  <c r="C190" i="22"/>
  <c r="F190" i="22"/>
  <c r="R190" i="22"/>
  <c r="I189" i="22"/>
  <c r="S189" i="22"/>
  <c r="AD189" i="22"/>
  <c r="H188" i="22"/>
  <c r="B188" i="22"/>
  <c r="A188" i="21"/>
  <c r="J188" i="21"/>
  <c r="F190" i="21"/>
  <c r="R190" i="21"/>
  <c r="I189" i="21"/>
  <c r="S189" i="21"/>
  <c r="AD189" i="21"/>
  <c r="B188" i="21"/>
  <c r="I190" i="20"/>
  <c r="S190" i="20"/>
  <c r="AD190" i="20"/>
  <c r="B189" i="20"/>
  <c r="J189" i="20"/>
  <c r="A189" i="20"/>
  <c r="I186" i="17"/>
  <c r="H185" i="17"/>
  <c r="B185" i="17"/>
  <c r="J185" i="17"/>
  <c r="A185" i="17"/>
  <c r="B185" i="1"/>
  <c r="A185" i="1"/>
  <c r="J185" i="1"/>
  <c r="I186" i="1"/>
  <c r="AL186" i="18"/>
  <c r="AM186" i="18"/>
  <c r="AK186" i="18"/>
  <c r="W187" i="18"/>
  <c r="M185" i="18"/>
  <c r="L185" i="18"/>
  <c r="Q186" i="18"/>
  <c r="U186" i="18"/>
  <c r="AK186" i="16"/>
  <c r="AL186" i="16"/>
  <c r="AM186" i="16"/>
  <c r="W187" i="16"/>
  <c r="M186" i="16"/>
  <c r="L186" i="16"/>
  <c r="Q187" i="16"/>
  <c r="U189" i="16"/>
  <c r="AK184" i="17"/>
  <c r="AL184" i="17"/>
  <c r="AM184" i="17"/>
  <c r="W185" i="17"/>
  <c r="L184" i="17"/>
  <c r="Q185" i="17"/>
  <c r="M184" i="17"/>
  <c r="U188" i="17"/>
  <c r="AL187" i="1"/>
  <c r="AM187" i="1"/>
  <c r="AK187" i="1"/>
  <c r="W188" i="1"/>
  <c r="X186" i="1"/>
  <c r="M185" i="1"/>
  <c r="L185" i="1"/>
  <c r="Q186" i="1"/>
  <c r="U188" i="1"/>
  <c r="S186" i="1"/>
  <c r="AD186" i="1"/>
  <c r="C187" i="18"/>
  <c r="S186" i="18"/>
  <c r="AD186" i="18"/>
  <c r="S186" i="17"/>
  <c r="AD186" i="17"/>
  <c r="F187" i="16"/>
  <c r="R187" i="16"/>
  <c r="S186" i="16"/>
  <c r="AD186" i="16"/>
  <c r="C187" i="15"/>
  <c r="S186" i="15"/>
  <c r="AD186" i="15"/>
  <c r="C187" i="14"/>
  <c r="G187" i="14"/>
  <c r="S186" i="14"/>
  <c r="AD186" i="14"/>
  <c r="F191" i="20"/>
  <c r="R191" i="20"/>
  <c r="F187" i="18"/>
  <c r="G187" i="18"/>
  <c r="F189" i="23"/>
  <c r="R189" i="23"/>
  <c r="G189" i="23"/>
  <c r="F187" i="1"/>
  <c r="R187" i="1"/>
  <c r="F187" i="17"/>
  <c r="R187" i="17"/>
  <c r="F187" i="15"/>
  <c r="R187" i="15"/>
  <c r="G187" i="15"/>
  <c r="F187" i="14"/>
  <c r="R187" i="14"/>
  <c r="R187" i="18"/>
  <c r="H188" i="24"/>
  <c r="B188" i="24"/>
  <c r="A188" i="24"/>
  <c r="J188" i="24"/>
  <c r="F189" i="24"/>
  <c r="R189" i="24"/>
  <c r="C190" i="24"/>
  <c r="G190" i="24"/>
  <c r="I189" i="24"/>
  <c r="S189" i="24"/>
  <c r="AD189" i="24"/>
  <c r="M187" i="23"/>
  <c r="L187" i="23"/>
  <c r="Q188" i="23"/>
  <c r="U188" i="23"/>
  <c r="AK191" i="23"/>
  <c r="AM191" i="23"/>
  <c r="AL191" i="23"/>
  <c r="W192" i="23"/>
  <c r="L188" i="20"/>
  <c r="Q189" i="20"/>
  <c r="M188" i="20"/>
  <c r="U189" i="20"/>
  <c r="AL191" i="20"/>
  <c r="AM191" i="20"/>
  <c r="AK191" i="20"/>
  <c r="W192" i="20"/>
  <c r="A188" i="23"/>
  <c r="J188" i="23"/>
  <c r="I187" i="15"/>
  <c r="H186" i="16"/>
  <c r="B186" i="16"/>
  <c r="S189" i="23"/>
  <c r="AD189" i="23"/>
  <c r="C190" i="23"/>
  <c r="I189" i="23"/>
  <c r="B186" i="18"/>
  <c r="H186" i="18"/>
  <c r="H186" i="14"/>
  <c r="B186" i="14"/>
  <c r="B186" i="15"/>
  <c r="H186" i="15"/>
  <c r="A186" i="16"/>
  <c r="J186" i="16"/>
  <c r="I187" i="14"/>
  <c r="I187" i="16"/>
  <c r="I187" i="18"/>
  <c r="J186" i="18"/>
  <c r="A186" i="18"/>
  <c r="J186" i="14"/>
  <c r="A186" i="14"/>
  <c r="A186" i="15"/>
  <c r="J186" i="15"/>
  <c r="B188" i="23"/>
  <c r="H188" i="23"/>
  <c r="I190" i="22"/>
  <c r="S190" i="22"/>
  <c r="AD190" i="22"/>
  <c r="G190" i="22"/>
  <c r="C191" i="22"/>
  <c r="F191" i="22"/>
  <c r="R191" i="22"/>
  <c r="B189" i="22"/>
  <c r="H189" i="22"/>
  <c r="J189" i="22"/>
  <c r="A189" i="22"/>
  <c r="F191" i="21"/>
  <c r="R191" i="21"/>
  <c r="I190" i="21"/>
  <c r="S190" i="21"/>
  <c r="AD190" i="21"/>
  <c r="B189" i="21"/>
  <c r="A189" i="21"/>
  <c r="J189" i="21"/>
  <c r="I191" i="20"/>
  <c r="S191" i="20"/>
  <c r="AD191" i="20"/>
  <c r="B190" i="20"/>
  <c r="A190" i="20"/>
  <c r="J190" i="20"/>
  <c r="I187" i="17"/>
  <c r="H186" i="17"/>
  <c r="B186" i="17"/>
  <c r="J186" i="17"/>
  <c r="A186" i="17"/>
  <c r="B186" i="1"/>
  <c r="A186" i="1"/>
  <c r="J186" i="1"/>
  <c r="I187" i="1"/>
  <c r="AK187" i="18"/>
  <c r="AL187" i="18"/>
  <c r="AM187" i="18"/>
  <c r="W188" i="18"/>
  <c r="M186" i="18"/>
  <c r="L186" i="18"/>
  <c r="Q187" i="18"/>
  <c r="U187" i="18"/>
  <c r="AL187" i="16"/>
  <c r="AK187" i="16"/>
  <c r="AM187" i="16"/>
  <c r="W188" i="16"/>
  <c r="M187" i="16"/>
  <c r="L187" i="16"/>
  <c r="Q188" i="16"/>
  <c r="U190" i="16"/>
  <c r="AL185" i="17"/>
  <c r="AM185" i="17"/>
  <c r="AK185" i="17"/>
  <c r="W186" i="17"/>
  <c r="L185" i="17"/>
  <c r="Q186" i="17"/>
  <c r="M185" i="17"/>
  <c r="U189" i="17"/>
  <c r="AM188" i="1"/>
  <c r="AK188" i="1"/>
  <c r="AL188" i="1"/>
  <c r="W189" i="1"/>
  <c r="X187" i="1"/>
  <c r="M186" i="1"/>
  <c r="L186" i="1"/>
  <c r="Q187" i="1"/>
  <c r="U189" i="1"/>
  <c r="S187" i="1"/>
  <c r="AD187" i="1"/>
  <c r="C188" i="18"/>
  <c r="S187" i="18"/>
  <c r="AD187" i="18"/>
  <c r="S187" i="17"/>
  <c r="AD187" i="17"/>
  <c r="F188" i="16"/>
  <c r="R188" i="16"/>
  <c r="S187" i="16"/>
  <c r="AD187" i="16"/>
  <c r="C188" i="15"/>
  <c r="S187" i="15"/>
  <c r="AD187" i="15"/>
  <c r="C188" i="14"/>
  <c r="G188" i="14"/>
  <c r="S187" i="14"/>
  <c r="AD187" i="14"/>
  <c r="F192" i="20"/>
  <c r="R192" i="20"/>
  <c r="F188" i="18"/>
  <c r="G188" i="18"/>
  <c r="F190" i="23"/>
  <c r="R190" i="23"/>
  <c r="G190" i="23"/>
  <c r="F188" i="1"/>
  <c r="R188" i="1"/>
  <c r="F188" i="17"/>
  <c r="R188" i="17"/>
  <c r="F188" i="15"/>
  <c r="R188" i="15"/>
  <c r="G188" i="15"/>
  <c r="F188" i="14"/>
  <c r="R188" i="14"/>
  <c r="R188" i="18"/>
  <c r="A189" i="24"/>
  <c r="J189" i="24"/>
  <c r="F190" i="24"/>
  <c r="R190" i="24"/>
  <c r="I190" i="24"/>
  <c r="S190" i="24"/>
  <c r="AD190" i="24"/>
  <c r="C191" i="24"/>
  <c r="G191" i="24"/>
  <c r="H189" i="24"/>
  <c r="B189" i="24"/>
  <c r="AL192" i="23"/>
  <c r="AM192" i="23"/>
  <c r="AK192" i="23"/>
  <c r="W193" i="23"/>
  <c r="L188" i="23"/>
  <c r="Q189" i="23"/>
  <c r="M188" i="23"/>
  <c r="U189" i="23"/>
  <c r="AK192" i="20"/>
  <c r="AL192" i="20"/>
  <c r="AM192" i="20"/>
  <c r="W193" i="20"/>
  <c r="M189" i="20"/>
  <c r="L189" i="20"/>
  <c r="Q190" i="20"/>
  <c r="U190" i="20"/>
  <c r="J187" i="14"/>
  <c r="A187" i="14"/>
  <c r="C191" i="23"/>
  <c r="S190" i="23"/>
  <c r="AD190" i="23"/>
  <c r="I190" i="23"/>
  <c r="I188" i="15"/>
  <c r="J187" i="18"/>
  <c r="A187" i="18"/>
  <c r="H187" i="14"/>
  <c r="B187" i="14"/>
  <c r="B187" i="15"/>
  <c r="H187" i="15"/>
  <c r="H187" i="18"/>
  <c r="B187" i="18"/>
  <c r="A187" i="15"/>
  <c r="J187" i="15"/>
  <c r="A187" i="16"/>
  <c r="J187" i="16"/>
  <c r="B189" i="23"/>
  <c r="H189" i="23"/>
  <c r="I188" i="14"/>
  <c r="I188" i="16"/>
  <c r="I188" i="18"/>
  <c r="H187" i="16"/>
  <c r="B187" i="16"/>
  <c r="J189" i="23"/>
  <c r="A189" i="23"/>
  <c r="I191" i="22"/>
  <c r="S191" i="22"/>
  <c r="AD191" i="22"/>
  <c r="G191" i="22"/>
  <c r="C192" i="22"/>
  <c r="F192" i="22"/>
  <c r="R192" i="22"/>
  <c r="H190" i="22"/>
  <c r="B190" i="22"/>
  <c r="J190" i="22"/>
  <c r="A190" i="22"/>
  <c r="J190" i="21"/>
  <c r="A190" i="21"/>
  <c r="I191" i="21"/>
  <c r="S191" i="21"/>
  <c r="AD191" i="21"/>
  <c r="F192" i="21"/>
  <c r="R192" i="21"/>
  <c r="B190" i="21"/>
  <c r="A191" i="20"/>
  <c r="J191" i="20"/>
  <c r="I192" i="20"/>
  <c r="S192" i="20"/>
  <c r="AD192" i="20"/>
  <c r="B191" i="20"/>
  <c r="I188" i="17"/>
  <c r="H187" i="17"/>
  <c r="B187" i="17"/>
  <c r="J187" i="17"/>
  <c r="A187" i="17"/>
  <c r="A187" i="1"/>
  <c r="J187" i="1"/>
  <c r="B187" i="1"/>
  <c r="I188" i="1"/>
  <c r="AL188" i="18"/>
  <c r="AK188" i="18"/>
  <c r="AM188" i="18"/>
  <c r="W189" i="18"/>
  <c r="M187" i="18"/>
  <c r="L187" i="18"/>
  <c r="Q188" i="18"/>
  <c r="U188" i="18"/>
  <c r="AM188" i="16"/>
  <c r="AK188" i="16"/>
  <c r="AL188" i="16"/>
  <c r="W189" i="16"/>
  <c r="M188" i="16"/>
  <c r="L188" i="16"/>
  <c r="Q189" i="16"/>
  <c r="U191" i="16"/>
  <c r="AM186" i="17"/>
  <c r="AK186" i="17"/>
  <c r="AL186" i="17"/>
  <c r="W187" i="17"/>
  <c r="L186" i="17"/>
  <c r="Q187" i="17"/>
  <c r="M186" i="17"/>
  <c r="U190" i="17"/>
  <c r="AL189" i="1"/>
  <c r="AM189" i="1"/>
  <c r="AK189" i="1"/>
  <c r="W190" i="1"/>
  <c r="X188" i="1"/>
  <c r="M187" i="1"/>
  <c r="L187" i="1"/>
  <c r="Q188" i="1"/>
  <c r="U190" i="1"/>
  <c r="S188" i="1"/>
  <c r="AD188" i="1"/>
  <c r="F189" i="1"/>
  <c r="R189" i="1"/>
  <c r="C189" i="18"/>
  <c r="S188" i="18"/>
  <c r="AD188" i="18"/>
  <c r="S188" i="17"/>
  <c r="AD188" i="17"/>
  <c r="F189" i="16"/>
  <c r="R189" i="16"/>
  <c r="S188" i="16"/>
  <c r="AD188" i="16"/>
  <c r="C189" i="15"/>
  <c r="S188" i="15"/>
  <c r="AD188" i="15"/>
  <c r="C189" i="14"/>
  <c r="G189" i="14"/>
  <c r="S188" i="14"/>
  <c r="AD188" i="14"/>
  <c r="F193" i="20"/>
  <c r="R193" i="20"/>
  <c r="F189" i="18"/>
  <c r="G189" i="18"/>
  <c r="F191" i="23"/>
  <c r="R191" i="23"/>
  <c r="G191" i="23"/>
  <c r="F189" i="17"/>
  <c r="R189" i="17"/>
  <c r="F189" i="15"/>
  <c r="R189" i="15"/>
  <c r="G189" i="15"/>
  <c r="F189" i="14"/>
  <c r="R189" i="14"/>
  <c r="R189" i="18"/>
  <c r="J190" i="24"/>
  <c r="A190" i="24"/>
  <c r="F191" i="24"/>
  <c r="R191" i="24"/>
  <c r="I191" i="24"/>
  <c r="S191" i="24"/>
  <c r="AD191" i="24"/>
  <c r="C192" i="24"/>
  <c r="G192" i="24"/>
  <c r="H190" i="24"/>
  <c r="B190" i="24"/>
  <c r="M189" i="23"/>
  <c r="L189" i="23"/>
  <c r="Q190" i="23"/>
  <c r="U190" i="23"/>
  <c r="AK193" i="23"/>
  <c r="AM193" i="23"/>
  <c r="AL193" i="23"/>
  <c r="W194" i="23"/>
  <c r="L190" i="20"/>
  <c r="Q191" i="20"/>
  <c r="M190" i="20"/>
  <c r="U191" i="20"/>
  <c r="AL193" i="20"/>
  <c r="AK193" i="20"/>
  <c r="AM193" i="20"/>
  <c r="W194" i="20"/>
  <c r="H188" i="18"/>
  <c r="B188" i="18"/>
  <c r="A188" i="15"/>
  <c r="J188" i="15"/>
  <c r="I189" i="15"/>
  <c r="J188" i="18"/>
  <c r="A188" i="18"/>
  <c r="J188" i="14"/>
  <c r="A188" i="14"/>
  <c r="B188" i="15"/>
  <c r="H188" i="15"/>
  <c r="S191" i="23"/>
  <c r="AD191" i="23"/>
  <c r="C192" i="23"/>
  <c r="I191" i="23"/>
  <c r="H188" i="14"/>
  <c r="B188" i="14"/>
  <c r="H188" i="16"/>
  <c r="B188" i="16"/>
  <c r="A190" i="23"/>
  <c r="J190" i="23"/>
  <c r="I189" i="14"/>
  <c r="I189" i="16"/>
  <c r="I189" i="18"/>
  <c r="A188" i="16"/>
  <c r="J188" i="16"/>
  <c r="B190" i="23"/>
  <c r="H190" i="23"/>
  <c r="G192" i="22"/>
  <c r="C193" i="22"/>
  <c r="F193" i="22"/>
  <c r="R193" i="22"/>
  <c r="I192" i="22"/>
  <c r="S192" i="22"/>
  <c r="AD192" i="22"/>
  <c r="B191" i="22"/>
  <c r="H191" i="22"/>
  <c r="A191" i="22"/>
  <c r="J191" i="22"/>
  <c r="J191" i="21"/>
  <c r="A191" i="21"/>
  <c r="I192" i="21"/>
  <c r="S192" i="21"/>
  <c r="AD192" i="21"/>
  <c r="F193" i="21"/>
  <c r="R193" i="21"/>
  <c r="B191" i="21"/>
  <c r="I193" i="20"/>
  <c r="S193" i="20"/>
  <c r="AD193" i="20"/>
  <c r="B192" i="20"/>
  <c r="J192" i="20"/>
  <c r="A192" i="20"/>
  <c r="I189" i="17"/>
  <c r="H188" i="17"/>
  <c r="B188" i="17"/>
  <c r="J188" i="17"/>
  <c r="A188" i="17"/>
  <c r="B188" i="1"/>
  <c r="A188" i="1"/>
  <c r="J188" i="1"/>
  <c r="I189" i="1"/>
  <c r="AM189" i="18"/>
  <c r="AK189" i="18"/>
  <c r="AL189" i="18"/>
  <c r="W190" i="18"/>
  <c r="M188" i="18"/>
  <c r="L188" i="18"/>
  <c r="Q189" i="18"/>
  <c r="U189" i="18"/>
  <c r="AM189" i="16"/>
  <c r="AK189" i="16"/>
  <c r="AL189" i="16"/>
  <c r="W190" i="16"/>
  <c r="M189" i="16"/>
  <c r="L189" i="16"/>
  <c r="Q190" i="16"/>
  <c r="U192" i="16"/>
  <c r="AK187" i="17"/>
  <c r="AL187" i="17"/>
  <c r="AM187" i="17"/>
  <c r="W188" i="17"/>
  <c r="L187" i="17"/>
  <c r="Q188" i="17"/>
  <c r="M187" i="17"/>
  <c r="U191" i="17"/>
  <c r="AM190" i="1"/>
  <c r="AK190" i="1"/>
  <c r="AL190" i="1"/>
  <c r="W191" i="1"/>
  <c r="X189" i="1"/>
  <c r="M188" i="1"/>
  <c r="L188" i="1"/>
  <c r="Q189" i="1"/>
  <c r="U191" i="1"/>
  <c r="S189" i="1"/>
  <c r="AD189" i="1"/>
  <c r="F190" i="1"/>
  <c r="R190" i="1"/>
  <c r="C190" i="18"/>
  <c r="S189" i="18"/>
  <c r="AD189" i="18"/>
  <c r="S189" i="17"/>
  <c r="AD189" i="17"/>
  <c r="F190" i="16"/>
  <c r="R190" i="16"/>
  <c r="S189" i="16"/>
  <c r="AD189" i="16"/>
  <c r="C190" i="15"/>
  <c r="S189" i="15"/>
  <c r="AD189" i="15"/>
  <c r="C190" i="14"/>
  <c r="G190" i="14"/>
  <c r="S189" i="14"/>
  <c r="AD189" i="14"/>
  <c r="F194" i="20"/>
  <c r="R194" i="20"/>
  <c r="F190" i="18"/>
  <c r="G190" i="18"/>
  <c r="F192" i="23"/>
  <c r="R192" i="23"/>
  <c r="G192" i="23"/>
  <c r="F190" i="17"/>
  <c r="R190" i="17"/>
  <c r="F190" i="15"/>
  <c r="R190" i="15"/>
  <c r="G190" i="15"/>
  <c r="F190" i="14"/>
  <c r="R190" i="14"/>
  <c r="R190" i="18"/>
  <c r="J191" i="24"/>
  <c r="A191" i="24"/>
  <c r="F192" i="24"/>
  <c r="R192" i="24"/>
  <c r="I192" i="24"/>
  <c r="S192" i="24"/>
  <c r="AD192" i="24"/>
  <c r="C193" i="24"/>
  <c r="G193" i="24"/>
  <c r="B191" i="24"/>
  <c r="H191" i="24"/>
  <c r="AL194" i="23"/>
  <c r="AK194" i="23"/>
  <c r="AM194" i="23"/>
  <c r="W195" i="23"/>
  <c r="L190" i="23"/>
  <c r="Q191" i="23"/>
  <c r="M190" i="23"/>
  <c r="U191" i="23"/>
  <c r="AL194" i="20"/>
  <c r="AK194" i="20"/>
  <c r="AM194" i="20"/>
  <c r="W195" i="20"/>
  <c r="L191" i="20"/>
  <c r="Q192" i="20"/>
  <c r="M191" i="20"/>
  <c r="U192" i="20"/>
  <c r="J189" i="14"/>
  <c r="A189" i="14"/>
  <c r="I190" i="15"/>
  <c r="J189" i="18"/>
  <c r="A189" i="18"/>
  <c r="B189" i="14"/>
  <c r="H189" i="14"/>
  <c r="B191" i="23"/>
  <c r="H191" i="23"/>
  <c r="H189" i="18"/>
  <c r="B189" i="18"/>
  <c r="A191" i="23"/>
  <c r="J191" i="23"/>
  <c r="H189" i="16"/>
  <c r="B189" i="16"/>
  <c r="C193" i="23"/>
  <c r="I192" i="23"/>
  <c r="S192" i="23"/>
  <c r="AD192" i="23"/>
  <c r="A189" i="15"/>
  <c r="J189" i="15"/>
  <c r="I190" i="14"/>
  <c r="I190" i="16"/>
  <c r="I190" i="18"/>
  <c r="A189" i="16"/>
  <c r="J189" i="16"/>
  <c r="B189" i="15"/>
  <c r="H189" i="15"/>
  <c r="A192" i="22"/>
  <c r="J192" i="22"/>
  <c r="G193" i="22"/>
  <c r="C194" i="22"/>
  <c r="F194" i="22"/>
  <c r="R194" i="22"/>
  <c r="I193" i="22"/>
  <c r="S193" i="22"/>
  <c r="AD193" i="22"/>
  <c r="H192" i="22"/>
  <c r="B192" i="22"/>
  <c r="A192" i="21"/>
  <c r="J192" i="21"/>
  <c r="F194" i="21"/>
  <c r="R194" i="21"/>
  <c r="I193" i="21"/>
  <c r="S193" i="21"/>
  <c r="AD193" i="21"/>
  <c r="B192" i="21"/>
  <c r="I194" i="20"/>
  <c r="S194" i="20"/>
  <c r="AD194" i="20"/>
  <c r="B193" i="20"/>
  <c r="J193" i="20"/>
  <c r="A193" i="20"/>
  <c r="I190" i="17"/>
  <c r="H189" i="17"/>
  <c r="B189" i="17"/>
  <c r="J189" i="17"/>
  <c r="A189" i="17"/>
  <c r="B189" i="1"/>
  <c r="A189" i="1"/>
  <c r="J189" i="1"/>
  <c r="I190" i="1"/>
  <c r="AK190" i="18"/>
  <c r="AM190" i="18"/>
  <c r="AL190" i="18"/>
  <c r="W191" i="18"/>
  <c r="M189" i="18"/>
  <c r="L189" i="18"/>
  <c r="Q190" i="18"/>
  <c r="U190" i="18"/>
  <c r="AK190" i="16"/>
  <c r="AL190" i="16"/>
  <c r="AM190" i="16"/>
  <c r="W191" i="16"/>
  <c r="M190" i="16"/>
  <c r="L190" i="16"/>
  <c r="Q191" i="16"/>
  <c r="U193" i="16"/>
  <c r="AK188" i="17"/>
  <c r="AL188" i="17"/>
  <c r="AM188" i="17"/>
  <c r="W189" i="17"/>
  <c r="L188" i="17"/>
  <c r="Q189" i="17"/>
  <c r="M188" i="17"/>
  <c r="U192" i="17"/>
  <c r="AL191" i="1"/>
  <c r="AM191" i="1"/>
  <c r="AK191" i="1"/>
  <c r="W192" i="1"/>
  <c r="X190" i="1"/>
  <c r="M189" i="1"/>
  <c r="L189" i="1"/>
  <c r="Q190" i="1"/>
  <c r="U192" i="1"/>
  <c r="S190" i="1"/>
  <c r="AD190" i="1"/>
  <c r="F191" i="1"/>
  <c r="R191" i="1"/>
  <c r="C191" i="18"/>
  <c r="S190" i="18"/>
  <c r="AD190" i="18"/>
  <c r="S190" i="17"/>
  <c r="AD190" i="17"/>
  <c r="F191" i="16"/>
  <c r="R191" i="16"/>
  <c r="S190" i="16"/>
  <c r="AD190" i="16"/>
  <c r="C191" i="15"/>
  <c r="S190" i="15"/>
  <c r="AD190" i="15"/>
  <c r="C191" i="14"/>
  <c r="G191" i="14"/>
  <c r="S190" i="14"/>
  <c r="AD190" i="14"/>
  <c r="F195" i="20"/>
  <c r="R195" i="20"/>
  <c r="F191" i="18"/>
  <c r="G191" i="18"/>
  <c r="F193" i="23"/>
  <c r="R193" i="23"/>
  <c r="G193" i="23"/>
  <c r="F191" i="17"/>
  <c r="R191" i="17"/>
  <c r="F191" i="15"/>
  <c r="R191" i="15"/>
  <c r="G191" i="15"/>
  <c r="F191" i="14"/>
  <c r="R191" i="14"/>
  <c r="R191" i="18"/>
  <c r="A192" i="24"/>
  <c r="J192" i="24"/>
  <c r="F193" i="24"/>
  <c r="R193" i="24"/>
  <c r="C194" i="24"/>
  <c r="G194" i="24"/>
  <c r="I193" i="24"/>
  <c r="S193" i="24"/>
  <c r="AD193" i="24"/>
  <c r="H192" i="24"/>
  <c r="B192" i="24"/>
  <c r="M191" i="23"/>
  <c r="L191" i="23"/>
  <c r="Q192" i="23"/>
  <c r="U192" i="23"/>
  <c r="AK195" i="23"/>
  <c r="AL195" i="23"/>
  <c r="AM195" i="23"/>
  <c r="W196" i="23"/>
  <c r="L192" i="20"/>
  <c r="Q193" i="20"/>
  <c r="M192" i="20"/>
  <c r="U193" i="20"/>
  <c r="AL195" i="20"/>
  <c r="AM195" i="20"/>
  <c r="AK195" i="20"/>
  <c r="W196" i="20"/>
  <c r="B190" i="18"/>
  <c r="H190" i="18"/>
  <c r="I191" i="15"/>
  <c r="J190" i="18"/>
  <c r="A190" i="18"/>
  <c r="J190" i="14"/>
  <c r="A190" i="14"/>
  <c r="J192" i="23"/>
  <c r="A192" i="23"/>
  <c r="A190" i="15"/>
  <c r="J190" i="15"/>
  <c r="B190" i="15"/>
  <c r="H190" i="15"/>
  <c r="A190" i="16"/>
  <c r="J190" i="16"/>
  <c r="C194" i="23"/>
  <c r="F194" i="23"/>
  <c r="R194" i="23"/>
  <c r="I193" i="23"/>
  <c r="S193" i="23"/>
  <c r="AD193" i="23"/>
  <c r="B190" i="14"/>
  <c r="H190" i="14"/>
  <c r="I191" i="14"/>
  <c r="I191" i="16"/>
  <c r="I191" i="18"/>
  <c r="H190" i="16"/>
  <c r="B190" i="16"/>
  <c r="H192" i="23"/>
  <c r="B192" i="23"/>
  <c r="I194" i="22"/>
  <c r="S194" i="22"/>
  <c r="AD194" i="22"/>
  <c r="G194" i="22"/>
  <c r="C195" i="22"/>
  <c r="F195" i="22"/>
  <c r="R195" i="22"/>
  <c r="B193" i="22"/>
  <c r="H193" i="22"/>
  <c r="J193" i="22"/>
  <c r="A193" i="22"/>
  <c r="F195" i="21"/>
  <c r="R195" i="21"/>
  <c r="I194" i="21"/>
  <c r="S194" i="21"/>
  <c r="AD194" i="21"/>
  <c r="B193" i="21"/>
  <c r="A193" i="21"/>
  <c r="J193" i="21"/>
  <c r="I195" i="20"/>
  <c r="S195" i="20"/>
  <c r="AD195" i="20"/>
  <c r="B194" i="20"/>
  <c r="A194" i="20"/>
  <c r="J194" i="20"/>
  <c r="I191" i="17"/>
  <c r="H190" i="17"/>
  <c r="B190" i="17"/>
  <c r="J190" i="17"/>
  <c r="A190" i="17"/>
  <c r="B190" i="1"/>
  <c r="A190" i="1"/>
  <c r="J190" i="1"/>
  <c r="I191" i="1"/>
  <c r="AK191" i="18"/>
  <c r="AM191" i="18"/>
  <c r="AL191" i="18"/>
  <c r="W192" i="18"/>
  <c r="M190" i="18"/>
  <c r="L190" i="18"/>
  <c r="Q191" i="18"/>
  <c r="U191" i="18"/>
  <c r="AL191" i="16"/>
  <c r="AM191" i="16"/>
  <c r="AK191" i="16"/>
  <c r="W192" i="16"/>
  <c r="M191" i="16"/>
  <c r="L191" i="16"/>
  <c r="Q192" i="16"/>
  <c r="U194" i="16"/>
  <c r="AL189" i="17"/>
  <c r="AM189" i="17"/>
  <c r="AK189" i="17"/>
  <c r="W190" i="17"/>
  <c r="L189" i="17"/>
  <c r="Q190" i="17"/>
  <c r="M189" i="17"/>
  <c r="U193" i="17"/>
  <c r="AL192" i="1"/>
  <c r="AM192" i="1"/>
  <c r="AK192" i="1"/>
  <c r="W193" i="1"/>
  <c r="X191" i="1"/>
  <c r="M190" i="1"/>
  <c r="L190" i="1"/>
  <c r="Q191" i="1"/>
  <c r="U193" i="1"/>
  <c r="S191" i="1"/>
  <c r="AD191" i="1"/>
  <c r="F192" i="1"/>
  <c r="R192" i="1"/>
  <c r="C192" i="18"/>
  <c r="S191" i="18"/>
  <c r="AD191" i="18"/>
  <c r="S191" i="17"/>
  <c r="AD191" i="17"/>
  <c r="F192" i="16"/>
  <c r="R192" i="16"/>
  <c r="S191" i="16"/>
  <c r="AD191" i="16"/>
  <c r="C192" i="15"/>
  <c r="S191" i="15"/>
  <c r="AD191" i="15"/>
  <c r="C192" i="14"/>
  <c r="G192" i="14"/>
  <c r="S191" i="14"/>
  <c r="AD191" i="14"/>
  <c r="F196" i="20"/>
  <c r="R196" i="20"/>
  <c r="F192" i="18"/>
  <c r="R192" i="18"/>
  <c r="G192" i="18"/>
  <c r="F192" i="17"/>
  <c r="R192" i="17"/>
  <c r="F192" i="15"/>
  <c r="R192" i="15"/>
  <c r="G192" i="15"/>
  <c r="F192" i="14"/>
  <c r="R192" i="14"/>
  <c r="H193" i="24"/>
  <c r="B193" i="24"/>
  <c r="A193" i="24"/>
  <c r="J193" i="24"/>
  <c r="F194" i="24"/>
  <c r="R194" i="24"/>
  <c r="C195" i="24"/>
  <c r="G195" i="24"/>
  <c r="I194" i="24"/>
  <c r="S194" i="24"/>
  <c r="AD194" i="24"/>
  <c r="AK196" i="23"/>
  <c r="AL196" i="23"/>
  <c r="AM196" i="23"/>
  <c r="W197" i="23"/>
  <c r="M192" i="23"/>
  <c r="L192" i="23"/>
  <c r="Q193" i="23"/>
  <c r="U193" i="23"/>
  <c r="AK196" i="20"/>
  <c r="AL196" i="20"/>
  <c r="AM196" i="20"/>
  <c r="W197" i="20"/>
  <c r="M193" i="20"/>
  <c r="L193" i="20"/>
  <c r="Q194" i="20"/>
  <c r="U194" i="20"/>
  <c r="B191" i="14"/>
  <c r="H191" i="14"/>
  <c r="J191" i="18"/>
  <c r="A191" i="18"/>
  <c r="A191" i="14"/>
  <c r="J191" i="14"/>
  <c r="J193" i="23"/>
  <c r="A193" i="23"/>
  <c r="B191" i="15"/>
  <c r="H191" i="15"/>
  <c r="H191" i="18"/>
  <c r="B191" i="18"/>
  <c r="A191" i="15"/>
  <c r="J191" i="15"/>
  <c r="I192" i="15"/>
  <c r="A191" i="16"/>
  <c r="J191" i="16"/>
  <c r="I194" i="23"/>
  <c r="C195" i="23"/>
  <c r="F195" i="23"/>
  <c r="R195" i="23"/>
  <c r="S194" i="23"/>
  <c r="AD194" i="23"/>
  <c r="G194" i="23"/>
  <c r="I192" i="14"/>
  <c r="I192" i="16"/>
  <c r="I192" i="18"/>
  <c r="H191" i="16"/>
  <c r="B191" i="16"/>
  <c r="B193" i="23"/>
  <c r="H193" i="23"/>
  <c r="S195" i="22"/>
  <c r="AD195" i="22"/>
  <c r="C196" i="22"/>
  <c r="F196" i="22"/>
  <c r="R196" i="22"/>
  <c r="G195" i="22"/>
  <c r="I195" i="22"/>
  <c r="B194" i="22"/>
  <c r="H194" i="22"/>
  <c r="J194" i="22"/>
  <c r="A194" i="22"/>
  <c r="J194" i="21"/>
  <c r="A194" i="21"/>
  <c r="I195" i="21"/>
  <c r="S195" i="21"/>
  <c r="AD195" i="21"/>
  <c r="F196" i="21"/>
  <c r="R196" i="21"/>
  <c r="B194" i="21"/>
  <c r="A195" i="20"/>
  <c r="J195" i="20"/>
  <c r="I196" i="20"/>
  <c r="S196" i="20"/>
  <c r="AD196" i="20"/>
  <c r="B195" i="20"/>
  <c r="I192" i="17"/>
  <c r="H191" i="17"/>
  <c r="B191" i="17"/>
  <c r="J191" i="17"/>
  <c r="A191" i="17"/>
  <c r="A191" i="1"/>
  <c r="J191" i="1"/>
  <c r="B191" i="1"/>
  <c r="I192" i="1"/>
  <c r="AL192" i="18"/>
  <c r="AM192" i="18"/>
  <c r="AK192" i="18"/>
  <c r="W193" i="18"/>
  <c r="M191" i="18"/>
  <c r="L191" i="18"/>
  <c r="Q192" i="18"/>
  <c r="U192" i="18"/>
  <c r="AM192" i="16"/>
  <c r="AK192" i="16"/>
  <c r="AL192" i="16"/>
  <c r="W193" i="16"/>
  <c r="M192" i="16"/>
  <c r="L192" i="16"/>
  <c r="Q193" i="16"/>
  <c r="U195" i="16"/>
  <c r="AM190" i="17"/>
  <c r="AK190" i="17"/>
  <c r="AL190" i="17"/>
  <c r="W191" i="17"/>
  <c r="L190" i="17"/>
  <c r="Q191" i="17"/>
  <c r="M190" i="17"/>
  <c r="U194" i="17"/>
  <c r="AK193" i="1"/>
  <c r="AL193" i="1"/>
  <c r="AM193" i="1"/>
  <c r="W194" i="1"/>
  <c r="X192" i="1"/>
  <c r="M191" i="1"/>
  <c r="L191" i="1"/>
  <c r="Q192" i="1"/>
  <c r="U194" i="1"/>
  <c r="S192" i="1"/>
  <c r="AD192" i="1"/>
  <c r="F193" i="1"/>
  <c r="R193" i="1"/>
  <c r="C193" i="18"/>
  <c r="S192" i="18"/>
  <c r="AD192" i="18"/>
  <c r="S192" i="17"/>
  <c r="AD192" i="17"/>
  <c r="F193" i="16"/>
  <c r="R193" i="16"/>
  <c r="S192" i="16"/>
  <c r="AD192" i="16"/>
  <c r="C193" i="15"/>
  <c r="S192" i="15"/>
  <c r="AD192" i="15"/>
  <c r="C193" i="14"/>
  <c r="G193" i="14"/>
  <c r="S192" i="14"/>
  <c r="AD192" i="14"/>
  <c r="F197" i="20"/>
  <c r="R197" i="20"/>
  <c r="F193" i="18"/>
  <c r="R193" i="18"/>
  <c r="G193" i="18"/>
  <c r="F193" i="17"/>
  <c r="R193" i="17"/>
  <c r="F193" i="15"/>
  <c r="R193" i="15"/>
  <c r="G193" i="15"/>
  <c r="F193" i="14"/>
  <c r="R193" i="14"/>
  <c r="J194" i="24"/>
  <c r="A194" i="24"/>
  <c r="F195" i="24"/>
  <c r="R195" i="24"/>
  <c r="C196" i="24"/>
  <c r="G196" i="24"/>
  <c r="I195" i="24"/>
  <c r="S195" i="24"/>
  <c r="AD195" i="24"/>
  <c r="H194" i="24"/>
  <c r="B194" i="24"/>
  <c r="M193" i="23"/>
  <c r="L193" i="23"/>
  <c r="Q194" i="23"/>
  <c r="U194" i="23"/>
  <c r="AM197" i="23"/>
  <c r="AK197" i="23"/>
  <c r="AL197" i="23"/>
  <c r="W198" i="23"/>
  <c r="L194" i="20"/>
  <c r="Q195" i="20"/>
  <c r="M194" i="20"/>
  <c r="U195" i="20"/>
  <c r="AL197" i="20"/>
  <c r="AK197" i="20"/>
  <c r="AM197" i="20"/>
  <c r="W198" i="20"/>
  <c r="A192" i="15"/>
  <c r="J192" i="15"/>
  <c r="J192" i="18"/>
  <c r="A192" i="18"/>
  <c r="A192" i="14"/>
  <c r="J192" i="14"/>
  <c r="J194" i="23"/>
  <c r="A194" i="23"/>
  <c r="B192" i="15"/>
  <c r="H192" i="15"/>
  <c r="B192" i="14"/>
  <c r="H192" i="14"/>
  <c r="G195" i="23"/>
  <c r="C196" i="23"/>
  <c r="F196" i="23"/>
  <c r="R196" i="23"/>
  <c r="I195" i="23"/>
  <c r="S195" i="23"/>
  <c r="AD195" i="23"/>
  <c r="I193" i="15"/>
  <c r="H192" i="16"/>
  <c r="B192" i="16"/>
  <c r="B194" i="23"/>
  <c r="H194" i="23"/>
  <c r="H192" i="18"/>
  <c r="B192" i="18"/>
  <c r="I193" i="14"/>
  <c r="I193" i="16"/>
  <c r="I193" i="18"/>
  <c r="A192" i="16"/>
  <c r="J192" i="16"/>
  <c r="A195" i="22"/>
  <c r="J195" i="22"/>
  <c r="H195" i="22"/>
  <c r="B195" i="22"/>
  <c r="G196" i="22"/>
  <c r="C197" i="22"/>
  <c r="F197" i="22"/>
  <c r="R197" i="22"/>
  <c r="I196" i="22"/>
  <c r="S196" i="22"/>
  <c r="AD196" i="22"/>
  <c r="J195" i="21"/>
  <c r="A195" i="21"/>
  <c r="I196" i="21"/>
  <c r="S196" i="21"/>
  <c r="AD196" i="21"/>
  <c r="R197" i="21"/>
  <c r="B195" i="21"/>
  <c r="I197" i="20"/>
  <c r="S197" i="20"/>
  <c r="AD197" i="20"/>
  <c r="B196" i="20"/>
  <c r="J196" i="20"/>
  <c r="A196" i="20"/>
  <c r="I193" i="17"/>
  <c r="H192" i="17"/>
  <c r="B192" i="17"/>
  <c r="J192" i="17"/>
  <c r="A192" i="17"/>
  <c r="B192" i="1"/>
  <c r="A192" i="1"/>
  <c r="J192" i="1"/>
  <c r="I193" i="1"/>
  <c r="AM193" i="18"/>
  <c r="AL193" i="18"/>
  <c r="AK193" i="18"/>
  <c r="W194" i="18"/>
  <c r="M192" i="18"/>
  <c r="L192" i="18"/>
  <c r="Q193" i="18"/>
  <c r="U193" i="18"/>
  <c r="AL193" i="16"/>
  <c r="AM193" i="16"/>
  <c r="AK193" i="16"/>
  <c r="W194" i="16"/>
  <c r="M193" i="16"/>
  <c r="L193" i="16"/>
  <c r="Q194" i="16"/>
  <c r="U196" i="16"/>
  <c r="AK191" i="17"/>
  <c r="AL191" i="17"/>
  <c r="AM191" i="17"/>
  <c r="W192" i="17"/>
  <c r="L191" i="17"/>
  <c r="Q192" i="17"/>
  <c r="M191" i="17"/>
  <c r="U195" i="17"/>
  <c r="AK194" i="1"/>
  <c r="AL194" i="1"/>
  <c r="AM194" i="1"/>
  <c r="W195" i="1"/>
  <c r="X193" i="1"/>
  <c r="M192" i="1"/>
  <c r="L192" i="1"/>
  <c r="Q193" i="1"/>
  <c r="U195" i="1"/>
  <c r="S193" i="1"/>
  <c r="AD193" i="1"/>
  <c r="F194" i="1"/>
  <c r="R194" i="1"/>
  <c r="C194" i="18"/>
  <c r="S193" i="18"/>
  <c r="AD193" i="18"/>
  <c r="S193" i="17"/>
  <c r="AD193" i="17"/>
  <c r="F194" i="16"/>
  <c r="R194" i="16"/>
  <c r="S193" i="16"/>
  <c r="AD193" i="16"/>
  <c r="C194" i="15"/>
  <c r="S193" i="15"/>
  <c r="AD193" i="15"/>
  <c r="C194" i="14"/>
  <c r="G194" i="14"/>
  <c r="S193" i="14"/>
  <c r="AD193" i="14"/>
  <c r="F198" i="20"/>
  <c r="R198" i="20"/>
  <c r="F194" i="18"/>
  <c r="R194" i="18"/>
  <c r="G194" i="18"/>
  <c r="F194" i="17"/>
  <c r="R194" i="17"/>
  <c r="F194" i="15"/>
  <c r="R194" i="15"/>
  <c r="G194" i="15"/>
  <c r="F194" i="14"/>
  <c r="R194" i="14"/>
  <c r="B195" i="24"/>
  <c r="H195" i="24"/>
  <c r="J195" i="24"/>
  <c r="A195" i="24"/>
  <c r="F196" i="24"/>
  <c r="R196" i="24"/>
  <c r="C197" i="24"/>
  <c r="G197" i="24"/>
  <c r="I196" i="24"/>
  <c r="S196" i="24"/>
  <c r="AD196" i="24"/>
  <c r="AM198" i="23"/>
  <c r="AL198" i="23"/>
  <c r="AK198" i="23"/>
  <c r="W199" i="23"/>
  <c r="M194" i="23"/>
  <c r="L194" i="23"/>
  <c r="Q195" i="23"/>
  <c r="U195" i="23"/>
  <c r="AM198" i="20"/>
  <c r="AL198" i="20"/>
  <c r="AK198" i="20"/>
  <c r="W199" i="20"/>
  <c r="M195" i="20"/>
  <c r="L195" i="20"/>
  <c r="Q196" i="20"/>
  <c r="U196" i="20"/>
  <c r="H193" i="16"/>
  <c r="B193" i="16"/>
  <c r="A193" i="16"/>
  <c r="J193" i="16"/>
  <c r="J195" i="23"/>
  <c r="A195" i="23"/>
  <c r="I194" i="15"/>
  <c r="H193" i="18"/>
  <c r="B193" i="18"/>
  <c r="J193" i="14"/>
  <c r="A193" i="14"/>
  <c r="A193" i="15"/>
  <c r="J193" i="15"/>
  <c r="G196" i="23"/>
  <c r="C197" i="23"/>
  <c r="F197" i="23"/>
  <c r="R197" i="23"/>
  <c r="S196" i="23"/>
  <c r="AD196" i="23"/>
  <c r="I196" i="23"/>
  <c r="I194" i="14"/>
  <c r="I194" i="16"/>
  <c r="I194" i="18"/>
  <c r="J193" i="18"/>
  <c r="A193" i="18"/>
  <c r="B193" i="14"/>
  <c r="H193" i="14"/>
  <c r="B193" i="15"/>
  <c r="H193" i="15"/>
  <c r="B195" i="23"/>
  <c r="H195" i="23"/>
  <c r="J196" i="22"/>
  <c r="A196" i="22"/>
  <c r="S197" i="22"/>
  <c r="AD197" i="22"/>
  <c r="I197" i="22"/>
  <c r="G197" i="22"/>
  <c r="C198" i="22"/>
  <c r="F198" i="22"/>
  <c r="R198" i="22"/>
  <c r="B196" i="22"/>
  <c r="H196" i="22"/>
  <c r="A196" i="21"/>
  <c r="J196" i="21"/>
  <c r="R198" i="21"/>
  <c r="I197" i="21"/>
  <c r="S197" i="21"/>
  <c r="AD197" i="21"/>
  <c r="B196" i="21"/>
  <c r="I198" i="20"/>
  <c r="S198" i="20"/>
  <c r="AD198" i="20"/>
  <c r="B197" i="20"/>
  <c r="J197" i="20"/>
  <c r="A197" i="20"/>
  <c r="I194" i="17"/>
  <c r="H193" i="17"/>
  <c r="B193" i="17"/>
  <c r="J193" i="17"/>
  <c r="A193" i="17"/>
  <c r="B193" i="1"/>
  <c r="A193" i="1"/>
  <c r="J193" i="1"/>
  <c r="I194" i="1"/>
  <c r="AL194" i="18"/>
  <c r="AK194" i="18"/>
  <c r="AM194" i="18"/>
  <c r="W195" i="18"/>
  <c r="M193" i="18"/>
  <c r="L193" i="18"/>
  <c r="Q194" i="18"/>
  <c r="U194" i="18"/>
  <c r="AK194" i="16"/>
  <c r="AL194" i="16"/>
  <c r="AM194" i="16"/>
  <c r="W195" i="16"/>
  <c r="M194" i="16"/>
  <c r="L194" i="16"/>
  <c r="Q195" i="16"/>
  <c r="U197" i="16"/>
  <c r="AK192" i="17"/>
  <c r="AL192" i="17"/>
  <c r="AM192" i="17"/>
  <c r="W193" i="17"/>
  <c r="L192" i="17"/>
  <c r="Q193" i="17"/>
  <c r="M192" i="17"/>
  <c r="U196" i="17"/>
  <c r="AL195" i="1"/>
  <c r="AM195" i="1"/>
  <c r="AK195" i="1"/>
  <c r="W196" i="1"/>
  <c r="X194" i="1"/>
  <c r="M193" i="1"/>
  <c r="L193" i="1"/>
  <c r="Q194" i="1"/>
  <c r="U196" i="1"/>
  <c r="F195" i="1"/>
  <c r="R195" i="1"/>
  <c r="S194" i="1"/>
  <c r="AD194" i="1"/>
  <c r="C195" i="18"/>
  <c r="S194" i="18"/>
  <c r="AD194" i="18"/>
  <c r="S194" i="17"/>
  <c r="AD194" i="17"/>
  <c r="F195" i="16"/>
  <c r="R195" i="16"/>
  <c r="S194" i="16"/>
  <c r="AD194" i="16"/>
  <c r="C195" i="15"/>
  <c r="S194" i="15"/>
  <c r="AD194" i="15"/>
  <c r="C195" i="14"/>
  <c r="G195" i="14"/>
  <c r="S194" i="14"/>
  <c r="AD194" i="14"/>
  <c r="F199" i="20"/>
  <c r="R199" i="20"/>
  <c r="F195" i="18"/>
  <c r="R195" i="18"/>
  <c r="G195" i="18"/>
  <c r="F195" i="17"/>
  <c r="R195" i="17"/>
  <c r="F195" i="15"/>
  <c r="R195" i="15"/>
  <c r="G195" i="15"/>
  <c r="F195" i="14"/>
  <c r="R195" i="14"/>
  <c r="A196" i="24"/>
  <c r="J196" i="24"/>
  <c r="F197" i="24"/>
  <c r="R197" i="24"/>
  <c r="I197" i="24"/>
  <c r="S197" i="24"/>
  <c r="AD197" i="24"/>
  <c r="C198" i="24"/>
  <c r="G198" i="24"/>
  <c r="H196" i="24"/>
  <c r="B196" i="24"/>
  <c r="L195" i="23"/>
  <c r="Q196" i="23"/>
  <c r="M195" i="23"/>
  <c r="U196" i="23"/>
  <c r="AM199" i="23"/>
  <c r="AL199" i="23"/>
  <c r="AK199" i="23"/>
  <c r="W200" i="23"/>
  <c r="L196" i="20"/>
  <c r="Q197" i="20"/>
  <c r="M196" i="20"/>
  <c r="U197" i="20"/>
  <c r="AL199" i="20"/>
  <c r="AM199" i="20"/>
  <c r="AK199" i="20"/>
  <c r="W200" i="20"/>
  <c r="B194" i="18"/>
  <c r="H194" i="18"/>
  <c r="B194" i="15"/>
  <c r="H194" i="15"/>
  <c r="I195" i="14"/>
  <c r="I195" i="16"/>
  <c r="I195" i="18"/>
  <c r="J194" i="18"/>
  <c r="A194" i="18"/>
  <c r="B194" i="14"/>
  <c r="H194" i="14"/>
  <c r="H196" i="23"/>
  <c r="B196" i="23"/>
  <c r="A194" i="15"/>
  <c r="J194" i="15"/>
  <c r="A194" i="14"/>
  <c r="J194" i="14"/>
  <c r="G197" i="23"/>
  <c r="S197" i="23"/>
  <c r="AD197" i="23"/>
  <c r="C198" i="23"/>
  <c r="F198" i="23"/>
  <c r="R198" i="23"/>
  <c r="I197" i="23"/>
  <c r="A194" i="16"/>
  <c r="J194" i="16"/>
  <c r="J196" i="23"/>
  <c r="A196" i="23"/>
  <c r="I195" i="15"/>
  <c r="H194" i="16"/>
  <c r="B194" i="16"/>
  <c r="J197" i="22"/>
  <c r="A197" i="22"/>
  <c r="I198" i="22"/>
  <c r="S198" i="22"/>
  <c r="AD198" i="22"/>
  <c r="G198" i="22"/>
  <c r="C199" i="22"/>
  <c r="F199" i="22"/>
  <c r="R199" i="22"/>
  <c r="H197" i="22"/>
  <c r="B197" i="22"/>
  <c r="R199" i="21"/>
  <c r="I198" i="21"/>
  <c r="S198" i="21"/>
  <c r="AD198" i="21"/>
  <c r="B197" i="21"/>
  <c r="A197" i="21"/>
  <c r="J197" i="21"/>
  <c r="I199" i="20"/>
  <c r="S199" i="20"/>
  <c r="AD199" i="20"/>
  <c r="B198" i="20"/>
  <c r="A198" i="20"/>
  <c r="J198" i="20"/>
  <c r="I195" i="17"/>
  <c r="H194" i="17"/>
  <c r="B194" i="17"/>
  <c r="J194" i="17"/>
  <c r="A194" i="17"/>
  <c r="B194" i="1"/>
  <c r="A194" i="1"/>
  <c r="J194" i="1"/>
  <c r="I195" i="1"/>
  <c r="AK195" i="18"/>
  <c r="AL195" i="18"/>
  <c r="AM195" i="18"/>
  <c r="W196" i="18"/>
  <c r="M194" i="18"/>
  <c r="L194" i="18"/>
  <c r="Q195" i="18"/>
  <c r="U195" i="18"/>
  <c r="AL195" i="16"/>
  <c r="AK195" i="16"/>
  <c r="AM195" i="16"/>
  <c r="W196" i="16"/>
  <c r="M195" i="16"/>
  <c r="L195" i="16"/>
  <c r="Q196" i="16"/>
  <c r="U198" i="16"/>
  <c r="AL193" i="17"/>
  <c r="AM193" i="17"/>
  <c r="AK193" i="17"/>
  <c r="W194" i="17"/>
  <c r="L193" i="17"/>
  <c r="Q194" i="17"/>
  <c r="M193" i="17"/>
  <c r="U197" i="17"/>
  <c r="AL196" i="1"/>
  <c r="AM196" i="1"/>
  <c r="AK196" i="1"/>
  <c r="W197" i="1"/>
  <c r="X195" i="1"/>
  <c r="M194" i="1"/>
  <c r="L194" i="1"/>
  <c r="Q195" i="1"/>
  <c r="U197" i="1"/>
  <c r="S195" i="1"/>
  <c r="AD195" i="1"/>
  <c r="F196" i="1"/>
  <c r="R196" i="1"/>
  <c r="C196" i="18"/>
  <c r="S195" i="18"/>
  <c r="AD195" i="18"/>
  <c r="S195" i="17"/>
  <c r="AD195" i="17"/>
  <c r="F196" i="16"/>
  <c r="R196" i="16"/>
  <c r="S195" i="16"/>
  <c r="AD195" i="16"/>
  <c r="C196" i="15"/>
  <c r="F196" i="15"/>
  <c r="R196" i="15"/>
  <c r="S195" i="15"/>
  <c r="AD195" i="15"/>
  <c r="C196" i="14"/>
  <c r="G196" i="14"/>
  <c r="S195" i="14"/>
  <c r="AD195" i="14"/>
  <c r="F200" i="20"/>
  <c r="R200" i="20"/>
  <c r="F196" i="18"/>
  <c r="G196" i="18"/>
  <c r="F196" i="17"/>
  <c r="R196" i="17"/>
  <c r="F196" i="14"/>
  <c r="R196" i="14"/>
  <c r="R196" i="18"/>
  <c r="A197" i="24"/>
  <c r="J197" i="24"/>
  <c r="F198" i="24"/>
  <c r="R198" i="24"/>
  <c r="I198" i="24"/>
  <c r="S198" i="24"/>
  <c r="AD198" i="24"/>
  <c r="C199" i="24"/>
  <c r="G199" i="24"/>
  <c r="H197" i="24"/>
  <c r="B197" i="24"/>
  <c r="AK200" i="23"/>
  <c r="AL200" i="23"/>
  <c r="AM200" i="23"/>
  <c r="W201" i="23"/>
  <c r="M196" i="23"/>
  <c r="L196" i="23"/>
  <c r="Q197" i="23"/>
  <c r="U197" i="23"/>
  <c r="AK200" i="20"/>
  <c r="AL200" i="20"/>
  <c r="AM200" i="20"/>
  <c r="W201" i="20"/>
  <c r="L197" i="20"/>
  <c r="Q198" i="20"/>
  <c r="M197" i="20"/>
  <c r="U198" i="20"/>
  <c r="A197" i="23"/>
  <c r="J197" i="23"/>
  <c r="I196" i="14"/>
  <c r="I196" i="16"/>
  <c r="I196" i="18"/>
  <c r="G198" i="23"/>
  <c r="C199" i="23"/>
  <c r="F199" i="23"/>
  <c r="R199" i="23"/>
  <c r="I198" i="23"/>
  <c r="S198" i="23"/>
  <c r="AD198" i="23"/>
  <c r="H195" i="16"/>
  <c r="B195" i="16"/>
  <c r="A195" i="15"/>
  <c r="J195" i="15"/>
  <c r="H195" i="18"/>
  <c r="B195" i="18"/>
  <c r="B195" i="14"/>
  <c r="H195" i="14"/>
  <c r="A195" i="16"/>
  <c r="J195" i="16"/>
  <c r="I196" i="15"/>
  <c r="G196" i="15"/>
  <c r="B195" i="15"/>
  <c r="H195" i="15"/>
  <c r="H197" i="23"/>
  <c r="B197" i="23"/>
  <c r="J195" i="18"/>
  <c r="A195" i="18"/>
  <c r="A195" i="14"/>
  <c r="J195" i="14"/>
  <c r="A198" i="22"/>
  <c r="J198" i="22"/>
  <c r="G199" i="22"/>
  <c r="I199" i="22"/>
  <c r="S199" i="22"/>
  <c r="AD199" i="22"/>
  <c r="C200" i="22"/>
  <c r="F200" i="22"/>
  <c r="B198" i="22"/>
  <c r="H198" i="22"/>
  <c r="J198" i="21"/>
  <c r="A198" i="21"/>
  <c r="I199" i="21"/>
  <c r="S199" i="21"/>
  <c r="AD199" i="21"/>
  <c r="R200" i="21"/>
  <c r="B198" i="21"/>
  <c r="A199" i="20"/>
  <c r="J199" i="20"/>
  <c r="I200" i="20"/>
  <c r="S200" i="20"/>
  <c r="AD200" i="20"/>
  <c r="B199" i="20"/>
  <c r="I196" i="17"/>
  <c r="H195" i="17"/>
  <c r="B195" i="17"/>
  <c r="J195" i="17"/>
  <c r="A195" i="17"/>
  <c r="A195" i="1"/>
  <c r="J195" i="1"/>
  <c r="B195" i="1"/>
  <c r="I196" i="1"/>
  <c r="AL196" i="18"/>
  <c r="AK196" i="18"/>
  <c r="AM196" i="18"/>
  <c r="W197" i="18"/>
  <c r="M195" i="18"/>
  <c r="L195" i="18"/>
  <c r="Q196" i="18"/>
  <c r="U196" i="18"/>
  <c r="AM196" i="16"/>
  <c r="AK196" i="16"/>
  <c r="AL196" i="16"/>
  <c r="W197" i="16"/>
  <c r="M196" i="16"/>
  <c r="L196" i="16"/>
  <c r="Q197" i="16"/>
  <c r="U199" i="16"/>
  <c r="AM194" i="17"/>
  <c r="AK194" i="17"/>
  <c r="AL194" i="17"/>
  <c r="W195" i="17"/>
  <c r="L194" i="17"/>
  <c r="Q195" i="17"/>
  <c r="M194" i="17"/>
  <c r="U198" i="17"/>
  <c r="AK197" i="1"/>
  <c r="AL197" i="1"/>
  <c r="AM197" i="1"/>
  <c r="W198" i="1"/>
  <c r="X196" i="1"/>
  <c r="M195" i="1"/>
  <c r="L195" i="1"/>
  <c r="Q196" i="1"/>
  <c r="U198" i="1"/>
  <c r="S196" i="1"/>
  <c r="AD196" i="1"/>
  <c r="R197" i="1"/>
  <c r="C197" i="18"/>
  <c r="S196" i="18"/>
  <c r="AD196" i="18"/>
  <c r="S196" i="17"/>
  <c r="AD196" i="17"/>
  <c r="F197" i="16"/>
  <c r="R197" i="16"/>
  <c r="S196" i="16"/>
  <c r="AD196" i="16"/>
  <c r="C197" i="15"/>
  <c r="F197" i="15"/>
  <c r="R197" i="15"/>
  <c r="S196" i="15"/>
  <c r="AD196" i="15"/>
  <c r="C197" i="14"/>
  <c r="G197" i="14"/>
  <c r="S196" i="14"/>
  <c r="AD196" i="14"/>
  <c r="F201" i="20"/>
  <c r="U3" i="20"/>
  <c r="F197" i="18"/>
  <c r="G197" i="18"/>
  <c r="F197" i="17"/>
  <c r="R197" i="17"/>
  <c r="F197" i="14"/>
  <c r="R197" i="14"/>
  <c r="R197" i="18"/>
  <c r="J198" i="24"/>
  <c r="A198" i="24"/>
  <c r="F199" i="24"/>
  <c r="R199" i="24"/>
  <c r="I199" i="24"/>
  <c r="S199" i="24"/>
  <c r="AD199" i="24"/>
  <c r="C200" i="24"/>
  <c r="G200" i="24"/>
  <c r="H198" i="24"/>
  <c r="B198" i="24"/>
  <c r="L197" i="23"/>
  <c r="Q198" i="23"/>
  <c r="M197" i="23"/>
  <c r="U198" i="23"/>
  <c r="AL201" i="23"/>
  <c r="AM201" i="23"/>
  <c r="AK201" i="23"/>
  <c r="W202" i="23"/>
  <c r="L198" i="20"/>
  <c r="Q199" i="20"/>
  <c r="M198" i="20"/>
  <c r="U199" i="20"/>
  <c r="AK201" i="20"/>
  <c r="AL201" i="20"/>
  <c r="AM201" i="20"/>
  <c r="W202" i="20"/>
  <c r="G197" i="15"/>
  <c r="I197" i="15"/>
  <c r="B196" i="14"/>
  <c r="H196" i="14"/>
  <c r="A196" i="15"/>
  <c r="J196" i="15"/>
  <c r="A198" i="23"/>
  <c r="J198" i="23"/>
  <c r="J196" i="18"/>
  <c r="A196" i="18"/>
  <c r="J196" i="14"/>
  <c r="A196" i="14"/>
  <c r="B196" i="15"/>
  <c r="H196" i="15"/>
  <c r="I197" i="16"/>
  <c r="I197" i="18"/>
  <c r="I199" i="23"/>
  <c r="S199" i="23"/>
  <c r="AD199" i="23"/>
  <c r="C200" i="23"/>
  <c r="F200" i="23"/>
  <c r="R200" i="23"/>
  <c r="G199" i="23"/>
  <c r="H196" i="16"/>
  <c r="B196" i="16"/>
  <c r="H196" i="18"/>
  <c r="B196" i="18"/>
  <c r="I197" i="14"/>
  <c r="B198" i="23"/>
  <c r="H198" i="23"/>
  <c r="A196" i="16"/>
  <c r="J196" i="16"/>
  <c r="A199" i="22"/>
  <c r="J199" i="22"/>
  <c r="H199" i="22"/>
  <c r="B199" i="22"/>
  <c r="G200" i="22"/>
  <c r="C201" i="22"/>
  <c r="I200" i="22"/>
  <c r="S200" i="22"/>
  <c r="AD200" i="22"/>
  <c r="J199" i="21"/>
  <c r="A199" i="21"/>
  <c r="I200" i="21"/>
  <c r="S200" i="21"/>
  <c r="AD200" i="21"/>
  <c r="B199" i="21"/>
  <c r="I201" i="20"/>
  <c r="S201" i="20"/>
  <c r="AD201" i="20"/>
  <c r="H238" i="20"/>
  <c r="H239" i="20"/>
  <c r="H240" i="20"/>
  <c r="H241" i="20"/>
  <c r="H242" i="20"/>
  <c r="B200" i="20"/>
  <c r="U5" i="20"/>
  <c r="J200" i="20"/>
  <c r="A200" i="20"/>
  <c r="I197" i="17"/>
  <c r="H196" i="17"/>
  <c r="B196" i="17"/>
  <c r="J196" i="17"/>
  <c r="A196" i="17"/>
  <c r="B196" i="1"/>
  <c r="A196" i="1"/>
  <c r="J196" i="1"/>
  <c r="I197" i="1"/>
  <c r="AM197" i="18"/>
  <c r="AK197" i="18"/>
  <c r="AL197" i="18"/>
  <c r="W198" i="18"/>
  <c r="M196" i="18"/>
  <c r="L196" i="18"/>
  <c r="Q197" i="18"/>
  <c r="U197" i="18"/>
  <c r="AK197" i="16"/>
  <c r="AL197" i="16"/>
  <c r="AM197" i="16"/>
  <c r="W198" i="16"/>
  <c r="M197" i="16"/>
  <c r="L197" i="16"/>
  <c r="Q198" i="16"/>
  <c r="U200" i="16"/>
  <c r="AK195" i="17"/>
  <c r="AL195" i="17"/>
  <c r="AM195" i="17"/>
  <c r="W196" i="17"/>
  <c r="L195" i="17"/>
  <c r="Q196" i="17"/>
  <c r="M195" i="17"/>
  <c r="U199" i="17"/>
  <c r="AK198" i="1"/>
  <c r="AL198" i="1"/>
  <c r="AM198" i="1"/>
  <c r="W199" i="1"/>
  <c r="X197" i="1"/>
  <c r="M196" i="1"/>
  <c r="L196" i="1"/>
  <c r="Q197" i="1"/>
  <c r="U199" i="1"/>
  <c r="S197" i="1"/>
  <c r="AD197" i="1"/>
  <c r="R198" i="1"/>
  <c r="C198" i="18"/>
  <c r="G198" i="18"/>
  <c r="S197" i="18"/>
  <c r="AD197" i="18"/>
  <c r="S197" i="17"/>
  <c r="AD197" i="17"/>
  <c r="F198" i="16"/>
  <c r="R198" i="16"/>
  <c r="S197" i="16"/>
  <c r="AD197" i="16"/>
  <c r="C198" i="15"/>
  <c r="F198" i="15"/>
  <c r="R198" i="15"/>
  <c r="S197" i="15"/>
  <c r="AD197" i="15"/>
  <c r="C198" i="14"/>
  <c r="S197" i="14"/>
  <c r="AD197" i="14"/>
  <c r="B201" i="20"/>
  <c r="U4" i="20"/>
  <c r="AV11" i="20"/>
  <c r="F198" i="14"/>
  <c r="R198" i="14"/>
  <c r="G198" i="14"/>
  <c r="F198" i="17"/>
  <c r="R198" i="17"/>
  <c r="F198" i="18"/>
  <c r="R198" i="18"/>
  <c r="J199" i="24"/>
  <c r="A199" i="24"/>
  <c r="AS10" i="20"/>
  <c r="J6" i="19"/>
  <c r="H5" i="28"/>
  <c r="AV10" i="20"/>
  <c r="AU10" i="20"/>
  <c r="AT10" i="20"/>
  <c r="F200" i="24"/>
  <c r="R200" i="24"/>
  <c r="I200" i="24"/>
  <c r="S200" i="24"/>
  <c r="AD200" i="24"/>
  <c r="C201" i="24"/>
  <c r="G201" i="24"/>
  <c r="B199" i="24"/>
  <c r="H199" i="24"/>
  <c r="S203" i="20"/>
  <c r="AS12" i="20"/>
  <c r="J8" i="19"/>
  <c r="AV12" i="20"/>
  <c r="AM202" i="23"/>
  <c r="AL202" i="23"/>
  <c r="AK202" i="23"/>
  <c r="W203" i="23"/>
  <c r="M198" i="23"/>
  <c r="L198" i="23"/>
  <c r="U199" i="23"/>
  <c r="Q199" i="23"/>
  <c r="AL202" i="20"/>
  <c r="AM202" i="20"/>
  <c r="AK202" i="20"/>
  <c r="W203" i="20"/>
  <c r="L199" i="20"/>
  <c r="Q200" i="20"/>
  <c r="M199" i="20"/>
  <c r="U200" i="20"/>
  <c r="H197" i="16"/>
  <c r="B197" i="16"/>
  <c r="B197" i="14"/>
  <c r="H197" i="14"/>
  <c r="J199" i="23"/>
  <c r="A199" i="23"/>
  <c r="A197" i="16"/>
  <c r="J197" i="16"/>
  <c r="J197" i="14"/>
  <c r="A197" i="14"/>
  <c r="I198" i="15"/>
  <c r="G198" i="15"/>
  <c r="B199" i="23"/>
  <c r="H199" i="23"/>
  <c r="H197" i="18"/>
  <c r="B197" i="18"/>
  <c r="A197" i="15"/>
  <c r="J197" i="15"/>
  <c r="I198" i="14"/>
  <c r="I198" i="16"/>
  <c r="I198" i="18"/>
  <c r="S200" i="23"/>
  <c r="AD200" i="23"/>
  <c r="G200" i="23"/>
  <c r="I200" i="23"/>
  <c r="C201" i="23"/>
  <c r="F201" i="23"/>
  <c r="R201" i="23"/>
  <c r="J197" i="18"/>
  <c r="A197" i="18"/>
  <c r="B197" i="15"/>
  <c r="H197" i="15"/>
  <c r="A200" i="22"/>
  <c r="J200" i="22"/>
  <c r="C202" i="22"/>
  <c r="G201" i="22"/>
  <c r="S201" i="22"/>
  <c r="AD201" i="22"/>
  <c r="I201" i="22"/>
  <c r="H200" i="22"/>
  <c r="B200" i="22"/>
  <c r="A200" i="21"/>
  <c r="J200" i="21"/>
  <c r="I201" i="21"/>
  <c r="S201" i="21"/>
  <c r="AD201" i="21"/>
  <c r="B200" i="21"/>
  <c r="J201" i="20"/>
  <c r="A201" i="20"/>
  <c r="AF5" i="20"/>
  <c r="AF4" i="20"/>
  <c r="AF3" i="20"/>
  <c r="S202" i="20"/>
  <c r="AD202" i="20"/>
  <c r="I198" i="17"/>
  <c r="H197" i="17"/>
  <c r="B197" i="17"/>
  <c r="J197" i="17"/>
  <c r="A197" i="17"/>
  <c r="B197" i="1"/>
  <c r="A197" i="1"/>
  <c r="J197" i="1"/>
  <c r="I198" i="1"/>
  <c r="AL198" i="18"/>
  <c r="AK198" i="18"/>
  <c r="AM198" i="18"/>
  <c r="W199" i="18"/>
  <c r="M197" i="18"/>
  <c r="L197" i="18"/>
  <c r="Q198" i="18"/>
  <c r="U198" i="18"/>
  <c r="AL198" i="16"/>
  <c r="AK198" i="16"/>
  <c r="AM198" i="16"/>
  <c r="W199" i="16"/>
  <c r="M198" i="16"/>
  <c r="L198" i="16"/>
  <c r="Q199" i="16"/>
  <c r="U201" i="16"/>
  <c r="AK196" i="17"/>
  <c r="AL196" i="17"/>
  <c r="AM196" i="17"/>
  <c r="W197" i="17"/>
  <c r="L196" i="17"/>
  <c r="Q197" i="17"/>
  <c r="M196" i="17"/>
  <c r="U200" i="17"/>
  <c r="AM199" i="1"/>
  <c r="AK199" i="1"/>
  <c r="AL199" i="1"/>
  <c r="W200" i="1"/>
  <c r="X198" i="1"/>
  <c r="M197" i="1"/>
  <c r="L197" i="1"/>
  <c r="Q198" i="1"/>
  <c r="U200" i="1"/>
  <c r="R199" i="1"/>
  <c r="S198" i="1"/>
  <c r="AD198" i="1"/>
  <c r="C199" i="18"/>
  <c r="G199" i="18"/>
  <c r="S198" i="18"/>
  <c r="AD198" i="18"/>
  <c r="S198" i="17"/>
  <c r="AD198" i="17"/>
  <c r="F199" i="16"/>
  <c r="R199" i="16"/>
  <c r="S198" i="16"/>
  <c r="AD198" i="16"/>
  <c r="C199" i="15"/>
  <c r="F199" i="15"/>
  <c r="R199" i="15"/>
  <c r="S198" i="15"/>
  <c r="AD198" i="15"/>
  <c r="C199" i="14"/>
  <c r="S198" i="14"/>
  <c r="AD198" i="14"/>
  <c r="AS11" i="20"/>
  <c r="J7" i="19"/>
  <c r="F5" i="28"/>
  <c r="F199" i="14"/>
  <c r="R199" i="14"/>
  <c r="G199" i="14"/>
  <c r="F199" i="17"/>
  <c r="R199" i="17"/>
  <c r="F199" i="18"/>
  <c r="R199" i="18"/>
  <c r="K7" i="19"/>
  <c r="H200" i="24"/>
  <c r="B200" i="24"/>
  <c r="AU12" i="20"/>
  <c r="AT12" i="20"/>
  <c r="AU11" i="20"/>
  <c r="AT11" i="20"/>
  <c r="A200" i="24"/>
  <c r="J200" i="24"/>
  <c r="I201" i="24"/>
  <c r="S201" i="24"/>
  <c r="AD201" i="24"/>
  <c r="C202" i="24"/>
  <c r="G202" i="24"/>
  <c r="L199" i="23"/>
  <c r="Q200" i="23"/>
  <c r="M199" i="23"/>
  <c r="U200" i="23"/>
  <c r="AM203" i="23"/>
  <c r="AL203" i="23"/>
  <c r="AK203" i="23"/>
  <c r="W204" i="23"/>
  <c r="L200" i="20"/>
  <c r="M200" i="20"/>
  <c r="U201" i="20"/>
  <c r="AL203" i="20"/>
  <c r="AK203" i="20"/>
  <c r="AM203" i="20"/>
  <c r="W204" i="20"/>
  <c r="B198" i="18"/>
  <c r="H198" i="18"/>
  <c r="B198" i="15"/>
  <c r="H198" i="15"/>
  <c r="I199" i="16"/>
  <c r="J200" i="23"/>
  <c r="A200" i="23"/>
  <c r="J198" i="18"/>
  <c r="A198" i="18"/>
  <c r="B198" i="14"/>
  <c r="H198" i="14"/>
  <c r="A198" i="15"/>
  <c r="J198" i="15"/>
  <c r="S201" i="23"/>
  <c r="AD201" i="23"/>
  <c r="G201" i="23"/>
  <c r="C202" i="23"/>
  <c r="I201" i="23"/>
  <c r="H200" i="23"/>
  <c r="B200" i="23"/>
  <c r="A198" i="16"/>
  <c r="J198" i="16"/>
  <c r="A198" i="14"/>
  <c r="J198" i="14"/>
  <c r="I199" i="14"/>
  <c r="I199" i="18"/>
  <c r="G199" i="15"/>
  <c r="I199" i="15"/>
  <c r="H198" i="16"/>
  <c r="B198" i="16"/>
  <c r="B201" i="22"/>
  <c r="H201" i="22"/>
  <c r="U5" i="22"/>
  <c r="U3" i="22"/>
  <c r="U4" i="22"/>
  <c r="S202" i="22"/>
  <c r="AD202" i="22"/>
  <c r="C203" i="22"/>
  <c r="J201" i="22"/>
  <c r="A201" i="22"/>
  <c r="AF5" i="22"/>
  <c r="AF4" i="22"/>
  <c r="AF3" i="22"/>
  <c r="I202" i="21"/>
  <c r="S202" i="21"/>
  <c r="AD202" i="21"/>
  <c r="B201" i="21"/>
  <c r="U3" i="21"/>
  <c r="U4" i="21"/>
  <c r="U5" i="21"/>
  <c r="A201" i="21"/>
  <c r="J201" i="21"/>
  <c r="AD203" i="20"/>
  <c r="I199" i="17"/>
  <c r="H198" i="17"/>
  <c r="B198" i="17"/>
  <c r="J198" i="17"/>
  <c r="A198" i="17"/>
  <c r="B198" i="1"/>
  <c r="A198" i="1"/>
  <c r="J198" i="1"/>
  <c r="I199" i="1"/>
  <c r="AM199" i="18"/>
  <c r="AK199" i="18"/>
  <c r="AL199" i="18"/>
  <c r="W200" i="18"/>
  <c r="M198" i="18"/>
  <c r="L198" i="18"/>
  <c r="Q199" i="18"/>
  <c r="U199" i="18"/>
  <c r="AM199" i="16"/>
  <c r="AL199" i="16"/>
  <c r="AK199" i="16"/>
  <c r="W200" i="16"/>
  <c r="M199" i="16"/>
  <c r="L199" i="16"/>
  <c r="Q200" i="16"/>
  <c r="U202" i="16"/>
  <c r="AL197" i="17"/>
  <c r="AM197" i="17"/>
  <c r="AK197" i="17"/>
  <c r="W198" i="17"/>
  <c r="L197" i="17"/>
  <c r="Q198" i="17"/>
  <c r="M197" i="17"/>
  <c r="U201" i="17"/>
  <c r="AL200" i="1"/>
  <c r="AM200" i="1"/>
  <c r="AK200" i="1"/>
  <c r="W201" i="1"/>
  <c r="X199" i="1"/>
  <c r="M198" i="1"/>
  <c r="L198" i="1"/>
  <c r="Q199" i="1"/>
  <c r="U201" i="1"/>
  <c r="S199" i="1"/>
  <c r="AD199" i="1"/>
  <c r="R200" i="1"/>
  <c r="C200" i="18"/>
  <c r="G200" i="18"/>
  <c r="S199" i="18"/>
  <c r="AD199" i="18"/>
  <c r="F200" i="17"/>
  <c r="R200" i="17"/>
  <c r="S199" i="17"/>
  <c r="AD199" i="17"/>
  <c r="F200" i="16"/>
  <c r="R200" i="16"/>
  <c r="S199" i="16"/>
  <c r="AD199" i="16"/>
  <c r="C200" i="15"/>
  <c r="S199" i="15"/>
  <c r="AD199" i="15"/>
  <c r="C200" i="14"/>
  <c r="S199" i="14"/>
  <c r="AD199" i="14"/>
  <c r="K8" i="19"/>
  <c r="F200" i="14"/>
  <c r="R200" i="14"/>
  <c r="G200" i="14"/>
  <c r="B202" i="24"/>
  <c r="H202" i="24"/>
  <c r="AV13" i="20"/>
  <c r="F200" i="18"/>
  <c r="R200" i="18"/>
  <c r="I200" i="15"/>
  <c r="A200" i="15"/>
  <c r="F200" i="15"/>
  <c r="R200" i="15"/>
  <c r="AS10" i="21"/>
  <c r="J11" i="19"/>
  <c r="N5" i="28"/>
  <c r="AV10" i="21"/>
  <c r="AU10" i="21"/>
  <c r="AT10" i="21"/>
  <c r="AS11" i="22"/>
  <c r="J17" i="19"/>
  <c r="T5" i="28"/>
  <c r="AV11" i="22"/>
  <c r="A201" i="24"/>
  <c r="J201" i="24"/>
  <c r="AS12" i="21"/>
  <c r="J13" i="19"/>
  <c r="AV12" i="21"/>
  <c r="AS10" i="22"/>
  <c r="J16" i="19"/>
  <c r="V5" i="28"/>
  <c r="AV10" i="22"/>
  <c r="AU10" i="22"/>
  <c r="AT10" i="22"/>
  <c r="C203" i="24"/>
  <c r="G203" i="24"/>
  <c r="I202" i="24"/>
  <c r="S202" i="24"/>
  <c r="AD202" i="24"/>
  <c r="AS11" i="21"/>
  <c r="J12" i="19"/>
  <c r="L5" i="28"/>
  <c r="AV11" i="21"/>
  <c r="AS12" i="22"/>
  <c r="J18" i="19"/>
  <c r="AV12" i="22"/>
  <c r="H201" i="24"/>
  <c r="B201" i="24"/>
  <c r="AK204" i="23"/>
  <c r="AL204" i="23"/>
  <c r="AM204" i="23"/>
  <c r="W205" i="23"/>
  <c r="M200" i="23"/>
  <c r="L200" i="23"/>
  <c r="Q201" i="23"/>
  <c r="U201" i="23"/>
  <c r="AM204" i="20"/>
  <c r="AL204" i="20"/>
  <c r="AK204" i="20"/>
  <c r="W205" i="20"/>
  <c r="L201" i="20"/>
  <c r="M201" i="20"/>
  <c r="U202" i="20"/>
  <c r="I200" i="14"/>
  <c r="I200" i="18"/>
  <c r="J199" i="18"/>
  <c r="A199" i="18"/>
  <c r="H201" i="23"/>
  <c r="B201" i="23"/>
  <c r="I200" i="16"/>
  <c r="A199" i="15"/>
  <c r="J199" i="15"/>
  <c r="A199" i="14"/>
  <c r="J199" i="14"/>
  <c r="A201" i="23"/>
  <c r="J201" i="23"/>
  <c r="A199" i="16"/>
  <c r="J199" i="16"/>
  <c r="H199" i="18"/>
  <c r="B199" i="18"/>
  <c r="B199" i="15"/>
  <c r="H199" i="15"/>
  <c r="U4" i="15"/>
  <c r="U5" i="15"/>
  <c r="U3" i="15"/>
  <c r="B199" i="14"/>
  <c r="H199" i="14"/>
  <c r="G202" i="23"/>
  <c r="C203" i="23"/>
  <c r="I202" i="23"/>
  <c r="S202" i="23"/>
  <c r="AD202" i="23"/>
  <c r="H199" i="16"/>
  <c r="B199" i="16"/>
  <c r="S203" i="22"/>
  <c r="AD203" i="22"/>
  <c r="C204" i="22"/>
  <c r="A202" i="21"/>
  <c r="J202" i="21"/>
  <c r="I203" i="21"/>
  <c r="S203" i="21"/>
  <c r="AD203" i="21"/>
  <c r="S204" i="20"/>
  <c r="AD204" i="20"/>
  <c r="I200" i="17"/>
  <c r="H199" i="17"/>
  <c r="B199" i="17"/>
  <c r="J199" i="17"/>
  <c r="A199" i="17"/>
  <c r="A199" i="1"/>
  <c r="J199" i="1"/>
  <c r="B199" i="1"/>
  <c r="I200" i="1"/>
  <c r="AL200" i="18"/>
  <c r="AM200" i="18"/>
  <c r="AK200" i="18"/>
  <c r="W201" i="18"/>
  <c r="M199" i="18"/>
  <c r="L199" i="18"/>
  <c r="Q200" i="18"/>
  <c r="U200" i="18"/>
  <c r="AM200" i="16"/>
  <c r="AK200" i="16"/>
  <c r="AL200" i="16"/>
  <c r="W201" i="16"/>
  <c r="M200" i="16"/>
  <c r="L200" i="16"/>
  <c r="Q201" i="16"/>
  <c r="U203" i="16"/>
  <c r="AM198" i="17"/>
  <c r="AK198" i="17"/>
  <c r="AL198" i="17"/>
  <c r="W199" i="17"/>
  <c r="L198" i="17"/>
  <c r="Q199" i="17"/>
  <c r="M198" i="17"/>
  <c r="U202" i="17"/>
  <c r="AK201" i="1"/>
  <c r="AL201" i="1"/>
  <c r="AM201" i="1"/>
  <c r="W202" i="1"/>
  <c r="X200" i="1"/>
  <c r="M199" i="1"/>
  <c r="L199" i="1"/>
  <c r="Q200" i="1"/>
  <c r="U202" i="1"/>
  <c r="S200" i="1"/>
  <c r="AD200" i="1"/>
  <c r="C201" i="18"/>
  <c r="G201" i="18"/>
  <c r="S200" i="18"/>
  <c r="AD200" i="18"/>
  <c r="I201" i="17"/>
  <c r="S200" i="17"/>
  <c r="AD200" i="17"/>
  <c r="I201" i="16"/>
  <c r="S200" i="16"/>
  <c r="AD200" i="16"/>
  <c r="C201" i="15"/>
  <c r="I201" i="15"/>
  <c r="S200" i="15"/>
  <c r="AD200" i="15"/>
  <c r="C201" i="14"/>
  <c r="S200" i="14"/>
  <c r="AD200" i="14"/>
  <c r="F201" i="14"/>
  <c r="R201" i="14"/>
  <c r="G201" i="14"/>
  <c r="J200" i="15"/>
  <c r="B203" i="24"/>
  <c r="H203" i="24"/>
  <c r="F201" i="18"/>
  <c r="AU11" i="22"/>
  <c r="AT11" i="22"/>
  <c r="AU12" i="22"/>
  <c r="AT12" i="22"/>
  <c r="K18" i="19"/>
  <c r="K17" i="19"/>
  <c r="K13" i="19"/>
  <c r="K12" i="19"/>
  <c r="AS10" i="15"/>
  <c r="B21" i="19"/>
  <c r="Z5" i="28"/>
  <c r="AV10" i="15"/>
  <c r="AU10" i="15"/>
  <c r="AT10" i="15"/>
  <c r="AU12" i="21"/>
  <c r="AT12" i="21"/>
  <c r="AU11" i="21"/>
  <c r="AT11" i="21"/>
  <c r="A202" i="24"/>
  <c r="J202" i="24"/>
  <c r="AS12" i="15"/>
  <c r="B23" i="19"/>
  <c r="AV12" i="15"/>
  <c r="C204" i="24"/>
  <c r="G204" i="24"/>
  <c r="I203" i="24"/>
  <c r="S203" i="24"/>
  <c r="AD203" i="24"/>
  <c r="AS11" i="15"/>
  <c r="B22" i="19"/>
  <c r="W5" i="28"/>
  <c r="AV11" i="15"/>
  <c r="L201" i="23"/>
  <c r="Q202" i="23"/>
  <c r="M201" i="23"/>
  <c r="U202" i="23"/>
  <c r="AL205" i="23"/>
  <c r="AM205" i="23"/>
  <c r="AK205" i="23"/>
  <c r="W206" i="23"/>
  <c r="L202" i="20"/>
  <c r="M202" i="20"/>
  <c r="U203" i="20"/>
  <c r="AK205" i="20"/>
  <c r="AL205" i="20"/>
  <c r="AM205" i="20"/>
  <c r="W206" i="20"/>
  <c r="I201" i="1"/>
  <c r="R201" i="1"/>
  <c r="A201" i="16"/>
  <c r="J201" i="16"/>
  <c r="C204" i="23"/>
  <c r="I203" i="23"/>
  <c r="G203" i="23"/>
  <c r="S203" i="23"/>
  <c r="AD203" i="23"/>
  <c r="J200" i="18"/>
  <c r="A200" i="18"/>
  <c r="AF3" i="18"/>
  <c r="AF4" i="18"/>
  <c r="AF5" i="18"/>
  <c r="A202" i="23"/>
  <c r="J202" i="23"/>
  <c r="A201" i="15"/>
  <c r="J201" i="15"/>
  <c r="B202" i="23"/>
  <c r="H202" i="23"/>
  <c r="H200" i="16"/>
  <c r="B200" i="16"/>
  <c r="U4" i="16"/>
  <c r="U5" i="16"/>
  <c r="U3" i="16"/>
  <c r="B200" i="14"/>
  <c r="H200" i="14"/>
  <c r="I201" i="14"/>
  <c r="H200" i="18"/>
  <c r="B200" i="18"/>
  <c r="A200" i="16"/>
  <c r="J200" i="16"/>
  <c r="J200" i="14"/>
  <c r="A200" i="14"/>
  <c r="C205" i="22"/>
  <c r="S204" i="22"/>
  <c r="AD204" i="22"/>
  <c r="I204" i="21"/>
  <c r="S204" i="21"/>
  <c r="AD204" i="21"/>
  <c r="A203" i="21"/>
  <c r="J203" i="21"/>
  <c r="S205" i="20"/>
  <c r="AD205" i="20"/>
  <c r="H200" i="17"/>
  <c r="B200" i="17"/>
  <c r="U5" i="17"/>
  <c r="U3" i="17"/>
  <c r="U4" i="17"/>
  <c r="J201" i="17"/>
  <c r="A201" i="17"/>
  <c r="J200" i="17"/>
  <c r="A200" i="17"/>
  <c r="B200" i="1"/>
  <c r="U5" i="1"/>
  <c r="U3" i="1"/>
  <c r="U4" i="1"/>
  <c r="A200" i="1"/>
  <c r="J200" i="1"/>
  <c r="A201" i="1"/>
  <c r="J201" i="1"/>
  <c r="AK201" i="18"/>
  <c r="AL201" i="18"/>
  <c r="AM201" i="18"/>
  <c r="W202" i="18"/>
  <c r="M200" i="18"/>
  <c r="L200" i="18"/>
  <c r="Q201" i="18"/>
  <c r="U201" i="18"/>
  <c r="AK201" i="16"/>
  <c r="AM201" i="16"/>
  <c r="AL201" i="16"/>
  <c r="W202" i="16"/>
  <c r="M201" i="16"/>
  <c r="L201" i="16"/>
  <c r="Q202" i="16"/>
  <c r="U204" i="16"/>
  <c r="AK199" i="17"/>
  <c r="AL199" i="17"/>
  <c r="AM199" i="17"/>
  <c r="W200" i="17"/>
  <c r="L199" i="17"/>
  <c r="Q200" i="17"/>
  <c r="M199" i="17"/>
  <c r="U203" i="17"/>
  <c r="AK202" i="1"/>
  <c r="AL202" i="1"/>
  <c r="AM202" i="1"/>
  <c r="W203" i="1"/>
  <c r="X201" i="1"/>
  <c r="M200" i="1"/>
  <c r="L200" i="1"/>
  <c r="Q201" i="1"/>
  <c r="U203" i="1"/>
  <c r="S201" i="1"/>
  <c r="AD201" i="1"/>
  <c r="I202" i="1"/>
  <c r="C202" i="18"/>
  <c r="G202" i="18"/>
  <c r="S201" i="18"/>
  <c r="AD201" i="18"/>
  <c r="I202" i="17"/>
  <c r="S201" i="17"/>
  <c r="AD201" i="17"/>
  <c r="I202" i="16"/>
  <c r="S201" i="16"/>
  <c r="AD201" i="16"/>
  <c r="C202" i="15"/>
  <c r="I202" i="15"/>
  <c r="S201" i="15"/>
  <c r="AD201" i="15"/>
  <c r="C202" i="14"/>
  <c r="S201" i="14"/>
  <c r="AD201" i="14"/>
  <c r="I202" i="14"/>
  <c r="G202" i="14"/>
  <c r="B204" i="24"/>
  <c r="H204" i="24"/>
  <c r="AV13" i="21"/>
  <c r="AV13" i="22"/>
  <c r="B202" i="18"/>
  <c r="H202" i="18"/>
  <c r="B201" i="18"/>
  <c r="H201" i="18"/>
  <c r="C23" i="19"/>
  <c r="C22" i="19"/>
  <c r="AS11" i="17"/>
  <c r="AV11" i="17"/>
  <c r="AV10" i="16"/>
  <c r="AS10" i="16"/>
  <c r="B16" i="19"/>
  <c r="R5" i="28"/>
  <c r="AV12" i="16"/>
  <c r="AS12" i="16"/>
  <c r="B18" i="19"/>
  <c r="AS10" i="17"/>
  <c r="AV10" i="17"/>
  <c r="AU10" i="17"/>
  <c r="AT10" i="17"/>
  <c r="AV11" i="16"/>
  <c r="AS11" i="16"/>
  <c r="B17" i="19"/>
  <c r="O5" i="28"/>
  <c r="AU12" i="15"/>
  <c r="AT12" i="15"/>
  <c r="AU11" i="15"/>
  <c r="AT11" i="15"/>
  <c r="J203" i="24"/>
  <c r="A203" i="24"/>
  <c r="AS12" i="17"/>
  <c r="B13" i="19"/>
  <c r="AV12" i="17"/>
  <c r="C205" i="24"/>
  <c r="G205" i="24"/>
  <c r="I204" i="24"/>
  <c r="S204" i="24"/>
  <c r="AD204" i="24"/>
  <c r="AL206" i="23"/>
  <c r="AK206" i="23"/>
  <c r="AM206" i="23"/>
  <c r="W207" i="23"/>
  <c r="L202" i="23"/>
  <c r="Q203" i="23"/>
  <c r="M202" i="23"/>
  <c r="U203" i="23"/>
  <c r="AL206" i="20"/>
  <c r="AM206" i="20"/>
  <c r="AK206" i="20"/>
  <c r="W207" i="20"/>
  <c r="L203" i="20"/>
  <c r="M203" i="20"/>
  <c r="U204" i="20"/>
  <c r="AS11" i="1"/>
  <c r="B7" i="19"/>
  <c r="C5" i="28"/>
  <c r="AS10" i="1"/>
  <c r="B6" i="19"/>
  <c r="E5" i="28"/>
  <c r="S203" i="1"/>
  <c r="AS12" i="1"/>
  <c r="B8" i="19"/>
  <c r="B201" i="14"/>
  <c r="H201" i="14"/>
  <c r="G204" i="23"/>
  <c r="C205" i="23"/>
  <c r="I204" i="23"/>
  <c r="S204" i="23"/>
  <c r="AD204" i="23"/>
  <c r="J201" i="14"/>
  <c r="A201" i="14"/>
  <c r="J203" i="23"/>
  <c r="A203" i="23"/>
  <c r="A202" i="15"/>
  <c r="J202" i="15"/>
  <c r="J202" i="14"/>
  <c r="A202" i="14"/>
  <c r="A202" i="16"/>
  <c r="J202" i="16"/>
  <c r="B203" i="23"/>
  <c r="H203" i="23"/>
  <c r="C206" i="22"/>
  <c r="S205" i="22"/>
  <c r="AD205" i="22"/>
  <c r="A204" i="21"/>
  <c r="J204" i="21"/>
  <c r="I205" i="21"/>
  <c r="S205" i="21"/>
  <c r="AD205" i="21"/>
  <c r="S206" i="20"/>
  <c r="AD206" i="20"/>
  <c r="J202" i="17"/>
  <c r="A202" i="17"/>
  <c r="AV11" i="1"/>
  <c r="A202" i="1"/>
  <c r="J202" i="1"/>
  <c r="AV12" i="1"/>
  <c r="AV10" i="1"/>
  <c r="AU10" i="1"/>
  <c r="AL202" i="18"/>
  <c r="AM202" i="18"/>
  <c r="AK202" i="18"/>
  <c r="W203" i="18"/>
  <c r="M201" i="18"/>
  <c r="L201" i="18"/>
  <c r="Q202" i="18"/>
  <c r="U202" i="18"/>
  <c r="AL202" i="16"/>
  <c r="AK202" i="16"/>
  <c r="AM202" i="16"/>
  <c r="W203" i="16"/>
  <c r="M202" i="16"/>
  <c r="L202" i="16"/>
  <c r="Q203" i="16"/>
  <c r="U205" i="16"/>
  <c r="AK200" i="17"/>
  <c r="AL200" i="17"/>
  <c r="AM200" i="17"/>
  <c r="W201" i="17"/>
  <c r="L200" i="17"/>
  <c r="Q201" i="17"/>
  <c r="M200" i="17"/>
  <c r="U204" i="17"/>
  <c r="AM203" i="1"/>
  <c r="AK203" i="1"/>
  <c r="AL203" i="1"/>
  <c r="W204" i="1"/>
  <c r="X202" i="1"/>
  <c r="M201" i="1"/>
  <c r="L201" i="1"/>
  <c r="Q202" i="1"/>
  <c r="U204" i="1"/>
  <c r="S202" i="1"/>
  <c r="AD202" i="1"/>
  <c r="I203" i="1"/>
  <c r="C203" i="18"/>
  <c r="G203" i="18"/>
  <c r="S202" i="18"/>
  <c r="AD202" i="18"/>
  <c r="I203" i="17"/>
  <c r="S202" i="17"/>
  <c r="AD202" i="17"/>
  <c r="I203" i="16"/>
  <c r="S202" i="16"/>
  <c r="AD202" i="16"/>
  <c r="C203" i="15"/>
  <c r="I203" i="15"/>
  <c r="S202" i="15"/>
  <c r="AD202" i="15"/>
  <c r="C203" i="14"/>
  <c r="S202" i="14"/>
  <c r="AD202" i="14"/>
  <c r="H202" i="14"/>
  <c r="B202" i="14"/>
  <c r="I203" i="14"/>
  <c r="AF5" i="14"/>
  <c r="G203" i="14"/>
  <c r="B205" i="24"/>
  <c r="H205" i="24"/>
  <c r="AU12" i="16"/>
  <c r="AT12" i="16"/>
  <c r="AV13" i="15"/>
  <c r="AU11" i="17"/>
  <c r="AT11" i="17"/>
  <c r="B203" i="18"/>
  <c r="H203" i="18"/>
  <c r="C18" i="19"/>
  <c r="C17" i="19"/>
  <c r="AU12" i="17"/>
  <c r="AT12" i="17"/>
  <c r="C7" i="19"/>
  <c r="C8" i="19"/>
  <c r="A204" i="24"/>
  <c r="J204" i="24"/>
  <c r="S205" i="24"/>
  <c r="AD205" i="24"/>
  <c r="C206" i="24"/>
  <c r="G206" i="24"/>
  <c r="I205" i="24"/>
  <c r="AU11" i="16"/>
  <c r="AT11" i="16"/>
  <c r="AU10" i="16"/>
  <c r="AT10" i="16"/>
  <c r="M203" i="23"/>
  <c r="L203" i="23"/>
  <c r="Q204" i="23"/>
  <c r="U204" i="23"/>
  <c r="AK207" i="23"/>
  <c r="AM207" i="23"/>
  <c r="AL207" i="23"/>
  <c r="W208" i="23"/>
  <c r="B12" i="19"/>
  <c r="I5" i="28"/>
  <c r="B11" i="19"/>
  <c r="K5" i="28"/>
  <c r="M204" i="20"/>
  <c r="L204" i="20"/>
  <c r="U205" i="20"/>
  <c r="AL207" i="20"/>
  <c r="AK207" i="20"/>
  <c r="AM207" i="20"/>
  <c r="W208" i="20"/>
  <c r="A203" i="16"/>
  <c r="J203" i="16"/>
  <c r="H204" i="23"/>
  <c r="B204" i="23"/>
  <c r="A203" i="14"/>
  <c r="AF4" i="14"/>
  <c r="G205" i="23"/>
  <c r="C206" i="23"/>
  <c r="S205" i="23"/>
  <c r="AD205" i="23"/>
  <c r="I205" i="23"/>
  <c r="A203" i="15"/>
  <c r="J203" i="15"/>
  <c r="J204" i="23"/>
  <c r="A204" i="23"/>
  <c r="S206" i="22"/>
  <c r="AD206" i="22"/>
  <c r="C207" i="22"/>
  <c r="I206" i="21"/>
  <c r="S206" i="21"/>
  <c r="AD206" i="21"/>
  <c r="A205" i="21"/>
  <c r="J205" i="21"/>
  <c r="S207" i="20"/>
  <c r="AD207" i="20"/>
  <c r="AU12" i="1"/>
  <c r="J203" i="17"/>
  <c r="A203" i="17"/>
  <c r="A203" i="1"/>
  <c r="J203" i="1"/>
  <c r="AT10" i="1"/>
  <c r="AU11" i="1"/>
  <c r="AM203" i="18"/>
  <c r="AK203" i="18"/>
  <c r="AL203" i="18"/>
  <c r="W204" i="18"/>
  <c r="M202" i="18"/>
  <c r="L202" i="18"/>
  <c r="Q203" i="18"/>
  <c r="U203" i="18"/>
  <c r="AM203" i="16"/>
  <c r="AK203" i="16"/>
  <c r="AL203" i="16"/>
  <c r="W204" i="16"/>
  <c r="M203" i="16"/>
  <c r="L203" i="16"/>
  <c r="Q204" i="16"/>
  <c r="U206" i="16"/>
  <c r="AL201" i="17"/>
  <c r="AM201" i="17"/>
  <c r="AK201" i="17"/>
  <c r="W202" i="17"/>
  <c r="L201" i="17"/>
  <c r="Q202" i="17"/>
  <c r="M201" i="17"/>
  <c r="U205" i="17"/>
  <c r="AM204" i="1"/>
  <c r="AK204" i="1"/>
  <c r="AL204" i="1"/>
  <c r="W205" i="1"/>
  <c r="X203" i="1"/>
  <c r="M202" i="1"/>
  <c r="L202" i="1"/>
  <c r="Q203" i="1"/>
  <c r="U205" i="1"/>
  <c r="I204" i="1"/>
  <c r="AD203" i="1"/>
  <c r="C204" i="18"/>
  <c r="G204" i="18"/>
  <c r="S203" i="18"/>
  <c r="AD203" i="18"/>
  <c r="I204" i="17"/>
  <c r="S203" i="17"/>
  <c r="AD203" i="17"/>
  <c r="I204" i="16"/>
  <c r="S203" i="16"/>
  <c r="AD203" i="16"/>
  <c r="C204" i="15"/>
  <c r="I204" i="15"/>
  <c r="S203" i="15"/>
  <c r="AD203" i="15"/>
  <c r="C204" i="14"/>
  <c r="G204" i="14"/>
  <c r="S203" i="14"/>
  <c r="AD203" i="14"/>
  <c r="AF3" i="14"/>
  <c r="J203" i="14"/>
  <c r="H203" i="14"/>
  <c r="B203" i="14"/>
  <c r="H204" i="14"/>
  <c r="B204" i="14"/>
  <c r="H206" i="24"/>
  <c r="B206" i="24"/>
  <c r="AV13" i="17"/>
  <c r="B204" i="18"/>
  <c r="H204" i="18"/>
  <c r="AV13" i="16"/>
  <c r="C13" i="19"/>
  <c r="C12" i="19"/>
  <c r="J205" i="24"/>
  <c r="A205" i="24"/>
  <c r="C207" i="24"/>
  <c r="G207" i="24"/>
  <c r="I206" i="24"/>
  <c r="S206" i="24"/>
  <c r="AD206" i="24"/>
  <c r="AK208" i="23"/>
  <c r="AG6" i="23"/>
  <c r="AG8" i="23"/>
  <c r="AL208" i="23"/>
  <c r="AH6" i="23"/>
  <c r="AH8" i="23"/>
  <c r="AM208" i="23"/>
  <c r="AI6" i="23"/>
  <c r="M204" i="23"/>
  <c r="L204" i="23"/>
  <c r="Q205" i="23"/>
  <c r="U205" i="23"/>
  <c r="AM208" i="20"/>
  <c r="AI6" i="20"/>
  <c r="AL208" i="20"/>
  <c r="AH6" i="20"/>
  <c r="AH8" i="20"/>
  <c r="AK208" i="20"/>
  <c r="AG6" i="20"/>
  <c r="AG8" i="20"/>
  <c r="L205" i="20"/>
  <c r="M205" i="20"/>
  <c r="U206" i="20"/>
  <c r="A204" i="16"/>
  <c r="J204" i="16"/>
  <c r="A205" i="23"/>
  <c r="J205" i="23"/>
  <c r="H205" i="23"/>
  <c r="B205" i="23"/>
  <c r="AT12" i="1"/>
  <c r="A204" i="15"/>
  <c r="J204" i="15"/>
  <c r="G206" i="23"/>
  <c r="C207" i="23"/>
  <c r="S206" i="23"/>
  <c r="AD206" i="23"/>
  <c r="I206" i="23"/>
  <c r="S207" i="22"/>
  <c r="AD207" i="22"/>
  <c r="C208" i="22"/>
  <c r="A206" i="21"/>
  <c r="J206" i="21"/>
  <c r="I207" i="21"/>
  <c r="S207" i="21"/>
  <c r="AD207" i="21"/>
  <c r="S208" i="20"/>
  <c r="AD208" i="20"/>
  <c r="J204" i="17"/>
  <c r="A204" i="17"/>
  <c r="AT11" i="1"/>
  <c r="A204" i="1"/>
  <c r="J204" i="1"/>
  <c r="AK204" i="18"/>
  <c r="AL204" i="18"/>
  <c r="AM204" i="18"/>
  <c r="W205" i="18"/>
  <c r="M203" i="18"/>
  <c r="L203" i="18"/>
  <c r="Q204" i="18"/>
  <c r="U204" i="18"/>
  <c r="AL204" i="16"/>
  <c r="AM204" i="16"/>
  <c r="AK204" i="16"/>
  <c r="W205" i="16"/>
  <c r="M204" i="16"/>
  <c r="L204" i="16"/>
  <c r="Q205" i="16"/>
  <c r="U207" i="16"/>
  <c r="AM202" i="17"/>
  <c r="AK202" i="17"/>
  <c r="AL202" i="17"/>
  <c r="W203" i="17"/>
  <c r="L202" i="17"/>
  <c r="Q203" i="17"/>
  <c r="M202" i="17"/>
  <c r="U206" i="17"/>
  <c r="AK205" i="1"/>
  <c r="AL205" i="1"/>
  <c r="AM205" i="1"/>
  <c r="W206" i="1"/>
  <c r="X204" i="1"/>
  <c r="M203" i="1"/>
  <c r="L203" i="1"/>
  <c r="Q204" i="1"/>
  <c r="U206" i="1"/>
  <c r="I205" i="1"/>
  <c r="S204" i="1"/>
  <c r="AD204" i="1"/>
  <c r="C205" i="18"/>
  <c r="G205" i="18"/>
  <c r="S204" i="18"/>
  <c r="AD204" i="18"/>
  <c r="I205" i="17"/>
  <c r="S204" i="17"/>
  <c r="AD204" i="17"/>
  <c r="I205" i="16"/>
  <c r="S204" i="16"/>
  <c r="AD204" i="16"/>
  <c r="C205" i="15"/>
  <c r="I205" i="15"/>
  <c r="S204" i="15"/>
  <c r="AD204" i="15"/>
  <c r="C205" i="14"/>
  <c r="G205" i="14"/>
  <c r="S204" i="14"/>
  <c r="AD204" i="14"/>
  <c r="H205" i="14"/>
  <c r="B205" i="14"/>
  <c r="B207" i="24"/>
  <c r="H207" i="24"/>
  <c r="B205" i="18"/>
  <c r="H205" i="18"/>
  <c r="AV13" i="1"/>
  <c r="I207" i="24"/>
  <c r="S207" i="24"/>
  <c r="AD207" i="24"/>
  <c r="C208" i="24"/>
  <c r="G208" i="24"/>
  <c r="A206" i="24"/>
  <c r="J206" i="24"/>
  <c r="L205" i="23"/>
  <c r="M205" i="23"/>
  <c r="U206" i="23"/>
  <c r="AH9" i="23"/>
  <c r="AG9" i="23"/>
  <c r="AG10" i="23"/>
  <c r="Q206" i="23"/>
  <c r="L206" i="20"/>
  <c r="M206" i="20"/>
  <c r="U207" i="20"/>
  <c r="AG9" i="20"/>
  <c r="AG10" i="20"/>
  <c r="AH9" i="20"/>
  <c r="AH10" i="20"/>
  <c r="AH11" i="20"/>
  <c r="I207" i="23"/>
  <c r="S207" i="23"/>
  <c r="AD207" i="23"/>
  <c r="C208" i="23"/>
  <c r="G207" i="23"/>
  <c r="A205" i="15"/>
  <c r="J205" i="15"/>
  <c r="A205" i="16"/>
  <c r="J205" i="16"/>
  <c r="B206" i="23"/>
  <c r="H206" i="23"/>
  <c r="A206" i="23"/>
  <c r="J206" i="23"/>
  <c r="C209" i="22"/>
  <c r="C210" i="22"/>
  <c r="C211" i="22"/>
  <c r="C212" i="22"/>
  <c r="C213" i="22"/>
  <c r="C214" i="22"/>
  <c r="C215" i="22"/>
  <c r="C216" i="22"/>
  <c r="C217" i="22"/>
  <c r="C218" i="22"/>
  <c r="C219" i="22"/>
  <c r="C220" i="22"/>
  <c r="C221" i="22"/>
  <c r="C222" i="22"/>
  <c r="C223" i="22"/>
  <c r="C224" i="22"/>
  <c r="C225" i="22"/>
  <c r="C226" i="22"/>
  <c r="C227" i="22"/>
  <c r="C228" i="22"/>
  <c r="C229" i="22"/>
  <c r="C230" i="22"/>
  <c r="C231" i="22"/>
  <c r="C232" i="22"/>
  <c r="C233" i="22"/>
  <c r="C234" i="22"/>
  <c r="C235" i="22"/>
  <c r="C236" i="22"/>
  <c r="C237" i="22"/>
  <c r="S208" i="22"/>
  <c r="A207" i="21"/>
  <c r="J207" i="21"/>
  <c r="I208" i="21"/>
  <c r="S208" i="21"/>
  <c r="AD208" i="21"/>
  <c r="J205" i="17"/>
  <c r="A205" i="17"/>
  <c r="A205" i="1"/>
  <c r="J205" i="1"/>
  <c r="AK205" i="18"/>
  <c r="AL205" i="18"/>
  <c r="AM205" i="18"/>
  <c r="W206" i="18"/>
  <c r="M204" i="18"/>
  <c r="L204" i="18"/>
  <c r="Q205" i="18"/>
  <c r="U205" i="18"/>
  <c r="AK205" i="16"/>
  <c r="AM205" i="16"/>
  <c r="AL205" i="16"/>
  <c r="W206" i="16"/>
  <c r="M205" i="16"/>
  <c r="L205" i="16"/>
  <c r="Q206" i="16"/>
  <c r="U208" i="16"/>
  <c r="AK203" i="17"/>
  <c r="AL203" i="17"/>
  <c r="AM203" i="17"/>
  <c r="W204" i="17"/>
  <c r="L203" i="17"/>
  <c r="Q204" i="17"/>
  <c r="M203" i="17"/>
  <c r="U207" i="17"/>
  <c r="AM206" i="1"/>
  <c r="AK206" i="1"/>
  <c r="AL206" i="1"/>
  <c r="W207" i="1"/>
  <c r="X205" i="1"/>
  <c r="M204" i="1"/>
  <c r="L204" i="1"/>
  <c r="Q205" i="1"/>
  <c r="U207" i="1"/>
  <c r="I206" i="1"/>
  <c r="S205" i="1"/>
  <c r="AD205" i="1"/>
  <c r="C206" i="18"/>
  <c r="G206" i="18"/>
  <c r="S205" i="18"/>
  <c r="AD205" i="18"/>
  <c r="I206" i="17"/>
  <c r="S205" i="17"/>
  <c r="AD205" i="17"/>
  <c r="I206" i="16"/>
  <c r="S205" i="16"/>
  <c r="AD205" i="16"/>
  <c r="C206" i="15"/>
  <c r="I206" i="15"/>
  <c r="S205" i="15"/>
  <c r="AD205" i="15"/>
  <c r="C206" i="14"/>
  <c r="G206" i="14"/>
  <c r="S205" i="14"/>
  <c r="AD205" i="14"/>
  <c r="H206" i="14"/>
  <c r="B206" i="14"/>
  <c r="B208" i="24"/>
  <c r="H208" i="24"/>
  <c r="B206" i="18"/>
  <c r="H206" i="18"/>
  <c r="AD208" i="22"/>
  <c r="C209" i="24"/>
  <c r="G209" i="24"/>
  <c r="I208" i="24"/>
  <c r="S208" i="24"/>
  <c r="AD208" i="24"/>
  <c r="J207" i="24"/>
  <c r="A207" i="24"/>
  <c r="M206" i="23"/>
  <c r="L206" i="23"/>
  <c r="Q207" i="23"/>
  <c r="U207" i="23"/>
  <c r="AG11" i="23"/>
  <c r="AH10" i="23"/>
  <c r="L207" i="20"/>
  <c r="M207" i="20"/>
  <c r="U208" i="20"/>
  <c r="AH12" i="20"/>
  <c r="AJ12" i="20"/>
  <c r="AG11" i="20"/>
  <c r="AG12" i="20"/>
  <c r="A206" i="16"/>
  <c r="J206" i="16"/>
  <c r="G208" i="23"/>
  <c r="C209" i="23"/>
  <c r="S208" i="23"/>
  <c r="AD208" i="23"/>
  <c r="I208" i="23"/>
  <c r="H207" i="23"/>
  <c r="B207" i="23"/>
  <c r="A206" i="15"/>
  <c r="J206" i="15"/>
  <c r="J207" i="23"/>
  <c r="A207" i="23"/>
  <c r="A208" i="21"/>
  <c r="J208" i="21"/>
  <c r="I209" i="21"/>
  <c r="J206" i="17"/>
  <c r="A206" i="17"/>
  <c r="A206" i="1"/>
  <c r="J206" i="1"/>
  <c r="AL206" i="18"/>
  <c r="AM206" i="18"/>
  <c r="AK206" i="18"/>
  <c r="W207" i="18"/>
  <c r="M205" i="18"/>
  <c r="L205" i="18"/>
  <c r="Q206" i="18"/>
  <c r="U206" i="18"/>
  <c r="AL206" i="16"/>
  <c r="AK206" i="16"/>
  <c r="AM206" i="16"/>
  <c r="W207" i="16"/>
  <c r="M206" i="16"/>
  <c r="L206" i="16"/>
  <c r="Q207" i="16"/>
  <c r="AL204" i="17"/>
  <c r="AM204" i="17"/>
  <c r="AK204" i="17"/>
  <c r="W205" i="17"/>
  <c r="L204" i="17"/>
  <c r="Q205" i="17"/>
  <c r="M204" i="17"/>
  <c r="U208" i="17"/>
  <c r="AM207" i="1"/>
  <c r="AK207" i="1"/>
  <c r="AL207" i="1"/>
  <c r="W208" i="1"/>
  <c r="X206" i="1"/>
  <c r="M205" i="1"/>
  <c r="L205" i="1"/>
  <c r="Q206" i="1"/>
  <c r="U208" i="1"/>
  <c r="I207" i="1"/>
  <c r="S206" i="1"/>
  <c r="AD206" i="1"/>
  <c r="C207" i="18"/>
  <c r="G207" i="18"/>
  <c r="S206" i="18"/>
  <c r="AD206" i="18"/>
  <c r="I207" i="17"/>
  <c r="S206" i="17"/>
  <c r="AD206" i="17"/>
  <c r="I207" i="16"/>
  <c r="S206" i="16"/>
  <c r="AD206" i="16"/>
  <c r="C207" i="15"/>
  <c r="I207" i="15"/>
  <c r="S206" i="15"/>
  <c r="AD206" i="15"/>
  <c r="C207" i="14"/>
  <c r="G207" i="14"/>
  <c r="S206" i="14"/>
  <c r="AD206" i="14"/>
  <c r="H207" i="14"/>
  <c r="B207" i="14"/>
  <c r="B209" i="24"/>
  <c r="H209" i="24"/>
  <c r="AH13" i="20"/>
  <c r="AJ13" i="20"/>
  <c r="B207" i="18"/>
  <c r="H207" i="18"/>
  <c r="A208" i="24"/>
  <c r="J208" i="24"/>
  <c r="I209" i="24"/>
  <c r="C210" i="24"/>
  <c r="G210" i="24"/>
  <c r="M207" i="23"/>
  <c r="L207" i="23"/>
  <c r="Q208" i="23"/>
  <c r="U208" i="23"/>
  <c r="AH11" i="23"/>
  <c r="AH12" i="23"/>
  <c r="AH13" i="23"/>
  <c r="AG12" i="23"/>
  <c r="AG13" i="23"/>
  <c r="L208" i="20"/>
  <c r="M208" i="20"/>
  <c r="AG13" i="20"/>
  <c r="AG14" i="20"/>
  <c r="AG15" i="20"/>
  <c r="I209" i="23"/>
  <c r="C210" i="23"/>
  <c r="G209" i="23"/>
  <c r="A207" i="16"/>
  <c r="J207" i="16"/>
  <c r="B208" i="23"/>
  <c r="H208" i="23"/>
  <c r="A208" i="23"/>
  <c r="J208" i="23"/>
  <c r="A207" i="15"/>
  <c r="J207" i="15"/>
  <c r="I210" i="21"/>
  <c r="A209" i="21"/>
  <c r="J209" i="21"/>
  <c r="J207" i="17"/>
  <c r="A207" i="17"/>
  <c r="A207" i="1"/>
  <c r="J207" i="1"/>
  <c r="AM207" i="18"/>
  <c r="AK207" i="18"/>
  <c r="AL207" i="18"/>
  <c r="W208" i="18"/>
  <c r="M206" i="18"/>
  <c r="L206" i="18"/>
  <c r="Q207" i="18"/>
  <c r="U207" i="18"/>
  <c r="AM207" i="16"/>
  <c r="AK207" i="16"/>
  <c r="AL207" i="16"/>
  <c r="W208" i="16"/>
  <c r="M207" i="16"/>
  <c r="L207" i="16"/>
  <c r="Q208" i="16"/>
  <c r="AM205" i="17"/>
  <c r="AK205" i="17"/>
  <c r="AL205" i="17"/>
  <c r="W206" i="17"/>
  <c r="L205" i="17"/>
  <c r="Q206" i="17"/>
  <c r="M205" i="17"/>
  <c r="AM208" i="1"/>
  <c r="AI6" i="1"/>
  <c r="AK208" i="1"/>
  <c r="AG6" i="1"/>
  <c r="AG8" i="1"/>
  <c r="AL208" i="1"/>
  <c r="AH6" i="1"/>
  <c r="AH8" i="1"/>
  <c r="AJ8" i="1"/>
  <c r="X207" i="1"/>
  <c r="M206" i="1"/>
  <c r="L206" i="1"/>
  <c r="Q207" i="1"/>
  <c r="S207" i="1"/>
  <c r="AD207" i="1"/>
  <c r="I208" i="1"/>
  <c r="C208" i="18"/>
  <c r="G208" i="18"/>
  <c r="S207" i="18"/>
  <c r="AD207" i="18"/>
  <c r="I208" i="17"/>
  <c r="S207" i="17"/>
  <c r="AD207" i="17"/>
  <c r="I208" i="16"/>
  <c r="S207" i="16"/>
  <c r="AD207" i="16"/>
  <c r="C208" i="15"/>
  <c r="I208" i="15"/>
  <c r="S207" i="15"/>
  <c r="AD207" i="15"/>
  <c r="C208" i="14"/>
  <c r="G208" i="14"/>
  <c r="S207" i="14"/>
  <c r="AD207" i="14"/>
  <c r="H208" i="14"/>
  <c r="B208" i="14"/>
  <c r="H210" i="24"/>
  <c r="B210" i="24"/>
  <c r="AH14" i="20"/>
  <c r="AJ14" i="20"/>
  <c r="B208" i="18"/>
  <c r="H208" i="18"/>
  <c r="I210" i="24"/>
  <c r="C211" i="24"/>
  <c r="J209" i="24"/>
  <c r="A209" i="24"/>
  <c r="M208" i="23"/>
  <c r="L208" i="23"/>
  <c r="Q209" i="23"/>
  <c r="Q210" i="23"/>
  <c r="Q211" i="23"/>
  <c r="Q212" i="23"/>
  <c r="Q213" i="23"/>
  <c r="Q214" i="23"/>
  <c r="Q215" i="23"/>
  <c r="Q216" i="23"/>
  <c r="Q217" i="23"/>
  <c r="Q218" i="23"/>
  <c r="Q219" i="23"/>
  <c r="Q220" i="23"/>
  <c r="Q221" i="23"/>
  <c r="Q222" i="23"/>
  <c r="Q223" i="23"/>
  <c r="Q224" i="23"/>
  <c r="Q225" i="23"/>
  <c r="Q226" i="23"/>
  <c r="Q227" i="23"/>
  <c r="Q228" i="23"/>
  <c r="Q229" i="23"/>
  <c r="Q230" i="23"/>
  <c r="Q231" i="23"/>
  <c r="Q232" i="23"/>
  <c r="Q233" i="23"/>
  <c r="Q234" i="23"/>
  <c r="Q235" i="23"/>
  <c r="Q236" i="23"/>
  <c r="Q237" i="23"/>
  <c r="Q238" i="23"/>
  <c r="Q239" i="23"/>
  <c r="Q240" i="23"/>
  <c r="Q241" i="23"/>
  <c r="Q242" i="23"/>
  <c r="Q243" i="23"/>
  <c r="Q244" i="23"/>
  <c r="Q245" i="23"/>
  <c r="Q246" i="23"/>
  <c r="Q247" i="23"/>
  <c r="Q248" i="23"/>
  <c r="Q249" i="23"/>
  <c r="Q250" i="23"/>
  <c r="Q251" i="23"/>
  <c r="Q252" i="23"/>
  <c r="Q253" i="23"/>
  <c r="Q254" i="23"/>
  <c r="Q255" i="23"/>
  <c r="Q256" i="23"/>
  <c r="Q257" i="23"/>
  <c r="Q258" i="23"/>
  <c r="Q259" i="23"/>
  <c r="Q260" i="23"/>
  <c r="Q261" i="23"/>
  <c r="Q262" i="23"/>
  <c r="Q263" i="23"/>
  <c r="Q264" i="23"/>
  <c r="Q265" i="23"/>
  <c r="Q266" i="23"/>
  <c r="Q267" i="23"/>
  <c r="Q268" i="23"/>
  <c r="Q269" i="23"/>
  <c r="Q270" i="23"/>
  <c r="Q271" i="23"/>
  <c r="Q272" i="23"/>
  <c r="Q273" i="23"/>
  <c r="Q274" i="23"/>
  <c r="Q275" i="23"/>
  <c r="AG14" i="23"/>
  <c r="AH14" i="23"/>
  <c r="AG15" i="23"/>
  <c r="AQ35" i="20"/>
  <c r="AQ37" i="20"/>
  <c r="AG4" i="20"/>
  <c r="V5" i="20"/>
  <c r="AG5" i="20"/>
  <c r="V3" i="20"/>
  <c r="V4" i="20"/>
  <c r="AG3" i="20"/>
  <c r="AH15" i="20"/>
  <c r="AG16" i="20"/>
  <c r="AG17" i="20"/>
  <c r="AG18" i="20"/>
  <c r="H209" i="23"/>
  <c r="B209" i="23"/>
  <c r="A208" i="16"/>
  <c r="J208" i="16"/>
  <c r="G210" i="23"/>
  <c r="C211" i="23"/>
  <c r="I210" i="23"/>
  <c r="A208" i="15"/>
  <c r="J208" i="15"/>
  <c r="A209" i="23"/>
  <c r="J209" i="23"/>
  <c r="I211" i="21"/>
  <c r="A210" i="21"/>
  <c r="J210" i="21"/>
  <c r="J208" i="17"/>
  <c r="A208" i="17"/>
  <c r="A208" i="1"/>
  <c r="J208" i="1"/>
  <c r="AK208" i="18"/>
  <c r="AG6" i="18"/>
  <c r="AG8" i="18"/>
  <c r="AL208" i="18"/>
  <c r="AH6" i="18"/>
  <c r="AH8" i="18"/>
  <c r="AM208" i="18"/>
  <c r="AI6" i="18"/>
  <c r="M207" i="18"/>
  <c r="L207" i="18"/>
  <c r="Q208" i="18"/>
  <c r="U208" i="18"/>
  <c r="AK208" i="16"/>
  <c r="AG6" i="16"/>
  <c r="AG8" i="16"/>
  <c r="AL208" i="16"/>
  <c r="AH6" i="16"/>
  <c r="AH8" i="16"/>
  <c r="AM208" i="16"/>
  <c r="AI6" i="16"/>
  <c r="M208" i="16"/>
  <c r="L208" i="16"/>
  <c r="Q209" i="16"/>
  <c r="Q210" i="16"/>
  <c r="Q211" i="16"/>
  <c r="Q212" i="16"/>
  <c r="Q213" i="16"/>
  <c r="Q214" i="16"/>
  <c r="Q215" i="16"/>
  <c r="Q216" i="16"/>
  <c r="Q217" i="16"/>
  <c r="Q218" i="16"/>
  <c r="Q219" i="16"/>
  <c r="Q220" i="16"/>
  <c r="Q221" i="16"/>
  <c r="Q222" i="16"/>
  <c r="Q223" i="16"/>
  <c r="Q224" i="16"/>
  <c r="Q225" i="16"/>
  <c r="Q226" i="16"/>
  <c r="Q227" i="16"/>
  <c r="Q228" i="16"/>
  <c r="Q229" i="16"/>
  <c r="Q230" i="16"/>
  <c r="Q231" i="16"/>
  <c r="Q232" i="16"/>
  <c r="Q233" i="16"/>
  <c r="Q234" i="16"/>
  <c r="Q235" i="16"/>
  <c r="Q236" i="16"/>
  <c r="Q237" i="16"/>
  <c r="Q238" i="16"/>
  <c r="Q239" i="16"/>
  <c r="Q240" i="16"/>
  <c r="Q241" i="16"/>
  <c r="Q242" i="16"/>
  <c r="Q243" i="16"/>
  <c r="Q244" i="16"/>
  <c r="Q245" i="16"/>
  <c r="Q246" i="16"/>
  <c r="Q247" i="16"/>
  <c r="Q248" i="16"/>
  <c r="Q249" i="16"/>
  <c r="Q250" i="16"/>
  <c r="Q251" i="16"/>
  <c r="Q252" i="16"/>
  <c r="Q253" i="16"/>
  <c r="Q254" i="16"/>
  <c r="Q255" i="16"/>
  <c r="Q256" i="16"/>
  <c r="Q257" i="16"/>
  <c r="Q258" i="16"/>
  <c r="Q259" i="16"/>
  <c r="Q260" i="16"/>
  <c r="Q261" i="16"/>
  <c r="Q262" i="16"/>
  <c r="Q263" i="16"/>
  <c r="Q264" i="16"/>
  <c r="Q265" i="16"/>
  <c r="Q266" i="16"/>
  <c r="Q267" i="16"/>
  <c r="Q268" i="16"/>
  <c r="Q269" i="16"/>
  <c r="Q270" i="16"/>
  <c r="Q271" i="16"/>
  <c r="Q272" i="16"/>
  <c r="Q273" i="16"/>
  <c r="Q274" i="16"/>
  <c r="Q275" i="16"/>
  <c r="AL206" i="17"/>
  <c r="AM206" i="17"/>
  <c r="AK206" i="17"/>
  <c r="W207" i="17"/>
  <c r="L206" i="17"/>
  <c r="Q207" i="17"/>
  <c r="M206" i="17"/>
  <c r="X208" i="1"/>
  <c r="M207" i="1"/>
  <c r="L207" i="1"/>
  <c r="Q208" i="1"/>
  <c r="AG9" i="1"/>
  <c r="AG10" i="1"/>
  <c r="AH9" i="1"/>
  <c r="AJ9" i="1"/>
  <c r="S208" i="1"/>
  <c r="AD208" i="1"/>
  <c r="C209" i="18"/>
  <c r="S208" i="18"/>
  <c r="S208" i="17"/>
  <c r="AD208" i="17"/>
  <c r="S208" i="16"/>
  <c r="AD208" i="16"/>
  <c r="C209" i="15"/>
  <c r="S208" i="15"/>
  <c r="AD208" i="15"/>
  <c r="C209" i="14"/>
  <c r="S208" i="14"/>
  <c r="C210" i="14"/>
  <c r="G209" i="14"/>
  <c r="C212" i="24"/>
  <c r="G211" i="24"/>
  <c r="C210" i="18"/>
  <c r="G209" i="18"/>
  <c r="AQ37" i="16"/>
  <c r="AQ33" i="16"/>
  <c r="AQ35" i="16"/>
  <c r="AD208" i="14"/>
  <c r="A210" i="24"/>
  <c r="J210" i="24"/>
  <c r="AF4" i="24"/>
  <c r="AF3" i="24"/>
  <c r="AF5" i="24"/>
  <c r="AD208" i="18"/>
  <c r="AH15" i="23"/>
  <c r="Q276" i="23"/>
  <c r="Q277" i="23"/>
  <c r="Q278" i="23"/>
  <c r="Q279" i="23"/>
  <c r="Q280" i="23"/>
  <c r="AQ33" i="23"/>
  <c r="AQ35" i="23"/>
  <c r="AQ37" i="23"/>
  <c r="AG4" i="23"/>
  <c r="V5" i="23"/>
  <c r="AG5" i="23"/>
  <c r="V3" i="23"/>
  <c r="V4" i="23"/>
  <c r="AG3" i="23"/>
  <c r="AH16" i="23"/>
  <c r="AH17" i="23"/>
  <c r="AJ17" i="23"/>
  <c r="AG16" i="23"/>
  <c r="AJ15" i="20"/>
  <c r="AV19" i="20"/>
  <c r="AS19" i="20"/>
  <c r="AV18" i="20"/>
  <c r="AS18" i="20"/>
  <c r="AV20" i="20"/>
  <c r="AS20" i="20"/>
  <c r="AG19" i="20"/>
  <c r="AG20" i="20"/>
  <c r="AG21" i="20"/>
  <c r="AG22" i="20"/>
  <c r="AG23" i="20"/>
  <c r="AG24" i="20"/>
  <c r="AG25" i="20"/>
  <c r="AG26" i="20"/>
  <c r="AG27" i="20"/>
  <c r="AG28" i="20"/>
  <c r="AG29" i="20"/>
  <c r="AG30" i="20"/>
  <c r="AG31" i="20"/>
  <c r="AG32" i="20"/>
  <c r="AG33" i="20"/>
  <c r="AG34" i="20"/>
  <c r="AG35" i="20"/>
  <c r="AG36" i="20"/>
  <c r="AG37" i="20"/>
  <c r="AG38" i="20"/>
  <c r="AG39" i="20"/>
  <c r="AG40" i="20"/>
  <c r="AG41" i="20"/>
  <c r="AG42" i="20"/>
  <c r="AG43" i="20"/>
  <c r="AG44" i="20"/>
  <c r="AG45" i="20"/>
  <c r="AG46" i="20"/>
  <c r="AG47" i="20"/>
  <c r="AG48" i="20"/>
  <c r="AG49" i="20"/>
  <c r="AG50" i="20"/>
  <c r="AG51" i="20"/>
  <c r="AG52" i="20"/>
  <c r="AG53" i="20"/>
  <c r="AG54" i="20"/>
  <c r="AG55" i="20"/>
  <c r="AG56" i="20"/>
  <c r="AG57" i="20"/>
  <c r="AG58" i="20"/>
  <c r="AG59" i="20"/>
  <c r="AG60" i="20"/>
  <c r="AG61" i="20"/>
  <c r="AG62" i="20"/>
  <c r="AG63" i="20"/>
  <c r="AG64" i="20"/>
  <c r="AG65" i="20"/>
  <c r="AG66" i="20"/>
  <c r="AG67" i="20"/>
  <c r="AG68" i="20"/>
  <c r="AG69" i="20"/>
  <c r="AG70" i="20"/>
  <c r="AG71" i="20"/>
  <c r="AG72" i="20"/>
  <c r="AG73" i="20"/>
  <c r="AG74" i="20"/>
  <c r="AG75" i="20"/>
  <c r="AG76" i="20"/>
  <c r="AG77" i="20"/>
  <c r="AG78" i="20"/>
  <c r="AG79" i="20"/>
  <c r="AG80" i="20"/>
  <c r="AG81" i="20"/>
  <c r="AG82" i="20"/>
  <c r="AG83" i="20"/>
  <c r="AG84" i="20"/>
  <c r="AG85" i="20"/>
  <c r="AG86" i="20"/>
  <c r="AG87" i="20"/>
  <c r="AG88" i="20"/>
  <c r="AG89" i="20"/>
  <c r="AG90" i="20"/>
  <c r="AG91" i="20"/>
  <c r="AG92" i="20"/>
  <c r="AG93" i="20"/>
  <c r="AG94" i="20"/>
  <c r="AG95" i="20"/>
  <c r="AG96" i="20"/>
  <c r="AG97" i="20"/>
  <c r="AG98" i="20"/>
  <c r="AG99" i="20"/>
  <c r="AG100" i="20"/>
  <c r="AG101" i="20"/>
  <c r="AG102" i="20"/>
  <c r="AG103" i="20"/>
  <c r="AG104" i="20"/>
  <c r="AG105" i="20"/>
  <c r="AG106" i="20"/>
  <c r="AG107" i="20"/>
  <c r="AG108" i="20"/>
  <c r="AG109" i="20"/>
  <c r="AG110" i="20"/>
  <c r="AG111" i="20"/>
  <c r="AG112" i="20"/>
  <c r="AG113" i="20"/>
  <c r="AG114" i="20"/>
  <c r="AG115" i="20"/>
  <c r="AG116" i="20"/>
  <c r="AG117" i="20"/>
  <c r="AG118" i="20"/>
  <c r="AG119" i="20"/>
  <c r="AG120" i="20"/>
  <c r="AG121" i="20"/>
  <c r="AG122" i="20"/>
  <c r="AG123" i="20"/>
  <c r="AG124" i="20"/>
  <c r="AG125" i="20"/>
  <c r="AG126" i="20"/>
  <c r="AG127" i="20"/>
  <c r="AG128" i="20"/>
  <c r="AG129" i="20"/>
  <c r="AG130" i="20"/>
  <c r="AG131" i="20"/>
  <c r="AG132" i="20"/>
  <c r="AG133" i="20"/>
  <c r="AG134" i="20"/>
  <c r="AG135" i="20"/>
  <c r="AG136" i="20"/>
  <c r="AG137" i="20"/>
  <c r="AG138" i="20"/>
  <c r="AG139" i="20"/>
  <c r="AG140" i="20"/>
  <c r="AG141" i="20"/>
  <c r="AG142" i="20"/>
  <c r="AG143" i="20"/>
  <c r="AG144" i="20"/>
  <c r="AG145" i="20"/>
  <c r="AG146" i="20"/>
  <c r="AG147" i="20"/>
  <c r="AG148" i="20"/>
  <c r="AG149" i="20"/>
  <c r="AG150" i="20"/>
  <c r="AG151" i="20"/>
  <c r="AG152" i="20"/>
  <c r="AG153" i="20"/>
  <c r="AG154" i="20"/>
  <c r="AG155" i="20"/>
  <c r="AG156" i="20"/>
  <c r="AG157" i="20"/>
  <c r="AG158" i="20"/>
  <c r="AG159" i="20"/>
  <c r="AG160" i="20"/>
  <c r="AG161" i="20"/>
  <c r="AG162" i="20"/>
  <c r="AG163" i="20"/>
  <c r="AG164" i="20"/>
  <c r="AG165" i="20"/>
  <c r="AG166" i="20"/>
  <c r="AG167" i="20"/>
  <c r="AG168" i="20"/>
  <c r="AG169" i="20"/>
  <c r="AG170" i="20"/>
  <c r="AG171" i="20"/>
  <c r="AG172" i="20"/>
  <c r="AG173" i="20"/>
  <c r="AG174" i="20"/>
  <c r="AG175" i="20"/>
  <c r="AG176" i="20"/>
  <c r="AG177" i="20"/>
  <c r="AG178" i="20"/>
  <c r="AG179" i="20"/>
  <c r="AG180" i="20"/>
  <c r="AG181" i="20"/>
  <c r="AG182" i="20"/>
  <c r="AG183" i="20"/>
  <c r="AG184" i="20"/>
  <c r="AG185" i="20"/>
  <c r="AG186" i="20"/>
  <c r="AG187" i="20"/>
  <c r="AG188" i="20"/>
  <c r="AG189" i="20"/>
  <c r="AG190" i="20"/>
  <c r="AG191" i="20"/>
  <c r="AG192" i="20"/>
  <c r="AG193" i="20"/>
  <c r="AG194" i="20"/>
  <c r="AG195" i="20"/>
  <c r="AG196" i="20"/>
  <c r="AG197" i="20"/>
  <c r="AG198" i="20"/>
  <c r="AG199" i="20"/>
  <c r="AG200" i="20"/>
  <c r="AG201" i="20"/>
  <c r="AG202" i="20"/>
  <c r="AG203" i="20"/>
  <c r="AG204" i="20"/>
  <c r="AG205" i="20"/>
  <c r="AG206" i="20"/>
  <c r="AG207" i="20"/>
  <c r="AG208" i="20"/>
  <c r="AG209" i="20"/>
  <c r="AG210" i="20"/>
  <c r="AG211" i="20"/>
  <c r="AG212" i="20"/>
  <c r="AG213" i="20"/>
  <c r="AG214" i="20"/>
  <c r="AG215" i="20"/>
  <c r="AG216" i="20"/>
  <c r="AG217" i="20"/>
  <c r="AG218" i="20"/>
  <c r="AG219" i="20"/>
  <c r="AG220" i="20"/>
  <c r="AG221" i="20"/>
  <c r="AG222" i="20"/>
  <c r="AG223" i="20"/>
  <c r="AG224" i="20"/>
  <c r="AG225" i="20"/>
  <c r="AG226" i="20"/>
  <c r="AG227" i="20"/>
  <c r="AG228" i="20"/>
  <c r="AG229" i="20"/>
  <c r="AG230" i="20"/>
  <c r="AG231" i="20"/>
  <c r="AG232" i="20"/>
  <c r="AG233" i="20"/>
  <c r="AG234" i="20"/>
  <c r="AG235" i="20"/>
  <c r="AG236" i="20"/>
  <c r="AG237" i="20"/>
  <c r="AH16" i="20"/>
  <c r="AJ16" i="20"/>
  <c r="I209" i="16"/>
  <c r="J210" i="23"/>
  <c r="A210" i="23"/>
  <c r="C210" i="15"/>
  <c r="I209" i="15"/>
  <c r="G211" i="23"/>
  <c r="C212" i="23"/>
  <c r="I211" i="23"/>
  <c r="H210" i="23"/>
  <c r="B210" i="23"/>
  <c r="I212" i="21"/>
  <c r="A211" i="21"/>
  <c r="J211" i="21"/>
  <c r="I209" i="17"/>
  <c r="I209" i="1"/>
  <c r="M208" i="18"/>
  <c r="L208" i="18"/>
  <c r="Q209" i="18"/>
  <c r="Q210" i="18"/>
  <c r="Q211" i="18"/>
  <c r="Q212" i="18"/>
  <c r="Q213" i="18"/>
  <c r="Q214" i="18"/>
  <c r="Q215" i="18"/>
  <c r="Q216" i="18"/>
  <c r="Q217" i="18"/>
  <c r="Q218" i="18"/>
  <c r="Q219" i="18"/>
  <c r="Q220" i="18"/>
  <c r="Q221" i="18"/>
  <c r="Q222" i="18"/>
  <c r="Q223" i="18"/>
  <c r="Q224" i="18"/>
  <c r="Q225" i="18"/>
  <c r="Q226" i="18"/>
  <c r="Q227" i="18"/>
  <c r="Q228" i="18"/>
  <c r="Q229" i="18"/>
  <c r="Q230" i="18"/>
  <c r="Q231" i="18"/>
  <c r="Q232" i="18"/>
  <c r="Q233" i="18"/>
  <c r="Q234" i="18"/>
  <c r="Q235" i="18"/>
  <c r="Q236" i="18"/>
  <c r="AG9" i="18"/>
  <c r="AH9" i="18"/>
  <c r="AH10" i="18"/>
  <c r="Q276" i="16"/>
  <c r="Q277" i="16"/>
  <c r="Q278" i="16"/>
  <c r="Q279" i="16"/>
  <c r="Q280" i="16"/>
  <c r="Q281" i="16"/>
  <c r="AG3" i="16"/>
  <c r="V4" i="16"/>
  <c r="AG4" i="16"/>
  <c r="V3" i="16"/>
  <c r="AG5" i="16"/>
  <c r="V5" i="16"/>
  <c r="AG9" i="16"/>
  <c r="AG10" i="16"/>
  <c r="AH9" i="16"/>
  <c r="AK207" i="17"/>
  <c r="AL207" i="17"/>
  <c r="AM207" i="17"/>
  <c r="W208" i="17"/>
  <c r="L207" i="17"/>
  <c r="Q208" i="17"/>
  <c r="M207" i="17"/>
  <c r="M208" i="1"/>
  <c r="L208" i="1"/>
  <c r="Q209" i="1"/>
  <c r="Q210" i="1"/>
  <c r="Q211" i="1"/>
  <c r="Q212" i="1"/>
  <c r="Q213" i="1"/>
  <c r="Q214" i="1"/>
  <c r="Q215" i="1"/>
  <c r="Q216" i="1"/>
  <c r="Q217" i="1"/>
  <c r="Q218" i="1"/>
  <c r="Q219" i="1"/>
  <c r="Q220" i="1"/>
  <c r="Q221" i="1"/>
  <c r="Q222" i="1"/>
  <c r="Q223" i="1"/>
  <c r="Q224" i="1"/>
  <c r="Q225" i="1"/>
  <c r="Q226" i="1"/>
  <c r="Q227" i="1"/>
  <c r="Q228" i="1"/>
  <c r="Q229" i="1"/>
  <c r="Q230" i="1"/>
  <c r="Q231" i="1"/>
  <c r="Q232" i="1"/>
  <c r="Q233" i="1"/>
  <c r="Q234" i="1"/>
  <c r="Q235" i="1"/>
  <c r="Q236" i="1"/>
  <c r="Q237" i="1"/>
  <c r="Q238" i="1"/>
  <c r="Q239" i="1"/>
  <c r="Q240" i="1"/>
  <c r="Q241" i="1"/>
  <c r="Q242" i="1"/>
  <c r="Q243" i="1"/>
  <c r="Q244" i="1"/>
  <c r="Q245" i="1"/>
  <c r="Q246" i="1"/>
  <c r="Q247" i="1"/>
  <c r="Q248" i="1"/>
  <c r="Q249" i="1"/>
  <c r="Q250" i="1"/>
  <c r="Q251" i="1"/>
  <c r="Q252" i="1"/>
  <c r="Q253" i="1"/>
  <c r="Q254" i="1"/>
  <c r="Q255" i="1"/>
  <c r="Q256" i="1"/>
  <c r="Q257" i="1"/>
  <c r="Q258" i="1"/>
  <c r="Q259" i="1"/>
  <c r="Q260" i="1"/>
  <c r="Q261" i="1"/>
  <c r="Q262" i="1"/>
  <c r="Q263" i="1"/>
  <c r="Q264" i="1"/>
  <c r="Q265" i="1"/>
  <c r="Q266" i="1"/>
  <c r="Q267" i="1"/>
  <c r="Q268" i="1"/>
  <c r="Q269" i="1"/>
  <c r="Q270" i="1"/>
  <c r="Q271" i="1"/>
  <c r="Q272" i="1"/>
  <c r="Q273" i="1"/>
  <c r="Q274" i="1"/>
  <c r="Q275" i="1"/>
  <c r="AH10" i="1"/>
  <c r="AG11" i="1"/>
  <c r="H209" i="14"/>
  <c r="B209" i="14"/>
  <c r="C211" i="14"/>
  <c r="G210" i="14"/>
  <c r="H211" i="24"/>
  <c r="B211" i="24"/>
  <c r="C213" i="24"/>
  <c r="G212" i="24"/>
  <c r="B209" i="18"/>
  <c r="H209" i="18"/>
  <c r="C211" i="18"/>
  <c r="G210" i="18"/>
  <c r="AV18" i="16"/>
  <c r="AS18" i="16"/>
  <c r="AS26" i="16"/>
  <c r="D16" i="26"/>
  <c r="R8" i="28"/>
  <c r="AS20" i="16"/>
  <c r="AS28" i="16"/>
  <c r="D18" i="26"/>
  <c r="AV20" i="16"/>
  <c r="AV19" i="16"/>
  <c r="AS19" i="16"/>
  <c r="AS27" i="16"/>
  <c r="D17" i="26"/>
  <c r="O8" i="28"/>
  <c r="AQ37" i="18"/>
  <c r="AQ33" i="18"/>
  <c r="AQ35" i="18"/>
  <c r="AV19" i="23"/>
  <c r="AS19" i="23"/>
  <c r="AV18" i="23"/>
  <c r="AS18" i="23"/>
  <c r="AV20" i="23"/>
  <c r="AS20" i="23"/>
  <c r="AG17" i="23"/>
  <c r="AH18" i="23"/>
  <c r="AH19" i="23"/>
  <c r="AJ19" i="23"/>
  <c r="AS28" i="20"/>
  <c r="L8" i="26"/>
  <c r="L8" i="19"/>
  <c r="AV28" i="20"/>
  <c r="AU20" i="20"/>
  <c r="AS26" i="20"/>
  <c r="L6" i="26"/>
  <c r="H8" i="28"/>
  <c r="L6" i="19"/>
  <c r="H6" i="28"/>
  <c r="AV26" i="20"/>
  <c r="AU18" i="20"/>
  <c r="AS27" i="20"/>
  <c r="L7" i="26"/>
  <c r="F8" i="28"/>
  <c r="L7" i="19"/>
  <c r="F6" i="28"/>
  <c r="AV27" i="20"/>
  <c r="AU19" i="20"/>
  <c r="AH17" i="20"/>
  <c r="AQ33" i="1"/>
  <c r="AQ35" i="1"/>
  <c r="AQ37" i="1"/>
  <c r="I212" i="23"/>
  <c r="C213" i="23"/>
  <c r="G212" i="23"/>
  <c r="H211" i="23"/>
  <c r="B211" i="23"/>
  <c r="A209" i="15"/>
  <c r="J209" i="15"/>
  <c r="A209" i="16"/>
  <c r="J209" i="16"/>
  <c r="A211" i="23"/>
  <c r="J211" i="23"/>
  <c r="C211" i="15"/>
  <c r="I210" i="15"/>
  <c r="I210" i="16"/>
  <c r="A212" i="21"/>
  <c r="J212" i="21"/>
  <c r="AF4" i="21"/>
  <c r="AF3" i="21"/>
  <c r="AF5" i="21"/>
  <c r="J209" i="17"/>
  <c r="A209" i="17"/>
  <c r="I210" i="17"/>
  <c r="I210" i="1"/>
  <c r="A209" i="1"/>
  <c r="J209" i="1"/>
  <c r="Q237" i="18"/>
  <c r="Q238" i="18"/>
  <c r="Q239" i="18"/>
  <c r="AH11" i="18"/>
  <c r="AH12" i="18"/>
  <c r="AH13" i="18"/>
  <c r="AG10" i="18"/>
  <c r="V4" i="18"/>
  <c r="V5" i="18"/>
  <c r="V3" i="18"/>
  <c r="AG5" i="18"/>
  <c r="AG3" i="18"/>
  <c r="AG4" i="18"/>
  <c r="AH10" i="16"/>
  <c r="AG11" i="16"/>
  <c r="AL208" i="17"/>
  <c r="AH6" i="17"/>
  <c r="AH8" i="17"/>
  <c r="AK208" i="17"/>
  <c r="AG6" i="17"/>
  <c r="AG8" i="17"/>
  <c r="AM208" i="17"/>
  <c r="AI6" i="17"/>
  <c r="L208" i="17"/>
  <c r="Q209" i="17"/>
  <c r="Q210" i="17"/>
  <c r="Q211" i="17"/>
  <c r="Q212" i="17"/>
  <c r="Q213" i="17"/>
  <c r="Q214" i="17"/>
  <c r="Q215" i="17"/>
  <c r="Q216" i="17"/>
  <c r="Q217" i="17"/>
  <c r="Q218" i="17"/>
  <c r="Q219" i="17"/>
  <c r="Q220" i="17"/>
  <c r="Q221" i="17"/>
  <c r="Q222" i="17"/>
  <c r="Q223" i="17"/>
  <c r="Q224" i="17"/>
  <c r="Q225" i="17"/>
  <c r="Q226" i="17"/>
  <c r="Q227" i="17"/>
  <c r="Q228" i="17"/>
  <c r="Q229" i="17"/>
  <c r="Q230" i="17"/>
  <c r="Q231" i="17"/>
  <c r="Q232" i="17"/>
  <c r="Q233" i="17"/>
  <c r="Q234" i="17"/>
  <c r="Q235" i="17"/>
  <c r="Q236" i="17"/>
  <c r="Q237" i="17"/>
  <c r="Q238" i="17"/>
  <c r="Q239" i="17"/>
  <c r="Q240" i="17"/>
  <c r="Q241" i="17"/>
  <c r="Q242" i="17"/>
  <c r="Q243" i="17"/>
  <c r="Q244" i="17"/>
  <c r="Q245" i="17"/>
  <c r="Q246" i="17"/>
  <c r="Q247" i="17"/>
  <c r="Q248" i="17"/>
  <c r="Q249" i="17"/>
  <c r="Q250" i="17"/>
  <c r="Q251" i="17"/>
  <c r="Q252" i="17"/>
  <c r="Q253" i="17"/>
  <c r="Q254" i="17"/>
  <c r="Q255" i="17"/>
  <c r="Q256" i="17"/>
  <c r="Q257" i="17"/>
  <c r="Q258" i="17"/>
  <c r="Q259" i="17"/>
  <c r="Q260" i="17"/>
  <c r="Q261" i="17"/>
  <c r="Q262" i="17"/>
  <c r="Q263" i="17"/>
  <c r="Q264" i="17"/>
  <c r="Q265" i="17"/>
  <c r="Q266" i="17"/>
  <c r="Q267" i="17"/>
  <c r="Q268" i="17"/>
  <c r="Q269" i="17"/>
  <c r="Q270" i="17"/>
  <c r="Q271" i="17"/>
  <c r="Q272" i="17"/>
  <c r="Q273" i="17"/>
  <c r="Q274" i="17"/>
  <c r="Q275" i="17"/>
  <c r="M208" i="17"/>
  <c r="AJ10" i="1"/>
  <c r="AG5" i="1"/>
  <c r="V4" i="1"/>
  <c r="AV19" i="1"/>
  <c r="AG4" i="1"/>
  <c r="AG3" i="1"/>
  <c r="V3" i="1"/>
  <c r="V5" i="1"/>
  <c r="AG12" i="1"/>
  <c r="AH11" i="1"/>
  <c r="H210" i="14"/>
  <c r="B210" i="14"/>
  <c r="C212" i="14"/>
  <c r="G211" i="14"/>
  <c r="C214" i="24"/>
  <c r="G213" i="24"/>
  <c r="H212" i="24"/>
  <c r="B212" i="24"/>
  <c r="D17" i="19"/>
  <c r="D18" i="19"/>
  <c r="M8" i="26"/>
  <c r="M7" i="26"/>
  <c r="D16" i="19"/>
  <c r="R6" i="28"/>
  <c r="M8" i="19"/>
  <c r="M7" i="19"/>
  <c r="E18" i="26"/>
  <c r="E17" i="26"/>
  <c r="B210" i="18"/>
  <c r="H210" i="18"/>
  <c r="C212" i="18"/>
  <c r="G211" i="18"/>
  <c r="AV28" i="16"/>
  <c r="AU20" i="16"/>
  <c r="AV27" i="16"/>
  <c r="AU19" i="16"/>
  <c r="AV26" i="16"/>
  <c r="AU18" i="16"/>
  <c r="AV18" i="18"/>
  <c r="AS18" i="18"/>
  <c r="AS26" i="18"/>
  <c r="D31" i="26"/>
  <c r="AN8" i="28"/>
  <c r="AV20" i="18"/>
  <c r="AS20" i="18"/>
  <c r="AS28" i="18"/>
  <c r="D33" i="26"/>
  <c r="AV19" i="18"/>
  <c r="AS19" i="18"/>
  <c r="AS27" i="18"/>
  <c r="D32" i="26"/>
  <c r="AL8" i="28"/>
  <c r="AJ18" i="23"/>
  <c r="AG18" i="23"/>
  <c r="AG19" i="23"/>
  <c r="AS28" i="23"/>
  <c r="L23" i="26"/>
  <c r="L23" i="19"/>
  <c r="AV28" i="23"/>
  <c r="AU20" i="23"/>
  <c r="AS26" i="23"/>
  <c r="L21" i="26"/>
  <c r="AD8" i="28"/>
  <c r="L21" i="19"/>
  <c r="AD6" i="28"/>
  <c r="AV26" i="23"/>
  <c r="AU18" i="23"/>
  <c r="AS27" i="23"/>
  <c r="L22" i="26"/>
  <c r="AB8" i="28"/>
  <c r="L22" i="19"/>
  <c r="AB6" i="28"/>
  <c r="AV27" i="23"/>
  <c r="AU19" i="23"/>
  <c r="AH20" i="23"/>
  <c r="AG20" i="23"/>
  <c r="AG21" i="23"/>
  <c r="AG22" i="23"/>
  <c r="AG23" i="23"/>
  <c r="AG24" i="23"/>
  <c r="AG25" i="23"/>
  <c r="AG26" i="23"/>
  <c r="AG27" i="23"/>
  <c r="AG28" i="23"/>
  <c r="AG29" i="23"/>
  <c r="AG30" i="23"/>
  <c r="AG31" i="23"/>
  <c r="AG32" i="23"/>
  <c r="AG33" i="23"/>
  <c r="AG34" i="23"/>
  <c r="AG35" i="23"/>
  <c r="AG36" i="23"/>
  <c r="AG37" i="23"/>
  <c r="AG38" i="23"/>
  <c r="AG39" i="23"/>
  <c r="AG40" i="23"/>
  <c r="AG41" i="23"/>
  <c r="AG42" i="23"/>
  <c r="AG43" i="23"/>
  <c r="AG44" i="23"/>
  <c r="AG45" i="23"/>
  <c r="AG46" i="23"/>
  <c r="AG47" i="23"/>
  <c r="AG48" i="23"/>
  <c r="AG49" i="23"/>
  <c r="AG50" i="23"/>
  <c r="AG51" i="23"/>
  <c r="AG52" i="23"/>
  <c r="AG53" i="23"/>
  <c r="AG54" i="23"/>
  <c r="AG55" i="23"/>
  <c r="AG56" i="23"/>
  <c r="AG57" i="23"/>
  <c r="AG58" i="23"/>
  <c r="AG59" i="23"/>
  <c r="AG60" i="23"/>
  <c r="AG61" i="23"/>
  <c r="AG62" i="23"/>
  <c r="AG63" i="23"/>
  <c r="AG64" i="23"/>
  <c r="AG65" i="23"/>
  <c r="AG66" i="23"/>
  <c r="AG67" i="23"/>
  <c r="AG68" i="23"/>
  <c r="AG69" i="23"/>
  <c r="AG70" i="23"/>
  <c r="AG71" i="23"/>
  <c r="AG72" i="23"/>
  <c r="AG73" i="23"/>
  <c r="AG74" i="23"/>
  <c r="AG75" i="23"/>
  <c r="AG76" i="23"/>
  <c r="AG77" i="23"/>
  <c r="AG78" i="23"/>
  <c r="AG79" i="23"/>
  <c r="AG80" i="23"/>
  <c r="AG81" i="23"/>
  <c r="AG82" i="23"/>
  <c r="AG83" i="23"/>
  <c r="AG84" i="23"/>
  <c r="AG85" i="23"/>
  <c r="AG86" i="23"/>
  <c r="AG87" i="23"/>
  <c r="AG88" i="23"/>
  <c r="AG89" i="23"/>
  <c r="AG90" i="23"/>
  <c r="AG91" i="23"/>
  <c r="AG92" i="23"/>
  <c r="AG93" i="23"/>
  <c r="AG94" i="23"/>
  <c r="AG95" i="23"/>
  <c r="AG96" i="23"/>
  <c r="AG97" i="23"/>
  <c r="AG98" i="23"/>
  <c r="AG99" i="23"/>
  <c r="AG100" i="23"/>
  <c r="AG101" i="23"/>
  <c r="AG102" i="23"/>
  <c r="AG103" i="23"/>
  <c r="AG104" i="23"/>
  <c r="AG105" i="23"/>
  <c r="AG106" i="23"/>
  <c r="AG107" i="23"/>
  <c r="AG108" i="23"/>
  <c r="AG109" i="23"/>
  <c r="AG110" i="23"/>
  <c r="AG111" i="23"/>
  <c r="AG112" i="23"/>
  <c r="AG113" i="23"/>
  <c r="AG114" i="23"/>
  <c r="AG115" i="23"/>
  <c r="AG116" i="23"/>
  <c r="AG117" i="23"/>
  <c r="AG118" i="23"/>
  <c r="AG119" i="23"/>
  <c r="AG120" i="23"/>
  <c r="AG121" i="23"/>
  <c r="AG122" i="23"/>
  <c r="AG123" i="23"/>
  <c r="AG124" i="23"/>
  <c r="AG125" i="23"/>
  <c r="AG126" i="23"/>
  <c r="AG127" i="23"/>
  <c r="AG128" i="23"/>
  <c r="AG129" i="23"/>
  <c r="AG130" i="23"/>
  <c r="AG131" i="23"/>
  <c r="AG132" i="23"/>
  <c r="AG133" i="23"/>
  <c r="AG134" i="23"/>
  <c r="AG135" i="23"/>
  <c r="AG136" i="23"/>
  <c r="AG137" i="23"/>
  <c r="AG138" i="23"/>
  <c r="AG139" i="23"/>
  <c r="AG140" i="23"/>
  <c r="AG141" i="23"/>
  <c r="AG142" i="23"/>
  <c r="AG143" i="23"/>
  <c r="AG144" i="23"/>
  <c r="AG145" i="23"/>
  <c r="AG146" i="23"/>
  <c r="AG147" i="23"/>
  <c r="AG148" i="23"/>
  <c r="AG149" i="23"/>
  <c r="AG150" i="23"/>
  <c r="AG151" i="23"/>
  <c r="AG152" i="23"/>
  <c r="AG153" i="23"/>
  <c r="AG154" i="23"/>
  <c r="AG155" i="23"/>
  <c r="AG156" i="23"/>
  <c r="AG157" i="23"/>
  <c r="AG158" i="23"/>
  <c r="AG159" i="23"/>
  <c r="AG160" i="23"/>
  <c r="AG161" i="23"/>
  <c r="AG162" i="23"/>
  <c r="AG163" i="23"/>
  <c r="AG164" i="23"/>
  <c r="AG165" i="23"/>
  <c r="AG166" i="23"/>
  <c r="AG167" i="23"/>
  <c r="AG168" i="23"/>
  <c r="AG169" i="23"/>
  <c r="AG170" i="23"/>
  <c r="AG171" i="23"/>
  <c r="AG172" i="23"/>
  <c r="AG173" i="23"/>
  <c r="AG174" i="23"/>
  <c r="AG175" i="23"/>
  <c r="AG176" i="23"/>
  <c r="AG177" i="23"/>
  <c r="AG178" i="23"/>
  <c r="AG179" i="23"/>
  <c r="AG180" i="23"/>
  <c r="AG181" i="23"/>
  <c r="AG182" i="23"/>
  <c r="AG183" i="23"/>
  <c r="AG184" i="23"/>
  <c r="AG185" i="23"/>
  <c r="AG186" i="23"/>
  <c r="AG187" i="23"/>
  <c r="AG188" i="23"/>
  <c r="AG189" i="23"/>
  <c r="AG190" i="23"/>
  <c r="AG191" i="23"/>
  <c r="AG192" i="23"/>
  <c r="AG193" i="23"/>
  <c r="AG194" i="23"/>
  <c r="AG195" i="23"/>
  <c r="AG196" i="23"/>
  <c r="AG197" i="23"/>
  <c r="AG198" i="23"/>
  <c r="AG199" i="23"/>
  <c r="AG200" i="23"/>
  <c r="AG201" i="23"/>
  <c r="AG202" i="23"/>
  <c r="AG203" i="23"/>
  <c r="AG204" i="23"/>
  <c r="AG205" i="23"/>
  <c r="AG206" i="23"/>
  <c r="AG207" i="23"/>
  <c r="AG208" i="23"/>
  <c r="AG209" i="23"/>
  <c r="AG210" i="23"/>
  <c r="AG211" i="23"/>
  <c r="AG212" i="23"/>
  <c r="AG213" i="23"/>
  <c r="AG214" i="23"/>
  <c r="AG215" i="23"/>
  <c r="AG216" i="23"/>
  <c r="AG217" i="23"/>
  <c r="AG218" i="23"/>
  <c r="AG219" i="23"/>
  <c r="AG220" i="23"/>
  <c r="AG221" i="23"/>
  <c r="AG222" i="23"/>
  <c r="AG223" i="23"/>
  <c r="AG224" i="23"/>
  <c r="AG225" i="23"/>
  <c r="AG226" i="23"/>
  <c r="AG227" i="23"/>
  <c r="AG228" i="23"/>
  <c r="AG229" i="23"/>
  <c r="AG230" i="23"/>
  <c r="AG231" i="23"/>
  <c r="AG232" i="23"/>
  <c r="AG233" i="23"/>
  <c r="AG234" i="23"/>
  <c r="AG235" i="23"/>
  <c r="AG236" i="23"/>
  <c r="AG237" i="23"/>
  <c r="AQ37" i="17"/>
  <c r="AQ33" i="17"/>
  <c r="AQ35" i="17"/>
  <c r="Q276" i="17"/>
  <c r="AJ17" i="20"/>
  <c r="AH18" i="20"/>
  <c r="AU27" i="20"/>
  <c r="AT19" i="20"/>
  <c r="AT27" i="20"/>
  <c r="AU26" i="20"/>
  <c r="AT18" i="20"/>
  <c r="AU28" i="20"/>
  <c r="AT20" i="20"/>
  <c r="AT28" i="20"/>
  <c r="AS20" i="1"/>
  <c r="D8" i="19"/>
  <c r="AV20" i="1"/>
  <c r="AV28" i="1"/>
  <c r="AS18" i="1"/>
  <c r="D6" i="19"/>
  <c r="E6" i="28"/>
  <c r="AV18" i="1"/>
  <c r="AV27" i="1"/>
  <c r="AS19" i="1"/>
  <c r="AS27" i="1"/>
  <c r="A210" i="16"/>
  <c r="J210" i="16"/>
  <c r="H212" i="23"/>
  <c r="B212" i="23"/>
  <c r="C212" i="15"/>
  <c r="I211" i="15"/>
  <c r="I211" i="16"/>
  <c r="I213" i="23"/>
  <c r="C214" i="23"/>
  <c r="G213" i="23"/>
  <c r="A210" i="15"/>
  <c r="J210" i="15"/>
  <c r="J212" i="23"/>
  <c r="A212" i="23"/>
  <c r="J210" i="17"/>
  <c r="A210" i="17"/>
  <c r="I211" i="17"/>
  <c r="I211" i="1"/>
  <c r="A210" i="1"/>
  <c r="J210" i="1"/>
  <c r="AG11" i="18"/>
  <c r="AH14" i="18"/>
  <c r="AJ14" i="18"/>
  <c r="AH15" i="18"/>
  <c r="AJ15" i="18"/>
  <c r="AG12" i="16"/>
  <c r="AG13" i="16"/>
  <c r="AH11" i="16"/>
  <c r="V5" i="17"/>
  <c r="V3" i="17"/>
  <c r="AG5" i="17"/>
  <c r="AG3" i="17"/>
  <c r="AG4" i="17"/>
  <c r="V4" i="17"/>
  <c r="AH9" i="17"/>
  <c r="AJ9" i="17"/>
  <c r="AG9" i="17"/>
  <c r="AG13" i="1"/>
  <c r="AG14" i="1"/>
  <c r="AH12" i="1"/>
  <c r="AH13" i="1"/>
  <c r="AJ13" i="1"/>
  <c r="AJ11" i="1"/>
  <c r="C213" i="14"/>
  <c r="G212" i="14"/>
  <c r="H211" i="14"/>
  <c r="B211" i="14"/>
  <c r="H213" i="24"/>
  <c r="B213" i="24"/>
  <c r="C215" i="24"/>
  <c r="G214" i="24"/>
  <c r="E18" i="19"/>
  <c r="O6" i="28"/>
  <c r="M23" i="26"/>
  <c r="M22" i="26"/>
  <c r="E17" i="19"/>
  <c r="D33" i="19"/>
  <c r="M23" i="19"/>
  <c r="M22" i="19"/>
  <c r="D7" i="19"/>
  <c r="E7" i="19"/>
  <c r="C213" i="18"/>
  <c r="G212" i="18"/>
  <c r="E33" i="26"/>
  <c r="E32" i="26"/>
  <c r="D31" i="19"/>
  <c r="AN6" i="28"/>
  <c r="D32" i="19"/>
  <c r="AL6" i="28"/>
  <c r="B211" i="18"/>
  <c r="H211" i="18"/>
  <c r="AU28" i="16"/>
  <c r="AT20" i="16"/>
  <c r="AT28" i="16"/>
  <c r="AU27" i="16"/>
  <c r="AT19" i="16"/>
  <c r="AT27" i="16"/>
  <c r="AU26" i="16"/>
  <c r="AT18" i="16"/>
  <c r="AV27" i="18"/>
  <c r="AU19" i="18"/>
  <c r="AV28" i="18"/>
  <c r="AU20" i="18"/>
  <c r="AV26" i="18"/>
  <c r="AU18" i="18"/>
  <c r="AJ20" i="23"/>
  <c r="AH21" i="23"/>
  <c r="AU27" i="23"/>
  <c r="AT19" i="23"/>
  <c r="AT27" i="23"/>
  <c r="AU26" i="23"/>
  <c r="AT18" i="23"/>
  <c r="AU28" i="23"/>
  <c r="AT20" i="23"/>
  <c r="AT28" i="23"/>
  <c r="AV19" i="17"/>
  <c r="AS19" i="17"/>
  <c r="AS27" i="17"/>
  <c r="D12" i="26"/>
  <c r="I8" i="28"/>
  <c r="AV18" i="17"/>
  <c r="AS18" i="17"/>
  <c r="AS26" i="17"/>
  <c r="D11" i="26"/>
  <c r="K8" i="28"/>
  <c r="AV20" i="17"/>
  <c r="AS20" i="17"/>
  <c r="AS28" i="17"/>
  <c r="D13" i="26"/>
  <c r="BB21" i="20"/>
  <c r="AT26" i="20"/>
  <c r="BB29" i="20"/>
  <c r="AV21" i="20"/>
  <c r="AJ18" i="20"/>
  <c r="AH19" i="20"/>
  <c r="AS26" i="1"/>
  <c r="AS28" i="1"/>
  <c r="D8" i="26"/>
  <c r="D7" i="26"/>
  <c r="C8" i="28"/>
  <c r="AU18" i="1"/>
  <c r="AV26" i="1"/>
  <c r="B213" i="23"/>
  <c r="U5" i="23"/>
  <c r="H213" i="23"/>
  <c r="U3" i="23"/>
  <c r="U4" i="23"/>
  <c r="I212" i="16"/>
  <c r="I214" i="23"/>
  <c r="C215" i="23"/>
  <c r="A211" i="15"/>
  <c r="J211" i="15"/>
  <c r="J213" i="23"/>
  <c r="A213" i="23"/>
  <c r="C213" i="15"/>
  <c r="I212" i="15"/>
  <c r="A211" i="16"/>
  <c r="J211" i="16"/>
  <c r="J211" i="17"/>
  <c r="A211" i="17"/>
  <c r="I212" i="17"/>
  <c r="I212" i="1"/>
  <c r="A211" i="1"/>
  <c r="J211" i="1"/>
  <c r="AG12" i="18"/>
  <c r="AH16" i="18"/>
  <c r="AH12" i="16"/>
  <c r="AH13" i="16"/>
  <c r="AG14" i="16"/>
  <c r="AH10" i="17"/>
  <c r="AJ10" i="17"/>
  <c r="AG10" i="17"/>
  <c r="AU19" i="1"/>
  <c r="AH14" i="1"/>
  <c r="AJ14" i="1"/>
  <c r="AU20" i="1"/>
  <c r="AG15" i="1"/>
  <c r="AG16" i="1"/>
  <c r="AG17" i="1"/>
  <c r="AJ12" i="1"/>
  <c r="H212" i="14"/>
  <c r="B212" i="14"/>
  <c r="C214" i="14"/>
  <c r="G213" i="14"/>
  <c r="AV29" i="20"/>
  <c r="B214" i="24"/>
  <c r="H214" i="24"/>
  <c r="C216" i="24"/>
  <c r="G215" i="24"/>
  <c r="D11" i="19"/>
  <c r="K6" i="28"/>
  <c r="E8" i="19"/>
  <c r="C6" i="28"/>
  <c r="D12" i="19"/>
  <c r="I6" i="28"/>
  <c r="D13" i="19"/>
  <c r="E13" i="26"/>
  <c r="E12" i="26"/>
  <c r="E8" i="26"/>
  <c r="E33" i="19"/>
  <c r="E32" i="19"/>
  <c r="B212" i="18"/>
  <c r="H212" i="18"/>
  <c r="C214" i="18"/>
  <c r="G213" i="18"/>
  <c r="AS12" i="23"/>
  <c r="J23" i="19"/>
  <c r="AV12" i="23"/>
  <c r="AS11" i="23"/>
  <c r="J22" i="19"/>
  <c r="AB5" i="28"/>
  <c r="AV11" i="23"/>
  <c r="AT26" i="16"/>
  <c r="AV29" i="16"/>
  <c r="AV21" i="16"/>
  <c r="AS10" i="23"/>
  <c r="J21" i="19"/>
  <c r="AD5" i="28"/>
  <c r="AV10" i="23"/>
  <c r="AU10" i="23"/>
  <c r="AT10" i="23"/>
  <c r="D6" i="26"/>
  <c r="E8" i="28"/>
  <c r="AU26" i="18"/>
  <c r="AT18" i="18"/>
  <c r="AU28" i="18"/>
  <c r="AT20" i="18"/>
  <c r="AT28" i="18"/>
  <c r="AU27" i="18"/>
  <c r="AT19" i="18"/>
  <c r="AT27" i="18"/>
  <c r="AT26" i="23"/>
  <c r="AV21" i="23"/>
  <c r="AJ21" i="23"/>
  <c r="AH22" i="23"/>
  <c r="AV29" i="23"/>
  <c r="AV28" i="17"/>
  <c r="AU20" i="17"/>
  <c r="AV26" i="17"/>
  <c r="AU18" i="17"/>
  <c r="AV27" i="17"/>
  <c r="AU19" i="17"/>
  <c r="AJ19" i="20"/>
  <c r="AH20" i="20"/>
  <c r="AT20" i="1"/>
  <c r="AT28" i="1"/>
  <c r="AU28" i="1"/>
  <c r="AT19" i="1"/>
  <c r="AU27" i="1"/>
  <c r="AT18" i="1"/>
  <c r="BB21" i="1"/>
  <c r="AU26" i="1"/>
  <c r="A212" i="15"/>
  <c r="J212" i="15"/>
  <c r="A212" i="16"/>
  <c r="J212" i="16"/>
  <c r="C214" i="15"/>
  <c r="I213" i="15"/>
  <c r="I213" i="16"/>
  <c r="J214" i="23"/>
  <c r="A214" i="23"/>
  <c r="I215" i="23"/>
  <c r="C216" i="23"/>
  <c r="C217" i="23"/>
  <c r="C218" i="23"/>
  <c r="C219" i="23"/>
  <c r="C220" i="23"/>
  <c r="C221" i="23"/>
  <c r="C222" i="23"/>
  <c r="C223" i="23"/>
  <c r="C224" i="23"/>
  <c r="C225" i="23"/>
  <c r="C226" i="23"/>
  <c r="C227" i="23"/>
  <c r="C228" i="23"/>
  <c r="C229" i="23"/>
  <c r="C230" i="23"/>
  <c r="C231" i="23"/>
  <c r="C232" i="23"/>
  <c r="C233" i="23"/>
  <c r="C234" i="23"/>
  <c r="C235" i="23"/>
  <c r="C236" i="23"/>
  <c r="C237" i="23"/>
  <c r="J212" i="17"/>
  <c r="A212" i="17"/>
  <c r="I213" i="17"/>
  <c r="I213" i="1"/>
  <c r="A212" i="1"/>
  <c r="J212" i="1"/>
  <c r="AH17" i="18"/>
  <c r="AH18" i="18"/>
  <c r="AJ18" i="18"/>
  <c r="AG13" i="18"/>
  <c r="AG14" i="18"/>
  <c r="AG15" i="18"/>
  <c r="AJ16" i="18"/>
  <c r="AG15" i="16"/>
  <c r="AG16" i="16"/>
  <c r="AG17" i="16"/>
  <c r="AH14" i="16"/>
  <c r="AH11" i="17"/>
  <c r="AG11" i="17"/>
  <c r="AH15" i="1"/>
  <c r="AH16" i="1"/>
  <c r="AJ16" i="1"/>
  <c r="AG18" i="1"/>
  <c r="AG19" i="1"/>
  <c r="AG20" i="1"/>
  <c r="AG21" i="1"/>
  <c r="C215" i="14"/>
  <c r="G214" i="14"/>
  <c r="H213" i="14"/>
  <c r="B213" i="14"/>
  <c r="B215" i="24"/>
  <c r="H215" i="24"/>
  <c r="C217" i="24"/>
  <c r="G216" i="24"/>
  <c r="E12" i="19"/>
  <c r="E13" i="19"/>
  <c r="AV21" i="1"/>
  <c r="E7" i="26"/>
  <c r="B213" i="18"/>
  <c r="H213" i="18"/>
  <c r="C215" i="18"/>
  <c r="G214" i="18"/>
  <c r="K22" i="19"/>
  <c r="AU12" i="23"/>
  <c r="AT12" i="23"/>
  <c r="K23" i="19"/>
  <c r="AU11" i="23"/>
  <c r="AT11" i="23"/>
  <c r="AT26" i="18"/>
  <c r="AV29" i="18"/>
  <c r="AV21" i="18"/>
  <c r="AJ22" i="23"/>
  <c r="AH23" i="23"/>
  <c r="AU27" i="17"/>
  <c r="AT19" i="17"/>
  <c r="AT27" i="17"/>
  <c r="AU26" i="17"/>
  <c r="AT18" i="17"/>
  <c r="AU28" i="17"/>
  <c r="AT20" i="17"/>
  <c r="AT28" i="17"/>
  <c r="AJ20" i="20"/>
  <c r="AH21" i="20"/>
  <c r="AT26" i="1"/>
  <c r="AT27" i="1"/>
  <c r="I214" i="16"/>
  <c r="J215" i="23"/>
  <c r="AF3" i="23"/>
  <c r="A215" i="23"/>
  <c r="A213" i="15"/>
  <c r="J213" i="15"/>
  <c r="C215" i="15"/>
  <c r="I214" i="15"/>
  <c r="AF4" i="23"/>
  <c r="A213" i="16"/>
  <c r="J213" i="16"/>
  <c r="AF5" i="23"/>
  <c r="J213" i="17"/>
  <c r="A213" i="17"/>
  <c r="I214" i="17"/>
  <c r="I214" i="1"/>
  <c r="A213" i="1"/>
  <c r="J213" i="1"/>
  <c r="AH19" i="18"/>
  <c r="AH20" i="18"/>
  <c r="AG16" i="18"/>
  <c r="AG17" i="18"/>
  <c r="AJ17" i="18"/>
  <c r="AG18" i="16"/>
  <c r="AH15" i="16"/>
  <c r="AJ11" i="17"/>
  <c r="AH12" i="17"/>
  <c r="AJ12" i="17"/>
  <c r="AG12" i="17"/>
  <c r="AJ15" i="1"/>
  <c r="AH17" i="1"/>
  <c r="AJ17" i="1"/>
  <c r="AG22" i="1"/>
  <c r="AG23" i="1"/>
  <c r="AG24" i="1"/>
  <c r="AG25" i="1"/>
  <c r="H214" i="14"/>
  <c r="B214" i="14"/>
  <c r="C216" i="14"/>
  <c r="G215" i="14"/>
  <c r="B216" i="24"/>
  <c r="H216" i="24"/>
  <c r="C218" i="24"/>
  <c r="G217" i="24"/>
  <c r="AV13" i="23"/>
  <c r="AV29" i="1"/>
  <c r="B214" i="18"/>
  <c r="H214" i="18"/>
  <c r="C216" i="18"/>
  <c r="G215" i="18"/>
  <c r="AJ23" i="23"/>
  <c r="AH24" i="23"/>
  <c r="AT26" i="17"/>
  <c r="AV29" i="17"/>
  <c r="AV21" i="17"/>
  <c r="AJ21" i="20"/>
  <c r="AH22" i="20"/>
  <c r="A214" i="15"/>
  <c r="J214" i="15"/>
  <c r="A214" i="16"/>
  <c r="J214" i="16"/>
  <c r="C216" i="15"/>
  <c r="C217" i="15"/>
  <c r="C218" i="15"/>
  <c r="C219" i="15"/>
  <c r="C220" i="15"/>
  <c r="C221" i="15"/>
  <c r="C222" i="15"/>
  <c r="C223" i="15"/>
  <c r="C224" i="15"/>
  <c r="C225" i="15"/>
  <c r="C226" i="15"/>
  <c r="C227" i="15"/>
  <c r="C228" i="15"/>
  <c r="C229" i="15"/>
  <c r="C230" i="15"/>
  <c r="C231" i="15"/>
  <c r="C232" i="15"/>
  <c r="C233" i="15"/>
  <c r="C234" i="15"/>
  <c r="C235" i="15"/>
  <c r="C236" i="15"/>
  <c r="C237" i="15"/>
  <c r="I215" i="15"/>
  <c r="I215" i="16"/>
  <c r="J214" i="17"/>
  <c r="A214" i="17"/>
  <c r="I215" i="17"/>
  <c r="I215" i="1"/>
  <c r="A214" i="1"/>
  <c r="J214" i="1"/>
  <c r="AJ19" i="18"/>
  <c r="AG18" i="18"/>
  <c r="AJ20" i="18"/>
  <c r="AH21" i="18"/>
  <c r="AJ21" i="18"/>
  <c r="AJ15" i="16"/>
  <c r="AG19" i="16"/>
  <c r="AH16" i="16"/>
  <c r="AH13" i="17"/>
  <c r="AG13" i="17"/>
  <c r="AG26" i="1"/>
  <c r="AG27" i="1"/>
  <c r="AG28" i="1"/>
  <c r="AH18" i="1"/>
  <c r="AJ18" i="1"/>
  <c r="H215" i="14"/>
  <c r="B215" i="14"/>
  <c r="C217" i="14"/>
  <c r="G216" i="14"/>
  <c r="B217" i="24"/>
  <c r="H217" i="24"/>
  <c r="C219" i="24"/>
  <c r="G218" i="24"/>
  <c r="B215" i="18"/>
  <c r="H215" i="18"/>
  <c r="C217" i="18"/>
  <c r="G216" i="18"/>
  <c r="AJ24" i="23"/>
  <c r="AH25" i="23"/>
  <c r="AJ22" i="20"/>
  <c r="AH23" i="20"/>
  <c r="A215" i="16"/>
  <c r="J215" i="16"/>
  <c r="C218" i="16"/>
  <c r="C219" i="16"/>
  <c r="C220" i="16"/>
  <c r="C221" i="16"/>
  <c r="C222" i="16"/>
  <c r="C223" i="16"/>
  <c r="C224" i="16"/>
  <c r="C225" i="16"/>
  <c r="C226" i="16"/>
  <c r="C227" i="16"/>
  <c r="C228" i="16"/>
  <c r="C229" i="16"/>
  <c r="C230" i="16"/>
  <c r="C231" i="16"/>
  <c r="C232" i="16"/>
  <c r="C233" i="16"/>
  <c r="C234" i="16"/>
  <c r="C235" i="16"/>
  <c r="C236" i="16"/>
  <c r="C237" i="16"/>
  <c r="I216" i="16"/>
  <c r="A215" i="15"/>
  <c r="J215" i="15"/>
  <c r="AF3" i="15"/>
  <c r="AF5" i="15"/>
  <c r="AF4" i="15"/>
  <c r="J215" i="17"/>
  <c r="A215" i="17"/>
  <c r="I216" i="17"/>
  <c r="I216" i="1"/>
  <c r="A215" i="1"/>
  <c r="J215" i="1"/>
  <c r="AG19" i="18"/>
  <c r="AG20" i="18"/>
  <c r="AG21" i="18"/>
  <c r="AG22" i="18"/>
  <c r="AG23" i="18"/>
  <c r="AG24" i="18"/>
  <c r="AG25" i="18"/>
  <c r="AH22" i="18"/>
  <c r="AJ16" i="16"/>
  <c r="AH17" i="16"/>
  <c r="AG20" i="16"/>
  <c r="AG21" i="16"/>
  <c r="AG22" i="16"/>
  <c r="AG23" i="16"/>
  <c r="AG24" i="16"/>
  <c r="AG25" i="16"/>
  <c r="AG26" i="16"/>
  <c r="AG27" i="16"/>
  <c r="AG28" i="16"/>
  <c r="AG29" i="16"/>
  <c r="AG30" i="16"/>
  <c r="AG31" i="16"/>
  <c r="AG32" i="16"/>
  <c r="AG33" i="16"/>
  <c r="AG34" i="16"/>
  <c r="AG35" i="16"/>
  <c r="AG36" i="16"/>
  <c r="AG37" i="16"/>
  <c r="AG38" i="16"/>
  <c r="AG39" i="16"/>
  <c r="AG40" i="16"/>
  <c r="AG41" i="16"/>
  <c r="AG42" i="16"/>
  <c r="AG43" i="16"/>
  <c r="AG44" i="16"/>
  <c r="AG45" i="16"/>
  <c r="AG46" i="16"/>
  <c r="AG47" i="16"/>
  <c r="AG48" i="16"/>
  <c r="AG49" i="16"/>
  <c r="AG50" i="16"/>
  <c r="AG51" i="16"/>
  <c r="AG52" i="16"/>
  <c r="AG53" i="16"/>
  <c r="AG54" i="16"/>
  <c r="AG55" i="16"/>
  <c r="AG56" i="16"/>
  <c r="AG57" i="16"/>
  <c r="AG58" i="16"/>
  <c r="AG59" i="16"/>
  <c r="AG60" i="16"/>
  <c r="AG61" i="16"/>
  <c r="AG62" i="16"/>
  <c r="AG63" i="16"/>
  <c r="AG64" i="16"/>
  <c r="AG65" i="16"/>
  <c r="AG66" i="16"/>
  <c r="AG67" i="16"/>
  <c r="AG68" i="16"/>
  <c r="AG69" i="16"/>
  <c r="AG70" i="16"/>
  <c r="AG71" i="16"/>
  <c r="AG72" i="16"/>
  <c r="AG73" i="16"/>
  <c r="AG74" i="16"/>
  <c r="AG75" i="16"/>
  <c r="AG76" i="16"/>
  <c r="AG77" i="16"/>
  <c r="AG78" i="16"/>
  <c r="AG79" i="16"/>
  <c r="AG80" i="16"/>
  <c r="AG81" i="16"/>
  <c r="AG82" i="16"/>
  <c r="AG83" i="16"/>
  <c r="AG84" i="16"/>
  <c r="AG85" i="16"/>
  <c r="AG86" i="16"/>
  <c r="AG87" i="16"/>
  <c r="AG88" i="16"/>
  <c r="AG89" i="16"/>
  <c r="AG90" i="16"/>
  <c r="AG91" i="16"/>
  <c r="AG92" i="16"/>
  <c r="AG93" i="16"/>
  <c r="AG94" i="16"/>
  <c r="AG95" i="16"/>
  <c r="AG96" i="16"/>
  <c r="AG97" i="16"/>
  <c r="AG98" i="16"/>
  <c r="AG99" i="16"/>
  <c r="AG100" i="16"/>
  <c r="AG101" i="16"/>
  <c r="AG102" i="16"/>
  <c r="AG103" i="16"/>
  <c r="AG104" i="16"/>
  <c r="AG105" i="16"/>
  <c r="AG106" i="16"/>
  <c r="AG107" i="16"/>
  <c r="AG108" i="16"/>
  <c r="AG109" i="16"/>
  <c r="AG110" i="16"/>
  <c r="AG111" i="16"/>
  <c r="AG112" i="16"/>
  <c r="AG113" i="16"/>
  <c r="AG114" i="16"/>
  <c r="AG115" i="16"/>
  <c r="AG116" i="16"/>
  <c r="AG117" i="16"/>
  <c r="AG118" i="16"/>
  <c r="AG119" i="16"/>
  <c r="AG120" i="16"/>
  <c r="AG121" i="16"/>
  <c r="AG122" i="16"/>
  <c r="AG123" i="16"/>
  <c r="AG124" i="16"/>
  <c r="AG125" i="16"/>
  <c r="AG126" i="16"/>
  <c r="AG127" i="16"/>
  <c r="AG128" i="16"/>
  <c r="AG129" i="16"/>
  <c r="AG130" i="16"/>
  <c r="AG131" i="16"/>
  <c r="AG132" i="16"/>
  <c r="AG133" i="16"/>
  <c r="AG134" i="16"/>
  <c r="AG135" i="16"/>
  <c r="AG136" i="16"/>
  <c r="AG137" i="16"/>
  <c r="AG138" i="16"/>
  <c r="AG139" i="16"/>
  <c r="AG140" i="16"/>
  <c r="AG141" i="16"/>
  <c r="AG142" i="16"/>
  <c r="AG143" i="16"/>
  <c r="AG144" i="16"/>
  <c r="AG145" i="16"/>
  <c r="AG146" i="16"/>
  <c r="AG147" i="16"/>
  <c r="AG148" i="16"/>
  <c r="AG149" i="16"/>
  <c r="AG150" i="16"/>
  <c r="AG151" i="16"/>
  <c r="AG152" i="16"/>
  <c r="AG153" i="16"/>
  <c r="AG154" i="16"/>
  <c r="AG155" i="16"/>
  <c r="AG156" i="16"/>
  <c r="AG157" i="16"/>
  <c r="AG158" i="16"/>
  <c r="AG159" i="16"/>
  <c r="AG160" i="16"/>
  <c r="AG161" i="16"/>
  <c r="AG162" i="16"/>
  <c r="AG163" i="16"/>
  <c r="AG164" i="16"/>
  <c r="AG165" i="16"/>
  <c r="AG166" i="16"/>
  <c r="AG167" i="16"/>
  <c r="AG168" i="16"/>
  <c r="AG169" i="16"/>
  <c r="AG170" i="16"/>
  <c r="AG171" i="16"/>
  <c r="AG172" i="16"/>
  <c r="AG173" i="16"/>
  <c r="AG174" i="16"/>
  <c r="AG175" i="16"/>
  <c r="AG176" i="16"/>
  <c r="AG177" i="16"/>
  <c r="AG178" i="16"/>
  <c r="AG179" i="16"/>
  <c r="AG180" i="16"/>
  <c r="AG181" i="16"/>
  <c r="AG182" i="16"/>
  <c r="AG183" i="16"/>
  <c r="AG184" i="16"/>
  <c r="AG185" i="16"/>
  <c r="AG186" i="16"/>
  <c r="AG187" i="16"/>
  <c r="AG188" i="16"/>
  <c r="AG189" i="16"/>
  <c r="AG190" i="16"/>
  <c r="AG191" i="16"/>
  <c r="AG192" i="16"/>
  <c r="AG193" i="16"/>
  <c r="AG194" i="16"/>
  <c r="AG195" i="16"/>
  <c r="AG196" i="16"/>
  <c r="AG197" i="16"/>
  <c r="AG198" i="16"/>
  <c r="AG199" i="16"/>
  <c r="AG200" i="16"/>
  <c r="AG201" i="16"/>
  <c r="AG202" i="16"/>
  <c r="AG203" i="16"/>
  <c r="AG204" i="16"/>
  <c r="AG205" i="16"/>
  <c r="AG206" i="16"/>
  <c r="AG207" i="16"/>
  <c r="AG208" i="16"/>
  <c r="AG209" i="16"/>
  <c r="AG210" i="16"/>
  <c r="AG211" i="16"/>
  <c r="AG212" i="16"/>
  <c r="AG213" i="16"/>
  <c r="AG214" i="16"/>
  <c r="AG215" i="16"/>
  <c r="AG216" i="16"/>
  <c r="AG217" i="16"/>
  <c r="AG218" i="16"/>
  <c r="AG219" i="16"/>
  <c r="AG220" i="16"/>
  <c r="AG221" i="16"/>
  <c r="AG222" i="16"/>
  <c r="AG223" i="16"/>
  <c r="AG224" i="16"/>
  <c r="AG225" i="16"/>
  <c r="AG226" i="16"/>
  <c r="AG227" i="16"/>
  <c r="AG228" i="16"/>
  <c r="AG229" i="16"/>
  <c r="AG230" i="16"/>
  <c r="AG231" i="16"/>
  <c r="AG232" i="16"/>
  <c r="AG233" i="16"/>
  <c r="AG234" i="16"/>
  <c r="AG235" i="16"/>
  <c r="AG236" i="16"/>
  <c r="AG237" i="16"/>
  <c r="AH14" i="17"/>
  <c r="AJ13" i="17"/>
  <c r="AG14" i="17"/>
  <c r="AG29" i="1"/>
  <c r="AG30" i="1"/>
  <c r="AG31" i="1"/>
  <c r="AG32" i="1"/>
  <c r="AG33" i="1"/>
  <c r="AH19" i="1"/>
  <c r="H216" i="14"/>
  <c r="B216" i="14"/>
  <c r="C218" i="14"/>
  <c r="G217" i="14"/>
  <c r="B218" i="24"/>
  <c r="H218" i="24"/>
  <c r="C220" i="24"/>
  <c r="G219" i="24"/>
  <c r="B216" i="18"/>
  <c r="H216" i="18"/>
  <c r="C218" i="18"/>
  <c r="G217" i="18"/>
  <c r="AJ25" i="23"/>
  <c r="AH26" i="23"/>
  <c r="AJ23" i="20"/>
  <c r="AH24" i="20"/>
  <c r="A216" i="16"/>
  <c r="J216" i="16"/>
  <c r="AF5" i="16"/>
  <c r="AF3" i="16"/>
  <c r="AF4" i="16"/>
  <c r="J216" i="17"/>
  <c r="A216" i="17"/>
  <c r="I217" i="17"/>
  <c r="I217" i="1"/>
  <c r="A216" i="1"/>
  <c r="J216" i="1"/>
  <c r="AG26" i="18"/>
  <c r="AG27" i="18"/>
  <c r="AG28" i="18"/>
  <c r="AG29" i="18"/>
  <c r="AG30" i="18"/>
  <c r="AG31" i="18"/>
  <c r="AG32" i="18"/>
  <c r="AG33" i="18"/>
  <c r="AG34" i="18"/>
  <c r="AG35" i="18"/>
  <c r="AG36" i="18"/>
  <c r="AG37" i="18"/>
  <c r="AG38" i="18"/>
  <c r="AG39" i="18"/>
  <c r="AG40" i="18"/>
  <c r="AG41" i="18"/>
  <c r="AG42" i="18"/>
  <c r="AG43" i="18"/>
  <c r="AG44" i="18"/>
  <c r="AG45" i="18"/>
  <c r="AG46" i="18"/>
  <c r="AG47" i="18"/>
  <c r="AG48" i="18"/>
  <c r="AG49" i="18"/>
  <c r="AG50" i="18"/>
  <c r="AG51" i="18"/>
  <c r="AG52" i="18"/>
  <c r="AG53" i="18"/>
  <c r="AG54" i="18"/>
  <c r="AG55" i="18"/>
  <c r="AG56" i="18"/>
  <c r="AG57" i="18"/>
  <c r="AG58" i="18"/>
  <c r="AG59" i="18"/>
  <c r="AG60" i="18"/>
  <c r="AG61" i="18"/>
  <c r="AG62" i="18"/>
  <c r="AG63" i="18"/>
  <c r="AG64" i="18"/>
  <c r="AG65" i="18"/>
  <c r="AG66" i="18"/>
  <c r="AG67" i="18"/>
  <c r="AG68" i="18"/>
  <c r="AG69" i="18"/>
  <c r="AG70" i="18"/>
  <c r="AG71" i="18"/>
  <c r="AG72" i="18"/>
  <c r="AG73" i="18"/>
  <c r="AG74" i="18"/>
  <c r="AG75" i="18"/>
  <c r="AG76" i="18"/>
  <c r="AG77" i="18"/>
  <c r="AG78" i="18"/>
  <c r="AG79" i="18"/>
  <c r="AG80" i="18"/>
  <c r="AG81" i="18"/>
  <c r="AG82" i="18"/>
  <c r="AG83" i="18"/>
  <c r="AG84" i="18"/>
  <c r="AG85" i="18"/>
  <c r="AG86" i="18"/>
  <c r="AG87" i="18"/>
  <c r="AG88" i="18"/>
  <c r="AG89" i="18"/>
  <c r="AG90" i="18"/>
  <c r="AG91" i="18"/>
  <c r="AG92" i="18"/>
  <c r="AG93" i="18"/>
  <c r="AG94" i="18"/>
  <c r="AG95" i="18"/>
  <c r="AG96" i="18"/>
  <c r="AG97" i="18"/>
  <c r="AG98" i="18"/>
  <c r="AG99" i="18"/>
  <c r="AG100" i="18"/>
  <c r="AG101" i="18"/>
  <c r="AG102" i="18"/>
  <c r="AG103" i="18"/>
  <c r="AG104" i="18"/>
  <c r="AG105" i="18"/>
  <c r="AG106" i="18"/>
  <c r="AG107" i="18"/>
  <c r="AG108" i="18"/>
  <c r="AG109" i="18"/>
  <c r="AG110" i="18"/>
  <c r="AG111" i="18"/>
  <c r="AG112" i="18"/>
  <c r="AG113" i="18"/>
  <c r="AG114" i="18"/>
  <c r="AG115" i="18"/>
  <c r="AG116" i="18"/>
  <c r="AG117" i="18"/>
  <c r="AG118" i="18"/>
  <c r="AG119" i="18"/>
  <c r="AG120" i="18"/>
  <c r="AG121" i="18"/>
  <c r="AG122" i="18"/>
  <c r="AG123" i="18"/>
  <c r="AG124" i="18"/>
  <c r="AG125" i="18"/>
  <c r="AG126" i="18"/>
  <c r="AG127" i="18"/>
  <c r="AG128" i="18"/>
  <c r="AG129" i="18"/>
  <c r="AG130" i="18"/>
  <c r="AG131" i="18"/>
  <c r="AG132" i="18"/>
  <c r="AG133" i="18"/>
  <c r="AG134" i="18"/>
  <c r="AG135" i="18"/>
  <c r="AG136" i="18"/>
  <c r="AG137" i="18"/>
  <c r="AG138" i="18"/>
  <c r="AG139" i="18"/>
  <c r="AG140" i="18"/>
  <c r="AG141" i="18"/>
  <c r="AG142" i="18"/>
  <c r="AG143" i="18"/>
  <c r="AG144" i="18"/>
  <c r="AG145" i="18"/>
  <c r="AG146" i="18"/>
  <c r="AG147" i="18"/>
  <c r="AG148" i="18"/>
  <c r="AG149" i="18"/>
  <c r="AG150" i="18"/>
  <c r="AG151" i="18"/>
  <c r="AG152" i="18"/>
  <c r="AG153" i="18"/>
  <c r="AG154" i="18"/>
  <c r="AG155" i="18"/>
  <c r="AG156" i="18"/>
  <c r="AG157" i="18"/>
  <c r="AG158" i="18"/>
  <c r="AG159" i="18"/>
  <c r="AG160" i="18"/>
  <c r="AG161" i="18"/>
  <c r="AG162" i="18"/>
  <c r="AG163" i="18"/>
  <c r="AG164" i="18"/>
  <c r="AG165" i="18"/>
  <c r="AG166" i="18"/>
  <c r="AG167" i="18"/>
  <c r="AG168" i="18"/>
  <c r="AG169" i="18"/>
  <c r="AG170" i="18"/>
  <c r="AG171" i="18"/>
  <c r="AG172" i="18"/>
  <c r="AG173" i="18"/>
  <c r="AG174" i="18"/>
  <c r="AG175" i="18"/>
  <c r="AG176" i="18"/>
  <c r="AG177" i="18"/>
  <c r="AG178" i="18"/>
  <c r="AG179" i="18"/>
  <c r="AG180" i="18"/>
  <c r="AG181" i="18"/>
  <c r="AG182" i="18"/>
  <c r="AG183" i="18"/>
  <c r="AG184" i="18"/>
  <c r="AG185" i="18"/>
  <c r="AG186" i="18"/>
  <c r="AG187" i="18"/>
  <c r="AG188" i="18"/>
  <c r="AG189" i="18"/>
  <c r="AG190" i="18"/>
  <c r="AG191" i="18"/>
  <c r="AG192" i="18"/>
  <c r="AG193" i="18"/>
  <c r="AG194" i="18"/>
  <c r="AG195" i="18"/>
  <c r="AG196" i="18"/>
  <c r="AG197" i="18"/>
  <c r="AG198" i="18"/>
  <c r="AG199" i="18"/>
  <c r="AG200" i="18"/>
  <c r="AG201" i="18"/>
  <c r="AG202" i="18"/>
  <c r="AG203" i="18"/>
  <c r="AG204" i="18"/>
  <c r="AG205" i="18"/>
  <c r="AG206" i="18"/>
  <c r="AG207" i="18"/>
  <c r="AG208" i="18"/>
  <c r="AG209" i="18"/>
  <c r="AG210" i="18"/>
  <c r="AG211" i="18"/>
  <c r="AG212" i="18"/>
  <c r="AG213" i="18"/>
  <c r="AG214" i="18"/>
  <c r="AG215" i="18"/>
  <c r="AG216" i="18"/>
  <c r="AG217" i="18"/>
  <c r="AG218" i="18"/>
  <c r="AG219" i="18"/>
  <c r="AG220" i="18"/>
  <c r="AG221" i="18"/>
  <c r="AG222" i="18"/>
  <c r="AG223" i="18"/>
  <c r="AG224" i="18"/>
  <c r="AG225" i="18"/>
  <c r="AG226" i="18"/>
  <c r="AG227" i="18"/>
  <c r="AG228" i="18"/>
  <c r="AG229" i="18"/>
  <c r="AG230" i="18"/>
  <c r="AG231" i="18"/>
  <c r="AG232" i="18"/>
  <c r="AG233" i="18"/>
  <c r="AG234" i="18"/>
  <c r="AG235" i="18"/>
  <c r="AG236" i="18"/>
  <c r="AJ22" i="18"/>
  <c r="AH23" i="18"/>
  <c r="AJ17" i="16"/>
  <c r="AH18" i="16"/>
  <c r="AJ14" i="17"/>
  <c r="AH15" i="17"/>
  <c r="AJ15" i="17"/>
  <c r="AG15" i="17"/>
  <c r="AG16" i="17"/>
  <c r="AG17" i="17"/>
  <c r="AG18" i="17"/>
  <c r="AG19" i="17"/>
  <c r="AG20" i="17"/>
  <c r="AG21" i="17"/>
  <c r="AG22" i="17"/>
  <c r="AG23" i="17"/>
  <c r="AG24" i="17"/>
  <c r="AG25" i="17"/>
  <c r="AG26" i="17"/>
  <c r="AG27" i="17"/>
  <c r="AG28" i="17"/>
  <c r="AG29" i="17"/>
  <c r="AG30" i="17"/>
  <c r="AG31" i="17"/>
  <c r="AG32" i="17"/>
  <c r="AG33" i="17"/>
  <c r="AG34" i="17"/>
  <c r="AG35" i="17"/>
  <c r="AG36" i="17"/>
  <c r="AG37" i="17"/>
  <c r="AG38" i="17"/>
  <c r="AG39" i="17"/>
  <c r="AG40" i="17"/>
  <c r="AG41" i="17"/>
  <c r="AG42" i="17"/>
  <c r="AG43" i="17"/>
  <c r="AG44" i="17"/>
  <c r="AG45" i="17"/>
  <c r="AG46" i="17"/>
  <c r="AG47" i="17"/>
  <c r="AG48" i="17"/>
  <c r="AG49" i="17"/>
  <c r="AG50" i="17"/>
  <c r="AG51" i="17"/>
  <c r="AG52" i="17"/>
  <c r="AG53" i="17"/>
  <c r="AG54" i="17"/>
  <c r="AG55" i="17"/>
  <c r="AG56" i="17"/>
  <c r="AG57" i="17"/>
  <c r="AG58" i="17"/>
  <c r="AG59" i="17"/>
  <c r="AG60" i="17"/>
  <c r="AG61" i="17"/>
  <c r="AG62" i="17"/>
  <c r="AG63" i="17"/>
  <c r="AG64" i="17"/>
  <c r="AG65" i="17"/>
  <c r="AG66" i="17"/>
  <c r="AG67" i="17"/>
  <c r="AG68" i="17"/>
  <c r="AG69" i="17"/>
  <c r="AG70" i="17"/>
  <c r="AG71" i="17"/>
  <c r="AG72" i="17"/>
  <c r="AG73" i="17"/>
  <c r="AG74" i="17"/>
  <c r="AG75" i="17"/>
  <c r="AG76" i="17"/>
  <c r="AG77" i="17"/>
  <c r="AG78" i="17"/>
  <c r="AG79" i="17"/>
  <c r="AG80" i="17"/>
  <c r="AG81" i="17"/>
  <c r="AG82" i="17"/>
  <c r="AG83" i="17"/>
  <c r="AG84" i="17"/>
  <c r="AG85" i="17"/>
  <c r="AG86" i="17"/>
  <c r="AG87" i="17"/>
  <c r="AG88" i="17"/>
  <c r="AG89" i="17"/>
  <c r="AG90" i="17"/>
  <c r="AG91" i="17"/>
  <c r="AG92" i="17"/>
  <c r="AG93" i="17"/>
  <c r="AG94" i="17"/>
  <c r="AG95" i="17"/>
  <c r="AG96" i="17"/>
  <c r="AG97" i="17"/>
  <c r="AG98" i="17"/>
  <c r="AG99" i="17"/>
  <c r="AG100" i="17"/>
  <c r="AG101" i="17"/>
  <c r="AG102" i="17"/>
  <c r="AG103" i="17"/>
  <c r="AG104" i="17"/>
  <c r="AG105" i="17"/>
  <c r="AG106" i="17"/>
  <c r="AG107" i="17"/>
  <c r="AG108" i="17"/>
  <c r="AG109" i="17"/>
  <c r="AG110" i="17"/>
  <c r="AG111" i="17"/>
  <c r="AG112" i="17"/>
  <c r="AG113" i="17"/>
  <c r="AG114" i="17"/>
  <c r="AG115" i="17"/>
  <c r="AG116" i="17"/>
  <c r="AG117" i="17"/>
  <c r="AG118" i="17"/>
  <c r="AG119" i="17"/>
  <c r="AG120" i="17"/>
  <c r="AG121" i="17"/>
  <c r="AG122" i="17"/>
  <c r="AG123" i="17"/>
  <c r="AG124" i="17"/>
  <c r="AG125" i="17"/>
  <c r="AG126" i="17"/>
  <c r="AG127" i="17"/>
  <c r="AG128" i="17"/>
  <c r="AG129" i="17"/>
  <c r="AG130" i="17"/>
  <c r="AG131" i="17"/>
  <c r="AG132" i="17"/>
  <c r="AG133" i="17"/>
  <c r="AG134" i="17"/>
  <c r="AG135" i="17"/>
  <c r="AG136" i="17"/>
  <c r="AG137" i="17"/>
  <c r="AG138" i="17"/>
  <c r="AG139" i="17"/>
  <c r="AG140" i="17"/>
  <c r="AG141" i="17"/>
  <c r="AG142" i="17"/>
  <c r="AG143" i="17"/>
  <c r="AG144" i="17"/>
  <c r="AG145" i="17"/>
  <c r="AG146" i="17"/>
  <c r="AG147" i="17"/>
  <c r="AG148" i="17"/>
  <c r="AG149" i="17"/>
  <c r="AG150" i="17"/>
  <c r="AG151" i="17"/>
  <c r="AG152" i="17"/>
  <c r="AG153" i="17"/>
  <c r="AG154" i="17"/>
  <c r="AG155" i="17"/>
  <c r="AG156" i="17"/>
  <c r="AG157" i="17"/>
  <c r="AG158" i="17"/>
  <c r="AG159" i="17"/>
  <c r="AG160" i="17"/>
  <c r="AG161" i="17"/>
  <c r="AG162" i="17"/>
  <c r="AG163" i="17"/>
  <c r="AG164" i="17"/>
  <c r="AG165" i="17"/>
  <c r="AG166" i="17"/>
  <c r="AG167" i="17"/>
  <c r="AG168" i="17"/>
  <c r="AG169" i="17"/>
  <c r="AG170" i="17"/>
  <c r="AG171" i="17"/>
  <c r="AG172" i="17"/>
  <c r="AG173" i="17"/>
  <c r="AG174" i="17"/>
  <c r="AG175" i="17"/>
  <c r="AG176" i="17"/>
  <c r="AG177" i="17"/>
  <c r="AG178" i="17"/>
  <c r="AG179" i="17"/>
  <c r="AG180" i="17"/>
  <c r="AG181" i="17"/>
  <c r="AG182" i="17"/>
  <c r="AG183" i="17"/>
  <c r="AG184" i="17"/>
  <c r="AG185" i="17"/>
  <c r="AG186" i="17"/>
  <c r="AG187" i="17"/>
  <c r="AG188" i="17"/>
  <c r="AG189" i="17"/>
  <c r="AG190" i="17"/>
  <c r="AG191" i="17"/>
  <c r="AG192" i="17"/>
  <c r="AG193" i="17"/>
  <c r="AG194" i="17"/>
  <c r="AG195" i="17"/>
  <c r="AG196" i="17"/>
  <c r="AG197" i="17"/>
  <c r="AG198" i="17"/>
  <c r="AG199" i="17"/>
  <c r="AG200" i="17"/>
  <c r="AG201" i="17"/>
  <c r="AG202" i="17"/>
  <c r="AG203" i="17"/>
  <c r="AG204" i="17"/>
  <c r="AG205" i="17"/>
  <c r="AG206" i="17"/>
  <c r="AG207" i="17"/>
  <c r="AG208" i="17"/>
  <c r="AG209" i="17"/>
  <c r="AG210" i="17"/>
  <c r="AG211" i="17"/>
  <c r="AG212" i="17"/>
  <c r="AG213" i="17"/>
  <c r="AG214" i="17"/>
  <c r="AG215" i="17"/>
  <c r="AG216" i="17"/>
  <c r="AG217" i="17"/>
  <c r="AG218" i="17"/>
  <c r="AG219" i="17"/>
  <c r="AG220" i="17"/>
  <c r="AG221" i="17"/>
  <c r="AG222" i="17"/>
  <c r="AG223" i="17"/>
  <c r="AG224" i="17"/>
  <c r="AG225" i="17"/>
  <c r="AG226" i="17"/>
  <c r="AG227" i="17"/>
  <c r="AG228" i="17"/>
  <c r="AG229" i="17"/>
  <c r="AG230" i="17"/>
  <c r="AG231" i="17"/>
  <c r="AG232" i="17"/>
  <c r="AG233" i="17"/>
  <c r="AG234" i="17"/>
  <c r="AG235" i="17"/>
  <c r="AG236" i="17"/>
  <c r="AG237" i="17"/>
  <c r="AG34" i="1"/>
  <c r="AG35" i="1"/>
  <c r="AJ19" i="1"/>
  <c r="AH20" i="1"/>
  <c r="C219" i="14"/>
  <c r="G218" i="14"/>
  <c r="H217" i="14"/>
  <c r="B217" i="14"/>
  <c r="B219" i="24"/>
  <c r="H219" i="24"/>
  <c r="C221" i="24"/>
  <c r="C222" i="24"/>
  <c r="C223" i="24"/>
  <c r="C224" i="24"/>
  <c r="C225" i="24"/>
  <c r="C226" i="24"/>
  <c r="C227" i="24"/>
  <c r="C228" i="24"/>
  <c r="C229" i="24"/>
  <c r="C230" i="24"/>
  <c r="C231" i="24"/>
  <c r="C232" i="24"/>
  <c r="C233" i="24"/>
  <c r="C234" i="24"/>
  <c r="C235" i="24"/>
  <c r="C236" i="24"/>
  <c r="C237" i="24"/>
  <c r="G220" i="24"/>
  <c r="B217" i="18"/>
  <c r="H217" i="18"/>
  <c r="C219" i="18"/>
  <c r="G218" i="18"/>
  <c r="AJ26" i="23"/>
  <c r="AH27" i="23"/>
  <c r="AJ24" i="20"/>
  <c r="AH25" i="20"/>
  <c r="J217" i="17"/>
  <c r="A217" i="17"/>
  <c r="I218" i="17"/>
  <c r="A218" i="17"/>
  <c r="I218" i="1"/>
  <c r="A218" i="1"/>
  <c r="A217" i="1"/>
  <c r="J217" i="1"/>
  <c r="AJ23" i="18"/>
  <c r="AH24" i="18"/>
  <c r="AJ18" i="16"/>
  <c r="AH19" i="16"/>
  <c r="AH16" i="17"/>
  <c r="AG36" i="1"/>
  <c r="AG37" i="1"/>
  <c r="AG38" i="1"/>
  <c r="AG39" i="1"/>
  <c r="AG40" i="1"/>
  <c r="AG41" i="1"/>
  <c r="AJ20" i="1"/>
  <c r="AH21" i="1"/>
  <c r="AJ21" i="1"/>
  <c r="H218" i="14"/>
  <c r="B218" i="14"/>
  <c r="C220" i="14"/>
  <c r="C221" i="14"/>
  <c r="C222" i="14"/>
  <c r="C223" i="14"/>
  <c r="C224" i="14"/>
  <c r="C225" i="14"/>
  <c r="C226" i="14"/>
  <c r="C227" i="14"/>
  <c r="C228" i="14"/>
  <c r="C229" i="14"/>
  <c r="C230" i="14"/>
  <c r="C231" i="14"/>
  <c r="C232" i="14"/>
  <c r="C233" i="14"/>
  <c r="C234" i="14"/>
  <c r="C235" i="14"/>
  <c r="C236" i="14"/>
  <c r="C237" i="14"/>
  <c r="G219" i="14"/>
  <c r="H220" i="24"/>
  <c r="B220" i="24"/>
  <c r="U5" i="24"/>
  <c r="U3" i="24"/>
  <c r="U4" i="24"/>
  <c r="B218" i="18"/>
  <c r="H218" i="18"/>
  <c r="C220" i="18"/>
  <c r="G219" i="18"/>
  <c r="AJ27" i="23"/>
  <c r="AH28" i="23"/>
  <c r="AJ25" i="20"/>
  <c r="AH26" i="20"/>
  <c r="I219" i="17"/>
  <c r="A219" i="17"/>
  <c r="I219" i="1"/>
  <c r="A219" i="1"/>
  <c r="AJ24" i="18"/>
  <c r="AH25" i="18"/>
  <c r="AJ19" i="16"/>
  <c r="AH20" i="16"/>
  <c r="AJ16" i="17"/>
  <c r="AH17" i="17"/>
  <c r="AJ17" i="17"/>
  <c r="AG42" i="1"/>
  <c r="AG43" i="1"/>
  <c r="AG44" i="1"/>
  <c r="AG45" i="1"/>
  <c r="AG46" i="1"/>
  <c r="AG47" i="1"/>
  <c r="AG48" i="1"/>
  <c r="AG49" i="1"/>
  <c r="AG50" i="1"/>
  <c r="AG51" i="1"/>
  <c r="AG52" i="1"/>
  <c r="AG53" i="1"/>
  <c r="AG54" i="1"/>
  <c r="AG55" i="1"/>
  <c r="AG56" i="1"/>
  <c r="AG57" i="1"/>
  <c r="AG58" i="1"/>
  <c r="AG59" i="1"/>
  <c r="AG60" i="1"/>
  <c r="AG61" i="1"/>
  <c r="AG62" i="1"/>
  <c r="AG63" i="1"/>
  <c r="AG64" i="1"/>
  <c r="AG65" i="1"/>
  <c r="AG66" i="1"/>
  <c r="AG67" i="1"/>
  <c r="AG68" i="1"/>
  <c r="AG69" i="1"/>
  <c r="AG70" i="1"/>
  <c r="AG71" i="1"/>
  <c r="AG72" i="1"/>
  <c r="AG73" i="1"/>
  <c r="AG74" i="1"/>
  <c r="AG75" i="1"/>
  <c r="AG76" i="1"/>
  <c r="AG77" i="1"/>
  <c r="AG78" i="1"/>
  <c r="AG79" i="1"/>
  <c r="AG80" i="1"/>
  <c r="AG81" i="1"/>
  <c r="AG82" i="1"/>
  <c r="AG83" i="1"/>
  <c r="AG84" i="1"/>
  <c r="AG85" i="1"/>
  <c r="AG86" i="1"/>
  <c r="AG87" i="1"/>
  <c r="AG88" i="1"/>
  <c r="AG89" i="1"/>
  <c r="AG90" i="1"/>
  <c r="AG91" i="1"/>
  <c r="AG92" i="1"/>
  <c r="AG93" i="1"/>
  <c r="AG94" i="1"/>
  <c r="AG95" i="1"/>
  <c r="AG96" i="1"/>
  <c r="AG97" i="1"/>
  <c r="AG98" i="1"/>
  <c r="AG99" i="1"/>
  <c r="AG100" i="1"/>
  <c r="AG101" i="1"/>
  <c r="AG102" i="1"/>
  <c r="AG103" i="1"/>
  <c r="AG104" i="1"/>
  <c r="AG105" i="1"/>
  <c r="AG106" i="1"/>
  <c r="AG107" i="1"/>
  <c r="AG108" i="1"/>
  <c r="AG109" i="1"/>
  <c r="AG110" i="1"/>
  <c r="AG111" i="1"/>
  <c r="AG112" i="1"/>
  <c r="AG113" i="1"/>
  <c r="AG114" i="1"/>
  <c r="AG115" i="1"/>
  <c r="AG116" i="1"/>
  <c r="AG117" i="1"/>
  <c r="AG118" i="1"/>
  <c r="AG119" i="1"/>
  <c r="AG120" i="1"/>
  <c r="AG121" i="1"/>
  <c r="AG122" i="1"/>
  <c r="AG123" i="1"/>
  <c r="AG124" i="1"/>
  <c r="AG125" i="1"/>
  <c r="AG126" i="1"/>
  <c r="AG127" i="1"/>
  <c r="AG128" i="1"/>
  <c r="AG129" i="1"/>
  <c r="AG130" i="1"/>
  <c r="AG131" i="1"/>
  <c r="AG132" i="1"/>
  <c r="AG133" i="1"/>
  <c r="AG134" i="1"/>
  <c r="AG135" i="1"/>
  <c r="AG136" i="1"/>
  <c r="AG137" i="1"/>
  <c r="AG138" i="1"/>
  <c r="AG139" i="1"/>
  <c r="AG140" i="1"/>
  <c r="AG141" i="1"/>
  <c r="AG142" i="1"/>
  <c r="AG143" i="1"/>
  <c r="AG144" i="1"/>
  <c r="AG145" i="1"/>
  <c r="AG146" i="1"/>
  <c r="AG147" i="1"/>
  <c r="AG148" i="1"/>
  <c r="AG149" i="1"/>
  <c r="AG150" i="1"/>
  <c r="AG151" i="1"/>
  <c r="AG152" i="1"/>
  <c r="AG153" i="1"/>
  <c r="AG154" i="1"/>
  <c r="AG155" i="1"/>
  <c r="AG156" i="1"/>
  <c r="AG157" i="1"/>
  <c r="AG158" i="1"/>
  <c r="AG159" i="1"/>
  <c r="AG160" i="1"/>
  <c r="AG161" i="1"/>
  <c r="AG162" i="1"/>
  <c r="AG163" i="1"/>
  <c r="AG164" i="1"/>
  <c r="AG165" i="1"/>
  <c r="AG166" i="1"/>
  <c r="AG167" i="1"/>
  <c r="AG168" i="1"/>
  <c r="AG169" i="1"/>
  <c r="AG170" i="1"/>
  <c r="AG171" i="1"/>
  <c r="AG172" i="1"/>
  <c r="AG173" i="1"/>
  <c r="AG174" i="1"/>
  <c r="AG175" i="1"/>
  <c r="AG176" i="1"/>
  <c r="AG177" i="1"/>
  <c r="AG178" i="1"/>
  <c r="AG179" i="1"/>
  <c r="AG180" i="1"/>
  <c r="AG181" i="1"/>
  <c r="AG182" i="1"/>
  <c r="AG183" i="1"/>
  <c r="AG184" i="1"/>
  <c r="AG185" i="1"/>
  <c r="AG186" i="1"/>
  <c r="AG187" i="1"/>
  <c r="AG188" i="1"/>
  <c r="AG189" i="1"/>
  <c r="AG190" i="1"/>
  <c r="AG191" i="1"/>
  <c r="AG192" i="1"/>
  <c r="AG193" i="1"/>
  <c r="AG194" i="1"/>
  <c r="AG195" i="1"/>
  <c r="AG196" i="1"/>
  <c r="AG197" i="1"/>
  <c r="AG198" i="1"/>
  <c r="AG199" i="1"/>
  <c r="AG200" i="1"/>
  <c r="AG201" i="1"/>
  <c r="AG202" i="1"/>
  <c r="AG203" i="1"/>
  <c r="AG204" i="1"/>
  <c r="AG205" i="1"/>
  <c r="AG206" i="1"/>
  <c r="AG207" i="1"/>
  <c r="AG208" i="1"/>
  <c r="AG209" i="1"/>
  <c r="AG210" i="1"/>
  <c r="AG211" i="1"/>
  <c r="AG212" i="1"/>
  <c r="AG213" i="1"/>
  <c r="AG214" i="1"/>
  <c r="AG215" i="1"/>
  <c r="AG216" i="1"/>
  <c r="AG217" i="1"/>
  <c r="AG218" i="1"/>
  <c r="AG219" i="1"/>
  <c r="AG220" i="1"/>
  <c r="AG221" i="1"/>
  <c r="AG222" i="1"/>
  <c r="AG223" i="1"/>
  <c r="AG224" i="1"/>
  <c r="AG225" i="1"/>
  <c r="AG226" i="1"/>
  <c r="AG227" i="1"/>
  <c r="AG228" i="1"/>
  <c r="AG229" i="1"/>
  <c r="AG230" i="1"/>
  <c r="AG231" i="1"/>
  <c r="AG232" i="1"/>
  <c r="AG233" i="1"/>
  <c r="AG234" i="1"/>
  <c r="AG235" i="1"/>
  <c r="AG236" i="1"/>
  <c r="AG237" i="1"/>
  <c r="AH22" i="1"/>
  <c r="AJ22" i="1"/>
  <c r="H219" i="14"/>
  <c r="B219" i="14"/>
  <c r="U3" i="14"/>
  <c r="U4" i="14"/>
  <c r="U5" i="14"/>
  <c r="AV10" i="24"/>
  <c r="AU10" i="24"/>
  <c r="AT10" i="24"/>
  <c r="AS10" i="24"/>
  <c r="J26" i="19"/>
  <c r="AS12" i="24"/>
  <c r="J28" i="19"/>
  <c r="AV12" i="24"/>
  <c r="AV11" i="24"/>
  <c r="AS11" i="24"/>
  <c r="J27" i="19"/>
  <c r="H219" i="18"/>
  <c r="B219" i="18"/>
  <c r="C221" i="18"/>
  <c r="G220" i="18"/>
  <c r="AJ28" i="23"/>
  <c r="AH29" i="23"/>
  <c r="AJ26" i="20"/>
  <c r="AH27" i="20"/>
  <c r="I220" i="17"/>
  <c r="A220" i="17"/>
  <c r="I220" i="1"/>
  <c r="A220" i="1"/>
  <c r="AJ25" i="18"/>
  <c r="AH26" i="18"/>
  <c r="AJ20" i="16"/>
  <c r="AH21" i="16"/>
  <c r="AH18" i="17"/>
  <c r="AJ18" i="17"/>
  <c r="AH23" i="1"/>
  <c r="AJ23" i="1"/>
  <c r="AS11" i="14"/>
  <c r="B27" i="19"/>
  <c r="AV11" i="14"/>
  <c r="AS10" i="14"/>
  <c r="B26" i="19"/>
  <c r="AV10" i="14"/>
  <c r="AU10" i="14"/>
  <c r="AT10" i="14"/>
  <c r="AS12" i="14"/>
  <c r="B28" i="19"/>
  <c r="AV12" i="14"/>
  <c r="AU12" i="14"/>
  <c r="AT12" i="14"/>
  <c r="AU11" i="24"/>
  <c r="AT11" i="24"/>
  <c r="AI5" i="28"/>
  <c r="K28" i="19"/>
  <c r="AK5" i="28"/>
  <c r="K27" i="19"/>
  <c r="AU12" i="24"/>
  <c r="AT12" i="24"/>
  <c r="AV13" i="24"/>
  <c r="H220" i="18"/>
  <c r="B220" i="18"/>
  <c r="C222" i="18"/>
  <c r="G221" i="18"/>
  <c r="AJ29" i="23"/>
  <c r="AH30" i="23"/>
  <c r="AJ27" i="20"/>
  <c r="AH28" i="20"/>
  <c r="I221" i="17"/>
  <c r="A221" i="17"/>
  <c r="I221" i="1"/>
  <c r="A221" i="1"/>
  <c r="AJ26" i="18"/>
  <c r="AH27" i="18"/>
  <c r="AJ21" i="16"/>
  <c r="AH22" i="16"/>
  <c r="AH19" i="17"/>
  <c r="AJ19" i="17"/>
  <c r="AH24" i="1"/>
  <c r="AJ24" i="1"/>
  <c r="AU11" i="14"/>
  <c r="AT11" i="14"/>
  <c r="AV13" i="14"/>
  <c r="AH5" i="28"/>
  <c r="C27" i="19"/>
  <c r="AE5" i="28"/>
  <c r="C28" i="19"/>
  <c r="H221" i="18"/>
  <c r="B221" i="18"/>
  <c r="C223" i="18"/>
  <c r="G222" i="18"/>
  <c r="AJ30" i="23"/>
  <c r="AH31" i="23"/>
  <c r="AJ28" i="20"/>
  <c r="AH29" i="20"/>
  <c r="I222" i="17"/>
  <c r="I222" i="1"/>
  <c r="A222" i="1"/>
  <c r="AH25" i="1"/>
  <c r="AH26" i="1"/>
  <c r="AJ26" i="1"/>
  <c r="AJ27" i="18"/>
  <c r="AH28" i="18"/>
  <c r="AJ22" i="16"/>
  <c r="AH23" i="16"/>
  <c r="AH20" i="17"/>
  <c r="AJ20" i="17"/>
  <c r="B222" i="18"/>
  <c r="H222" i="18"/>
  <c r="C224" i="18"/>
  <c r="G223" i="18"/>
  <c r="AJ31" i="23"/>
  <c r="AH32" i="23"/>
  <c r="AJ29" i="20"/>
  <c r="AH30" i="20"/>
  <c r="AJ25" i="1"/>
  <c r="A222" i="17"/>
  <c r="AF4" i="17"/>
  <c r="AF5" i="17"/>
  <c r="AF3" i="17"/>
  <c r="I223" i="1"/>
  <c r="A223" i="1"/>
  <c r="AH27" i="1"/>
  <c r="AH28" i="1"/>
  <c r="AJ28" i="18"/>
  <c r="AH29" i="18"/>
  <c r="AJ23" i="16"/>
  <c r="AH24" i="16"/>
  <c r="AH21" i="17"/>
  <c r="AJ21" i="17"/>
  <c r="H223" i="18"/>
  <c r="B223" i="18"/>
  <c r="C225" i="18"/>
  <c r="G224" i="18"/>
  <c r="AJ32" i="23"/>
  <c r="AH33" i="23"/>
  <c r="AJ30" i="20"/>
  <c r="AH31" i="20"/>
  <c r="AJ27" i="1"/>
  <c r="I224" i="1"/>
  <c r="A224" i="1"/>
  <c r="AJ29" i="18"/>
  <c r="AH30" i="18"/>
  <c r="AJ24" i="16"/>
  <c r="AH25" i="16"/>
  <c r="AH22" i="17"/>
  <c r="AJ22" i="17"/>
  <c r="AJ28" i="1"/>
  <c r="AH29" i="1"/>
  <c r="H224" i="18"/>
  <c r="B224" i="18"/>
  <c r="C226" i="18"/>
  <c r="G225" i="18"/>
  <c r="AJ33" i="23"/>
  <c r="AH34" i="23"/>
  <c r="AJ31" i="20"/>
  <c r="AH32" i="20"/>
  <c r="I225" i="1"/>
  <c r="A225" i="1"/>
  <c r="AJ30" i="18"/>
  <c r="AH31" i="18"/>
  <c r="AJ25" i="16"/>
  <c r="AH26" i="16"/>
  <c r="AH23" i="17"/>
  <c r="AH24" i="17"/>
  <c r="AJ24" i="17"/>
  <c r="AJ29" i="1"/>
  <c r="AH30" i="1"/>
  <c r="H225" i="18"/>
  <c r="B225" i="18"/>
  <c r="C227" i="18"/>
  <c r="G226" i="18"/>
  <c r="AJ34" i="23"/>
  <c r="AH35" i="23"/>
  <c r="AJ32" i="20"/>
  <c r="AH33" i="20"/>
  <c r="I226" i="1"/>
  <c r="A226" i="1"/>
  <c r="AJ31" i="18"/>
  <c r="AH32" i="18"/>
  <c r="AJ26" i="16"/>
  <c r="AH27" i="16"/>
  <c r="AJ23" i="17"/>
  <c r="AH25" i="17"/>
  <c r="AH26" i="17"/>
  <c r="AJ26" i="17"/>
  <c r="AJ30" i="1"/>
  <c r="AH31" i="1"/>
  <c r="B226" i="18"/>
  <c r="H226" i="18"/>
  <c r="C228" i="18"/>
  <c r="G227" i="18"/>
  <c r="AJ35" i="23"/>
  <c r="AH36" i="23"/>
  <c r="AJ33" i="20"/>
  <c r="AH34" i="20"/>
  <c r="I227" i="1"/>
  <c r="A227" i="1"/>
  <c r="AJ32" i="18"/>
  <c r="AH33" i="18"/>
  <c r="AJ27" i="16"/>
  <c r="AH28" i="16"/>
  <c r="AJ25" i="17"/>
  <c r="AH27" i="17"/>
  <c r="AH28" i="17"/>
  <c r="AJ28" i="17"/>
  <c r="AJ31" i="1"/>
  <c r="AH32" i="1"/>
  <c r="H227" i="18"/>
  <c r="B227" i="18"/>
  <c r="C229" i="18"/>
  <c r="G228" i="18"/>
  <c r="AJ36" i="23"/>
  <c r="AH37" i="23"/>
  <c r="AJ34" i="20"/>
  <c r="AH35" i="20"/>
  <c r="I228" i="1"/>
  <c r="A228" i="1"/>
  <c r="AJ33" i="18"/>
  <c r="AH34" i="18"/>
  <c r="AJ28" i="16"/>
  <c r="AH29" i="16"/>
  <c r="AJ27" i="17"/>
  <c r="AH29" i="17"/>
  <c r="AH30" i="17"/>
  <c r="AJ30" i="17"/>
  <c r="AJ32" i="1"/>
  <c r="AH33" i="1"/>
  <c r="H228" i="18"/>
  <c r="B228" i="18"/>
  <c r="C230" i="18"/>
  <c r="G229" i="18"/>
  <c r="AJ37" i="23"/>
  <c r="AH38" i="23"/>
  <c r="AJ35" i="20"/>
  <c r="AH36" i="20"/>
  <c r="I229" i="1"/>
  <c r="A229" i="1"/>
  <c r="AJ34" i="18"/>
  <c r="AH35" i="18"/>
  <c r="AJ29" i="16"/>
  <c r="AH30" i="16"/>
  <c r="AH31" i="17"/>
  <c r="AH32" i="17"/>
  <c r="AJ29" i="17"/>
  <c r="AJ33" i="1"/>
  <c r="AH34" i="1"/>
  <c r="H229" i="18"/>
  <c r="B229" i="18"/>
  <c r="C231" i="18"/>
  <c r="G230" i="18"/>
  <c r="AJ38" i="23"/>
  <c r="AH39" i="23"/>
  <c r="AJ36" i="20"/>
  <c r="AH37" i="20"/>
  <c r="I230" i="1"/>
  <c r="A230" i="1"/>
  <c r="AJ35" i="18"/>
  <c r="AH36" i="18"/>
  <c r="AJ30" i="16"/>
  <c r="AH31" i="16"/>
  <c r="AJ31" i="17"/>
  <c r="AJ32" i="17"/>
  <c r="AH33" i="17"/>
  <c r="AJ34" i="1"/>
  <c r="AH35" i="1"/>
  <c r="B230" i="18"/>
  <c r="H230" i="18"/>
  <c r="C232" i="18"/>
  <c r="G231" i="18"/>
  <c r="AJ39" i="23"/>
  <c r="AH40" i="23"/>
  <c r="AJ37" i="20"/>
  <c r="AH38" i="20"/>
  <c r="C236" i="1"/>
  <c r="C237" i="1"/>
  <c r="I231" i="1"/>
  <c r="AJ36" i="18"/>
  <c r="AH37" i="18"/>
  <c r="AJ31" i="16"/>
  <c r="AH32" i="16"/>
  <c r="AJ33" i="17"/>
  <c r="AH34" i="17"/>
  <c r="AJ35" i="1"/>
  <c r="AH36" i="1"/>
  <c r="H231" i="18"/>
  <c r="B231" i="18"/>
  <c r="C233" i="18"/>
  <c r="G232" i="18"/>
  <c r="AJ40" i="23"/>
  <c r="AH41" i="23"/>
  <c r="AJ38" i="20"/>
  <c r="AH39" i="20"/>
  <c r="A231" i="1"/>
  <c r="AF5" i="1"/>
  <c r="AF3" i="1"/>
  <c r="AF4" i="1"/>
  <c r="AJ37" i="18"/>
  <c r="AH38" i="18"/>
  <c r="AJ32" i="16"/>
  <c r="AH33" i="16"/>
  <c r="AJ34" i="17"/>
  <c r="AH35" i="17"/>
  <c r="AJ36" i="1"/>
  <c r="AH37" i="1"/>
  <c r="H232" i="18"/>
  <c r="B232" i="18"/>
  <c r="C234" i="18"/>
  <c r="G233" i="18"/>
  <c r="AJ41" i="23"/>
  <c r="AH42" i="23"/>
  <c r="AJ39" i="20"/>
  <c r="AH40" i="20"/>
  <c r="AJ38" i="18"/>
  <c r="AH39" i="18"/>
  <c r="AJ33" i="16"/>
  <c r="AH34" i="16"/>
  <c r="AJ35" i="17"/>
  <c r="AH36" i="17"/>
  <c r="AJ37" i="1"/>
  <c r="AH38" i="1"/>
  <c r="H233" i="18"/>
  <c r="B233" i="18"/>
  <c r="C235" i="18"/>
  <c r="G234" i="18"/>
  <c r="AJ42" i="23"/>
  <c r="AH43" i="23"/>
  <c r="AJ40" i="20"/>
  <c r="AH41" i="20"/>
  <c r="AJ39" i="18"/>
  <c r="AH40" i="18"/>
  <c r="AJ34" i="16"/>
  <c r="AH35" i="16"/>
  <c r="AJ36" i="17"/>
  <c r="AH37" i="17"/>
  <c r="AJ38" i="1"/>
  <c r="AH39" i="1"/>
  <c r="B234" i="18"/>
  <c r="H234" i="18"/>
  <c r="C236" i="18"/>
  <c r="G236" i="18"/>
  <c r="G235" i="18"/>
  <c r="AJ43" i="23"/>
  <c r="AH44" i="23"/>
  <c r="AJ41" i="20"/>
  <c r="AH42" i="20"/>
  <c r="AJ40" i="18"/>
  <c r="AH41" i="18"/>
  <c r="AJ35" i="16"/>
  <c r="AH36" i="16"/>
  <c r="AJ37" i="17"/>
  <c r="AH38" i="17"/>
  <c r="AJ39" i="1"/>
  <c r="AH40" i="1"/>
  <c r="H235" i="18"/>
  <c r="B235" i="18"/>
  <c r="H236" i="18"/>
  <c r="B236" i="18"/>
  <c r="U3" i="18"/>
  <c r="U4" i="18"/>
  <c r="U5" i="18"/>
  <c r="AJ44" i="23"/>
  <c r="AH45" i="23"/>
  <c r="AJ42" i="20"/>
  <c r="AH43" i="20"/>
  <c r="AJ41" i="18"/>
  <c r="AH42" i="18"/>
  <c r="AJ36" i="16"/>
  <c r="AH37" i="16"/>
  <c r="AJ38" i="17"/>
  <c r="AH39" i="17"/>
  <c r="AJ40" i="1"/>
  <c r="AH41" i="1"/>
  <c r="AV12" i="18"/>
  <c r="AS12" i="18"/>
  <c r="B33" i="19"/>
  <c r="AS11" i="18"/>
  <c r="B32" i="19"/>
  <c r="AL5" i="28"/>
  <c r="AV11" i="18"/>
  <c r="AV10" i="18"/>
  <c r="AU10" i="18"/>
  <c r="AT10" i="18"/>
  <c r="AS10" i="18"/>
  <c r="B31" i="19"/>
  <c r="AN5" i="28"/>
  <c r="AJ45" i="23"/>
  <c r="AH46" i="23"/>
  <c r="AJ43" i="20"/>
  <c r="AH44" i="20"/>
  <c r="AJ42" i="18"/>
  <c r="AH43" i="18"/>
  <c r="AJ37" i="16"/>
  <c r="AH38" i="16"/>
  <c r="AJ39" i="17"/>
  <c r="AH40" i="17"/>
  <c r="AJ41" i="1"/>
  <c r="AH42" i="1"/>
  <c r="AU12" i="18"/>
  <c r="AT12" i="18"/>
  <c r="AU11" i="18"/>
  <c r="AT11" i="18"/>
  <c r="C32" i="19"/>
  <c r="C33" i="19"/>
  <c r="AJ46" i="23"/>
  <c r="AH47" i="23"/>
  <c r="AJ44" i="20"/>
  <c r="AH45" i="20"/>
  <c r="AJ43" i="18"/>
  <c r="AH44" i="18"/>
  <c r="AJ38" i="16"/>
  <c r="AH39" i="16"/>
  <c r="AJ40" i="17"/>
  <c r="AH41" i="17"/>
  <c r="AJ42" i="1"/>
  <c r="AH43" i="1"/>
  <c r="AV13" i="18"/>
  <c r="AJ47" i="23"/>
  <c r="AH48" i="23"/>
  <c r="AJ45" i="20"/>
  <c r="AH46" i="20"/>
  <c r="AJ44" i="18"/>
  <c r="AH45" i="18"/>
  <c r="AJ39" i="16"/>
  <c r="AH40" i="16"/>
  <c r="AJ41" i="17"/>
  <c r="AH42" i="17"/>
  <c r="AJ43" i="1"/>
  <c r="AH44" i="1"/>
  <c r="AJ48" i="23"/>
  <c r="AH49" i="23"/>
  <c r="AJ46" i="20"/>
  <c r="AH47" i="20"/>
  <c r="AJ45" i="18"/>
  <c r="AH46" i="18"/>
  <c r="AJ40" i="16"/>
  <c r="AH41" i="16"/>
  <c r="AJ42" i="17"/>
  <c r="AH43" i="17"/>
  <c r="AJ44" i="1"/>
  <c r="AH45" i="1"/>
  <c r="AJ49" i="23"/>
  <c r="AH50" i="23"/>
  <c r="AJ47" i="20"/>
  <c r="AH48" i="20"/>
  <c r="AJ46" i="18"/>
  <c r="AH47" i="18"/>
  <c r="AJ41" i="16"/>
  <c r="AH42" i="16"/>
  <c r="AJ43" i="17"/>
  <c r="AH44" i="17"/>
  <c r="AJ45" i="1"/>
  <c r="AH46" i="1"/>
  <c r="AJ50" i="23"/>
  <c r="AH51" i="23"/>
  <c r="AJ48" i="20"/>
  <c r="AH49" i="20"/>
  <c r="AJ47" i="18"/>
  <c r="AH48" i="18"/>
  <c r="AJ42" i="16"/>
  <c r="AH43" i="16"/>
  <c r="AJ44" i="17"/>
  <c r="AH45" i="17"/>
  <c r="AJ46" i="1"/>
  <c r="AH47" i="1"/>
  <c r="AJ51" i="23"/>
  <c r="AH52" i="23"/>
  <c r="AJ49" i="20"/>
  <c r="AH50" i="20"/>
  <c r="AJ48" i="18"/>
  <c r="AH49" i="18"/>
  <c r="AJ43" i="16"/>
  <c r="AH44" i="16"/>
  <c r="AJ45" i="17"/>
  <c r="AH46" i="17"/>
  <c r="AJ47" i="1"/>
  <c r="AH48" i="1"/>
  <c r="AJ52" i="23"/>
  <c r="AH53" i="23"/>
  <c r="AJ50" i="20"/>
  <c r="AH51" i="20"/>
  <c r="AJ49" i="18"/>
  <c r="AH50" i="18"/>
  <c r="AJ44" i="16"/>
  <c r="AH45" i="16"/>
  <c r="AJ46" i="17"/>
  <c r="AH47" i="17"/>
  <c r="AJ48" i="1"/>
  <c r="AH49" i="1"/>
  <c r="AJ53" i="23"/>
  <c r="AH54" i="23"/>
  <c r="AJ51" i="20"/>
  <c r="AH52" i="20"/>
  <c r="AJ50" i="18"/>
  <c r="AH51" i="18"/>
  <c r="AJ45" i="16"/>
  <c r="AH46" i="16"/>
  <c r="AJ47" i="17"/>
  <c r="AH48" i="17"/>
  <c r="AJ49" i="1"/>
  <c r="AH50" i="1"/>
  <c r="AJ54" i="23"/>
  <c r="AH55" i="23"/>
  <c r="AJ52" i="20"/>
  <c r="AH53" i="20"/>
  <c r="AJ51" i="18"/>
  <c r="AH52" i="18"/>
  <c r="AJ46" i="16"/>
  <c r="AH47" i="16"/>
  <c r="AJ48" i="17"/>
  <c r="AH49" i="17"/>
  <c r="AJ50" i="1"/>
  <c r="AH51" i="1"/>
  <c r="AJ55" i="23"/>
  <c r="AH56" i="23"/>
  <c r="AJ53" i="20"/>
  <c r="AH54" i="20"/>
  <c r="AJ52" i="18"/>
  <c r="AH53" i="18"/>
  <c r="AJ47" i="16"/>
  <c r="AH48" i="16"/>
  <c r="AJ49" i="17"/>
  <c r="AH50" i="17"/>
  <c r="AJ51" i="1"/>
  <c r="AH52" i="1"/>
  <c r="AJ56" i="23"/>
  <c r="AH57" i="23"/>
  <c r="AJ54" i="20"/>
  <c r="AH55" i="20"/>
  <c r="AJ53" i="18"/>
  <c r="AH54" i="18"/>
  <c r="AJ48" i="16"/>
  <c r="AH49" i="16"/>
  <c r="AJ50" i="17"/>
  <c r="AH51" i="17"/>
  <c r="AJ52" i="1"/>
  <c r="AH53" i="1"/>
  <c r="AJ57" i="23"/>
  <c r="AH58" i="23"/>
  <c r="AJ55" i="20"/>
  <c r="AH56" i="20"/>
  <c r="AJ54" i="18"/>
  <c r="AH55" i="18"/>
  <c r="AJ49" i="16"/>
  <c r="AH50" i="16"/>
  <c r="AJ51" i="17"/>
  <c r="AH52" i="17"/>
  <c r="AJ53" i="1"/>
  <c r="AH54" i="1"/>
  <c r="AJ58" i="23"/>
  <c r="AH59" i="23"/>
  <c r="AJ56" i="20"/>
  <c r="AH57" i="20"/>
  <c r="AJ55" i="18"/>
  <c r="AH56" i="18"/>
  <c r="AJ50" i="16"/>
  <c r="AH51" i="16"/>
  <c r="AJ52" i="17"/>
  <c r="AH53" i="17"/>
  <c r="AJ54" i="1"/>
  <c r="AH55" i="1"/>
  <c r="AJ59" i="23"/>
  <c r="AH60" i="23"/>
  <c r="AJ57" i="20"/>
  <c r="AH58" i="20"/>
  <c r="AJ56" i="18"/>
  <c r="AH57" i="18"/>
  <c r="AJ51" i="16"/>
  <c r="AH52" i="16"/>
  <c r="AJ53" i="17"/>
  <c r="AH54" i="17"/>
  <c r="AJ55" i="1"/>
  <c r="AH56" i="1"/>
  <c r="AJ60" i="23"/>
  <c r="AH61" i="23"/>
  <c r="AJ58" i="20"/>
  <c r="AH59" i="20"/>
  <c r="AJ57" i="18"/>
  <c r="AH58" i="18"/>
  <c r="AJ52" i="16"/>
  <c r="AH53" i="16"/>
  <c r="AJ54" i="17"/>
  <c r="AH55" i="17"/>
  <c r="AJ56" i="1"/>
  <c r="AH57" i="1"/>
  <c r="AJ61" i="23"/>
  <c r="AH62" i="23"/>
  <c r="AJ59" i="20"/>
  <c r="AH60" i="20"/>
  <c r="AJ58" i="18"/>
  <c r="AH59" i="18"/>
  <c r="AJ53" i="16"/>
  <c r="AH54" i="16"/>
  <c r="AJ55" i="17"/>
  <c r="AH56" i="17"/>
  <c r="AJ57" i="1"/>
  <c r="AH58" i="1"/>
  <c r="AJ62" i="23"/>
  <c r="AH63" i="23"/>
  <c r="AJ60" i="20"/>
  <c r="AH61" i="20"/>
  <c r="AJ59" i="18"/>
  <c r="AH60" i="18"/>
  <c r="AJ54" i="16"/>
  <c r="AH55" i="16"/>
  <c r="AJ56" i="17"/>
  <c r="AH57" i="17"/>
  <c r="AJ58" i="1"/>
  <c r="AH59" i="1"/>
  <c r="AJ63" i="23"/>
  <c r="AH64" i="23"/>
  <c r="AJ61" i="20"/>
  <c r="AH62" i="20"/>
  <c r="AJ60" i="18"/>
  <c r="AH61" i="18"/>
  <c r="AJ55" i="16"/>
  <c r="AH56" i="16"/>
  <c r="AJ57" i="17"/>
  <c r="AH58" i="17"/>
  <c r="AJ59" i="1"/>
  <c r="AH60" i="1"/>
  <c r="AJ64" i="23"/>
  <c r="AH65" i="23"/>
  <c r="AJ62" i="20"/>
  <c r="AH63" i="20"/>
  <c r="AJ61" i="18"/>
  <c r="AH62" i="18"/>
  <c r="AJ56" i="16"/>
  <c r="AH57" i="16"/>
  <c r="AJ58" i="17"/>
  <c r="AH59" i="17"/>
  <c r="AJ60" i="1"/>
  <c r="AH61" i="1"/>
  <c r="AJ65" i="23"/>
  <c r="AH66" i="23"/>
  <c r="AJ63" i="20"/>
  <c r="AH64" i="20"/>
  <c r="AJ62" i="18"/>
  <c r="AH63" i="18"/>
  <c r="AJ57" i="16"/>
  <c r="AH58" i="16"/>
  <c r="AJ59" i="17"/>
  <c r="AH60" i="17"/>
  <c r="AJ61" i="1"/>
  <c r="AH62" i="1"/>
  <c r="AJ66" i="23"/>
  <c r="AH67" i="23"/>
  <c r="AJ64" i="20"/>
  <c r="AH65" i="20"/>
  <c r="AJ63" i="18"/>
  <c r="AH64" i="18"/>
  <c r="AJ58" i="16"/>
  <c r="AH59" i="16"/>
  <c r="AJ60" i="17"/>
  <c r="AH61" i="17"/>
  <c r="AJ62" i="1"/>
  <c r="AH63" i="1"/>
  <c r="AJ67" i="23"/>
  <c r="AH68" i="23"/>
  <c r="AJ65" i="20"/>
  <c r="AH66" i="20"/>
  <c r="AJ64" i="18"/>
  <c r="AH65" i="18"/>
  <c r="AJ59" i="16"/>
  <c r="AH60" i="16"/>
  <c r="AJ61" i="17"/>
  <c r="AH62" i="17"/>
  <c r="AJ63" i="1"/>
  <c r="AH64" i="1"/>
  <c r="AJ68" i="23"/>
  <c r="AH69" i="23"/>
  <c r="AJ66" i="20"/>
  <c r="AH67" i="20"/>
  <c r="AJ65" i="18"/>
  <c r="AH66" i="18"/>
  <c r="AJ60" i="16"/>
  <c r="AH61" i="16"/>
  <c r="AJ62" i="17"/>
  <c r="AH63" i="17"/>
  <c r="AJ64" i="1"/>
  <c r="AH65" i="1"/>
  <c r="AJ69" i="23"/>
  <c r="AH70" i="23"/>
  <c r="AJ67" i="20"/>
  <c r="AH68" i="20"/>
  <c r="AJ66" i="18"/>
  <c r="AH67" i="18"/>
  <c r="AJ61" i="16"/>
  <c r="AH62" i="16"/>
  <c r="AJ63" i="17"/>
  <c r="AH64" i="17"/>
  <c r="AJ65" i="1"/>
  <c r="AH66" i="1"/>
  <c r="AJ70" i="23"/>
  <c r="AH71" i="23"/>
  <c r="AJ68" i="20"/>
  <c r="AH69" i="20"/>
  <c r="AJ67" i="18"/>
  <c r="AH68" i="18"/>
  <c r="AJ62" i="16"/>
  <c r="AH63" i="16"/>
  <c r="AJ64" i="17"/>
  <c r="AH65" i="17"/>
  <c r="AJ66" i="1"/>
  <c r="AH67" i="1"/>
  <c r="AJ71" i="23"/>
  <c r="AH72" i="23"/>
  <c r="AJ69" i="20"/>
  <c r="AH70" i="20"/>
  <c r="AJ68" i="18"/>
  <c r="AH69" i="18"/>
  <c r="AJ63" i="16"/>
  <c r="AH64" i="16"/>
  <c r="AJ65" i="17"/>
  <c r="AH66" i="17"/>
  <c r="AJ67" i="1"/>
  <c r="AH68" i="1"/>
  <c r="AJ72" i="23"/>
  <c r="AH73" i="23"/>
  <c r="AJ70" i="20"/>
  <c r="AH71" i="20"/>
  <c r="AJ69" i="18"/>
  <c r="AH70" i="18"/>
  <c r="AJ64" i="16"/>
  <c r="AH65" i="16"/>
  <c r="AJ66" i="17"/>
  <c r="AH67" i="17"/>
  <c r="AJ68" i="1"/>
  <c r="AH69" i="1"/>
  <c r="AJ73" i="23"/>
  <c r="AH74" i="23"/>
  <c r="AJ71" i="20"/>
  <c r="AH72" i="20"/>
  <c r="AJ70" i="18"/>
  <c r="AH71" i="18"/>
  <c r="AJ65" i="16"/>
  <c r="AH66" i="16"/>
  <c r="AJ67" i="17"/>
  <c r="AH68" i="17"/>
  <c r="AJ69" i="1"/>
  <c r="AH70" i="1"/>
  <c r="AJ74" i="23"/>
  <c r="AH75" i="23"/>
  <c r="AJ72" i="20"/>
  <c r="AH73" i="20"/>
  <c r="AJ71" i="18"/>
  <c r="AH72" i="18"/>
  <c r="AJ66" i="16"/>
  <c r="AH67" i="16"/>
  <c r="AJ68" i="17"/>
  <c r="AH69" i="17"/>
  <c r="AJ70" i="1"/>
  <c r="AH71" i="1"/>
  <c r="AJ75" i="23"/>
  <c r="AH76" i="23"/>
  <c r="AJ73" i="20"/>
  <c r="AH74" i="20"/>
  <c r="AJ72" i="18"/>
  <c r="AH73" i="18"/>
  <c r="AJ67" i="16"/>
  <c r="AH68" i="16"/>
  <c r="AJ69" i="17"/>
  <c r="AH70" i="17"/>
  <c r="AJ71" i="1"/>
  <c r="AH72" i="1"/>
  <c r="AJ76" i="23"/>
  <c r="AH77" i="23"/>
  <c r="AJ74" i="20"/>
  <c r="AH75" i="20"/>
  <c r="AJ73" i="18"/>
  <c r="AH74" i="18"/>
  <c r="AJ68" i="16"/>
  <c r="AH69" i="16"/>
  <c r="AJ70" i="17"/>
  <c r="AH71" i="17"/>
  <c r="AJ72" i="1"/>
  <c r="AH73" i="1"/>
  <c r="AJ77" i="23"/>
  <c r="AH78" i="23"/>
  <c r="AJ75" i="20"/>
  <c r="AH76" i="20"/>
  <c r="AJ74" i="18"/>
  <c r="AH75" i="18"/>
  <c r="AJ69" i="16"/>
  <c r="AH70" i="16"/>
  <c r="AJ71" i="17"/>
  <c r="AH72" i="17"/>
  <c r="AJ73" i="1"/>
  <c r="AH74" i="1"/>
  <c r="AJ78" i="23"/>
  <c r="AH79" i="23"/>
  <c r="AJ76" i="20"/>
  <c r="AH77" i="20"/>
  <c r="AJ75" i="18"/>
  <c r="AH76" i="18"/>
  <c r="AJ70" i="16"/>
  <c r="AH71" i="16"/>
  <c r="AJ72" i="17"/>
  <c r="AH73" i="17"/>
  <c r="AJ74" i="1"/>
  <c r="AH75" i="1"/>
  <c r="AJ79" i="23"/>
  <c r="AH80" i="23"/>
  <c r="AJ77" i="20"/>
  <c r="AH78" i="20"/>
  <c r="AJ76" i="18"/>
  <c r="AH77" i="18"/>
  <c r="AJ71" i="16"/>
  <c r="AH72" i="16"/>
  <c r="AJ73" i="17"/>
  <c r="AH74" i="17"/>
  <c r="AJ75" i="1"/>
  <c r="AH76" i="1"/>
  <c r="AJ80" i="23"/>
  <c r="AH81" i="23"/>
  <c r="AJ78" i="20"/>
  <c r="AH79" i="20"/>
  <c r="AJ77" i="18"/>
  <c r="AH78" i="18"/>
  <c r="AJ72" i="16"/>
  <c r="AH73" i="16"/>
  <c r="AJ74" i="17"/>
  <c r="AH75" i="17"/>
  <c r="AJ76" i="1"/>
  <c r="AH77" i="1"/>
  <c r="AJ81" i="23"/>
  <c r="AH82" i="23"/>
  <c r="AJ79" i="20"/>
  <c r="AH80" i="20"/>
  <c r="AJ78" i="18"/>
  <c r="AH79" i="18"/>
  <c r="AJ73" i="16"/>
  <c r="AH74" i="16"/>
  <c r="AJ75" i="17"/>
  <c r="AH76" i="17"/>
  <c r="AJ77" i="1"/>
  <c r="AH78" i="1"/>
  <c r="AJ82" i="23"/>
  <c r="AH83" i="23"/>
  <c r="AJ80" i="20"/>
  <c r="AH81" i="20"/>
  <c r="AJ79" i="18"/>
  <c r="AH80" i="18"/>
  <c r="AJ74" i="16"/>
  <c r="AH75" i="16"/>
  <c r="AJ76" i="17"/>
  <c r="AH77" i="17"/>
  <c r="AJ78" i="1"/>
  <c r="AH79" i="1"/>
  <c r="AJ83" i="23"/>
  <c r="AH84" i="23"/>
  <c r="AJ81" i="20"/>
  <c r="AH82" i="20"/>
  <c r="AJ80" i="18"/>
  <c r="AH81" i="18"/>
  <c r="AJ75" i="16"/>
  <c r="AH76" i="16"/>
  <c r="AJ77" i="17"/>
  <c r="AH78" i="17"/>
  <c r="AJ79" i="1"/>
  <c r="AH80" i="1"/>
  <c r="AJ84" i="23"/>
  <c r="AH85" i="23"/>
  <c r="AJ82" i="20"/>
  <c r="AH83" i="20"/>
  <c r="AJ81" i="18"/>
  <c r="AH82" i="18"/>
  <c r="AJ76" i="16"/>
  <c r="AH77" i="16"/>
  <c r="AJ78" i="17"/>
  <c r="AH79" i="17"/>
  <c r="AJ80" i="1"/>
  <c r="AH81" i="1"/>
  <c r="AJ85" i="23"/>
  <c r="AH86" i="23"/>
  <c r="AJ83" i="20"/>
  <c r="AH84" i="20"/>
  <c r="AJ82" i="18"/>
  <c r="AH83" i="18"/>
  <c r="AJ77" i="16"/>
  <c r="AH78" i="16"/>
  <c r="AJ79" i="17"/>
  <c r="AH80" i="17"/>
  <c r="AJ81" i="1"/>
  <c r="AH82" i="1"/>
  <c r="AJ86" i="23"/>
  <c r="AH87" i="23"/>
  <c r="AJ84" i="20"/>
  <c r="AH85" i="20"/>
  <c r="AJ83" i="18"/>
  <c r="AH84" i="18"/>
  <c r="AJ78" i="16"/>
  <c r="AH79" i="16"/>
  <c r="AJ80" i="17"/>
  <c r="AH81" i="17"/>
  <c r="AJ82" i="1"/>
  <c r="AH83" i="1"/>
  <c r="AJ87" i="23"/>
  <c r="AH88" i="23"/>
  <c r="AJ85" i="20"/>
  <c r="AH86" i="20"/>
  <c r="AJ84" i="18"/>
  <c r="AH85" i="18"/>
  <c r="AJ79" i="16"/>
  <c r="AH80" i="16"/>
  <c r="AJ81" i="17"/>
  <c r="AH82" i="17"/>
  <c r="AJ83" i="1"/>
  <c r="AH84" i="1"/>
  <c r="AJ88" i="23"/>
  <c r="AH89" i="23"/>
  <c r="AJ86" i="20"/>
  <c r="AH87" i="20"/>
  <c r="AJ85" i="18"/>
  <c r="AH86" i="18"/>
  <c r="AJ80" i="16"/>
  <c r="AH81" i="16"/>
  <c r="AJ82" i="17"/>
  <c r="AH83" i="17"/>
  <c r="AJ84" i="1"/>
  <c r="AH85" i="1"/>
  <c r="AJ89" i="23"/>
  <c r="AH90" i="23"/>
  <c r="AJ87" i="20"/>
  <c r="AH88" i="20"/>
  <c r="AJ86" i="18"/>
  <c r="AH87" i="18"/>
  <c r="AJ81" i="16"/>
  <c r="AH82" i="16"/>
  <c r="AJ83" i="17"/>
  <c r="AH84" i="17"/>
  <c r="AJ85" i="1"/>
  <c r="AH86" i="1"/>
  <c r="AJ90" i="23"/>
  <c r="AH91" i="23"/>
  <c r="AJ88" i="20"/>
  <c r="AH89" i="20"/>
  <c r="AJ87" i="18"/>
  <c r="AH88" i="18"/>
  <c r="AJ82" i="16"/>
  <c r="AH83" i="16"/>
  <c r="AJ84" i="17"/>
  <c r="AH85" i="17"/>
  <c r="AJ86" i="1"/>
  <c r="AH87" i="1"/>
  <c r="AJ91" i="23"/>
  <c r="AH92" i="23"/>
  <c r="AJ89" i="20"/>
  <c r="AH90" i="20"/>
  <c r="AJ88" i="18"/>
  <c r="AH89" i="18"/>
  <c r="AJ83" i="16"/>
  <c r="AH84" i="16"/>
  <c r="AJ85" i="17"/>
  <c r="AH86" i="17"/>
  <c r="AJ87" i="1"/>
  <c r="AH88" i="1"/>
  <c r="AJ92" i="23"/>
  <c r="AH93" i="23"/>
  <c r="AJ90" i="20"/>
  <c r="AH91" i="20"/>
  <c r="AJ89" i="18"/>
  <c r="AH90" i="18"/>
  <c r="AJ84" i="16"/>
  <c r="AH85" i="16"/>
  <c r="AJ86" i="17"/>
  <c r="AH87" i="17"/>
  <c r="AJ88" i="1"/>
  <c r="AH89" i="1"/>
  <c r="AJ93" i="23"/>
  <c r="AH94" i="23"/>
  <c r="AJ91" i="20"/>
  <c r="AH92" i="20"/>
  <c r="AJ90" i="18"/>
  <c r="AH91" i="18"/>
  <c r="AJ85" i="16"/>
  <c r="AH86" i="16"/>
  <c r="AJ87" i="17"/>
  <c r="AH88" i="17"/>
  <c r="AJ89" i="1"/>
  <c r="AH90" i="1"/>
  <c r="AJ94" i="23"/>
  <c r="AH95" i="23"/>
  <c r="AJ92" i="20"/>
  <c r="AH93" i="20"/>
  <c r="AJ91" i="18"/>
  <c r="AH92" i="18"/>
  <c r="AJ86" i="16"/>
  <c r="AH87" i="16"/>
  <c r="AJ88" i="17"/>
  <c r="AH89" i="17"/>
  <c r="AJ90" i="1"/>
  <c r="AH91" i="1"/>
  <c r="AJ95" i="23"/>
  <c r="AH96" i="23"/>
  <c r="AJ93" i="20"/>
  <c r="AH94" i="20"/>
  <c r="AJ92" i="18"/>
  <c r="AH93" i="18"/>
  <c r="AJ87" i="16"/>
  <c r="AH88" i="16"/>
  <c r="AJ89" i="17"/>
  <c r="AH90" i="17"/>
  <c r="AJ91" i="1"/>
  <c r="AH92" i="1"/>
  <c r="AJ96" i="23"/>
  <c r="AH97" i="23"/>
  <c r="AJ94" i="20"/>
  <c r="AH95" i="20"/>
  <c r="AJ93" i="18"/>
  <c r="AH94" i="18"/>
  <c r="AJ88" i="16"/>
  <c r="AH89" i="16"/>
  <c r="AJ90" i="17"/>
  <c r="AH91" i="17"/>
  <c r="AJ92" i="1"/>
  <c r="AH93" i="1"/>
  <c r="AJ97" i="23"/>
  <c r="AH98" i="23"/>
  <c r="AJ95" i="20"/>
  <c r="AH96" i="20"/>
  <c r="AJ94" i="18"/>
  <c r="AH95" i="18"/>
  <c r="AJ89" i="16"/>
  <c r="AH90" i="16"/>
  <c r="AJ91" i="17"/>
  <c r="AH92" i="17"/>
  <c r="AJ93" i="1"/>
  <c r="AH94" i="1"/>
  <c r="AJ98" i="23"/>
  <c r="AH99" i="23"/>
  <c r="AJ96" i="20"/>
  <c r="AH97" i="20"/>
  <c r="AJ95" i="18"/>
  <c r="AH96" i="18"/>
  <c r="AJ90" i="16"/>
  <c r="AH91" i="16"/>
  <c r="AJ92" i="17"/>
  <c r="AH93" i="17"/>
  <c r="AJ94" i="1"/>
  <c r="AH95" i="1"/>
  <c r="AJ99" i="23"/>
  <c r="AH100" i="23"/>
  <c r="AJ97" i="20"/>
  <c r="AH98" i="20"/>
  <c r="AJ96" i="18"/>
  <c r="AH97" i="18"/>
  <c r="AJ91" i="16"/>
  <c r="AH92" i="16"/>
  <c r="AJ93" i="17"/>
  <c r="AH94" i="17"/>
  <c r="AJ95" i="1"/>
  <c r="AH96" i="1"/>
  <c r="AJ100" i="23"/>
  <c r="AH101" i="23"/>
  <c r="AJ98" i="20"/>
  <c r="AH99" i="20"/>
  <c r="AJ97" i="18"/>
  <c r="AH98" i="18"/>
  <c r="AJ92" i="16"/>
  <c r="AH93" i="16"/>
  <c r="AJ94" i="17"/>
  <c r="AH95" i="17"/>
  <c r="AJ96" i="1"/>
  <c r="AH97" i="1"/>
  <c r="AJ101" i="23"/>
  <c r="AH102" i="23"/>
  <c r="AJ99" i="20"/>
  <c r="AH100" i="20"/>
  <c r="AJ98" i="18"/>
  <c r="AH99" i="18"/>
  <c r="AJ93" i="16"/>
  <c r="AH94" i="16"/>
  <c r="AJ95" i="17"/>
  <c r="AH96" i="17"/>
  <c r="AJ97" i="1"/>
  <c r="AH98" i="1"/>
  <c r="AJ102" i="23"/>
  <c r="AH103" i="23"/>
  <c r="AJ100" i="20"/>
  <c r="AH101" i="20"/>
  <c r="AJ99" i="18"/>
  <c r="AH100" i="18"/>
  <c r="AJ94" i="16"/>
  <c r="AH95" i="16"/>
  <c r="AJ96" i="17"/>
  <c r="AH97" i="17"/>
  <c r="AJ98" i="1"/>
  <c r="AH99" i="1"/>
  <c r="AJ103" i="23"/>
  <c r="AH104" i="23"/>
  <c r="AJ101" i="20"/>
  <c r="AH102" i="20"/>
  <c r="AJ100" i="18"/>
  <c r="AH101" i="18"/>
  <c r="AJ95" i="16"/>
  <c r="AH96" i="16"/>
  <c r="AJ97" i="17"/>
  <c r="AH98" i="17"/>
  <c r="AJ99" i="1"/>
  <c r="AH100" i="1"/>
  <c r="AJ104" i="23"/>
  <c r="AH105" i="23"/>
  <c r="AJ102" i="20"/>
  <c r="AH103" i="20"/>
  <c r="AJ101" i="18"/>
  <c r="AH102" i="18"/>
  <c r="AJ96" i="16"/>
  <c r="AH97" i="16"/>
  <c r="AJ98" i="17"/>
  <c r="AH99" i="17"/>
  <c r="AJ100" i="1"/>
  <c r="AH101" i="1"/>
  <c r="AJ105" i="23"/>
  <c r="AH106" i="23"/>
  <c r="AJ103" i="20"/>
  <c r="AH104" i="20"/>
  <c r="AJ102" i="18"/>
  <c r="AH103" i="18"/>
  <c r="AJ97" i="16"/>
  <c r="AH98" i="16"/>
  <c r="AJ99" i="17"/>
  <c r="AH100" i="17"/>
  <c r="AJ101" i="1"/>
  <c r="AH102" i="1"/>
  <c r="AJ106" i="23"/>
  <c r="AH107" i="23"/>
  <c r="AJ104" i="20"/>
  <c r="AH105" i="20"/>
  <c r="AJ103" i="18"/>
  <c r="AH104" i="18"/>
  <c r="AJ98" i="16"/>
  <c r="AH99" i="16"/>
  <c r="AJ100" i="17"/>
  <c r="AH101" i="17"/>
  <c r="AJ102" i="1"/>
  <c r="AH103" i="1"/>
  <c r="AJ107" i="23"/>
  <c r="AH108" i="23"/>
  <c r="AJ105" i="20"/>
  <c r="AH106" i="20"/>
  <c r="AJ104" i="18"/>
  <c r="AH105" i="18"/>
  <c r="AJ99" i="16"/>
  <c r="AH100" i="16"/>
  <c r="AJ101" i="17"/>
  <c r="AH102" i="17"/>
  <c r="AJ103" i="1"/>
  <c r="AH104" i="1"/>
  <c r="AJ108" i="23"/>
  <c r="AH109" i="23"/>
  <c r="AJ106" i="20"/>
  <c r="AH107" i="20"/>
  <c r="AJ105" i="18"/>
  <c r="AH106" i="18"/>
  <c r="AJ100" i="16"/>
  <c r="AH101" i="16"/>
  <c r="AJ102" i="17"/>
  <c r="AH103" i="17"/>
  <c r="AJ104" i="1"/>
  <c r="AH105" i="1"/>
  <c r="AJ109" i="23"/>
  <c r="AH110" i="23"/>
  <c r="AJ107" i="20"/>
  <c r="AH108" i="20"/>
  <c r="AJ106" i="18"/>
  <c r="AH107" i="18"/>
  <c r="AJ101" i="16"/>
  <c r="AH102" i="16"/>
  <c r="AJ103" i="17"/>
  <c r="AH104" i="17"/>
  <c r="AJ105" i="1"/>
  <c r="AH106" i="1"/>
  <c r="AJ110" i="23"/>
  <c r="AH111" i="23"/>
  <c r="AJ108" i="20"/>
  <c r="AH109" i="20"/>
  <c r="AJ107" i="18"/>
  <c r="AH108" i="18"/>
  <c r="AJ102" i="16"/>
  <c r="AH103" i="16"/>
  <c r="AJ104" i="17"/>
  <c r="AH105" i="17"/>
  <c r="AJ106" i="1"/>
  <c r="AH107" i="1"/>
  <c r="AJ111" i="23"/>
  <c r="AH112" i="23"/>
  <c r="AJ109" i="20"/>
  <c r="AH110" i="20"/>
  <c r="AJ108" i="18"/>
  <c r="AH109" i="18"/>
  <c r="AJ103" i="16"/>
  <c r="AH104" i="16"/>
  <c r="AJ105" i="17"/>
  <c r="AH106" i="17"/>
  <c r="AJ107" i="1"/>
  <c r="AH108" i="1"/>
  <c r="AJ112" i="23"/>
  <c r="AH113" i="23"/>
  <c r="AJ110" i="20"/>
  <c r="AH111" i="20"/>
  <c r="AJ109" i="18"/>
  <c r="AH110" i="18"/>
  <c r="AJ104" i="16"/>
  <c r="AH105" i="16"/>
  <c r="AJ106" i="17"/>
  <c r="AH107" i="17"/>
  <c r="AJ108" i="1"/>
  <c r="AH109" i="1"/>
  <c r="AJ113" i="23"/>
  <c r="AH114" i="23"/>
  <c r="AJ111" i="20"/>
  <c r="AH112" i="20"/>
  <c r="AJ110" i="18"/>
  <c r="AH111" i="18"/>
  <c r="AJ105" i="16"/>
  <c r="AH106" i="16"/>
  <c r="AJ107" i="17"/>
  <c r="AH108" i="17"/>
  <c r="AJ109" i="1"/>
  <c r="AH110" i="1"/>
  <c r="AJ114" i="23"/>
  <c r="AH115" i="23"/>
  <c r="AJ112" i="20"/>
  <c r="AH113" i="20"/>
  <c r="AJ111" i="18"/>
  <c r="AH112" i="18"/>
  <c r="AJ106" i="16"/>
  <c r="AH107" i="16"/>
  <c r="AJ108" i="17"/>
  <c r="AH109" i="17"/>
  <c r="AJ110" i="1"/>
  <c r="AH111" i="1"/>
  <c r="AJ115" i="23"/>
  <c r="AH116" i="23"/>
  <c r="AJ113" i="20"/>
  <c r="AH114" i="20"/>
  <c r="AJ112" i="18"/>
  <c r="AH113" i="18"/>
  <c r="AJ107" i="16"/>
  <c r="AH108" i="16"/>
  <c r="AJ109" i="17"/>
  <c r="AH110" i="17"/>
  <c r="AJ111" i="1"/>
  <c r="AH112" i="1"/>
  <c r="AJ116" i="23"/>
  <c r="AH117" i="23"/>
  <c r="AJ114" i="20"/>
  <c r="AH115" i="20"/>
  <c r="AJ113" i="18"/>
  <c r="AH114" i="18"/>
  <c r="AJ108" i="16"/>
  <c r="AH109" i="16"/>
  <c r="AJ110" i="17"/>
  <c r="AH111" i="17"/>
  <c r="AJ112" i="1"/>
  <c r="AH113" i="1"/>
  <c r="AJ117" i="23"/>
  <c r="AH118" i="23"/>
  <c r="AJ115" i="20"/>
  <c r="AH116" i="20"/>
  <c r="AJ114" i="18"/>
  <c r="AH115" i="18"/>
  <c r="AJ109" i="16"/>
  <c r="AH110" i="16"/>
  <c r="AJ111" i="17"/>
  <c r="AH112" i="17"/>
  <c r="AJ113" i="1"/>
  <c r="AH114" i="1"/>
  <c r="AJ118" i="23"/>
  <c r="AH119" i="23"/>
  <c r="AJ116" i="20"/>
  <c r="AH117" i="20"/>
  <c r="AJ115" i="18"/>
  <c r="AH116" i="18"/>
  <c r="AJ110" i="16"/>
  <c r="AH111" i="16"/>
  <c r="AJ112" i="17"/>
  <c r="AH113" i="17"/>
  <c r="AJ114" i="1"/>
  <c r="AH115" i="1"/>
  <c r="AJ119" i="23"/>
  <c r="AH120" i="23"/>
  <c r="AJ117" i="20"/>
  <c r="AH118" i="20"/>
  <c r="AJ116" i="18"/>
  <c r="AH117" i="18"/>
  <c r="AJ111" i="16"/>
  <c r="AH112" i="16"/>
  <c r="AJ113" i="17"/>
  <c r="AH114" i="17"/>
  <c r="AJ115" i="1"/>
  <c r="AH116" i="1"/>
  <c r="AJ120" i="23"/>
  <c r="AH121" i="23"/>
  <c r="AJ118" i="20"/>
  <c r="AH119" i="20"/>
  <c r="AJ117" i="18"/>
  <c r="AH118" i="18"/>
  <c r="AJ112" i="16"/>
  <c r="AH113" i="16"/>
  <c r="AJ114" i="17"/>
  <c r="AH115" i="17"/>
  <c r="AJ116" i="1"/>
  <c r="AH117" i="1"/>
  <c r="AJ121" i="23"/>
  <c r="AH122" i="23"/>
  <c r="AJ119" i="20"/>
  <c r="AH120" i="20"/>
  <c r="AJ118" i="18"/>
  <c r="AH119" i="18"/>
  <c r="AJ113" i="16"/>
  <c r="AH114" i="16"/>
  <c r="AJ115" i="17"/>
  <c r="AH116" i="17"/>
  <c r="AJ117" i="1"/>
  <c r="AH118" i="1"/>
  <c r="AJ122" i="23"/>
  <c r="AH123" i="23"/>
  <c r="AJ120" i="20"/>
  <c r="AH121" i="20"/>
  <c r="AJ119" i="18"/>
  <c r="AH120" i="18"/>
  <c r="AJ114" i="16"/>
  <c r="AH115" i="16"/>
  <c r="AJ116" i="17"/>
  <c r="AH117" i="17"/>
  <c r="AJ118" i="1"/>
  <c r="AH119" i="1"/>
  <c r="AJ123" i="23"/>
  <c r="AH124" i="23"/>
  <c r="AJ121" i="20"/>
  <c r="AH122" i="20"/>
  <c r="AJ120" i="18"/>
  <c r="AH121" i="18"/>
  <c r="AJ115" i="16"/>
  <c r="AH116" i="16"/>
  <c r="AJ117" i="17"/>
  <c r="AH118" i="17"/>
  <c r="AJ119" i="1"/>
  <c r="AH120" i="1"/>
  <c r="AJ124" i="23"/>
  <c r="AH125" i="23"/>
  <c r="AJ122" i="20"/>
  <c r="AH123" i="20"/>
  <c r="AJ121" i="18"/>
  <c r="AH122" i="18"/>
  <c r="AJ116" i="16"/>
  <c r="AH117" i="16"/>
  <c r="AJ118" i="17"/>
  <c r="AH119" i="17"/>
  <c r="AJ120" i="1"/>
  <c r="AH121" i="1"/>
  <c r="AJ125" i="23"/>
  <c r="AH126" i="23"/>
  <c r="AJ123" i="20"/>
  <c r="AH124" i="20"/>
  <c r="AJ122" i="18"/>
  <c r="AH123" i="18"/>
  <c r="AJ117" i="16"/>
  <c r="AH118" i="16"/>
  <c r="AJ119" i="17"/>
  <c r="AH120" i="17"/>
  <c r="AJ121" i="1"/>
  <c r="AH122" i="1"/>
  <c r="AJ126" i="23"/>
  <c r="AH127" i="23"/>
  <c r="AJ124" i="20"/>
  <c r="AH125" i="20"/>
  <c r="AJ123" i="18"/>
  <c r="AH124" i="18"/>
  <c r="AJ118" i="16"/>
  <c r="AH119" i="16"/>
  <c r="AJ120" i="17"/>
  <c r="AH121" i="17"/>
  <c r="AJ122" i="1"/>
  <c r="AH123" i="1"/>
  <c r="AJ127" i="23"/>
  <c r="AH128" i="23"/>
  <c r="AJ125" i="20"/>
  <c r="AH126" i="20"/>
  <c r="AJ124" i="18"/>
  <c r="AH125" i="18"/>
  <c r="AJ119" i="16"/>
  <c r="AH120" i="16"/>
  <c r="AJ121" i="17"/>
  <c r="AH122" i="17"/>
  <c r="AJ123" i="1"/>
  <c r="AH124" i="1"/>
  <c r="AJ128" i="23"/>
  <c r="AH129" i="23"/>
  <c r="AJ126" i="20"/>
  <c r="AH127" i="20"/>
  <c r="AJ125" i="18"/>
  <c r="AH126" i="18"/>
  <c r="AJ120" i="16"/>
  <c r="AH121" i="16"/>
  <c r="AJ122" i="17"/>
  <c r="AH123" i="17"/>
  <c r="AJ124" i="1"/>
  <c r="AH125" i="1"/>
  <c r="AJ129" i="23"/>
  <c r="AH130" i="23"/>
  <c r="AJ127" i="20"/>
  <c r="AH128" i="20"/>
  <c r="AJ126" i="18"/>
  <c r="AH127" i="18"/>
  <c r="AJ121" i="16"/>
  <c r="AH122" i="16"/>
  <c r="AJ123" i="17"/>
  <c r="AH124" i="17"/>
  <c r="AJ125" i="1"/>
  <c r="AH126" i="1"/>
  <c r="AJ130" i="23"/>
  <c r="AH131" i="23"/>
  <c r="AJ128" i="20"/>
  <c r="AH129" i="20"/>
  <c r="AJ127" i="18"/>
  <c r="AH128" i="18"/>
  <c r="AJ122" i="16"/>
  <c r="AH123" i="16"/>
  <c r="AJ124" i="17"/>
  <c r="AH125" i="17"/>
  <c r="AJ126" i="1"/>
  <c r="AH127" i="1"/>
  <c r="AJ131" i="23"/>
  <c r="AH132" i="23"/>
  <c r="AJ129" i="20"/>
  <c r="AH130" i="20"/>
  <c r="AJ128" i="18"/>
  <c r="AH129" i="18"/>
  <c r="AJ123" i="16"/>
  <c r="AH124" i="16"/>
  <c r="AJ125" i="17"/>
  <c r="AH126" i="17"/>
  <c r="AJ127" i="1"/>
  <c r="AH128" i="1"/>
  <c r="AJ132" i="23"/>
  <c r="AH133" i="23"/>
  <c r="AJ130" i="20"/>
  <c r="AH131" i="20"/>
  <c r="AJ129" i="18"/>
  <c r="AH130" i="18"/>
  <c r="AJ124" i="16"/>
  <c r="AH125" i="16"/>
  <c r="AJ126" i="17"/>
  <c r="AH127" i="17"/>
  <c r="AJ128" i="1"/>
  <c r="AH129" i="1"/>
  <c r="AJ133" i="23"/>
  <c r="AH134" i="23"/>
  <c r="AJ131" i="20"/>
  <c r="AH132" i="20"/>
  <c r="AJ130" i="18"/>
  <c r="AH131" i="18"/>
  <c r="AJ125" i="16"/>
  <c r="AH126" i="16"/>
  <c r="AJ127" i="17"/>
  <c r="AH128" i="17"/>
  <c r="AJ129" i="1"/>
  <c r="AH130" i="1"/>
  <c r="AJ134" i="23"/>
  <c r="AH135" i="23"/>
  <c r="AJ132" i="20"/>
  <c r="AH133" i="20"/>
  <c r="AJ131" i="18"/>
  <c r="AH132" i="18"/>
  <c r="AJ126" i="16"/>
  <c r="AH127" i="16"/>
  <c r="AJ128" i="17"/>
  <c r="AH129" i="17"/>
  <c r="AJ130" i="1"/>
  <c r="AH131" i="1"/>
  <c r="AJ135" i="23"/>
  <c r="AH136" i="23"/>
  <c r="AJ133" i="20"/>
  <c r="AH134" i="20"/>
  <c r="AJ132" i="18"/>
  <c r="AH133" i="18"/>
  <c r="AJ127" i="16"/>
  <c r="AH128" i="16"/>
  <c r="AJ129" i="17"/>
  <c r="AH130" i="17"/>
  <c r="AJ131" i="1"/>
  <c r="AH132" i="1"/>
  <c r="AJ136" i="23"/>
  <c r="AH137" i="23"/>
  <c r="AJ134" i="20"/>
  <c r="AH135" i="20"/>
  <c r="AJ133" i="18"/>
  <c r="AH134" i="18"/>
  <c r="AJ128" i="16"/>
  <c r="AH129" i="16"/>
  <c r="AJ130" i="17"/>
  <c r="AH131" i="17"/>
  <c r="AJ132" i="1"/>
  <c r="AH133" i="1"/>
  <c r="AJ137" i="23"/>
  <c r="AH138" i="23"/>
  <c r="AJ135" i="20"/>
  <c r="AH136" i="20"/>
  <c r="AJ134" i="18"/>
  <c r="AH135" i="18"/>
  <c r="AJ129" i="16"/>
  <c r="AH130" i="16"/>
  <c r="AJ131" i="17"/>
  <c r="AH132" i="17"/>
  <c r="AJ133" i="1"/>
  <c r="AH134" i="1"/>
  <c r="AJ138" i="23"/>
  <c r="AH139" i="23"/>
  <c r="AJ136" i="20"/>
  <c r="AH137" i="20"/>
  <c r="AJ135" i="18"/>
  <c r="AH136" i="18"/>
  <c r="AJ130" i="16"/>
  <c r="AH131" i="16"/>
  <c r="AJ132" i="17"/>
  <c r="AH133" i="17"/>
  <c r="AJ134" i="1"/>
  <c r="AH135" i="1"/>
  <c r="AJ139" i="23"/>
  <c r="AH140" i="23"/>
  <c r="AJ137" i="20"/>
  <c r="AH138" i="20"/>
  <c r="AJ136" i="18"/>
  <c r="AH137" i="18"/>
  <c r="AJ131" i="16"/>
  <c r="AH132" i="16"/>
  <c r="AJ133" i="17"/>
  <c r="AH134" i="17"/>
  <c r="AJ135" i="1"/>
  <c r="AH136" i="1"/>
  <c r="AJ140" i="23"/>
  <c r="AH141" i="23"/>
  <c r="AJ138" i="20"/>
  <c r="AH139" i="20"/>
  <c r="AJ137" i="18"/>
  <c r="AH138" i="18"/>
  <c r="AJ132" i="16"/>
  <c r="AH133" i="16"/>
  <c r="AJ134" i="17"/>
  <c r="AH135" i="17"/>
  <c r="AJ136" i="1"/>
  <c r="AH137" i="1"/>
  <c r="AJ141" i="23"/>
  <c r="AH142" i="23"/>
  <c r="AJ139" i="20"/>
  <c r="AH140" i="20"/>
  <c r="AJ138" i="18"/>
  <c r="AH139" i="18"/>
  <c r="AJ133" i="16"/>
  <c r="AH134" i="16"/>
  <c r="AJ135" i="17"/>
  <c r="AH136" i="17"/>
  <c r="AJ137" i="1"/>
  <c r="AH138" i="1"/>
  <c r="AJ142" i="23"/>
  <c r="AH143" i="23"/>
  <c r="AJ140" i="20"/>
  <c r="AH141" i="20"/>
  <c r="AJ139" i="18"/>
  <c r="AH140" i="18"/>
  <c r="AJ134" i="16"/>
  <c r="AH135" i="16"/>
  <c r="AJ136" i="17"/>
  <c r="AH137" i="17"/>
  <c r="AJ138" i="1"/>
  <c r="AH139" i="1"/>
  <c r="AJ143" i="23"/>
  <c r="AH144" i="23"/>
  <c r="AJ141" i="20"/>
  <c r="AH142" i="20"/>
  <c r="AJ140" i="18"/>
  <c r="AH141" i="18"/>
  <c r="AJ135" i="16"/>
  <c r="AH136" i="16"/>
  <c r="AJ137" i="17"/>
  <c r="AH138" i="17"/>
  <c r="AJ139" i="1"/>
  <c r="AH140" i="1"/>
  <c r="AJ144" i="23"/>
  <c r="AH145" i="23"/>
  <c r="AJ142" i="20"/>
  <c r="AH143" i="20"/>
  <c r="AJ141" i="18"/>
  <c r="AH142" i="18"/>
  <c r="AJ136" i="16"/>
  <c r="AH137" i="16"/>
  <c r="AJ138" i="17"/>
  <c r="AH139" i="17"/>
  <c r="AJ140" i="1"/>
  <c r="AH141" i="1"/>
  <c r="AJ145" i="23"/>
  <c r="AH146" i="23"/>
  <c r="AJ143" i="20"/>
  <c r="AH144" i="20"/>
  <c r="AJ142" i="18"/>
  <c r="AH143" i="18"/>
  <c r="AJ137" i="16"/>
  <c r="AH138" i="16"/>
  <c r="AJ139" i="17"/>
  <c r="AH140" i="17"/>
  <c r="AJ141" i="1"/>
  <c r="AH142" i="1"/>
  <c r="AJ146" i="23"/>
  <c r="AH147" i="23"/>
  <c r="AJ144" i="20"/>
  <c r="AH145" i="20"/>
  <c r="AJ143" i="18"/>
  <c r="AH144" i="18"/>
  <c r="AJ138" i="16"/>
  <c r="AH139" i="16"/>
  <c r="AJ140" i="17"/>
  <c r="AH141" i="17"/>
  <c r="AJ142" i="1"/>
  <c r="AH143" i="1"/>
  <c r="AJ147" i="23"/>
  <c r="AH148" i="23"/>
  <c r="AJ145" i="20"/>
  <c r="AH146" i="20"/>
  <c r="AJ144" i="18"/>
  <c r="AH145" i="18"/>
  <c r="AJ139" i="16"/>
  <c r="AH140" i="16"/>
  <c r="AJ141" i="17"/>
  <c r="AH142" i="17"/>
  <c r="AJ143" i="1"/>
  <c r="AH144" i="1"/>
  <c r="AJ148" i="23"/>
  <c r="AH149" i="23"/>
  <c r="AJ146" i="20"/>
  <c r="AH147" i="20"/>
  <c r="AJ145" i="18"/>
  <c r="AH146" i="18"/>
  <c r="AJ140" i="16"/>
  <c r="AH141" i="16"/>
  <c r="AJ142" i="17"/>
  <c r="AH143" i="17"/>
  <c r="AJ144" i="1"/>
  <c r="AH145" i="1"/>
  <c r="AJ149" i="23"/>
  <c r="AH150" i="23"/>
  <c r="AJ147" i="20"/>
  <c r="AH148" i="20"/>
  <c r="AJ146" i="18"/>
  <c r="AH147" i="18"/>
  <c r="AJ141" i="16"/>
  <c r="AH142" i="16"/>
  <c r="AJ143" i="17"/>
  <c r="AH144" i="17"/>
  <c r="AJ145" i="1"/>
  <c r="AH146" i="1"/>
  <c r="AJ150" i="23"/>
  <c r="AH151" i="23"/>
  <c r="AJ148" i="20"/>
  <c r="AH149" i="20"/>
  <c r="AJ147" i="18"/>
  <c r="AH148" i="18"/>
  <c r="AJ142" i="16"/>
  <c r="AH143" i="16"/>
  <c r="AJ144" i="17"/>
  <c r="AH145" i="17"/>
  <c r="AJ146" i="1"/>
  <c r="AH147" i="1"/>
  <c r="AJ151" i="23"/>
  <c r="AH152" i="23"/>
  <c r="AJ149" i="20"/>
  <c r="AH150" i="20"/>
  <c r="AJ148" i="18"/>
  <c r="AH149" i="18"/>
  <c r="AJ143" i="16"/>
  <c r="AH144" i="16"/>
  <c r="AJ145" i="17"/>
  <c r="AH146" i="17"/>
  <c r="AJ147" i="1"/>
  <c r="AH148" i="1"/>
  <c r="AJ152" i="23"/>
  <c r="AH153" i="23"/>
  <c r="AJ150" i="20"/>
  <c r="AH151" i="20"/>
  <c r="AJ149" i="18"/>
  <c r="AH150" i="18"/>
  <c r="AJ144" i="16"/>
  <c r="AH145" i="16"/>
  <c r="AJ146" i="17"/>
  <c r="AH147" i="17"/>
  <c r="AJ148" i="1"/>
  <c r="AH149" i="1"/>
  <c r="AJ153" i="23"/>
  <c r="AH154" i="23"/>
  <c r="AJ151" i="20"/>
  <c r="AH152" i="20"/>
  <c r="AJ150" i="18"/>
  <c r="AH151" i="18"/>
  <c r="AJ145" i="16"/>
  <c r="AH146" i="16"/>
  <c r="AJ147" i="17"/>
  <c r="AH148" i="17"/>
  <c r="AJ149" i="1"/>
  <c r="AH150" i="1"/>
  <c r="AJ154" i="23"/>
  <c r="AH155" i="23"/>
  <c r="AJ152" i="20"/>
  <c r="AH153" i="20"/>
  <c r="AJ151" i="18"/>
  <c r="AH152" i="18"/>
  <c r="AJ146" i="16"/>
  <c r="AH147" i="16"/>
  <c r="AJ148" i="17"/>
  <c r="AH149" i="17"/>
  <c r="AJ150" i="1"/>
  <c r="AH151" i="1"/>
  <c r="AJ155" i="23"/>
  <c r="AH156" i="23"/>
  <c r="AJ153" i="20"/>
  <c r="AH154" i="20"/>
  <c r="AJ152" i="18"/>
  <c r="AH153" i="18"/>
  <c r="AJ147" i="16"/>
  <c r="AH148" i="16"/>
  <c r="AJ149" i="17"/>
  <c r="AH150" i="17"/>
  <c r="AJ151" i="1"/>
  <c r="AH152" i="1"/>
  <c r="AJ156" i="23"/>
  <c r="AH157" i="23"/>
  <c r="AJ154" i="20"/>
  <c r="AH155" i="20"/>
  <c r="AJ153" i="18"/>
  <c r="AH154" i="18"/>
  <c r="AJ148" i="16"/>
  <c r="AH149" i="16"/>
  <c r="AJ150" i="17"/>
  <c r="AH151" i="17"/>
  <c r="AJ152" i="1"/>
  <c r="AH153" i="1"/>
  <c r="AJ157" i="23"/>
  <c r="AH158" i="23"/>
  <c r="AJ155" i="20"/>
  <c r="AH156" i="20"/>
  <c r="AJ154" i="18"/>
  <c r="AH155" i="18"/>
  <c r="AJ149" i="16"/>
  <c r="AH150" i="16"/>
  <c r="AJ151" i="17"/>
  <c r="AH152" i="17"/>
  <c r="AJ153" i="1"/>
  <c r="AH154" i="1"/>
  <c r="AJ158" i="23"/>
  <c r="AH159" i="23"/>
  <c r="AJ156" i="20"/>
  <c r="AH157" i="20"/>
  <c r="AJ155" i="18"/>
  <c r="AH156" i="18"/>
  <c r="AJ150" i="16"/>
  <c r="AH151" i="16"/>
  <c r="AJ152" i="17"/>
  <c r="AH153" i="17"/>
  <c r="AJ154" i="1"/>
  <c r="AH155" i="1"/>
  <c r="AJ159" i="23"/>
  <c r="AH160" i="23"/>
  <c r="AJ157" i="20"/>
  <c r="AH158" i="20"/>
  <c r="AJ156" i="18"/>
  <c r="AH157" i="18"/>
  <c r="AJ151" i="16"/>
  <c r="AH152" i="16"/>
  <c r="AJ153" i="17"/>
  <c r="AH154" i="17"/>
  <c r="AJ155" i="1"/>
  <c r="AH156" i="1"/>
  <c r="AJ160" i="23"/>
  <c r="AH161" i="23"/>
  <c r="AJ158" i="20"/>
  <c r="AH159" i="20"/>
  <c r="AJ157" i="18"/>
  <c r="AH158" i="18"/>
  <c r="AJ152" i="16"/>
  <c r="AH153" i="16"/>
  <c r="AJ154" i="17"/>
  <c r="AH155" i="17"/>
  <c r="AJ156" i="1"/>
  <c r="AH157" i="1"/>
  <c r="AJ161" i="23"/>
  <c r="AH162" i="23"/>
  <c r="AJ159" i="20"/>
  <c r="AH160" i="20"/>
  <c r="AJ158" i="18"/>
  <c r="AH159" i="18"/>
  <c r="AJ153" i="16"/>
  <c r="AH154" i="16"/>
  <c r="AJ155" i="17"/>
  <c r="AH156" i="17"/>
  <c r="AJ157" i="1"/>
  <c r="AH158" i="1"/>
  <c r="AJ162" i="23"/>
  <c r="AH163" i="23"/>
  <c r="AJ160" i="20"/>
  <c r="AH161" i="20"/>
  <c r="AJ159" i="18"/>
  <c r="AH160" i="18"/>
  <c r="AJ154" i="16"/>
  <c r="AH155" i="16"/>
  <c r="AJ156" i="17"/>
  <c r="AH157" i="17"/>
  <c r="AJ158" i="1"/>
  <c r="AH159" i="1"/>
  <c r="AJ163" i="23"/>
  <c r="AH164" i="23"/>
  <c r="AJ161" i="20"/>
  <c r="AH162" i="20"/>
  <c r="AJ160" i="18"/>
  <c r="AH161" i="18"/>
  <c r="AJ155" i="16"/>
  <c r="AH156" i="16"/>
  <c r="AJ157" i="17"/>
  <c r="AH158" i="17"/>
  <c r="AJ159" i="1"/>
  <c r="AH160" i="1"/>
  <c r="AJ164" i="23"/>
  <c r="AH165" i="23"/>
  <c r="AJ162" i="20"/>
  <c r="AH163" i="20"/>
  <c r="AJ161" i="18"/>
  <c r="AH162" i="18"/>
  <c r="AJ156" i="16"/>
  <c r="AH157" i="16"/>
  <c r="AJ158" i="17"/>
  <c r="AH159" i="17"/>
  <c r="AJ160" i="1"/>
  <c r="AH161" i="1"/>
  <c r="AJ165" i="23"/>
  <c r="AH166" i="23"/>
  <c r="AJ163" i="20"/>
  <c r="AH164" i="20"/>
  <c r="AJ162" i="18"/>
  <c r="AH163" i="18"/>
  <c r="AJ157" i="16"/>
  <c r="AH158" i="16"/>
  <c r="AJ159" i="17"/>
  <c r="AH160" i="17"/>
  <c r="AJ161" i="1"/>
  <c r="AH162" i="1"/>
  <c r="AJ166" i="23"/>
  <c r="AH167" i="23"/>
  <c r="AJ164" i="20"/>
  <c r="AH165" i="20"/>
  <c r="AJ163" i="18"/>
  <c r="AH164" i="18"/>
  <c r="AJ158" i="16"/>
  <c r="AH159" i="16"/>
  <c r="AJ160" i="17"/>
  <c r="AH161" i="17"/>
  <c r="AJ162" i="1"/>
  <c r="AH163" i="1"/>
  <c r="AJ167" i="23"/>
  <c r="AH168" i="23"/>
  <c r="AJ165" i="20"/>
  <c r="AH166" i="20"/>
  <c r="AJ164" i="18"/>
  <c r="AH165" i="18"/>
  <c r="AJ159" i="16"/>
  <c r="AH160" i="16"/>
  <c r="AJ161" i="17"/>
  <c r="AH162" i="17"/>
  <c r="AJ163" i="1"/>
  <c r="AH164" i="1"/>
  <c r="AJ168" i="23"/>
  <c r="AH169" i="23"/>
  <c r="AJ166" i="20"/>
  <c r="AH167" i="20"/>
  <c r="AJ165" i="18"/>
  <c r="AH166" i="18"/>
  <c r="AJ160" i="16"/>
  <c r="AH161" i="16"/>
  <c r="AJ162" i="17"/>
  <c r="AH163" i="17"/>
  <c r="AJ164" i="1"/>
  <c r="AH165" i="1"/>
  <c r="AJ169" i="23"/>
  <c r="AH170" i="23"/>
  <c r="AJ167" i="20"/>
  <c r="AH168" i="20"/>
  <c r="AJ166" i="18"/>
  <c r="AH167" i="18"/>
  <c r="AJ161" i="16"/>
  <c r="AH162" i="16"/>
  <c r="AJ163" i="17"/>
  <c r="AH164" i="17"/>
  <c r="AJ165" i="1"/>
  <c r="AH166" i="1"/>
  <c r="AJ170" i="23"/>
  <c r="AH171" i="23"/>
  <c r="AJ168" i="20"/>
  <c r="AH169" i="20"/>
  <c r="AJ167" i="18"/>
  <c r="AH168" i="18"/>
  <c r="AJ162" i="16"/>
  <c r="AH163" i="16"/>
  <c r="AJ164" i="17"/>
  <c r="AH165" i="17"/>
  <c r="AJ166" i="1"/>
  <c r="AH167" i="1"/>
  <c r="AJ171" i="23"/>
  <c r="AH172" i="23"/>
  <c r="AJ169" i="20"/>
  <c r="AH170" i="20"/>
  <c r="AJ168" i="18"/>
  <c r="AH169" i="18"/>
  <c r="AJ163" i="16"/>
  <c r="AH164" i="16"/>
  <c r="AJ165" i="17"/>
  <c r="AH166" i="17"/>
  <c r="AJ167" i="1"/>
  <c r="AH168" i="1"/>
  <c r="AJ172" i="23"/>
  <c r="AH173" i="23"/>
  <c r="AJ170" i="20"/>
  <c r="AH171" i="20"/>
  <c r="AJ169" i="18"/>
  <c r="AH170" i="18"/>
  <c r="AJ164" i="16"/>
  <c r="AH165" i="16"/>
  <c r="AJ166" i="17"/>
  <c r="AH167" i="17"/>
  <c r="AJ168" i="1"/>
  <c r="AH169" i="1"/>
  <c r="AJ173" i="23"/>
  <c r="AH174" i="23"/>
  <c r="AJ171" i="20"/>
  <c r="AH172" i="20"/>
  <c r="AJ170" i="18"/>
  <c r="AH171" i="18"/>
  <c r="AJ165" i="16"/>
  <c r="AH166" i="16"/>
  <c r="AJ167" i="17"/>
  <c r="AH168" i="17"/>
  <c r="AJ169" i="1"/>
  <c r="AH170" i="1"/>
  <c r="AJ174" i="23"/>
  <c r="AH175" i="23"/>
  <c r="AJ172" i="20"/>
  <c r="AH173" i="20"/>
  <c r="AJ171" i="18"/>
  <c r="AH172" i="18"/>
  <c r="AJ166" i="16"/>
  <c r="AH167" i="16"/>
  <c r="AJ168" i="17"/>
  <c r="AH169" i="17"/>
  <c r="AJ170" i="1"/>
  <c r="AH171" i="1"/>
  <c r="AJ175" i="23"/>
  <c r="AH176" i="23"/>
  <c r="AJ173" i="20"/>
  <c r="AH174" i="20"/>
  <c r="AJ172" i="18"/>
  <c r="AH173" i="18"/>
  <c r="AJ167" i="16"/>
  <c r="AH168" i="16"/>
  <c r="AJ169" i="17"/>
  <c r="AH170" i="17"/>
  <c r="AJ171" i="1"/>
  <c r="AH172" i="1"/>
  <c r="AJ176" i="23"/>
  <c r="AH177" i="23"/>
  <c r="AJ174" i="20"/>
  <c r="AH175" i="20"/>
  <c r="AJ173" i="18"/>
  <c r="AH174" i="18"/>
  <c r="AJ168" i="16"/>
  <c r="AH169" i="16"/>
  <c r="AJ170" i="17"/>
  <c r="AH171" i="17"/>
  <c r="AJ172" i="1"/>
  <c r="AH173" i="1"/>
  <c r="AJ177" i="23"/>
  <c r="AH178" i="23"/>
  <c r="AJ175" i="20"/>
  <c r="AH176" i="20"/>
  <c r="AJ174" i="18"/>
  <c r="AH175" i="18"/>
  <c r="AJ169" i="16"/>
  <c r="AH170" i="16"/>
  <c r="AJ171" i="17"/>
  <c r="AH172" i="17"/>
  <c r="AJ173" i="1"/>
  <c r="AH174" i="1"/>
  <c r="AJ178" i="23"/>
  <c r="AH179" i="23"/>
  <c r="AJ176" i="20"/>
  <c r="AH177" i="20"/>
  <c r="AJ175" i="18"/>
  <c r="AH176" i="18"/>
  <c r="AJ170" i="16"/>
  <c r="AH171" i="16"/>
  <c r="AJ172" i="17"/>
  <c r="AH173" i="17"/>
  <c r="AJ174" i="1"/>
  <c r="AH175" i="1"/>
  <c r="AJ179" i="23"/>
  <c r="AH180" i="23"/>
  <c r="AJ177" i="20"/>
  <c r="AH178" i="20"/>
  <c r="AJ176" i="18"/>
  <c r="AH177" i="18"/>
  <c r="AJ171" i="16"/>
  <c r="AH172" i="16"/>
  <c r="AJ173" i="17"/>
  <c r="AH174" i="17"/>
  <c r="AJ175" i="1"/>
  <c r="AH176" i="1"/>
  <c r="AJ180" i="23"/>
  <c r="AH181" i="23"/>
  <c r="AJ178" i="20"/>
  <c r="AH179" i="20"/>
  <c r="AJ177" i="18"/>
  <c r="AH178" i="18"/>
  <c r="AJ172" i="16"/>
  <c r="AH173" i="16"/>
  <c r="AJ174" i="17"/>
  <c r="AH175" i="17"/>
  <c r="AJ176" i="1"/>
  <c r="AH177" i="1"/>
  <c r="AJ181" i="23"/>
  <c r="AH182" i="23"/>
  <c r="AJ179" i="20"/>
  <c r="AH180" i="20"/>
  <c r="AJ178" i="18"/>
  <c r="AH179" i="18"/>
  <c r="AJ173" i="16"/>
  <c r="AH174" i="16"/>
  <c r="AJ175" i="17"/>
  <c r="AH176" i="17"/>
  <c r="AJ177" i="1"/>
  <c r="AH178" i="1"/>
  <c r="AJ182" i="23"/>
  <c r="AH183" i="23"/>
  <c r="AJ180" i="20"/>
  <c r="AH181" i="20"/>
  <c r="AJ179" i="18"/>
  <c r="AH180" i="18"/>
  <c r="AJ174" i="16"/>
  <c r="AH175" i="16"/>
  <c r="AJ176" i="17"/>
  <c r="AH177" i="17"/>
  <c r="AJ178" i="1"/>
  <c r="AH179" i="1"/>
  <c r="AJ183" i="23"/>
  <c r="AH184" i="23"/>
  <c r="AJ181" i="20"/>
  <c r="AH182" i="20"/>
  <c r="AJ180" i="18"/>
  <c r="AH181" i="18"/>
  <c r="AJ175" i="16"/>
  <c r="AH176" i="16"/>
  <c r="AJ177" i="17"/>
  <c r="AH178" i="17"/>
  <c r="AJ179" i="1"/>
  <c r="AH180" i="1"/>
  <c r="AJ184" i="23"/>
  <c r="AH185" i="23"/>
  <c r="AJ182" i="20"/>
  <c r="AH183" i="20"/>
  <c r="AJ181" i="18"/>
  <c r="AH182" i="18"/>
  <c r="AJ176" i="16"/>
  <c r="AH177" i="16"/>
  <c r="AJ178" i="17"/>
  <c r="AH179" i="17"/>
  <c r="AJ180" i="1"/>
  <c r="AH181" i="1"/>
  <c r="AJ185" i="23"/>
  <c r="AH186" i="23"/>
  <c r="AJ183" i="20"/>
  <c r="AH184" i="20"/>
  <c r="AJ182" i="18"/>
  <c r="AH183" i="18"/>
  <c r="AJ177" i="16"/>
  <c r="AH178" i="16"/>
  <c r="AJ179" i="17"/>
  <c r="AH180" i="17"/>
  <c r="AJ181" i="1"/>
  <c r="AH182" i="1"/>
  <c r="AJ186" i="23"/>
  <c r="AH187" i="23"/>
  <c r="AJ184" i="20"/>
  <c r="AH185" i="20"/>
  <c r="AJ183" i="18"/>
  <c r="AH184" i="18"/>
  <c r="AJ178" i="16"/>
  <c r="AH179" i="16"/>
  <c r="AJ180" i="17"/>
  <c r="AH181" i="17"/>
  <c r="AJ182" i="1"/>
  <c r="AH183" i="1"/>
  <c r="AJ187" i="23"/>
  <c r="AH188" i="23"/>
  <c r="AJ185" i="20"/>
  <c r="AH186" i="20"/>
  <c r="AJ184" i="18"/>
  <c r="AH185" i="18"/>
  <c r="AJ179" i="16"/>
  <c r="AH180" i="16"/>
  <c r="AJ181" i="17"/>
  <c r="AH182" i="17"/>
  <c r="AJ183" i="1"/>
  <c r="AH184" i="1"/>
  <c r="AJ188" i="23"/>
  <c r="AH189" i="23"/>
  <c r="AJ186" i="20"/>
  <c r="AH187" i="20"/>
  <c r="AJ185" i="18"/>
  <c r="AH186" i="18"/>
  <c r="AJ180" i="16"/>
  <c r="AH181" i="16"/>
  <c r="AJ182" i="17"/>
  <c r="AH183" i="17"/>
  <c r="AJ184" i="1"/>
  <c r="AH185" i="1"/>
  <c r="AJ189" i="23"/>
  <c r="AH190" i="23"/>
  <c r="AJ187" i="20"/>
  <c r="AH188" i="20"/>
  <c r="AJ186" i="18"/>
  <c r="AH187" i="18"/>
  <c r="AJ181" i="16"/>
  <c r="AH182" i="16"/>
  <c r="AJ183" i="17"/>
  <c r="AH184" i="17"/>
  <c r="AJ185" i="1"/>
  <c r="AH186" i="1"/>
  <c r="AJ190" i="23"/>
  <c r="AH191" i="23"/>
  <c r="AJ188" i="20"/>
  <c r="AH189" i="20"/>
  <c r="AJ187" i="18"/>
  <c r="AH188" i="18"/>
  <c r="AJ182" i="16"/>
  <c r="AH183" i="16"/>
  <c r="AJ184" i="17"/>
  <c r="AH185" i="17"/>
  <c r="AJ186" i="1"/>
  <c r="AH187" i="1"/>
  <c r="AJ191" i="23"/>
  <c r="AH192" i="23"/>
  <c r="AJ189" i="20"/>
  <c r="AH190" i="20"/>
  <c r="AJ188" i="18"/>
  <c r="AH189" i="18"/>
  <c r="AJ183" i="16"/>
  <c r="AH184" i="16"/>
  <c r="AJ185" i="17"/>
  <c r="AH186" i="17"/>
  <c r="AJ187" i="1"/>
  <c r="AH188" i="1"/>
  <c r="AJ192" i="23"/>
  <c r="AH193" i="23"/>
  <c r="AJ190" i="20"/>
  <c r="AH191" i="20"/>
  <c r="AJ189" i="18"/>
  <c r="AH190" i="18"/>
  <c r="AJ184" i="16"/>
  <c r="AH185" i="16"/>
  <c r="AJ186" i="17"/>
  <c r="AH187" i="17"/>
  <c r="AJ188" i="1"/>
  <c r="AH189" i="1"/>
  <c r="AJ193" i="23"/>
  <c r="AH194" i="23"/>
  <c r="AJ191" i="20"/>
  <c r="AH192" i="20"/>
  <c r="AJ190" i="18"/>
  <c r="AH191" i="18"/>
  <c r="AJ185" i="16"/>
  <c r="AH186" i="16"/>
  <c r="AJ187" i="17"/>
  <c r="AH188" i="17"/>
  <c r="AJ189" i="1"/>
  <c r="AH190" i="1"/>
  <c r="AJ194" i="23"/>
  <c r="AH195" i="23"/>
  <c r="AJ192" i="20"/>
  <c r="AH193" i="20"/>
  <c r="AJ191" i="18"/>
  <c r="AH192" i="18"/>
  <c r="AJ186" i="16"/>
  <c r="AH187" i="16"/>
  <c r="AJ188" i="17"/>
  <c r="AH189" i="17"/>
  <c r="AJ190" i="1"/>
  <c r="AH191" i="1"/>
  <c r="AJ195" i="23"/>
  <c r="AH196" i="23"/>
  <c r="AJ193" i="20"/>
  <c r="AH194" i="20"/>
  <c r="AJ192" i="18"/>
  <c r="AH193" i="18"/>
  <c r="AJ187" i="16"/>
  <c r="AH188" i="16"/>
  <c r="AJ189" i="17"/>
  <c r="AH190" i="17"/>
  <c r="AJ191" i="1"/>
  <c r="AH192" i="1"/>
  <c r="AJ196" i="23"/>
  <c r="AH197" i="23"/>
  <c r="AJ194" i="20"/>
  <c r="AH195" i="20"/>
  <c r="AJ193" i="18"/>
  <c r="AH194" i="18"/>
  <c r="AJ188" i="16"/>
  <c r="AH189" i="16"/>
  <c r="AJ190" i="17"/>
  <c r="AH191" i="17"/>
  <c r="AJ192" i="1"/>
  <c r="AH193" i="1"/>
  <c r="AJ197" i="23"/>
  <c r="AH198" i="23"/>
  <c r="AJ195" i="20"/>
  <c r="AH196" i="20"/>
  <c r="AJ194" i="18"/>
  <c r="AH195" i="18"/>
  <c r="AJ189" i="16"/>
  <c r="AH190" i="16"/>
  <c r="AJ191" i="17"/>
  <c r="AH192" i="17"/>
  <c r="AJ193" i="1"/>
  <c r="AH194" i="1"/>
  <c r="AJ198" i="23"/>
  <c r="AH199" i="23"/>
  <c r="AJ196" i="20"/>
  <c r="AH197" i="20"/>
  <c r="AJ195" i="18"/>
  <c r="AH196" i="18"/>
  <c r="AJ190" i="16"/>
  <c r="AH191" i="16"/>
  <c r="AJ192" i="17"/>
  <c r="AH193" i="17"/>
  <c r="AJ194" i="1"/>
  <c r="AH195" i="1"/>
  <c r="AJ199" i="23"/>
  <c r="AH200" i="23"/>
  <c r="AJ197" i="20"/>
  <c r="AH198" i="20"/>
  <c r="AJ196" i="18"/>
  <c r="AH197" i="18"/>
  <c r="AJ191" i="16"/>
  <c r="AH192" i="16"/>
  <c r="AJ193" i="17"/>
  <c r="AH194" i="17"/>
  <c r="AJ195" i="1"/>
  <c r="AH196" i="1"/>
  <c r="AJ200" i="23"/>
  <c r="AH201" i="23"/>
  <c r="AJ198" i="20"/>
  <c r="AH199" i="20"/>
  <c r="AJ197" i="18"/>
  <c r="AH198" i="18"/>
  <c r="AJ192" i="16"/>
  <c r="AH193" i="16"/>
  <c r="AJ194" i="17"/>
  <c r="AH195" i="17"/>
  <c r="AJ196" i="1"/>
  <c r="AH197" i="1"/>
  <c r="AJ201" i="23"/>
  <c r="AH202" i="23"/>
  <c r="AJ199" i="20"/>
  <c r="AH200" i="20"/>
  <c r="AJ198" i="18"/>
  <c r="AH199" i="18"/>
  <c r="AJ193" i="16"/>
  <c r="AH194" i="16"/>
  <c r="AJ195" i="17"/>
  <c r="AH196" i="17"/>
  <c r="AJ197" i="1"/>
  <c r="AH198" i="1"/>
  <c r="AJ202" i="23"/>
  <c r="AH203" i="23"/>
  <c r="AJ200" i="20"/>
  <c r="AH201" i="20"/>
  <c r="AJ199" i="18"/>
  <c r="AH200" i="18"/>
  <c r="AJ194" i="16"/>
  <c r="AH195" i="16"/>
  <c r="AJ196" i="17"/>
  <c r="AH197" i="17"/>
  <c r="AJ198" i="1"/>
  <c r="AH199" i="1"/>
  <c r="AJ203" i="23"/>
  <c r="AH204" i="23"/>
  <c r="AJ201" i="20"/>
  <c r="AH202" i="20"/>
  <c r="AJ200" i="18"/>
  <c r="AH201" i="18"/>
  <c r="AJ195" i="16"/>
  <c r="AH196" i="16"/>
  <c r="AJ197" i="17"/>
  <c r="AH198" i="17"/>
  <c r="AJ199" i="1"/>
  <c r="AH200" i="1"/>
  <c r="AJ204" i="23"/>
  <c r="AH205" i="23"/>
  <c r="AJ202" i="20"/>
  <c r="AH203" i="20"/>
  <c r="AJ201" i="18"/>
  <c r="AH202" i="18"/>
  <c r="AJ196" i="16"/>
  <c r="AH197" i="16"/>
  <c r="AJ198" i="17"/>
  <c r="AH199" i="17"/>
  <c r="AJ200" i="1"/>
  <c r="AH201" i="1"/>
  <c r="AJ205" i="23"/>
  <c r="AH206" i="23"/>
  <c r="AJ203" i="20"/>
  <c r="AH204" i="20"/>
  <c r="AJ202" i="18"/>
  <c r="AH203" i="18"/>
  <c r="AJ197" i="16"/>
  <c r="AH198" i="16"/>
  <c r="AJ199" i="17"/>
  <c r="AH200" i="17"/>
  <c r="AJ201" i="1"/>
  <c r="AH202" i="1"/>
  <c r="AJ206" i="23"/>
  <c r="AH207" i="23"/>
  <c r="AJ204" i="20"/>
  <c r="AH205" i="20"/>
  <c r="AJ203" i="18"/>
  <c r="AH204" i="18"/>
  <c r="AJ198" i="16"/>
  <c r="AH199" i="16"/>
  <c r="AJ200" i="17"/>
  <c r="AH201" i="17"/>
  <c r="AJ202" i="1"/>
  <c r="AH203" i="1"/>
  <c r="AJ207" i="23"/>
  <c r="AH208" i="23"/>
  <c r="AJ205" i="20"/>
  <c r="AH206" i="20"/>
  <c r="AJ204" i="18"/>
  <c r="AH205" i="18"/>
  <c r="AJ199" i="16"/>
  <c r="AH200" i="16"/>
  <c r="AJ201" i="17"/>
  <c r="AH202" i="17"/>
  <c r="AJ203" i="1"/>
  <c r="AH204" i="1"/>
  <c r="AJ208" i="23"/>
  <c r="AF6" i="23"/>
  <c r="AF8" i="23"/>
  <c r="AH209" i="23"/>
  <c r="AH210" i="23"/>
  <c r="AH211" i="23"/>
  <c r="AH212" i="23"/>
  <c r="AH213" i="23"/>
  <c r="AH214" i="23"/>
  <c r="AH215" i="23"/>
  <c r="AH216" i="23"/>
  <c r="AH217" i="23"/>
  <c r="AH218" i="23"/>
  <c r="AH219" i="23"/>
  <c r="AH220" i="23"/>
  <c r="AH221" i="23"/>
  <c r="AH222" i="23"/>
  <c r="AH223" i="23"/>
  <c r="AH224" i="23"/>
  <c r="AH225" i="23"/>
  <c r="AH226" i="23"/>
  <c r="AH227" i="23"/>
  <c r="AH228" i="23"/>
  <c r="AH229" i="23"/>
  <c r="AH230" i="23"/>
  <c r="AH231" i="23"/>
  <c r="AH232" i="23"/>
  <c r="AH233" i="23"/>
  <c r="AH234" i="23"/>
  <c r="AH235" i="23"/>
  <c r="AH236" i="23"/>
  <c r="AH237" i="23"/>
  <c r="AJ206" i="20"/>
  <c r="AH207" i="20"/>
  <c r="AJ205" i="18"/>
  <c r="AH206" i="18"/>
  <c r="AJ200" i="16"/>
  <c r="AH201" i="16"/>
  <c r="AJ202" i="17"/>
  <c r="AH203" i="17"/>
  <c r="AJ204" i="1"/>
  <c r="AH205" i="1"/>
  <c r="AJ207" i="20"/>
  <c r="AH208" i="20"/>
  <c r="AJ206" i="18"/>
  <c r="AH207" i="18"/>
  <c r="AJ201" i="16"/>
  <c r="AH202" i="16"/>
  <c r="AJ203" i="17"/>
  <c r="AH204" i="17"/>
  <c r="AJ205" i="1"/>
  <c r="AH206" i="1"/>
  <c r="AJ208" i="20"/>
  <c r="AF6" i="20"/>
  <c r="AF8" i="20"/>
  <c r="AH209" i="20"/>
  <c r="AH210" i="20"/>
  <c r="AH211" i="20"/>
  <c r="AH212" i="20"/>
  <c r="AH213" i="20"/>
  <c r="AH214" i="20"/>
  <c r="AH215" i="20"/>
  <c r="AH216" i="20"/>
  <c r="AH217" i="20"/>
  <c r="AH218" i="20"/>
  <c r="AH219" i="20"/>
  <c r="AH220" i="20"/>
  <c r="AH221" i="20"/>
  <c r="AH222" i="20"/>
  <c r="AH223" i="20"/>
  <c r="AH224" i="20"/>
  <c r="AH225" i="20"/>
  <c r="AH226" i="20"/>
  <c r="AH227" i="20"/>
  <c r="AH228" i="20"/>
  <c r="AH229" i="20"/>
  <c r="AH230" i="20"/>
  <c r="AH231" i="20"/>
  <c r="AH232" i="20"/>
  <c r="AH233" i="20"/>
  <c r="AH234" i="20"/>
  <c r="AH235" i="20"/>
  <c r="AH236" i="20"/>
  <c r="AH237" i="20"/>
  <c r="AJ207" i="18"/>
  <c r="AH208" i="18"/>
  <c r="AJ202" i="16"/>
  <c r="AH203" i="16"/>
  <c r="AJ204" i="17"/>
  <c r="AH205" i="17"/>
  <c r="AJ206" i="1"/>
  <c r="AH207" i="1"/>
  <c r="AJ208" i="18"/>
  <c r="AF6" i="18"/>
  <c r="AF8" i="18"/>
  <c r="AH209" i="18"/>
  <c r="AH210" i="18"/>
  <c r="AH211" i="18"/>
  <c r="AH212" i="18"/>
  <c r="AH213" i="18"/>
  <c r="AH214" i="18"/>
  <c r="AH215" i="18"/>
  <c r="AH216" i="18"/>
  <c r="AH217" i="18"/>
  <c r="AH218" i="18"/>
  <c r="AH219" i="18"/>
  <c r="AH220" i="18"/>
  <c r="AH221" i="18"/>
  <c r="AH222" i="18"/>
  <c r="AH223" i="18"/>
  <c r="AH224" i="18"/>
  <c r="AH225" i="18"/>
  <c r="AH226" i="18"/>
  <c r="AH227" i="18"/>
  <c r="AH228" i="18"/>
  <c r="AH229" i="18"/>
  <c r="AH230" i="18"/>
  <c r="AH231" i="18"/>
  <c r="AH232" i="18"/>
  <c r="AH233" i="18"/>
  <c r="AH234" i="18"/>
  <c r="AH235" i="18"/>
  <c r="AH236" i="18"/>
  <c r="AJ203" i="16"/>
  <c r="AH204" i="16"/>
  <c r="AJ205" i="17"/>
  <c r="AH206" i="17"/>
  <c r="AJ207" i="1"/>
  <c r="AH208" i="1"/>
  <c r="AJ204" i="16"/>
  <c r="AH205" i="16"/>
  <c r="AJ206" i="17"/>
  <c r="AH207" i="17"/>
  <c r="AJ208" i="1"/>
  <c r="AF6" i="1"/>
  <c r="AF8" i="1"/>
  <c r="AH209" i="1"/>
  <c r="AH210" i="1"/>
  <c r="AH211" i="1"/>
  <c r="AH212" i="1"/>
  <c r="AH213" i="1"/>
  <c r="AH214" i="1"/>
  <c r="AH215" i="1"/>
  <c r="AH216" i="1"/>
  <c r="AH217" i="1"/>
  <c r="AH218" i="1"/>
  <c r="AH219" i="1"/>
  <c r="AH220" i="1"/>
  <c r="AH221" i="1"/>
  <c r="AH222" i="1"/>
  <c r="AH223" i="1"/>
  <c r="AH224" i="1"/>
  <c r="AH225" i="1"/>
  <c r="AH226" i="1"/>
  <c r="AH227" i="1"/>
  <c r="AH228" i="1"/>
  <c r="AH229" i="1"/>
  <c r="AH230" i="1"/>
  <c r="AH231" i="1"/>
  <c r="AH232" i="1"/>
  <c r="AH233" i="1"/>
  <c r="AH234" i="1"/>
  <c r="AH235" i="1"/>
  <c r="AH236" i="1"/>
  <c r="AH237" i="1"/>
  <c r="AJ205" i="16"/>
  <c r="AH206" i="16"/>
  <c r="AJ207" i="17"/>
  <c r="AH208" i="17"/>
  <c r="AJ206" i="16"/>
  <c r="AH207" i="16"/>
  <c r="AJ208" i="17"/>
  <c r="AF6" i="17"/>
  <c r="AF8" i="17"/>
  <c r="AH209" i="17"/>
  <c r="AH210" i="17"/>
  <c r="AH211" i="17"/>
  <c r="AH212" i="17"/>
  <c r="AH213" i="17"/>
  <c r="AH214" i="17"/>
  <c r="AH215" i="17"/>
  <c r="AH216" i="17"/>
  <c r="AH217" i="17"/>
  <c r="AH218" i="17"/>
  <c r="AH219" i="17"/>
  <c r="AH220" i="17"/>
  <c r="AH221" i="17"/>
  <c r="AH222" i="17"/>
  <c r="AH223" i="17"/>
  <c r="AH224" i="17"/>
  <c r="AH225" i="17"/>
  <c r="AH226" i="17"/>
  <c r="AH227" i="17"/>
  <c r="AH228" i="17"/>
  <c r="AH229" i="17"/>
  <c r="AH230" i="17"/>
  <c r="AH231" i="17"/>
  <c r="AH232" i="17"/>
  <c r="AH233" i="17"/>
  <c r="AH234" i="17"/>
  <c r="AH235" i="17"/>
  <c r="AH236" i="17"/>
  <c r="AH237" i="17"/>
  <c r="AJ207" i="16"/>
  <c r="AH208" i="16"/>
  <c r="AJ208" i="16"/>
  <c r="AF6" i="16"/>
  <c r="AF8" i="16"/>
  <c r="AH209" i="16"/>
  <c r="AH210" i="16"/>
  <c r="AH211" i="16"/>
  <c r="AH212" i="16"/>
  <c r="AH213" i="16"/>
  <c r="AH214" i="16"/>
  <c r="AH215" i="16"/>
  <c r="AH216" i="16"/>
  <c r="AH217" i="16"/>
  <c r="AH218" i="16"/>
  <c r="AH219" i="16"/>
  <c r="AH220" i="16"/>
  <c r="AH221" i="16"/>
  <c r="AH222" i="16"/>
  <c r="AH223" i="16"/>
  <c r="AH224" i="16"/>
  <c r="AH225" i="16"/>
  <c r="AH226" i="16"/>
  <c r="AH227" i="16"/>
  <c r="AH228" i="16"/>
  <c r="AH229" i="16"/>
  <c r="AH230" i="16"/>
  <c r="AH231" i="16"/>
  <c r="AH232" i="16"/>
  <c r="AH233" i="16"/>
  <c r="AH234" i="16"/>
  <c r="AH235" i="16"/>
  <c r="AH236" i="16"/>
  <c r="AH237" i="16"/>
  <c r="AQ33" i="20"/>
  <c r="Q201" i="20"/>
  <c r="Q202" i="20"/>
  <c r="Q203" i="20"/>
  <c r="Q204" i="20"/>
  <c r="Q205" i="20"/>
  <c r="Q206" i="20"/>
  <c r="Q207" i="20"/>
  <c r="Q208" i="20"/>
  <c r="Q209" i="20"/>
  <c r="Q210" i="20"/>
  <c r="Q211" i="20"/>
  <c r="Q212" i="20"/>
  <c r="Q213" i="20"/>
  <c r="Q214" i="20"/>
  <c r="Q215" i="20"/>
  <c r="Q216" i="20"/>
  <c r="Q217" i="20"/>
  <c r="Q218" i="20"/>
  <c r="Q219" i="20"/>
  <c r="Q220" i="20"/>
  <c r="Q221" i="20"/>
  <c r="Q222" i="20"/>
  <c r="Q223" i="20"/>
  <c r="Q224" i="20"/>
  <c r="Q225" i="20"/>
  <c r="Q226" i="20"/>
  <c r="Q227" i="20"/>
  <c r="Q228" i="20"/>
  <c r="Q229" i="20"/>
  <c r="Q230" i="20"/>
  <c r="Q231" i="20"/>
  <c r="Q232" i="20"/>
  <c r="Q233" i="20"/>
  <c r="Q234" i="20"/>
  <c r="Q235" i="20"/>
  <c r="Q236" i="20"/>
  <c r="Q237" i="20"/>
  <c r="Q238" i="20"/>
  <c r="Q239" i="20"/>
  <c r="Q240" i="20"/>
  <c r="Q241" i="20"/>
  <c r="Q242" i="20"/>
  <c r="Q243" i="20"/>
  <c r="Q244" i="20"/>
  <c r="Q245" i="20"/>
  <c r="Q246" i="20"/>
  <c r="Q247" i="20"/>
  <c r="Q248" i="20"/>
  <c r="Q249" i="20"/>
  <c r="Q250" i="20"/>
  <c r="Q251" i="20"/>
  <c r="Q252" i="20"/>
  <c r="Q253" i="20"/>
  <c r="Q254" i="20"/>
  <c r="Q255" i="20"/>
  <c r="Q256" i="20"/>
  <c r="Q257" i="20"/>
  <c r="Q258" i="20"/>
  <c r="Q259" i="20"/>
  <c r="Q260" i="20"/>
  <c r="Q261" i="20"/>
  <c r="Q262" i="20"/>
  <c r="Q263" i="20"/>
  <c r="Q264" i="20"/>
  <c r="Q265" i="20"/>
  <c r="Q266" i="20"/>
  <c r="Q267" i="20"/>
  <c r="Q268" i="20"/>
  <c r="Q269" i="20"/>
  <c r="Q270" i="20"/>
  <c r="Q271" i="20"/>
  <c r="Q272" i="20"/>
  <c r="Q273" i="20"/>
  <c r="Q274" i="20"/>
  <c r="Q275" i="20"/>
  <c r="J8" i="18"/>
  <c r="H8" i="18"/>
  <c r="H20" i="18"/>
  <c r="H11" i="18"/>
  <c r="H108" i="18"/>
  <c r="J9" i="18"/>
  <c r="J16" i="18"/>
  <c r="J108" i="18"/>
  <c r="H17" i="18"/>
  <c r="J20" i="18"/>
  <c r="H23" i="18"/>
  <c r="J29" i="18"/>
  <c r="J36" i="18"/>
  <c r="J128" i="18"/>
  <c r="H31" i="18"/>
  <c r="J45" i="18"/>
  <c r="H33" i="18"/>
  <c r="J40" i="18"/>
  <c r="J49" i="18"/>
  <c r="H42" i="18"/>
  <c r="H37" i="18"/>
  <c r="H44" i="18"/>
  <c r="J54" i="18"/>
  <c r="J61" i="18"/>
  <c r="H49" i="18"/>
  <c r="H128" i="18"/>
  <c r="J55" i="18"/>
  <c r="J64" i="18"/>
  <c r="H52" i="18"/>
  <c r="H58" i="18"/>
  <c r="J71" i="18"/>
  <c r="J163" i="18"/>
  <c r="H39" i="18"/>
  <c r="H45" i="18"/>
  <c r="H51" i="18"/>
  <c r="J56" i="18"/>
  <c r="H56" i="18"/>
  <c r="J153" i="18"/>
  <c r="H53" i="18"/>
  <c r="J148" i="18"/>
  <c r="J60" i="18"/>
  <c r="J69" i="18"/>
  <c r="J76" i="18"/>
  <c r="J168" i="18"/>
  <c r="H59" i="18"/>
  <c r="H65" i="18"/>
  <c r="H66" i="18"/>
  <c r="H148" i="18"/>
  <c r="H163" i="18"/>
  <c r="H153" i="18"/>
  <c r="H168" i="18"/>
</calcChain>
</file>

<file path=xl/sharedStrings.xml><?xml version="1.0" encoding="utf-8"?>
<sst xmlns="http://schemas.openxmlformats.org/spreadsheetml/2006/main" count="1185" uniqueCount="96">
  <si>
    <t>norm</t>
  </si>
  <si>
    <t>freq</t>
  </si>
  <si>
    <t>toets:</t>
  </si>
  <si>
    <t>normgroep:</t>
  </si>
  <si>
    <t>aantal lln:</t>
  </si>
  <si>
    <t>V-max:</t>
  </si>
  <si>
    <t>Standaard</t>
  </si>
  <si>
    <t>Norm</t>
  </si>
  <si>
    <t>School</t>
  </si>
  <si>
    <t>Ambitie</t>
  </si>
  <si>
    <t>Vaard.h score</t>
  </si>
  <si>
    <t>niveau perc</t>
  </si>
  <si>
    <t>cum perc</t>
  </si>
  <si>
    <t>school std</t>
  </si>
  <si>
    <t>std perc</t>
  </si>
  <si>
    <t>ambitie cum</t>
  </si>
  <si>
    <t>ambitie perc</t>
  </si>
  <si>
    <t>score</t>
  </si>
  <si>
    <t>aant.</t>
  </si>
  <si>
    <t>%</t>
  </si>
  <si>
    <t>%-cum</t>
  </si>
  <si>
    <t xml:space="preserve"> </t>
  </si>
  <si>
    <t>Basis</t>
  </si>
  <si>
    <t>Breedte</t>
  </si>
  <si>
    <t>Plus</t>
  </si>
  <si>
    <t>Diepte</t>
  </si>
  <si>
    <t>I</t>
  </si>
  <si>
    <t>A</t>
  </si>
  <si>
    <t>D</t>
  </si>
  <si>
    <t>V</t>
  </si>
  <si>
    <t>II,III,IV</t>
  </si>
  <si>
    <t>aantal</t>
  </si>
  <si>
    <t>niveau I-V</t>
  </si>
  <si>
    <t>niveau A-E</t>
  </si>
  <si>
    <t>school ambitie</t>
  </si>
  <si>
    <t>M3</t>
  </si>
  <si>
    <t>M4</t>
  </si>
  <si>
    <t>M5</t>
  </si>
  <si>
    <t>M6</t>
  </si>
  <si>
    <t>M7</t>
  </si>
  <si>
    <t>M8</t>
  </si>
  <si>
    <t>namen</t>
  </si>
  <si>
    <t>Landelijke norm</t>
  </si>
  <si>
    <t>Resultaat</t>
  </si>
  <si>
    <t>&gt;</t>
  </si>
  <si>
    <t>E3</t>
  </si>
  <si>
    <t>E4</t>
  </si>
  <si>
    <t>E5</t>
  </si>
  <si>
    <t>E6</t>
  </si>
  <si>
    <t>E7</t>
  </si>
  <si>
    <t>Schooljaar:</t>
  </si>
  <si>
    <t>Rekenen-Wiskunde</t>
  </si>
  <si>
    <t>B</t>
  </si>
  <si>
    <t>VdS</t>
  </si>
  <si>
    <t xml:space="preserve"> B8</t>
  </si>
  <si>
    <t>Pro</t>
  </si>
  <si>
    <t>Pro-VMBO BB</t>
  </si>
  <si>
    <t>VMBO BB-Pro</t>
  </si>
  <si>
    <t>VMBO BB-KB</t>
  </si>
  <si>
    <t>VMBO KB-VMBO TL</t>
  </si>
  <si>
    <t>VMBO TL- VMBO KB</t>
  </si>
  <si>
    <t>VMBO TL</t>
  </si>
  <si>
    <t>VMBO TL- HAVO</t>
  </si>
  <si>
    <t>HAVO - VMBO TL</t>
  </si>
  <si>
    <t>HAVO</t>
  </si>
  <si>
    <t>HAVO-VWO</t>
  </si>
  <si>
    <t>VWO-HAVO</t>
  </si>
  <si>
    <t>VWO</t>
  </si>
  <si>
    <t>&lt; 169</t>
  </si>
  <si>
    <t>&gt; 222</t>
  </si>
  <si>
    <t>Leerresultaten Onderwijsprofiel</t>
  </si>
  <si>
    <t>In onderstaande tabel zijn de ondergrens en bovengrens  opgenomen die horen bij de Basisgroep. Eerst in termen van vaardigheidscore en daaronder in termen van OC-waarde. Onder de landelijke norm is er ruimte voor de school om haar schoolnorm in te vullen, zowel de huidige, als de norm die de school over een …. jaar wil behalen.</t>
  </si>
  <si>
    <t>Huidige schoolnorm VS</t>
  </si>
  <si>
    <t xml:space="preserve">Landelijke norm VS </t>
  </si>
  <si>
    <t>-</t>
  </si>
  <si>
    <t>Rekenen en wiskunde</t>
  </si>
  <si>
    <t>Rekenen-Wiskunde M5</t>
  </si>
  <si>
    <t>Rekenen-Wiskunde E5</t>
  </si>
  <si>
    <t>Rekenen-Wiskunde M6</t>
  </si>
  <si>
    <t>Rekenen-Wiskunde E6</t>
  </si>
  <si>
    <t>Rekenen-Wiskunde M7</t>
  </si>
  <si>
    <t>Rekenen-Wiskunde E7</t>
  </si>
  <si>
    <t>Rekenen-Wiskunde M8</t>
  </si>
  <si>
    <t>V-BB</t>
  </si>
  <si>
    <t>V-T</t>
  </si>
  <si>
    <t>Havo</t>
  </si>
  <si>
    <t>VMBO TL- VMBOKB</t>
  </si>
  <si>
    <t>HAVO-VMBO TL</t>
  </si>
  <si>
    <t>Rekenen-Wiskunde 3.0</t>
  </si>
  <si>
    <t>Landelijke norm 4D</t>
  </si>
  <si>
    <t>Huidige schoolnorm 4D</t>
  </si>
  <si>
    <t>Schoolnorm over … jaar 4D</t>
  </si>
  <si>
    <t>Rekenen-Wiskunde 3.0 E4</t>
  </si>
  <si>
    <t>Rekenen-Wiskunde 3.0 M4</t>
  </si>
  <si>
    <t>Rekenen-Wiskunde 3.0 E3</t>
  </si>
  <si>
    <t>Rekenen-Wiskunde 3.0 M3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</si>
</sst>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9" x14ac:knownFonts="1">
    <font>
      <sz val="8"/>
      <name val="Verdana"/>
    </font>
    <font>
      <sz val="8"/>
      <color indexed="18"/>
      <name val="Verdana"/>
      <family val="2"/>
    </font>
    <font>
      <sz val="8"/>
      <color indexed="58"/>
      <name val="Verdana"/>
      <family val="2"/>
    </font>
    <font>
      <b/>
      <sz val="8"/>
      <color indexed="20"/>
      <name val="Verdana"/>
      <family val="2"/>
    </font>
    <font>
      <b/>
      <sz val="8"/>
      <color indexed="8"/>
      <name val="Verdana"/>
      <family val="2"/>
    </font>
    <font>
      <sz val="8"/>
      <color indexed="8"/>
      <name val="Verdana"/>
      <family val="2"/>
    </font>
    <font>
      <b/>
      <sz val="8"/>
      <color indexed="58"/>
      <name val="Verdana"/>
      <family val="2"/>
    </font>
    <font>
      <b/>
      <sz val="8"/>
      <color indexed="18"/>
      <name val="Verdana"/>
      <family val="2"/>
    </font>
    <font>
      <b/>
      <sz val="8"/>
      <name val="Verdana"/>
      <family val="2"/>
    </font>
    <font>
      <b/>
      <sz val="10"/>
      <color indexed="18"/>
      <name val="Verdana"/>
      <family val="2"/>
    </font>
    <font>
      <sz val="8"/>
      <color indexed="9"/>
      <name val="Verdana"/>
      <family val="2"/>
    </font>
    <font>
      <sz val="8"/>
      <name val="Verdana"/>
      <family val="2"/>
    </font>
    <font>
      <sz val="8"/>
      <color theme="3"/>
      <name val="Verdana"/>
      <family val="2"/>
    </font>
    <font>
      <sz val="8"/>
      <color theme="0"/>
      <name val="Verdana"/>
      <family val="2"/>
    </font>
    <font>
      <sz val="12"/>
      <color theme="0"/>
      <name val="Times New Roman"/>
      <family val="1"/>
    </font>
    <font>
      <sz val="12"/>
      <color indexed="8"/>
      <name val="Arial"/>
      <family val="2"/>
    </font>
    <font>
      <sz val="12"/>
      <name val="Arial"/>
      <family val="2"/>
    </font>
    <font>
      <sz val="12"/>
      <color indexed="9"/>
      <name val="Arial"/>
      <family val="2"/>
    </font>
    <font>
      <sz val="12"/>
      <color indexed="8"/>
      <name val="Arial"/>
      <family val="2"/>
    </font>
    <font>
      <sz val="8"/>
      <color rgb="FF002060"/>
      <name val="Verdana"/>
      <family val="2"/>
    </font>
    <font>
      <sz val="8"/>
      <name val="Arial"/>
      <family val="2"/>
    </font>
    <font>
      <sz val="8"/>
      <color indexed="8"/>
      <name val="Arial"/>
      <family val="2"/>
    </font>
    <font>
      <sz val="8"/>
      <color indexed="9"/>
      <name val="Arial"/>
      <family val="2"/>
    </font>
    <font>
      <sz val="11"/>
      <name val="Calibri"/>
      <family val="2"/>
    </font>
    <font>
      <b/>
      <sz val="11"/>
      <name val="Calibri"/>
      <family val="2"/>
    </font>
    <font>
      <i/>
      <sz val="11"/>
      <name val="Calibri"/>
      <family val="2"/>
    </font>
    <font>
      <b/>
      <i/>
      <sz val="11"/>
      <name val="Calibri"/>
      <family val="2"/>
    </font>
    <font>
      <sz val="12"/>
      <color theme="1"/>
      <name val="Arial"/>
      <family val="2"/>
    </font>
    <font>
      <sz val="10"/>
      <color theme="1"/>
      <name val="Verdana"/>
      <family val="2"/>
    </font>
  </fonts>
  <fills count="22">
    <fill>
      <patternFill patternType="none"/>
    </fill>
    <fill>
      <patternFill patternType="gray125"/>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21"/>
        <bgColor indexed="64"/>
      </patternFill>
    </fill>
    <fill>
      <patternFill patternType="solid">
        <fgColor indexed="47"/>
        <bgColor indexed="64"/>
      </patternFill>
    </fill>
    <fill>
      <patternFill patternType="solid">
        <fgColor indexed="9"/>
        <bgColor indexed="64"/>
      </patternFill>
    </fill>
    <fill>
      <patternFill patternType="solid">
        <fgColor rgb="FFFFCCFF"/>
        <bgColor indexed="64"/>
      </patternFill>
    </fill>
    <fill>
      <patternFill patternType="solid">
        <fgColor rgb="FFCCFFFF"/>
        <bgColor indexed="64"/>
      </patternFill>
    </fill>
    <fill>
      <patternFill patternType="solid">
        <fgColor indexed="10"/>
        <bgColor indexed="64"/>
      </patternFill>
    </fill>
    <fill>
      <patternFill patternType="solid">
        <fgColor indexed="53"/>
        <bgColor indexed="64"/>
      </patternFill>
    </fill>
    <fill>
      <patternFill patternType="solid">
        <fgColor indexed="45"/>
        <bgColor indexed="64"/>
      </patternFill>
    </fill>
    <fill>
      <patternFill patternType="solid">
        <fgColor indexed="13"/>
        <bgColor indexed="64"/>
      </patternFill>
    </fill>
    <fill>
      <patternFill patternType="solid">
        <fgColor indexed="57"/>
        <bgColor indexed="64"/>
      </patternFill>
    </fill>
    <fill>
      <patternFill patternType="solid">
        <fgColor indexed="50"/>
        <bgColor indexed="64"/>
      </patternFill>
    </fill>
    <fill>
      <patternFill patternType="solid">
        <fgColor indexed="17"/>
        <bgColor indexed="64"/>
      </patternFill>
    </fill>
    <fill>
      <patternFill patternType="solid">
        <fgColor indexed="48"/>
        <bgColor indexed="64"/>
      </patternFill>
    </fill>
    <fill>
      <patternFill patternType="solid">
        <fgColor indexed="40"/>
        <bgColor indexed="64"/>
      </patternFill>
    </fill>
    <fill>
      <patternFill patternType="solid">
        <fgColor indexed="44"/>
        <bgColor indexed="64"/>
      </patternFill>
    </fill>
    <fill>
      <patternFill patternType="solid">
        <fgColor indexed="46"/>
        <bgColor indexed="64"/>
      </patternFill>
    </fill>
    <fill>
      <patternFill patternType="solid">
        <fgColor rgb="FF99FF99"/>
        <bgColor indexed="64"/>
      </patternFill>
    </fill>
  </fills>
  <borders count="62">
    <border>
      <left/>
      <right/>
      <top/>
      <bottom/>
      <diagonal/>
    </border>
    <border>
      <left style="double">
        <color indexed="64"/>
      </left>
      <right/>
      <top/>
      <bottom/>
      <diagonal/>
    </border>
    <border>
      <left/>
      <right style="double">
        <color indexed="64"/>
      </right>
      <top/>
      <bottom/>
      <diagonal/>
    </border>
    <border>
      <left/>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top/>
      <bottom style="thin">
        <color indexed="64"/>
      </bottom>
      <diagonal/>
    </border>
    <border>
      <left/>
      <right style="double">
        <color indexed="64"/>
      </right>
      <top/>
      <bottom style="thin">
        <color indexed="64"/>
      </bottom>
      <diagonal/>
    </border>
    <border>
      <left style="double">
        <color indexed="64"/>
      </left>
      <right/>
      <top/>
      <bottom style="double">
        <color indexed="64"/>
      </bottom>
      <diagonal/>
    </border>
    <border>
      <left/>
      <right style="double">
        <color indexed="64"/>
      </right>
      <top/>
      <bottom style="double">
        <color indexed="64"/>
      </bottom>
      <diagonal/>
    </border>
    <border>
      <left/>
      <right/>
      <top style="thin">
        <color indexed="64"/>
      </top>
      <bottom style="double">
        <color indexed="64"/>
      </bottom>
      <diagonal/>
    </border>
    <border>
      <left style="thin">
        <color indexed="18"/>
      </left>
      <right/>
      <top style="thin">
        <color indexed="18"/>
      </top>
      <bottom style="thin">
        <color indexed="18"/>
      </bottom>
      <diagonal/>
    </border>
    <border>
      <left/>
      <right/>
      <top style="thin">
        <color indexed="18"/>
      </top>
      <bottom style="thin">
        <color indexed="18"/>
      </bottom>
      <diagonal/>
    </border>
    <border>
      <left/>
      <right style="thin">
        <color indexed="18"/>
      </right>
      <top style="thin">
        <color indexed="18"/>
      </top>
      <bottom style="thin">
        <color indexed="18"/>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thick">
        <color auto="1"/>
      </left>
      <right/>
      <top style="thick">
        <color auto="1"/>
      </top>
      <bottom style="thick">
        <color auto="1"/>
      </bottom>
      <diagonal/>
    </border>
    <border>
      <left/>
      <right style="thick">
        <color auto="1"/>
      </right>
      <top style="thick">
        <color auto="1"/>
      </top>
      <bottom style="thick">
        <color auto="1"/>
      </bottom>
      <diagonal/>
    </border>
    <border>
      <left style="double">
        <color indexed="64"/>
      </left>
      <right style="double">
        <color indexed="64"/>
      </right>
      <top/>
      <bottom/>
      <diagonal/>
    </border>
    <border>
      <left/>
      <right style="double">
        <color indexed="64"/>
      </right>
      <top style="thin">
        <color indexed="64"/>
      </top>
      <bottom/>
      <diagonal/>
    </border>
    <border>
      <left/>
      <right/>
      <top/>
      <bottom style="medium">
        <color indexed="64"/>
      </bottom>
      <diagonal/>
    </border>
    <border>
      <left/>
      <right/>
      <top style="double">
        <color indexed="64"/>
      </top>
      <bottom style="double">
        <color indexed="64"/>
      </bottom>
      <diagonal/>
    </border>
    <border>
      <left/>
      <right/>
      <top/>
      <bottom style="double">
        <color theme="0"/>
      </bottom>
      <diagonal/>
    </border>
    <border>
      <left/>
      <right style="double">
        <color theme="0"/>
      </right>
      <top/>
      <bottom style="double">
        <color theme="0"/>
      </bottom>
      <diagonal/>
    </border>
    <border>
      <left/>
      <right/>
      <top style="double">
        <color theme="0"/>
      </top>
      <bottom style="double">
        <color theme="0"/>
      </bottom>
      <diagonal/>
    </border>
    <border>
      <left/>
      <right style="double">
        <color theme="0"/>
      </right>
      <top style="double">
        <color theme="0"/>
      </top>
      <bottom style="double">
        <color theme="0"/>
      </bottom>
      <diagonal/>
    </border>
    <border>
      <left/>
      <right/>
      <top style="double">
        <color indexed="64"/>
      </top>
      <bottom style="double">
        <color theme="1"/>
      </bottom>
      <diagonal/>
    </border>
    <border>
      <left/>
      <right/>
      <top style="double">
        <color theme="0"/>
      </top>
      <bottom style="double">
        <color theme="1"/>
      </bottom>
      <diagonal/>
    </border>
    <border>
      <left/>
      <right/>
      <top/>
      <bottom style="double">
        <color theme="1"/>
      </bottom>
      <diagonal/>
    </border>
    <border>
      <left/>
      <right/>
      <top/>
      <bottom style="thin">
        <color theme="1"/>
      </bottom>
      <diagonal/>
    </border>
    <border>
      <left/>
      <right/>
      <top style="double">
        <color theme="0"/>
      </top>
      <bottom style="thin">
        <color theme="1"/>
      </bottom>
      <diagonal/>
    </border>
    <border>
      <left/>
      <right/>
      <top style="double">
        <color theme="1"/>
      </top>
      <bottom style="double">
        <color theme="0"/>
      </bottom>
      <diagonal/>
    </border>
    <border>
      <left/>
      <right/>
      <top style="double">
        <color theme="0"/>
      </top>
      <bottom style="double">
        <color indexed="64"/>
      </bottom>
      <diagonal/>
    </border>
    <border>
      <left/>
      <right/>
      <top style="thin">
        <color theme="3" tint="-0.499984740745262"/>
      </top>
      <bottom style="double">
        <color indexed="64"/>
      </bottom>
      <diagonal/>
    </border>
    <border>
      <left/>
      <right/>
      <top/>
      <bottom style="thin">
        <color theme="3" tint="-0.499984740745262"/>
      </bottom>
      <diagonal/>
    </border>
    <border>
      <left style="medium">
        <color theme="3" tint="-0.499984740745262"/>
      </left>
      <right/>
      <top style="medium">
        <color theme="3" tint="-0.499984740745262"/>
      </top>
      <bottom/>
      <diagonal/>
    </border>
    <border>
      <left/>
      <right/>
      <top style="medium">
        <color theme="3" tint="-0.499984740745262"/>
      </top>
      <bottom/>
      <diagonal/>
    </border>
    <border>
      <left/>
      <right style="medium">
        <color theme="3" tint="-0.499984740745262"/>
      </right>
      <top style="medium">
        <color theme="3" tint="-0.499984740745262"/>
      </top>
      <bottom/>
      <diagonal/>
    </border>
    <border>
      <left style="medium">
        <color theme="3" tint="-0.499984740745262"/>
      </left>
      <right/>
      <top/>
      <bottom/>
      <diagonal/>
    </border>
    <border>
      <left/>
      <right style="medium">
        <color theme="3" tint="-0.499984740745262"/>
      </right>
      <top/>
      <bottom/>
      <diagonal/>
    </border>
    <border>
      <left style="medium">
        <color theme="3" tint="-0.499984740745262"/>
      </left>
      <right/>
      <top/>
      <bottom style="medium">
        <color indexed="64"/>
      </bottom>
      <diagonal/>
    </border>
    <border>
      <left style="medium">
        <color theme="3" tint="-0.499984740745262"/>
      </left>
      <right/>
      <top/>
      <bottom style="medium">
        <color theme="3" tint="-0.499984740745262"/>
      </bottom>
      <diagonal/>
    </border>
    <border>
      <left/>
      <right/>
      <top/>
      <bottom style="medium">
        <color theme="3" tint="-0.499984740745262"/>
      </bottom>
      <diagonal/>
    </border>
    <border>
      <left/>
      <right style="medium">
        <color theme="3" tint="-0.499984740745262"/>
      </right>
      <top/>
      <bottom style="medium">
        <color theme="3" tint="-0.499984740745262"/>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style="thin">
        <color theme="0"/>
      </left>
      <right/>
      <top style="thin">
        <color theme="0"/>
      </top>
      <bottom/>
      <diagonal/>
    </border>
    <border>
      <left style="thin">
        <color theme="0"/>
      </left>
      <right/>
      <top/>
      <bottom style="thin">
        <color theme="0"/>
      </bottom>
      <diagonal/>
    </border>
    <border>
      <left/>
      <right style="thin">
        <color theme="0"/>
      </right>
      <top style="thin">
        <color theme="0"/>
      </top>
      <bottom style="thin">
        <color theme="0"/>
      </bottom>
      <diagonal/>
    </border>
  </borders>
  <cellStyleXfs count="2">
    <xf numFmtId="0" fontId="0" fillId="0" borderId="0"/>
    <xf numFmtId="0" fontId="11" fillId="0" borderId="0"/>
  </cellStyleXfs>
  <cellXfs count="268">
    <xf numFmtId="0" fontId="0" fillId="0" borderId="0" xfId="0"/>
    <xf numFmtId="9" fontId="1" fillId="0" borderId="0" xfId="0" applyNumberFormat="1" applyFont="1"/>
    <xf numFmtId="9" fontId="1" fillId="2" borderId="0" xfId="0" applyNumberFormat="1" applyFont="1" applyFill="1"/>
    <xf numFmtId="9" fontId="1" fillId="3" borderId="0" xfId="0" applyNumberFormat="1" applyFont="1" applyFill="1"/>
    <xf numFmtId="9" fontId="2" fillId="4" borderId="0" xfId="0" applyNumberFormat="1" applyFont="1" applyFill="1"/>
    <xf numFmtId="0" fontId="4" fillId="5" borderId="0" xfId="0" applyFont="1" applyFill="1"/>
    <xf numFmtId="0" fontId="4" fillId="0" borderId="0" xfId="0" applyFont="1" applyFill="1" applyAlignment="1">
      <alignment horizontal="center"/>
    </xf>
    <xf numFmtId="9" fontId="5" fillId="0" borderId="0" xfId="0" applyNumberFormat="1" applyFont="1" applyFill="1"/>
    <xf numFmtId="0" fontId="5" fillId="0" borderId="0" xfId="0" applyFont="1" applyFill="1"/>
    <xf numFmtId="0" fontId="7" fillId="2" borderId="0" xfId="0" applyFont="1" applyFill="1" applyAlignment="1">
      <alignment horizontal="center"/>
    </xf>
    <xf numFmtId="0" fontId="0" fillId="0" borderId="0" xfId="0" applyAlignment="1" applyProtection="1">
      <alignment horizontal="center"/>
      <protection locked="0"/>
    </xf>
    <xf numFmtId="0" fontId="7" fillId="3" borderId="0" xfId="0" applyFont="1" applyFill="1" applyAlignment="1" applyProtection="1">
      <alignment horizontal="center"/>
      <protection locked="0"/>
    </xf>
    <xf numFmtId="0" fontId="0" fillId="0" borderId="0" xfId="0" applyProtection="1">
      <protection hidden="1"/>
    </xf>
    <xf numFmtId="0" fontId="5" fillId="0" borderId="0" xfId="0" applyFont="1" applyFill="1" applyAlignment="1" applyProtection="1">
      <alignment horizontal="center"/>
    </xf>
    <xf numFmtId="0" fontId="3" fillId="6" borderId="0" xfId="0" applyFont="1" applyFill="1" applyAlignment="1" applyProtection="1">
      <alignment horizontal="center"/>
    </xf>
    <xf numFmtId="0" fontId="6" fillId="4" borderId="0" xfId="0" applyFont="1" applyFill="1" applyAlignment="1" applyProtection="1">
      <alignment horizontal="center"/>
      <protection locked="0"/>
    </xf>
    <xf numFmtId="0" fontId="4" fillId="0" borderId="0" xfId="0" applyFont="1" applyFill="1" applyAlignment="1" applyProtection="1">
      <alignment horizontal="center"/>
    </xf>
    <xf numFmtId="9" fontId="5" fillId="0" borderId="0" xfId="0" applyNumberFormat="1" applyFont="1" applyFill="1" applyProtection="1"/>
    <xf numFmtId="9" fontId="0" fillId="0" borderId="0" xfId="0" applyNumberFormat="1" applyProtection="1">
      <protection hidden="1"/>
    </xf>
    <xf numFmtId="0" fontId="1" fillId="2" borderId="0" xfId="0" applyFont="1" applyFill="1" applyBorder="1" applyAlignment="1">
      <alignment horizontal="center"/>
    </xf>
    <xf numFmtId="9" fontId="1" fillId="2" borderId="0" xfId="0" applyNumberFormat="1" applyFont="1" applyFill="1" applyBorder="1" applyAlignment="1">
      <alignment horizontal="center"/>
    </xf>
    <xf numFmtId="0" fontId="1" fillId="3" borderId="0" xfId="0" applyFont="1" applyFill="1" applyBorder="1" applyAlignment="1">
      <alignment horizontal="center"/>
    </xf>
    <xf numFmtId="9" fontId="1" fillId="3" borderId="2" xfId="0" applyNumberFormat="1" applyFont="1" applyFill="1" applyBorder="1" applyAlignment="1">
      <alignment horizontal="center"/>
    </xf>
    <xf numFmtId="0" fontId="4" fillId="0" borderId="3" xfId="0" applyFont="1" applyFill="1" applyBorder="1" applyAlignment="1">
      <alignment horizontal="center" vertical="top" wrapText="1"/>
    </xf>
    <xf numFmtId="0" fontId="4" fillId="0" borderId="3" xfId="0" applyFont="1" applyFill="1" applyBorder="1" applyAlignment="1" applyProtection="1">
      <alignment horizontal="center" vertical="top" wrapText="1"/>
    </xf>
    <xf numFmtId="9" fontId="4" fillId="0" borderId="3" xfId="0" applyNumberFormat="1" applyFont="1" applyFill="1" applyBorder="1" applyAlignment="1">
      <alignment horizontal="center" vertical="top" wrapText="1"/>
    </xf>
    <xf numFmtId="9" fontId="1" fillId="3" borderId="0" xfId="0" applyNumberFormat="1" applyFont="1" applyFill="1" applyBorder="1" applyAlignment="1">
      <alignment horizontal="center"/>
    </xf>
    <xf numFmtId="0" fontId="8" fillId="7" borderId="4" xfId="0" applyFont="1" applyFill="1" applyBorder="1"/>
    <xf numFmtId="0" fontId="8" fillId="7" borderId="5" xfId="0" applyFont="1" applyFill="1" applyBorder="1"/>
    <xf numFmtId="0" fontId="8" fillId="7" borderId="6" xfId="0" applyFont="1" applyFill="1" applyBorder="1"/>
    <xf numFmtId="0" fontId="8" fillId="7" borderId="7" xfId="0" applyFont="1" applyFill="1" applyBorder="1"/>
    <xf numFmtId="0" fontId="8" fillId="7" borderId="8" xfId="0" applyFont="1" applyFill="1" applyBorder="1"/>
    <xf numFmtId="0" fontId="8" fillId="7" borderId="8" xfId="0" applyFont="1" applyFill="1" applyBorder="1" applyAlignment="1">
      <alignment horizontal="center"/>
    </xf>
    <xf numFmtId="0" fontId="8" fillId="7" borderId="9" xfId="0" applyFont="1" applyFill="1" applyBorder="1" applyAlignment="1">
      <alignment horizontal="center"/>
    </xf>
    <xf numFmtId="0" fontId="0" fillId="7" borderId="10" xfId="0" applyFill="1" applyBorder="1"/>
    <xf numFmtId="0" fontId="0" fillId="7" borderId="3" xfId="0" applyFill="1" applyBorder="1"/>
    <xf numFmtId="0" fontId="0" fillId="2" borderId="3" xfId="0" applyFill="1" applyBorder="1" applyAlignment="1">
      <alignment horizontal="center"/>
    </xf>
    <xf numFmtId="0" fontId="0" fillId="3" borderId="3" xfId="0" applyFill="1" applyBorder="1"/>
    <xf numFmtId="0" fontId="0" fillId="3" borderId="11" xfId="0" applyFill="1" applyBorder="1"/>
    <xf numFmtId="9" fontId="10" fillId="0" borderId="0" xfId="0" applyNumberFormat="1" applyFont="1"/>
    <xf numFmtId="9" fontId="2" fillId="4" borderId="0" xfId="0" applyNumberFormat="1" applyFont="1" applyFill="1" applyAlignment="1">
      <alignment horizontal="center"/>
    </xf>
    <xf numFmtId="9" fontId="5" fillId="0" borderId="0" xfId="0" applyNumberFormat="1" applyFont="1" applyFill="1" applyAlignment="1">
      <alignment horizontal="center"/>
    </xf>
    <xf numFmtId="9" fontId="5" fillId="0" borderId="0" xfId="0" applyNumberFormat="1" applyFont="1" applyFill="1" applyAlignment="1">
      <alignment horizontal="right"/>
    </xf>
    <xf numFmtId="9" fontId="2" fillId="4" borderId="0" xfId="0" applyNumberFormat="1" applyFont="1" applyFill="1" applyAlignment="1">
      <alignment horizontal="right"/>
    </xf>
    <xf numFmtId="0" fontId="0" fillId="0" borderId="2" xfId="0" applyBorder="1"/>
    <xf numFmtId="0" fontId="0" fillId="0" borderId="1" xfId="0" applyBorder="1"/>
    <xf numFmtId="0" fontId="1" fillId="9" borderId="0" xfId="0" applyFont="1" applyFill="1" applyBorder="1" applyAlignment="1">
      <alignment horizontal="center"/>
    </xf>
    <xf numFmtId="1" fontId="1" fillId="3" borderId="0" xfId="0" applyNumberFormat="1" applyFont="1" applyFill="1" applyBorder="1" applyAlignment="1">
      <alignment horizontal="center"/>
    </xf>
    <xf numFmtId="0" fontId="12" fillId="3" borderId="12" xfId="0" applyFont="1" applyFill="1" applyBorder="1" applyAlignment="1">
      <alignment horizontal="center"/>
    </xf>
    <xf numFmtId="0" fontId="8" fillId="7" borderId="1" xfId="0" applyFont="1" applyFill="1" applyBorder="1"/>
    <xf numFmtId="9" fontId="8" fillId="7" borderId="0" xfId="0" applyNumberFormat="1" applyFont="1" applyFill="1" applyBorder="1" applyAlignment="1">
      <alignment horizontal="center"/>
    </xf>
    <xf numFmtId="0" fontId="8" fillId="7" borderId="0" xfId="0" applyFont="1" applyFill="1" applyBorder="1"/>
    <xf numFmtId="0" fontId="11" fillId="7" borderId="10" xfId="0" applyFont="1" applyFill="1" applyBorder="1"/>
    <xf numFmtId="0" fontId="11" fillId="7" borderId="3" xfId="0" applyFont="1" applyFill="1" applyBorder="1"/>
    <xf numFmtId="9" fontId="2" fillId="4" borderId="0" xfId="0" applyNumberFormat="1" applyFont="1" applyFill="1" applyAlignment="1" applyProtection="1">
      <alignment horizontal="center"/>
      <protection locked="0"/>
    </xf>
    <xf numFmtId="0" fontId="8" fillId="7" borderId="2" xfId="0" applyFont="1" applyFill="1" applyBorder="1"/>
    <xf numFmtId="0" fontId="11" fillId="0" borderId="0" xfId="0" applyFont="1" applyAlignment="1" applyProtection="1">
      <alignment horizontal="center"/>
      <protection locked="0"/>
    </xf>
    <xf numFmtId="0" fontId="13" fillId="0" borderId="0" xfId="0" applyFont="1"/>
    <xf numFmtId="0" fontId="11" fillId="0" borderId="0" xfId="0" applyFont="1"/>
    <xf numFmtId="0" fontId="14" fillId="0" borderId="0" xfId="0" applyFont="1"/>
    <xf numFmtId="0" fontId="0" fillId="0" borderId="3" xfId="0" applyBorder="1"/>
    <xf numFmtId="0" fontId="0" fillId="0" borderId="10" xfId="0" applyBorder="1"/>
    <xf numFmtId="0" fontId="0" fillId="0" borderId="11" xfId="0" applyBorder="1"/>
    <xf numFmtId="0" fontId="8" fillId="0" borderId="17" xfId="0" applyFont="1" applyBorder="1" applyAlignment="1">
      <alignment horizontal="right"/>
    </xf>
    <xf numFmtId="0" fontId="8" fillId="0" borderId="17" xfId="0" applyFont="1" applyBorder="1"/>
    <xf numFmtId="0" fontId="0" fillId="0" borderId="19" xfId="0" applyBorder="1"/>
    <xf numFmtId="0" fontId="8" fillId="0" borderId="18" xfId="0" applyFont="1" applyBorder="1"/>
    <xf numFmtId="0" fontId="6" fillId="4" borderId="0" xfId="0" applyFont="1" applyFill="1" applyAlignment="1" applyProtection="1">
      <alignment horizontal="center"/>
    </xf>
    <xf numFmtId="9" fontId="2" fillId="4" borderId="0" xfId="0" applyNumberFormat="1" applyFont="1" applyFill="1" applyAlignment="1" applyProtection="1">
      <alignment horizontal="center"/>
    </xf>
    <xf numFmtId="0" fontId="3" fillId="6" borderId="0" xfId="0" applyFont="1" applyFill="1" applyAlignment="1" applyProtection="1">
      <alignment horizontal="center"/>
      <protection locked="0"/>
    </xf>
    <xf numFmtId="0" fontId="8" fillId="0" borderId="20" xfId="0" applyFont="1" applyBorder="1" applyAlignment="1">
      <alignment horizontal="right"/>
    </xf>
    <xf numFmtId="0" fontId="0" fillId="0" borderId="0" xfId="0" applyBorder="1"/>
    <xf numFmtId="0" fontId="8" fillId="0" borderId="16" xfId="0" applyFont="1" applyBorder="1" applyAlignment="1">
      <alignment horizontal="left" vertical="top"/>
    </xf>
    <xf numFmtId="0" fontId="8" fillId="0" borderId="20" xfId="0" applyFont="1" applyBorder="1" applyAlignment="1">
      <alignment horizontal="left" vertical="top"/>
    </xf>
    <xf numFmtId="0" fontId="8" fillId="0" borderId="21" xfId="0" applyFont="1" applyBorder="1" applyAlignment="1">
      <alignment horizontal="right"/>
    </xf>
    <xf numFmtId="0" fontId="0" fillId="0" borderId="6" xfId="0" applyBorder="1"/>
    <xf numFmtId="0" fontId="8" fillId="0" borderId="23" xfId="0" applyFont="1" applyBorder="1" applyAlignment="1">
      <alignment horizontal="right"/>
    </xf>
    <xf numFmtId="0" fontId="0" fillId="0" borderId="20" xfId="0" applyBorder="1" applyAlignment="1">
      <alignment horizontal="center"/>
    </xf>
    <xf numFmtId="0" fontId="11" fillId="0" borderId="21" xfId="0" applyFont="1" applyBorder="1" applyAlignment="1">
      <alignment horizontal="center"/>
    </xf>
    <xf numFmtId="0" fontId="0" fillId="0" borderId="21" xfId="0" applyBorder="1" applyAlignment="1">
      <alignment horizontal="center"/>
    </xf>
    <xf numFmtId="0" fontId="0" fillId="0" borderId="0" xfId="0" applyBorder="1" applyAlignment="1">
      <alignment horizontal="center"/>
    </xf>
    <xf numFmtId="0" fontId="0" fillId="0" borderId="0" xfId="0" applyAlignment="1">
      <alignment horizontal="center"/>
    </xf>
    <xf numFmtId="0" fontId="0" fillId="0" borderId="22" xfId="0" applyBorder="1" applyAlignment="1">
      <alignment horizontal="center"/>
    </xf>
    <xf numFmtId="0" fontId="8" fillId="0" borderId="23" xfId="0" applyFont="1" applyBorder="1" applyAlignment="1">
      <alignment horizontal="center"/>
    </xf>
    <xf numFmtId="0" fontId="11" fillId="0" borderId="23" xfId="0" applyFont="1" applyBorder="1" applyAlignment="1">
      <alignment horizontal="center"/>
    </xf>
    <xf numFmtId="0" fontId="11" fillId="0" borderId="9" xfId="0" applyFont="1" applyBorder="1" applyAlignment="1">
      <alignment horizontal="center"/>
    </xf>
    <xf numFmtId="0" fontId="0" fillId="0" borderId="26" xfId="0" applyBorder="1"/>
    <xf numFmtId="0" fontId="8" fillId="0" borderId="7" xfId="0" applyFont="1" applyBorder="1"/>
    <xf numFmtId="0" fontId="11" fillId="0" borderId="27" xfId="0" applyFont="1" applyBorder="1" applyAlignment="1">
      <alignment horizontal="center"/>
    </xf>
    <xf numFmtId="0" fontId="8" fillId="0" borderId="0" xfId="0" applyFont="1" applyBorder="1" applyAlignment="1">
      <alignment horizontal="right"/>
    </xf>
    <xf numFmtId="0" fontId="11" fillId="0" borderId="0" xfId="0" applyFont="1" applyBorder="1" applyAlignment="1">
      <alignment horizontal="center"/>
    </xf>
    <xf numFmtId="0" fontId="8" fillId="0" borderId="0" xfId="0" applyFont="1" applyBorder="1"/>
    <xf numFmtId="0" fontId="11" fillId="0" borderId="2" xfId="0" applyFont="1" applyBorder="1" applyAlignment="1">
      <alignment horizontal="center"/>
    </xf>
    <xf numFmtId="0" fontId="8" fillId="0" borderId="0" xfId="0" applyFont="1"/>
    <xf numFmtId="0" fontId="15" fillId="2" borderId="0" xfId="0" applyNumberFormat="1" applyFont="1" applyFill="1" applyBorder="1" applyAlignment="1" applyProtection="1">
      <alignment horizontal="right"/>
    </xf>
    <xf numFmtId="0" fontId="16" fillId="2" borderId="0" xfId="0" applyFont="1" applyFill="1" applyAlignment="1">
      <alignment horizontal="center"/>
    </xf>
    <xf numFmtId="0" fontId="15" fillId="2" borderId="0" xfId="0" applyNumberFormat="1" applyFont="1" applyFill="1" applyBorder="1" applyAlignment="1" applyProtection="1">
      <alignment horizontal="center"/>
    </xf>
    <xf numFmtId="0" fontId="15" fillId="0" borderId="0" xfId="0" applyNumberFormat="1" applyFont="1" applyFill="1" applyBorder="1" applyAlignment="1" applyProtection="1"/>
    <xf numFmtId="0" fontId="16" fillId="2" borderId="0" xfId="0" applyFont="1" applyFill="1" applyProtection="1">
      <protection locked="0"/>
    </xf>
    <xf numFmtId="1" fontId="17" fillId="10" borderId="0" xfId="0" applyNumberFormat="1" applyFont="1" applyFill="1" applyBorder="1" applyAlignment="1">
      <alignment horizontal="center"/>
    </xf>
    <xf numFmtId="1" fontId="16" fillId="11" borderId="0" xfId="0" applyNumberFormat="1" applyFont="1" applyFill="1" applyAlignment="1">
      <alignment horizontal="center"/>
    </xf>
    <xf numFmtId="1" fontId="15" fillId="12" borderId="0" xfId="0" applyNumberFormat="1" applyFont="1" applyFill="1" applyAlignment="1">
      <alignment horizontal="center"/>
    </xf>
    <xf numFmtId="1" fontId="18" fillId="0" borderId="0" xfId="0" applyNumberFormat="1" applyFont="1" applyFill="1" applyAlignment="1"/>
    <xf numFmtId="1" fontId="17" fillId="10" borderId="28" xfId="0" applyNumberFormat="1" applyFont="1" applyFill="1" applyBorder="1" applyAlignment="1">
      <alignment horizontal="center"/>
    </xf>
    <xf numFmtId="1" fontId="16" fillId="11" borderId="0" xfId="0" applyNumberFormat="1" applyFont="1" applyFill="1" applyBorder="1" applyAlignment="1">
      <alignment horizontal="center"/>
    </xf>
    <xf numFmtId="1" fontId="16" fillId="13" borderId="0" xfId="0" applyNumberFormat="1" applyFont="1" applyFill="1" applyBorder="1" applyAlignment="1">
      <alignment horizontal="center"/>
    </xf>
    <xf numFmtId="1" fontId="17" fillId="14" borderId="0" xfId="0" applyNumberFormat="1" applyFont="1" applyFill="1" applyBorder="1" applyAlignment="1">
      <alignment horizontal="center"/>
    </xf>
    <xf numFmtId="1" fontId="17" fillId="16" borderId="0" xfId="0" applyNumberFormat="1" applyFont="1" applyFill="1" applyBorder="1" applyAlignment="1">
      <alignment horizontal="center"/>
    </xf>
    <xf numFmtId="1" fontId="17" fillId="16" borderId="28" xfId="0" applyNumberFormat="1" applyFont="1" applyFill="1" applyBorder="1" applyAlignment="1">
      <alignment horizontal="center"/>
    </xf>
    <xf numFmtId="1" fontId="17" fillId="17" borderId="0" xfId="0" applyNumberFormat="1" applyFont="1" applyFill="1" applyBorder="1" applyAlignment="1">
      <alignment horizontal="center"/>
    </xf>
    <xf numFmtId="1" fontId="17" fillId="18" borderId="0" xfId="0" applyNumberFormat="1" applyFont="1" applyFill="1" applyAlignment="1">
      <alignment horizontal="center"/>
    </xf>
    <xf numFmtId="1" fontId="15" fillId="19" borderId="0" xfId="0" applyNumberFormat="1" applyFont="1" applyFill="1" applyAlignment="1">
      <alignment horizontal="center"/>
    </xf>
    <xf numFmtId="1" fontId="17" fillId="14" borderId="28" xfId="0" applyNumberFormat="1" applyFont="1" applyFill="1" applyBorder="1" applyAlignment="1">
      <alignment horizontal="center"/>
    </xf>
    <xf numFmtId="1" fontId="15" fillId="6" borderId="0" xfId="0" applyNumberFormat="1" applyFont="1" applyFill="1" applyBorder="1" applyAlignment="1">
      <alignment horizontal="center"/>
    </xf>
    <xf numFmtId="1" fontId="18" fillId="6" borderId="0" xfId="0" applyNumberFormat="1" applyFont="1" applyFill="1" applyBorder="1" applyAlignment="1"/>
    <xf numFmtId="1" fontId="15" fillId="4" borderId="0" xfId="0" applyNumberFormat="1" applyFont="1" applyFill="1" applyBorder="1" applyAlignment="1">
      <alignment horizontal="center"/>
    </xf>
    <xf numFmtId="1" fontId="18" fillId="4" borderId="0" xfId="0" applyNumberFormat="1" applyFont="1" applyFill="1" applyBorder="1" applyAlignment="1"/>
    <xf numFmtId="1" fontId="15" fillId="20" borderId="0" xfId="0" applyNumberFormat="1" applyFont="1" applyFill="1" applyBorder="1" applyAlignment="1">
      <alignment horizontal="center"/>
    </xf>
    <xf numFmtId="1" fontId="15" fillId="4" borderId="28" xfId="0" applyNumberFormat="1" applyFont="1" applyFill="1" applyBorder="1" applyAlignment="1">
      <alignment horizontal="center"/>
    </xf>
    <xf numFmtId="1" fontId="18" fillId="19" borderId="0" xfId="0" applyNumberFormat="1" applyFont="1" applyFill="1" applyAlignment="1"/>
    <xf numFmtId="1" fontId="5" fillId="0" borderId="0" xfId="0" applyNumberFormat="1" applyFont="1" applyFill="1" applyAlignment="1" applyProtection="1">
      <alignment horizontal="center"/>
    </xf>
    <xf numFmtId="1" fontId="4" fillId="0" borderId="3" xfId="0" applyNumberFormat="1" applyFont="1" applyFill="1" applyBorder="1" applyAlignment="1" applyProtection="1">
      <alignment horizontal="center" vertical="top" wrapText="1"/>
    </xf>
    <xf numFmtId="1" fontId="0" fillId="0" borderId="0" xfId="0" applyNumberFormat="1" applyAlignment="1" applyProtection="1">
      <alignment horizontal="center"/>
      <protection locked="0"/>
    </xf>
    <xf numFmtId="1" fontId="8" fillId="7" borderId="0" xfId="0" applyNumberFormat="1" applyFont="1" applyFill="1" applyBorder="1"/>
    <xf numFmtId="1" fontId="13" fillId="0" borderId="0" xfId="0" applyNumberFormat="1" applyFont="1"/>
    <xf numFmtId="1" fontId="1" fillId="2" borderId="0" xfId="0" applyNumberFormat="1" applyFont="1" applyFill="1" applyBorder="1" applyAlignment="1">
      <alignment horizontal="center"/>
    </xf>
    <xf numFmtId="1" fontId="1" fillId="9" borderId="0" xfId="0" applyNumberFormat="1" applyFont="1" applyFill="1" applyBorder="1" applyAlignment="1">
      <alignment horizontal="center"/>
    </xf>
    <xf numFmtId="1" fontId="0" fillId="0" borderId="20" xfId="0" applyNumberFormat="1" applyBorder="1" applyAlignment="1">
      <alignment horizontal="center"/>
    </xf>
    <xf numFmtId="1" fontId="8" fillId="0" borderId="20" xfId="0" applyNumberFormat="1" applyFont="1" applyBorder="1" applyAlignment="1">
      <alignment horizontal="center"/>
    </xf>
    <xf numFmtId="0" fontId="8" fillId="0" borderId="21" xfId="0" applyFont="1" applyBorder="1" applyAlignment="1">
      <alignment horizontal="center"/>
    </xf>
    <xf numFmtId="0" fontId="0" fillId="0" borderId="29" xfId="0" applyBorder="1"/>
    <xf numFmtId="0" fontId="0" fillId="0" borderId="31" xfId="0" applyBorder="1"/>
    <xf numFmtId="0" fontId="0" fillId="0" borderId="30" xfId="0" applyBorder="1"/>
    <xf numFmtId="0" fontId="0" fillId="0" borderId="33" xfId="0" applyBorder="1"/>
    <xf numFmtId="0" fontId="0" fillId="0" borderId="32" xfId="0" applyBorder="1"/>
    <xf numFmtId="0" fontId="0" fillId="0" borderId="34" xfId="0" applyBorder="1"/>
    <xf numFmtId="0" fontId="0" fillId="0" borderId="36" xfId="0" applyBorder="1"/>
    <xf numFmtId="0" fontId="0" fillId="0" borderId="35" xfId="0" applyBorder="1"/>
    <xf numFmtId="0" fontId="8" fillId="7" borderId="37" xfId="0" applyFont="1" applyFill="1" applyBorder="1" applyAlignment="1">
      <alignment horizontal="center"/>
    </xf>
    <xf numFmtId="0" fontId="0" fillId="0" borderId="37" xfId="0" applyBorder="1"/>
    <xf numFmtId="0" fontId="0" fillId="0" borderId="38" xfId="0" applyBorder="1"/>
    <xf numFmtId="0" fontId="0" fillId="0" borderId="39" xfId="0" applyBorder="1"/>
    <xf numFmtId="0" fontId="0" fillId="0" borderId="40" xfId="0" applyBorder="1"/>
    <xf numFmtId="0" fontId="19" fillId="2" borderId="41" xfId="0" applyFont="1" applyFill="1" applyBorder="1" applyAlignment="1">
      <alignment horizontal="center"/>
    </xf>
    <xf numFmtId="0" fontId="1" fillId="2" borderId="42" xfId="0" applyFont="1" applyFill="1" applyBorder="1" applyAlignment="1">
      <alignment horizontal="center"/>
    </xf>
    <xf numFmtId="0" fontId="19" fillId="8" borderId="0" xfId="0" applyFont="1" applyFill="1" applyBorder="1" applyAlignment="1">
      <alignment horizontal="center"/>
    </xf>
    <xf numFmtId="9" fontId="19" fillId="8" borderId="0" xfId="0" applyNumberFormat="1" applyFont="1" applyFill="1" applyBorder="1" applyAlignment="1">
      <alignment horizontal="center"/>
    </xf>
    <xf numFmtId="0" fontId="19" fillId="8" borderId="3" xfId="0" applyFont="1" applyFill="1" applyBorder="1" applyAlignment="1">
      <alignment horizontal="center"/>
    </xf>
    <xf numFmtId="0" fontId="19" fillId="8" borderId="12" xfId="0" applyFont="1" applyFill="1" applyBorder="1" applyAlignment="1">
      <alignment horizontal="center"/>
    </xf>
    <xf numFmtId="9" fontId="19" fillId="8" borderId="2" xfId="0" applyNumberFormat="1" applyFont="1" applyFill="1" applyBorder="1" applyAlignment="1">
      <alignment horizontal="center"/>
    </xf>
    <xf numFmtId="0" fontId="19" fillId="8" borderId="11" xfId="0" applyFont="1" applyFill="1" applyBorder="1" applyAlignment="1">
      <alignment horizontal="center"/>
    </xf>
    <xf numFmtId="1" fontId="0" fillId="21" borderId="0" xfId="0" applyNumberFormat="1" applyFill="1" applyAlignment="1" applyProtection="1">
      <alignment horizontal="center"/>
      <protection locked="0"/>
    </xf>
    <xf numFmtId="1" fontId="21" fillId="6" borderId="0" xfId="0" applyNumberFormat="1" applyFont="1" applyFill="1" applyBorder="1" applyAlignment="1"/>
    <xf numFmtId="1" fontId="21" fillId="4" borderId="0" xfId="0" applyNumberFormat="1" applyFont="1" applyFill="1" applyBorder="1" applyAlignment="1"/>
    <xf numFmtId="1" fontId="21" fillId="20" borderId="0" xfId="0" applyNumberFormat="1" applyFont="1" applyFill="1" applyBorder="1" applyAlignment="1"/>
    <xf numFmtId="1" fontId="20" fillId="11" borderId="43" xfId="0" applyNumberFormat="1" applyFont="1" applyFill="1" applyBorder="1" applyAlignment="1">
      <alignment horizontal="center"/>
    </xf>
    <xf numFmtId="1" fontId="21" fillId="12" borderId="44" xfId="0" applyNumberFormat="1" applyFont="1" applyFill="1" applyBorder="1" applyAlignment="1">
      <alignment horizontal="left" vertical="top"/>
    </xf>
    <xf numFmtId="1" fontId="21" fillId="12" borderId="45" xfId="0" applyNumberFormat="1" applyFont="1" applyFill="1" applyBorder="1" applyAlignment="1">
      <alignment horizontal="left" vertical="top"/>
    </xf>
    <xf numFmtId="1" fontId="22" fillId="10" borderId="46" xfId="0" applyNumberFormat="1" applyFont="1" applyFill="1" applyBorder="1" applyAlignment="1">
      <alignment horizontal="center"/>
    </xf>
    <xf numFmtId="1" fontId="21" fillId="12" borderId="0" xfId="0" applyNumberFormat="1" applyFont="1" applyFill="1" applyBorder="1" applyAlignment="1">
      <alignment horizontal="left" vertical="top"/>
    </xf>
    <xf numFmtId="1" fontId="21" fillId="12" borderId="47" xfId="0" applyNumberFormat="1" applyFont="1" applyFill="1" applyBorder="1" applyAlignment="1">
      <alignment horizontal="left" vertical="top"/>
    </xf>
    <xf numFmtId="1" fontId="21" fillId="6" borderId="47" xfId="0" applyNumberFormat="1" applyFont="1" applyFill="1" applyBorder="1" applyAlignment="1"/>
    <xf numFmtId="1" fontId="22" fillId="10" borderId="48" xfId="0" applyNumberFormat="1" applyFont="1" applyFill="1" applyBorder="1" applyAlignment="1">
      <alignment horizontal="center"/>
    </xf>
    <xf numFmtId="1" fontId="20" fillId="13" borderId="46" xfId="0" applyNumberFormat="1" applyFont="1" applyFill="1" applyBorder="1" applyAlignment="1">
      <alignment horizontal="center"/>
    </xf>
    <xf numFmtId="1" fontId="22" fillId="14" borderId="46" xfId="0" applyNumberFormat="1" applyFont="1" applyFill="1" applyBorder="1" applyAlignment="1">
      <alignment horizontal="center"/>
    </xf>
    <xf numFmtId="1" fontId="21" fillId="4" borderId="47" xfId="0" applyNumberFormat="1" applyFont="1" applyFill="1" applyBorder="1" applyAlignment="1"/>
    <xf numFmtId="1" fontId="22" fillId="14" borderId="48" xfId="0" applyNumberFormat="1" applyFont="1" applyFill="1" applyBorder="1" applyAlignment="1">
      <alignment horizontal="center"/>
    </xf>
    <xf numFmtId="1" fontId="22" fillId="15" borderId="46" xfId="0" applyNumberFormat="1" applyFont="1" applyFill="1" applyBorder="1" applyAlignment="1">
      <alignment horizontal="center"/>
    </xf>
    <xf numFmtId="1" fontId="21" fillId="20" borderId="47" xfId="0" applyNumberFormat="1" applyFont="1" applyFill="1" applyBorder="1" applyAlignment="1"/>
    <xf numFmtId="1" fontId="22" fillId="15" borderId="48" xfId="0" applyNumberFormat="1" applyFont="1" applyFill="1" applyBorder="1" applyAlignment="1">
      <alignment horizontal="center"/>
    </xf>
    <xf numFmtId="1" fontId="22" fillId="16" borderId="46" xfId="0" applyNumberFormat="1" applyFont="1" applyFill="1" applyBorder="1" applyAlignment="1">
      <alignment horizontal="center"/>
    </xf>
    <xf numFmtId="1" fontId="21" fillId="19" borderId="0" xfId="0" applyNumberFormat="1" applyFont="1" applyFill="1" applyBorder="1" applyAlignment="1"/>
    <xf numFmtId="1" fontId="21" fillId="19" borderId="47" xfId="0" applyNumberFormat="1" applyFont="1" applyFill="1" applyBorder="1" applyAlignment="1"/>
    <xf numFmtId="1" fontId="22" fillId="16" borderId="48" xfId="0" applyNumberFormat="1" applyFont="1" applyFill="1" applyBorder="1" applyAlignment="1">
      <alignment horizontal="center"/>
    </xf>
    <xf numFmtId="1" fontId="22" fillId="17" borderId="46" xfId="0" applyNumberFormat="1" applyFont="1" applyFill="1" applyBorder="1" applyAlignment="1">
      <alignment horizontal="center"/>
    </xf>
    <xf numFmtId="1" fontId="22" fillId="18" borderId="46" xfId="0" applyNumberFormat="1" applyFont="1" applyFill="1" applyBorder="1" applyAlignment="1">
      <alignment horizontal="center"/>
    </xf>
    <xf numFmtId="1" fontId="22" fillId="18" borderId="49" xfId="0" applyNumberFormat="1" applyFont="1" applyFill="1" applyBorder="1" applyAlignment="1">
      <alignment horizontal="center"/>
    </xf>
    <xf numFmtId="1" fontId="21" fillId="19" borderId="50" xfId="0" applyNumberFormat="1" applyFont="1" applyFill="1" applyBorder="1" applyAlignment="1"/>
    <xf numFmtId="1" fontId="21" fillId="19" borderId="51" xfId="0" applyNumberFormat="1" applyFont="1" applyFill="1" applyBorder="1" applyAlignment="1"/>
    <xf numFmtId="0" fontId="0" fillId="21" borderId="0" xfId="0" applyFill="1" applyAlignment="1" applyProtection="1">
      <alignment horizontal="center"/>
      <protection locked="0"/>
    </xf>
    <xf numFmtId="1" fontId="14" fillId="0" borderId="0" xfId="0" applyNumberFormat="1" applyFont="1"/>
    <xf numFmtId="1" fontId="0" fillId="0" borderId="0" xfId="0" applyNumberFormat="1"/>
    <xf numFmtId="1" fontId="0" fillId="0" borderId="19" xfId="0" applyNumberFormat="1" applyBorder="1"/>
    <xf numFmtId="1" fontId="8" fillId="0" borderId="16" xfId="0" applyNumberFormat="1" applyFont="1" applyBorder="1" applyAlignment="1">
      <alignment horizontal="left" vertical="top"/>
    </xf>
    <xf numFmtId="1" fontId="0" fillId="0" borderId="0" xfId="0" applyNumberFormat="1" applyBorder="1" applyAlignment="1">
      <alignment horizontal="center"/>
    </xf>
    <xf numFmtId="1" fontId="0" fillId="0" borderId="3" xfId="0" applyNumberFormat="1" applyBorder="1"/>
    <xf numFmtId="1" fontId="8" fillId="0" borderId="20" xfId="0" applyNumberFormat="1" applyFont="1" applyBorder="1" applyAlignment="1">
      <alignment horizontal="left" vertical="top"/>
    </xf>
    <xf numFmtId="1" fontId="11" fillId="0" borderId="21" xfId="0" applyNumberFormat="1" applyFont="1" applyBorder="1" applyAlignment="1">
      <alignment horizontal="center"/>
    </xf>
    <xf numFmtId="1" fontId="0" fillId="0" borderId="21" xfId="0" applyNumberFormat="1" applyBorder="1" applyAlignment="1">
      <alignment horizontal="center"/>
    </xf>
    <xf numFmtId="1" fontId="0" fillId="0" borderId="0" xfId="0" applyNumberFormat="1" applyAlignment="1">
      <alignment horizontal="center"/>
    </xf>
    <xf numFmtId="1" fontId="0" fillId="0" borderId="22" xfId="0" applyNumberFormat="1" applyBorder="1" applyAlignment="1">
      <alignment horizontal="center"/>
    </xf>
    <xf numFmtId="1" fontId="11" fillId="0" borderId="0" xfId="0" applyNumberFormat="1" applyFont="1" applyBorder="1" applyAlignment="1">
      <alignment horizontal="center"/>
    </xf>
    <xf numFmtId="1" fontId="8" fillId="0" borderId="23" xfId="0" applyNumberFormat="1" applyFont="1" applyBorder="1" applyAlignment="1">
      <alignment horizontal="center"/>
    </xf>
    <xf numFmtId="1" fontId="11" fillId="0" borderId="23" xfId="0" applyNumberFormat="1" applyFont="1" applyBorder="1" applyAlignment="1">
      <alignment horizontal="center"/>
    </xf>
    <xf numFmtId="1" fontId="11" fillId="0" borderId="9" xfId="0" applyNumberFormat="1" applyFont="1" applyBorder="1" applyAlignment="1">
      <alignment horizontal="center"/>
    </xf>
    <xf numFmtId="0" fontId="11" fillId="0" borderId="0" xfId="1" applyAlignment="1">
      <alignment horizontal="center" vertical="center"/>
    </xf>
    <xf numFmtId="0" fontId="11" fillId="0" borderId="0" xfId="1"/>
    <xf numFmtId="0" fontId="26" fillId="0" borderId="16" xfId="1" applyFont="1" applyBorder="1" applyAlignment="1">
      <alignment vertical="center" wrapText="1"/>
    </xf>
    <xf numFmtId="0" fontId="8" fillId="0" borderId="16" xfId="1" applyFont="1" applyBorder="1" applyAlignment="1">
      <alignment horizontal="center" vertical="center"/>
    </xf>
    <xf numFmtId="0" fontId="23" fillId="0" borderId="52" xfId="1" applyFont="1" applyBorder="1" applyAlignment="1">
      <alignment horizontal="left" vertical="center" wrapText="1"/>
    </xf>
    <xf numFmtId="1" fontId="23" fillId="0" borderId="16" xfId="1" applyNumberFormat="1" applyFont="1" applyBorder="1" applyAlignment="1">
      <alignment horizontal="center" vertical="center" wrapText="1"/>
    </xf>
    <xf numFmtId="1" fontId="23" fillId="0" borderId="20" xfId="1" applyNumberFormat="1" applyFont="1" applyBorder="1" applyAlignment="1">
      <alignment horizontal="center" vertical="center" wrapText="1"/>
    </xf>
    <xf numFmtId="1" fontId="23" fillId="0" borderId="22" xfId="1" applyNumberFormat="1" applyFont="1" applyBorder="1" applyAlignment="1">
      <alignment horizontal="center" vertical="center" wrapText="1"/>
    </xf>
    <xf numFmtId="1" fontId="23" fillId="0" borderId="21" xfId="1" applyNumberFormat="1" applyFont="1" applyBorder="1" applyAlignment="1">
      <alignment horizontal="center" vertical="center" wrapText="1"/>
    </xf>
    <xf numFmtId="1" fontId="23" fillId="0" borderId="0" xfId="1" applyNumberFormat="1" applyFont="1" applyBorder="1" applyAlignment="1">
      <alignment vertical="center" wrapText="1"/>
    </xf>
    <xf numFmtId="1" fontId="23" fillId="0" borderId="0" xfId="1" applyNumberFormat="1" applyFont="1" applyBorder="1" applyAlignment="1">
      <alignment horizontal="center" vertical="center" wrapText="1"/>
    </xf>
    <xf numFmtId="0" fontId="23" fillId="0" borderId="16" xfId="1" applyFont="1" applyBorder="1" applyAlignment="1">
      <alignment horizontal="left" vertical="center" wrapText="1"/>
    </xf>
    <xf numFmtId="1" fontId="23" fillId="0" borderId="16" xfId="1" applyNumberFormat="1" applyFont="1" applyBorder="1" applyAlignment="1" applyProtection="1">
      <alignment horizontal="center" vertical="center" wrapText="1"/>
      <protection locked="0"/>
    </xf>
    <xf numFmtId="1" fontId="11" fillId="0" borderId="22" xfId="1" applyNumberFormat="1" applyBorder="1" applyProtection="1">
      <protection locked="0"/>
    </xf>
    <xf numFmtId="1" fontId="23" fillId="0" borderId="20" xfId="1" applyNumberFormat="1" applyFont="1" applyBorder="1" applyAlignment="1" applyProtection="1">
      <alignment horizontal="center" vertical="center" wrapText="1"/>
      <protection locked="0"/>
    </xf>
    <xf numFmtId="0" fontId="8" fillId="0" borderId="22" xfId="1" applyFont="1" applyBorder="1" applyAlignment="1">
      <alignment horizontal="center" vertical="center"/>
    </xf>
    <xf numFmtId="1" fontId="23" fillId="0" borderId="53" xfId="1" applyNumberFormat="1" applyFont="1" applyBorder="1" applyAlignment="1">
      <alignment horizontal="center" vertical="center" wrapText="1"/>
    </xf>
    <xf numFmtId="1" fontId="23" fillId="0" borderId="21" xfId="1" applyNumberFormat="1" applyFont="1" applyBorder="1" applyAlignment="1" applyProtection="1">
      <alignment horizontal="center" vertical="center" wrapText="1"/>
      <protection locked="0"/>
    </xf>
    <xf numFmtId="1" fontId="23" fillId="0" borderId="54" xfId="1" applyNumberFormat="1" applyFont="1" applyBorder="1" applyAlignment="1">
      <alignment horizontal="center" vertical="center" wrapText="1"/>
    </xf>
    <xf numFmtId="0" fontId="24" fillId="0" borderId="55" xfId="1" applyFont="1" applyBorder="1" applyAlignment="1">
      <alignment vertical="center"/>
    </xf>
    <xf numFmtId="0" fontId="11" fillId="0" borderId="55" xfId="1" applyBorder="1" applyAlignment="1">
      <alignment horizontal="center" vertical="center"/>
    </xf>
    <xf numFmtId="0" fontId="11" fillId="0" borderId="55" xfId="1" applyBorder="1"/>
    <xf numFmtId="49" fontId="25" fillId="0" borderId="55" xfId="1" applyNumberFormat="1" applyFont="1" applyBorder="1" applyAlignment="1">
      <alignment horizontal="left" vertical="top" wrapText="1"/>
    </xf>
    <xf numFmtId="0" fontId="11" fillId="0" borderId="56" xfId="1" applyBorder="1"/>
    <xf numFmtId="0" fontId="11" fillId="0" borderId="56" xfId="1" applyBorder="1" applyAlignment="1">
      <alignment horizontal="center" vertical="center"/>
    </xf>
    <xf numFmtId="0" fontId="23" fillId="0" borderId="57" xfId="1" applyFont="1" applyBorder="1" applyAlignment="1">
      <alignment vertical="center"/>
    </xf>
    <xf numFmtId="0" fontId="11" fillId="0" borderId="57" xfId="1" applyBorder="1" applyAlignment="1">
      <alignment horizontal="center" vertical="center"/>
    </xf>
    <xf numFmtId="0" fontId="11" fillId="0" borderId="57" xfId="1" applyBorder="1"/>
    <xf numFmtId="0" fontId="11" fillId="0" borderId="58" xfId="1" applyBorder="1"/>
    <xf numFmtId="49" fontId="25" fillId="0" borderId="58" xfId="1" applyNumberFormat="1" applyFont="1" applyBorder="1" applyAlignment="1">
      <alignment horizontal="left" vertical="top" wrapText="1"/>
    </xf>
    <xf numFmtId="0" fontId="11" fillId="0" borderId="59" xfId="1" applyBorder="1"/>
    <xf numFmtId="0" fontId="11" fillId="0" borderId="60" xfId="1" applyBorder="1"/>
    <xf numFmtId="49" fontId="25" fillId="0" borderId="55" xfId="1" applyNumberFormat="1" applyFont="1" applyBorder="1" applyAlignment="1">
      <alignment vertical="center" wrapText="1"/>
    </xf>
    <xf numFmtId="0" fontId="13" fillId="0" borderId="55" xfId="1" applyFont="1" applyBorder="1"/>
    <xf numFmtId="0" fontId="11" fillId="0" borderId="61" xfId="1" applyBorder="1"/>
    <xf numFmtId="1" fontId="27" fillId="15" borderId="0" xfId="0" applyNumberFormat="1" applyFont="1" applyFill="1" applyBorder="1" applyAlignment="1">
      <alignment horizontal="center"/>
    </xf>
    <xf numFmtId="1" fontId="27" fillId="15" borderId="28" xfId="0" applyNumberFormat="1" applyFont="1" applyFill="1" applyBorder="1" applyAlignment="1">
      <alignment horizontal="center"/>
    </xf>
    <xf numFmtId="1" fontId="15" fillId="12" borderId="0" xfId="0" applyNumberFormat="1" applyFont="1" applyFill="1" applyBorder="1" applyAlignment="1">
      <alignment horizontal="center"/>
    </xf>
    <xf numFmtId="1" fontId="15" fillId="12" borderId="28" xfId="0" applyNumberFormat="1" applyFont="1" applyFill="1" applyBorder="1" applyAlignment="1">
      <alignment horizontal="center"/>
    </xf>
    <xf numFmtId="1" fontId="15" fillId="6" borderId="28" xfId="0" applyNumberFormat="1" applyFont="1" applyFill="1" applyBorder="1" applyAlignment="1">
      <alignment horizontal="center"/>
    </xf>
    <xf numFmtId="1" fontId="15" fillId="6" borderId="0" xfId="0" applyNumberFormat="1" applyFont="1" applyFill="1" applyAlignment="1">
      <alignment horizontal="center"/>
    </xf>
    <xf numFmtId="1" fontId="15" fillId="20" borderId="28" xfId="0" applyNumberFormat="1" applyFont="1" applyFill="1" applyBorder="1" applyAlignment="1">
      <alignment horizontal="center"/>
    </xf>
    <xf numFmtId="1" fontId="15" fillId="19" borderId="28" xfId="0" applyNumberFormat="1" applyFont="1" applyFill="1" applyBorder="1" applyAlignment="1">
      <alignment horizontal="center"/>
    </xf>
    <xf numFmtId="1" fontId="15" fillId="19" borderId="0" xfId="0" applyNumberFormat="1" applyFont="1" applyFill="1" applyBorder="1" applyAlignment="1" applyProtection="1">
      <alignment textRotation="90"/>
    </xf>
    <xf numFmtId="1" fontId="15" fillId="19" borderId="0" xfId="0" applyNumberFormat="1" applyFont="1" applyFill="1" applyBorder="1" applyAlignment="1" applyProtection="1">
      <alignment horizontal="center"/>
    </xf>
    <xf numFmtId="1" fontId="15" fillId="20" borderId="0" xfId="0" applyNumberFormat="1" applyFont="1" applyFill="1" applyBorder="1" applyAlignment="1"/>
    <xf numFmtId="0" fontId="28" fillId="0" borderId="0" xfId="0" applyFont="1" applyAlignment="1">
      <alignment horizontal="center" vertical="center"/>
    </xf>
    <xf numFmtId="1" fontId="0" fillId="21" borderId="0" xfId="0" applyNumberFormat="1" applyFill="1" applyAlignment="1" applyProtection="1">
      <alignment horizontal="center"/>
    </xf>
    <xf numFmtId="0" fontId="19" fillId="7" borderId="10" xfId="0" applyFont="1" applyFill="1" applyBorder="1" applyAlignment="1"/>
    <xf numFmtId="0" fontId="19" fillId="0" borderId="3" xfId="0" applyFont="1" applyBorder="1" applyAlignment="1"/>
    <xf numFmtId="0" fontId="19" fillId="0" borderId="11" xfId="0" applyFont="1" applyBorder="1" applyAlignment="1"/>
    <xf numFmtId="0" fontId="9" fillId="2" borderId="13" xfId="0" applyFont="1" applyFill="1" applyBorder="1" applyAlignment="1" applyProtection="1">
      <alignment horizontal="left"/>
      <protection locked="0"/>
    </xf>
    <xf numFmtId="0" fontId="9" fillId="2" borderId="14" xfId="0" applyFont="1" applyFill="1" applyBorder="1" applyAlignment="1" applyProtection="1">
      <alignment horizontal="left"/>
      <protection locked="0"/>
    </xf>
    <xf numFmtId="0" fontId="9" fillId="2" borderId="15" xfId="0" applyFont="1" applyFill="1" applyBorder="1" applyAlignment="1" applyProtection="1">
      <alignment horizontal="left"/>
      <protection locked="0"/>
    </xf>
    <xf numFmtId="0" fontId="19" fillId="7" borderId="1" xfId="0" applyFont="1" applyFill="1" applyBorder="1" applyAlignment="1"/>
    <xf numFmtId="0" fontId="19" fillId="0" borderId="0" xfId="0" applyFont="1" applyAlignment="1"/>
    <xf numFmtId="0" fontId="19" fillId="0" borderId="2" xfId="0" applyFont="1" applyBorder="1" applyAlignment="1"/>
    <xf numFmtId="0" fontId="19" fillId="7" borderId="1" xfId="0" applyFont="1" applyFill="1" applyBorder="1" applyAlignment="1">
      <alignment vertical="top" wrapText="1"/>
    </xf>
    <xf numFmtId="0" fontId="19" fillId="0" borderId="0" xfId="0" applyFont="1" applyAlignment="1">
      <alignment vertical="top" wrapText="1"/>
    </xf>
    <xf numFmtId="0" fontId="19" fillId="0" borderId="2" xfId="0" applyFont="1" applyBorder="1" applyAlignment="1">
      <alignment vertical="top" wrapText="1"/>
    </xf>
    <xf numFmtId="1" fontId="23" fillId="0" borderId="53" xfId="1" applyNumberFormat="1" applyFont="1" applyBorder="1" applyAlignment="1">
      <alignment horizontal="right" vertical="center" wrapText="1"/>
    </xf>
    <xf numFmtId="1" fontId="23" fillId="0" borderId="0" xfId="1" applyNumberFormat="1" applyFont="1" applyBorder="1" applyAlignment="1">
      <alignment horizontal="right" vertical="center" wrapText="1"/>
    </xf>
    <xf numFmtId="1" fontId="23" fillId="0" borderId="22" xfId="1" applyNumberFormat="1" applyFont="1" applyBorder="1" applyAlignment="1">
      <alignment horizontal="left" vertical="center" wrapText="1"/>
    </xf>
    <xf numFmtId="1" fontId="23" fillId="0" borderId="21" xfId="1" applyNumberFormat="1" applyFont="1" applyBorder="1" applyAlignment="1">
      <alignment horizontal="left" vertical="center" wrapText="1"/>
    </xf>
    <xf numFmtId="49" fontId="25" fillId="0" borderId="55" xfId="1" applyNumberFormat="1" applyFont="1" applyBorder="1" applyAlignment="1">
      <alignment horizontal="left" vertical="top" wrapText="1"/>
    </xf>
    <xf numFmtId="0" fontId="8" fillId="0" borderId="20" xfId="1" applyFont="1" applyBorder="1" applyAlignment="1">
      <alignment horizontal="center" vertical="center"/>
    </xf>
    <xf numFmtId="0" fontId="8" fillId="0" borderId="22" xfId="1" applyFont="1" applyBorder="1" applyAlignment="1">
      <alignment horizontal="center" vertical="center"/>
    </xf>
    <xf numFmtId="0" fontId="8" fillId="0" borderId="21" xfId="1" applyFont="1" applyBorder="1" applyAlignment="1">
      <alignment horizontal="center" vertical="center"/>
    </xf>
    <xf numFmtId="0" fontId="8" fillId="0" borderId="16" xfId="1" applyFont="1" applyBorder="1" applyAlignment="1">
      <alignment horizontal="center" vertical="center"/>
    </xf>
    <xf numFmtId="0" fontId="0" fillId="0" borderId="24" xfId="0" applyBorder="1" applyAlignment="1" applyProtection="1">
      <protection locked="0"/>
    </xf>
    <xf numFmtId="0" fontId="0" fillId="0" borderId="25" xfId="0" applyBorder="1" applyAlignment="1" applyProtection="1">
      <protection locked="0"/>
    </xf>
    <xf numFmtId="1" fontId="15" fillId="12" borderId="0" xfId="0" applyNumberFormat="1" applyFont="1" applyFill="1" applyAlignment="1">
      <alignment horizontal="center" textRotation="90"/>
    </xf>
    <xf numFmtId="0" fontId="0" fillId="21" borderId="0" xfId="0" applyFill="1" applyAlignment="1" applyProtection="1">
      <alignment horizontal="center"/>
    </xf>
  </cellXfs>
  <cellStyles count="2">
    <cellStyle name="Standaard" xfId="0" builtinId="0"/>
    <cellStyle name="Standaard 2" xfId="1"/>
  </cellStyles>
  <dxfs count="1521">
    <dxf>
      <font>
        <color theme="1"/>
      </font>
      <fill>
        <patternFill patternType="solid">
          <fgColor indexed="64"/>
          <bgColor theme="3" tint="0.59999389629810485"/>
        </patternFill>
      </fill>
    </dxf>
    <dxf>
      <font>
        <color theme="1"/>
      </font>
      <fill>
        <patternFill patternType="solid">
          <fgColor indexed="64"/>
          <bgColor theme="3" tint="0.39997558519241921"/>
        </patternFill>
      </fill>
    </dxf>
    <dxf>
      <font>
        <color theme="1"/>
      </font>
      <fill>
        <patternFill>
          <bgColor rgb="FF0066FF"/>
        </patternFill>
      </fill>
    </dxf>
    <dxf>
      <font>
        <color theme="1"/>
      </font>
      <fill>
        <patternFill patternType="solid">
          <fgColor indexed="64"/>
          <bgColor rgb="FF00B48C"/>
        </patternFill>
      </fill>
    </dxf>
    <dxf>
      <font>
        <color theme="0"/>
      </font>
      <fill>
        <patternFill patternType="solid">
          <fgColor indexed="64"/>
          <bgColor rgb="FF007800"/>
        </patternFill>
      </fill>
    </dxf>
    <dxf>
      <font>
        <color rgb="FF003300"/>
      </font>
      <fill>
        <patternFill patternType="solid">
          <fgColor indexed="64"/>
          <bgColor rgb="FFA0DC3C"/>
        </patternFill>
      </fill>
    </dxf>
    <dxf>
      <font>
        <color theme="1"/>
      </font>
      <fill>
        <patternFill patternType="solid">
          <fgColor indexed="64"/>
          <bgColor rgb="FFFFFF00"/>
        </patternFill>
      </fill>
    </dxf>
    <dxf>
      <font>
        <color theme="1"/>
      </font>
      <fill>
        <patternFill patternType="solid">
          <fgColor indexed="64"/>
          <bgColor rgb="FFFF6600"/>
        </patternFill>
      </fill>
    </dxf>
    <dxf>
      <font>
        <color theme="1"/>
      </font>
      <fill>
        <patternFill patternType="solid">
          <fgColor indexed="64"/>
          <bgColor rgb="FFDC1E1E"/>
        </patternFill>
      </fill>
    </dxf>
    <dxf>
      <font>
        <color theme="1" tint="0.24994659260841701"/>
      </font>
      <fill>
        <patternFill patternType="none">
          <bgColor auto="1"/>
        </patternFill>
      </fill>
    </dxf>
    <dxf>
      <border>
        <left/>
        <right/>
        <top/>
        <bottom style="thin">
          <color theme="1"/>
        </bottom>
      </border>
    </dxf>
    <dxf>
      <border>
        <left/>
        <right/>
        <top/>
        <bottom style="thin">
          <color theme="1"/>
        </bottom>
      </border>
    </dxf>
    <dxf>
      <border>
        <left/>
        <right/>
        <top/>
        <bottom style="thin">
          <color theme="1"/>
        </bottom>
      </border>
    </dxf>
    <dxf>
      <border>
        <left/>
        <right/>
        <top/>
        <bottom style="thin">
          <color theme="1"/>
        </bottom>
      </border>
    </dxf>
    <dxf>
      <font>
        <color theme="1"/>
      </font>
      <fill>
        <patternFill patternType="solid">
          <fgColor indexed="64"/>
          <bgColor theme="3" tint="0.59999389629810485"/>
        </patternFill>
      </fill>
    </dxf>
    <dxf>
      <font>
        <color theme="1"/>
      </font>
      <fill>
        <patternFill patternType="solid">
          <fgColor indexed="64"/>
          <bgColor theme="3" tint="0.39997558519241921"/>
        </patternFill>
      </fill>
    </dxf>
    <dxf>
      <font>
        <color theme="1"/>
      </font>
      <fill>
        <patternFill>
          <bgColor rgb="FF0066FF"/>
        </patternFill>
      </fill>
    </dxf>
    <dxf>
      <font>
        <color theme="1"/>
      </font>
      <fill>
        <patternFill patternType="solid">
          <fgColor indexed="64"/>
          <bgColor rgb="FF00B48C"/>
        </patternFill>
      </fill>
    </dxf>
    <dxf>
      <font>
        <color theme="0"/>
      </font>
      <fill>
        <patternFill patternType="solid">
          <fgColor indexed="64"/>
          <bgColor rgb="FF007800"/>
        </patternFill>
      </fill>
    </dxf>
    <dxf>
      <font>
        <color rgb="FF003300"/>
      </font>
      <fill>
        <patternFill patternType="solid">
          <fgColor indexed="64"/>
          <bgColor rgb="FFA0DC3C"/>
        </patternFill>
      </fill>
    </dxf>
    <dxf>
      <font>
        <color theme="1"/>
      </font>
      <fill>
        <patternFill patternType="solid">
          <fgColor indexed="64"/>
          <bgColor rgb="FFFFFF00"/>
        </patternFill>
      </fill>
    </dxf>
    <dxf>
      <font>
        <color theme="1"/>
      </font>
      <fill>
        <patternFill patternType="solid">
          <fgColor indexed="64"/>
          <bgColor rgb="FFFF6600"/>
        </patternFill>
      </fill>
    </dxf>
    <dxf>
      <font>
        <color theme="1"/>
      </font>
      <fill>
        <patternFill patternType="solid">
          <fgColor indexed="64"/>
          <bgColor rgb="FFDC1E1E"/>
        </patternFill>
      </fill>
    </dxf>
    <dxf>
      <font>
        <color theme="1" tint="0.24994659260841701"/>
      </font>
      <fill>
        <patternFill patternType="none">
          <bgColor auto="1"/>
        </patternFill>
      </fill>
    </dxf>
    <dxf>
      <border>
        <left/>
        <right/>
        <top/>
        <bottom style="thin">
          <color theme="1"/>
        </bottom>
      </border>
    </dxf>
    <dxf>
      <border>
        <left/>
        <right/>
        <top/>
        <bottom style="thin">
          <color theme="1"/>
        </bottom>
      </border>
    </dxf>
    <dxf>
      <border>
        <left/>
        <right/>
        <top/>
        <bottom style="thin">
          <color theme="1"/>
        </bottom>
      </border>
    </dxf>
    <dxf>
      <border>
        <left/>
        <right/>
        <top/>
        <bottom style="thin">
          <color theme="1"/>
        </bottom>
      </border>
    </dxf>
    <dxf>
      <font>
        <color theme="1"/>
      </font>
      <fill>
        <patternFill patternType="solid">
          <fgColor indexed="64"/>
          <bgColor theme="3" tint="0.59999389629810485"/>
        </patternFill>
      </fill>
    </dxf>
    <dxf>
      <font>
        <color theme="1"/>
      </font>
      <fill>
        <patternFill patternType="solid">
          <fgColor indexed="64"/>
          <bgColor theme="3" tint="0.39997558519241921"/>
        </patternFill>
      </fill>
    </dxf>
    <dxf>
      <font>
        <color theme="1"/>
      </font>
      <fill>
        <patternFill>
          <bgColor rgb="FF0066FF"/>
        </patternFill>
      </fill>
    </dxf>
    <dxf>
      <font>
        <color theme="1"/>
      </font>
      <fill>
        <patternFill patternType="solid">
          <fgColor indexed="64"/>
          <bgColor rgb="FF00B48C"/>
        </patternFill>
      </fill>
    </dxf>
    <dxf>
      <font>
        <color theme="0"/>
      </font>
      <fill>
        <patternFill patternType="solid">
          <fgColor indexed="64"/>
          <bgColor rgb="FF007800"/>
        </patternFill>
      </fill>
    </dxf>
    <dxf>
      <font>
        <color rgb="FF003300"/>
      </font>
      <fill>
        <patternFill patternType="solid">
          <fgColor indexed="64"/>
          <bgColor rgb="FFA0DC3C"/>
        </patternFill>
      </fill>
    </dxf>
    <dxf>
      <font>
        <color theme="1"/>
      </font>
      <fill>
        <patternFill patternType="solid">
          <fgColor indexed="64"/>
          <bgColor rgb="FFFFFF00"/>
        </patternFill>
      </fill>
    </dxf>
    <dxf>
      <font>
        <color theme="1"/>
      </font>
      <fill>
        <patternFill patternType="solid">
          <fgColor indexed="64"/>
          <bgColor rgb="FFFF6600"/>
        </patternFill>
      </fill>
    </dxf>
    <dxf>
      <font>
        <color theme="1"/>
      </font>
      <fill>
        <patternFill patternType="solid">
          <fgColor indexed="64"/>
          <bgColor rgb="FFDC1E1E"/>
        </patternFill>
      </fill>
    </dxf>
    <dxf>
      <font>
        <color theme="1" tint="0.24994659260841701"/>
      </font>
      <fill>
        <patternFill patternType="none">
          <bgColor auto="1"/>
        </patternFill>
      </fill>
    </dxf>
    <dxf>
      <border>
        <left/>
        <right/>
        <top/>
        <bottom style="thin">
          <color theme="1"/>
        </bottom>
      </border>
    </dxf>
    <dxf>
      <border>
        <left/>
        <right/>
        <top/>
        <bottom style="thin">
          <color theme="1"/>
        </bottom>
      </border>
    </dxf>
    <dxf>
      <border>
        <left/>
        <right/>
        <top/>
        <bottom style="thin">
          <color theme="1"/>
        </bottom>
      </border>
    </dxf>
    <dxf>
      <border>
        <left/>
        <right/>
        <top/>
        <bottom style="thin">
          <color theme="1"/>
        </bottom>
      </border>
    </dxf>
    <dxf>
      <font>
        <color theme="1"/>
      </font>
      <fill>
        <patternFill patternType="solid">
          <fgColor indexed="64"/>
          <bgColor theme="3" tint="0.59999389629810485"/>
        </patternFill>
      </fill>
    </dxf>
    <dxf>
      <font>
        <color theme="1"/>
      </font>
      <fill>
        <patternFill patternType="solid">
          <fgColor indexed="64"/>
          <bgColor theme="3" tint="0.39997558519241921"/>
        </patternFill>
      </fill>
    </dxf>
    <dxf>
      <font>
        <color theme="1"/>
      </font>
      <fill>
        <patternFill>
          <bgColor rgb="FF0066FF"/>
        </patternFill>
      </fill>
    </dxf>
    <dxf>
      <font>
        <color theme="1"/>
      </font>
      <fill>
        <patternFill patternType="solid">
          <fgColor indexed="64"/>
          <bgColor rgb="FF00B48C"/>
        </patternFill>
      </fill>
    </dxf>
    <dxf>
      <font>
        <color theme="0"/>
      </font>
      <fill>
        <patternFill patternType="solid">
          <fgColor indexed="64"/>
          <bgColor rgb="FF007800"/>
        </patternFill>
      </fill>
    </dxf>
    <dxf>
      <font>
        <color rgb="FF003300"/>
      </font>
      <fill>
        <patternFill patternType="solid">
          <fgColor indexed="64"/>
          <bgColor rgb="FFA0DC3C"/>
        </patternFill>
      </fill>
    </dxf>
    <dxf>
      <font>
        <color theme="1"/>
      </font>
      <fill>
        <patternFill patternType="solid">
          <fgColor indexed="64"/>
          <bgColor rgb="FFFFFF00"/>
        </patternFill>
      </fill>
    </dxf>
    <dxf>
      <font>
        <color theme="1"/>
      </font>
      <fill>
        <patternFill patternType="solid">
          <fgColor indexed="64"/>
          <bgColor rgb="FFFF6600"/>
        </patternFill>
      </fill>
    </dxf>
    <dxf>
      <font>
        <color theme="1"/>
      </font>
      <fill>
        <patternFill patternType="solid">
          <fgColor indexed="64"/>
          <bgColor rgb="FFDC1E1E"/>
        </patternFill>
      </fill>
    </dxf>
    <dxf>
      <font>
        <color theme="1" tint="0.24994659260841701"/>
      </font>
      <fill>
        <patternFill patternType="none">
          <bgColor auto="1"/>
        </patternFill>
      </fill>
    </dxf>
    <dxf>
      <border>
        <left/>
        <right/>
        <top/>
        <bottom style="thin">
          <color theme="1"/>
        </bottom>
      </border>
    </dxf>
    <dxf>
      <border>
        <left/>
        <right/>
        <top/>
        <bottom style="thin">
          <color theme="1"/>
        </bottom>
      </border>
    </dxf>
    <dxf>
      <border>
        <left/>
        <right/>
        <top/>
        <bottom style="thin">
          <color theme="1"/>
        </bottom>
      </border>
    </dxf>
    <dxf>
      <border>
        <left/>
        <right/>
        <top/>
        <bottom style="thin">
          <color theme="1"/>
        </bottom>
      </border>
    </dxf>
    <dxf>
      <font>
        <color theme="1"/>
      </font>
      <fill>
        <patternFill patternType="solid">
          <fgColor indexed="64"/>
          <bgColor theme="3" tint="0.59999389629810485"/>
        </patternFill>
      </fill>
    </dxf>
    <dxf>
      <font>
        <color theme="1"/>
      </font>
      <fill>
        <patternFill patternType="solid">
          <fgColor indexed="64"/>
          <bgColor theme="3" tint="0.39997558519241921"/>
        </patternFill>
      </fill>
    </dxf>
    <dxf>
      <font>
        <color theme="1"/>
      </font>
      <fill>
        <patternFill>
          <bgColor rgb="FF0066FF"/>
        </patternFill>
      </fill>
    </dxf>
    <dxf>
      <font>
        <color theme="1"/>
      </font>
      <fill>
        <patternFill patternType="solid">
          <fgColor indexed="64"/>
          <bgColor rgb="FF00B48C"/>
        </patternFill>
      </fill>
    </dxf>
    <dxf>
      <font>
        <color theme="0"/>
      </font>
      <fill>
        <patternFill patternType="solid">
          <fgColor indexed="64"/>
          <bgColor rgb="FF007800"/>
        </patternFill>
      </fill>
    </dxf>
    <dxf>
      <font>
        <color rgb="FF003300"/>
      </font>
      <fill>
        <patternFill patternType="solid">
          <fgColor indexed="64"/>
          <bgColor rgb="FFA0DC3C"/>
        </patternFill>
      </fill>
    </dxf>
    <dxf>
      <font>
        <color theme="1"/>
      </font>
      <fill>
        <patternFill patternType="solid">
          <fgColor indexed="64"/>
          <bgColor rgb="FFFFFF00"/>
        </patternFill>
      </fill>
    </dxf>
    <dxf>
      <font>
        <color theme="1"/>
      </font>
      <fill>
        <patternFill patternType="solid">
          <fgColor indexed="64"/>
          <bgColor rgb="FFFF6600"/>
        </patternFill>
      </fill>
    </dxf>
    <dxf>
      <font>
        <color theme="1"/>
      </font>
      <fill>
        <patternFill patternType="solid">
          <fgColor indexed="64"/>
          <bgColor rgb="FFDC1E1E"/>
        </patternFill>
      </fill>
    </dxf>
    <dxf>
      <font>
        <color theme="1" tint="0.24994659260841701"/>
      </font>
      <fill>
        <patternFill patternType="none">
          <bgColor auto="1"/>
        </patternFill>
      </fill>
    </dxf>
    <dxf>
      <border>
        <left/>
        <right/>
        <top/>
        <bottom style="thin">
          <color theme="1"/>
        </bottom>
      </border>
    </dxf>
    <dxf>
      <border>
        <left/>
        <right/>
        <top/>
        <bottom style="thin">
          <color theme="1"/>
        </bottom>
      </border>
    </dxf>
    <dxf>
      <border>
        <left/>
        <right/>
        <top/>
        <bottom style="thin">
          <color theme="1"/>
        </bottom>
      </border>
    </dxf>
    <dxf>
      <border>
        <left/>
        <right/>
        <top/>
        <bottom style="thin">
          <color theme="1"/>
        </bottom>
      </border>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rgb="FF99FF99"/>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rgb="FF99FF99"/>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rgb="FF99FF99"/>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rgb="FF99FF99"/>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rgb="FF99FF99"/>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rgb="FF99FF99"/>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rgb="FF99FF99"/>
      </font>
    </dxf>
    <dxf>
      <font>
        <condense val="0"/>
        <extend val="0"/>
        <color indexed="9"/>
      </font>
      <fill>
        <patternFill>
          <bgColor indexe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rgb="FF99FF99"/>
      </font>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rgb="FF99FF99"/>
      </font>
    </dxf>
    <dxf>
      <font>
        <condense val="0"/>
        <extend val="0"/>
        <color indexed="9"/>
      </font>
      <fill>
        <patternFill>
          <bgColor indexe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rgb="FF99FF99"/>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lor rgb="FF99FF99"/>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s>
  <tableStyles count="0" defaultTableStyle="TableStyleMedium9" defaultPivotStyle="PivotStyleLight16"/>
  <colors>
    <mruColors>
      <color rgb="FF99FF99"/>
      <color rgb="FFFF0000"/>
      <color rgb="FFFF3300"/>
      <color rgb="FFCC0000"/>
      <color rgb="FFCCFFCC"/>
      <color rgb="FF660066"/>
      <color rgb="FFFFCC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2"/>
          <c:order val="0"/>
          <c:tx>
            <c:v>Landelijke norm ondergrens plus</c:v>
          </c:tx>
          <c:spPr>
            <a:ln w="19050">
              <a:solidFill>
                <a:schemeClr val="accent2">
                  <a:lumMod val="40000"/>
                  <a:lumOff val="60000"/>
                </a:schemeClr>
              </a:solidFill>
            </a:ln>
          </c:spPr>
          <c:marker>
            <c:symbol val="none"/>
          </c:marker>
          <c:val>
            <c:numRef>
              <c:f>'Result. ond profiel'!$AS$11:$AS$21</c:f>
              <c:numCache>
                <c:formatCode>General</c:formatCode>
                <c:ptCount val="11"/>
                <c:pt idx="0">
                  <c:v>213</c:v>
                </c:pt>
                <c:pt idx="1">
                  <c:v>213</c:v>
                </c:pt>
                <c:pt idx="2">
                  <c:v>213</c:v>
                </c:pt>
                <c:pt idx="3">
                  <c:v>213</c:v>
                </c:pt>
                <c:pt idx="4">
                  <c:v>213</c:v>
                </c:pt>
                <c:pt idx="5">
                  <c:v>213</c:v>
                </c:pt>
                <c:pt idx="6">
                  <c:v>213</c:v>
                </c:pt>
                <c:pt idx="7">
                  <c:v>213</c:v>
                </c:pt>
                <c:pt idx="8">
                  <c:v>213</c:v>
                </c:pt>
                <c:pt idx="9">
                  <c:v>213</c:v>
                </c:pt>
                <c:pt idx="10">
                  <c:v>213</c:v>
                </c:pt>
              </c:numCache>
            </c:numRef>
          </c:val>
          <c:smooth val="0"/>
          <c:extLst>
            <c:ext xmlns:c16="http://schemas.microsoft.com/office/drawing/2014/chart" uri="{C3380CC4-5D6E-409C-BE32-E72D297353CC}">
              <c16:uniqueId val="{00000000-E71B-4904-A745-B1835B46D4D7}"/>
            </c:ext>
          </c:extLst>
        </c:ser>
        <c:ser>
          <c:idx val="1"/>
          <c:order val="1"/>
          <c:tx>
            <c:v>School norm ondergrens plus</c:v>
          </c:tx>
          <c:spPr>
            <a:ln w="28575">
              <a:solidFill>
                <a:schemeClr val="accent2">
                  <a:lumMod val="75000"/>
                </a:schemeClr>
              </a:solidFill>
            </a:ln>
          </c:spPr>
          <c:marker>
            <c:symbol val="none"/>
          </c:marker>
          <c:cat>
            <c:strRef>
              <c:f>'Result. ond profiel'!$AQ$11:$AQ$21</c:f>
              <c:strCache>
                <c:ptCount val="11"/>
                <c:pt idx="0">
                  <c:v>M3</c:v>
                </c:pt>
                <c:pt idx="1">
                  <c:v>E3</c:v>
                </c:pt>
                <c:pt idx="2">
                  <c:v>M4</c:v>
                </c:pt>
                <c:pt idx="3">
                  <c:v>E4</c:v>
                </c:pt>
                <c:pt idx="4">
                  <c:v>M5</c:v>
                </c:pt>
                <c:pt idx="5">
                  <c:v>E5</c:v>
                </c:pt>
                <c:pt idx="6">
                  <c:v>M6</c:v>
                </c:pt>
                <c:pt idx="7">
                  <c:v>E6</c:v>
                </c:pt>
                <c:pt idx="8">
                  <c:v>M7</c:v>
                </c:pt>
                <c:pt idx="9">
                  <c:v>E7</c:v>
                </c:pt>
                <c:pt idx="10">
                  <c:v>M8</c:v>
                </c:pt>
              </c:strCache>
            </c:strRef>
          </c:cat>
          <c:val>
            <c:numRef>
              <c:f>('Result. ond profiel'!$E$8,'Result. ond profiel'!$H$8,'Result. ond profiel'!$K$8,'Result. ond profiel'!$N$8,'Result. ond profiel'!$R$8,'Result. ond profiel'!$V$8,'Result. ond profiel'!$Z$8,'Result. ond profiel'!$AD$8,'Result. ond profiel'!$AH$8,'Result. ond profiel'!$AK$8,'Result. ond profiel'!$AN$8)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E71B-4904-A745-B1835B46D4D7}"/>
            </c:ext>
          </c:extLst>
        </c:ser>
        <c:ser>
          <c:idx val="4"/>
          <c:order val="2"/>
          <c:tx>
            <c:v>Ambitie ondergrens plus</c:v>
          </c:tx>
          <c:spPr>
            <a:ln>
              <a:solidFill>
                <a:schemeClr val="accent2">
                  <a:lumMod val="75000"/>
                </a:schemeClr>
              </a:solidFill>
              <a:prstDash val="sysDot"/>
            </a:ln>
          </c:spPr>
          <c:marker>
            <c:symbol val="none"/>
          </c:marker>
          <c:val>
            <c:numRef>
              <c:f>('Result. ond profiel'!$E$9,'Result. ond profiel'!$H$9,'Result. ond profiel'!$K$9,'Result. ond profiel'!$N$9,'Result. ond profiel'!$R$9,'Result. ond profiel'!$V$9,'Result. ond profiel'!$Z$9,'Result. ond profiel'!$AD$9,'Result. ond profiel'!$AH$9,'Result. ond profiel'!$AK$9,'Result. ond profiel'!$AN$9)</c:f>
              <c:numCache>
                <c:formatCode>0</c:formatCode>
                <c:ptCount val="11"/>
              </c:numCache>
            </c:numRef>
          </c:val>
          <c:smooth val="0"/>
          <c:extLst>
            <c:ext xmlns:c16="http://schemas.microsoft.com/office/drawing/2014/chart" uri="{C3380CC4-5D6E-409C-BE32-E72D297353CC}">
              <c16:uniqueId val="{00000002-E71B-4904-A745-B1835B46D4D7}"/>
            </c:ext>
          </c:extLst>
        </c:ser>
        <c:ser>
          <c:idx val="3"/>
          <c:order val="3"/>
          <c:tx>
            <c:v>Landelijk norm ondergrens basis</c:v>
          </c:tx>
          <c:spPr>
            <a:ln w="19050">
              <a:solidFill>
                <a:schemeClr val="accent5">
                  <a:lumMod val="60000"/>
                  <a:lumOff val="40000"/>
                </a:schemeClr>
              </a:solidFill>
            </a:ln>
          </c:spPr>
          <c:marker>
            <c:symbol val="none"/>
          </c:marker>
          <c:val>
            <c:numRef>
              <c:f>'Result. ond profiel'!$AR$11:$AR$21</c:f>
              <c:numCache>
                <c:formatCode>General</c:formatCode>
                <c:ptCount val="11"/>
                <c:pt idx="0">
                  <c:v>187</c:v>
                </c:pt>
                <c:pt idx="1">
                  <c:v>187</c:v>
                </c:pt>
                <c:pt idx="2">
                  <c:v>187</c:v>
                </c:pt>
                <c:pt idx="3">
                  <c:v>187</c:v>
                </c:pt>
                <c:pt idx="4">
                  <c:v>187</c:v>
                </c:pt>
                <c:pt idx="5">
                  <c:v>187</c:v>
                </c:pt>
                <c:pt idx="6">
                  <c:v>187</c:v>
                </c:pt>
                <c:pt idx="7">
                  <c:v>187</c:v>
                </c:pt>
                <c:pt idx="8">
                  <c:v>187</c:v>
                </c:pt>
                <c:pt idx="9">
                  <c:v>187</c:v>
                </c:pt>
                <c:pt idx="10">
                  <c:v>187</c:v>
                </c:pt>
              </c:numCache>
            </c:numRef>
          </c:val>
          <c:smooth val="0"/>
          <c:extLst>
            <c:ext xmlns:c16="http://schemas.microsoft.com/office/drawing/2014/chart" uri="{C3380CC4-5D6E-409C-BE32-E72D297353CC}">
              <c16:uniqueId val="{00000003-E71B-4904-A745-B1835B46D4D7}"/>
            </c:ext>
          </c:extLst>
        </c:ser>
        <c:ser>
          <c:idx val="0"/>
          <c:order val="4"/>
          <c:tx>
            <c:v>School norm ondergrens basis</c:v>
          </c:tx>
          <c:spPr>
            <a:ln>
              <a:solidFill>
                <a:schemeClr val="tx2">
                  <a:lumMod val="60000"/>
                  <a:lumOff val="40000"/>
                </a:schemeClr>
              </a:solidFill>
            </a:ln>
          </c:spPr>
          <c:marker>
            <c:symbol val="none"/>
          </c:marker>
          <c:cat>
            <c:strRef>
              <c:f>'Result. ond profiel'!$AQ$11:$AQ$21</c:f>
              <c:strCache>
                <c:ptCount val="11"/>
                <c:pt idx="0">
                  <c:v>M3</c:v>
                </c:pt>
                <c:pt idx="1">
                  <c:v>E3</c:v>
                </c:pt>
                <c:pt idx="2">
                  <c:v>M4</c:v>
                </c:pt>
                <c:pt idx="3">
                  <c:v>E4</c:v>
                </c:pt>
                <c:pt idx="4">
                  <c:v>M5</c:v>
                </c:pt>
                <c:pt idx="5">
                  <c:v>E5</c:v>
                </c:pt>
                <c:pt idx="6">
                  <c:v>M6</c:v>
                </c:pt>
                <c:pt idx="7">
                  <c:v>E6</c:v>
                </c:pt>
                <c:pt idx="8">
                  <c:v>M7</c:v>
                </c:pt>
                <c:pt idx="9">
                  <c:v>E7</c:v>
                </c:pt>
                <c:pt idx="10">
                  <c:v>M8</c:v>
                </c:pt>
              </c:strCache>
            </c:strRef>
          </c:cat>
          <c:val>
            <c:numRef>
              <c:f>('Result. ond profiel'!$C$8,'Result. ond profiel'!$F$8,'Result. ond profiel'!$I$8,'Result. ond profiel'!$L$8,'Result. ond profiel'!$O$8,'Result. ond profiel'!$T$8,'Result. ond profiel'!$W$8,'Result. ond profiel'!$AB$8,'Result. ond profiel'!$AE$8,'Result. ond profiel'!$AI$8,'Result. ond profiel'!$AL$8)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4-E71B-4904-A745-B1835B46D4D7}"/>
            </c:ext>
          </c:extLst>
        </c:ser>
        <c:ser>
          <c:idx val="5"/>
          <c:order val="5"/>
          <c:tx>
            <c:v>Ambitie ondergrens basis</c:v>
          </c:tx>
          <c:spPr>
            <a:ln>
              <a:solidFill>
                <a:schemeClr val="tx2">
                  <a:lumMod val="75000"/>
                </a:schemeClr>
              </a:solidFill>
              <a:prstDash val="sysDot"/>
            </a:ln>
          </c:spPr>
          <c:marker>
            <c:symbol val="none"/>
          </c:marker>
          <c:val>
            <c:numRef>
              <c:f>('Result. ond profiel'!$C$9,'Result. ond profiel'!$F$9,'Result. ond profiel'!$I$9,'Result. ond profiel'!$L$9,'Result. ond profiel'!$O$9,'Result. ond profiel'!$T$9,'Result. ond profiel'!$W$9,'Result. ond profiel'!$AB$9,'Result. ond profiel'!$AE$9,'Result. ond profiel'!$AI$9,'Result. ond profiel'!$AL$9)</c:f>
              <c:numCache>
                <c:formatCode>0</c:formatCode>
                <c:ptCount val="11"/>
              </c:numCache>
            </c:numRef>
          </c:val>
          <c:smooth val="0"/>
          <c:extLst>
            <c:ext xmlns:c16="http://schemas.microsoft.com/office/drawing/2014/chart" uri="{C3380CC4-5D6E-409C-BE32-E72D297353CC}">
              <c16:uniqueId val="{00000005-E71B-4904-A745-B1835B46D4D7}"/>
            </c:ext>
          </c:extLst>
        </c:ser>
        <c:dLbls>
          <c:showLegendKey val="0"/>
          <c:showVal val="0"/>
          <c:showCatName val="0"/>
          <c:showSerName val="0"/>
          <c:showPercent val="0"/>
          <c:showBubbleSize val="0"/>
        </c:dLbls>
        <c:smooth val="0"/>
        <c:axId val="293241088"/>
        <c:axId val="310460512"/>
      </c:lineChart>
      <c:catAx>
        <c:axId val="293241088"/>
        <c:scaling>
          <c:orientation val="minMax"/>
        </c:scaling>
        <c:delete val="0"/>
        <c:axPos val="b"/>
        <c:numFmt formatCode="General" sourceLinked="1"/>
        <c:majorTickMark val="out"/>
        <c:minorTickMark val="none"/>
        <c:tickLblPos val="nextTo"/>
        <c:crossAx val="310460512"/>
        <c:crosses val="autoZero"/>
        <c:auto val="0"/>
        <c:lblAlgn val="ctr"/>
        <c:lblOffset val="100"/>
        <c:noMultiLvlLbl val="0"/>
      </c:catAx>
      <c:valAx>
        <c:axId val="310460512"/>
        <c:scaling>
          <c:orientation val="minMax"/>
          <c:max val="230"/>
          <c:min val="170"/>
        </c:scaling>
        <c:delete val="0"/>
        <c:axPos val="l"/>
        <c:majorGridlines/>
        <c:numFmt formatCode="General" sourceLinked="1"/>
        <c:majorTickMark val="out"/>
        <c:minorTickMark val="none"/>
        <c:tickLblPos val="low"/>
        <c:crossAx val="293241088"/>
        <c:crosses val="autoZero"/>
        <c:crossBetween val="between"/>
        <c:majorUnit val="10"/>
      </c:valAx>
    </c:plotArea>
    <c:legend>
      <c:legendPos val="r"/>
      <c:overlay val="0"/>
    </c:legend>
    <c:plotVisOnly val="1"/>
    <c:dispBlanksAs val="gap"/>
    <c:showDLblsOverMax val="0"/>
  </c:chart>
  <c:printSettings>
    <c:headerFooter/>
    <c:pageMargins b="0.75" l="0.7" r="0.7" t="0.75" header="0.3" footer="0.3"/>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0"/>
          <c:tx>
            <c:strRef>
              <c:f>'Schooloverzicht OC'!$A$5</c:f>
              <c:strCache>
                <c:ptCount val="1"/>
                <c:pt idx="0">
                  <c:v>M3</c:v>
                </c:pt>
              </c:strCache>
            </c:strRef>
          </c:tx>
          <c:invertIfNegative val="0"/>
          <c:cat>
            <c:strRef>
              <c:f>'Schooloverzicht OC'!$A$6:$A$8</c:f>
              <c:strCache>
                <c:ptCount val="3"/>
                <c:pt idx="0">
                  <c:v>Plus</c:v>
                </c:pt>
                <c:pt idx="1">
                  <c:v>Basis</c:v>
                </c:pt>
                <c:pt idx="2">
                  <c:v>Breedte</c:v>
                </c:pt>
              </c:strCache>
            </c:strRef>
          </c:cat>
          <c:val>
            <c:numRef>
              <c:f>'Schooloverzicht OC'!$D$6:$D$8</c:f>
              <c:numCache>
                <c:formatCode>0</c:formatCode>
                <c:ptCount val="3"/>
                <c:pt idx="0">
                  <c:v>0</c:v>
                </c:pt>
                <c:pt idx="1">
                  <c:v>0</c:v>
                </c:pt>
                <c:pt idx="2">
                  <c:v>0</c:v>
                </c:pt>
              </c:numCache>
            </c:numRef>
          </c:val>
          <c:extLst>
            <c:ext xmlns:c16="http://schemas.microsoft.com/office/drawing/2014/chart" uri="{C3380CC4-5D6E-409C-BE32-E72D297353CC}">
              <c16:uniqueId val="{00000000-1C59-4E46-B580-DFD1AB13A9BF}"/>
            </c:ext>
          </c:extLst>
        </c:ser>
        <c:ser>
          <c:idx val="6"/>
          <c:order val="1"/>
          <c:tx>
            <c:strRef>
              <c:f>'Schooloverzicht OC'!$I$5</c:f>
              <c:strCache>
                <c:ptCount val="1"/>
                <c:pt idx="0">
                  <c:v>E3</c:v>
                </c:pt>
              </c:strCache>
            </c:strRef>
          </c:tx>
          <c:invertIfNegative val="0"/>
          <c:val>
            <c:numRef>
              <c:f>'Schooloverzicht OC'!$L$6:$L$8</c:f>
              <c:numCache>
                <c:formatCode>0</c:formatCode>
                <c:ptCount val="3"/>
                <c:pt idx="0">
                  <c:v>0</c:v>
                </c:pt>
                <c:pt idx="1">
                  <c:v>0</c:v>
                </c:pt>
                <c:pt idx="2">
                  <c:v>0</c:v>
                </c:pt>
              </c:numCache>
            </c:numRef>
          </c:val>
          <c:extLst>
            <c:ext xmlns:c16="http://schemas.microsoft.com/office/drawing/2014/chart" uri="{C3380CC4-5D6E-409C-BE32-E72D297353CC}">
              <c16:uniqueId val="{00000001-1C59-4E46-B580-DFD1AB13A9BF}"/>
            </c:ext>
          </c:extLst>
        </c:ser>
        <c:ser>
          <c:idx val="0"/>
          <c:order val="2"/>
          <c:tx>
            <c:strRef>
              <c:f>'Schooloverzicht OC'!$A$10</c:f>
              <c:strCache>
                <c:ptCount val="1"/>
                <c:pt idx="0">
                  <c:v>M4</c:v>
                </c:pt>
              </c:strCache>
            </c:strRef>
          </c:tx>
          <c:invertIfNegative val="0"/>
          <c:cat>
            <c:strRef>
              <c:f>'Schooloverzicht OC'!$A$6:$A$8</c:f>
              <c:strCache>
                <c:ptCount val="3"/>
                <c:pt idx="0">
                  <c:v>Plus</c:v>
                </c:pt>
                <c:pt idx="1">
                  <c:v>Basis</c:v>
                </c:pt>
                <c:pt idx="2">
                  <c:v>Breedte</c:v>
                </c:pt>
              </c:strCache>
            </c:strRef>
          </c:cat>
          <c:val>
            <c:numRef>
              <c:f>'Schooloverzicht OC'!$D$11:$D$13</c:f>
              <c:numCache>
                <c:formatCode>0</c:formatCode>
                <c:ptCount val="3"/>
                <c:pt idx="0">
                  <c:v>0</c:v>
                </c:pt>
                <c:pt idx="1">
                  <c:v>0</c:v>
                </c:pt>
                <c:pt idx="2">
                  <c:v>0</c:v>
                </c:pt>
              </c:numCache>
            </c:numRef>
          </c:val>
          <c:extLst>
            <c:ext xmlns:c16="http://schemas.microsoft.com/office/drawing/2014/chart" uri="{C3380CC4-5D6E-409C-BE32-E72D297353CC}">
              <c16:uniqueId val="{00000002-1C59-4E46-B580-DFD1AB13A9BF}"/>
            </c:ext>
          </c:extLst>
        </c:ser>
        <c:ser>
          <c:idx val="7"/>
          <c:order val="3"/>
          <c:tx>
            <c:strRef>
              <c:f>'Schooloverzicht OC'!$I$10</c:f>
              <c:strCache>
                <c:ptCount val="1"/>
                <c:pt idx="0">
                  <c:v>E4</c:v>
                </c:pt>
              </c:strCache>
            </c:strRef>
          </c:tx>
          <c:invertIfNegative val="0"/>
          <c:val>
            <c:numRef>
              <c:f>'Schooloverzicht OC'!$L$11:$L$13</c:f>
              <c:numCache>
                <c:formatCode>0</c:formatCode>
                <c:ptCount val="3"/>
                <c:pt idx="0">
                  <c:v>0</c:v>
                </c:pt>
                <c:pt idx="1">
                  <c:v>0</c:v>
                </c:pt>
                <c:pt idx="2">
                  <c:v>0</c:v>
                </c:pt>
              </c:numCache>
            </c:numRef>
          </c:val>
          <c:extLst>
            <c:ext xmlns:c16="http://schemas.microsoft.com/office/drawing/2014/chart" uri="{C3380CC4-5D6E-409C-BE32-E72D297353CC}">
              <c16:uniqueId val="{00000003-1C59-4E46-B580-DFD1AB13A9BF}"/>
            </c:ext>
          </c:extLst>
        </c:ser>
        <c:ser>
          <c:idx val="2"/>
          <c:order val="4"/>
          <c:tx>
            <c:strRef>
              <c:f>'Schooloverzicht OC'!$A$15</c:f>
              <c:strCache>
                <c:ptCount val="1"/>
                <c:pt idx="0">
                  <c:v>M5</c:v>
                </c:pt>
              </c:strCache>
            </c:strRef>
          </c:tx>
          <c:invertIfNegative val="0"/>
          <c:val>
            <c:numRef>
              <c:f>'Schooloverzicht OC'!$D$16:$D$18</c:f>
              <c:numCache>
                <c:formatCode>0</c:formatCode>
                <c:ptCount val="3"/>
                <c:pt idx="0">
                  <c:v>0</c:v>
                </c:pt>
                <c:pt idx="1">
                  <c:v>0</c:v>
                </c:pt>
                <c:pt idx="2">
                  <c:v>0</c:v>
                </c:pt>
              </c:numCache>
            </c:numRef>
          </c:val>
          <c:extLst>
            <c:ext xmlns:c16="http://schemas.microsoft.com/office/drawing/2014/chart" uri="{C3380CC4-5D6E-409C-BE32-E72D297353CC}">
              <c16:uniqueId val="{00000004-1C59-4E46-B580-DFD1AB13A9BF}"/>
            </c:ext>
          </c:extLst>
        </c:ser>
        <c:ser>
          <c:idx val="8"/>
          <c:order val="5"/>
          <c:tx>
            <c:strRef>
              <c:f>'Schooloverzicht OC'!$I$15</c:f>
              <c:strCache>
                <c:ptCount val="1"/>
                <c:pt idx="0">
                  <c:v>E5</c:v>
                </c:pt>
              </c:strCache>
            </c:strRef>
          </c:tx>
          <c:invertIfNegative val="0"/>
          <c:val>
            <c:numRef>
              <c:f>'Schooloverzicht OC'!$L$16:$L$18</c:f>
              <c:numCache>
                <c:formatCode>0</c:formatCode>
                <c:ptCount val="3"/>
                <c:pt idx="0">
                  <c:v>0</c:v>
                </c:pt>
                <c:pt idx="1">
                  <c:v>0</c:v>
                </c:pt>
                <c:pt idx="2">
                  <c:v>0</c:v>
                </c:pt>
              </c:numCache>
            </c:numRef>
          </c:val>
          <c:extLst>
            <c:ext xmlns:c16="http://schemas.microsoft.com/office/drawing/2014/chart" uri="{C3380CC4-5D6E-409C-BE32-E72D297353CC}">
              <c16:uniqueId val="{00000005-1C59-4E46-B580-DFD1AB13A9BF}"/>
            </c:ext>
          </c:extLst>
        </c:ser>
        <c:ser>
          <c:idx val="3"/>
          <c:order val="6"/>
          <c:tx>
            <c:strRef>
              <c:f>'Schooloverzicht OC'!$A$20</c:f>
              <c:strCache>
                <c:ptCount val="1"/>
                <c:pt idx="0">
                  <c:v>M6</c:v>
                </c:pt>
              </c:strCache>
            </c:strRef>
          </c:tx>
          <c:invertIfNegative val="0"/>
          <c:val>
            <c:numRef>
              <c:f>'Schooloverzicht OC'!$D$21:$D$23</c:f>
              <c:numCache>
                <c:formatCode>0</c:formatCode>
                <c:ptCount val="3"/>
                <c:pt idx="0">
                  <c:v>0</c:v>
                </c:pt>
                <c:pt idx="1">
                  <c:v>0</c:v>
                </c:pt>
                <c:pt idx="2">
                  <c:v>0</c:v>
                </c:pt>
              </c:numCache>
            </c:numRef>
          </c:val>
          <c:extLst>
            <c:ext xmlns:c16="http://schemas.microsoft.com/office/drawing/2014/chart" uri="{C3380CC4-5D6E-409C-BE32-E72D297353CC}">
              <c16:uniqueId val="{00000006-1C59-4E46-B580-DFD1AB13A9BF}"/>
            </c:ext>
          </c:extLst>
        </c:ser>
        <c:ser>
          <c:idx val="9"/>
          <c:order val="7"/>
          <c:tx>
            <c:strRef>
              <c:f>'Schooloverzicht OC'!$I$20</c:f>
              <c:strCache>
                <c:ptCount val="1"/>
                <c:pt idx="0">
                  <c:v>E6</c:v>
                </c:pt>
              </c:strCache>
            </c:strRef>
          </c:tx>
          <c:invertIfNegative val="0"/>
          <c:val>
            <c:numRef>
              <c:f>'Schooloverzicht OC'!$L$21:$L$23</c:f>
              <c:numCache>
                <c:formatCode>0</c:formatCode>
                <c:ptCount val="3"/>
                <c:pt idx="0">
                  <c:v>0</c:v>
                </c:pt>
                <c:pt idx="1">
                  <c:v>0</c:v>
                </c:pt>
                <c:pt idx="2">
                  <c:v>0</c:v>
                </c:pt>
              </c:numCache>
            </c:numRef>
          </c:val>
          <c:extLst>
            <c:ext xmlns:c16="http://schemas.microsoft.com/office/drawing/2014/chart" uri="{C3380CC4-5D6E-409C-BE32-E72D297353CC}">
              <c16:uniqueId val="{00000007-1C59-4E46-B580-DFD1AB13A9BF}"/>
            </c:ext>
          </c:extLst>
        </c:ser>
        <c:ser>
          <c:idx val="4"/>
          <c:order val="8"/>
          <c:tx>
            <c:strRef>
              <c:f>'Schooloverzicht OC'!$A$25</c:f>
              <c:strCache>
                <c:ptCount val="1"/>
                <c:pt idx="0">
                  <c:v>M7</c:v>
                </c:pt>
              </c:strCache>
            </c:strRef>
          </c:tx>
          <c:invertIfNegative val="0"/>
          <c:val>
            <c:numRef>
              <c:f>'Schooloverzicht OC'!$D$26:$D$28</c:f>
              <c:numCache>
                <c:formatCode>0</c:formatCode>
                <c:ptCount val="3"/>
                <c:pt idx="0">
                  <c:v>0</c:v>
                </c:pt>
                <c:pt idx="1">
                  <c:v>0</c:v>
                </c:pt>
                <c:pt idx="2">
                  <c:v>0</c:v>
                </c:pt>
              </c:numCache>
            </c:numRef>
          </c:val>
          <c:extLst>
            <c:ext xmlns:c16="http://schemas.microsoft.com/office/drawing/2014/chart" uri="{C3380CC4-5D6E-409C-BE32-E72D297353CC}">
              <c16:uniqueId val="{00000008-1C59-4E46-B580-DFD1AB13A9BF}"/>
            </c:ext>
          </c:extLst>
        </c:ser>
        <c:ser>
          <c:idx val="10"/>
          <c:order val="9"/>
          <c:tx>
            <c:strRef>
              <c:f>'Schooloverzicht OC'!$I$25</c:f>
              <c:strCache>
                <c:ptCount val="1"/>
                <c:pt idx="0">
                  <c:v>E7</c:v>
                </c:pt>
              </c:strCache>
            </c:strRef>
          </c:tx>
          <c:invertIfNegative val="0"/>
          <c:val>
            <c:numRef>
              <c:f>'Schooloverzicht OC'!$L$26:$L$28</c:f>
              <c:numCache>
                <c:formatCode>0</c:formatCode>
                <c:ptCount val="3"/>
                <c:pt idx="0">
                  <c:v>0</c:v>
                </c:pt>
                <c:pt idx="1">
                  <c:v>0</c:v>
                </c:pt>
                <c:pt idx="2">
                  <c:v>0</c:v>
                </c:pt>
              </c:numCache>
            </c:numRef>
          </c:val>
          <c:extLst>
            <c:ext xmlns:c16="http://schemas.microsoft.com/office/drawing/2014/chart" uri="{C3380CC4-5D6E-409C-BE32-E72D297353CC}">
              <c16:uniqueId val="{00000009-1C59-4E46-B580-DFD1AB13A9BF}"/>
            </c:ext>
          </c:extLst>
        </c:ser>
        <c:ser>
          <c:idx val="5"/>
          <c:order val="10"/>
          <c:tx>
            <c:strRef>
              <c:f>'Schooloverzicht OC'!$A$30</c:f>
              <c:strCache>
                <c:ptCount val="1"/>
                <c:pt idx="0">
                  <c:v>M8</c:v>
                </c:pt>
              </c:strCache>
            </c:strRef>
          </c:tx>
          <c:invertIfNegative val="0"/>
          <c:val>
            <c:numRef>
              <c:f>'Schooloverzicht OC'!$D$31:$D$33</c:f>
              <c:numCache>
                <c:formatCode>0</c:formatCode>
                <c:ptCount val="3"/>
                <c:pt idx="0">
                  <c:v>0</c:v>
                </c:pt>
                <c:pt idx="1">
                  <c:v>0</c:v>
                </c:pt>
                <c:pt idx="2">
                  <c:v>0</c:v>
                </c:pt>
              </c:numCache>
            </c:numRef>
          </c:val>
          <c:extLst>
            <c:ext xmlns:c16="http://schemas.microsoft.com/office/drawing/2014/chart" uri="{C3380CC4-5D6E-409C-BE32-E72D297353CC}">
              <c16:uniqueId val="{0000000A-1C59-4E46-B580-DFD1AB13A9BF}"/>
            </c:ext>
          </c:extLst>
        </c:ser>
        <c:dLbls>
          <c:showLegendKey val="0"/>
          <c:showVal val="0"/>
          <c:showCatName val="0"/>
          <c:showSerName val="0"/>
          <c:showPercent val="0"/>
          <c:showBubbleSize val="0"/>
        </c:dLbls>
        <c:gapWidth val="150"/>
        <c:axId val="394993696"/>
        <c:axId val="394994088"/>
      </c:barChart>
      <c:catAx>
        <c:axId val="394993696"/>
        <c:scaling>
          <c:orientation val="minMax"/>
        </c:scaling>
        <c:delete val="0"/>
        <c:axPos val="b"/>
        <c:numFmt formatCode="General" sourceLinked="0"/>
        <c:majorTickMark val="none"/>
        <c:minorTickMark val="none"/>
        <c:tickLblPos val="nextTo"/>
        <c:crossAx val="394994088"/>
        <c:crosses val="autoZero"/>
        <c:auto val="1"/>
        <c:lblAlgn val="ctr"/>
        <c:lblOffset val="100"/>
        <c:noMultiLvlLbl val="0"/>
      </c:catAx>
      <c:valAx>
        <c:axId val="394994088"/>
        <c:scaling>
          <c:orientation val="minMax"/>
          <c:max val="230"/>
          <c:min val="170"/>
        </c:scaling>
        <c:delete val="0"/>
        <c:axPos val="l"/>
        <c:majorGridlines/>
        <c:numFmt formatCode="0" sourceLinked="1"/>
        <c:majorTickMark val="none"/>
        <c:minorTickMark val="none"/>
        <c:tickLblPos val="nextTo"/>
        <c:crossAx val="394993696"/>
        <c:crosses val="autoZero"/>
        <c:crossBetween val="between"/>
        <c:majorUnit val="10"/>
        <c:minorUnit val="10"/>
      </c:valAx>
    </c:plotArea>
    <c:legend>
      <c:legendPos val="r"/>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247649</xdr:colOff>
      <xdr:row>10</xdr:row>
      <xdr:rowOff>100011</xdr:rowOff>
    </xdr:from>
    <xdr:to>
      <xdr:col>27</xdr:col>
      <xdr:colOff>152400</xdr:colOff>
      <xdr:row>31</xdr:row>
      <xdr:rowOff>114300</xdr:rowOff>
    </xdr:to>
    <xdr:graphicFrame macro="">
      <xdr:nvGraphicFramePr>
        <xdr:cNvPr id="2" name="Grafiek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36</xdr:row>
      <xdr:rowOff>133349</xdr:rowOff>
    </xdr:from>
    <xdr:to>
      <xdr:col>11</xdr:col>
      <xdr:colOff>533400</xdr:colOff>
      <xdr:row>68</xdr:row>
      <xdr:rowOff>0</xdr:rowOff>
    </xdr:to>
    <xdr:graphicFrame macro="">
      <xdr:nvGraphicFramePr>
        <xdr:cNvPr id="2" name="Grafiek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275"/>
  <sheetViews>
    <sheetView workbookViewId="0">
      <pane xSplit="5" ySplit="7" topLeftCell="F20" activePane="bottomRight" state="frozen"/>
      <selection activeCell="N40" sqref="N40"/>
      <selection pane="topRight" activeCell="N40" sqref="N40"/>
      <selection pane="bottomLeft" activeCell="N40" sqref="N40"/>
      <selection pane="bottomRight" activeCell="E29" sqref="E29"/>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22"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style="57" customWidth="1"/>
    <col min="18" max="18" width="9.140625" style="57" hidden="1" customWidth="1"/>
    <col min="19" max="38" width="9.140625" style="12" hidden="1" customWidth="1"/>
    <col min="39" max="39" width="9" style="12" hidden="1" customWidth="1"/>
    <col min="40" max="41" width="9.140625" style="12" hidden="1" customWidth="1"/>
    <col min="42" max="42" width="9.140625" hidden="1" customWidth="1"/>
    <col min="43" max="43" width="8.85546875" customWidth="1"/>
    <col min="44" max="44" width="8" customWidth="1"/>
    <col min="45" max="45" width="8.28515625" customWidth="1"/>
    <col min="46" max="46" width="7" customWidth="1"/>
    <col min="47" max="47" width="7.42578125" customWidth="1"/>
    <col min="48" max="48" width="7.7109375" customWidth="1"/>
    <col min="49" max="49" width="7.5703125" customWidth="1"/>
    <col min="50" max="50" width="6.7109375" customWidth="1"/>
    <col min="52" max="52" width="6.7109375" customWidth="1"/>
    <col min="53" max="53" width="7" customWidth="1"/>
    <col min="54" max="54" width="7.7109375" customWidth="1"/>
    <col min="55" max="55" width="1.140625" customWidth="1"/>
  </cols>
  <sheetData>
    <row r="1" spans="1:55" ht="18" customHeight="1" x14ac:dyDescent="0.2">
      <c r="B1" s="8" t="s">
        <v>2</v>
      </c>
      <c r="C1" s="246" t="s">
        <v>88</v>
      </c>
      <c r="D1" s="247"/>
      <c r="E1" s="247"/>
      <c r="F1" s="247"/>
      <c r="G1" s="247"/>
      <c r="H1" s="247"/>
      <c r="I1" s="247"/>
      <c r="J1" s="247"/>
      <c r="K1" s="247"/>
      <c r="L1" s="247"/>
      <c r="M1" s="247"/>
      <c r="N1" s="248"/>
      <c r="O1" s="16"/>
      <c r="P1" s="7"/>
      <c r="Q1" s="57" t="s">
        <v>21</v>
      </c>
    </row>
    <row r="2" spans="1:55" ht="18" customHeight="1" x14ac:dyDescent="0.2">
      <c r="B2" s="8" t="s">
        <v>3</v>
      </c>
      <c r="C2" s="246" t="s">
        <v>35</v>
      </c>
      <c r="D2" s="247"/>
      <c r="E2" s="247"/>
      <c r="F2" s="247"/>
      <c r="G2" s="247"/>
      <c r="H2" s="247"/>
      <c r="I2" s="247"/>
      <c r="J2" s="247"/>
      <c r="K2" s="247"/>
      <c r="L2" s="247"/>
      <c r="M2" s="247"/>
      <c r="N2" s="248"/>
      <c r="O2" s="16"/>
      <c r="P2" s="7"/>
    </row>
    <row r="3" spans="1:55" ht="12" customHeight="1" x14ac:dyDescent="0.15">
      <c r="B3" s="8"/>
      <c r="C3" s="13"/>
      <c r="D3" s="13"/>
      <c r="E3" s="13"/>
      <c r="F3" s="120"/>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5" ht="12" customHeight="1" x14ac:dyDescent="0.15">
      <c r="B4" s="8" t="s">
        <v>4</v>
      </c>
      <c r="C4" s="16">
        <f>SUM(D:D)</f>
        <v>0</v>
      </c>
      <c r="D4" s="13"/>
      <c r="E4" s="13"/>
      <c r="F4" s="120"/>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5" ht="12" customHeight="1" x14ac:dyDescent="0.15">
      <c r="B5" s="8" t="s">
        <v>5</v>
      </c>
      <c r="C5" s="69">
        <v>205</v>
      </c>
      <c r="D5" s="13"/>
      <c r="E5" s="13"/>
      <c r="F5" s="120"/>
      <c r="G5" s="16"/>
      <c r="H5" s="7"/>
      <c r="I5" s="41"/>
      <c r="J5" s="42"/>
      <c r="K5" s="7"/>
      <c r="L5" s="6"/>
      <c r="M5" s="7"/>
      <c r="N5" s="7"/>
      <c r="O5" s="16"/>
      <c r="P5" s="7"/>
      <c r="U5" s="12">
        <f>COUNTIF(G:G,"V")</f>
        <v>1</v>
      </c>
      <c r="V5" s="12">
        <f>COUNTIF(L:L,"Breedte")</f>
        <v>0</v>
      </c>
      <c r="W5" s="12">
        <f>COUNTIF(O:O,"Breedte")</f>
        <v>0</v>
      </c>
      <c r="AF5" s="12">
        <f>COUNTIF(I:I,"D")</f>
        <v>2</v>
      </c>
      <c r="AG5" s="12">
        <f>COUNTIF(L:L,"Breedte")</f>
        <v>0</v>
      </c>
      <c r="AH5" s="12">
        <f>COUNTIF(O:O,"Breedte")</f>
        <v>0</v>
      </c>
    </row>
    <row r="6" spans="1:55" ht="12" customHeight="1" x14ac:dyDescent="0.15">
      <c r="B6" s="8"/>
      <c r="C6" s="13"/>
      <c r="D6" s="13"/>
      <c r="E6" s="13"/>
      <c r="F6" s="120"/>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5" ht="21.75" thickBot="1" x14ac:dyDescent="0.2">
      <c r="A7" s="23"/>
      <c r="B7" s="23" t="s">
        <v>0</v>
      </c>
      <c r="C7" s="24" t="s">
        <v>10</v>
      </c>
      <c r="D7" s="24" t="s">
        <v>1</v>
      </c>
      <c r="E7" s="24" t="s">
        <v>41</v>
      </c>
      <c r="F7" s="121"/>
      <c r="G7" s="24" t="s">
        <v>32</v>
      </c>
      <c r="H7" s="25" t="s">
        <v>11</v>
      </c>
      <c r="I7" s="24" t="s">
        <v>33</v>
      </c>
      <c r="J7" s="25" t="s">
        <v>11</v>
      </c>
      <c r="K7" s="25" t="s">
        <v>12</v>
      </c>
      <c r="L7" s="23" t="s">
        <v>13</v>
      </c>
      <c r="M7" s="25" t="s">
        <v>14</v>
      </c>
      <c r="N7" s="25" t="s">
        <v>15</v>
      </c>
      <c r="O7" s="24" t="s">
        <v>34</v>
      </c>
      <c r="P7" s="25" t="s">
        <v>16</v>
      </c>
      <c r="Y7" s="12">
        <v>1</v>
      </c>
      <c r="Z7" s="12">
        <v>1</v>
      </c>
      <c r="AA7" s="12">
        <v>1</v>
      </c>
      <c r="AB7" s="12">
        <v>1</v>
      </c>
      <c r="AJ7" s="12">
        <v>1</v>
      </c>
      <c r="AK7" s="12">
        <v>1</v>
      </c>
      <c r="AL7" s="12">
        <v>1</v>
      </c>
      <c r="AM7" s="12">
        <v>1</v>
      </c>
      <c r="AQ7" s="93" t="s">
        <v>95</v>
      </c>
    </row>
    <row r="8" spans="1:55" ht="12" customHeight="1" thickTop="1" x14ac:dyDescent="0.15">
      <c r="A8" s="5">
        <f>IF(I8="A",25,IF(I8="B",25,IF(I8="C",25,IF(I8="D",15,IF(I8="E",10,0)))))</f>
        <v>0</v>
      </c>
      <c r="B8" s="5">
        <f>IF(G8="I",20,IF(G8="II",20,IF(G8="III",20,IF(G8="IV",20,IF(G8="V",20,0)))))</f>
        <v>0</v>
      </c>
      <c r="C8" s="14">
        <f>C5</f>
        <v>205</v>
      </c>
      <c r="F8" s="242">
        <f>VLOOKUP(C8,Blad1!$A:$B,2,0)</f>
        <v>230</v>
      </c>
      <c r="G8" s="67" t="str">
        <f>IF(C8=141,"I",IF(C8=124,"II",IF(C8=108,"III",IF(C8=89,"IV",IF(C8=0,"V","")))))</f>
        <v/>
      </c>
      <c r="H8" s="4" t="str">
        <f>IF(G8="I",$K8,IF(G8="II",$K8-SUM(H7:H$8),IF(G8="III",$K8-SUM(H7:H$8),IF(G8="IV",$K8-SUM(H7:H$8),IF(G8="V",1-SUM(H7:H$8)," ")))))</f>
        <v xml:space="preserve"> </v>
      </c>
      <c r="I8" s="68" t="str">
        <f>IF(C8=36,"A",IF(C8=27,"B",IF(C8=17,"C",IF(C8=8,"D",IF(C8=0,"E","")))))</f>
        <v/>
      </c>
      <c r="J8" s="43" t="str">
        <f>IF(I8="A",$K8,IF(I8="B",$K8-SUM(J7:J$8),IF(I8="C",$K8-SUM(J7:J$8),IF(I8="D",$K8-SUM(J7:J$8),IF(I8="E",1-SUM(J7:J$8)," ")))))</f>
        <v xml:space="preserve"> </v>
      </c>
      <c r="K8" s="1">
        <f>IF(C$4=0,0,(SUM(D$8:D8)/C$4))</f>
        <v>0</v>
      </c>
      <c r="L8" s="9" t="str">
        <f t="shared" ref="L8:L39" si="0">IF(U8=2,"Plus",IF(W8=2,"Basis",IF(X8=2,"Breedte"," ")))</f>
        <v xml:space="preserve"> </v>
      </c>
      <c r="M8" s="2" t="str">
        <f>IF(U8=2,K8,IF(W8=2,K8-SUM(M7:M$8),IF(X8=2,K8-SUM(M7:M$8),IF(X7=2,1-SUM(M7:M$8)," "))))</f>
        <v xml:space="preserve"> </v>
      </c>
      <c r="N8" s="1" t="str">
        <f>IF(OR(O8="Plus",O8="Basis",O8="Breedte"),K8," ")</f>
        <v xml:space="preserve"> </v>
      </c>
      <c r="P8" s="3" t="str">
        <f>IF(O8="Plus",$K8,IF(O8="Basis",$K8-SUM(P7:P$8),IF(O8="Breedte",$K8-SUM(P7:P$8),IF(O7="Breedte",1-SUM(P7:P$8)," "))))</f>
        <v xml:space="preserve"> </v>
      </c>
      <c r="Q8" s="57" t="str">
        <f t="shared" ref="Q8:Q11" si="1">IF(L7="plus",CONCATENATE(E8,","),IF(L7="basis",IF(E8=0,"",CONCATENATE(E8,",")),CONCATENATE(Q7,IF(E8=0,"",CONCATENATE(E8,", ")))))</f>
        <v/>
      </c>
      <c r="R8" s="124">
        <f t="shared" ref="R8:R11" si="2">F8</f>
        <v>230</v>
      </c>
      <c r="S8" s="12">
        <f>C8</f>
        <v>205</v>
      </c>
      <c r="T8" s="18">
        <f>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IF(D8=0,1,ABS(K8-0.2))</f>
        <v>1</v>
      </c>
      <c r="Z8" s="12">
        <f>IF(D8=0,1,ABS(K8-0.5))</f>
        <v>1</v>
      </c>
      <c r="AA8" s="12">
        <f>IF(D8=0,1,ABS(K8-0.8))</f>
        <v>1</v>
      </c>
      <c r="AB8" s="12">
        <f>IF(D8=0,1,ABS(K8-1))</f>
        <v>1</v>
      </c>
      <c r="AD8" s="12">
        <f>S8</f>
        <v>205</v>
      </c>
      <c r="AE8" s="18">
        <f>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IF(AE8=0,1,ABS(AH8-0.25))</f>
        <v>1</v>
      </c>
      <c r="AK8" s="12">
        <f>IF(T8=0,1,ABS(W8-0.5))</f>
        <v>1</v>
      </c>
      <c r="AL8" s="12">
        <f>IF(T8=0,1,ABS(W8-0.75))</f>
        <v>1</v>
      </c>
      <c r="AM8" s="12">
        <f>IF(T8=0,1,ABS(W8-0.9))</f>
        <v>1</v>
      </c>
      <c r="AQ8" s="27" t="s">
        <v>6</v>
      </c>
      <c r="AR8" s="28"/>
      <c r="AS8" s="28" t="s">
        <v>7</v>
      </c>
      <c r="AT8" s="28"/>
      <c r="AU8" s="28"/>
      <c r="AV8" s="28"/>
      <c r="AW8" s="45"/>
      <c r="BC8" s="45"/>
    </row>
    <row r="9" spans="1:55" ht="12" customHeight="1" x14ac:dyDescent="0.15">
      <c r="A9" s="5">
        <f t="shared" ref="A9:A72" si="3">IF(I9="A",25,IF(I9="B",25,IF(I9="C",25,IF(I9="D",15,IF(I9="E",10,0)))))</f>
        <v>0</v>
      </c>
      <c r="B9" s="5">
        <f t="shared" ref="B9:B72" si="4">IF(G9="I",20,IF(G9="II",20,IF(G9="III",20,IF(G9="IV",20,IF(G9="V",20,0)))))</f>
        <v>0</v>
      </c>
      <c r="C9" s="14">
        <f>C8-1</f>
        <v>204</v>
      </c>
      <c r="E9" s="56"/>
      <c r="F9" s="242">
        <f>VLOOKUP(C9,Blad1!$A:$B,2,0)</f>
        <v>230</v>
      </c>
      <c r="G9" s="67" t="str">
        <f t="shared" ref="G9:G72" si="5">IF(C9=141,"I",IF(C9=124,"II",IF(C9=108,"III",IF(C9=89,"IV",IF(C9=0,"V","")))))</f>
        <v/>
      </c>
      <c r="H9" s="4" t="str">
        <f>IF(G9="I",$K9,IF(G9="II",$K9-SUM(H8:H$8),IF(G9="III",$K9-SUM(H8:H$8),IF(G9="IV",$K9-SUM(H8:H$8),IF(G9="V",1-SUM(H8:H$8)," ")))))</f>
        <v xml:space="preserve"> </v>
      </c>
      <c r="I9" s="68" t="str">
        <f t="shared" ref="I9:I72" si="6">IF(C9=36,"A",IF(C9=27,"B",IF(C9=17,"C",IF(C9=8,"D",IF(C9=0,"E","")))))</f>
        <v/>
      </c>
      <c r="J9" s="43" t="str">
        <f>IF(I9="A",$K9,IF(I9="B",$K9-SUM(J8:J$8),IF(I9="C",$K9-SUM(J8:J$8),IF(I9="D",$K9-SUM(J8:J$8),IF(I9="E",1-SUM(J8:J$8)," ")))))</f>
        <v xml:space="preserve"> </v>
      </c>
      <c r="K9" s="1">
        <f>IF(C$4=0,0,(SUM(D$8:D9)/C$4))</f>
        <v>0</v>
      </c>
      <c r="L9" s="9" t="str">
        <f t="shared" si="0"/>
        <v xml:space="preserve"> </v>
      </c>
      <c r="M9" s="2" t="str">
        <f>IF(U9=2,K9,IF(W9=2,K9-SUM(M8:M$8),IF(X9=2,K9-SUM(M8:M$8),IF(X8=2,1-SUM(M8:M$8)," "))))</f>
        <v xml:space="preserve"> </v>
      </c>
      <c r="N9" s="1" t="str">
        <f t="shared" ref="N9:N72" si="7">IF(OR(O9="Plus",O9="Basis",O9="Breedte"),K9," ")</f>
        <v xml:space="preserve"> </v>
      </c>
      <c r="P9" s="3" t="str">
        <f>IF(O9="Plus",$K9,IF(O9="Basis",$K9-SUM(P8:P$8),IF(O9="Breedte",$K9-SUM(P8:P$8),IF(O8="Breedte",1-SUM(P8:P$8)," "))))</f>
        <v xml:space="preserve"> </v>
      </c>
      <c r="Q9" s="57" t="str">
        <f t="shared" si="1"/>
        <v/>
      </c>
      <c r="R9" s="124">
        <f t="shared" si="2"/>
        <v>230</v>
      </c>
      <c r="S9" s="12">
        <f>C9</f>
        <v>204</v>
      </c>
      <c r="T9" s="18">
        <f t="shared" ref="T9:T72" si="8">K9</f>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ref="Y9:Y72" si="9">IF(D9=0,1,ABS(K9-0.2))</f>
        <v>1</v>
      </c>
      <c r="Z9" s="12">
        <f t="shared" ref="Z9:Z72" si="10">IF(D9=0,1,ABS(K9-0.5))</f>
        <v>1</v>
      </c>
      <c r="AA9" s="12">
        <f t="shared" ref="AA9:AA72" si="11">IF(D9=0,1,ABS(K9-0.8))</f>
        <v>1</v>
      </c>
      <c r="AB9" s="12">
        <f t="shared" ref="AB9:AB72" si="12">IF(D9=0,1,ABS(K9-1))</f>
        <v>1</v>
      </c>
      <c r="AD9" s="12">
        <f>S9</f>
        <v>204</v>
      </c>
      <c r="AE9" s="18">
        <f t="shared" ref="AE9:AE72" si="13">K9</f>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ref="AJ9:AJ72" si="14">IF(AE9=0,1,ABS(AH9-0.25))</f>
        <v>1</v>
      </c>
      <c r="AK9" s="12">
        <f>IF(T9=0,1,ABS(W9-0.5))</f>
        <v>1</v>
      </c>
      <c r="AL9" s="12">
        <f>IF(T9=0,1,ABS(W9-0.75))</f>
        <v>1</v>
      </c>
      <c r="AM9" s="12">
        <f>IF(T9=0,1,ABS(W9-0.9))</f>
        <v>1</v>
      </c>
      <c r="AQ9" s="30"/>
      <c r="AR9" s="31"/>
      <c r="AS9" s="32" t="s">
        <v>17</v>
      </c>
      <c r="AT9" s="32" t="s">
        <v>18</v>
      </c>
      <c r="AU9" s="32" t="s">
        <v>19</v>
      </c>
      <c r="AV9" s="32" t="s">
        <v>20</v>
      </c>
      <c r="AW9" s="45"/>
    </row>
    <row r="10" spans="1:55" ht="12" customHeight="1" x14ac:dyDescent="0.15">
      <c r="A10" s="5">
        <f t="shared" si="3"/>
        <v>0</v>
      </c>
      <c r="B10" s="5">
        <f t="shared" si="4"/>
        <v>0</v>
      </c>
      <c r="C10" s="14">
        <f t="shared" ref="C10:C73" si="15">C9-1</f>
        <v>203</v>
      </c>
      <c r="E10" s="56"/>
      <c r="F10" s="242">
        <f>VLOOKUP(C10,Blad1!$A:$B,2,0)</f>
        <v>230</v>
      </c>
      <c r="G10" s="67" t="str">
        <f t="shared" si="5"/>
        <v/>
      </c>
      <c r="H10" s="4" t="str">
        <f>IF(G10="I",$K10,IF(G10="II",$K10-SUM(H$8:H9),IF(G10="III",$K10-SUM(H$8:H9),IF(G10="IV",$K10-SUM(H$8:H9),IF(G10="V",1-SUM(H$8:H9)," ")))))</f>
        <v xml:space="preserve"> </v>
      </c>
      <c r="I10" s="68" t="str">
        <f t="shared" si="6"/>
        <v/>
      </c>
      <c r="J10" s="43" t="str">
        <f>IF(I10="A",$K10,IF(I10="B",$K10-SUM(J$8:J9),IF(I10="C",$K10-SUM(J$8:J9),IF(I10="D",$K10-SUM(J$8:J9),IF(I10="E",1-SUM(J$8:J9)," ")))))</f>
        <v xml:space="preserve"> </v>
      </c>
      <c r="K10" s="1">
        <f>IF(C$4=0,0,(SUM(D$8:D10)/C$4))</f>
        <v>0</v>
      </c>
      <c r="L10" s="9" t="str">
        <f t="shared" si="0"/>
        <v xml:space="preserve"> </v>
      </c>
      <c r="M10" s="2" t="str">
        <f>IF(U10=2,K10,IF(W10=2,K10-SUM(M$8:M9),IF(X10=2,K10-SUM(M$8:M9),IF(X9=2,1-SUM(M$8:M9)," "))))</f>
        <v xml:space="preserve"> </v>
      </c>
      <c r="N10" s="1" t="str">
        <f t="shared" si="7"/>
        <v xml:space="preserve"> </v>
      </c>
      <c r="P10" s="3" t="str">
        <f>IF(O10="Plus",$K10,IF(O10="Basis",$K10-SUM(P$8:P9),IF(O10="Breedte",$K10-SUM(P$8:P9),IF(O9="Breedte",1-SUM(P$8:P9)," "))))</f>
        <v xml:space="preserve"> </v>
      </c>
      <c r="Q10" s="57" t="str">
        <f t="shared" si="1"/>
        <v/>
      </c>
      <c r="R10" s="124">
        <f t="shared" si="2"/>
        <v>230</v>
      </c>
      <c r="S10" s="12">
        <f t="shared" ref="S10:S73" si="16">C10</f>
        <v>203</v>
      </c>
      <c r="T10" s="18">
        <f t="shared" si="8"/>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9"/>
        <v>1</v>
      </c>
      <c r="Z10" s="12">
        <f t="shared" si="10"/>
        <v>1</v>
      </c>
      <c r="AA10" s="12">
        <f t="shared" si="11"/>
        <v>1</v>
      </c>
      <c r="AB10" s="12">
        <f t="shared" si="12"/>
        <v>1</v>
      </c>
      <c r="AD10" s="12">
        <f t="shared" ref="AD10:AD73" si="17">S10</f>
        <v>203</v>
      </c>
      <c r="AE10" s="18">
        <f t="shared" si="13"/>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4"/>
        <v>1</v>
      </c>
      <c r="AK10" s="12">
        <f t="shared" ref="AK10:AK73" si="18">IF(T10=0,1,ABS(W10-0.5))</f>
        <v>1</v>
      </c>
      <c r="AL10" s="12">
        <f t="shared" ref="AL10:AL73" si="19">IF(T10=0,1,ABS(W10-0.75))</f>
        <v>1</v>
      </c>
      <c r="AM10" s="12">
        <f t="shared" ref="AM10:AM73" si="20">IF(T10=0,1,ABS(W10-0.9))</f>
        <v>1</v>
      </c>
      <c r="AQ10" s="49" t="s">
        <v>26</v>
      </c>
      <c r="AR10" s="50">
        <v>0.2</v>
      </c>
      <c r="AS10" s="145">
        <f>IF($U3=0,0,VLOOKUP("I",$G:$S,13,FALSE))</f>
        <v>141</v>
      </c>
      <c r="AT10" s="145">
        <f>AU10*AT$14</f>
        <v>0</v>
      </c>
      <c r="AU10" s="146">
        <f>AV10</f>
        <v>0</v>
      </c>
      <c r="AV10" s="146">
        <f>IF($U3=0,0,VLOOKUP("I",$G:$S,5,FALSE))</f>
        <v>0</v>
      </c>
      <c r="AW10" s="45"/>
    </row>
    <row r="11" spans="1:55" ht="12" customHeight="1" x14ac:dyDescent="0.15">
      <c r="A11" s="5">
        <f t="shared" si="3"/>
        <v>0</v>
      </c>
      <c r="B11" s="5">
        <f t="shared" si="4"/>
        <v>0</v>
      </c>
      <c r="C11" s="14">
        <f t="shared" si="15"/>
        <v>202</v>
      </c>
      <c r="E11" s="56"/>
      <c r="F11" s="242">
        <f>VLOOKUP(C11,Blad1!$A:$B,2,0)</f>
        <v>230</v>
      </c>
      <c r="G11" s="67" t="str">
        <f t="shared" si="5"/>
        <v/>
      </c>
      <c r="H11" s="4" t="str">
        <f>IF(G11="I",$K11,IF(G11="II",$K11-SUM(H$8:H10),IF(G11="III",$K11-SUM(H$8:H10),IF(G11="IV",$K11-SUM(H$8:H10),IF(G11="V",1-SUM(H$8:H10)," ")))))</f>
        <v xml:space="preserve"> </v>
      </c>
      <c r="I11" s="68" t="str">
        <f t="shared" si="6"/>
        <v/>
      </c>
      <c r="J11" s="43" t="str">
        <f>IF(I11="A",$K11,IF(I11="B",$K11-SUM(J$8:J10),IF(I11="C",$K11-SUM(J$8:J10),IF(I11="D",$K11-SUM(J$8:J10),IF(I11="E",1-SUM(J$8:J10)," ")))))</f>
        <v xml:space="preserve"> </v>
      </c>
      <c r="K11" s="1">
        <f>IF(C$4=0,0,(SUM(D$8:D11)/C$4))</f>
        <v>0</v>
      </c>
      <c r="L11" s="9" t="str">
        <f t="shared" si="0"/>
        <v xml:space="preserve"> </v>
      </c>
      <c r="M11" s="2" t="str">
        <f>IF(U11=2,K11,IF(W11=2,K11-SUM(M$8:M10),IF(X11=2,K11-SUM(M$8:M10),IF(X10=2,1-SUM(M$8:M10)," "))))</f>
        <v xml:space="preserve"> </v>
      </c>
      <c r="N11" s="1" t="str">
        <f t="shared" si="7"/>
        <v xml:space="preserve"> </v>
      </c>
      <c r="P11" s="3" t="str">
        <f>IF(O11="Plus",$K11,IF(O11="Basis",$K11-SUM(P$8:P10),IF(O11="Breedte",$K11-SUM(P$8:P10),IF(O10="Breedte",1-SUM(P$8:P10)," "))))</f>
        <v xml:space="preserve"> </v>
      </c>
      <c r="Q11" s="57" t="str">
        <f t="shared" si="1"/>
        <v/>
      </c>
      <c r="R11" s="124">
        <f t="shared" si="2"/>
        <v>230</v>
      </c>
      <c r="S11" s="12">
        <f t="shared" si="16"/>
        <v>202</v>
      </c>
      <c r="T11" s="18">
        <f t="shared" si="8"/>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9"/>
        <v>1</v>
      </c>
      <c r="Z11" s="12">
        <f t="shared" si="10"/>
        <v>1</v>
      </c>
      <c r="AA11" s="12">
        <f t="shared" si="11"/>
        <v>1</v>
      </c>
      <c r="AB11" s="12">
        <f t="shared" si="12"/>
        <v>1</v>
      </c>
      <c r="AD11" s="12">
        <f t="shared" si="17"/>
        <v>202</v>
      </c>
      <c r="AE11" s="18">
        <f t="shared" si="13"/>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4"/>
        <v>1</v>
      </c>
      <c r="AK11" s="12">
        <f t="shared" si="18"/>
        <v>1</v>
      </c>
      <c r="AL11" s="12">
        <f t="shared" si="19"/>
        <v>1</v>
      </c>
      <c r="AM11" s="12">
        <f t="shared" si="20"/>
        <v>1</v>
      </c>
      <c r="AQ11" s="49" t="s">
        <v>30</v>
      </c>
      <c r="AR11" s="50">
        <v>0.6</v>
      </c>
      <c r="AS11" s="145">
        <f>IF($U4=0,0,VLOOKUP("IV",$G:$S,13,FALSE))</f>
        <v>89</v>
      </c>
      <c r="AT11" s="145">
        <f>AU11*AT$14</f>
        <v>0</v>
      </c>
      <c r="AU11" s="146">
        <f>AV11-AV10</f>
        <v>0</v>
      </c>
      <c r="AV11" s="146">
        <f>IF($U4=0,0,VLOOKUP("IV",$G:$S,5,FALSE))</f>
        <v>0</v>
      </c>
      <c r="AW11" s="45"/>
    </row>
    <row r="12" spans="1:55" ht="12" customHeight="1" x14ac:dyDescent="0.15">
      <c r="A12" s="5">
        <f t="shared" si="3"/>
        <v>0</v>
      </c>
      <c r="B12" s="5">
        <f t="shared" si="4"/>
        <v>0</v>
      </c>
      <c r="C12" s="14">
        <f t="shared" si="15"/>
        <v>201</v>
      </c>
      <c r="E12" s="56"/>
      <c r="F12" s="242">
        <f>VLOOKUP(C12,Blad1!$A:$B,2,0)</f>
        <v>230</v>
      </c>
      <c r="G12" s="67" t="str">
        <f t="shared" si="5"/>
        <v/>
      </c>
      <c r="H12" s="4" t="str">
        <f>IF(G12="I",$K12,IF(G12="II",$K12-SUM(H$8:H11),IF(G12="III",$K12-SUM(H$8:H11),IF(G12="IV",$K12-SUM(H$8:H11),IF(G12="V",1-SUM(H$8:H11)," ")))))</f>
        <v xml:space="preserve"> </v>
      </c>
      <c r="I12" s="68" t="str">
        <f t="shared" si="6"/>
        <v/>
      </c>
      <c r="J12" s="43" t="str">
        <f>IF(I12="A",$K12,IF(I12="B",$K12-SUM(J$8:J11),IF(I12="C",$K12-SUM(J$8:J11),IF(I12="D",$K12-SUM(J$8:J11),IF(I12="E",1-SUM(J$8:J11)," ")))))</f>
        <v xml:space="preserve"> </v>
      </c>
      <c r="K12" s="1">
        <f>IF(C$4=0,0,(SUM(D$8:D12)/C$4))</f>
        <v>0</v>
      </c>
      <c r="L12" s="9" t="str">
        <f t="shared" si="0"/>
        <v xml:space="preserve"> </v>
      </c>
      <c r="M12" s="2" t="str">
        <f>IF(U12=2,K12,IF(W12=2,K12-SUM(M$8:M11),IF(X12=2,K12-SUM(M$8:M11),IF(X11=2,1-SUM(M$8:M11)," "))))</f>
        <v xml:space="preserve"> </v>
      </c>
      <c r="N12" s="1" t="str">
        <f t="shared" si="7"/>
        <v xml:space="preserve"> </v>
      </c>
      <c r="P12" s="3" t="str">
        <f>IF(O12="Plus",$K12,IF(O12="Basis",$K12-SUM(P$8:P11),IF(O12="Breedte",$K12-SUM(P$8:P11),IF(O11="Breedte",1-SUM(P$8:P11)," "))))</f>
        <v xml:space="preserve"> </v>
      </c>
      <c r="Q12" s="57" t="str">
        <f>IF(L11="plus",CONCATENATE(E12,","),IF(L11="basis",IF(E12=0,"",CONCATENATE(E12,",")),CONCATENATE(Q11,IF(E12=0,"",CONCATENATE(E12,", ")))))</f>
        <v/>
      </c>
      <c r="R12" s="124">
        <f t="shared" ref="R12:R75" si="21">F12</f>
        <v>230</v>
      </c>
      <c r="S12" s="12">
        <f t="shared" si="16"/>
        <v>201</v>
      </c>
      <c r="T12" s="18">
        <f t="shared" si="8"/>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9"/>
        <v>1</v>
      </c>
      <c r="Z12" s="12">
        <f t="shared" si="10"/>
        <v>1</v>
      </c>
      <c r="AA12" s="12">
        <f t="shared" si="11"/>
        <v>1</v>
      </c>
      <c r="AB12" s="12">
        <f t="shared" si="12"/>
        <v>1</v>
      </c>
      <c r="AD12" s="12">
        <f t="shared" si="17"/>
        <v>201</v>
      </c>
      <c r="AE12" s="18">
        <f t="shared" si="13"/>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4"/>
        <v>1</v>
      </c>
      <c r="AK12" s="12">
        <f t="shared" si="18"/>
        <v>1</v>
      </c>
      <c r="AL12" s="12">
        <f t="shared" si="19"/>
        <v>1</v>
      </c>
      <c r="AM12" s="12">
        <f t="shared" si="20"/>
        <v>1</v>
      </c>
      <c r="AQ12" s="49" t="s">
        <v>29</v>
      </c>
      <c r="AR12" s="50">
        <v>0.2</v>
      </c>
      <c r="AS12" s="145">
        <f>IF($U5=0,0,VLOOKUP("V",$G:$S,13,FALSE))</f>
        <v>0</v>
      </c>
      <c r="AT12" s="145">
        <f>AU12*AT$14</f>
        <v>0</v>
      </c>
      <c r="AU12" s="146">
        <f>AV12-AV11</f>
        <v>0</v>
      </c>
      <c r="AV12" s="146">
        <f>IF($U5=0,0,VLOOKUP("V",$G:$S,5,FALSE))</f>
        <v>0</v>
      </c>
      <c r="AW12" s="45"/>
    </row>
    <row r="13" spans="1:55" ht="12" customHeight="1" x14ac:dyDescent="0.15">
      <c r="A13" s="5">
        <f t="shared" si="3"/>
        <v>0</v>
      </c>
      <c r="B13" s="5">
        <f t="shared" si="4"/>
        <v>0</v>
      </c>
      <c r="C13" s="14">
        <f t="shared" si="15"/>
        <v>200</v>
      </c>
      <c r="E13" s="56"/>
      <c r="F13" s="242">
        <f>VLOOKUP(C13,Blad1!$A:$B,2,0)</f>
        <v>230</v>
      </c>
      <c r="G13" s="67" t="str">
        <f t="shared" si="5"/>
        <v/>
      </c>
      <c r="H13" s="4" t="str">
        <f>IF(G13="I",$K13,IF(G13="II",$K13-SUM(H$8:H12),IF(G13="III",$K13-SUM(H$8:H12),IF(G13="IV",$K13-SUM(H$8:H12),IF(G13="V",1-SUM(H$8:H12)," ")))))</f>
        <v xml:space="preserve"> </v>
      </c>
      <c r="I13" s="68" t="str">
        <f t="shared" si="6"/>
        <v/>
      </c>
      <c r="J13" s="43" t="str">
        <f>IF(I13="A",$K13,IF(I13="B",$K13-SUM(J$8:J12),IF(I13="C",$K13-SUM(J$8:J12),IF(I13="D",$K13-SUM(J$8:J12),IF(I13="E",1-SUM(J$8:J12)," ")))))</f>
        <v xml:space="preserve"> </v>
      </c>
      <c r="K13" s="1">
        <f>IF(C$4=0,0,(SUM(D$8:D13)/C$4))</f>
        <v>0</v>
      </c>
      <c r="L13" s="9" t="str">
        <f t="shared" si="0"/>
        <v xml:space="preserve"> </v>
      </c>
      <c r="M13" s="2" t="str">
        <f>IF(U13=2,K13,IF(W13=2,K13-SUM(M$8:M12),IF(X13=2,K13-SUM(M$8:M12),IF(X12=2,1-SUM(M$8:M12)," "))))</f>
        <v xml:space="preserve"> </v>
      </c>
      <c r="N13" s="1" t="str">
        <f t="shared" si="7"/>
        <v xml:space="preserve"> </v>
      </c>
      <c r="P13" s="3" t="str">
        <f>IF(O13="Plus",$K13,IF(O13="Basis",$K13-SUM(P$8:P12),IF(O13="Breedte",$K13-SUM(P$8:P12),IF(O12="Breedte",1-SUM(P$8:P12)," "))))</f>
        <v xml:space="preserve"> </v>
      </c>
      <c r="Q13" s="57" t="str">
        <f>IF(L12="plus",CONCATENATE(E13,","),IF(L12="basis",IF(E13=0,"",CONCATENATE(E13,",")),CONCATENATE(Q12,IF(E13=0,"",CONCATENATE(E13,", ")))))</f>
        <v/>
      </c>
      <c r="R13" s="124">
        <f t="shared" si="21"/>
        <v>230</v>
      </c>
      <c r="S13" s="12">
        <f t="shared" si="16"/>
        <v>200</v>
      </c>
      <c r="T13" s="18">
        <f t="shared" si="8"/>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9"/>
        <v>1</v>
      </c>
      <c r="Z13" s="12">
        <f t="shared" si="10"/>
        <v>1</v>
      </c>
      <c r="AA13" s="12">
        <f t="shared" si="11"/>
        <v>1</v>
      </c>
      <c r="AB13" s="12">
        <f t="shared" si="12"/>
        <v>1</v>
      </c>
      <c r="AD13" s="12">
        <f t="shared" si="17"/>
        <v>200</v>
      </c>
      <c r="AE13" s="18">
        <f t="shared" si="13"/>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4"/>
        <v>1</v>
      </c>
      <c r="AK13" s="12">
        <f t="shared" si="18"/>
        <v>1</v>
      </c>
      <c r="AL13" s="12">
        <f t="shared" si="19"/>
        <v>1</v>
      </c>
      <c r="AM13" s="12">
        <f t="shared" si="20"/>
        <v>1</v>
      </c>
      <c r="AQ13" s="49"/>
      <c r="AR13" s="50"/>
      <c r="AS13" s="145"/>
      <c r="AT13" s="145"/>
      <c r="AU13" s="146"/>
      <c r="AV13" s="146">
        <f>IF(SUM(AT10:AT12)&lt;AT14,1,0)</f>
        <v>0</v>
      </c>
      <c r="AW13" s="45"/>
    </row>
    <row r="14" spans="1:55" ht="12" customHeight="1" thickBot="1" x14ac:dyDescent="0.2">
      <c r="A14" s="5">
        <f t="shared" si="3"/>
        <v>0</v>
      </c>
      <c r="B14" s="5">
        <f t="shared" si="4"/>
        <v>0</v>
      </c>
      <c r="C14" s="14">
        <f t="shared" si="15"/>
        <v>199</v>
      </c>
      <c r="E14" s="56"/>
      <c r="F14" s="242">
        <f>VLOOKUP(C14,Blad1!$A:$B,2,0)</f>
        <v>230</v>
      </c>
      <c r="G14" s="67" t="str">
        <f t="shared" si="5"/>
        <v/>
      </c>
      <c r="H14" s="4" t="str">
        <f>IF(G14="I",$K14,IF(G14="II",$K14-SUM(H$8:H13),IF(G14="III",$K14-SUM(H$8:H13),IF(G14="IV",$K14-SUM(H$8:H13),IF(G14="V",1-SUM(H$8:H13)," ")))))</f>
        <v xml:space="preserve"> </v>
      </c>
      <c r="I14" s="68" t="str">
        <f t="shared" si="6"/>
        <v/>
      </c>
      <c r="J14" s="43" t="str">
        <f>IF(I14="A",$K14,IF(I14="B",$K14-SUM(J$8:J13),IF(I14="C",$K14-SUM(J$8:J13),IF(I14="D",$K14-SUM(J$8:J13),IF(I14="E",1-SUM(J$8:J13)," ")))))</f>
        <v xml:space="preserve"> </v>
      </c>
      <c r="K14" s="1">
        <f>IF(C$4=0,0,(SUM(D$8:D14)/C$4))</f>
        <v>0</v>
      </c>
      <c r="L14" s="9" t="str">
        <f t="shared" si="0"/>
        <v xml:space="preserve"> </v>
      </c>
      <c r="M14" s="2" t="str">
        <f>IF(U14=2,K14,IF(W14=2,K14-SUM(M$8:M13),IF(X14=2,K14-SUM(M$8:M13),IF(X13=2,1-SUM(M$8:M13)," "))))</f>
        <v xml:space="preserve"> </v>
      </c>
      <c r="N14" s="1" t="str">
        <f t="shared" si="7"/>
        <v xml:space="preserve"> </v>
      </c>
      <c r="P14" s="3" t="str">
        <f>IF(O14="Plus",$K14,IF(O14="Basis",$K14-SUM(P$8:P13),IF(O14="Breedte",$K14-SUM(P$8:P13),IF(O13="Breedte",1-SUM(P$8:P13)," "))))</f>
        <v xml:space="preserve"> </v>
      </c>
      <c r="Q14" s="57" t="str">
        <f t="shared" ref="Q14:Q45" si="22">IF(L13="plus",IF(E14=0,"",CONCATENATE(E14,",")),IF(L13="basis",IF(E14=0,"",CONCATENATE(E14,",")),CONCATENATE(Q13,IF(E14=0,"",CONCATENATE(E14,", ")))))</f>
        <v/>
      </c>
      <c r="R14" s="124">
        <f t="shared" si="21"/>
        <v>230</v>
      </c>
      <c r="S14" s="12">
        <f t="shared" si="16"/>
        <v>199</v>
      </c>
      <c r="T14" s="18">
        <f t="shared" si="8"/>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9"/>
        <v>1</v>
      </c>
      <c r="Z14" s="12">
        <f t="shared" si="10"/>
        <v>1</v>
      </c>
      <c r="AA14" s="12">
        <f t="shared" si="11"/>
        <v>1</v>
      </c>
      <c r="AB14" s="12">
        <f t="shared" si="12"/>
        <v>1</v>
      </c>
      <c r="AD14" s="12">
        <f t="shared" si="17"/>
        <v>199</v>
      </c>
      <c r="AE14" s="18">
        <f t="shared" si="13"/>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4"/>
        <v>1</v>
      </c>
      <c r="AK14" s="12">
        <f t="shared" si="18"/>
        <v>1</v>
      </c>
      <c r="AL14" s="12">
        <f t="shared" si="19"/>
        <v>1</v>
      </c>
      <c r="AM14" s="12">
        <f t="shared" si="20"/>
        <v>1</v>
      </c>
      <c r="AQ14" s="34"/>
      <c r="AR14" s="35"/>
      <c r="AS14" s="147"/>
      <c r="AT14" s="148">
        <f>C4</f>
        <v>0</v>
      </c>
      <c r="AU14" s="147"/>
      <c r="AV14" s="147"/>
      <c r="AW14" s="45"/>
      <c r="AX14" s="71"/>
    </row>
    <row r="15" spans="1:55" ht="12" customHeight="1" thickTop="1" thickBot="1" x14ac:dyDescent="0.2">
      <c r="A15" s="5">
        <f t="shared" si="3"/>
        <v>0</v>
      </c>
      <c r="B15" s="5">
        <f t="shared" si="4"/>
        <v>0</v>
      </c>
      <c r="C15" s="14">
        <f t="shared" si="15"/>
        <v>198</v>
      </c>
      <c r="F15" s="242">
        <f>VLOOKUP(C15,Blad1!$A:$B,2,0)</f>
        <v>230</v>
      </c>
      <c r="G15" s="67" t="str">
        <f t="shared" si="5"/>
        <v/>
      </c>
      <c r="H15" s="4" t="str">
        <f>IF(G15="I",$K15,IF(G15="II",$K15-SUM(H$8:H14),IF(G15="III",$K15-SUM(H$8:H14),IF(G15="IV",$K15-SUM(H$8:H14),IF(G15="V",1-SUM(H$8:H14)," ")))))</f>
        <v xml:space="preserve"> </v>
      </c>
      <c r="I15" s="68" t="str">
        <f t="shared" si="6"/>
        <v/>
      </c>
      <c r="J15" s="43" t="str">
        <f>IF(I15="A",$K15,IF(I15="B",$K15-SUM(J$8:J14),IF(I15="C",$K15-SUM(J$8:J14),IF(I15="D",$K15-SUM(J$8:J14),IF(I15="E",1-SUM(J$8:J14)," ")))))</f>
        <v xml:space="preserve"> </v>
      </c>
      <c r="K15" s="1">
        <f>IF(C$4=0,0,(SUM(D$8:D15)/C$4))</f>
        <v>0</v>
      </c>
      <c r="L15" s="9" t="str">
        <f t="shared" si="0"/>
        <v xml:space="preserve"> </v>
      </c>
      <c r="M15" s="2" t="str">
        <f>IF(U15=2,K15,IF(W15=2,K15-SUM(M$8:M14),IF(X15=2,K15-SUM(M$8:M14),IF(X14=2,1-SUM(M$8:M14)," "))))</f>
        <v xml:space="preserve"> </v>
      </c>
      <c r="N15" s="1" t="str">
        <f t="shared" si="7"/>
        <v xml:space="preserve"> </v>
      </c>
      <c r="P15" s="3" t="str">
        <f>IF(O15="Plus",$K15,IF(O15="Basis",$K15-SUM(P$8:P14),IF(O15="Breedte",$K15-SUM(P$8:P14),IF(O14="Breedte",1-SUM(P$8:P14)," "))))</f>
        <v xml:space="preserve"> </v>
      </c>
      <c r="Q15" s="57" t="str">
        <f t="shared" si="22"/>
        <v/>
      </c>
      <c r="R15" s="124">
        <f t="shared" si="21"/>
        <v>230</v>
      </c>
      <c r="S15" s="12">
        <f t="shared" si="16"/>
        <v>198</v>
      </c>
      <c r="T15" s="18">
        <f t="shared" si="8"/>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9"/>
        <v>1</v>
      </c>
      <c r="Z15" s="12">
        <f t="shared" si="10"/>
        <v>1</v>
      </c>
      <c r="AA15" s="12">
        <f t="shared" si="11"/>
        <v>1</v>
      </c>
      <c r="AB15" s="12">
        <f t="shared" si="12"/>
        <v>1</v>
      </c>
      <c r="AD15" s="12">
        <f t="shared" si="17"/>
        <v>198</v>
      </c>
      <c r="AE15" s="18">
        <f t="shared" si="13"/>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4"/>
        <v>1</v>
      </c>
      <c r="AK15" s="12">
        <f t="shared" si="18"/>
        <v>1</v>
      </c>
      <c r="AL15" s="12">
        <f t="shared" si="19"/>
        <v>1</v>
      </c>
      <c r="AM15" s="12">
        <f t="shared" si="20"/>
        <v>1</v>
      </c>
      <c r="AV15" s="130"/>
      <c r="AW15" s="136"/>
      <c r="AX15" s="136"/>
    </row>
    <row r="16" spans="1:55" ht="12" customHeight="1" thickTop="1" thickBot="1" x14ac:dyDescent="0.2">
      <c r="A16" s="5">
        <f t="shared" si="3"/>
        <v>0</v>
      </c>
      <c r="B16" s="5">
        <f t="shared" si="4"/>
        <v>0</v>
      </c>
      <c r="C16" s="14">
        <f t="shared" si="15"/>
        <v>197</v>
      </c>
      <c r="E16" s="56"/>
      <c r="F16" s="242">
        <f>VLOOKUP(C16,Blad1!$A:$B,2,0)</f>
        <v>230</v>
      </c>
      <c r="G16" s="67" t="str">
        <f t="shared" si="5"/>
        <v/>
      </c>
      <c r="H16" s="4" t="str">
        <f>IF(G16="I",$K16,IF(G16="II",$K16-SUM(H$8:H15),IF(G16="III",$K16-SUM(H$8:H15),IF(G16="IV",$K16-SUM(H$8:H15),IF(G16="V",1-SUM(H$8:H15)," ")))))</f>
        <v xml:space="preserve"> </v>
      </c>
      <c r="I16" s="68" t="str">
        <f t="shared" si="6"/>
        <v/>
      </c>
      <c r="J16" s="43" t="str">
        <f>IF(I16="A",$K16,IF(I16="B",$K16-SUM(J$8:J15),IF(I16="C",$K16-SUM(J$8:J15),IF(I16="D",$K16-SUM(J$8:J15),IF(I16="E",1-SUM(J$8:J15)," ")))))</f>
        <v xml:space="preserve"> </v>
      </c>
      <c r="K16" s="1">
        <f>IF(C$4=0,0,(SUM(D$8:D16)/C$4))</f>
        <v>0</v>
      </c>
      <c r="L16" s="9" t="str">
        <f t="shared" si="0"/>
        <v xml:space="preserve"> </v>
      </c>
      <c r="M16" s="2" t="str">
        <f>IF(U16=2,K16,IF(W16=2,K16-SUM(M$8:M15),IF(X16=2,K16-SUM(M$8:M15),IF(X15=2,1-SUM(M$8:M15)," "))))</f>
        <v xml:space="preserve"> </v>
      </c>
      <c r="N16" s="1" t="str">
        <f t="shared" si="7"/>
        <v xml:space="preserve"> </v>
      </c>
      <c r="P16" s="3" t="str">
        <f>IF(O16="Plus",$K16,IF(O16="Basis",$K16-SUM(P$8:P15),IF(O16="Breedte",$K16-SUM(P$8:P15),IF(O15="Breedte",1-SUM(P$8:P15)," "))))</f>
        <v xml:space="preserve"> </v>
      </c>
      <c r="Q16" s="57" t="str">
        <f t="shared" si="22"/>
        <v/>
      </c>
      <c r="R16" s="124">
        <f t="shared" si="21"/>
        <v>230</v>
      </c>
      <c r="S16" s="12">
        <f t="shared" si="16"/>
        <v>197</v>
      </c>
      <c r="T16" s="18">
        <f t="shared" si="8"/>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9"/>
        <v>1</v>
      </c>
      <c r="Z16" s="12">
        <f t="shared" si="10"/>
        <v>1</v>
      </c>
      <c r="AA16" s="12">
        <f t="shared" si="11"/>
        <v>1</v>
      </c>
      <c r="AB16" s="12">
        <f t="shared" si="12"/>
        <v>1</v>
      </c>
      <c r="AD16" s="12">
        <f t="shared" si="17"/>
        <v>197</v>
      </c>
      <c r="AE16" s="18">
        <f t="shared" si="13"/>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4"/>
        <v>1</v>
      </c>
      <c r="AK16" s="12">
        <f t="shared" si="18"/>
        <v>1</v>
      </c>
      <c r="AL16" s="12">
        <f t="shared" si="19"/>
        <v>1</v>
      </c>
      <c r="AM16" s="12">
        <f t="shared" si="20"/>
        <v>1</v>
      </c>
      <c r="AP16" s="44"/>
      <c r="AQ16" s="27" t="s">
        <v>6</v>
      </c>
      <c r="AR16" s="28"/>
      <c r="AS16" s="28" t="s">
        <v>8</v>
      </c>
      <c r="AT16" s="28"/>
      <c r="AU16" s="28"/>
      <c r="AV16" s="51"/>
      <c r="AW16" s="141"/>
      <c r="AX16" s="132"/>
      <c r="AY16" s="28" t="s">
        <v>9</v>
      </c>
      <c r="AZ16" s="28"/>
      <c r="BA16" s="28"/>
      <c r="BB16" s="29"/>
    </row>
    <row r="17" spans="1:56" ht="12" customHeight="1" thickTop="1" x14ac:dyDescent="0.15">
      <c r="A17" s="5">
        <f t="shared" si="3"/>
        <v>0</v>
      </c>
      <c r="B17" s="5">
        <f t="shared" si="4"/>
        <v>0</v>
      </c>
      <c r="C17" s="14">
        <f t="shared" si="15"/>
        <v>196</v>
      </c>
      <c r="F17" s="242">
        <f>VLOOKUP(C17,Blad1!$A:$B,2,0)</f>
        <v>230</v>
      </c>
      <c r="G17" s="67" t="str">
        <f t="shared" si="5"/>
        <v/>
      </c>
      <c r="H17" s="4" t="str">
        <f>IF(G17="I",$K17,IF(G17="II",$K17-SUM(H$8:H16),IF(G17="III",$K17-SUM(H$8:H16),IF(G17="IV",$K17-SUM(H$8:H16),IF(G17="V",1-SUM(H$8:H16)," ")))))</f>
        <v xml:space="preserve"> </v>
      </c>
      <c r="I17" s="68" t="str">
        <f t="shared" si="6"/>
        <v/>
      </c>
      <c r="J17" s="43" t="str">
        <f>IF(I17="A",$K17,IF(I17="B",$K17-SUM(J$8:J16),IF(I17="C",$K17-SUM(J$8:J16),IF(I17="D",$K17-SUM(J$8:J16),IF(I17="E",1-SUM(J$8:J16)," ")))))</f>
        <v xml:space="preserve"> </v>
      </c>
      <c r="K17" s="1">
        <f>IF(C$4=0,0,(SUM(D$8:D17)/C$4))</f>
        <v>0</v>
      </c>
      <c r="L17" s="9" t="str">
        <f t="shared" si="0"/>
        <v xml:space="preserve"> </v>
      </c>
      <c r="M17" s="2" t="str">
        <f>IF(U17=2,K17,IF(W17=2,K17-SUM(M$8:M16),IF(X17=2,K17-SUM(M$8:M16),IF(X16=2,1-SUM(M$8:M16)," "))))</f>
        <v xml:space="preserve"> </v>
      </c>
      <c r="N17" s="1" t="str">
        <f t="shared" si="7"/>
        <v xml:space="preserve"> </v>
      </c>
      <c r="P17" s="3" t="str">
        <f>IF(O17="Plus",$K17,IF(O17="Basis",$K17-SUM(P$8:P16),IF(O17="Breedte",$K17-SUM(P$8:P16),IF(O16="Breedte",1-SUM(P$8:P16)," "))))</f>
        <v xml:space="preserve"> </v>
      </c>
      <c r="Q17" s="57" t="str">
        <f t="shared" si="22"/>
        <v/>
      </c>
      <c r="R17" s="124">
        <f t="shared" si="21"/>
        <v>230</v>
      </c>
      <c r="S17" s="12">
        <f t="shared" si="16"/>
        <v>196</v>
      </c>
      <c r="T17" s="18">
        <f t="shared" si="8"/>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9"/>
        <v>1</v>
      </c>
      <c r="Z17" s="12">
        <f t="shared" si="10"/>
        <v>1</v>
      </c>
      <c r="AA17" s="12">
        <f t="shared" si="11"/>
        <v>1</v>
      </c>
      <c r="AB17" s="12">
        <f t="shared" si="12"/>
        <v>1</v>
      </c>
      <c r="AD17" s="12">
        <f t="shared" si="17"/>
        <v>196</v>
      </c>
      <c r="AE17" s="18">
        <f t="shared" si="13"/>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4"/>
        <v>1</v>
      </c>
      <c r="AK17" s="12">
        <f t="shared" si="18"/>
        <v>1</v>
      </c>
      <c r="AL17" s="12">
        <f t="shared" si="19"/>
        <v>1</v>
      </c>
      <c r="AM17" s="12">
        <f t="shared" si="20"/>
        <v>1</v>
      </c>
      <c r="AP17" s="44"/>
      <c r="AQ17" s="30"/>
      <c r="AR17" s="31"/>
      <c r="AS17" s="32" t="s">
        <v>17</v>
      </c>
      <c r="AT17" s="32" t="s">
        <v>18</v>
      </c>
      <c r="AU17" s="32" t="s">
        <v>19</v>
      </c>
      <c r="AV17" s="138" t="s">
        <v>20</v>
      </c>
      <c r="AW17" s="139"/>
      <c r="AX17" s="139"/>
      <c r="AY17" s="32" t="s">
        <v>17</v>
      </c>
      <c r="AZ17" s="32" t="s">
        <v>31</v>
      </c>
      <c r="BA17" s="32" t="s">
        <v>19</v>
      </c>
      <c r="BB17" s="33" t="s">
        <v>20</v>
      </c>
    </row>
    <row r="18" spans="1:56" ht="12" customHeight="1" thickBot="1" x14ac:dyDescent="0.2">
      <c r="A18" s="5">
        <f t="shared" si="3"/>
        <v>0</v>
      </c>
      <c r="B18" s="5">
        <f t="shared" si="4"/>
        <v>0</v>
      </c>
      <c r="C18" s="14">
        <f t="shared" si="15"/>
        <v>195</v>
      </c>
      <c r="F18" s="242">
        <f>VLOOKUP(C18,Blad1!$A:$B,2,0)</f>
        <v>230</v>
      </c>
      <c r="G18" s="67" t="str">
        <f t="shared" si="5"/>
        <v/>
      </c>
      <c r="H18" s="4" t="str">
        <f>IF(G18="I",$K18,IF(G18="II",$K18-SUM(H$8:H17),IF(G18="III",$K18-SUM(H$8:H17),IF(G18="IV",$K18-SUM(H$8:H17),IF(G18="V",1-SUM(H$8:H17)," ")))))</f>
        <v xml:space="preserve"> </v>
      </c>
      <c r="I18" s="68" t="str">
        <f t="shared" si="6"/>
        <v/>
      </c>
      <c r="J18" s="43" t="str">
        <f>IF(I18="A",$K18,IF(I18="B",$K18-SUM(J$8:J17),IF(I18="C",$K18-SUM(J$8:J17),IF(I18="D",$K18-SUM(J$8:J17),IF(I18="E",1-SUM(J$8:J17)," ")))))</f>
        <v xml:space="preserve"> </v>
      </c>
      <c r="K18" s="1">
        <f>IF(C$4=0,0,(SUM(D$8:D18)/C$4))</f>
        <v>0</v>
      </c>
      <c r="L18" s="9" t="str">
        <f t="shared" si="0"/>
        <v xml:space="preserve"> </v>
      </c>
      <c r="M18" s="2" t="str">
        <f>IF(U18=2,K18,IF(W18=2,K18-SUM(M$8:M17),IF(X18=2,K18-SUM(M$8:M17),IF(X17=2,1-SUM(M$8:M17)," "))))</f>
        <v xml:space="preserve"> </v>
      </c>
      <c r="N18" s="1" t="str">
        <f t="shared" si="7"/>
        <v xml:space="preserve"> </v>
      </c>
      <c r="P18" s="3" t="str">
        <f>IF(O18="Plus",$K18,IF(O18="Basis",$K18-SUM(P$8:P17),IF(O18="Breedte",$K18-SUM(P$8:P17),IF(O17="Breedte",1-SUM(P$8:P17)," "))))</f>
        <v xml:space="preserve"> </v>
      </c>
      <c r="Q18" s="57" t="str">
        <f t="shared" si="22"/>
        <v/>
      </c>
      <c r="R18" s="124">
        <f t="shared" si="21"/>
        <v>230</v>
      </c>
      <c r="S18" s="12">
        <f t="shared" si="16"/>
        <v>195</v>
      </c>
      <c r="T18" s="18">
        <f t="shared" si="8"/>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9"/>
        <v>1</v>
      </c>
      <c r="Z18" s="12">
        <f t="shared" si="10"/>
        <v>1</v>
      </c>
      <c r="AA18" s="12">
        <f t="shared" si="11"/>
        <v>1</v>
      </c>
      <c r="AB18" s="12">
        <f t="shared" si="12"/>
        <v>1</v>
      </c>
      <c r="AD18" s="12">
        <f t="shared" si="17"/>
        <v>195</v>
      </c>
      <c r="AE18" s="18">
        <f t="shared" si="13"/>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4"/>
        <v>1</v>
      </c>
      <c r="AK18" s="12">
        <f t="shared" si="18"/>
        <v>1</v>
      </c>
      <c r="AL18" s="12">
        <f t="shared" si="19"/>
        <v>1</v>
      </c>
      <c r="AM18" s="12">
        <f t="shared" si="20"/>
        <v>1</v>
      </c>
      <c r="AP18" s="44"/>
      <c r="AQ18" s="49" t="s">
        <v>24</v>
      </c>
      <c r="AR18" s="50">
        <v>0.2</v>
      </c>
      <c r="AS18" s="125">
        <f>IF($V3=0,0,VLOOKUP("Plus",$L:$T,8,FALSE))</f>
        <v>0</v>
      </c>
      <c r="AT18" s="19">
        <f>AU18*AT$22</f>
        <v>0</v>
      </c>
      <c r="AU18" s="20">
        <f>AV18</f>
        <v>0</v>
      </c>
      <c r="AV18" s="20">
        <f>IF($V3=0,0,VLOOKUP("Plus",$L:$T,9,FALSE))</f>
        <v>0</v>
      </c>
      <c r="AW18" s="131"/>
      <c r="AX18" s="132"/>
      <c r="AY18" s="46">
        <f>IF($W3=0,0,VLOOKUP("Plus",$O:$T,5,FALSE))</f>
        <v>0</v>
      </c>
      <c r="AZ18" s="47">
        <f>BA18*$AT$22</f>
        <v>0</v>
      </c>
      <c r="BA18" s="26">
        <f>BB18</f>
        <v>0</v>
      </c>
      <c r="BB18" s="22">
        <f>IF($W3=0,0,VLOOKUP("Plus",$O:$T,6,FALSE))</f>
        <v>0</v>
      </c>
      <c r="BC18" s="39"/>
    </row>
    <row r="19" spans="1:56" ht="12" customHeight="1" thickTop="1" thickBot="1" x14ac:dyDescent="0.2">
      <c r="A19" s="5">
        <f t="shared" si="3"/>
        <v>0</v>
      </c>
      <c r="B19" s="5">
        <f t="shared" si="4"/>
        <v>0</v>
      </c>
      <c r="C19" s="14">
        <f t="shared" si="15"/>
        <v>194</v>
      </c>
      <c r="E19" s="56"/>
      <c r="F19" s="242">
        <f>VLOOKUP(C19,Blad1!$A:$B,2,0)</f>
        <v>230</v>
      </c>
      <c r="G19" s="67" t="str">
        <f t="shared" si="5"/>
        <v/>
      </c>
      <c r="H19" s="4" t="str">
        <f>IF(G19="I",$K19,IF(G19="II",$K19-SUM(H$8:H18),IF(G19="III",$K19-SUM(H$8:H18),IF(G19="IV",$K19-SUM(H$8:H18),IF(G19="V",1-SUM(H$8:H18)," ")))))</f>
        <v xml:space="preserve"> </v>
      </c>
      <c r="I19" s="68" t="str">
        <f t="shared" si="6"/>
        <v/>
      </c>
      <c r="J19" s="43" t="str">
        <f>IF(I19="A",$K19,IF(I19="B",$K19-SUM(J$8:J18),IF(I19="C",$K19-SUM(J$8:J18),IF(I19="D",$K19-SUM(J$8:J18),IF(I19="E",1-SUM(J$8:J18)," ")))))</f>
        <v xml:space="preserve"> </v>
      </c>
      <c r="K19" s="1">
        <f>IF(C$4=0,0,(SUM(D$8:D19)/C$4))</f>
        <v>0</v>
      </c>
      <c r="L19" s="9" t="str">
        <f t="shared" si="0"/>
        <v xml:space="preserve"> </v>
      </c>
      <c r="M19" s="2" t="str">
        <f>IF(U19=2,K19,IF(W19=2,K19-SUM(M$8:M18),IF(X19=2,K19-SUM(M$8:M18),IF(X18=2,1-SUM(M$8:M18)," "))))</f>
        <v xml:space="preserve"> </v>
      </c>
      <c r="N19" s="1" t="str">
        <f t="shared" si="7"/>
        <v xml:space="preserve"> </v>
      </c>
      <c r="P19" s="3" t="str">
        <f>IF(O19="Plus",$K19,IF(O19="Basis",$K19-SUM(P$8:P18),IF(O19="Breedte",$K19-SUM(P$8:P18),IF(O18="Breedte",1-SUM(P$8:P18)," "))))</f>
        <v xml:space="preserve"> </v>
      </c>
      <c r="Q19" s="57" t="str">
        <f t="shared" si="22"/>
        <v/>
      </c>
      <c r="R19" s="124">
        <f t="shared" si="21"/>
        <v>230</v>
      </c>
      <c r="S19" s="12">
        <f t="shared" si="16"/>
        <v>194</v>
      </c>
      <c r="T19" s="18">
        <f t="shared" si="8"/>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9"/>
        <v>1</v>
      </c>
      <c r="Z19" s="12">
        <f t="shared" si="10"/>
        <v>1</v>
      </c>
      <c r="AA19" s="12">
        <f t="shared" si="11"/>
        <v>1</v>
      </c>
      <c r="AB19" s="12">
        <f t="shared" si="12"/>
        <v>1</v>
      </c>
      <c r="AD19" s="12">
        <f t="shared" si="17"/>
        <v>194</v>
      </c>
      <c r="AE19" s="18">
        <f t="shared" si="13"/>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4"/>
        <v>1</v>
      </c>
      <c r="AK19" s="12">
        <f t="shared" si="18"/>
        <v>1</v>
      </c>
      <c r="AL19" s="12">
        <f t="shared" si="19"/>
        <v>1</v>
      </c>
      <c r="AM19" s="12">
        <f t="shared" si="20"/>
        <v>1</v>
      </c>
      <c r="AP19" s="44"/>
      <c r="AQ19" s="49" t="s">
        <v>22</v>
      </c>
      <c r="AR19" s="50">
        <v>0.6</v>
      </c>
      <c r="AS19" s="125">
        <f>IF($V4=0,0,VLOOKUP("Basis",$L:$T,8,FALSE))</f>
        <v>0</v>
      </c>
      <c r="AT19" s="19">
        <f>AU19*AT$22</f>
        <v>0</v>
      </c>
      <c r="AU19" s="20">
        <f>AV19-AV18</f>
        <v>0</v>
      </c>
      <c r="AV19" s="20">
        <f>IF($V4=0,0,VLOOKUP("Basis",$L:$T,9,FALSE))</f>
        <v>0</v>
      </c>
      <c r="AW19" s="131"/>
      <c r="AX19" s="132"/>
      <c r="AY19" s="46">
        <f>IF($W4=0,0,VLOOKUP("Basis",$O:$T,5,FALSE))</f>
        <v>0</v>
      </c>
      <c r="AZ19" s="47">
        <f t="shared" ref="AZ19:AZ20" si="23">BA19*$AT$22</f>
        <v>0</v>
      </c>
      <c r="BA19" s="26">
        <f>BB19-BB18</f>
        <v>0</v>
      </c>
      <c r="BB19" s="22">
        <f>IF($W4=0,0,VLOOKUP("Basis",$O:$T,6,FALSE))</f>
        <v>0</v>
      </c>
      <c r="BC19" s="39"/>
    </row>
    <row r="20" spans="1:56" ht="12" customHeight="1" thickTop="1" thickBot="1" x14ac:dyDescent="0.2">
      <c r="A20" s="5">
        <f t="shared" si="3"/>
        <v>0</v>
      </c>
      <c r="B20" s="5">
        <f t="shared" si="4"/>
        <v>0</v>
      </c>
      <c r="C20" s="14">
        <f t="shared" si="15"/>
        <v>193</v>
      </c>
      <c r="F20" s="242">
        <f>VLOOKUP(C20,Blad1!$A:$B,2,0)</f>
        <v>230</v>
      </c>
      <c r="G20" s="67" t="str">
        <f t="shared" si="5"/>
        <v/>
      </c>
      <c r="H20" s="4" t="str">
        <f>IF(G20="I",$K20,IF(G20="II",$K20-SUM(H$8:H19),IF(G20="III",$K20-SUM(H$8:H19),IF(G20="IV",$K20-SUM(H$8:H19),IF(G20="V",1-SUM(H$8:H19)," ")))))</f>
        <v xml:space="preserve"> </v>
      </c>
      <c r="I20" s="68" t="str">
        <f t="shared" si="6"/>
        <v/>
      </c>
      <c r="J20" s="43" t="str">
        <f>IF(I20="A",$K20,IF(I20="B",$K20-SUM(J$8:J19),IF(I20="C",$K20-SUM(J$8:J19),IF(I20="D",$K20-SUM(J$8:J19),IF(I20="E",1-SUM(J$8:J19)," ")))))</f>
        <v xml:space="preserve"> </v>
      </c>
      <c r="K20" s="1">
        <f>IF(C$4=0,0,(SUM(D$8:D20)/C$4))</f>
        <v>0</v>
      </c>
      <c r="L20" s="9" t="str">
        <f t="shared" si="0"/>
        <v xml:space="preserve"> </v>
      </c>
      <c r="M20" s="2" t="str">
        <f>IF(U20=2,K20,IF(W20=2,K20-SUM(M$8:M19),IF(X20=2,K20-SUM(M$8:M19),IF(X19=2,1-SUM(M$8:M19)," "))))</f>
        <v xml:space="preserve"> </v>
      </c>
      <c r="N20" s="1" t="str">
        <f t="shared" si="7"/>
        <v xml:space="preserve"> </v>
      </c>
      <c r="P20" s="3" t="str">
        <f>IF(O20="Plus",$K20,IF(O20="Basis",$K20-SUM(P$8:P19),IF(O20="Breedte",$K20-SUM(P$8:P19),IF(O19="Breedte",1-SUM(P$8:P19)," "))))</f>
        <v xml:space="preserve"> </v>
      </c>
      <c r="Q20" s="57" t="str">
        <f t="shared" si="22"/>
        <v/>
      </c>
      <c r="R20" s="124">
        <f t="shared" si="21"/>
        <v>230</v>
      </c>
      <c r="S20" s="12">
        <f t="shared" si="16"/>
        <v>193</v>
      </c>
      <c r="T20" s="18">
        <f t="shared" si="8"/>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9"/>
        <v>1</v>
      </c>
      <c r="Z20" s="12">
        <f t="shared" si="10"/>
        <v>1</v>
      </c>
      <c r="AA20" s="12">
        <f t="shared" si="11"/>
        <v>1</v>
      </c>
      <c r="AB20" s="12">
        <f t="shared" si="12"/>
        <v>1</v>
      </c>
      <c r="AD20" s="12">
        <f t="shared" si="17"/>
        <v>193</v>
      </c>
      <c r="AE20" s="18">
        <f t="shared" si="13"/>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4"/>
        <v>1</v>
      </c>
      <c r="AK20" s="12">
        <f t="shared" si="18"/>
        <v>1</v>
      </c>
      <c r="AL20" s="12">
        <f t="shared" si="19"/>
        <v>1</v>
      </c>
      <c r="AM20" s="12">
        <f t="shared" si="20"/>
        <v>1</v>
      </c>
      <c r="AP20" s="44"/>
      <c r="AQ20" s="49" t="s">
        <v>23</v>
      </c>
      <c r="AR20" s="50">
        <v>0.2</v>
      </c>
      <c r="AS20" s="125">
        <f>IF($V5=0,0,VLOOKUP("Breedte",$L:$T,8,FALSE))</f>
        <v>0</v>
      </c>
      <c r="AT20" s="19">
        <f>AU20*AT$22</f>
        <v>0</v>
      </c>
      <c r="AU20" s="20">
        <f>AV20-AV19</f>
        <v>0</v>
      </c>
      <c r="AV20" s="20">
        <f>IF($V5=0,0,VLOOKUP("Breedte",$L:$T,9,FALSE))</f>
        <v>0</v>
      </c>
      <c r="AW20" s="131"/>
      <c r="AX20" s="132"/>
      <c r="AY20" s="46">
        <f>IF($W5=0,0,VLOOKUP("Breedte",$O:$T,5,FALSE))</f>
        <v>0</v>
      </c>
      <c r="AZ20" s="47">
        <f t="shared" si="23"/>
        <v>0</v>
      </c>
      <c r="BA20" s="26">
        <f>BB20-BB19</f>
        <v>0</v>
      </c>
      <c r="BB20" s="22">
        <f>IF($W5=0,0,VLOOKUP("Breedte",$O:$T,6,FALSE))</f>
        <v>0</v>
      </c>
      <c r="BC20" s="39"/>
    </row>
    <row r="21" spans="1:56" ht="12" customHeight="1" thickTop="1" thickBot="1" x14ac:dyDescent="0.2">
      <c r="A21" s="5">
        <f t="shared" si="3"/>
        <v>0</v>
      </c>
      <c r="B21" s="5">
        <f t="shared" si="4"/>
        <v>0</v>
      </c>
      <c r="C21" s="14">
        <f t="shared" si="15"/>
        <v>192</v>
      </c>
      <c r="F21" s="242">
        <f>VLOOKUP(C21,Blad1!$A:$B,2,0)</f>
        <v>230</v>
      </c>
      <c r="G21" s="67" t="str">
        <f t="shared" si="5"/>
        <v/>
      </c>
      <c r="H21" s="4" t="str">
        <f>IF(G21="I",$K21,IF(G21="II",$K21-SUM(H$8:H20),IF(G21="III",$K21-SUM(H$8:H20),IF(G21="IV",$K21-SUM(H$8:H20),IF(G21="V",1-SUM(H$8:H20)," ")))))</f>
        <v xml:space="preserve"> </v>
      </c>
      <c r="I21" s="68" t="str">
        <f t="shared" si="6"/>
        <v/>
      </c>
      <c r="J21" s="43" t="str">
        <f>IF(I21="A",$K21,IF(I21="B",$K21-SUM(J$8:J20),IF(I21="C",$K21-SUM(J$8:J20),IF(I21="D",$K21-SUM(J$8:J20),IF(I21="E",1-SUM(J$8:J20)," ")))))</f>
        <v xml:space="preserve"> </v>
      </c>
      <c r="K21" s="1">
        <f>IF(C$4=0,0,(SUM(D$8:D21)/C$4))</f>
        <v>0</v>
      </c>
      <c r="L21" s="9" t="str">
        <f t="shared" si="0"/>
        <v xml:space="preserve"> </v>
      </c>
      <c r="M21" s="2" t="str">
        <f>IF(U21=2,K21,IF(W21=2,K21-SUM(M$8:M20),IF(X21=2,K21-SUM(M$8:M20),IF(X20=2,1-SUM(M$8:M20)," "))))</f>
        <v xml:space="preserve"> </v>
      </c>
      <c r="N21" s="1" t="str">
        <f t="shared" si="7"/>
        <v xml:space="preserve"> </v>
      </c>
      <c r="P21" s="3" t="str">
        <f>IF(O21="Plus",$K21,IF(O21="Basis",$K21-SUM(P$8:P20),IF(O21="Breedte",$K21-SUM(P$8:P20),IF(O20="Breedte",1-SUM(P$8:P20)," "))))</f>
        <v xml:space="preserve"> </v>
      </c>
      <c r="Q21" s="57" t="str">
        <f t="shared" si="22"/>
        <v/>
      </c>
      <c r="R21" s="124">
        <f t="shared" si="21"/>
        <v>230</v>
      </c>
      <c r="S21" s="12">
        <f t="shared" si="16"/>
        <v>192</v>
      </c>
      <c r="T21" s="18">
        <f t="shared" si="8"/>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9"/>
        <v>1</v>
      </c>
      <c r="Z21" s="12">
        <f t="shared" si="10"/>
        <v>1</v>
      </c>
      <c r="AA21" s="12">
        <f t="shared" si="11"/>
        <v>1</v>
      </c>
      <c r="AB21" s="12">
        <f t="shared" si="12"/>
        <v>1</v>
      </c>
      <c r="AD21" s="12">
        <f t="shared" si="17"/>
        <v>192</v>
      </c>
      <c r="AE21" s="18">
        <f t="shared" si="13"/>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4"/>
        <v>1</v>
      </c>
      <c r="AK21" s="12">
        <f t="shared" si="18"/>
        <v>1</v>
      </c>
      <c r="AL21" s="12">
        <f t="shared" si="19"/>
        <v>1</v>
      </c>
      <c r="AM21" s="12">
        <f t="shared" si="20"/>
        <v>1</v>
      </c>
      <c r="AQ21" s="49" t="s">
        <v>25</v>
      </c>
      <c r="AR21" s="50"/>
      <c r="AS21" s="125"/>
      <c r="AT21" s="144"/>
      <c r="AU21" s="20"/>
      <c r="AV21" s="20">
        <f>IF(SUM(AT18:AT20)&lt;AT22,1,0)</f>
        <v>0</v>
      </c>
      <c r="AW21" s="131"/>
      <c r="AX21" s="132"/>
      <c r="AY21" s="21"/>
      <c r="AZ21" s="47"/>
      <c r="BA21" s="26"/>
      <c r="BB21" s="22">
        <f>IF(SUM(W3:W5)=0,0,IF(SUM(AT18:AT20)&lt;AT22,1,0))</f>
        <v>0</v>
      </c>
      <c r="BC21" s="39"/>
    </row>
    <row r="22" spans="1:56" ht="12" customHeight="1" thickTop="1" thickBot="1" x14ac:dyDescent="0.2">
      <c r="A22" s="5">
        <f t="shared" si="3"/>
        <v>0</v>
      </c>
      <c r="B22" s="5">
        <f t="shared" si="4"/>
        <v>0</v>
      </c>
      <c r="C22" s="14">
        <f t="shared" si="15"/>
        <v>191</v>
      </c>
      <c r="E22" s="56"/>
      <c r="F22" s="242">
        <f>VLOOKUP(C22,Blad1!$A:$B,2,0)</f>
        <v>230</v>
      </c>
      <c r="G22" s="67" t="str">
        <f t="shared" si="5"/>
        <v/>
      </c>
      <c r="H22" s="4" t="str">
        <f>IF(G22="I",$K22,IF(G22="II",$K22-SUM(H$8:H21),IF(G22="III",$K22-SUM(H$8:H21),IF(G22="IV",$K22-SUM(H$8:H21),IF(G22="V",1-SUM(H$8:H21)," ")))))</f>
        <v xml:space="preserve"> </v>
      </c>
      <c r="I22" s="68" t="str">
        <f t="shared" si="6"/>
        <v/>
      </c>
      <c r="J22" s="43" t="str">
        <f>IF(I22="A",$K22,IF(I22="B",$K22-SUM(J$8:J21),IF(I22="C",$K22-SUM(J$8:J21),IF(I22="D",$K22-SUM(J$8:J21),IF(I22="E",1-SUM(J$8:J21)," ")))))</f>
        <v xml:space="preserve"> </v>
      </c>
      <c r="K22" s="1">
        <f>IF(C$4=0,0,(SUM(D$8:D22)/C$4))</f>
        <v>0</v>
      </c>
      <c r="L22" s="9" t="str">
        <f t="shared" si="0"/>
        <v xml:space="preserve"> </v>
      </c>
      <c r="M22" s="2" t="str">
        <f>IF(U22=2,K22,IF(W22=2,K22-SUM(M$8:M21),IF(X22=2,K22-SUM(M$8:M21),IF(X21=2,1-SUM(M$8:M21)," "))))</f>
        <v xml:space="preserve"> </v>
      </c>
      <c r="N22" s="1" t="str">
        <f t="shared" si="7"/>
        <v xml:space="preserve"> </v>
      </c>
      <c r="P22" s="3" t="str">
        <f>IF(O22="Plus",$K22,IF(O22="Basis",$K22-SUM(P$8:P21),IF(O22="Breedte",$K22-SUM(P$8:P21),IF(O21="Breedte",1-SUM(P$8:P21)," "))))</f>
        <v xml:space="preserve"> </v>
      </c>
      <c r="Q22" s="57" t="str">
        <f t="shared" si="22"/>
        <v/>
      </c>
      <c r="R22" s="124">
        <f t="shared" si="21"/>
        <v>230</v>
      </c>
      <c r="S22" s="12">
        <f t="shared" si="16"/>
        <v>191</v>
      </c>
      <c r="T22" s="18">
        <f t="shared" si="8"/>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9"/>
        <v>1</v>
      </c>
      <c r="Z22" s="12">
        <f t="shared" si="10"/>
        <v>1</v>
      </c>
      <c r="AA22" s="12">
        <f t="shared" si="11"/>
        <v>1</v>
      </c>
      <c r="AB22" s="12">
        <f t="shared" si="12"/>
        <v>1</v>
      </c>
      <c r="AD22" s="12">
        <f t="shared" si="17"/>
        <v>191</v>
      </c>
      <c r="AE22" s="18">
        <f t="shared" si="13"/>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4"/>
        <v>1</v>
      </c>
      <c r="AK22" s="12">
        <f t="shared" si="18"/>
        <v>1</v>
      </c>
      <c r="AL22" s="12">
        <f t="shared" si="19"/>
        <v>1</v>
      </c>
      <c r="AM22" s="12">
        <f t="shared" si="20"/>
        <v>1</v>
      </c>
      <c r="AP22" s="44"/>
      <c r="AQ22" s="52"/>
      <c r="AR22" s="53"/>
      <c r="AS22" s="36"/>
      <c r="AT22" s="143">
        <f>C4</f>
        <v>0</v>
      </c>
      <c r="AU22" s="36"/>
      <c r="AV22" s="36"/>
      <c r="AW22" s="60"/>
      <c r="AX22" s="142"/>
      <c r="AY22" s="37"/>
      <c r="AZ22" s="48">
        <f>AT22</f>
        <v>0</v>
      </c>
      <c r="BA22" s="37"/>
      <c r="BB22" s="38"/>
    </row>
    <row r="23" spans="1:56" ht="12" customHeight="1" thickTop="1" thickBot="1" x14ac:dyDescent="0.2">
      <c r="A23" s="5">
        <f t="shared" si="3"/>
        <v>0</v>
      </c>
      <c r="B23" s="5">
        <f t="shared" si="4"/>
        <v>0</v>
      </c>
      <c r="C23" s="14">
        <f t="shared" si="15"/>
        <v>190</v>
      </c>
      <c r="E23" s="56"/>
      <c r="F23" s="242">
        <f>VLOOKUP(C23,Blad1!$A:$B,2,0)</f>
        <v>230</v>
      </c>
      <c r="G23" s="67" t="str">
        <f t="shared" si="5"/>
        <v/>
      </c>
      <c r="H23" s="4" t="str">
        <f>IF(G23="I",$K23,IF(G23="II",$K23-SUM(H$8:H22),IF(G23="III",$K23-SUM(H$8:H22),IF(G23="IV",$K23-SUM(H$8:H22),IF(G23="V",1-SUM(H$8:H22)," ")))))</f>
        <v xml:space="preserve"> </v>
      </c>
      <c r="I23" s="68" t="str">
        <f t="shared" si="6"/>
        <v/>
      </c>
      <c r="J23" s="43" t="str">
        <f>IF(I23="A",$K23,IF(I23="B",$K23-SUM(J$8:J22),IF(I23="C",$K23-SUM(J$8:J22),IF(I23="D",$K23-SUM(J$8:J22),IF(I23="E",1-SUM(J$8:J22)," ")))))</f>
        <v xml:space="preserve"> </v>
      </c>
      <c r="K23" s="1">
        <f>IF(C$4=0,0,(SUM(D$8:D23)/C$4))</f>
        <v>0</v>
      </c>
      <c r="L23" s="9" t="str">
        <f t="shared" si="0"/>
        <v xml:space="preserve"> </v>
      </c>
      <c r="M23" s="2" t="str">
        <f>IF(U23=2,K23,IF(W23=2,K23-SUM(M$8:M22),IF(X23=2,K23-SUM(M$8:M22),IF(X22=2,1-SUM(M$8:M22)," "))))</f>
        <v xml:space="preserve"> </v>
      </c>
      <c r="N23" s="1" t="str">
        <f t="shared" si="7"/>
        <v xml:space="preserve"> </v>
      </c>
      <c r="P23" s="3" t="str">
        <f>IF(O23="Plus",$K23,IF(O23="Basis",$K23-SUM(P$8:P22),IF(O23="Breedte",$K23-SUM(P$8:P22),IF(O22="Breedte",1-SUM(P$8:P22)," "))))</f>
        <v xml:space="preserve"> </v>
      </c>
      <c r="Q23" s="57" t="str">
        <f t="shared" si="22"/>
        <v/>
      </c>
      <c r="R23" s="124">
        <f t="shared" si="21"/>
        <v>230</v>
      </c>
      <c r="S23" s="12">
        <f t="shared" si="16"/>
        <v>190</v>
      </c>
      <c r="T23" s="18">
        <f t="shared" si="8"/>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9"/>
        <v>1</v>
      </c>
      <c r="Z23" s="12">
        <f t="shared" si="10"/>
        <v>1</v>
      </c>
      <c r="AA23" s="12">
        <f t="shared" si="11"/>
        <v>1</v>
      </c>
      <c r="AB23" s="12">
        <f t="shared" si="12"/>
        <v>1</v>
      </c>
      <c r="AD23" s="12">
        <f t="shared" si="17"/>
        <v>190</v>
      </c>
      <c r="AE23" s="18">
        <f t="shared" si="13"/>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4"/>
        <v>1</v>
      </c>
      <c r="AK23" s="12">
        <f t="shared" si="18"/>
        <v>1</v>
      </c>
      <c r="AL23" s="12">
        <f t="shared" si="19"/>
        <v>1</v>
      </c>
      <c r="AM23" s="12">
        <f t="shared" si="20"/>
        <v>1</v>
      </c>
      <c r="AV23" s="135"/>
      <c r="AW23" s="135"/>
      <c r="AX23" s="135"/>
      <c r="BD23" s="60"/>
    </row>
    <row r="24" spans="1:56" ht="12" customHeight="1" thickTop="1" thickBot="1" x14ac:dyDescent="0.2">
      <c r="A24" s="5">
        <f t="shared" si="3"/>
        <v>0</v>
      </c>
      <c r="B24" s="5">
        <f t="shared" si="4"/>
        <v>0</v>
      </c>
      <c r="C24" s="14">
        <f t="shared" si="15"/>
        <v>189</v>
      </c>
      <c r="E24" s="56"/>
      <c r="F24" s="242">
        <f>VLOOKUP(C24,Blad1!$A:$B,2,0)</f>
        <v>230</v>
      </c>
      <c r="G24" s="67" t="str">
        <f t="shared" si="5"/>
        <v/>
      </c>
      <c r="H24" s="4" t="str">
        <f>IF(G24="I",$K24,IF(G24="II",$K24-SUM(H$8:H23),IF(G24="III",$K24-SUM(H$8:H23),IF(G24="IV",$K24-SUM(H$8:H23),IF(G24="V",1-SUM(H$8:H23)," ")))))</f>
        <v xml:space="preserve"> </v>
      </c>
      <c r="I24" s="68" t="str">
        <f t="shared" si="6"/>
        <v/>
      </c>
      <c r="J24" s="43" t="str">
        <f>IF(I24="A",$K24,IF(I24="B",$K24-SUM(J$8:J23),IF(I24="C",$K24-SUM(J$8:J23),IF(I24="D",$K24-SUM(J$8:J23),IF(I24="E",1-SUM(J$8:J23)," ")))))</f>
        <v xml:space="preserve"> </v>
      </c>
      <c r="K24" s="1">
        <f>IF(C$4=0,0,(SUM(D$8:D24)/C$4))</f>
        <v>0</v>
      </c>
      <c r="L24" s="9" t="str">
        <f t="shared" si="0"/>
        <v xml:space="preserve"> </v>
      </c>
      <c r="M24" s="2" t="str">
        <f>IF(U24=2,K24,IF(W24=2,K24-SUM(M$8:M23),IF(X24=2,K24-SUM(M$8:M23),IF(X23=2,1-SUM(M$8:M23)," "))))</f>
        <v xml:space="preserve"> </v>
      </c>
      <c r="N24" s="1" t="str">
        <f t="shared" si="7"/>
        <v xml:space="preserve"> </v>
      </c>
      <c r="P24" s="3" t="str">
        <f>IF(O24="Plus",$K24,IF(O24="Basis",$K24-SUM(P$8:P23),IF(O24="Breedte",$K24-SUM(P$8:P23),IF(O23="Breedte",1-SUM(P$8:P23)," "))))</f>
        <v xml:space="preserve"> </v>
      </c>
      <c r="Q24" s="57" t="str">
        <f t="shared" si="22"/>
        <v/>
      </c>
      <c r="R24" s="124">
        <f t="shared" si="21"/>
        <v>230</v>
      </c>
      <c r="S24" s="12">
        <f t="shared" si="16"/>
        <v>189</v>
      </c>
      <c r="T24" s="18">
        <f t="shared" si="8"/>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9"/>
        <v>1</v>
      </c>
      <c r="Z24" s="12">
        <f t="shared" si="10"/>
        <v>1</v>
      </c>
      <c r="AA24" s="12">
        <f t="shared" si="11"/>
        <v>1</v>
      </c>
      <c r="AB24" s="12">
        <f t="shared" si="12"/>
        <v>1</v>
      </c>
      <c r="AD24" s="12">
        <f t="shared" si="17"/>
        <v>189</v>
      </c>
      <c r="AE24" s="18">
        <f t="shared" si="13"/>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4"/>
        <v>1</v>
      </c>
      <c r="AK24" s="12">
        <f t="shared" si="18"/>
        <v>1</v>
      </c>
      <c r="AL24" s="12">
        <f t="shared" si="19"/>
        <v>1</v>
      </c>
      <c r="AM24" s="12">
        <f t="shared" si="20"/>
        <v>1</v>
      </c>
      <c r="AQ24" s="27" t="s">
        <v>6</v>
      </c>
      <c r="AR24" s="28"/>
      <c r="AS24" s="28" t="s">
        <v>8</v>
      </c>
      <c r="AT24" s="28"/>
      <c r="AU24" s="28"/>
      <c r="AV24" s="51"/>
      <c r="AW24" s="141"/>
      <c r="AX24" s="132"/>
      <c r="AY24" s="28" t="s">
        <v>9</v>
      </c>
      <c r="AZ24" s="28"/>
      <c r="BA24" s="28"/>
      <c r="BB24" s="29"/>
    </row>
    <row r="25" spans="1:56" ht="12" customHeight="1" thickTop="1" x14ac:dyDescent="0.15">
      <c r="A25" s="5">
        <f t="shared" si="3"/>
        <v>0</v>
      </c>
      <c r="B25" s="5">
        <f t="shared" si="4"/>
        <v>0</v>
      </c>
      <c r="C25" s="14">
        <f t="shared" si="15"/>
        <v>188</v>
      </c>
      <c r="E25" s="56"/>
      <c r="F25" s="242">
        <f>VLOOKUP(C25,Blad1!$A:$B,2,0)</f>
        <v>230</v>
      </c>
      <c r="G25" s="67" t="str">
        <f t="shared" si="5"/>
        <v/>
      </c>
      <c r="H25" s="4" t="str">
        <f>IF(G25="I",$K25,IF(G25="II",$K25-SUM(H$8:H24),IF(G25="III",$K25-SUM(H$8:H24),IF(G25="IV",$K25-SUM(H$8:H24),IF(G25="V",1-SUM(H$8:H24)," ")))))</f>
        <v xml:space="preserve"> </v>
      </c>
      <c r="I25" s="68" t="str">
        <f t="shared" si="6"/>
        <v/>
      </c>
      <c r="J25" s="43" t="str">
        <f>IF(I25="A",$K25,IF(I25="B",$K25-SUM(J$8:J24),IF(I25="C",$K25-SUM(J$8:J24),IF(I25="D",$K25-SUM(J$8:J24),IF(I25="E",1-SUM(J$8:J24)," ")))))</f>
        <v xml:space="preserve"> </v>
      </c>
      <c r="K25" s="1">
        <f>IF(C$4=0,0,(SUM(D$8:D25)/C$4))</f>
        <v>0</v>
      </c>
      <c r="L25" s="9" t="str">
        <f t="shared" si="0"/>
        <v xml:space="preserve"> </v>
      </c>
      <c r="M25" s="2" t="str">
        <f>IF(U25=2,K25,IF(W25=2,K25-SUM(M$8:M24),IF(X25=2,K25-SUM(M$8:M24),IF(X24=2,1-SUM(M$8:M24)," "))))</f>
        <v xml:space="preserve"> </v>
      </c>
      <c r="N25" s="1" t="str">
        <f t="shared" si="7"/>
        <v xml:space="preserve"> </v>
      </c>
      <c r="P25" s="3" t="str">
        <f>IF(O25="Plus",$K25,IF(O25="Basis",$K25-SUM(P$8:P24),IF(O25="Breedte",$K25-SUM(P$8:P24),IF(O24="Breedte",1-SUM(P$8:P24)," "))))</f>
        <v xml:space="preserve"> </v>
      </c>
      <c r="Q25" s="57" t="str">
        <f t="shared" si="22"/>
        <v/>
      </c>
      <c r="R25" s="124">
        <f t="shared" si="21"/>
        <v>230</v>
      </c>
      <c r="S25" s="12">
        <f t="shared" si="16"/>
        <v>188</v>
      </c>
      <c r="T25" s="18">
        <f t="shared" si="8"/>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9"/>
        <v>1</v>
      </c>
      <c r="Z25" s="12">
        <f t="shared" si="10"/>
        <v>1</v>
      </c>
      <c r="AA25" s="12">
        <f t="shared" si="11"/>
        <v>1</v>
      </c>
      <c r="AB25" s="12">
        <f t="shared" si="12"/>
        <v>1</v>
      </c>
      <c r="AD25" s="12">
        <f t="shared" si="17"/>
        <v>188</v>
      </c>
      <c r="AE25" s="18">
        <f t="shared" si="13"/>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4"/>
        <v>1</v>
      </c>
      <c r="AK25" s="12">
        <f t="shared" si="18"/>
        <v>1</v>
      </c>
      <c r="AL25" s="12">
        <f t="shared" si="19"/>
        <v>1</v>
      </c>
      <c r="AM25" s="12">
        <f t="shared" si="20"/>
        <v>1</v>
      </c>
      <c r="AQ25" s="30"/>
      <c r="AR25" s="31"/>
      <c r="AS25" s="32" t="s">
        <v>17</v>
      </c>
      <c r="AT25" s="32" t="s">
        <v>18</v>
      </c>
      <c r="AU25" s="32" t="s">
        <v>19</v>
      </c>
      <c r="AV25" s="138" t="s">
        <v>20</v>
      </c>
      <c r="AW25" s="140"/>
      <c r="AX25" s="140"/>
      <c r="AY25" s="32" t="s">
        <v>17</v>
      </c>
      <c r="AZ25" s="32" t="s">
        <v>31</v>
      </c>
      <c r="BA25" s="32" t="s">
        <v>19</v>
      </c>
      <c r="BB25" s="33" t="s">
        <v>20</v>
      </c>
    </row>
    <row r="26" spans="1:56" ht="12" customHeight="1" thickBot="1" x14ac:dyDescent="0.2">
      <c r="A26" s="5">
        <f t="shared" si="3"/>
        <v>0</v>
      </c>
      <c r="B26" s="5">
        <f t="shared" si="4"/>
        <v>0</v>
      </c>
      <c r="C26" s="14">
        <f t="shared" si="15"/>
        <v>187</v>
      </c>
      <c r="F26" s="242">
        <f>VLOOKUP(C26,Blad1!$A:$B,2,0)</f>
        <v>230</v>
      </c>
      <c r="G26" s="67" t="str">
        <f t="shared" si="5"/>
        <v/>
      </c>
      <c r="H26" s="4" t="str">
        <f>IF(G26="I",$K26,IF(G26="II",$K26-SUM(H$8:H25),IF(G26="III",$K26-SUM(H$8:H25),IF(G26="IV",$K26-SUM(H$8:H25),IF(G26="V",1-SUM(H$8:H25)," ")))))</f>
        <v xml:space="preserve"> </v>
      </c>
      <c r="I26" s="68" t="str">
        <f t="shared" si="6"/>
        <v/>
      </c>
      <c r="J26" s="43" t="str">
        <f>IF(I26="A",$K26,IF(I26="B",$K26-SUM(J$8:J25),IF(I26="C",$K26-SUM(J$8:J25),IF(I26="D",$K26-SUM(J$8:J25),IF(I26="E",1-SUM(J$8:J25)," ")))))</f>
        <v xml:space="preserve"> </v>
      </c>
      <c r="K26" s="1">
        <f>IF(C$4=0,0,(SUM(D$8:D26)/C$4))</f>
        <v>0</v>
      </c>
      <c r="L26" s="9" t="str">
        <f t="shared" si="0"/>
        <v xml:space="preserve"> </v>
      </c>
      <c r="M26" s="2" t="str">
        <f>IF(U26=2,K26,IF(W26=2,K26-SUM(M$8:M25),IF(X26=2,K26-SUM(M$8:M25),IF(X25=2,1-SUM(M$8:M25)," "))))</f>
        <v xml:space="preserve"> </v>
      </c>
      <c r="N26" s="1" t="str">
        <f t="shared" si="7"/>
        <v xml:space="preserve"> </v>
      </c>
      <c r="P26" s="3" t="str">
        <f>IF(O26="Plus",$K26,IF(O26="Basis",$K26-SUM(P$8:P25),IF(O26="Breedte",$K26-SUM(P$8:P25),IF(O25="Breedte",1-SUM(P$8:P25)," "))))</f>
        <v xml:space="preserve"> </v>
      </c>
      <c r="Q26" s="57" t="str">
        <f t="shared" si="22"/>
        <v/>
      </c>
      <c r="R26" s="124">
        <f t="shared" si="21"/>
        <v>230</v>
      </c>
      <c r="S26" s="12">
        <f t="shared" si="16"/>
        <v>187</v>
      </c>
      <c r="T26" s="18">
        <f t="shared" si="8"/>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9"/>
        <v>1</v>
      </c>
      <c r="Z26" s="12">
        <f t="shared" si="10"/>
        <v>1</v>
      </c>
      <c r="AA26" s="12">
        <f t="shared" si="11"/>
        <v>1</v>
      </c>
      <c r="AB26" s="12">
        <f t="shared" si="12"/>
        <v>1</v>
      </c>
      <c r="AD26" s="12">
        <f t="shared" si="17"/>
        <v>187</v>
      </c>
      <c r="AE26" s="18">
        <f t="shared" si="13"/>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4"/>
        <v>1</v>
      </c>
      <c r="AK26" s="12">
        <f t="shared" si="18"/>
        <v>1</v>
      </c>
      <c r="AL26" s="12">
        <f t="shared" si="19"/>
        <v>1</v>
      </c>
      <c r="AM26" s="12">
        <f t="shared" si="20"/>
        <v>1</v>
      </c>
      <c r="AQ26" s="49" t="s">
        <v>24</v>
      </c>
      <c r="AR26" s="50">
        <v>0.2</v>
      </c>
      <c r="AS26" s="125">
        <f>IF(AS18=0,0,VLOOKUP("Plus",$L:$R,7,FALSE))</f>
        <v>0</v>
      </c>
      <c r="AT26" s="19">
        <f>AT18</f>
        <v>0</v>
      </c>
      <c r="AU26" s="20">
        <f>AU18</f>
        <v>0</v>
      </c>
      <c r="AV26" s="20">
        <f>AV18</f>
        <v>0</v>
      </c>
      <c r="AW26" s="131"/>
      <c r="AX26" s="132"/>
      <c r="AY26" s="126">
        <f>IF(AY18=0,0,VLOOKUP("Plus",$O:$T,4,FALSE))</f>
        <v>0</v>
      </c>
      <c r="AZ26" s="47">
        <f t="shared" ref="AZ26:BB28" si="24">AZ18</f>
        <v>0</v>
      </c>
      <c r="BA26" s="26">
        <f t="shared" si="24"/>
        <v>0</v>
      </c>
      <c r="BB26" s="22">
        <f t="shared" si="24"/>
        <v>0</v>
      </c>
    </row>
    <row r="27" spans="1:56" ht="12" customHeight="1" thickTop="1" thickBot="1" x14ac:dyDescent="0.2">
      <c r="A27" s="5">
        <f t="shared" si="3"/>
        <v>0</v>
      </c>
      <c r="B27" s="5">
        <f t="shared" si="4"/>
        <v>0</v>
      </c>
      <c r="C27" s="14">
        <f t="shared" si="15"/>
        <v>186</v>
      </c>
      <c r="F27" s="242">
        <f>VLOOKUP(C27,Blad1!$A:$B,2,0)</f>
        <v>230</v>
      </c>
      <c r="G27" s="67" t="str">
        <f t="shared" si="5"/>
        <v/>
      </c>
      <c r="H27" s="4" t="str">
        <f>IF(G27="I",$K27,IF(G27="II",$K27-SUM(H$8:H26),IF(G27="III",$K27-SUM(H$8:H26),IF(G27="IV",$K27-SUM(H$8:H26),IF(G27="V",1-SUM(H$8:H26)," ")))))</f>
        <v xml:space="preserve"> </v>
      </c>
      <c r="I27" s="68" t="str">
        <f t="shared" si="6"/>
        <v/>
      </c>
      <c r="J27" s="43" t="str">
        <f>IF(I27="A",$K27,IF(I27="B",$K27-SUM(J$8:J26),IF(I27="C",$K27-SUM(J$8:J26),IF(I27="D",$K27-SUM(J$8:J26),IF(I27="E",1-SUM(J$8:J26)," ")))))</f>
        <v xml:space="preserve"> </v>
      </c>
      <c r="K27" s="1">
        <f>IF(C$4=0,0,(SUM(D$8:D27)/C$4))</f>
        <v>0</v>
      </c>
      <c r="L27" s="9" t="str">
        <f t="shared" si="0"/>
        <v xml:space="preserve"> </v>
      </c>
      <c r="M27" s="2" t="str">
        <f>IF(U27=2,K27,IF(W27=2,K27-SUM(M$8:M26),IF(X27=2,K27-SUM(M$8:M26),IF(X26=2,1-SUM(M$8:M26)," "))))</f>
        <v xml:space="preserve"> </v>
      </c>
      <c r="N27" s="1" t="str">
        <f t="shared" si="7"/>
        <v xml:space="preserve"> </v>
      </c>
      <c r="P27" s="3" t="str">
        <f>IF(O27="Plus",$K27,IF(O27="Basis",$K27-SUM(P$8:P26),IF(O27="Breedte",$K27-SUM(P$8:P26),IF(O26="Breedte",1-SUM(P$8:P26)," "))))</f>
        <v xml:space="preserve"> </v>
      </c>
      <c r="Q27" s="57" t="str">
        <f t="shared" si="22"/>
        <v/>
      </c>
      <c r="R27" s="124">
        <f t="shared" si="21"/>
        <v>230</v>
      </c>
      <c r="S27" s="12">
        <f t="shared" si="16"/>
        <v>186</v>
      </c>
      <c r="T27" s="18">
        <f t="shared" si="8"/>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9"/>
        <v>1</v>
      </c>
      <c r="Z27" s="12">
        <f t="shared" si="10"/>
        <v>1</v>
      </c>
      <c r="AA27" s="12">
        <f t="shared" si="11"/>
        <v>1</v>
      </c>
      <c r="AB27" s="12">
        <f t="shared" si="12"/>
        <v>1</v>
      </c>
      <c r="AD27" s="12">
        <f t="shared" si="17"/>
        <v>186</v>
      </c>
      <c r="AE27" s="18">
        <f t="shared" si="13"/>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4"/>
        <v>1</v>
      </c>
      <c r="AK27" s="12">
        <f t="shared" si="18"/>
        <v>1</v>
      </c>
      <c r="AL27" s="12">
        <f t="shared" si="19"/>
        <v>1</v>
      </c>
      <c r="AM27" s="12">
        <f t="shared" si="20"/>
        <v>1</v>
      </c>
      <c r="AQ27" s="49" t="s">
        <v>22</v>
      </c>
      <c r="AR27" s="50">
        <v>0.6</v>
      </c>
      <c r="AS27" s="125">
        <f>IF(AS19=0,0,VLOOKUP("Basis",$L:$R,7,FALSE))</f>
        <v>0</v>
      </c>
      <c r="AT27" s="19">
        <f>AT19</f>
        <v>0</v>
      </c>
      <c r="AU27" s="20">
        <f t="shared" ref="AU27:AV28" si="25">AU19</f>
        <v>0</v>
      </c>
      <c r="AV27" s="20">
        <f t="shared" si="25"/>
        <v>0</v>
      </c>
      <c r="AW27" s="133"/>
      <c r="AX27" s="134"/>
      <c r="AY27" s="126">
        <f>IF(AY19=0,0,VLOOKUP("Basis",$O:$T,4,FALSE))</f>
        <v>0</v>
      </c>
      <c r="AZ27" s="47">
        <f t="shared" si="24"/>
        <v>0</v>
      </c>
      <c r="BA27" s="26">
        <f t="shared" si="24"/>
        <v>0</v>
      </c>
      <c r="BB27" s="22">
        <f t="shared" si="24"/>
        <v>0</v>
      </c>
    </row>
    <row r="28" spans="1:56" ht="12" customHeight="1" thickTop="1" thickBot="1" x14ac:dyDescent="0.2">
      <c r="A28" s="5">
        <f t="shared" si="3"/>
        <v>0</v>
      </c>
      <c r="B28" s="5">
        <f t="shared" si="4"/>
        <v>0</v>
      </c>
      <c r="C28" s="14">
        <f t="shared" si="15"/>
        <v>185</v>
      </c>
      <c r="F28" s="242">
        <f>VLOOKUP(C28,Blad1!$A:$B,2,0)</f>
        <v>230</v>
      </c>
      <c r="G28" s="67" t="str">
        <f t="shared" si="5"/>
        <v/>
      </c>
      <c r="H28" s="4" t="str">
        <f>IF(G28="I",$K28,IF(G28="II",$K28-SUM(H$8:H27),IF(G28="III",$K28-SUM(H$8:H27),IF(G28="IV",$K28-SUM(H$8:H27),IF(G28="V",1-SUM(H$8:H27)," ")))))</f>
        <v xml:space="preserve"> </v>
      </c>
      <c r="I28" s="68" t="str">
        <f t="shared" si="6"/>
        <v/>
      </c>
      <c r="J28" s="43" t="str">
        <f>IF(I28="A",$K28,IF(I28="B",$K28-SUM(J$8:J27),IF(I28="C",$K28-SUM(J$8:J27),IF(I28="D",$K28-SUM(J$8:J27),IF(I28="E",1-SUM(J$8:J27)," ")))))</f>
        <v xml:space="preserve"> </v>
      </c>
      <c r="K28" s="1">
        <f>IF(C$4=0,0,(SUM(D$8:D28)/C$4))</f>
        <v>0</v>
      </c>
      <c r="L28" s="9" t="str">
        <f t="shared" si="0"/>
        <v xml:space="preserve"> </v>
      </c>
      <c r="M28" s="2" t="str">
        <f>IF(U28=2,K28,IF(W28=2,K28-SUM(M$8:M27),IF(X28=2,K28-SUM(M$8:M27),IF(X27=2,1-SUM(M$8:M27)," "))))</f>
        <v xml:space="preserve"> </v>
      </c>
      <c r="N28" s="1" t="str">
        <f t="shared" si="7"/>
        <v xml:space="preserve"> </v>
      </c>
      <c r="P28" s="3" t="str">
        <f>IF(O28="Plus",$K28,IF(O28="Basis",$K28-SUM(P$8:P27),IF(O28="Breedte",$K28-SUM(P$8:P27),IF(O27="Breedte",1-SUM(P$8:P27)," "))))</f>
        <v xml:space="preserve"> </v>
      </c>
      <c r="Q28" s="57" t="str">
        <f t="shared" si="22"/>
        <v/>
      </c>
      <c r="R28" s="124">
        <f t="shared" si="21"/>
        <v>230</v>
      </c>
      <c r="S28" s="12">
        <f t="shared" si="16"/>
        <v>185</v>
      </c>
      <c r="T28" s="18">
        <f t="shared" si="8"/>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9"/>
        <v>1</v>
      </c>
      <c r="Z28" s="12">
        <f t="shared" si="10"/>
        <v>1</v>
      </c>
      <c r="AA28" s="12">
        <f t="shared" si="11"/>
        <v>1</v>
      </c>
      <c r="AB28" s="12">
        <f t="shared" si="12"/>
        <v>1</v>
      </c>
      <c r="AD28" s="12">
        <f t="shared" si="17"/>
        <v>185</v>
      </c>
      <c r="AE28" s="18">
        <f t="shared" si="13"/>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4"/>
        <v>1</v>
      </c>
      <c r="AK28" s="12">
        <f t="shared" si="18"/>
        <v>1</v>
      </c>
      <c r="AL28" s="12">
        <f t="shared" si="19"/>
        <v>1</v>
      </c>
      <c r="AM28" s="12">
        <f t="shared" si="20"/>
        <v>1</v>
      </c>
      <c r="AQ28" s="49" t="s">
        <v>23</v>
      </c>
      <c r="AR28" s="50">
        <v>0.2</v>
      </c>
      <c r="AS28" s="125">
        <f>IF(AS20=0,0,VLOOKUP("Breedte",$L:$R,7,FALSE))</f>
        <v>0</v>
      </c>
      <c r="AT28" s="19">
        <f>AT20</f>
        <v>0</v>
      </c>
      <c r="AU28" s="20">
        <f t="shared" si="25"/>
        <v>0</v>
      </c>
      <c r="AV28" s="20">
        <f t="shared" si="25"/>
        <v>0</v>
      </c>
      <c r="AW28" s="133"/>
      <c r="AX28" s="134"/>
      <c r="AY28" s="126">
        <f>IF(AY20=0,0,VLOOKUP("Breedte",$O:$T,4,FALSE))</f>
        <v>0</v>
      </c>
      <c r="AZ28" s="47">
        <f t="shared" si="24"/>
        <v>0</v>
      </c>
      <c r="BA28" s="26">
        <f t="shared" si="24"/>
        <v>0</v>
      </c>
      <c r="BB28" s="22">
        <f t="shared" si="24"/>
        <v>0</v>
      </c>
    </row>
    <row r="29" spans="1:56" ht="12" customHeight="1" thickTop="1" thickBot="1" x14ac:dyDescent="0.2">
      <c r="A29" s="5">
        <f t="shared" si="3"/>
        <v>0</v>
      </c>
      <c r="B29" s="5">
        <f t="shared" si="4"/>
        <v>0</v>
      </c>
      <c r="C29" s="14">
        <f t="shared" si="15"/>
        <v>184</v>
      </c>
      <c r="F29" s="242">
        <f>VLOOKUP(C29,Blad1!$A:$B,2,0)</f>
        <v>230</v>
      </c>
      <c r="G29" s="67" t="str">
        <f t="shared" si="5"/>
        <v/>
      </c>
      <c r="H29" s="4" t="str">
        <f>IF(G29="I",$K29,IF(G29="II",$K29-SUM(H$8:H28),IF(G29="III",$K29-SUM(H$8:H28),IF(G29="IV",$K29-SUM(H$8:H28),IF(G29="V",1-SUM(H$8:H28)," ")))))</f>
        <v xml:space="preserve"> </v>
      </c>
      <c r="I29" s="68" t="str">
        <f t="shared" si="6"/>
        <v/>
      </c>
      <c r="J29" s="43" t="str">
        <f>IF(I29="A",$K29,IF(I29="B",$K29-SUM(J$8:J28),IF(I29="C",$K29-SUM(J$8:J28),IF(I29="D",$K29-SUM(J$8:J28),IF(I29="E",1-SUM(J$8:J28)," ")))))</f>
        <v xml:space="preserve"> </v>
      </c>
      <c r="K29" s="1">
        <f>IF(C$4=0,0,(SUM(D$8:D29)/C$4))</f>
        <v>0</v>
      </c>
      <c r="L29" s="9" t="str">
        <f t="shared" si="0"/>
        <v xml:space="preserve"> </v>
      </c>
      <c r="M29" s="2" t="str">
        <f>IF(U29=2,K29,IF(W29=2,K29-SUM(M$8:M28),IF(X29=2,K29-SUM(M$8:M28),IF(X28=2,1-SUM(M$8:M28)," "))))</f>
        <v xml:space="preserve"> </v>
      </c>
      <c r="N29" s="1" t="str">
        <f t="shared" si="7"/>
        <v xml:space="preserve"> </v>
      </c>
      <c r="P29" s="3" t="str">
        <f>IF(O29="Plus",$K29,IF(O29="Basis",$K29-SUM(P$8:P28),IF(O29="Breedte",$K29-SUM(P$8:P28),IF(O28="Breedte",1-SUM(P$8:P28)," "))))</f>
        <v xml:space="preserve"> </v>
      </c>
      <c r="Q29" s="57" t="str">
        <f t="shared" si="22"/>
        <v/>
      </c>
      <c r="R29" s="124">
        <f t="shared" si="21"/>
        <v>230</v>
      </c>
      <c r="S29" s="12">
        <f t="shared" si="16"/>
        <v>184</v>
      </c>
      <c r="T29" s="18">
        <f t="shared" si="8"/>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9"/>
        <v>1</v>
      </c>
      <c r="Z29" s="12">
        <f t="shared" si="10"/>
        <v>1</v>
      </c>
      <c r="AA29" s="12">
        <f t="shared" si="11"/>
        <v>1</v>
      </c>
      <c r="AB29" s="12">
        <f t="shared" si="12"/>
        <v>1</v>
      </c>
      <c r="AD29" s="12">
        <f t="shared" si="17"/>
        <v>184</v>
      </c>
      <c r="AE29" s="18">
        <f t="shared" si="13"/>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4"/>
        <v>1</v>
      </c>
      <c r="AK29" s="12">
        <f t="shared" si="18"/>
        <v>1</v>
      </c>
      <c r="AL29" s="12">
        <f t="shared" si="19"/>
        <v>1</v>
      </c>
      <c r="AM29" s="12">
        <f t="shared" si="20"/>
        <v>1</v>
      </c>
      <c r="AQ29" s="49" t="s">
        <v>25</v>
      </c>
      <c r="AR29" s="50"/>
      <c r="AS29" s="125"/>
      <c r="AT29" s="19"/>
      <c r="AU29" s="20"/>
      <c r="AV29" s="20">
        <f>IF(SUM(AT26:AT28)&lt;AT30,1,0)</f>
        <v>0</v>
      </c>
      <c r="AW29" s="133"/>
      <c r="AX29" s="134"/>
      <c r="AY29" s="21"/>
      <c r="AZ29" s="47"/>
      <c r="BA29" s="26"/>
      <c r="BB29" s="22">
        <f>IF(SUM(W11:W13)=0,0,IF(SUM(AT26:AT28)&lt;AT30,1,0))</f>
        <v>0</v>
      </c>
    </row>
    <row r="30" spans="1:56" ht="12" customHeight="1" thickTop="1" thickBot="1" x14ac:dyDescent="0.2">
      <c r="A30" s="5">
        <f t="shared" si="3"/>
        <v>0</v>
      </c>
      <c r="B30" s="5">
        <f t="shared" si="4"/>
        <v>0</v>
      </c>
      <c r="C30" s="14">
        <f t="shared" si="15"/>
        <v>183</v>
      </c>
      <c r="F30" s="242">
        <f>VLOOKUP(C30,Blad1!$A:$B,2,0)</f>
        <v>230</v>
      </c>
      <c r="G30" s="67" t="str">
        <f t="shared" si="5"/>
        <v/>
      </c>
      <c r="H30" s="4" t="str">
        <f>IF(G30="I",$K30,IF(G30="II",$K30-SUM(H$8:H29),IF(G30="III",$K30-SUM(H$8:H29),IF(G30="IV",$K30-SUM(H$8:H29),IF(G30="V",1-SUM(H$8:H29)," ")))))</f>
        <v xml:space="preserve"> </v>
      </c>
      <c r="I30" s="68" t="str">
        <f t="shared" si="6"/>
        <v/>
      </c>
      <c r="J30" s="43" t="str">
        <f>IF(I30="A",$K30,IF(I30="B",$K30-SUM(J$8:J29),IF(I30="C",$K30-SUM(J$8:J29),IF(I30="D",$K30-SUM(J$8:J29),IF(I30="E",1-SUM(J$8:J29)," ")))))</f>
        <v xml:space="preserve"> </v>
      </c>
      <c r="K30" s="1">
        <f>IF(C$4=0,0,(SUM(D$8:D30)/C$4))</f>
        <v>0</v>
      </c>
      <c r="L30" s="9" t="str">
        <f t="shared" si="0"/>
        <v xml:space="preserve"> </v>
      </c>
      <c r="M30" s="2" t="str">
        <f>IF(U30=2,K30,IF(W30=2,K30-SUM(M$8:M29),IF(X30=2,K30-SUM(M$8:M29),IF(X29=2,1-SUM(M$8:M29)," "))))</f>
        <v xml:space="preserve"> </v>
      </c>
      <c r="N30" s="1" t="str">
        <f t="shared" si="7"/>
        <v xml:space="preserve"> </v>
      </c>
      <c r="P30" s="3" t="str">
        <f>IF(O30="Plus",$K30,IF(O30="Basis",$K30-SUM(P$8:P29),IF(O30="Breedte",$K30-SUM(P$8:P29),IF(O29="Breedte",1-SUM(P$8:P29)," "))))</f>
        <v xml:space="preserve"> </v>
      </c>
      <c r="Q30" s="57" t="str">
        <f t="shared" si="22"/>
        <v/>
      </c>
      <c r="R30" s="124">
        <f t="shared" si="21"/>
        <v>230</v>
      </c>
      <c r="S30" s="12">
        <f t="shared" si="16"/>
        <v>183</v>
      </c>
      <c r="T30" s="18">
        <f t="shared" si="8"/>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9"/>
        <v>1</v>
      </c>
      <c r="Z30" s="12">
        <f t="shared" si="10"/>
        <v>1</v>
      </c>
      <c r="AA30" s="12">
        <f t="shared" si="11"/>
        <v>1</v>
      </c>
      <c r="AB30" s="12">
        <f t="shared" si="12"/>
        <v>1</v>
      </c>
      <c r="AD30" s="12">
        <f t="shared" si="17"/>
        <v>183</v>
      </c>
      <c r="AE30" s="18">
        <f t="shared" si="13"/>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4"/>
        <v>1</v>
      </c>
      <c r="AK30" s="12">
        <f t="shared" si="18"/>
        <v>1</v>
      </c>
      <c r="AL30" s="12">
        <f t="shared" si="19"/>
        <v>1</v>
      </c>
      <c r="AM30" s="12">
        <f t="shared" si="20"/>
        <v>1</v>
      </c>
      <c r="AQ30" s="52"/>
      <c r="AR30" s="53"/>
      <c r="AS30" s="36"/>
      <c r="AT30" s="143">
        <f>C4</f>
        <v>0</v>
      </c>
      <c r="AU30" s="36"/>
      <c r="AV30" s="36"/>
      <c r="AW30" s="137"/>
      <c r="AX30" s="137"/>
      <c r="AY30" s="37"/>
      <c r="AZ30" s="48">
        <f>AT30</f>
        <v>0</v>
      </c>
      <c r="BA30" s="37"/>
      <c r="BB30" s="38"/>
    </row>
    <row r="31" spans="1:56" ht="12" customHeight="1" thickTop="1" thickBot="1" x14ac:dyDescent="0.2">
      <c r="A31" s="5">
        <f t="shared" si="3"/>
        <v>0</v>
      </c>
      <c r="B31" s="5">
        <f t="shared" si="4"/>
        <v>0</v>
      </c>
      <c r="C31" s="14">
        <f t="shared" si="15"/>
        <v>182</v>
      </c>
      <c r="F31" s="242">
        <f>VLOOKUP(C31,Blad1!$A:$B,2,0)</f>
        <v>230</v>
      </c>
      <c r="G31" s="67" t="str">
        <f t="shared" si="5"/>
        <v/>
      </c>
      <c r="H31" s="4" t="str">
        <f>IF(G31="I",$K31,IF(G31="II",$K31-SUM(H$8:H30),IF(G31="III",$K31-SUM(H$8:H30),IF(G31="IV",$K31-SUM(H$8:H30),IF(G31="V",1-SUM(H$8:H30)," ")))))</f>
        <v xml:space="preserve"> </v>
      </c>
      <c r="I31" s="68" t="str">
        <f t="shared" si="6"/>
        <v/>
      </c>
      <c r="J31" s="43" t="str">
        <f>IF(I31="A",$K31,IF(I31="B",$K31-SUM(J$8:J30),IF(I31="C",$K31-SUM(J$8:J30),IF(I31="D",$K31-SUM(J$8:J30),IF(I31="E",1-SUM(J$8:J30)," ")))))</f>
        <v xml:space="preserve"> </v>
      </c>
      <c r="K31" s="1">
        <f>IF(C$4=0,0,(SUM(D$8:D31)/C$4))</f>
        <v>0</v>
      </c>
      <c r="L31" s="9" t="str">
        <f t="shared" si="0"/>
        <v xml:space="preserve"> </v>
      </c>
      <c r="M31" s="2" t="str">
        <f>IF(U31=2,K31,IF(W31=2,K31-SUM(M$8:M30),IF(X31=2,K31-SUM(M$8:M30),IF(X30=2,1-SUM(M$8:M30)," "))))</f>
        <v xml:space="preserve"> </v>
      </c>
      <c r="N31" s="1" t="str">
        <f t="shared" si="7"/>
        <v xml:space="preserve"> </v>
      </c>
      <c r="P31" s="3" t="str">
        <f>IF(O31="Plus",$K31,IF(O31="Basis",$K31-SUM(P$8:P30),IF(O31="Breedte",$K31-SUM(P$8:P30),IF(O30="Breedte",1-SUM(P$8:P30)," "))))</f>
        <v xml:space="preserve"> </v>
      </c>
      <c r="Q31" s="57" t="str">
        <f t="shared" si="22"/>
        <v/>
      </c>
      <c r="R31" s="124">
        <f t="shared" si="21"/>
        <v>230</v>
      </c>
      <c r="S31" s="12">
        <f t="shared" si="16"/>
        <v>182</v>
      </c>
      <c r="T31" s="18">
        <f t="shared" si="8"/>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9"/>
        <v>1</v>
      </c>
      <c r="Z31" s="12">
        <f t="shared" si="10"/>
        <v>1</v>
      </c>
      <c r="AA31" s="12">
        <f t="shared" si="11"/>
        <v>1</v>
      </c>
      <c r="AB31" s="12">
        <f t="shared" si="12"/>
        <v>1</v>
      </c>
      <c r="AD31" s="12">
        <f t="shared" si="17"/>
        <v>182</v>
      </c>
      <c r="AE31" s="18">
        <f t="shared" si="13"/>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4"/>
        <v>1</v>
      </c>
      <c r="AK31" s="12">
        <f t="shared" si="18"/>
        <v>1</v>
      </c>
      <c r="AL31" s="12">
        <f t="shared" si="19"/>
        <v>1</v>
      </c>
      <c r="AM31" s="12">
        <f t="shared" si="20"/>
        <v>1</v>
      </c>
      <c r="AQ31" s="60"/>
      <c r="AR31" s="60"/>
      <c r="AS31" s="60"/>
      <c r="AT31" s="60"/>
      <c r="AU31" s="60"/>
      <c r="AV31" s="60"/>
      <c r="AW31" s="136"/>
      <c r="AX31" s="136"/>
      <c r="AY31" s="60"/>
      <c r="AZ31" s="60"/>
      <c r="BA31" s="60"/>
      <c r="BB31" s="60"/>
    </row>
    <row r="32" spans="1:56" ht="12" customHeight="1" thickTop="1" x14ac:dyDescent="0.15">
      <c r="A32" s="5">
        <f t="shared" si="3"/>
        <v>0</v>
      </c>
      <c r="B32" s="5">
        <f t="shared" si="4"/>
        <v>0</v>
      </c>
      <c r="C32" s="14">
        <f t="shared" si="15"/>
        <v>181</v>
      </c>
      <c r="F32" s="242">
        <f>VLOOKUP(C32,Blad1!$A:$B,2,0)</f>
        <v>230</v>
      </c>
      <c r="G32" s="67" t="str">
        <f t="shared" si="5"/>
        <v/>
      </c>
      <c r="H32" s="4" t="str">
        <f>IF(G32="I",$K32,IF(G32="II",$K32-SUM(H$8:H31),IF(G32="III",$K32-SUM(H$8:H31),IF(G32="IV",$K32-SUM(H$8:H31),IF(G32="V",1-SUM(H$8:H31)," ")))))</f>
        <v xml:space="preserve"> </v>
      </c>
      <c r="I32" s="68" t="str">
        <f t="shared" si="6"/>
        <v/>
      </c>
      <c r="J32" s="43" t="str">
        <f>IF(I32="A",$K32,IF(I32="B",$K32-SUM(J$8:J31),IF(I32="C",$K32-SUM(J$8:J31),IF(I32="D",$K32-SUM(J$8:J31),IF(I32="E",1-SUM(J$8:J31)," ")))))</f>
        <v xml:space="preserve"> </v>
      </c>
      <c r="K32" s="1">
        <f>IF(C$4=0,0,(SUM(D$8:D32)/C$4))</f>
        <v>0</v>
      </c>
      <c r="L32" s="9" t="str">
        <f t="shared" si="0"/>
        <v xml:space="preserve"> </v>
      </c>
      <c r="M32" s="2" t="str">
        <f>IF(U32=2,K32,IF(W32=2,K32-SUM(M$8:M31),IF(X32=2,K32-SUM(M$8:M31),IF(X31=2,1-SUM(M$8:M31)," "))))</f>
        <v xml:space="preserve"> </v>
      </c>
      <c r="N32" s="1" t="str">
        <f t="shared" si="7"/>
        <v xml:space="preserve"> </v>
      </c>
      <c r="P32" s="3" t="str">
        <f>IF(O32="Plus",$K32,IF(O32="Basis",$K32-SUM(P$8:P31),IF(O32="Breedte",$K32-SUM(P$8:P31),IF(O31="Breedte",1-SUM(P$8:P31)," "))))</f>
        <v xml:space="preserve"> </v>
      </c>
      <c r="Q32" s="57" t="str">
        <f t="shared" si="22"/>
        <v/>
      </c>
      <c r="R32" s="124">
        <f t="shared" si="21"/>
        <v>230</v>
      </c>
      <c r="S32" s="12">
        <f t="shared" si="16"/>
        <v>181</v>
      </c>
      <c r="T32" s="18">
        <f t="shared" si="8"/>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9"/>
        <v>1</v>
      </c>
      <c r="Z32" s="12">
        <f t="shared" si="10"/>
        <v>1</v>
      </c>
      <c r="AA32" s="12">
        <f t="shared" si="11"/>
        <v>1</v>
      </c>
      <c r="AB32" s="12">
        <f t="shared" si="12"/>
        <v>1</v>
      </c>
      <c r="AD32" s="12">
        <f t="shared" si="17"/>
        <v>181</v>
      </c>
      <c r="AE32" s="18">
        <f t="shared" si="13"/>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4"/>
        <v>1</v>
      </c>
      <c r="AK32" s="12">
        <f t="shared" si="18"/>
        <v>1</v>
      </c>
      <c r="AL32" s="12">
        <f t="shared" si="19"/>
        <v>1</v>
      </c>
      <c r="AM32" s="12">
        <f t="shared" si="20"/>
        <v>1</v>
      </c>
      <c r="AQ32" s="49" t="s">
        <v>24</v>
      </c>
      <c r="AR32" s="51"/>
      <c r="AS32" s="123"/>
      <c r="AT32" s="51"/>
      <c r="AU32" s="51"/>
      <c r="AV32" s="51"/>
      <c r="AW32" s="51"/>
      <c r="AX32" s="51"/>
      <c r="AY32" s="51"/>
      <c r="AZ32" s="51"/>
      <c r="BA32" s="51"/>
      <c r="BB32" s="55"/>
    </row>
    <row r="33" spans="1:54" ht="12" customHeight="1" x14ac:dyDescent="0.15">
      <c r="A33" s="5">
        <f t="shared" si="3"/>
        <v>0</v>
      </c>
      <c r="B33" s="5">
        <f t="shared" si="4"/>
        <v>0</v>
      </c>
      <c r="C33" s="14">
        <f t="shared" si="15"/>
        <v>180</v>
      </c>
      <c r="F33" s="242">
        <f>VLOOKUP(C33,Blad1!$A:$B,2,0)</f>
        <v>230</v>
      </c>
      <c r="G33" s="67" t="str">
        <f t="shared" si="5"/>
        <v/>
      </c>
      <c r="H33" s="4" t="str">
        <f>IF(G33="I",$K33,IF(G33="II",$K33-SUM(H$8:H32),IF(G33="III",$K33-SUM(H$8:H32),IF(G33="IV",$K33-SUM(H$8:H32),IF(G33="V",1-SUM(H$8:H32)," ")))))</f>
        <v xml:space="preserve"> </v>
      </c>
      <c r="I33" s="68" t="str">
        <f t="shared" si="6"/>
        <v/>
      </c>
      <c r="J33" s="43" t="str">
        <f>IF(I33="A",$K33,IF(I33="B",$K33-SUM(J$8:J32),IF(I33="C",$K33-SUM(J$8:J32),IF(I33="D",$K33-SUM(J$8:J32),IF(I33="E",1-SUM(J$8:J32)," ")))))</f>
        <v xml:space="preserve"> </v>
      </c>
      <c r="K33" s="1">
        <f>IF(C$4=0,0,(SUM(D$8:D33)/C$4))</f>
        <v>0</v>
      </c>
      <c r="L33" s="9" t="str">
        <f t="shared" si="0"/>
        <v xml:space="preserve"> </v>
      </c>
      <c r="M33" s="2" t="str">
        <f>IF(U33=2,K33,IF(W33=2,K33-SUM(M$8:M32),IF(X33=2,K33-SUM(M$8:M32),IF(X32=2,1-SUM(M$8:M32)," "))))</f>
        <v xml:space="preserve"> </v>
      </c>
      <c r="N33" s="1" t="str">
        <f t="shared" si="7"/>
        <v xml:space="preserve"> </v>
      </c>
      <c r="P33" s="3" t="str">
        <f>IF(O33="Plus",$K33,IF(O33="Basis",$K33-SUM(P$8:P32),IF(O33="Breedte",$K33-SUM(P$8:P32),IF(O32="Breedte",1-SUM(P$8:P32)," "))))</f>
        <v xml:space="preserve"> </v>
      </c>
      <c r="Q33" s="57" t="str">
        <f t="shared" si="22"/>
        <v/>
      </c>
      <c r="R33" s="124">
        <f t="shared" si="21"/>
        <v>230</v>
      </c>
      <c r="S33" s="12">
        <f t="shared" si="16"/>
        <v>180</v>
      </c>
      <c r="T33" s="18">
        <f t="shared" si="8"/>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9"/>
        <v>1</v>
      </c>
      <c r="Z33" s="12">
        <f t="shared" si="10"/>
        <v>1</v>
      </c>
      <c r="AA33" s="12">
        <f t="shared" si="11"/>
        <v>1</v>
      </c>
      <c r="AB33" s="12">
        <f t="shared" si="12"/>
        <v>1</v>
      </c>
      <c r="AD33" s="12">
        <f t="shared" si="17"/>
        <v>180</v>
      </c>
      <c r="AE33" s="18">
        <f t="shared" si="13"/>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4"/>
        <v>1</v>
      </c>
      <c r="AK33" s="12">
        <f t="shared" si="18"/>
        <v>1</v>
      </c>
      <c r="AL33" s="12">
        <f t="shared" si="19"/>
        <v>1</v>
      </c>
      <c r="AM33" s="12">
        <f t="shared" si="20"/>
        <v>1</v>
      </c>
      <c r="AQ33" s="249" t="e">
        <f>VLOOKUP(AQ32,L8:Q275,6,FALSE)</f>
        <v>#N/A</v>
      </c>
      <c r="AR33" s="250"/>
      <c r="AS33" s="250"/>
      <c r="AT33" s="250"/>
      <c r="AU33" s="250"/>
      <c r="AV33" s="250"/>
      <c r="AW33" s="250"/>
      <c r="AX33" s="250"/>
      <c r="AY33" s="250"/>
      <c r="AZ33" s="250"/>
      <c r="BA33" s="250"/>
      <c r="BB33" s="251"/>
    </row>
    <row r="34" spans="1:54" ht="12" customHeight="1" x14ac:dyDescent="0.15">
      <c r="A34" s="5">
        <f t="shared" si="3"/>
        <v>0</v>
      </c>
      <c r="B34" s="5">
        <f t="shared" si="4"/>
        <v>0</v>
      </c>
      <c r="C34" s="14">
        <f t="shared" si="15"/>
        <v>179</v>
      </c>
      <c r="F34" s="242">
        <f>VLOOKUP(C34,Blad1!$A:$B,2,0)</f>
        <v>230</v>
      </c>
      <c r="G34" s="67" t="str">
        <f t="shared" si="5"/>
        <v/>
      </c>
      <c r="H34" s="4" t="str">
        <f>IF(G34="I",$K34,IF(G34="II",$K34-SUM(H$8:H33),IF(G34="III",$K34-SUM(H$8:H33),IF(G34="IV",$K34-SUM(H$8:H33),IF(G34="V",1-SUM(H$8:H33)," ")))))</f>
        <v xml:space="preserve"> </v>
      </c>
      <c r="I34" s="68" t="str">
        <f t="shared" si="6"/>
        <v/>
      </c>
      <c r="J34" s="43" t="str">
        <f>IF(I34="A",$K34,IF(I34="B",$K34-SUM(J$8:J33),IF(I34="C",$K34-SUM(J$8:J33),IF(I34="D",$K34-SUM(J$8:J33),IF(I34="E",1-SUM(J$8:J33)," ")))))</f>
        <v xml:space="preserve"> </v>
      </c>
      <c r="K34" s="1">
        <f>IF(C$4=0,0,(SUM(D$8:D34)/C$4))</f>
        <v>0</v>
      </c>
      <c r="L34" s="9" t="str">
        <f t="shared" si="0"/>
        <v xml:space="preserve"> </v>
      </c>
      <c r="M34" s="2" t="str">
        <f>IF(U34=2,K34,IF(W34=2,K34-SUM(M$8:M33),IF(X34=2,K34-SUM(M$8:M33),IF(X33=2,1-SUM(M$8:M33)," "))))</f>
        <v xml:space="preserve"> </v>
      </c>
      <c r="N34" s="1" t="str">
        <f t="shared" si="7"/>
        <v xml:space="preserve"> </v>
      </c>
      <c r="P34" s="3" t="str">
        <f>IF(O34="Plus",$K34,IF(O34="Basis",$K34-SUM(P$8:P33),IF(O34="Breedte",$K34-SUM(P$8:P33),IF(O33="Breedte",1-SUM(P$8:P33)," "))))</f>
        <v xml:space="preserve"> </v>
      </c>
      <c r="Q34" s="57" t="str">
        <f t="shared" si="22"/>
        <v/>
      </c>
      <c r="R34" s="124">
        <f t="shared" si="21"/>
        <v>230</v>
      </c>
      <c r="S34" s="12">
        <f t="shared" si="16"/>
        <v>179</v>
      </c>
      <c r="T34" s="18">
        <f t="shared" si="8"/>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9"/>
        <v>1</v>
      </c>
      <c r="Z34" s="12">
        <f t="shared" si="10"/>
        <v>1</v>
      </c>
      <c r="AA34" s="12">
        <f t="shared" si="11"/>
        <v>1</v>
      </c>
      <c r="AB34" s="12">
        <f t="shared" si="12"/>
        <v>1</v>
      </c>
      <c r="AD34" s="12">
        <f t="shared" si="17"/>
        <v>179</v>
      </c>
      <c r="AE34" s="18">
        <f t="shared" si="13"/>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4"/>
        <v>1</v>
      </c>
      <c r="AK34" s="12">
        <f t="shared" si="18"/>
        <v>1</v>
      </c>
      <c r="AL34" s="12">
        <f t="shared" si="19"/>
        <v>1</v>
      </c>
      <c r="AM34" s="12">
        <f t="shared" si="20"/>
        <v>1</v>
      </c>
      <c r="AQ34" s="49" t="s">
        <v>22</v>
      </c>
      <c r="AR34" s="51"/>
      <c r="AS34" s="123"/>
      <c r="AT34" s="51"/>
      <c r="AU34" s="51"/>
      <c r="AV34" s="51"/>
      <c r="AW34" s="51"/>
      <c r="AX34" s="51"/>
      <c r="AY34" s="51"/>
      <c r="AZ34" s="51"/>
      <c r="BA34" s="51"/>
      <c r="BB34" s="55"/>
    </row>
    <row r="35" spans="1:54" ht="24" customHeight="1" x14ac:dyDescent="0.15">
      <c r="A35" s="5">
        <f t="shared" si="3"/>
        <v>0</v>
      </c>
      <c r="B35" s="5">
        <f t="shared" si="4"/>
        <v>0</v>
      </c>
      <c r="C35" s="14">
        <f t="shared" si="15"/>
        <v>178</v>
      </c>
      <c r="F35" s="242">
        <f>VLOOKUP(C35,Blad1!$A:$B,2,0)</f>
        <v>230</v>
      </c>
      <c r="G35" s="67" t="str">
        <f t="shared" si="5"/>
        <v/>
      </c>
      <c r="H35" s="4" t="str">
        <f>IF(G35="I",$K35,IF(G35="II",$K35-SUM(H$8:H34),IF(G35="III",$K35-SUM(H$8:H34),IF(G35="IV",$K35-SUM(H$8:H34),IF(G35="V",1-SUM(H$8:H34)," ")))))</f>
        <v xml:space="preserve"> </v>
      </c>
      <c r="I35" s="68" t="str">
        <f t="shared" si="6"/>
        <v/>
      </c>
      <c r="J35" s="43" t="str">
        <f>IF(I35="A",$K35,IF(I35="B",$K35-SUM(J$8:J34),IF(I35="C",$K35-SUM(J$8:J34),IF(I35="D",$K35-SUM(J$8:J34),IF(I35="E",1-SUM(J$8:J34)," ")))))</f>
        <v xml:space="preserve"> </v>
      </c>
      <c r="K35" s="1">
        <f>IF(C$4=0,0,(SUM(D$8:D35)/C$4))</f>
        <v>0</v>
      </c>
      <c r="L35" s="9" t="str">
        <f t="shared" si="0"/>
        <v xml:space="preserve"> </v>
      </c>
      <c r="M35" s="2" t="str">
        <f>IF(U35=2,K35,IF(W35=2,K35-SUM(M$8:M34),IF(X35=2,K35-SUM(M$8:M34),IF(X34=2,1-SUM(M$8:M34)," "))))</f>
        <v xml:space="preserve"> </v>
      </c>
      <c r="N35" s="1" t="str">
        <f t="shared" si="7"/>
        <v xml:space="preserve"> </v>
      </c>
      <c r="P35" s="3" t="str">
        <f>IF(O35="Plus",$K35,IF(O35="Basis",$K35-SUM(P$8:P34),IF(O35="Breedte",$K35-SUM(P$8:P34),IF(O34="Breedte",1-SUM(P$8:P34)," "))))</f>
        <v xml:space="preserve"> </v>
      </c>
      <c r="Q35" s="57" t="str">
        <f t="shared" si="22"/>
        <v/>
      </c>
      <c r="R35" s="124">
        <f t="shared" si="21"/>
        <v>230</v>
      </c>
      <c r="S35" s="12">
        <f t="shared" si="16"/>
        <v>178</v>
      </c>
      <c r="T35" s="18">
        <f t="shared" si="8"/>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9"/>
        <v>1</v>
      </c>
      <c r="Z35" s="12">
        <f t="shared" si="10"/>
        <v>1</v>
      </c>
      <c r="AA35" s="12">
        <f t="shared" si="11"/>
        <v>1</v>
      </c>
      <c r="AB35" s="12">
        <f t="shared" si="12"/>
        <v>1</v>
      </c>
      <c r="AD35" s="12">
        <f t="shared" si="17"/>
        <v>178</v>
      </c>
      <c r="AE35" s="18">
        <f t="shared" si="13"/>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IF(AE35=0,1,ABS(AH35-0.25))</f>
        <v>1</v>
      </c>
      <c r="AK35" s="12">
        <f t="shared" si="18"/>
        <v>1</v>
      </c>
      <c r="AL35" s="12">
        <f t="shared" si="19"/>
        <v>1</v>
      </c>
      <c r="AM35" s="12">
        <f t="shared" si="20"/>
        <v>1</v>
      </c>
      <c r="AQ35" s="252" t="e">
        <f>VLOOKUP(AQ34,L8:Q275,6,FALSE)</f>
        <v>#N/A</v>
      </c>
      <c r="AR35" s="253"/>
      <c r="AS35" s="253"/>
      <c r="AT35" s="253"/>
      <c r="AU35" s="253"/>
      <c r="AV35" s="253"/>
      <c r="AW35" s="253"/>
      <c r="AX35" s="253"/>
      <c r="AY35" s="253"/>
      <c r="AZ35" s="253"/>
      <c r="BA35" s="253"/>
      <c r="BB35" s="254"/>
    </row>
    <row r="36" spans="1:54" ht="12" customHeight="1" x14ac:dyDescent="0.15">
      <c r="A36" s="5">
        <f t="shared" si="3"/>
        <v>0</v>
      </c>
      <c r="B36" s="5">
        <f t="shared" si="4"/>
        <v>0</v>
      </c>
      <c r="C36" s="14">
        <f t="shared" si="15"/>
        <v>177</v>
      </c>
      <c r="F36" s="242">
        <f>VLOOKUP(C36,Blad1!$A:$B,2,0)</f>
        <v>230</v>
      </c>
      <c r="G36" s="67" t="str">
        <f t="shared" si="5"/>
        <v/>
      </c>
      <c r="H36" s="4" t="str">
        <f>IF(G36="I",$K36,IF(G36="II",$K36-SUM(H$8:H35),IF(G36="III",$K36-SUM(H$8:H35),IF(G36="IV",$K36-SUM(H$8:H35),IF(G36="V",1-SUM(H$8:H35)," ")))))</f>
        <v xml:space="preserve"> </v>
      </c>
      <c r="I36" s="68" t="str">
        <f t="shared" si="6"/>
        <v/>
      </c>
      <c r="J36" s="43" t="str">
        <f>IF(I36="A",$K36,IF(I36="B",$K36-SUM(J$8:J35),IF(I36="C",$K36-SUM(J$8:J35),IF(I36="D",$K36-SUM(J$8:J35),IF(I36="E",1-SUM(J$8:J35)," ")))))</f>
        <v xml:space="preserve"> </v>
      </c>
      <c r="K36" s="1">
        <f>IF(C$4=0,0,(SUM(D$8:D36)/C$4))</f>
        <v>0</v>
      </c>
      <c r="L36" s="9" t="str">
        <f t="shared" si="0"/>
        <v xml:space="preserve"> </v>
      </c>
      <c r="M36" s="2" t="str">
        <f>IF(U36=2,K36,IF(W36=2,K36-SUM(M$8:M35),IF(X36=2,K36-SUM(M$8:M35),IF(X35=2,1-SUM(M$8:M35)," "))))</f>
        <v xml:space="preserve"> </v>
      </c>
      <c r="N36" s="1" t="str">
        <f t="shared" si="7"/>
        <v xml:space="preserve"> </v>
      </c>
      <c r="P36" s="3" t="str">
        <f>IF(O36="Plus",$K36,IF(O36="Basis",$K36-SUM(P$8:P35),IF(O36="Breedte",$K36-SUM(P$8:P35),IF(O35="Breedte",1-SUM(P$8:P35)," "))))</f>
        <v xml:space="preserve"> </v>
      </c>
      <c r="Q36" s="57" t="str">
        <f t="shared" si="22"/>
        <v/>
      </c>
      <c r="R36" s="124">
        <f t="shared" si="21"/>
        <v>230</v>
      </c>
      <c r="S36" s="12">
        <f t="shared" si="16"/>
        <v>177</v>
      </c>
      <c r="T36" s="18">
        <f t="shared" si="8"/>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9"/>
        <v>1</v>
      </c>
      <c r="Z36" s="12">
        <f t="shared" si="10"/>
        <v>1</v>
      </c>
      <c r="AA36" s="12">
        <f t="shared" si="11"/>
        <v>1</v>
      </c>
      <c r="AB36" s="12">
        <f t="shared" si="12"/>
        <v>1</v>
      </c>
      <c r="AD36" s="12">
        <f t="shared" si="17"/>
        <v>177</v>
      </c>
      <c r="AE36" s="18">
        <f t="shared" si="13"/>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4"/>
        <v>1</v>
      </c>
      <c r="AK36" s="12">
        <f t="shared" si="18"/>
        <v>1</v>
      </c>
      <c r="AL36" s="12">
        <f t="shared" si="19"/>
        <v>1</v>
      </c>
      <c r="AM36" s="12">
        <f t="shared" si="20"/>
        <v>1</v>
      </c>
      <c r="AQ36" s="49" t="s">
        <v>23</v>
      </c>
      <c r="AR36" s="51"/>
      <c r="AS36" s="123"/>
      <c r="AT36" s="51"/>
      <c r="AU36" s="51"/>
      <c r="AV36" s="51"/>
      <c r="AW36" s="51"/>
      <c r="AX36" s="51"/>
      <c r="AY36" s="51"/>
      <c r="AZ36" s="51"/>
      <c r="BA36" s="51"/>
      <c r="BB36" s="55"/>
    </row>
    <row r="37" spans="1:54" ht="12" customHeight="1" thickBot="1" x14ac:dyDescent="0.2">
      <c r="A37" s="5">
        <f t="shared" si="3"/>
        <v>0</v>
      </c>
      <c r="B37" s="5">
        <f t="shared" si="4"/>
        <v>0</v>
      </c>
      <c r="C37" s="14">
        <f t="shared" si="15"/>
        <v>176</v>
      </c>
      <c r="F37" s="242">
        <f>VLOOKUP(C37,Blad1!$A:$B,2,0)</f>
        <v>230</v>
      </c>
      <c r="G37" s="67" t="str">
        <f t="shared" si="5"/>
        <v/>
      </c>
      <c r="H37" s="4" t="str">
        <f>IF(G37="I",$K37,IF(G37="II",$K37-SUM(H$8:H36),IF(G37="III",$K37-SUM(H$8:H36),IF(G37="IV",$K37-SUM(H$8:H36),IF(G37="V",1-SUM(H$8:H36)," ")))))</f>
        <v xml:space="preserve"> </v>
      </c>
      <c r="I37" s="68" t="str">
        <f t="shared" si="6"/>
        <v/>
      </c>
      <c r="J37" s="43" t="str">
        <f>IF(I37="A",$K37,IF(I37="B",$K37-SUM(J$8:J36),IF(I37="C",$K37-SUM(J$8:J36),IF(I37="D",$K37-SUM(J$8:J36),IF(I37="E",1-SUM(J$8:J36)," ")))))</f>
        <v xml:space="preserve"> </v>
      </c>
      <c r="K37" s="1">
        <f>IF(C$4=0,0,(SUM(D$8:D37)/C$4))</f>
        <v>0</v>
      </c>
      <c r="L37" s="9" t="str">
        <f t="shared" si="0"/>
        <v xml:space="preserve"> </v>
      </c>
      <c r="M37" s="2" t="str">
        <f>IF(U37=2,K37,IF(W37=2,K37-SUM(M$8:M36),IF(X37=2,K37-SUM(M$8:M36),IF(X36=2,1-SUM(M$8:M36)," "))))</f>
        <v xml:space="preserve"> </v>
      </c>
      <c r="N37" s="1" t="str">
        <f t="shared" si="7"/>
        <v xml:space="preserve"> </v>
      </c>
      <c r="P37" s="3" t="str">
        <f>IF(O37="Plus",$K37,IF(O37="Basis",$K37-SUM(P$8:P36),IF(O37="Breedte",$K37-SUM(P$8:P36),IF(O36="Breedte",1-SUM(P$8:P36)," "))))</f>
        <v xml:space="preserve"> </v>
      </c>
      <c r="Q37" s="57" t="str">
        <f t="shared" si="22"/>
        <v/>
      </c>
      <c r="R37" s="124">
        <f t="shared" si="21"/>
        <v>230</v>
      </c>
      <c r="S37" s="12">
        <f t="shared" si="16"/>
        <v>176</v>
      </c>
      <c r="T37" s="18">
        <f t="shared" si="8"/>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9"/>
        <v>1</v>
      </c>
      <c r="Z37" s="12">
        <f t="shared" si="10"/>
        <v>1</v>
      </c>
      <c r="AA37" s="12">
        <f t="shared" si="11"/>
        <v>1</v>
      </c>
      <c r="AB37" s="12">
        <f t="shared" si="12"/>
        <v>1</v>
      </c>
      <c r="AD37" s="12">
        <f t="shared" si="17"/>
        <v>176</v>
      </c>
      <c r="AE37" s="18">
        <f t="shared" si="13"/>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4"/>
        <v>1</v>
      </c>
      <c r="AK37" s="12">
        <f t="shared" si="18"/>
        <v>1</v>
      </c>
      <c r="AL37" s="12">
        <f t="shared" si="19"/>
        <v>1</v>
      </c>
      <c r="AM37" s="12">
        <f t="shared" si="20"/>
        <v>1</v>
      </c>
      <c r="AQ37" s="243" t="e">
        <f>VLOOKUP(AQ36,L8:T275,6,FALSE)</f>
        <v>#N/A</v>
      </c>
      <c r="AR37" s="244"/>
      <c r="AS37" s="244"/>
      <c r="AT37" s="244"/>
      <c r="AU37" s="244"/>
      <c r="AV37" s="244"/>
      <c r="AW37" s="244"/>
      <c r="AX37" s="244"/>
      <c r="AY37" s="244"/>
      <c r="AZ37" s="244"/>
      <c r="BA37" s="244"/>
      <c r="BB37" s="245"/>
    </row>
    <row r="38" spans="1:54" ht="12" customHeight="1" thickTop="1" x14ac:dyDescent="0.15">
      <c r="A38" s="5">
        <f t="shared" si="3"/>
        <v>0</v>
      </c>
      <c r="B38" s="5">
        <f t="shared" si="4"/>
        <v>0</v>
      </c>
      <c r="C38" s="14">
        <f t="shared" si="15"/>
        <v>175</v>
      </c>
      <c r="F38" s="242">
        <f>VLOOKUP(C38,Blad1!$A:$B,2,0)</f>
        <v>230</v>
      </c>
      <c r="G38" s="67" t="str">
        <f t="shared" si="5"/>
        <v/>
      </c>
      <c r="H38" s="4" t="str">
        <f>IF(G38="I",$K38,IF(G38="II",$K38-SUM(H$8:H37),IF(G38="III",$K38-SUM(H$8:H37),IF(G38="IV",$K38-SUM(H$8:H37),IF(G38="V",1-SUM(H$8:H37)," ")))))</f>
        <v xml:space="preserve"> </v>
      </c>
      <c r="I38" s="68" t="str">
        <f t="shared" si="6"/>
        <v/>
      </c>
      <c r="J38" s="43" t="str">
        <f>IF(I38="A",$K38,IF(I38="B",$K38-SUM(J$8:J37),IF(I38="C",$K38-SUM(J$8:J37),IF(I38="D",$K38-SUM(J$8:J37),IF(I38="E",1-SUM(J$8:J37)," ")))))</f>
        <v xml:space="preserve"> </v>
      </c>
      <c r="K38" s="1">
        <f>IF(C$4=0,0,(SUM(D$8:D38)/C$4))</f>
        <v>0</v>
      </c>
      <c r="L38" s="9" t="str">
        <f t="shared" si="0"/>
        <v xml:space="preserve"> </v>
      </c>
      <c r="M38" s="2" t="str">
        <f>IF(U38=2,K38,IF(W38=2,K38-SUM(M$8:M37),IF(X38=2,K38-SUM(M$8:M37),IF(X37=2,1-SUM(M$8:M37)," "))))</f>
        <v xml:space="preserve"> </v>
      </c>
      <c r="N38" s="1" t="str">
        <f t="shared" si="7"/>
        <v xml:space="preserve"> </v>
      </c>
      <c r="P38" s="3" t="str">
        <f>IF(O38="Plus",$K38,IF(O38="Basis",$K38-SUM(P$8:P37),IF(O38="Breedte",$K38-SUM(P$8:P37),IF(O37="Breedte",1-SUM(P$8:P37)," "))))</f>
        <v xml:space="preserve"> </v>
      </c>
      <c r="Q38" s="57" t="str">
        <f t="shared" si="22"/>
        <v/>
      </c>
      <c r="R38" s="124">
        <f t="shared" si="21"/>
        <v>230</v>
      </c>
      <c r="S38" s="12">
        <f t="shared" si="16"/>
        <v>175</v>
      </c>
      <c r="T38" s="18">
        <f t="shared" si="8"/>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9"/>
        <v>1</v>
      </c>
      <c r="Z38" s="12">
        <f t="shared" si="10"/>
        <v>1</v>
      </c>
      <c r="AA38" s="12">
        <f t="shared" si="11"/>
        <v>1</v>
      </c>
      <c r="AB38" s="12">
        <f t="shared" si="12"/>
        <v>1</v>
      </c>
      <c r="AD38" s="12">
        <f t="shared" si="17"/>
        <v>175</v>
      </c>
      <c r="AE38" s="18">
        <f t="shared" si="13"/>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4"/>
        <v>1</v>
      </c>
      <c r="AK38" s="12">
        <f t="shared" si="18"/>
        <v>1</v>
      </c>
      <c r="AL38" s="12">
        <f t="shared" si="19"/>
        <v>1</v>
      </c>
      <c r="AM38" s="12">
        <f t="shared" si="20"/>
        <v>1</v>
      </c>
    </row>
    <row r="39" spans="1:54" ht="12" customHeight="1" x14ac:dyDescent="0.15">
      <c r="A39" s="5">
        <f t="shared" si="3"/>
        <v>0</v>
      </c>
      <c r="B39" s="5">
        <f t="shared" si="4"/>
        <v>0</v>
      </c>
      <c r="C39" s="14">
        <f t="shared" si="15"/>
        <v>174</v>
      </c>
      <c r="F39" s="242">
        <f>VLOOKUP(C39,Blad1!$A:$B,2,0)</f>
        <v>230</v>
      </c>
      <c r="G39" s="67" t="str">
        <f t="shared" si="5"/>
        <v/>
      </c>
      <c r="H39" s="4" t="str">
        <f>IF(G39="I",$K39,IF(G39="II",$K39-SUM(H$8:H38),IF(G39="III",$K39-SUM(H$8:H38),IF(G39="IV",$K39-SUM(H$8:H38),IF(G39="V",1-SUM(H$8:H38)," ")))))</f>
        <v xml:space="preserve"> </v>
      </c>
      <c r="I39" s="68" t="str">
        <f t="shared" si="6"/>
        <v/>
      </c>
      <c r="J39" s="43" t="str">
        <f>IF(I39="A",$K39,IF(I39="B",$K39-SUM(J$8:J38),IF(I39="C",$K39-SUM(J$8:J38),IF(I39="D",$K39-SUM(J$8:J38),IF(I39="E",1-SUM(J$8:J38)," ")))))</f>
        <v xml:space="preserve"> </v>
      </c>
      <c r="K39" s="1">
        <f>IF(C$4=0,0,(SUM(D$8:D39)/C$4))</f>
        <v>0</v>
      </c>
      <c r="L39" s="9" t="str">
        <f t="shared" si="0"/>
        <v xml:space="preserve"> </v>
      </c>
      <c r="M39" s="2" t="str">
        <f>IF(U39=2,K39,IF(W39=2,K39-SUM(M$8:M38),IF(X39=2,K39-SUM(M$8:M38),IF(X38=2,1-SUM(M$8:M38)," "))))</f>
        <v xml:space="preserve"> </v>
      </c>
      <c r="N39" s="1" t="str">
        <f t="shared" si="7"/>
        <v xml:space="preserve"> </v>
      </c>
      <c r="P39" s="3" t="str">
        <f>IF(O39="Plus",$K39,IF(O39="Basis",$K39-SUM(P$8:P38),IF(O39="Breedte",$K39-SUM(P$8:P38),IF(O38="Breedte",1-SUM(P$8:P38)," "))))</f>
        <v xml:space="preserve"> </v>
      </c>
      <c r="Q39" s="57" t="str">
        <f t="shared" si="22"/>
        <v/>
      </c>
      <c r="R39" s="124">
        <f t="shared" si="21"/>
        <v>230</v>
      </c>
      <c r="S39" s="12">
        <f t="shared" si="16"/>
        <v>174</v>
      </c>
      <c r="T39" s="18">
        <f t="shared" si="8"/>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9"/>
        <v>1</v>
      </c>
      <c r="Z39" s="12">
        <f t="shared" si="10"/>
        <v>1</v>
      </c>
      <c r="AA39" s="12">
        <f t="shared" si="11"/>
        <v>1</v>
      </c>
      <c r="AB39" s="12">
        <f t="shared" si="12"/>
        <v>1</v>
      </c>
      <c r="AD39" s="12">
        <f t="shared" si="17"/>
        <v>174</v>
      </c>
      <c r="AE39" s="18">
        <f t="shared" si="13"/>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4"/>
        <v>1</v>
      </c>
      <c r="AK39" s="12">
        <f t="shared" si="18"/>
        <v>1</v>
      </c>
      <c r="AL39" s="12">
        <f t="shared" si="19"/>
        <v>1</v>
      </c>
      <c r="AM39" s="12">
        <f t="shared" si="20"/>
        <v>1</v>
      </c>
    </row>
    <row r="40" spans="1:54" ht="12" customHeight="1" x14ac:dyDescent="0.15">
      <c r="A40" s="5">
        <f t="shared" si="3"/>
        <v>0</v>
      </c>
      <c r="B40" s="5">
        <f t="shared" si="4"/>
        <v>0</v>
      </c>
      <c r="C40" s="14">
        <f t="shared" si="15"/>
        <v>173</v>
      </c>
      <c r="F40" s="242">
        <f>VLOOKUP(C40,Blad1!$A:$B,2,0)</f>
        <v>230</v>
      </c>
      <c r="G40" s="67" t="str">
        <f t="shared" si="5"/>
        <v/>
      </c>
      <c r="H40" s="4" t="str">
        <f>IF(G40="I",$K40,IF(G40="II",$K40-SUM(H$8:H39),IF(G40="III",$K40-SUM(H$8:H39),IF(G40="IV",$K40-SUM(H$8:H39),IF(G40="V",1-SUM(H$8:H39)," ")))))</f>
        <v xml:space="preserve"> </v>
      </c>
      <c r="I40" s="68" t="str">
        <f t="shared" si="6"/>
        <v/>
      </c>
      <c r="J40" s="43" t="str">
        <f>IF(I40="A",$K40,IF(I40="B",$K40-SUM(J$8:J39),IF(I40="C",$K40-SUM(J$8:J39),IF(I40="D",$K40-SUM(J$8:J39),IF(I40="E",1-SUM(J$8:J39)," ")))))</f>
        <v xml:space="preserve"> </v>
      </c>
      <c r="K40" s="1">
        <f>IF(C$4=0,0,(SUM(D$8:D40)/C$4))</f>
        <v>0</v>
      </c>
      <c r="L40" s="9" t="str">
        <f t="shared" ref="L40:L72" si="26">IF(U40=2,"Plus",IF(W40=2,"Basis",IF(X40=2,"Breedte"," ")))</f>
        <v xml:space="preserve"> </v>
      </c>
      <c r="M40" s="2" t="str">
        <f>IF(U40=2,K40,IF(W40=2,K40-SUM(M$8:M39),IF(X40=2,K40-SUM(M$8:M39),IF(X39=2,1-SUM(M$8:M39)," "))))</f>
        <v xml:space="preserve"> </v>
      </c>
      <c r="N40" s="1" t="str">
        <f t="shared" si="7"/>
        <v xml:space="preserve"> </v>
      </c>
      <c r="P40" s="3" t="str">
        <f>IF(O40="Plus",$K40,IF(O40="Basis",$K40-SUM(P$8:P39),IF(O40="Breedte",$K40-SUM(P$8:P39),IF(O39="Breedte",1-SUM(P$8:P39)," "))))</f>
        <v xml:space="preserve"> </v>
      </c>
      <c r="Q40" s="57" t="str">
        <f t="shared" si="22"/>
        <v/>
      </c>
      <c r="R40" s="124">
        <f t="shared" si="21"/>
        <v>230</v>
      </c>
      <c r="S40" s="12">
        <f t="shared" si="16"/>
        <v>173</v>
      </c>
      <c r="T40" s="18">
        <f t="shared" si="8"/>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9"/>
        <v>1</v>
      </c>
      <c r="Z40" s="12">
        <f t="shared" si="10"/>
        <v>1</v>
      </c>
      <c r="AA40" s="12">
        <f t="shared" si="11"/>
        <v>1</v>
      </c>
      <c r="AB40" s="12">
        <f t="shared" si="12"/>
        <v>1</v>
      </c>
      <c r="AD40" s="12">
        <f t="shared" si="17"/>
        <v>173</v>
      </c>
      <c r="AE40" s="18">
        <f t="shared" si="13"/>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4"/>
        <v>1</v>
      </c>
      <c r="AK40" s="12">
        <f t="shared" si="18"/>
        <v>1</v>
      </c>
      <c r="AL40" s="12">
        <f t="shared" si="19"/>
        <v>1</v>
      </c>
      <c r="AM40" s="12">
        <f t="shared" si="20"/>
        <v>1</v>
      </c>
    </row>
    <row r="41" spans="1:54" ht="12" customHeight="1" x14ac:dyDescent="0.15">
      <c r="A41" s="5">
        <f t="shared" si="3"/>
        <v>0</v>
      </c>
      <c r="B41" s="5">
        <f t="shared" si="4"/>
        <v>0</v>
      </c>
      <c r="C41" s="14">
        <f t="shared" si="15"/>
        <v>172</v>
      </c>
      <c r="F41" s="242">
        <f>VLOOKUP(C41,Blad1!$A:$B,2,0)</f>
        <v>229</v>
      </c>
      <c r="G41" s="67" t="str">
        <f t="shared" si="5"/>
        <v/>
      </c>
      <c r="H41" s="4" t="str">
        <f>IF(G41="I",$K41,IF(G41="II",$K41-SUM(H$8:H40),IF(G41="III",$K41-SUM(H$8:H40),IF(G41="IV",$K41-SUM(H$8:H40),IF(G41="V",1-SUM(H$8:H40)," ")))))</f>
        <v xml:space="preserve"> </v>
      </c>
      <c r="I41" s="68" t="str">
        <f t="shared" si="6"/>
        <v/>
      </c>
      <c r="J41" s="43" t="str">
        <f>IF(I41="A",$K41,IF(I41="B",$K41-SUM(J$8:J40),IF(I41="C",$K41-SUM(J$8:J40),IF(I41="D",$K41-SUM(J$8:J40),IF(I41="E",1-SUM(J$8:J40)," ")))))</f>
        <v xml:space="preserve"> </v>
      </c>
      <c r="K41" s="1">
        <f>IF(C$4=0,0,(SUM(D$8:D41)/C$4))</f>
        <v>0</v>
      </c>
      <c r="L41" s="9" t="str">
        <f t="shared" si="26"/>
        <v xml:space="preserve"> </v>
      </c>
      <c r="M41" s="2" t="str">
        <f>IF(U41=2,K41,IF(W41=2,K41-SUM(M$8:M40),IF(X41=2,K41-SUM(M$8:M40),IF(X40=2,1-SUM(M$8:M40)," "))))</f>
        <v xml:space="preserve"> </v>
      </c>
      <c r="N41" s="1" t="str">
        <f t="shared" si="7"/>
        <v xml:space="preserve"> </v>
      </c>
      <c r="P41" s="3" t="str">
        <f>IF(O41="Plus",$K41,IF(O41="Basis",$K41-SUM(P$8:P40),IF(O41="Breedte",$K41-SUM(P$8:P40),IF(O40="Breedte",1-SUM(P$8:P40)," "))))</f>
        <v xml:space="preserve"> </v>
      </c>
      <c r="Q41" s="57" t="str">
        <f t="shared" si="22"/>
        <v/>
      </c>
      <c r="R41" s="124">
        <f t="shared" si="21"/>
        <v>229</v>
      </c>
      <c r="S41" s="12">
        <f t="shared" si="16"/>
        <v>172</v>
      </c>
      <c r="T41" s="18">
        <f t="shared" si="8"/>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9"/>
        <v>1</v>
      </c>
      <c r="Z41" s="12">
        <f t="shared" si="10"/>
        <v>1</v>
      </c>
      <c r="AA41" s="12">
        <f t="shared" si="11"/>
        <v>1</v>
      </c>
      <c r="AB41" s="12">
        <f t="shared" si="12"/>
        <v>1</v>
      </c>
      <c r="AD41" s="12">
        <f t="shared" si="17"/>
        <v>172</v>
      </c>
      <c r="AE41" s="18">
        <f t="shared" si="13"/>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4"/>
        <v>1</v>
      </c>
      <c r="AK41" s="12">
        <f t="shared" si="18"/>
        <v>1</v>
      </c>
      <c r="AL41" s="12">
        <f t="shared" si="19"/>
        <v>1</v>
      </c>
      <c r="AM41" s="12">
        <f t="shared" si="20"/>
        <v>1</v>
      </c>
    </row>
    <row r="42" spans="1:54" ht="12" customHeight="1" x14ac:dyDescent="0.15">
      <c r="A42" s="5">
        <f t="shared" si="3"/>
        <v>0</v>
      </c>
      <c r="B42" s="5">
        <f t="shared" si="4"/>
        <v>0</v>
      </c>
      <c r="C42" s="14">
        <f t="shared" si="15"/>
        <v>171</v>
      </c>
      <c r="F42" s="242">
        <f>VLOOKUP(C42,Blad1!$A:$B,2,0)</f>
        <v>229</v>
      </c>
      <c r="G42" s="67" t="str">
        <f t="shared" si="5"/>
        <v/>
      </c>
      <c r="H42" s="4" t="str">
        <f>IF(G42="I",$K42,IF(G42="II",$K42-SUM(H$8:H41),IF(G42="III",$K42-SUM(H$8:H41),IF(G42="IV",$K42-SUM(H$8:H41),IF(G42="V",1-SUM(H$8:H41)," ")))))</f>
        <v xml:space="preserve"> </v>
      </c>
      <c r="I42" s="68" t="str">
        <f t="shared" si="6"/>
        <v/>
      </c>
      <c r="J42" s="43" t="str">
        <f>IF(I42="A",$K42,IF(I42="B",$K42-SUM(J$8:J41),IF(I42="C",$K42-SUM(J$8:J41),IF(I42="D",$K42-SUM(J$8:J41),IF(I42="E",1-SUM(J$8:J41)," ")))))</f>
        <v xml:space="preserve"> </v>
      </c>
      <c r="K42" s="1">
        <f>IF(C$4=0,0,(SUM(D$8:D42)/C$4))</f>
        <v>0</v>
      </c>
      <c r="L42" s="9" t="str">
        <f t="shared" si="26"/>
        <v xml:space="preserve"> </v>
      </c>
      <c r="M42" s="2" t="str">
        <f>IF(U42=2,K42,IF(W42=2,K42-SUM(M$8:M41),IF(X42=2,K42-SUM(M$8:M41),IF(X41=2,1-SUM(M$8:M41)," "))))</f>
        <v xml:space="preserve"> </v>
      </c>
      <c r="N42" s="1" t="str">
        <f t="shared" si="7"/>
        <v xml:space="preserve"> </v>
      </c>
      <c r="P42" s="3" t="str">
        <f>IF(O42="Plus",$K42,IF(O42="Basis",$K42-SUM(P$8:P41),IF(O42="Breedte",$K42-SUM(P$8:P41),IF(O41="Breedte",1-SUM(P$8:P41)," "))))</f>
        <v xml:space="preserve"> </v>
      </c>
      <c r="Q42" s="57" t="str">
        <f t="shared" si="22"/>
        <v/>
      </c>
      <c r="R42" s="124">
        <f t="shared" si="21"/>
        <v>229</v>
      </c>
      <c r="S42" s="12">
        <f t="shared" si="16"/>
        <v>171</v>
      </c>
      <c r="T42" s="18">
        <f t="shared" si="8"/>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9"/>
        <v>1</v>
      </c>
      <c r="Z42" s="12">
        <f t="shared" si="10"/>
        <v>1</v>
      </c>
      <c r="AA42" s="12">
        <f t="shared" si="11"/>
        <v>1</v>
      </c>
      <c r="AB42" s="12">
        <f t="shared" si="12"/>
        <v>1</v>
      </c>
      <c r="AD42" s="12">
        <f t="shared" si="17"/>
        <v>171</v>
      </c>
      <c r="AE42" s="18">
        <f t="shared" si="13"/>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4"/>
        <v>1</v>
      </c>
      <c r="AK42" s="12">
        <f t="shared" si="18"/>
        <v>1</v>
      </c>
      <c r="AL42" s="12">
        <f t="shared" si="19"/>
        <v>1</v>
      </c>
      <c r="AM42" s="12">
        <f t="shared" si="20"/>
        <v>1</v>
      </c>
    </row>
    <row r="43" spans="1:54" ht="12" customHeight="1" x14ac:dyDescent="0.15">
      <c r="A43" s="5">
        <f t="shared" si="3"/>
        <v>0</v>
      </c>
      <c r="B43" s="5">
        <f t="shared" si="4"/>
        <v>0</v>
      </c>
      <c r="C43" s="14">
        <f t="shared" si="15"/>
        <v>170</v>
      </c>
      <c r="F43" s="242">
        <f>VLOOKUP(C43,Blad1!$A:$B,2,0)</f>
        <v>228</v>
      </c>
      <c r="G43" s="67" t="str">
        <f t="shared" si="5"/>
        <v/>
      </c>
      <c r="I43" s="68" t="str">
        <f t="shared" si="6"/>
        <v/>
      </c>
      <c r="J43" s="43" t="str">
        <f>IF(I43="A",$K43,IF(I43="B",$K43-SUM(J$8:J42),IF(I43="C",$K43-SUM(J$8:J42),IF(I43="D",$K43-SUM(J$8:J42),IF(I43="E",1-SUM(J$8:J42)," ")))))</f>
        <v xml:space="preserve"> </v>
      </c>
      <c r="K43" s="1">
        <f>IF(C$4=0,0,(SUM(D$8:D43)/C$4))</f>
        <v>0</v>
      </c>
      <c r="L43" s="9" t="str">
        <f t="shared" si="26"/>
        <v xml:space="preserve"> </v>
      </c>
      <c r="M43" s="2" t="str">
        <f>IF(U43=2,K43,IF(W43=2,K43-SUM(M$8:M42),IF(X43=2,K43-SUM(M$8:M42),IF(X42=2,1-SUM(M$8:M42)," "))))</f>
        <v xml:space="preserve"> </v>
      </c>
      <c r="N43" s="1" t="str">
        <f t="shared" si="7"/>
        <v xml:space="preserve"> </v>
      </c>
      <c r="P43" s="3" t="str">
        <f>IF(O43="Plus",$K43,IF(O43="Basis",$K43-SUM(P$8:P42),IF(O43="Breedte",$K43-SUM(P$8:P42),IF(O42="Breedte",1-SUM(P$8:P42)," "))))</f>
        <v xml:space="preserve"> </v>
      </c>
      <c r="Q43" s="57" t="str">
        <f t="shared" si="22"/>
        <v/>
      </c>
      <c r="R43" s="124">
        <f t="shared" si="21"/>
        <v>228</v>
      </c>
      <c r="S43" s="12">
        <f t="shared" si="16"/>
        <v>170</v>
      </c>
      <c r="T43" s="18">
        <f t="shared" si="8"/>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9"/>
        <v>1</v>
      </c>
      <c r="Z43" s="12">
        <f t="shared" si="10"/>
        <v>1</v>
      </c>
      <c r="AA43" s="12">
        <f t="shared" si="11"/>
        <v>1</v>
      </c>
      <c r="AB43" s="12">
        <f t="shared" si="12"/>
        <v>1</v>
      </c>
      <c r="AD43" s="12">
        <f t="shared" si="17"/>
        <v>170</v>
      </c>
      <c r="AE43" s="18">
        <f t="shared" si="13"/>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4"/>
        <v>1</v>
      </c>
      <c r="AK43" s="12">
        <f t="shared" si="18"/>
        <v>1</v>
      </c>
      <c r="AL43" s="12">
        <f t="shared" si="19"/>
        <v>1</v>
      </c>
      <c r="AM43" s="12">
        <f t="shared" si="20"/>
        <v>1</v>
      </c>
    </row>
    <row r="44" spans="1:54" ht="12" customHeight="1" x14ac:dyDescent="0.15">
      <c r="A44" s="5">
        <f t="shared" si="3"/>
        <v>0</v>
      </c>
      <c r="B44" s="5">
        <f t="shared" si="4"/>
        <v>0</v>
      </c>
      <c r="C44" s="14">
        <f t="shared" si="15"/>
        <v>169</v>
      </c>
      <c r="F44" s="242">
        <f>VLOOKUP(C44,Blad1!$A:$B,2,0)</f>
        <v>228</v>
      </c>
      <c r="G44" s="67" t="str">
        <f t="shared" si="5"/>
        <v/>
      </c>
      <c r="H44" s="4" t="str">
        <f>IF(G44="I",$K44,IF(G44="II",$K44-SUM(H$8:H43),IF(G44="III",$K44-SUM(H$8:H43),IF(G44="IV",$K44-SUM(H$8:H43),IF(G44="V",1-SUM(H$8:H43)," ")))))</f>
        <v xml:space="preserve"> </v>
      </c>
      <c r="I44" s="68" t="str">
        <f t="shared" si="6"/>
        <v/>
      </c>
      <c r="J44" s="43" t="str">
        <f>IF(I44="A",$K44,IF(I44="B",$K44-SUM(J$8:J43),IF(I44="C",$K44-SUM(J$8:J43),IF(I44="D",$K44-SUM(J$8:J43),IF(I44="E",1-SUM(J$8:J43)," ")))))</f>
        <v xml:space="preserve"> </v>
      </c>
      <c r="K44" s="1">
        <f>IF(C$4=0,0,(SUM(D$8:D44)/C$4))</f>
        <v>0</v>
      </c>
      <c r="L44" s="9" t="str">
        <f t="shared" si="26"/>
        <v xml:space="preserve"> </v>
      </c>
      <c r="M44" s="2" t="str">
        <f>IF(U44=2,K44,IF(W44=2,K44-SUM(M$8:M43),IF(X44=2,K44-SUM(M$8:M43),IF(X43=2,1-SUM(M$8:M43)," "))))</f>
        <v xml:space="preserve"> </v>
      </c>
      <c r="N44" s="1" t="str">
        <f t="shared" si="7"/>
        <v xml:space="preserve"> </v>
      </c>
      <c r="P44" s="3" t="str">
        <f>IF(O44="Plus",$K44,IF(O44="Basis",$K44-SUM(P$8:P43),IF(O44="Breedte",$K44-SUM(P$8:P43),IF(O43="Breedte",1-SUM(P$8:P43)," "))))</f>
        <v xml:space="preserve"> </v>
      </c>
      <c r="Q44" s="57" t="str">
        <f t="shared" si="22"/>
        <v/>
      </c>
      <c r="R44" s="124">
        <f t="shared" si="21"/>
        <v>228</v>
      </c>
      <c r="S44" s="12">
        <f t="shared" si="16"/>
        <v>169</v>
      </c>
      <c r="T44" s="18">
        <f t="shared" si="8"/>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9"/>
        <v>1</v>
      </c>
      <c r="Z44" s="12">
        <f t="shared" si="10"/>
        <v>1</v>
      </c>
      <c r="AA44" s="12">
        <f t="shared" si="11"/>
        <v>1</v>
      </c>
      <c r="AB44" s="12">
        <f t="shared" si="12"/>
        <v>1</v>
      </c>
      <c r="AD44" s="12">
        <f t="shared" si="17"/>
        <v>169</v>
      </c>
      <c r="AE44" s="18">
        <f t="shared" si="13"/>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4"/>
        <v>1</v>
      </c>
      <c r="AK44" s="12">
        <f t="shared" si="18"/>
        <v>1</v>
      </c>
      <c r="AL44" s="12">
        <f t="shared" si="19"/>
        <v>1</v>
      </c>
      <c r="AM44" s="12">
        <f t="shared" si="20"/>
        <v>1</v>
      </c>
    </row>
    <row r="45" spans="1:54" ht="12" customHeight="1" x14ac:dyDescent="0.15">
      <c r="A45" s="5">
        <f t="shared" si="3"/>
        <v>0</v>
      </c>
      <c r="B45" s="5">
        <f t="shared" si="4"/>
        <v>0</v>
      </c>
      <c r="C45" s="14">
        <f t="shared" si="15"/>
        <v>168</v>
      </c>
      <c r="F45" s="242">
        <f>VLOOKUP(C45,Blad1!$A:$B,2,0)</f>
        <v>227</v>
      </c>
      <c r="G45" s="67" t="str">
        <f t="shared" si="5"/>
        <v/>
      </c>
      <c r="H45" s="4" t="str">
        <f>IF(G45="I",$K45,IF(G45="II",$K45-SUM(H$8:H44),IF(G45="III",$K45-SUM(H$8:H44),IF(G45="IV",$K45-SUM(H$8:H44),IF(G45="V",1-SUM(H$8:H44)," ")))))</f>
        <v xml:space="preserve"> </v>
      </c>
      <c r="I45" s="68" t="str">
        <f t="shared" si="6"/>
        <v/>
      </c>
      <c r="J45" s="43" t="str">
        <f>IF(I45="A",$K45,IF(I45="B",$K45-SUM(J$8:J44),IF(I45="C",$K45-SUM(J$8:J44),IF(I45="D",$K45-SUM(J$8:J44),IF(I45="E",1-SUM(J$8:J44)," ")))))</f>
        <v xml:space="preserve"> </v>
      </c>
      <c r="K45" s="1">
        <f>IF(C$4=0,0,(SUM(D$8:D45)/C$4))</f>
        <v>0</v>
      </c>
      <c r="L45" s="9" t="str">
        <f t="shared" si="26"/>
        <v xml:space="preserve"> </v>
      </c>
      <c r="M45" s="2" t="str">
        <f>IF(U45=2,K45,IF(W45=2,K45-SUM(M$8:M44),IF(X45=2,K45-SUM(M$8:M44),IF(X44=2,1-SUM(M$8:M44)," "))))</f>
        <v xml:space="preserve"> </v>
      </c>
      <c r="N45" s="1" t="str">
        <f t="shared" si="7"/>
        <v xml:space="preserve"> </v>
      </c>
      <c r="P45" s="3" t="str">
        <f>IF(O45="Plus",$K45,IF(O45="Basis",$K45-SUM(P$8:P44),IF(O45="Breedte",$K45-SUM(P$8:P44),IF(O44="Breedte",1-SUM(P$8:P44)," "))))</f>
        <v xml:space="preserve"> </v>
      </c>
      <c r="Q45" s="57" t="str">
        <f t="shared" si="22"/>
        <v/>
      </c>
      <c r="R45" s="124">
        <f t="shared" si="21"/>
        <v>227</v>
      </c>
      <c r="S45" s="12">
        <f t="shared" si="16"/>
        <v>168</v>
      </c>
      <c r="T45" s="18">
        <f t="shared" si="8"/>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9"/>
        <v>1</v>
      </c>
      <c r="Z45" s="12">
        <f t="shared" si="10"/>
        <v>1</v>
      </c>
      <c r="AA45" s="12">
        <f t="shared" si="11"/>
        <v>1</v>
      </c>
      <c r="AB45" s="12">
        <f t="shared" si="12"/>
        <v>1</v>
      </c>
      <c r="AD45" s="12">
        <f t="shared" si="17"/>
        <v>168</v>
      </c>
      <c r="AE45" s="18">
        <f t="shared" si="13"/>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4"/>
        <v>1</v>
      </c>
      <c r="AK45" s="12">
        <f t="shared" si="18"/>
        <v>1</v>
      </c>
      <c r="AL45" s="12">
        <f t="shared" si="19"/>
        <v>1</v>
      </c>
      <c r="AM45" s="12">
        <f t="shared" si="20"/>
        <v>1</v>
      </c>
    </row>
    <row r="46" spans="1:54" ht="12" customHeight="1" x14ac:dyDescent="0.15">
      <c r="A46" s="5">
        <f t="shared" si="3"/>
        <v>0</v>
      </c>
      <c r="B46" s="5">
        <f t="shared" si="4"/>
        <v>0</v>
      </c>
      <c r="C46" s="14">
        <f t="shared" si="15"/>
        <v>167</v>
      </c>
      <c r="F46" s="242">
        <f>VLOOKUP(C46,Blad1!$A:$B,2,0)</f>
        <v>227</v>
      </c>
      <c r="G46" s="67" t="str">
        <f t="shared" si="5"/>
        <v/>
      </c>
      <c r="H46" s="4" t="str">
        <f>IF(G46="I",$K46,IF(G46="II",$K46-SUM(H$8:H45),IF(G46="III",$K46-SUM(H$8:H45),IF(G46="IV",$K46-SUM(H$8:H45),IF(G46="V",1-SUM(H$8:H45)," ")))))</f>
        <v xml:space="preserve"> </v>
      </c>
      <c r="I46" s="68" t="str">
        <f t="shared" si="6"/>
        <v/>
      </c>
      <c r="J46" s="43" t="str">
        <f>IF(I46="A",$K46,IF(I46="B",$K46-SUM(J$8:J45),IF(I46="C",$K46-SUM(J$8:J45),IF(I46="D",$K46-SUM(J$8:J45),IF(I46="E",1-SUM(J$8:J45)," ")))))</f>
        <v xml:space="preserve"> </v>
      </c>
      <c r="K46" s="1">
        <f>IF(C$4=0,0,(SUM(D$8:D46)/C$4))</f>
        <v>0</v>
      </c>
      <c r="L46" s="9" t="str">
        <f t="shared" si="26"/>
        <v xml:space="preserve"> </v>
      </c>
      <c r="M46" s="2" t="str">
        <f>IF(U46=2,K46,IF(W46=2,K46-SUM(M$8:M45),IF(X46=2,K46-SUM(M$8:M45),IF(X45=2,1-SUM(M$8:M45)," "))))</f>
        <v xml:space="preserve"> </v>
      </c>
      <c r="N46" s="1" t="str">
        <f t="shared" si="7"/>
        <v xml:space="preserve"> </v>
      </c>
      <c r="P46" s="3" t="str">
        <f>IF(O46="Plus",$K46,IF(O46="Basis",$K46-SUM(P$8:P45),IF(O46="Breedte",$K46-SUM(P$8:P45),IF(O45="Breedte",1-SUM(P$8:P45)," "))))</f>
        <v xml:space="preserve"> </v>
      </c>
      <c r="Q46" s="57" t="str">
        <f t="shared" ref="Q46:Q77" si="27">IF(L45="plus",IF(E46=0,"",CONCATENATE(E46,",")),IF(L45="basis",IF(E46=0,"",CONCATENATE(E46,",")),CONCATENATE(Q45,IF(E46=0,"",CONCATENATE(E46,", ")))))</f>
        <v/>
      </c>
      <c r="R46" s="124">
        <f t="shared" si="21"/>
        <v>227</v>
      </c>
      <c r="S46" s="12">
        <f t="shared" si="16"/>
        <v>167</v>
      </c>
      <c r="T46" s="18">
        <f t="shared" si="8"/>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9"/>
        <v>1</v>
      </c>
      <c r="Z46" s="12">
        <f t="shared" si="10"/>
        <v>1</v>
      </c>
      <c r="AA46" s="12">
        <f t="shared" si="11"/>
        <v>1</v>
      </c>
      <c r="AB46" s="12">
        <f t="shared" si="12"/>
        <v>1</v>
      </c>
      <c r="AD46" s="12">
        <f t="shared" si="17"/>
        <v>167</v>
      </c>
      <c r="AE46" s="18">
        <f t="shared" si="13"/>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4"/>
        <v>1</v>
      </c>
      <c r="AK46" s="12">
        <f t="shared" si="18"/>
        <v>1</v>
      </c>
      <c r="AL46" s="12">
        <f t="shared" si="19"/>
        <v>1</v>
      </c>
      <c r="AM46" s="12">
        <f t="shared" si="20"/>
        <v>1</v>
      </c>
    </row>
    <row r="47" spans="1:54" ht="12" customHeight="1" x14ac:dyDescent="0.15">
      <c r="A47" s="5">
        <f t="shared" si="3"/>
        <v>0</v>
      </c>
      <c r="B47" s="5">
        <f t="shared" si="4"/>
        <v>0</v>
      </c>
      <c r="C47" s="14">
        <f t="shared" si="15"/>
        <v>166</v>
      </c>
      <c r="F47" s="242">
        <f>VLOOKUP(C47,Blad1!$A:$B,2,0)</f>
        <v>226</v>
      </c>
      <c r="G47" s="67" t="str">
        <f t="shared" si="5"/>
        <v/>
      </c>
      <c r="H47" s="4" t="str">
        <f>IF(G47="I",$K47,IF(G47="II",$K47-SUM(H$8:H46),IF(G47="III",$K47-SUM(H$8:H46),IF(G47="IV",$K47-SUM(H$8:H46),IF(G47="V",1-SUM(H$8:H46)," ")))))</f>
        <v xml:space="preserve"> </v>
      </c>
      <c r="I47" s="68" t="str">
        <f t="shared" si="6"/>
        <v/>
      </c>
      <c r="J47" s="43" t="str">
        <f>IF(I47="A",$K47,IF(I47="B",$K47-SUM(J$8:J46),IF(I47="C",$K47-SUM(J$8:J46),IF(I47="D",$K47-SUM(J$8:J46),IF(I47="E",1-SUM(J$8:J46)," ")))))</f>
        <v xml:space="preserve"> </v>
      </c>
      <c r="K47" s="1">
        <f>IF(C$4=0,0,(SUM(D$8:D47)/C$4))</f>
        <v>0</v>
      </c>
      <c r="L47" s="9" t="str">
        <f t="shared" si="26"/>
        <v xml:space="preserve"> </v>
      </c>
      <c r="M47" s="2" t="str">
        <f>IF(U47=2,K47,IF(W47=2,K47-SUM(M$8:M46),IF(X47=2,K47-SUM(M$8:M46),IF(X46=2,1-SUM(M$8:M46)," "))))</f>
        <v xml:space="preserve"> </v>
      </c>
      <c r="N47" s="1" t="str">
        <f t="shared" si="7"/>
        <v xml:space="preserve"> </v>
      </c>
      <c r="P47" s="3" t="str">
        <f>IF(O47="Plus",$K47,IF(O47="Basis",$K47-SUM(P$8:P46),IF(O47="Breedte",$K47-SUM(P$8:P46),IF(O46="Breedte",1-SUM(P$8:P46)," "))))</f>
        <v xml:space="preserve"> </v>
      </c>
      <c r="Q47" s="57" t="str">
        <f t="shared" si="27"/>
        <v/>
      </c>
      <c r="R47" s="124">
        <f t="shared" si="21"/>
        <v>226</v>
      </c>
      <c r="S47" s="12">
        <f t="shared" si="16"/>
        <v>166</v>
      </c>
      <c r="T47" s="18">
        <f t="shared" si="8"/>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9"/>
        <v>1</v>
      </c>
      <c r="Z47" s="12">
        <f t="shared" si="10"/>
        <v>1</v>
      </c>
      <c r="AA47" s="12">
        <f t="shared" si="11"/>
        <v>1</v>
      </c>
      <c r="AB47" s="12">
        <f t="shared" si="12"/>
        <v>1</v>
      </c>
      <c r="AD47" s="12">
        <f t="shared" si="17"/>
        <v>166</v>
      </c>
      <c r="AE47" s="18">
        <f t="shared" si="13"/>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4"/>
        <v>1</v>
      </c>
      <c r="AK47" s="12">
        <f t="shared" si="18"/>
        <v>1</v>
      </c>
      <c r="AL47" s="12">
        <f t="shared" si="19"/>
        <v>1</v>
      </c>
      <c r="AM47" s="12">
        <f t="shared" si="20"/>
        <v>1</v>
      </c>
    </row>
    <row r="48" spans="1:54" ht="12" customHeight="1" x14ac:dyDescent="0.15">
      <c r="A48" s="5">
        <f t="shared" si="3"/>
        <v>0</v>
      </c>
      <c r="B48" s="5">
        <f t="shared" si="4"/>
        <v>0</v>
      </c>
      <c r="C48" s="14">
        <f t="shared" si="15"/>
        <v>165</v>
      </c>
      <c r="F48" s="242">
        <f>VLOOKUP(C48,Blad1!$A:$B,2,0)</f>
        <v>226</v>
      </c>
      <c r="G48" s="67" t="str">
        <f t="shared" si="5"/>
        <v/>
      </c>
      <c r="H48" s="4" t="str">
        <f>IF(G48="I",$K48,IF(G48="II",$K48-SUM(H$8:H47),IF(G48="III",$K48-SUM(H$8:H47),IF(G48="IV",$K48-SUM(H$8:H47),IF(G48="V",1-SUM(H$8:H47)," ")))))</f>
        <v xml:space="preserve"> </v>
      </c>
      <c r="I48" s="68" t="str">
        <f t="shared" si="6"/>
        <v/>
      </c>
      <c r="J48" s="43" t="str">
        <f>IF(I48="A",$K48,IF(I48="B",$K48-SUM(J$8:J47),IF(I48="C",$K48-SUM(J$8:J47),IF(I48="D",$K48-SUM(J$8:J47),IF(I48="E",1-SUM(J$8:J47)," ")))))</f>
        <v xml:space="preserve"> </v>
      </c>
      <c r="K48" s="1">
        <f>IF(C$4=0,0,(SUM(D$8:D48)/C$4))</f>
        <v>0</v>
      </c>
      <c r="L48" s="9" t="str">
        <f t="shared" si="26"/>
        <v xml:space="preserve"> </v>
      </c>
      <c r="M48" s="2" t="str">
        <f>IF(U48=2,K48,IF(W48=2,K48-SUM(M$8:M47),IF(X48=2,K48-SUM(M$8:M47),IF(X47=2,1-SUM(M$8:M47)," "))))</f>
        <v xml:space="preserve"> </v>
      </c>
      <c r="N48" s="1" t="str">
        <f t="shared" si="7"/>
        <v xml:space="preserve"> </v>
      </c>
      <c r="P48" s="3" t="str">
        <f>IF(O48="Plus",$K48,IF(O48="Basis",$K48-SUM(P$8:P47),IF(O48="Breedte",$K48-SUM(P$8:P47),IF(O47="Breedte",1-SUM(P$8:P47)," "))))</f>
        <v xml:space="preserve"> </v>
      </c>
      <c r="Q48" s="57" t="str">
        <f t="shared" si="27"/>
        <v/>
      </c>
      <c r="R48" s="124">
        <f t="shared" si="21"/>
        <v>226</v>
      </c>
      <c r="S48" s="12">
        <f t="shared" si="16"/>
        <v>165</v>
      </c>
      <c r="T48" s="18">
        <f t="shared" si="8"/>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9"/>
        <v>1</v>
      </c>
      <c r="Z48" s="12">
        <f t="shared" si="10"/>
        <v>1</v>
      </c>
      <c r="AA48" s="12">
        <f t="shared" si="11"/>
        <v>1</v>
      </c>
      <c r="AB48" s="12">
        <f t="shared" si="12"/>
        <v>1</v>
      </c>
      <c r="AD48" s="12">
        <f t="shared" si="17"/>
        <v>165</v>
      </c>
      <c r="AE48" s="18">
        <f t="shared" si="13"/>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4"/>
        <v>1</v>
      </c>
      <c r="AK48" s="12">
        <f t="shared" si="18"/>
        <v>1</v>
      </c>
      <c r="AL48" s="12">
        <f t="shared" si="19"/>
        <v>1</v>
      </c>
      <c r="AM48" s="12">
        <f t="shared" si="20"/>
        <v>1</v>
      </c>
    </row>
    <row r="49" spans="1:39" ht="12" customHeight="1" x14ac:dyDescent="0.15">
      <c r="A49" s="5">
        <f t="shared" si="3"/>
        <v>0</v>
      </c>
      <c r="B49" s="5">
        <f t="shared" si="4"/>
        <v>0</v>
      </c>
      <c r="C49" s="14">
        <f t="shared" si="15"/>
        <v>164</v>
      </c>
      <c r="F49" s="242">
        <f>VLOOKUP(C49,Blad1!$A:$B,2,0)</f>
        <v>225</v>
      </c>
      <c r="G49" s="67" t="str">
        <f t="shared" si="5"/>
        <v/>
      </c>
      <c r="H49" s="4" t="str">
        <f>IF(G49="I",$K49,IF(G49="II",$K49-SUM(H$8:H48),IF(G49="III",$K49-SUM(H$8:H48),IF(G49="IV",$K49-SUM(H$8:H48),IF(G49="V",1-SUM(H$8:H48)," ")))))</f>
        <v xml:space="preserve"> </v>
      </c>
      <c r="I49" s="68" t="str">
        <f t="shared" si="6"/>
        <v/>
      </c>
      <c r="J49" s="43" t="str">
        <f>IF(I49="A",$K49,IF(I49="B",$K49-SUM(J$8:J48),IF(I49="C",$K49-SUM(J$8:J48),IF(I49="D",$K49-SUM(J$8:J48),IF(I49="E",1-SUM(J$8:J48)," ")))))</f>
        <v xml:space="preserve"> </v>
      </c>
      <c r="K49" s="1">
        <f>IF(C$4=0,0,(SUM(D$8:D49)/C$4))</f>
        <v>0</v>
      </c>
      <c r="L49" s="9" t="str">
        <f t="shared" si="26"/>
        <v xml:space="preserve"> </v>
      </c>
      <c r="M49" s="2" t="str">
        <f>IF(U49=2,K49,IF(W49=2,K49-SUM(M$8:M48),IF(X49=2,K49-SUM(M$8:M48),IF(X48=2,1-SUM(M$8:M48)," "))))</f>
        <v xml:space="preserve"> </v>
      </c>
      <c r="N49" s="1" t="str">
        <f t="shared" si="7"/>
        <v xml:space="preserve"> </v>
      </c>
      <c r="P49" s="3" t="str">
        <f>IF(O49="Plus",$K49,IF(O49="Basis",$K49-SUM(P$8:P48),IF(O49="Breedte",$K49-SUM(P$8:P48),IF(O48="Breedte",1-SUM(P$8:P48)," "))))</f>
        <v xml:space="preserve"> </v>
      </c>
      <c r="Q49" s="57" t="str">
        <f t="shared" si="27"/>
        <v/>
      </c>
      <c r="R49" s="124">
        <f t="shared" si="21"/>
        <v>225</v>
      </c>
      <c r="S49" s="12">
        <f t="shared" si="16"/>
        <v>164</v>
      </c>
      <c r="T49" s="18">
        <f t="shared" si="8"/>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9"/>
        <v>1</v>
      </c>
      <c r="Z49" s="12">
        <f t="shared" si="10"/>
        <v>1</v>
      </c>
      <c r="AA49" s="12">
        <f t="shared" si="11"/>
        <v>1</v>
      </c>
      <c r="AB49" s="12">
        <f t="shared" si="12"/>
        <v>1</v>
      </c>
      <c r="AD49" s="12">
        <f t="shared" si="17"/>
        <v>164</v>
      </c>
      <c r="AE49" s="18">
        <f t="shared" si="13"/>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4"/>
        <v>1</v>
      </c>
      <c r="AK49" s="12">
        <f t="shared" si="18"/>
        <v>1</v>
      </c>
      <c r="AL49" s="12">
        <f t="shared" si="19"/>
        <v>1</v>
      </c>
      <c r="AM49" s="12">
        <f t="shared" si="20"/>
        <v>1</v>
      </c>
    </row>
    <row r="50" spans="1:39" ht="12" customHeight="1" x14ac:dyDescent="0.15">
      <c r="A50" s="5">
        <f t="shared" si="3"/>
        <v>0</v>
      </c>
      <c r="B50" s="5">
        <f t="shared" si="4"/>
        <v>0</v>
      </c>
      <c r="C50" s="14">
        <f t="shared" si="15"/>
        <v>163</v>
      </c>
      <c r="F50" s="242">
        <f>VLOOKUP(C50,Blad1!$A:$B,2,0)</f>
        <v>225</v>
      </c>
      <c r="G50" s="67" t="str">
        <f t="shared" si="5"/>
        <v/>
      </c>
      <c r="H50" s="4" t="str">
        <f>IF(G50="I",$K50,IF(G50="II",$K50-SUM(H$8:H49),IF(G50="III",$K50-SUM(H$8:H49),IF(G50="IV",$K50-SUM(H$8:H49),IF(G50="V",1-SUM(H$8:H49)," ")))))</f>
        <v xml:space="preserve"> </v>
      </c>
      <c r="I50" s="68" t="str">
        <f t="shared" si="6"/>
        <v/>
      </c>
      <c r="J50" s="43" t="str">
        <f>IF(I50="A",$K50,IF(I50="B",$K50-SUM(J$8:J49),IF(I50="C",$K50-SUM(J$8:J49),IF(I50="D",$K50-SUM(J$8:J49),IF(I50="E",1-SUM(J$8:J49)," ")))))</f>
        <v xml:space="preserve"> </v>
      </c>
      <c r="K50" s="1">
        <f>IF(C$4=0,0,(SUM(D$8:D50)/C$4))</f>
        <v>0</v>
      </c>
      <c r="L50" s="9" t="str">
        <f t="shared" si="26"/>
        <v xml:space="preserve"> </v>
      </c>
      <c r="M50" s="2" t="str">
        <f>IF(U50=2,K50,IF(W50=2,K50-SUM(M$8:M49),IF(X50=2,K50-SUM(M$8:M49),IF(X49=2,1-SUM(M$8:M49)," "))))</f>
        <v xml:space="preserve"> </v>
      </c>
      <c r="N50" s="1" t="str">
        <f t="shared" si="7"/>
        <v xml:space="preserve"> </v>
      </c>
      <c r="P50" s="3" t="str">
        <f>IF(O50="Plus",$K50,IF(O50="Basis",$K50-SUM(P$8:P49),IF(O50="Breedte",$K50-SUM(P$8:P49),IF(O49="Breedte",1-SUM(P$8:P49)," "))))</f>
        <v xml:space="preserve"> </v>
      </c>
      <c r="Q50" s="57" t="str">
        <f t="shared" si="27"/>
        <v/>
      </c>
      <c r="R50" s="124">
        <f t="shared" si="21"/>
        <v>225</v>
      </c>
      <c r="S50" s="12">
        <f t="shared" si="16"/>
        <v>163</v>
      </c>
      <c r="T50" s="18">
        <f t="shared" si="8"/>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9"/>
        <v>1</v>
      </c>
      <c r="Z50" s="12">
        <f t="shared" si="10"/>
        <v>1</v>
      </c>
      <c r="AA50" s="12">
        <f t="shared" si="11"/>
        <v>1</v>
      </c>
      <c r="AB50" s="12">
        <f t="shared" si="12"/>
        <v>1</v>
      </c>
      <c r="AD50" s="12">
        <f t="shared" si="17"/>
        <v>163</v>
      </c>
      <c r="AE50" s="18">
        <f t="shared" si="13"/>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4"/>
        <v>1</v>
      </c>
      <c r="AK50" s="12">
        <f t="shared" si="18"/>
        <v>1</v>
      </c>
      <c r="AL50" s="12">
        <f t="shared" si="19"/>
        <v>1</v>
      </c>
      <c r="AM50" s="12">
        <f t="shared" si="20"/>
        <v>1</v>
      </c>
    </row>
    <row r="51" spans="1:39" ht="12" customHeight="1" x14ac:dyDescent="0.15">
      <c r="A51" s="5">
        <f t="shared" si="3"/>
        <v>0</v>
      </c>
      <c r="B51" s="5">
        <f t="shared" si="4"/>
        <v>0</v>
      </c>
      <c r="C51" s="14">
        <f t="shared" si="15"/>
        <v>162</v>
      </c>
      <c r="F51" s="242">
        <f>VLOOKUP(C51,Blad1!$A:$B,2,0)</f>
        <v>224</v>
      </c>
      <c r="G51" s="67" t="str">
        <f t="shared" si="5"/>
        <v/>
      </c>
      <c r="H51" s="4" t="str">
        <f>IF(G51="I",$K51,IF(G51="II",$K51-SUM(H$8:H50),IF(G51="III",$K51-SUM(H$8:H50),IF(G51="IV",$K51-SUM(H$8:H50),IF(G51="V",1-SUM(H$8:H50)," ")))))</f>
        <v xml:space="preserve"> </v>
      </c>
      <c r="I51" s="68" t="str">
        <f t="shared" si="6"/>
        <v/>
      </c>
      <c r="J51" s="43" t="str">
        <f>IF(I51="A",$K51,IF(I51="B",$K51-SUM(J$8:J50),IF(I51="C",$K51-SUM(J$8:J50),IF(I51="D",$K51-SUM(J$8:J50),IF(I51="E",1-SUM(J$8:J50)," ")))))</f>
        <v xml:space="preserve"> </v>
      </c>
      <c r="K51" s="1">
        <f>IF(C$4=0,0,(SUM(D$8:D51)/C$4))</f>
        <v>0</v>
      </c>
      <c r="L51" s="9" t="str">
        <f t="shared" si="26"/>
        <v xml:space="preserve"> </v>
      </c>
      <c r="M51" s="2" t="str">
        <f>IF(U51=2,K51,IF(W51=2,K51-SUM(M$8:M50),IF(X51=2,K51-SUM(M$8:M50),IF(X50=2,1-SUM(M$8:M50)," "))))</f>
        <v xml:space="preserve"> </v>
      </c>
      <c r="N51" s="1" t="str">
        <f t="shared" si="7"/>
        <v xml:space="preserve"> </v>
      </c>
      <c r="P51" s="3" t="str">
        <f>IF(O51="Plus",$K51,IF(O51="Basis",$K51-SUM(P$8:P50),IF(O51="Breedte",$K51-SUM(P$8:P50),IF(O50="Breedte",1-SUM(P$8:P50)," "))))</f>
        <v xml:space="preserve"> </v>
      </c>
      <c r="Q51" s="57" t="str">
        <f t="shared" si="27"/>
        <v/>
      </c>
      <c r="R51" s="124">
        <f t="shared" si="21"/>
        <v>224</v>
      </c>
      <c r="S51" s="12">
        <f t="shared" si="16"/>
        <v>162</v>
      </c>
      <c r="T51" s="18">
        <f t="shared" si="8"/>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9"/>
        <v>1</v>
      </c>
      <c r="Z51" s="12">
        <f t="shared" si="10"/>
        <v>1</v>
      </c>
      <c r="AA51" s="12">
        <f t="shared" si="11"/>
        <v>1</v>
      </c>
      <c r="AB51" s="12">
        <f t="shared" si="12"/>
        <v>1</v>
      </c>
      <c r="AD51" s="12">
        <f t="shared" si="17"/>
        <v>162</v>
      </c>
      <c r="AE51" s="18">
        <f t="shared" si="13"/>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4"/>
        <v>1</v>
      </c>
      <c r="AK51" s="12">
        <f t="shared" si="18"/>
        <v>1</v>
      </c>
      <c r="AL51" s="12">
        <f t="shared" si="19"/>
        <v>1</v>
      </c>
      <c r="AM51" s="12">
        <f t="shared" si="20"/>
        <v>1</v>
      </c>
    </row>
    <row r="52" spans="1:39" ht="12" customHeight="1" x14ac:dyDescent="0.15">
      <c r="A52" s="5">
        <f t="shared" si="3"/>
        <v>0</v>
      </c>
      <c r="B52" s="5">
        <f t="shared" si="4"/>
        <v>0</v>
      </c>
      <c r="C52" s="14">
        <f t="shared" si="15"/>
        <v>161</v>
      </c>
      <c r="F52" s="242">
        <f>VLOOKUP(C52,Blad1!$A:$B,2,0)</f>
        <v>224</v>
      </c>
      <c r="G52" s="67" t="str">
        <f t="shared" si="5"/>
        <v/>
      </c>
      <c r="H52" s="4" t="str">
        <f>IF(G52="I",$K52,IF(G52="II",$K52-SUM(H$8:H51),IF(G52="III",$K52-SUM(H$8:H51),IF(G52="IV",$K52-SUM(H$8:H51),IF(G52="V",1-SUM(H$8:H51)," ")))))</f>
        <v xml:space="preserve"> </v>
      </c>
      <c r="I52" s="68" t="str">
        <f t="shared" si="6"/>
        <v/>
      </c>
      <c r="J52" s="43" t="str">
        <f>IF(I52="A",$K52,IF(I52="B",$K52-SUM(J$8:J51),IF(I52="C",$K52-SUM(J$8:J51),IF(I52="D",$K52-SUM(J$8:J51),IF(I52="E",1-SUM(J$8:J51)," ")))))</f>
        <v xml:space="preserve"> </v>
      </c>
      <c r="K52" s="1">
        <f>IF(C$4=0,0,(SUM(D$8:D52)/C$4))</f>
        <v>0</v>
      </c>
      <c r="L52" s="9" t="str">
        <f t="shared" si="26"/>
        <v xml:space="preserve"> </v>
      </c>
      <c r="M52" s="2" t="str">
        <f>IF(U52=2,K52,IF(W52=2,K52-SUM(M$8:M51),IF(X52=2,K52-SUM(M$8:M51),IF(X51=2,1-SUM(M$8:M51)," "))))</f>
        <v xml:space="preserve"> </v>
      </c>
      <c r="N52" s="1" t="str">
        <f t="shared" si="7"/>
        <v xml:space="preserve"> </v>
      </c>
      <c r="P52" s="3" t="str">
        <f>IF(O52="Plus",$K52,IF(O52="Basis",$K52-SUM(P$8:P51),IF(O52="Breedte",$K52-SUM(P$8:P51),IF(O51="Breedte",1-SUM(P$8:P51)," "))))</f>
        <v xml:space="preserve"> </v>
      </c>
      <c r="Q52" s="57" t="str">
        <f t="shared" si="27"/>
        <v/>
      </c>
      <c r="R52" s="124">
        <f t="shared" si="21"/>
        <v>224</v>
      </c>
      <c r="S52" s="12">
        <f t="shared" si="16"/>
        <v>161</v>
      </c>
      <c r="T52" s="18">
        <f t="shared" si="8"/>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9"/>
        <v>1</v>
      </c>
      <c r="Z52" s="12">
        <f t="shared" si="10"/>
        <v>1</v>
      </c>
      <c r="AA52" s="12">
        <f t="shared" si="11"/>
        <v>1</v>
      </c>
      <c r="AB52" s="12">
        <f t="shared" si="12"/>
        <v>1</v>
      </c>
      <c r="AD52" s="12">
        <f t="shared" si="17"/>
        <v>161</v>
      </c>
      <c r="AE52" s="18">
        <f t="shared" si="13"/>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4"/>
        <v>1</v>
      </c>
      <c r="AK52" s="12">
        <f t="shared" si="18"/>
        <v>1</v>
      </c>
      <c r="AL52" s="12">
        <f t="shared" si="19"/>
        <v>1</v>
      </c>
      <c r="AM52" s="12">
        <f t="shared" si="20"/>
        <v>1</v>
      </c>
    </row>
    <row r="53" spans="1:39" ht="12" customHeight="1" x14ac:dyDescent="0.15">
      <c r="A53" s="5">
        <f t="shared" si="3"/>
        <v>0</v>
      </c>
      <c r="B53" s="5">
        <f t="shared" si="4"/>
        <v>0</v>
      </c>
      <c r="C53" s="14">
        <f t="shared" si="15"/>
        <v>160</v>
      </c>
      <c r="F53" s="242">
        <f>VLOOKUP(C53,Blad1!$A:$B,2,0)</f>
        <v>223</v>
      </c>
      <c r="G53" s="67" t="str">
        <f t="shared" si="5"/>
        <v/>
      </c>
      <c r="H53" s="4" t="str">
        <f>IF(G53="I",$K53,IF(G53="II",$K53-SUM(H$8:H52),IF(G53="III",$K53-SUM(H$8:H52),IF(G53="IV",$K53-SUM(H$8:H52),IF(G53="V",1-SUM(H$8:H52)," ")))))</f>
        <v xml:space="preserve"> </v>
      </c>
      <c r="I53" s="68" t="str">
        <f t="shared" si="6"/>
        <v/>
      </c>
      <c r="J53" s="43" t="str">
        <f>IF(I53="A",$K53,IF(I53="B",$K53-SUM(J$8:J52),IF(I53="C",$K53-SUM(J$8:J52),IF(I53="D",$K53-SUM(J$8:J52),IF(I53="E",1-SUM(J$8:J52)," ")))))</f>
        <v xml:space="preserve"> </v>
      </c>
      <c r="K53" s="1">
        <f>IF(C$4=0,0,(SUM(D$8:D53)/C$4))</f>
        <v>0</v>
      </c>
      <c r="L53" s="9" t="str">
        <f t="shared" si="26"/>
        <v xml:space="preserve"> </v>
      </c>
      <c r="M53" s="2" t="str">
        <f>IF(U53=2,K53,IF(W53=2,K53-SUM(M$8:M52),IF(X53=2,K53-SUM(M$8:M52),IF(X52=2,1-SUM(M$8:M52)," "))))</f>
        <v xml:space="preserve"> </v>
      </c>
      <c r="N53" s="1" t="str">
        <f t="shared" si="7"/>
        <v xml:space="preserve"> </v>
      </c>
      <c r="P53" s="3" t="str">
        <f>IF(O53="Plus",$K53,IF(O53="Basis",$K53-SUM(P$8:P52),IF(O53="Breedte",$K53-SUM(P$8:P52),IF(O52="Breedte",1-SUM(P$8:P52)," "))))</f>
        <v xml:space="preserve"> </v>
      </c>
      <c r="Q53" s="57" t="str">
        <f t="shared" si="27"/>
        <v/>
      </c>
      <c r="R53" s="124">
        <f t="shared" si="21"/>
        <v>223</v>
      </c>
      <c r="S53" s="12">
        <f t="shared" si="16"/>
        <v>160</v>
      </c>
      <c r="T53" s="18">
        <f t="shared" si="8"/>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9"/>
        <v>1</v>
      </c>
      <c r="Z53" s="12">
        <f t="shared" si="10"/>
        <v>1</v>
      </c>
      <c r="AA53" s="12">
        <f t="shared" si="11"/>
        <v>1</v>
      </c>
      <c r="AB53" s="12">
        <f t="shared" si="12"/>
        <v>1</v>
      </c>
      <c r="AD53" s="12">
        <f t="shared" si="17"/>
        <v>160</v>
      </c>
      <c r="AE53" s="18">
        <f t="shared" si="13"/>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4"/>
        <v>1</v>
      </c>
      <c r="AK53" s="12">
        <f t="shared" si="18"/>
        <v>1</v>
      </c>
      <c r="AL53" s="12">
        <f t="shared" si="19"/>
        <v>1</v>
      </c>
      <c r="AM53" s="12">
        <f t="shared" si="20"/>
        <v>1</v>
      </c>
    </row>
    <row r="54" spans="1:39" ht="12" customHeight="1" x14ac:dyDescent="0.15">
      <c r="A54" s="5">
        <f t="shared" si="3"/>
        <v>0</v>
      </c>
      <c r="B54" s="5">
        <f t="shared" si="4"/>
        <v>0</v>
      </c>
      <c r="C54" s="14">
        <f t="shared" si="15"/>
        <v>159</v>
      </c>
      <c r="F54" s="242">
        <f>VLOOKUP(C54,Blad1!$A:$B,2,0)</f>
        <v>222</v>
      </c>
      <c r="G54" s="67" t="str">
        <f t="shared" si="5"/>
        <v/>
      </c>
      <c r="H54" s="4" t="str">
        <f>IF(G54="I",$K54,IF(G54="II",$K54-SUM(H$8:H53),IF(G54="III",$K54-SUM(H$8:H53),IF(G54="IV",$K54-SUM(H$8:H53),IF(G54="V",1-SUM(H$8:H53)," ")))))</f>
        <v xml:space="preserve"> </v>
      </c>
      <c r="I54" s="68" t="str">
        <f t="shared" si="6"/>
        <v/>
      </c>
      <c r="J54" s="43" t="str">
        <f>IF(I54="A",$K54,IF(I54="B",$K54-SUM(J$8:J53),IF(I54="C",$K54-SUM(J$8:J53),IF(I54="D",$K54-SUM(J$8:J53),IF(I54="E",1-SUM(J$8:J53)," ")))))</f>
        <v xml:space="preserve"> </v>
      </c>
      <c r="K54" s="1">
        <f>IF(C$4=0,0,(SUM(D$8:D54)/C$4))</f>
        <v>0</v>
      </c>
      <c r="L54" s="9" t="str">
        <f t="shared" si="26"/>
        <v xml:space="preserve"> </v>
      </c>
      <c r="M54" s="2" t="str">
        <f>IF(U54=2,K54,IF(W54=2,K54-SUM(M$8:M53),IF(X54=2,K54-SUM(M$8:M53),IF(X53=2,1-SUM(M$8:M53)," "))))</f>
        <v xml:space="preserve"> </v>
      </c>
      <c r="N54" s="1" t="str">
        <f t="shared" si="7"/>
        <v xml:space="preserve"> </v>
      </c>
      <c r="P54" s="3" t="str">
        <f>IF(O54="Plus",$K54,IF(O54="Basis",$K54-SUM(P$8:P53),IF(O54="Breedte",$K54-SUM(P$8:P53),IF(O53="Breedte",1-SUM(P$8:P53)," "))))</f>
        <v xml:space="preserve"> </v>
      </c>
      <c r="Q54" s="57" t="str">
        <f t="shared" si="27"/>
        <v/>
      </c>
      <c r="R54" s="124">
        <f t="shared" si="21"/>
        <v>222</v>
      </c>
      <c r="S54" s="12">
        <f t="shared" si="16"/>
        <v>159</v>
      </c>
      <c r="T54" s="18">
        <f t="shared" si="8"/>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9"/>
        <v>1</v>
      </c>
      <c r="Z54" s="12">
        <f t="shared" si="10"/>
        <v>1</v>
      </c>
      <c r="AA54" s="12">
        <f t="shared" si="11"/>
        <v>1</v>
      </c>
      <c r="AB54" s="12">
        <f t="shared" si="12"/>
        <v>1</v>
      </c>
      <c r="AD54" s="12">
        <f t="shared" si="17"/>
        <v>159</v>
      </c>
      <c r="AE54" s="18">
        <f t="shared" si="13"/>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4"/>
        <v>1</v>
      </c>
      <c r="AK54" s="12">
        <f t="shared" si="18"/>
        <v>1</v>
      </c>
      <c r="AL54" s="12">
        <f t="shared" si="19"/>
        <v>1</v>
      </c>
      <c r="AM54" s="12">
        <f t="shared" si="20"/>
        <v>1</v>
      </c>
    </row>
    <row r="55" spans="1:39" ht="12" customHeight="1" x14ac:dyDescent="0.15">
      <c r="A55" s="5">
        <f t="shared" si="3"/>
        <v>0</v>
      </c>
      <c r="B55" s="5">
        <f t="shared" si="4"/>
        <v>0</v>
      </c>
      <c r="C55" s="14">
        <f t="shared" si="15"/>
        <v>158</v>
      </c>
      <c r="F55" s="242">
        <f>VLOOKUP(C55,Blad1!$A:$B,2,0)</f>
        <v>222</v>
      </c>
      <c r="G55" s="67" t="str">
        <f t="shared" si="5"/>
        <v/>
      </c>
      <c r="H55" s="4" t="str">
        <f>IF(G55="I",$K55,IF(G55="II",$K55-SUM(H$8:H54),IF(G55="III",$K55-SUM(H$8:H54),IF(G55="IV",$K55-SUM(H$8:H54),IF(G55="V",1-SUM(H$8:H54)," ")))))</f>
        <v xml:space="preserve"> </v>
      </c>
      <c r="I55" s="68" t="str">
        <f t="shared" si="6"/>
        <v/>
      </c>
      <c r="J55" s="43" t="str">
        <f>IF(I55="A",$K55,IF(I55="B",$K55-SUM(J$8:J54),IF(I55="C",$K55-SUM(J$8:J54),IF(I55="D",$K55-SUM(J$8:J54),IF(I55="E",1-SUM(J$8:J54)," ")))))</f>
        <v xml:space="preserve"> </v>
      </c>
      <c r="K55" s="1">
        <f>IF(C$4=0,0,(SUM(D$8:D55)/C$4))</f>
        <v>0</v>
      </c>
      <c r="L55" s="9" t="str">
        <f t="shared" si="26"/>
        <v xml:space="preserve"> </v>
      </c>
      <c r="M55" s="2" t="str">
        <f>IF(U55=2,K55,IF(W55=2,K55-SUM(M$8:M54),IF(X55=2,K55-SUM(M$8:M54),IF(X54=2,1-SUM(M$8:M54)," "))))</f>
        <v xml:space="preserve"> </v>
      </c>
      <c r="N55" s="1" t="str">
        <f t="shared" si="7"/>
        <v xml:space="preserve"> </v>
      </c>
      <c r="P55" s="3" t="str">
        <f>IF(O55="Plus",$K55,IF(O55="Basis",$K55-SUM(P$8:P54),IF(O55="Breedte",$K55-SUM(P$8:P54),IF(O54="Breedte",1-SUM(P$8:P54)," "))))</f>
        <v xml:space="preserve"> </v>
      </c>
      <c r="Q55" s="57" t="str">
        <f t="shared" si="27"/>
        <v/>
      </c>
      <c r="R55" s="124">
        <f t="shared" si="21"/>
        <v>222</v>
      </c>
      <c r="S55" s="12">
        <f t="shared" si="16"/>
        <v>158</v>
      </c>
      <c r="T55" s="18">
        <f t="shared" si="8"/>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9"/>
        <v>1</v>
      </c>
      <c r="Z55" s="12">
        <f t="shared" si="10"/>
        <v>1</v>
      </c>
      <c r="AA55" s="12">
        <f t="shared" si="11"/>
        <v>1</v>
      </c>
      <c r="AB55" s="12">
        <f t="shared" si="12"/>
        <v>1</v>
      </c>
      <c r="AD55" s="12">
        <f t="shared" si="17"/>
        <v>158</v>
      </c>
      <c r="AE55" s="18">
        <f t="shared" si="13"/>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4"/>
        <v>1</v>
      </c>
      <c r="AK55" s="12">
        <f t="shared" si="18"/>
        <v>1</v>
      </c>
      <c r="AL55" s="12">
        <f t="shared" si="19"/>
        <v>1</v>
      </c>
      <c r="AM55" s="12">
        <f t="shared" si="20"/>
        <v>1</v>
      </c>
    </row>
    <row r="56" spans="1:39" ht="12" customHeight="1" x14ac:dyDescent="0.15">
      <c r="A56" s="5">
        <f t="shared" si="3"/>
        <v>0</v>
      </c>
      <c r="B56" s="5">
        <f t="shared" si="4"/>
        <v>0</v>
      </c>
      <c r="C56" s="14">
        <f t="shared" si="15"/>
        <v>157</v>
      </c>
      <c r="F56" s="242">
        <f>VLOOKUP(C56,Blad1!$A:$B,2,0)</f>
        <v>221</v>
      </c>
      <c r="G56" s="67" t="str">
        <f t="shared" si="5"/>
        <v/>
      </c>
      <c r="H56" s="4" t="str">
        <f>IF(G56="I",$K56,IF(G56="II",$K56-SUM(H$8:H55),IF(G56="III",$K56-SUM(H$8:H55),IF(G56="IV",$K56-SUM(H$8:H55),IF(G56="V",1-SUM(H$8:H55)," ")))))</f>
        <v xml:space="preserve"> </v>
      </c>
      <c r="I56" s="68" t="str">
        <f t="shared" si="6"/>
        <v/>
      </c>
      <c r="J56" s="43" t="str">
        <f>IF(I56="A",$K56,IF(I56="B",$K56-SUM(J$8:J55),IF(I56="C",$K56-SUM(J$8:J55),IF(I56="D",$K56-SUM(J$8:J55),IF(I56="E",1-SUM(J$8:J55)," ")))))</f>
        <v xml:space="preserve"> </v>
      </c>
      <c r="K56" s="1">
        <f>IF(C$4=0,0,(SUM(D$8:D56)/C$4))</f>
        <v>0</v>
      </c>
      <c r="L56" s="9" t="str">
        <f t="shared" si="26"/>
        <v xml:space="preserve"> </v>
      </c>
      <c r="M56" s="2" t="str">
        <f>IF(U56=2,K56,IF(W56=2,K56-SUM(M$8:M55),IF(X56=2,K56-SUM(M$8:M55),IF(X55=2,1-SUM(M$8:M55)," "))))</f>
        <v xml:space="preserve"> </v>
      </c>
      <c r="N56" s="1" t="str">
        <f t="shared" si="7"/>
        <v xml:space="preserve"> </v>
      </c>
      <c r="P56" s="3" t="str">
        <f>IF(O56="Plus",$K56,IF(O56="Basis",$K56-SUM(P$8:P55),IF(O56="Breedte",$K56-SUM(P$8:P55),IF(O55="Breedte",1-SUM(P$8:P55)," "))))</f>
        <v xml:space="preserve"> </v>
      </c>
      <c r="Q56" s="57" t="str">
        <f t="shared" si="27"/>
        <v/>
      </c>
      <c r="R56" s="124">
        <f t="shared" si="21"/>
        <v>221</v>
      </c>
      <c r="S56" s="12">
        <f t="shared" si="16"/>
        <v>157</v>
      </c>
      <c r="T56" s="18">
        <f t="shared" si="8"/>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9"/>
        <v>1</v>
      </c>
      <c r="Z56" s="12">
        <f t="shared" si="10"/>
        <v>1</v>
      </c>
      <c r="AA56" s="12">
        <f t="shared" si="11"/>
        <v>1</v>
      </c>
      <c r="AB56" s="12">
        <f t="shared" si="12"/>
        <v>1</v>
      </c>
      <c r="AD56" s="12">
        <f t="shared" si="17"/>
        <v>157</v>
      </c>
      <c r="AE56" s="18">
        <f t="shared" si="13"/>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4"/>
        <v>1</v>
      </c>
      <c r="AK56" s="12">
        <f t="shared" si="18"/>
        <v>1</v>
      </c>
      <c r="AL56" s="12">
        <f t="shared" si="19"/>
        <v>1</v>
      </c>
      <c r="AM56" s="12">
        <f t="shared" si="20"/>
        <v>1</v>
      </c>
    </row>
    <row r="57" spans="1:39" ht="12" customHeight="1" x14ac:dyDescent="0.15">
      <c r="A57" s="5">
        <f t="shared" si="3"/>
        <v>0</v>
      </c>
      <c r="B57" s="5">
        <f t="shared" si="4"/>
        <v>0</v>
      </c>
      <c r="C57" s="14">
        <f t="shared" si="15"/>
        <v>156</v>
      </c>
      <c r="F57" s="242">
        <f>VLOOKUP(C57,Blad1!$A:$B,2,0)</f>
        <v>221</v>
      </c>
      <c r="G57" s="67" t="str">
        <f t="shared" si="5"/>
        <v/>
      </c>
      <c r="H57" s="4" t="str">
        <f>IF(G57="I",$K57,IF(G57="II",$K57-SUM(H$8:H56),IF(G57="III",$K57-SUM(H$8:H56),IF(G57="IV",$K57-SUM(H$8:H56),IF(G57="V",1-SUM(H$8:H56)," ")))))</f>
        <v xml:space="preserve"> </v>
      </c>
      <c r="I57" s="68" t="str">
        <f t="shared" si="6"/>
        <v/>
      </c>
      <c r="J57" s="43" t="str">
        <f>IF(I57="A",$K57,IF(I57="B",$K57-SUM(J$8:J56),IF(I57="C",$K57-SUM(J$8:J56),IF(I57="D",$K57-SUM(J$8:J56),IF(I57="E",1-SUM(J$8:J56)," ")))))</f>
        <v xml:space="preserve"> </v>
      </c>
      <c r="K57" s="1">
        <f>IF(C$4=0,0,(SUM(D$8:D57)/C$4))</f>
        <v>0</v>
      </c>
      <c r="L57" s="9" t="str">
        <f t="shared" si="26"/>
        <v xml:space="preserve"> </v>
      </c>
      <c r="M57" s="2" t="str">
        <f>IF(U57=2,K57,IF(W57=2,K57-SUM(M$8:M56),IF(X57=2,K57-SUM(M$8:M56),IF(X56=2,1-SUM(M$8:M56)," "))))</f>
        <v xml:space="preserve"> </v>
      </c>
      <c r="N57" s="1" t="str">
        <f t="shared" si="7"/>
        <v xml:space="preserve"> </v>
      </c>
      <c r="P57" s="3" t="str">
        <f>IF(O57="Plus",$K57,IF(O57="Basis",$K57-SUM(P$8:P56),IF(O57="Breedte",$K57-SUM(P$8:P56),IF(O56="Breedte",1-SUM(P$8:P56)," "))))</f>
        <v xml:space="preserve"> </v>
      </c>
      <c r="Q57" s="57" t="str">
        <f t="shared" si="27"/>
        <v/>
      </c>
      <c r="R57" s="124">
        <f t="shared" si="21"/>
        <v>221</v>
      </c>
      <c r="S57" s="12">
        <f t="shared" si="16"/>
        <v>156</v>
      </c>
      <c r="T57" s="18">
        <f t="shared" si="8"/>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9"/>
        <v>1</v>
      </c>
      <c r="Z57" s="12">
        <f t="shared" si="10"/>
        <v>1</v>
      </c>
      <c r="AA57" s="12">
        <f t="shared" si="11"/>
        <v>1</v>
      </c>
      <c r="AB57" s="12">
        <f t="shared" si="12"/>
        <v>1</v>
      </c>
      <c r="AD57" s="12">
        <f t="shared" si="17"/>
        <v>156</v>
      </c>
      <c r="AE57" s="18">
        <f t="shared" si="13"/>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4"/>
        <v>1</v>
      </c>
      <c r="AK57" s="12">
        <f t="shared" si="18"/>
        <v>1</v>
      </c>
      <c r="AL57" s="12">
        <f t="shared" si="19"/>
        <v>1</v>
      </c>
      <c r="AM57" s="12">
        <f t="shared" si="20"/>
        <v>1</v>
      </c>
    </row>
    <row r="58" spans="1:39" ht="12" customHeight="1" x14ac:dyDescent="0.15">
      <c r="A58" s="5">
        <f t="shared" si="3"/>
        <v>0</v>
      </c>
      <c r="B58" s="5">
        <f t="shared" si="4"/>
        <v>0</v>
      </c>
      <c r="C58" s="14">
        <f t="shared" si="15"/>
        <v>155</v>
      </c>
      <c r="F58" s="242">
        <f>VLOOKUP(C58,Blad1!$A:$B,2,0)</f>
        <v>220</v>
      </c>
      <c r="G58" s="67" t="str">
        <f t="shared" si="5"/>
        <v/>
      </c>
      <c r="H58" s="4" t="str">
        <f>IF(G58="I",$K58,IF(G58="II",$K58-SUM(H$8:H57),IF(G58="III",$K58-SUM(H$8:H57),IF(G58="IV",$K58-SUM(H$8:H57),IF(G58="V",1-SUM(H$8:H57)," ")))))</f>
        <v xml:space="preserve"> </v>
      </c>
      <c r="I58" s="68" t="str">
        <f t="shared" si="6"/>
        <v/>
      </c>
      <c r="J58" s="43" t="str">
        <f>IF(I58="A",$K58,IF(I58="B",$K58-SUM(J$8:J57),IF(I58="C",$K58-SUM(J$8:J57),IF(I58="D",$K58-SUM(J$8:J57),IF(I58="E",1-SUM(J$8:J57)," ")))))</f>
        <v xml:space="preserve"> </v>
      </c>
      <c r="K58" s="1">
        <f>IF(C$4=0,0,(SUM(D$8:D58)/C$4))</f>
        <v>0</v>
      </c>
      <c r="L58" s="9" t="str">
        <f t="shared" si="26"/>
        <v xml:space="preserve"> </v>
      </c>
      <c r="M58" s="2" t="str">
        <f>IF(U58=2,K58,IF(W58=2,K58-SUM(M$8:M57),IF(X58=2,K58-SUM(M$8:M57),IF(X57=2,1-SUM(M$8:M57)," "))))</f>
        <v xml:space="preserve"> </v>
      </c>
      <c r="N58" s="1" t="str">
        <f t="shared" si="7"/>
        <v xml:space="preserve"> </v>
      </c>
      <c r="P58" s="3" t="str">
        <f>IF(O58="Plus",$K58,IF(O58="Basis",$K58-SUM(P$8:P57),IF(O58="Breedte",$K58-SUM(P$8:P57),IF(O57="Breedte",1-SUM(P$8:P57)," "))))</f>
        <v xml:space="preserve"> </v>
      </c>
      <c r="Q58" s="57" t="str">
        <f t="shared" si="27"/>
        <v/>
      </c>
      <c r="R58" s="124">
        <f t="shared" si="21"/>
        <v>220</v>
      </c>
      <c r="S58" s="12">
        <f t="shared" si="16"/>
        <v>155</v>
      </c>
      <c r="T58" s="18">
        <f t="shared" si="8"/>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9"/>
        <v>1</v>
      </c>
      <c r="Z58" s="12">
        <f t="shared" si="10"/>
        <v>1</v>
      </c>
      <c r="AA58" s="12">
        <f t="shared" si="11"/>
        <v>1</v>
      </c>
      <c r="AB58" s="12">
        <f t="shared" si="12"/>
        <v>1</v>
      </c>
      <c r="AD58" s="12">
        <f t="shared" si="17"/>
        <v>155</v>
      </c>
      <c r="AE58" s="18">
        <f t="shared" si="13"/>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4"/>
        <v>1</v>
      </c>
      <c r="AK58" s="12">
        <f t="shared" si="18"/>
        <v>1</v>
      </c>
      <c r="AL58" s="12">
        <f t="shared" si="19"/>
        <v>1</v>
      </c>
      <c r="AM58" s="12">
        <f t="shared" si="20"/>
        <v>1</v>
      </c>
    </row>
    <row r="59" spans="1:39" ht="12" customHeight="1" x14ac:dyDescent="0.15">
      <c r="A59" s="5">
        <f t="shared" si="3"/>
        <v>15</v>
      </c>
      <c r="B59" s="5">
        <f t="shared" si="4"/>
        <v>0</v>
      </c>
      <c r="C59" s="14">
        <f t="shared" si="15"/>
        <v>154</v>
      </c>
      <c r="F59" s="242">
        <f>VLOOKUP(C59,Blad1!$A:$B,2,0)</f>
        <v>220</v>
      </c>
      <c r="G59" s="67" t="str">
        <f t="shared" si="5"/>
        <v/>
      </c>
      <c r="H59" s="4" t="str">
        <f>IF(G59="I",$K59,IF(G59="II",$K59-SUM(H$8:H58),IF(G59="III",$K59-SUM(H$8:H58),IF(G59="IV",$K59-SUM(H$8:H58),IF(G59="V",1-SUM(H$8:H58)," ")))))</f>
        <v xml:space="preserve"> </v>
      </c>
      <c r="I59" s="68" t="s">
        <v>28</v>
      </c>
      <c r="J59" s="43">
        <f>IF(I59="A",$K59,IF(I59="B",$K59-SUM(J$8:J58),IF(I59="C",$K59-SUM(J$8:J58),IF(I59="D",$K59-SUM(J$8:J58),IF(I59="E",1-SUM(J$8:J58)," ")))))</f>
        <v>0</v>
      </c>
      <c r="K59" s="1">
        <f>IF(C$4=0,0,(SUM(D$8:D59)/C$4))</f>
        <v>0</v>
      </c>
      <c r="L59" s="9" t="str">
        <f t="shared" si="26"/>
        <v xml:space="preserve"> </v>
      </c>
      <c r="M59" s="2" t="str">
        <f>IF(U59=2,K59,IF(W59=2,K59-SUM(M$8:M58),IF(X59=2,K59-SUM(M$8:M58),IF(X58=2,1-SUM(M$8:M58)," "))))</f>
        <v xml:space="preserve"> </v>
      </c>
      <c r="N59" s="1" t="str">
        <f t="shared" si="7"/>
        <v xml:space="preserve"> </v>
      </c>
      <c r="P59" s="3" t="str">
        <f>IF(O59="Plus",$K59,IF(O59="Basis",$K59-SUM(P$8:P58),IF(O59="Breedte",$K59-SUM(P$8:P58),IF(O58="Breedte",1-SUM(P$8:P58)," "))))</f>
        <v xml:space="preserve"> </v>
      </c>
      <c r="Q59" s="57" t="str">
        <f t="shared" si="27"/>
        <v/>
      </c>
      <c r="R59" s="124">
        <f t="shared" si="21"/>
        <v>220</v>
      </c>
      <c r="S59" s="12">
        <f t="shared" si="16"/>
        <v>154</v>
      </c>
      <c r="T59" s="18">
        <f t="shared" si="8"/>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9"/>
        <v>1</v>
      </c>
      <c r="Z59" s="12">
        <f t="shared" si="10"/>
        <v>1</v>
      </c>
      <c r="AA59" s="12">
        <f t="shared" si="11"/>
        <v>1</v>
      </c>
      <c r="AB59" s="12">
        <f t="shared" si="12"/>
        <v>1</v>
      </c>
      <c r="AD59" s="12">
        <f t="shared" si="17"/>
        <v>154</v>
      </c>
      <c r="AE59" s="18">
        <f t="shared" si="13"/>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4"/>
        <v>1</v>
      </c>
      <c r="AK59" s="12">
        <f t="shared" si="18"/>
        <v>1</v>
      </c>
      <c r="AL59" s="12">
        <f t="shared" si="19"/>
        <v>1</v>
      </c>
      <c r="AM59" s="12">
        <f t="shared" si="20"/>
        <v>1</v>
      </c>
    </row>
    <row r="60" spans="1:39" ht="12" customHeight="1" x14ac:dyDescent="0.15">
      <c r="A60" s="5">
        <f t="shared" si="3"/>
        <v>0</v>
      </c>
      <c r="B60" s="5">
        <f t="shared" si="4"/>
        <v>0</v>
      </c>
      <c r="C60" s="14">
        <f t="shared" si="15"/>
        <v>153</v>
      </c>
      <c r="E60" s="56"/>
      <c r="F60" s="242">
        <f>VLOOKUP(C60,Blad1!$A:$B,2,0)</f>
        <v>219</v>
      </c>
      <c r="G60" s="67" t="str">
        <f t="shared" si="5"/>
        <v/>
      </c>
      <c r="H60" s="4" t="str">
        <f>IF(G60="I",$K60,IF(G60="II",$K60-SUM(H$8:H59),IF(G60="III",$K60-SUM(H$8:H59),IF(G60="IV",$K60-SUM(H$8:H59),IF(G60="V",1-SUM(H$8:H59)," ")))))</f>
        <v xml:space="preserve"> </v>
      </c>
      <c r="I60" s="68"/>
      <c r="J60" s="43" t="str">
        <f>IF(I60="A",$K60,IF(I60="B",$K60-SUM(J$8:J59),IF(I60="C",$K60-SUM(J$8:J59),IF(I60="D",$K60-SUM(J$8:J59),IF(I60="E",1-SUM(J$8:J59)," ")))))</f>
        <v xml:space="preserve"> </v>
      </c>
      <c r="K60" s="1">
        <f>IF(C$4=0,0,(SUM(D$8:D60)/C$4))</f>
        <v>0</v>
      </c>
      <c r="L60" s="9" t="str">
        <f t="shared" si="26"/>
        <v xml:space="preserve"> </v>
      </c>
      <c r="M60" s="2" t="str">
        <f>IF(U60=2,K60,IF(W60=2,K60-SUM(M$8:M59),IF(X60=2,K60-SUM(M$8:M59),IF(X59=2,1-SUM(M$8:M59)," "))))</f>
        <v xml:space="preserve"> </v>
      </c>
      <c r="N60" s="1" t="str">
        <f t="shared" si="7"/>
        <v xml:space="preserve"> </v>
      </c>
      <c r="P60" s="3" t="str">
        <f>IF(O60="Plus",$K60,IF(O60="Basis",$K60-SUM(P$8:P59),IF(O60="Breedte",$K60-SUM(P$8:P59),IF(O59="Breedte",1-SUM(P$8:P59)," "))))</f>
        <v xml:space="preserve"> </v>
      </c>
      <c r="Q60" s="57" t="str">
        <f t="shared" si="27"/>
        <v/>
      </c>
      <c r="R60" s="124">
        <f t="shared" si="21"/>
        <v>219</v>
      </c>
      <c r="S60" s="12">
        <f t="shared" si="16"/>
        <v>153</v>
      </c>
      <c r="T60" s="18">
        <f t="shared" si="8"/>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9"/>
        <v>1</v>
      </c>
      <c r="Z60" s="12">
        <f t="shared" si="10"/>
        <v>1</v>
      </c>
      <c r="AA60" s="12">
        <f t="shared" si="11"/>
        <v>1</v>
      </c>
      <c r="AB60" s="12">
        <f t="shared" si="12"/>
        <v>1</v>
      </c>
      <c r="AD60" s="12">
        <f t="shared" si="17"/>
        <v>153</v>
      </c>
      <c r="AE60" s="18">
        <f t="shared" si="13"/>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4"/>
        <v>1</v>
      </c>
      <c r="AK60" s="12">
        <f t="shared" si="18"/>
        <v>1</v>
      </c>
      <c r="AL60" s="12">
        <f t="shared" si="19"/>
        <v>1</v>
      </c>
      <c r="AM60" s="12">
        <f t="shared" si="20"/>
        <v>1</v>
      </c>
    </row>
    <row r="61" spans="1:39" ht="12" customHeight="1" x14ac:dyDescent="0.15">
      <c r="A61" s="5">
        <f t="shared" si="3"/>
        <v>0</v>
      </c>
      <c r="B61" s="5">
        <f t="shared" si="4"/>
        <v>0</v>
      </c>
      <c r="C61" s="14">
        <f t="shared" si="15"/>
        <v>152</v>
      </c>
      <c r="F61" s="242">
        <f>VLOOKUP(C61,Blad1!$A:$B,2,0)</f>
        <v>219</v>
      </c>
      <c r="G61" s="67" t="str">
        <f t="shared" si="5"/>
        <v/>
      </c>
      <c r="H61" s="4" t="str">
        <f>IF(G61="I",$K61,IF(G61="II",$K61-SUM(H$8:H60),IF(G61="III",$K61-SUM(H$8:H60),IF(G61="IV",$K61-SUM(H$8:H60),IF(G61="V",1-SUM(H$8:H60)," ")))))</f>
        <v xml:space="preserve"> </v>
      </c>
      <c r="I61" s="68" t="str">
        <f t="shared" si="6"/>
        <v/>
      </c>
      <c r="J61" s="43" t="str">
        <f>IF(I61="A",$K61,IF(I61="B",$K61-SUM(J$8:J60),IF(I61="C",$K61-SUM(J$8:J60),IF(I61="D",$K61-SUM(J$8:J60),IF(I61="E",1-SUM(J$8:J60)," ")))))</f>
        <v xml:space="preserve"> </v>
      </c>
      <c r="K61" s="1">
        <f>IF(C$4=0,0,(SUM(D$8:D61)/C$4))</f>
        <v>0</v>
      </c>
      <c r="L61" s="9" t="str">
        <f t="shared" si="26"/>
        <v xml:space="preserve"> </v>
      </c>
      <c r="M61" s="2" t="str">
        <f>IF(U61=2,K61,IF(W61=2,K61-SUM(M$8:M60),IF(X61=2,K61-SUM(M$8:M60),IF(X60=2,1-SUM(M$8:M60)," "))))</f>
        <v xml:space="preserve"> </v>
      </c>
      <c r="N61" s="1" t="str">
        <f t="shared" si="7"/>
        <v xml:space="preserve"> </v>
      </c>
      <c r="P61" s="3" t="str">
        <f>IF(O61="Plus",$K61,IF(O61="Basis",$K61-SUM(P$8:P60),IF(O61="Breedte",$K61-SUM(P$8:P60),IF(O60="Breedte",1-SUM(P$8:P60)," "))))</f>
        <v xml:space="preserve"> </v>
      </c>
      <c r="Q61" s="57" t="str">
        <f t="shared" si="27"/>
        <v/>
      </c>
      <c r="R61" s="124">
        <f t="shared" si="21"/>
        <v>219</v>
      </c>
      <c r="S61" s="12">
        <f t="shared" si="16"/>
        <v>152</v>
      </c>
      <c r="T61" s="18">
        <f t="shared" si="8"/>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9"/>
        <v>1</v>
      </c>
      <c r="Z61" s="12">
        <f t="shared" si="10"/>
        <v>1</v>
      </c>
      <c r="AA61" s="12">
        <f t="shared" si="11"/>
        <v>1</v>
      </c>
      <c r="AB61" s="12">
        <f t="shared" si="12"/>
        <v>1</v>
      </c>
      <c r="AD61" s="12">
        <f t="shared" si="17"/>
        <v>152</v>
      </c>
      <c r="AE61" s="18">
        <f t="shared" si="13"/>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4"/>
        <v>1</v>
      </c>
      <c r="AK61" s="12">
        <f t="shared" si="18"/>
        <v>1</v>
      </c>
      <c r="AL61" s="12">
        <f t="shared" si="19"/>
        <v>1</v>
      </c>
      <c r="AM61" s="12">
        <f t="shared" si="20"/>
        <v>1</v>
      </c>
    </row>
    <row r="62" spans="1:39" ht="12" customHeight="1" x14ac:dyDescent="0.15">
      <c r="A62" s="5">
        <f t="shared" si="3"/>
        <v>0</v>
      </c>
      <c r="B62" s="5">
        <f t="shared" si="4"/>
        <v>0</v>
      </c>
      <c r="C62" s="14">
        <f t="shared" si="15"/>
        <v>151</v>
      </c>
      <c r="F62" s="242">
        <f>VLOOKUP(C62,Blad1!$A:$B,2,0)</f>
        <v>218</v>
      </c>
      <c r="G62" s="67" t="str">
        <f t="shared" si="5"/>
        <v/>
      </c>
      <c r="H62" s="4" t="str">
        <f>IF(G62="I",$K62,IF(G62="II",$K62-SUM(H$8:H61),IF(G62="III",$K62-SUM(H$8:H61),IF(G62="IV",$K62-SUM(H$8:H61),IF(G62="V",1-SUM(H$8:H61)," ")))))</f>
        <v xml:space="preserve"> </v>
      </c>
      <c r="I62" s="68" t="str">
        <f t="shared" si="6"/>
        <v/>
      </c>
      <c r="J62" s="43" t="str">
        <f>IF(I62="A",$K62,IF(I62="B",$K62-SUM(J$8:J61),IF(I62="C",$K62-SUM(J$8:J61),IF(I62="D",$K62-SUM(J$8:J61),IF(I62="E",1-SUM(J$8:J61)," ")))))</f>
        <v xml:space="preserve"> </v>
      </c>
      <c r="K62" s="1">
        <f>IF(C$4=0,0,(SUM(D$8:D62)/C$4))</f>
        <v>0</v>
      </c>
      <c r="L62" s="9" t="str">
        <f t="shared" si="26"/>
        <v xml:space="preserve"> </v>
      </c>
      <c r="M62" s="2" t="str">
        <f>IF(U62=2,K62,IF(W62=2,K62-SUM(M$8:M61),IF(X62=2,K62-SUM(M$8:M61),IF(X61=2,1-SUM(M$8:M61)," "))))</f>
        <v xml:space="preserve"> </v>
      </c>
      <c r="N62" s="1" t="str">
        <f t="shared" si="7"/>
        <v xml:space="preserve"> </v>
      </c>
      <c r="P62" s="3" t="str">
        <f>IF(O62="Plus",$K62,IF(O62="Basis",$K62-SUM(P$8:P61),IF(O62="Breedte",$K62-SUM(P$8:P61),IF(O61="Breedte",1-SUM(P$8:P61)," "))))</f>
        <v xml:space="preserve"> </v>
      </c>
      <c r="Q62" s="57" t="str">
        <f t="shared" si="27"/>
        <v/>
      </c>
      <c r="R62" s="124">
        <f t="shared" si="21"/>
        <v>218</v>
      </c>
      <c r="S62" s="12">
        <f t="shared" si="16"/>
        <v>151</v>
      </c>
      <c r="T62" s="18">
        <f t="shared" si="8"/>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9"/>
        <v>1</v>
      </c>
      <c r="Z62" s="12">
        <f t="shared" si="10"/>
        <v>1</v>
      </c>
      <c r="AA62" s="12">
        <f t="shared" si="11"/>
        <v>1</v>
      </c>
      <c r="AB62" s="12">
        <f t="shared" si="12"/>
        <v>1</v>
      </c>
      <c r="AD62" s="12">
        <f t="shared" si="17"/>
        <v>151</v>
      </c>
      <c r="AE62" s="18">
        <f t="shared" si="13"/>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4"/>
        <v>1</v>
      </c>
      <c r="AK62" s="12">
        <f t="shared" si="18"/>
        <v>1</v>
      </c>
      <c r="AL62" s="12">
        <f t="shared" si="19"/>
        <v>1</v>
      </c>
      <c r="AM62" s="12">
        <f t="shared" si="20"/>
        <v>1</v>
      </c>
    </row>
    <row r="63" spans="1:39" ht="12" customHeight="1" x14ac:dyDescent="0.15">
      <c r="A63" s="5">
        <f t="shared" si="3"/>
        <v>0</v>
      </c>
      <c r="B63" s="5">
        <f t="shared" si="4"/>
        <v>0</v>
      </c>
      <c r="C63" s="14">
        <f t="shared" si="15"/>
        <v>150</v>
      </c>
      <c r="F63" s="242">
        <f>VLOOKUP(C63,Blad1!$A:$B,2,0)</f>
        <v>218</v>
      </c>
      <c r="G63" s="67" t="str">
        <f t="shared" si="5"/>
        <v/>
      </c>
      <c r="H63" s="4" t="str">
        <f>IF(G63="I",$K63,IF(G63="II",$K63-SUM(H$8:H62),IF(G63="III",$K63-SUM(H$8:H62),IF(G63="IV",$K63-SUM(H$8:H62),IF(G63="V",1-SUM(H$8:H62)," ")))))</f>
        <v xml:space="preserve"> </v>
      </c>
      <c r="I63" s="68" t="str">
        <f t="shared" si="6"/>
        <v/>
      </c>
      <c r="J63" s="43" t="str">
        <f>IF(I63="A",$K63,IF(I63="B",$K63-SUM(J$8:J62),IF(I63="C",$K63-SUM(J$8:J62),IF(I63="D",$K63-SUM(J$8:J62),IF(I63="E",1-SUM(J$8:J62)," ")))))</f>
        <v xml:space="preserve"> </v>
      </c>
      <c r="K63" s="1">
        <f>IF(C$4=0,0,(SUM(D$8:D63)/C$4))</f>
        <v>0</v>
      </c>
      <c r="L63" s="9" t="str">
        <f t="shared" si="26"/>
        <v xml:space="preserve"> </v>
      </c>
      <c r="M63" s="2" t="str">
        <f>IF(U63=2,K63,IF(W63=2,K63-SUM(M$8:M62),IF(X63=2,K63-SUM(M$8:M62),IF(X62=2,1-SUM(M$8:M62)," "))))</f>
        <v xml:space="preserve"> </v>
      </c>
      <c r="N63" s="1" t="str">
        <f t="shared" si="7"/>
        <v xml:space="preserve"> </v>
      </c>
      <c r="P63" s="3" t="str">
        <f>IF(O63="Plus",$K63,IF(O63="Basis",$K63-SUM(P$8:P62),IF(O63="Breedte",$K63-SUM(P$8:P62),IF(O62="Breedte",1-SUM(P$8:P62)," "))))</f>
        <v xml:space="preserve"> </v>
      </c>
      <c r="Q63" s="57" t="str">
        <f t="shared" si="27"/>
        <v/>
      </c>
      <c r="R63" s="124">
        <f t="shared" si="21"/>
        <v>218</v>
      </c>
      <c r="S63" s="12">
        <f t="shared" si="16"/>
        <v>150</v>
      </c>
      <c r="T63" s="18">
        <f t="shared" si="8"/>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9"/>
        <v>1</v>
      </c>
      <c r="Z63" s="12">
        <f t="shared" si="10"/>
        <v>1</v>
      </c>
      <c r="AA63" s="12">
        <f t="shared" si="11"/>
        <v>1</v>
      </c>
      <c r="AB63" s="12">
        <f t="shared" si="12"/>
        <v>1</v>
      </c>
      <c r="AD63" s="12">
        <f t="shared" si="17"/>
        <v>150</v>
      </c>
      <c r="AE63" s="18">
        <f t="shared" si="13"/>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4"/>
        <v>1</v>
      </c>
      <c r="AK63" s="12">
        <f t="shared" si="18"/>
        <v>1</v>
      </c>
      <c r="AL63" s="12">
        <f t="shared" si="19"/>
        <v>1</v>
      </c>
      <c r="AM63" s="12">
        <f t="shared" si="20"/>
        <v>1</v>
      </c>
    </row>
    <row r="64" spans="1:39" ht="12" customHeight="1" x14ac:dyDescent="0.15">
      <c r="A64" s="5">
        <f t="shared" si="3"/>
        <v>0</v>
      </c>
      <c r="B64" s="5">
        <f t="shared" si="4"/>
        <v>0</v>
      </c>
      <c r="C64" s="14">
        <f t="shared" si="15"/>
        <v>149</v>
      </c>
      <c r="F64" s="242">
        <f>VLOOKUP(C64,Blad1!$A:$B,2,0)</f>
        <v>217</v>
      </c>
      <c r="G64" s="67" t="str">
        <f t="shared" si="5"/>
        <v/>
      </c>
      <c r="H64" s="4" t="str">
        <f>IF(G64="I",$K64,IF(G64="II",$K64-SUM(H$8:H63),IF(G64="III",$K64-SUM(H$8:H63),IF(G64="IV",$K64-SUM(H$8:H63),IF(G64="V",1-SUM(H$8:H63)," ")))))</f>
        <v xml:space="preserve"> </v>
      </c>
      <c r="I64" s="68" t="str">
        <f t="shared" si="6"/>
        <v/>
      </c>
      <c r="J64" s="43" t="str">
        <f>IF(I64="A",$K64,IF(I64="B",$K64-SUM(J$8:J63),IF(I64="C",$K64-SUM(J$8:J63),IF(I64="D",$K64-SUM(J$8:J63),IF(I64="E",1-SUM(J$8:J63)," ")))))</f>
        <v xml:space="preserve"> </v>
      </c>
      <c r="K64" s="1">
        <f>IF(C$4=0,0,(SUM(D$8:D64)/C$4))</f>
        <v>0</v>
      </c>
      <c r="L64" s="9" t="str">
        <f t="shared" si="26"/>
        <v xml:space="preserve"> </v>
      </c>
      <c r="M64" s="2" t="str">
        <f>IF(U64=2,K64,IF(W64=2,K64-SUM(M$8:M63),IF(X64=2,K64-SUM(M$8:M63),IF(X63=2,1-SUM(M$8:M63)," "))))</f>
        <v xml:space="preserve"> </v>
      </c>
      <c r="N64" s="1" t="str">
        <f t="shared" si="7"/>
        <v xml:space="preserve"> </v>
      </c>
      <c r="P64" s="3" t="str">
        <f>IF(O64="Plus",$K64,IF(O64="Basis",$K64-SUM(P$8:P63),IF(O64="Breedte",$K64-SUM(P$8:P63),IF(O63="Breedte",1-SUM(P$8:P63)," "))))</f>
        <v xml:space="preserve"> </v>
      </c>
      <c r="Q64" s="57" t="str">
        <f t="shared" si="27"/>
        <v/>
      </c>
      <c r="R64" s="124">
        <f t="shared" si="21"/>
        <v>217</v>
      </c>
      <c r="S64" s="12">
        <f t="shared" si="16"/>
        <v>149</v>
      </c>
      <c r="T64" s="18">
        <f t="shared" si="8"/>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9"/>
        <v>1</v>
      </c>
      <c r="Z64" s="12">
        <f t="shared" si="10"/>
        <v>1</v>
      </c>
      <c r="AA64" s="12">
        <f t="shared" si="11"/>
        <v>1</v>
      </c>
      <c r="AB64" s="12">
        <f t="shared" si="12"/>
        <v>1</v>
      </c>
      <c r="AD64" s="12">
        <f t="shared" si="17"/>
        <v>149</v>
      </c>
      <c r="AE64" s="18">
        <f t="shared" si="13"/>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4"/>
        <v>1</v>
      </c>
      <c r="AK64" s="12">
        <f t="shared" si="18"/>
        <v>1</v>
      </c>
      <c r="AL64" s="12">
        <f t="shared" si="19"/>
        <v>1</v>
      </c>
      <c r="AM64" s="12">
        <f t="shared" si="20"/>
        <v>1</v>
      </c>
    </row>
    <row r="65" spans="1:39" ht="12" customHeight="1" x14ac:dyDescent="0.15">
      <c r="A65" s="5">
        <f t="shared" si="3"/>
        <v>0</v>
      </c>
      <c r="B65" s="5">
        <f t="shared" si="4"/>
        <v>0</v>
      </c>
      <c r="C65" s="14">
        <f t="shared" si="15"/>
        <v>148</v>
      </c>
      <c r="F65" s="242">
        <f>VLOOKUP(C65,Blad1!$A:$B,2,0)</f>
        <v>217</v>
      </c>
      <c r="G65" s="67" t="str">
        <f t="shared" si="5"/>
        <v/>
      </c>
      <c r="H65" s="4" t="str">
        <f>IF(G65="I",$K65,IF(G65="II",$K65-SUM(H$8:H64),IF(G65="III",$K65-SUM(H$8:H64),IF(G65="IV",$K65-SUM(H$8:H64),IF(G65="V",1-SUM(H$8:H64)," ")))))</f>
        <v xml:space="preserve"> </v>
      </c>
      <c r="I65" s="68" t="str">
        <f t="shared" si="6"/>
        <v/>
      </c>
      <c r="J65" s="43" t="str">
        <f>IF(I65="A",$K65,IF(I65="B",$K65-SUM(J$8:J64),IF(I65="C",$K65-SUM(J$8:J64),IF(I65="D",$K65-SUM(J$8:J64),IF(I65="E",1-SUM(J$8:J64)," ")))))</f>
        <v xml:space="preserve"> </v>
      </c>
      <c r="K65" s="1">
        <f>IF(C$4=0,0,(SUM(D$8:D65)/C$4))</f>
        <v>0</v>
      </c>
      <c r="L65" s="9" t="str">
        <f t="shared" si="26"/>
        <v xml:space="preserve"> </v>
      </c>
      <c r="M65" s="2" t="str">
        <f>IF(U65=2,K65,IF(W65=2,K65-SUM(M$8:M64),IF(X65=2,K65-SUM(M$8:M64),IF(X64=2,1-SUM(M$8:M64)," "))))</f>
        <v xml:space="preserve"> </v>
      </c>
      <c r="N65" s="1" t="str">
        <f t="shared" si="7"/>
        <v xml:space="preserve"> </v>
      </c>
      <c r="P65" s="3" t="str">
        <f>IF(O65="Plus",$K65,IF(O65="Basis",$K65-SUM(P$8:P64),IF(O65="Breedte",$K65-SUM(P$8:P64),IF(O64="Breedte",1-SUM(P$8:P64)," "))))</f>
        <v xml:space="preserve"> </v>
      </c>
      <c r="Q65" s="57" t="str">
        <f t="shared" si="27"/>
        <v/>
      </c>
      <c r="R65" s="124">
        <f t="shared" si="21"/>
        <v>217</v>
      </c>
      <c r="S65" s="12">
        <f t="shared" si="16"/>
        <v>148</v>
      </c>
      <c r="T65" s="18">
        <f t="shared" si="8"/>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9"/>
        <v>1</v>
      </c>
      <c r="Z65" s="12">
        <f t="shared" si="10"/>
        <v>1</v>
      </c>
      <c r="AA65" s="12">
        <f t="shared" si="11"/>
        <v>1</v>
      </c>
      <c r="AB65" s="12">
        <f t="shared" si="12"/>
        <v>1</v>
      </c>
      <c r="AD65" s="12">
        <f t="shared" si="17"/>
        <v>148</v>
      </c>
      <c r="AE65" s="18">
        <f t="shared" si="13"/>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4"/>
        <v>1</v>
      </c>
      <c r="AK65" s="12">
        <f t="shared" si="18"/>
        <v>1</v>
      </c>
      <c r="AL65" s="12">
        <f t="shared" si="19"/>
        <v>1</v>
      </c>
      <c r="AM65" s="12">
        <f t="shared" si="20"/>
        <v>1</v>
      </c>
    </row>
    <row r="66" spans="1:39" ht="12" customHeight="1" x14ac:dyDescent="0.15">
      <c r="A66" s="5">
        <f t="shared" si="3"/>
        <v>0</v>
      </c>
      <c r="B66" s="5">
        <f t="shared" si="4"/>
        <v>0</v>
      </c>
      <c r="C66" s="14">
        <f t="shared" si="15"/>
        <v>147</v>
      </c>
      <c r="F66" s="242">
        <f>VLOOKUP(C66,Blad1!$A:$B,2,0)</f>
        <v>216</v>
      </c>
      <c r="G66" s="67" t="str">
        <f t="shared" si="5"/>
        <v/>
      </c>
      <c r="H66" s="4" t="str">
        <f>IF(G66="I",$K66,IF(G66="II",$K66-SUM(H$8:H65),IF(G66="III",$K66-SUM(H$8:H65),IF(G66="IV",$K66-SUM(H$8:H65),IF(G66="V",1-SUM(H$8:H65)," ")))))</f>
        <v xml:space="preserve"> </v>
      </c>
      <c r="I66" s="68" t="str">
        <f t="shared" si="6"/>
        <v/>
      </c>
      <c r="J66" s="43" t="str">
        <f>IF(I66="A",$K66,IF(I66="B",$K66-SUM(J$8:J65),IF(I66="C",$K66-SUM(J$8:J65),IF(I66="D",$K66-SUM(J$8:J65),IF(I66="E",1-SUM(J$8:J65)," ")))))</f>
        <v xml:space="preserve"> </v>
      </c>
      <c r="K66" s="1">
        <f>IF(C$4=0,0,(SUM(D$8:D66)/C$4))</f>
        <v>0</v>
      </c>
      <c r="L66" s="9" t="str">
        <f t="shared" si="26"/>
        <v xml:space="preserve"> </v>
      </c>
      <c r="M66" s="2" t="str">
        <f>IF(U66=2,K66,IF(W66=2,K66-SUM(M$8:M65),IF(X66=2,K66-SUM(M$8:M65),IF(X65=2,1-SUM(M$8:M65)," "))))</f>
        <v xml:space="preserve"> </v>
      </c>
      <c r="N66" s="1" t="str">
        <f t="shared" si="7"/>
        <v xml:space="preserve"> </v>
      </c>
      <c r="P66" s="3" t="str">
        <f>IF(O66="Plus",$K66,IF(O66="Basis",$K66-SUM(P$8:P65),IF(O66="Breedte",$K66-SUM(P$8:P65),IF(O65="Breedte",1-SUM(P$8:P65)," "))))</f>
        <v xml:space="preserve"> </v>
      </c>
      <c r="Q66" s="57" t="str">
        <f t="shared" si="27"/>
        <v/>
      </c>
      <c r="R66" s="124">
        <f t="shared" si="21"/>
        <v>216</v>
      </c>
      <c r="S66" s="12">
        <f t="shared" si="16"/>
        <v>147</v>
      </c>
      <c r="T66" s="18">
        <f t="shared" si="8"/>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9"/>
        <v>1</v>
      </c>
      <c r="Z66" s="12">
        <f t="shared" si="10"/>
        <v>1</v>
      </c>
      <c r="AA66" s="12">
        <f t="shared" si="11"/>
        <v>1</v>
      </c>
      <c r="AB66" s="12">
        <f t="shared" si="12"/>
        <v>1</v>
      </c>
      <c r="AD66" s="12">
        <f t="shared" si="17"/>
        <v>147</v>
      </c>
      <c r="AE66" s="18">
        <f t="shared" si="13"/>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4"/>
        <v>1</v>
      </c>
      <c r="AK66" s="12">
        <f t="shared" si="18"/>
        <v>1</v>
      </c>
      <c r="AL66" s="12">
        <f t="shared" si="19"/>
        <v>1</v>
      </c>
      <c r="AM66" s="12">
        <f t="shared" si="20"/>
        <v>1</v>
      </c>
    </row>
    <row r="67" spans="1:39" ht="12" customHeight="1" x14ac:dyDescent="0.15">
      <c r="A67" s="5">
        <f t="shared" si="3"/>
        <v>0</v>
      </c>
      <c r="B67" s="5">
        <f t="shared" si="4"/>
        <v>0</v>
      </c>
      <c r="C67" s="14">
        <f t="shared" si="15"/>
        <v>146</v>
      </c>
      <c r="F67" s="242">
        <f>VLOOKUP(C67,Blad1!$A:$B,2,0)</f>
        <v>216</v>
      </c>
      <c r="G67" s="67" t="str">
        <f t="shared" si="5"/>
        <v/>
      </c>
      <c r="H67" s="4" t="str">
        <f>IF(G67="I",$K67,IF(G67="II",$K67-SUM(H$8:H66),IF(G67="III",$K67-SUM(H$8:H66),IF(G67="IV",$K67-SUM(H$8:H66),IF(G67="V",1-SUM(H$8:H66)," ")))))</f>
        <v xml:space="preserve"> </v>
      </c>
      <c r="I67" s="68" t="str">
        <f t="shared" si="6"/>
        <v/>
      </c>
      <c r="J67" s="43" t="str">
        <f>IF(I67="A",$K67,IF(I67="B",$K67-SUM(J$8:J66),IF(I67="C",$K67-SUM(J$8:J66),IF(I67="D",$K67-SUM(J$8:J66),IF(I67="E",1-SUM(J$8:J66)," ")))))</f>
        <v xml:space="preserve"> </v>
      </c>
      <c r="K67" s="1">
        <f>IF(C$4=0,0,(SUM(D$8:D67)/C$4))</f>
        <v>0</v>
      </c>
      <c r="L67" s="9" t="str">
        <f t="shared" si="26"/>
        <v xml:space="preserve"> </v>
      </c>
      <c r="M67" s="2" t="str">
        <f>IF(U67=2,K67,IF(W67=2,K67-SUM(M$8:M66),IF(X67=2,K67-SUM(M$8:M66),IF(X66=2,1-SUM(M$8:M66)," "))))</f>
        <v xml:space="preserve"> </v>
      </c>
      <c r="N67" s="1" t="str">
        <f t="shared" si="7"/>
        <v xml:space="preserve"> </v>
      </c>
      <c r="P67" s="3" t="str">
        <f>IF(O67="Plus",$K67,IF(O67="Basis",$K67-SUM(P$8:P66),IF(O67="Breedte",$K67-SUM(P$8:P66),IF(O66="Breedte",1-SUM(P$8:P66)," "))))</f>
        <v xml:space="preserve"> </v>
      </c>
      <c r="Q67" s="57" t="str">
        <f t="shared" si="27"/>
        <v/>
      </c>
      <c r="R67" s="124">
        <f t="shared" si="21"/>
        <v>216</v>
      </c>
      <c r="S67" s="12">
        <f t="shared" si="16"/>
        <v>146</v>
      </c>
      <c r="T67" s="18">
        <f t="shared" si="8"/>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9"/>
        <v>1</v>
      </c>
      <c r="Z67" s="12">
        <f t="shared" si="10"/>
        <v>1</v>
      </c>
      <c r="AA67" s="12">
        <f t="shared" si="11"/>
        <v>1</v>
      </c>
      <c r="AB67" s="12">
        <f t="shared" si="12"/>
        <v>1</v>
      </c>
      <c r="AD67" s="12">
        <f t="shared" si="17"/>
        <v>146</v>
      </c>
      <c r="AE67" s="18">
        <f t="shared" si="13"/>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4"/>
        <v>1</v>
      </c>
      <c r="AK67" s="12">
        <f t="shared" si="18"/>
        <v>1</v>
      </c>
      <c r="AL67" s="12">
        <f t="shared" si="19"/>
        <v>1</v>
      </c>
      <c r="AM67" s="12">
        <f t="shared" si="20"/>
        <v>1</v>
      </c>
    </row>
    <row r="68" spans="1:39" ht="12" customHeight="1" x14ac:dyDescent="0.15">
      <c r="A68" s="5">
        <f t="shared" si="3"/>
        <v>0</v>
      </c>
      <c r="B68" s="5">
        <f t="shared" si="4"/>
        <v>0</v>
      </c>
      <c r="C68" s="14">
        <f t="shared" si="15"/>
        <v>145</v>
      </c>
      <c r="F68" s="242">
        <f>VLOOKUP(C68,Blad1!$A:$B,2,0)</f>
        <v>215</v>
      </c>
      <c r="G68" s="67" t="str">
        <f t="shared" si="5"/>
        <v/>
      </c>
      <c r="H68" s="4" t="str">
        <f>IF(G68="I",$K68,IF(G68="II",$K68-SUM(H$8:H67),IF(G68="III",$K68-SUM(H$8:H67),IF(G68="IV",$K68-SUM(H$8:H67),IF(G68="V",1-SUM(H$8:H67)," ")))))</f>
        <v xml:space="preserve"> </v>
      </c>
      <c r="I68" s="68" t="str">
        <f t="shared" si="6"/>
        <v/>
      </c>
      <c r="J68" s="43" t="str">
        <f>IF(I68="A",$K68,IF(I68="B",$K68-SUM(J$8:J67),IF(I68="C",$K68-SUM(J$8:J67),IF(I68="D",$K68-SUM(J$8:J67),IF(I68="E",1-SUM(J$8:J67)," ")))))</f>
        <v xml:space="preserve"> </v>
      </c>
      <c r="K68" s="1">
        <f>IF(C$4=0,0,(SUM(D$8:D68)/C$4))</f>
        <v>0</v>
      </c>
      <c r="L68" s="9" t="str">
        <f t="shared" si="26"/>
        <v xml:space="preserve"> </v>
      </c>
      <c r="M68" s="2" t="str">
        <f>IF(U68=2,K68,IF(W68=2,K68-SUM(M$8:M67),IF(X68=2,K68-SUM(M$8:M67),IF(X67=2,1-SUM(M$8:M67)," "))))</f>
        <v xml:space="preserve"> </v>
      </c>
      <c r="N68" s="1" t="str">
        <f t="shared" si="7"/>
        <v xml:space="preserve"> </v>
      </c>
      <c r="P68" s="3" t="str">
        <f>IF(O68="Plus",$K68,IF(O68="Basis",$K68-SUM(P$8:P67),IF(O68="Breedte",$K68-SUM(P$8:P67),IF(O67="Breedte",1-SUM(P$8:P67)," "))))</f>
        <v xml:space="preserve"> </v>
      </c>
      <c r="Q68" s="57" t="str">
        <f t="shared" si="27"/>
        <v/>
      </c>
      <c r="R68" s="124">
        <f t="shared" si="21"/>
        <v>215</v>
      </c>
      <c r="S68" s="12">
        <f t="shared" si="16"/>
        <v>145</v>
      </c>
      <c r="T68" s="18">
        <f t="shared" si="8"/>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9"/>
        <v>1</v>
      </c>
      <c r="Z68" s="12">
        <f t="shared" si="10"/>
        <v>1</v>
      </c>
      <c r="AA68" s="12">
        <f t="shared" si="11"/>
        <v>1</v>
      </c>
      <c r="AB68" s="12">
        <f t="shared" si="12"/>
        <v>1</v>
      </c>
      <c r="AD68" s="12">
        <f t="shared" si="17"/>
        <v>145</v>
      </c>
      <c r="AE68" s="18">
        <f t="shared" si="13"/>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4"/>
        <v>1</v>
      </c>
      <c r="AK68" s="12">
        <f t="shared" si="18"/>
        <v>1</v>
      </c>
      <c r="AL68" s="12">
        <f t="shared" si="19"/>
        <v>1</v>
      </c>
      <c r="AM68" s="12">
        <f t="shared" si="20"/>
        <v>1</v>
      </c>
    </row>
    <row r="69" spans="1:39" ht="12" customHeight="1" x14ac:dyDescent="0.15">
      <c r="A69" s="5">
        <f t="shared" si="3"/>
        <v>0</v>
      </c>
      <c r="B69" s="5">
        <f t="shared" si="4"/>
        <v>0</v>
      </c>
      <c r="C69" s="14">
        <f t="shared" si="15"/>
        <v>144</v>
      </c>
      <c r="F69" s="242">
        <f>VLOOKUP(C69,Blad1!$A:$B,2,0)</f>
        <v>215</v>
      </c>
      <c r="G69" s="67" t="str">
        <f t="shared" si="5"/>
        <v/>
      </c>
      <c r="H69" s="4" t="str">
        <f>IF(G69="I",$K69,IF(G69="II",$K69-SUM(H$8:H68),IF(G69="III",$K69-SUM(H$8:H68),IF(G69="IV",$K69-SUM(H$8:H68),IF(G69="V",1-SUM(H$8:H68)," ")))))</f>
        <v xml:space="preserve"> </v>
      </c>
      <c r="I69" s="68" t="str">
        <f t="shared" si="6"/>
        <v/>
      </c>
      <c r="J69" s="43" t="str">
        <f>IF(I69="A",$K69,IF(I69="B",$K69-SUM(J$8:J68),IF(I69="C",$K69-SUM(J$8:J68),IF(I69="D",$K69-SUM(J$8:J68),IF(I69="E",1-SUM(J$8:J68)," ")))))</f>
        <v xml:space="preserve"> </v>
      </c>
      <c r="K69" s="1">
        <f>IF(C$4=0,0,(SUM(D$8:D69)/C$4))</f>
        <v>0</v>
      </c>
      <c r="L69" s="9" t="str">
        <f t="shared" si="26"/>
        <v xml:space="preserve"> </v>
      </c>
      <c r="M69" s="2" t="str">
        <f>IF(U69=2,K69,IF(W69=2,K69-SUM(M$8:M68),IF(X69=2,K69-SUM(M$8:M68),IF(X68=2,1-SUM(M$8:M68)," "))))</f>
        <v xml:space="preserve"> </v>
      </c>
      <c r="N69" s="1" t="str">
        <f t="shared" si="7"/>
        <v xml:space="preserve"> </v>
      </c>
      <c r="P69" s="3" t="str">
        <f>IF(O69="Plus",$K69,IF(O69="Basis",$K69-SUM(P$8:P68),IF(O69="Breedte",$K69-SUM(P$8:P68),IF(O68="Breedte",1-SUM(P$8:P68)," "))))</f>
        <v xml:space="preserve"> </v>
      </c>
      <c r="Q69" s="57" t="str">
        <f t="shared" si="27"/>
        <v/>
      </c>
      <c r="R69" s="124">
        <f t="shared" si="21"/>
        <v>215</v>
      </c>
      <c r="S69" s="12">
        <f t="shared" si="16"/>
        <v>144</v>
      </c>
      <c r="T69" s="18">
        <f t="shared" si="8"/>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9"/>
        <v>1</v>
      </c>
      <c r="Z69" s="12">
        <f t="shared" si="10"/>
        <v>1</v>
      </c>
      <c r="AA69" s="12">
        <f t="shared" si="11"/>
        <v>1</v>
      </c>
      <c r="AB69" s="12">
        <f t="shared" si="12"/>
        <v>1</v>
      </c>
      <c r="AD69" s="12">
        <f t="shared" si="17"/>
        <v>144</v>
      </c>
      <c r="AE69" s="18">
        <f t="shared" si="13"/>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4"/>
        <v>1</v>
      </c>
      <c r="AK69" s="12">
        <f t="shared" si="18"/>
        <v>1</v>
      </c>
      <c r="AL69" s="12">
        <f t="shared" si="19"/>
        <v>1</v>
      </c>
      <c r="AM69" s="12">
        <f t="shared" si="20"/>
        <v>1</v>
      </c>
    </row>
    <row r="70" spans="1:39" ht="12" customHeight="1" x14ac:dyDescent="0.15">
      <c r="A70" s="5">
        <f t="shared" si="3"/>
        <v>0</v>
      </c>
      <c r="B70" s="5">
        <f t="shared" si="4"/>
        <v>0</v>
      </c>
      <c r="C70" s="14">
        <f t="shared" si="15"/>
        <v>143</v>
      </c>
      <c r="F70" s="242">
        <f>VLOOKUP(C70,Blad1!$A:$B,2,0)</f>
        <v>214</v>
      </c>
      <c r="G70" s="67" t="str">
        <f t="shared" si="5"/>
        <v/>
      </c>
      <c r="H70" s="4" t="str">
        <f>IF(G70="I",$K70,IF(G70="II",$K70-SUM(H$8:H69),IF(G70="III",$K70-SUM(H$8:H69),IF(G70="IV",$K70-SUM(H$8:H69),IF(G70="V",1-SUM(H$8:H69)," ")))))</f>
        <v xml:space="preserve"> </v>
      </c>
      <c r="I70" s="68" t="str">
        <f t="shared" si="6"/>
        <v/>
      </c>
      <c r="J70" s="43" t="str">
        <f>IF(I70="A",$K70,IF(I70="B",$K70-SUM(J$8:J69),IF(I70="C",$K70-SUM(J$8:J69),IF(I70="D",$K70-SUM(J$8:J69),IF(I70="E",1-SUM(J$8:J69)," ")))))</f>
        <v xml:space="preserve"> </v>
      </c>
      <c r="K70" s="1">
        <f>IF(C$4=0,0,(SUM(D$8:D70)/C$4))</f>
        <v>0</v>
      </c>
      <c r="L70" s="9" t="str">
        <f t="shared" si="26"/>
        <v xml:space="preserve"> </v>
      </c>
      <c r="M70" s="2" t="str">
        <f>IF(U70=2,K70,IF(W70=2,K70-SUM(M$8:M69),IF(X70=2,K70-SUM(M$8:M69),IF(X69=2,1-SUM(M$8:M69)," "))))</f>
        <v xml:space="preserve"> </v>
      </c>
      <c r="N70" s="1" t="str">
        <f t="shared" si="7"/>
        <v xml:space="preserve"> </v>
      </c>
      <c r="P70" s="3" t="str">
        <f>IF(O70="Plus",$K70,IF(O70="Basis",$K70-SUM(P$8:P69),IF(O70="Breedte",$K70-SUM(P$8:P69),IF(O69="Breedte",1-SUM(P$8:P69)," "))))</f>
        <v xml:space="preserve"> </v>
      </c>
      <c r="Q70" s="57" t="str">
        <f t="shared" si="27"/>
        <v/>
      </c>
      <c r="R70" s="124">
        <f t="shared" si="21"/>
        <v>214</v>
      </c>
      <c r="S70" s="12">
        <f t="shared" si="16"/>
        <v>143</v>
      </c>
      <c r="T70" s="18">
        <f t="shared" si="8"/>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9"/>
        <v>1</v>
      </c>
      <c r="Z70" s="12">
        <f t="shared" si="10"/>
        <v>1</v>
      </c>
      <c r="AA70" s="12">
        <f t="shared" si="11"/>
        <v>1</v>
      </c>
      <c r="AB70" s="12">
        <f t="shared" si="12"/>
        <v>1</v>
      </c>
      <c r="AD70" s="12">
        <f t="shared" si="17"/>
        <v>143</v>
      </c>
      <c r="AE70" s="18">
        <f t="shared" si="13"/>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4"/>
        <v>1</v>
      </c>
      <c r="AK70" s="12">
        <f t="shared" si="18"/>
        <v>1</v>
      </c>
      <c r="AL70" s="12">
        <f t="shared" si="19"/>
        <v>1</v>
      </c>
      <c r="AM70" s="12">
        <f t="shared" si="20"/>
        <v>1</v>
      </c>
    </row>
    <row r="71" spans="1:39" ht="12" customHeight="1" x14ac:dyDescent="0.15">
      <c r="A71" s="5">
        <f t="shared" si="3"/>
        <v>0</v>
      </c>
      <c r="B71" s="5">
        <f t="shared" si="4"/>
        <v>0</v>
      </c>
      <c r="C71" s="14">
        <f t="shared" si="15"/>
        <v>142</v>
      </c>
      <c r="F71" s="242">
        <f>VLOOKUP(C71,Blad1!$A:$B,2,0)</f>
        <v>213</v>
      </c>
      <c r="G71" s="67" t="str">
        <f t="shared" si="5"/>
        <v/>
      </c>
      <c r="H71" s="4" t="str">
        <f>IF(G71="I",$K71,IF(G71="II",$K71-SUM(H$8:H70),IF(G71="III",$K71-SUM(H$8:H70),IF(G71="IV",$K71-SUM(H$8:H70),IF(G71="V",1-SUM(H$8:H70)," ")))))</f>
        <v xml:space="preserve"> </v>
      </c>
      <c r="I71" s="68" t="str">
        <f t="shared" si="6"/>
        <v/>
      </c>
      <c r="J71" s="43" t="str">
        <f>IF(I71="A",$K71,IF(I71="B",$K71-SUM(J$8:J70),IF(I71="C",$K71-SUM(J$8:J70),IF(I71="D",$K71-SUM(J$8:J70),IF(I71="E",1-SUM(J$8:J70)," ")))))</f>
        <v xml:space="preserve"> </v>
      </c>
      <c r="K71" s="1">
        <f>IF(C$4=0,0,(SUM(D$8:D71)/C$4))</f>
        <v>0</v>
      </c>
      <c r="L71" s="9" t="str">
        <f t="shared" si="26"/>
        <v xml:space="preserve"> </v>
      </c>
      <c r="M71" s="2" t="str">
        <f>IF(U71=2,K71,IF(W71=2,K71-SUM(M$8:M70),IF(X71=2,K71-SUM(M$8:M70),IF(X70=2,1-SUM(M$8:M70)," "))))</f>
        <v xml:space="preserve"> </v>
      </c>
      <c r="N71" s="1" t="str">
        <f t="shared" si="7"/>
        <v xml:space="preserve"> </v>
      </c>
      <c r="P71" s="3" t="str">
        <f>IF(O71="Plus",$K71,IF(O71="Basis",$K71-SUM(P$8:P70),IF(O71="Breedte",$K71-SUM(P$8:P70),IF(O70="Breedte",1-SUM(P$8:P70)," "))))</f>
        <v xml:space="preserve"> </v>
      </c>
      <c r="Q71" s="57" t="str">
        <f t="shared" si="27"/>
        <v/>
      </c>
      <c r="R71" s="124">
        <f t="shared" si="21"/>
        <v>213</v>
      </c>
      <c r="S71" s="12">
        <f t="shared" si="16"/>
        <v>142</v>
      </c>
      <c r="T71" s="18">
        <f t="shared" si="8"/>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9"/>
        <v>1</v>
      </c>
      <c r="Z71" s="12">
        <f t="shared" si="10"/>
        <v>1</v>
      </c>
      <c r="AA71" s="12">
        <f t="shared" si="11"/>
        <v>1</v>
      </c>
      <c r="AB71" s="12">
        <f t="shared" si="12"/>
        <v>1</v>
      </c>
      <c r="AD71" s="12">
        <f t="shared" si="17"/>
        <v>142</v>
      </c>
      <c r="AE71" s="18">
        <f t="shared" si="13"/>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4"/>
        <v>1</v>
      </c>
      <c r="AK71" s="12">
        <f t="shared" si="18"/>
        <v>1</v>
      </c>
      <c r="AL71" s="12">
        <f t="shared" si="19"/>
        <v>1</v>
      </c>
      <c r="AM71" s="12">
        <f t="shared" si="20"/>
        <v>1</v>
      </c>
    </row>
    <row r="72" spans="1:39" ht="12" customHeight="1" x14ac:dyDescent="0.15">
      <c r="A72" s="5">
        <f t="shared" si="3"/>
        <v>0</v>
      </c>
      <c r="B72" s="5">
        <f t="shared" si="4"/>
        <v>20</v>
      </c>
      <c r="C72" s="14">
        <f t="shared" si="15"/>
        <v>141</v>
      </c>
      <c r="F72" s="242">
        <f>VLOOKUP(C72,Blad1!$A:$B,2,0)</f>
        <v>213</v>
      </c>
      <c r="G72" s="67" t="str">
        <f t="shared" si="5"/>
        <v>I</v>
      </c>
      <c r="H72" s="4">
        <f>IF(G72="I",$K72,IF(G72="II",$K72-SUM(H$8:H71),IF(G72="III",$K72-SUM(H$8:H71),IF(G72="IV",$K72-SUM(H$8:H71),IF(G72="V",1-SUM(H$8:H71)," ")))))</f>
        <v>0</v>
      </c>
      <c r="I72" s="68" t="str">
        <f t="shared" si="6"/>
        <v/>
      </c>
      <c r="J72" s="43" t="str">
        <f>IF(I72="A",$K72,IF(I72="B",$K72-SUM(J$8:J71),IF(I72="C",$K72-SUM(J$8:J71),IF(I72="D",$K72-SUM(J$8:J71),IF(I72="E",1-SUM(J$8:J71)," ")))))</f>
        <v xml:space="preserve"> </v>
      </c>
      <c r="K72" s="1">
        <f>IF(C$4=0,0,(SUM(D$8:D72)/C$4))</f>
        <v>0</v>
      </c>
      <c r="L72" s="9" t="str">
        <f t="shared" si="26"/>
        <v xml:space="preserve"> </v>
      </c>
      <c r="M72" s="2" t="str">
        <f>IF(U72=2,K72,IF(W72=2,K72-SUM(M$8:M71),IF(X72=2,K72-SUM(M$8:M71),IF(X71=2,1-SUM(M$8:M71)," "))))</f>
        <v xml:space="preserve"> </v>
      </c>
      <c r="N72" s="1" t="str">
        <f t="shared" si="7"/>
        <v xml:space="preserve"> </v>
      </c>
      <c r="P72" s="3" t="str">
        <f>IF(O72="Plus",$K72,IF(O72="Basis",$K72-SUM(P$8:P71),IF(O72="Breedte",$K72-SUM(P$8:P71),IF(O71="Breedte",1-SUM(P$8:P71)," "))))</f>
        <v xml:space="preserve"> </v>
      </c>
      <c r="Q72" s="57" t="str">
        <f t="shared" si="27"/>
        <v/>
      </c>
      <c r="R72" s="124">
        <f t="shared" si="21"/>
        <v>213</v>
      </c>
      <c r="S72" s="12">
        <f t="shared" si="16"/>
        <v>141</v>
      </c>
      <c r="T72" s="18">
        <f t="shared" si="8"/>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si="9"/>
        <v>1</v>
      </c>
      <c r="Z72" s="12">
        <f t="shared" si="10"/>
        <v>1</v>
      </c>
      <c r="AA72" s="12">
        <f t="shared" si="11"/>
        <v>1</v>
      </c>
      <c r="AB72" s="12">
        <f t="shared" si="12"/>
        <v>1</v>
      </c>
      <c r="AD72" s="12">
        <f t="shared" si="17"/>
        <v>141</v>
      </c>
      <c r="AE72" s="18">
        <f t="shared" si="13"/>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si="14"/>
        <v>1</v>
      </c>
      <c r="AK72" s="12">
        <f t="shared" si="18"/>
        <v>1</v>
      </c>
      <c r="AL72" s="12">
        <f t="shared" si="19"/>
        <v>1</v>
      </c>
      <c r="AM72" s="12">
        <f t="shared" si="20"/>
        <v>1</v>
      </c>
    </row>
    <row r="73" spans="1:39" ht="12" customHeight="1" x14ac:dyDescent="0.15">
      <c r="A73" s="5">
        <f t="shared" ref="A73:A136" si="28">IF(I73="A",25,IF(I73="B",25,IF(I73="C",25,IF(I73="D",15,IF(I73="E",10,0)))))</f>
        <v>0</v>
      </c>
      <c r="B73" s="5">
        <f t="shared" ref="B73:B136" si="29">IF(G73="I",20,IF(G73="II",20,IF(G73="III",20,IF(G73="IV",20,IF(G73="V",20,0)))))</f>
        <v>0</v>
      </c>
      <c r="C73" s="14">
        <f t="shared" si="15"/>
        <v>140</v>
      </c>
      <c r="F73" s="242">
        <f>VLOOKUP(C73,Blad1!$A:$B,2,0)</f>
        <v>212</v>
      </c>
      <c r="G73" s="67" t="str">
        <f t="shared" ref="G73:G136" si="30">IF(C73=141,"I",IF(C73=124,"II",IF(C73=108,"III",IF(C73=89,"IV",IF(C73=0,"V","")))))</f>
        <v/>
      </c>
      <c r="H73" s="4" t="str">
        <f>IF(G73="I",$K73,IF(G73="II",$K73-SUM(H$8:H72),IF(G73="III",$K73-SUM(H$8:H72),IF(G73="IV",$K73-SUM(H$8:H72),IF(G73="V",1-SUM(H$8:H72)," ")))))</f>
        <v xml:space="preserve"> </v>
      </c>
      <c r="I73" s="68" t="str">
        <f t="shared" ref="I73:I136" si="31">IF(C73=36,"A",IF(C73=27,"B",IF(C73=17,"C",IF(C73=8,"D",IF(C73=0,"E","")))))</f>
        <v/>
      </c>
      <c r="J73" s="43" t="str">
        <f>IF(I73="A",$K73,IF(I73="B",$K73-SUM(J$8:J72),IF(I73="C",$K73-SUM(J$8:J72),IF(I73="D",$K73-SUM(J$8:J72),IF(I73="E",1-SUM(J$8:J72)," ")))))</f>
        <v xml:space="preserve"> </v>
      </c>
      <c r="K73" s="1">
        <f>IF(C$4=0,0,(SUM(D$8:D73)/C$4))</f>
        <v>0</v>
      </c>
      <c r="L73" s="9" t="str">
        <f t="shared" ref="L73:L136" si="32">IF(U73=2,"Plus",IF(W73=2,"Basis",IF(X73=2,"Breedte"," ")))</f>
        <v xml:space="preserve"> </v>
      </c>
      <c r="M73" s="2" t="str">
        <f>IF(U73=2,K73,IF(W73=2,K73-SUM(M$8:M72),IF(X73=2,K73-SUM(M$8:M72),IF(X72=2,1-SUM(M$8:M72)," "))))</f>
        <v xml:space="preserve"> </v>
      </c>
      <c r="N73" s="1" t="str">
        <f t="shared" ref="N73:N136" si="33">IF(OR(O73="Plus",O73="Basis",O73="Breedte"),K73," ")</f>
        <v xml:space="preserve"> </v>
      </c>
      <c r="P73" s="3" t="str">
        <f>IF(O73="Plus",$K73,IF(O73="Basis",$K73-SUM(P$8:P72),IF(O73="Breedte",$K73-SUM(P$8:P72),IF(O72="Breedte",1-SUM(P$8:P72)," "))))</f>
        <v xml:space="preserve"> </v>
      </c>
      <c r="Q73" s="57" t="str">
        <f t="shared" si="27"/>
        <v/>
      </c>
      <c r="R73" s="124">
        <f t="shared" si="21"/>
        <v>212</v>
      </c>
      <c r="S73" s="12">
        <f t="shared" si="16"/>
        <v>140</v>
      </c>
      <c r="T73" s="18">
        <f t="shared" ref="T73:T136" si="34">K73</f>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ref="Y73:Y136" si="35">IF(D73=0,1,ABS(K73-0.2))</f>
        <v>1</v>
      </c>
      <c r="Z73" s="12">
        <f t="shared" ref="Z73:Z136" si="36">IF(D73=0,1,ABS(K73-0.5))</f>
        <v>1</v>
      </c>
      <c r="AA73" s="12">
        <f t="shared" ref="AA73:AA136" si="37">IF(D73=0,1,ABS(K73-0.8))</f>
        <v>1</v>
      </c>
      <c r="AB73" s="12">
        <f t="shared" ref="AB73:AB136" si="38">IF(D73=0,1,ABS(K73-1))</f>
        <v>1</v>
      </c>
      <c r="AD73" s="12">
        <f t="shared" si="17"/>
        <v>140</v>
      </c>
      <c r="AE73" s="18">
        <f t="shared" ref="AE73:AE136" si="39">K73</f>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ref="AJ73:AJ136" si="40">IF(AE73=0,1,ABS(AH73-0.25))</f>
        <v>1</v>
      </c>
      <c r="AK73" s="12">
        <f t="shared" si="18"/>
        <v>1</v>
      </c>
      <c r="AL73" s="12">
        <f t="shared" si="19"/>
        <v>1</v>
      </c>
      <c r="AM73" s="12">
        <f t="shared" si="20"/>
        <v>1</v>
      </c>
    </row>
    <row r="74" spans="1:39" ht="12" customHeight="1" x14ac:dyDescent="0.15">
      <c r="A74" s="5">
        <f t="shared" si="28"/>
        <v>0</v>
      </c>
      <c r="B74" s="5">
        <f t="shared" si="29"/>
        <v>0</v>
      </c>
      <c r="C74" s="14">
        <f t="shared" ref="C74:C137" si="41">C73-1</f>
        <v>139</v>
      </c>
      <c r="F74" s="242">
        <f>VLOOKUP(C74,Blad1!$A:$B,2,0)</f>
        <v>212</v>
      </c>
      <c r="G74" s="67" t="str">
        <f t="shared" si="30"/>
        <v/>
      </c>
      <c r="H74" s="4" t="str">
        <f>IF(G74="I",$K74,IF(G74="II",$K74-SUM(H$8:H73),IF(G74="III",$K74-SUM(H$8:H73),IF(G74="IV",$K74-SUM(H$8:H73),IF(G74="V",1-SUM(H$8:H73)," ")))))</f>
        <v xml:space="preserve"> </v>
      </c>
      <c r="I74" s="68" t="str">
        <f t="shared" si="31"/>
        <v/>
      </c>
      <c r="J74" s="43" t="str">
        <f>IF(I74="A",$K74,IF(I74="B",$K74-SUM(J$8:J73),IF(I74="C",$K74-SUM(J$8:J73),IF(I74="D",$K74-SUM(J$8:J73),IF(I74="E",1-SUM(J$8:J73)," ")))))</f>
        <v xml:space="preserve"> </v>
      </c>
      <c r="K74" s="1">
        <f>IF(C$4=0,0,(SUM(D$8:D74)/C$4))</f>
        <v>0</v>
      </c>
      <c r="L74" s="9" t="str">
        <f t="shared" si="32"/>
        <v xml:space="preserve"> </v>
      </c>
      <c r="M74" s="2" t="str">
        <f>IF(U74=2,K74,IF(W74=2,K74-SUM(M$8:M73),IF(X74=2,K74-SUM(M$8:M73),IF(X73=2,1-SUM(M$8:M73)," "))))</f>
        <v xml:space="preserve"> </v>
      </c>
      <c r="N74" s="1" t="str">
        <f t="shared" si="33"/>
        <v xml:space="preserve"> </v>
      </c>
      <c r="P74" s="3" t="str">
        <f>IF(O74="Plus",$K74,IF(O74="Basis",$K74-SUM(P$8:P73),IF(O74="Breedte",$K74-SUM(P$8:P73),IF(O73="Breedte",1-SUM(P$8:P73)," "))))</f>
        <v xml:space="preserve"> </v>
      </c>
      <c r="Q74" s="57" t="str">
        <f t="shared" si="27"/>
        <v/>
      </c>
      <c r="R74" s="124">
        <f t="shared" si="21"/>
        <v>212</v>
      </c>
      <c r="S74" s="12">
        <f t="shared" ref="S74:S137" si="42">C74</f>
        <v>139</v>
      </c>
      <c r="T74" s="18">
        <f t="shared" si="34"/>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5"/>
        <v>1</v>
      </c>
      <c r="Z74" s="12">
        <f t="shared" si="36"/>
        <v>1</v>
      </c>
      <c r="AA74" s="12">
        <f t="shared" si="37"/>
        <v>1</v>
      </c>
      <c r="AB74" s="12">
        <f t="shared" si="38"/>
        <v>1</v>
      </c>
      <c r="AD74" s="12">
        <f t="shared" ref="AD74:AD137" si="43">S74</f>
        <v>139</v>
      </c>
      <c r="AE74" s="18">
        <f t="shared" si="39"/>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40"/>
        <v>1</v>
      </c>
      <c r="AK74" s="12">
        <f t="shared" ref="AK74:AK137" si="44">IF(T74=0,1,ABS(W74-0.5))</f>
        <v>1</v>
      </c>
      <c r="AL74" s="12">
        <f t="shared" ref="AL74:AL137" si="45">IF(T74=0,1,ABS(W74-0.75))</f>
        <v>1</v>
      </c>
      <c r="AM74" s="12">
        <f t="shared" ref="AM74:AM137" si="46">IF(T74=0,1,ABS(W74-0.9))</f>
        <v>1</v>
      </c>
    </row>
    <row r="75" spans="1:39" ht="12" customHeight="1" x14ac:dyDescent="0.15">
      <c r="A75" s="5">
        <f t="shared" si="28"/>
        <v>0</v>
      </c>
      <c r="B75" s="5">
        <f t="shared" si="29"/>
        <v>0</v>
      </c>
      <c r="C75" s="14">
        <f t="shared" si="41"/>
        <v>138</v>
      </c>
      <c r="F75" s="242">
        <f>VLOOKUP(C75,Blad1!$A:$B,2,0)</f>
        <v>211</v>
      </c>
      <c r="G75" s="67" t="str">
        <f t="shared" si="30"/>
        <v/>
      </c>
      <c r="H75" s="4" t="str">
        <f>IF(G75="I",$K75,IF(G75="II",$K75-SUM(H$8:H74),IF(G75="III",$K75-SUM(H$8:H74),IF(G75="IV",$K75-SUM(H$8:H74),IF(G75="V",1-SUM(H$8:H74)," ")))))</f>
        <v xml:space="preserve"> </v>
      </c>
      <c r="I75" s="68" t="str">
        <f t="shared" si="31"/>
        <v/>
      </c>
      <c r="J75" s="43" t="str">
        <f>IF(I75="A",$K75,IF(I75="B",$K75-SUM(J$8:J74),IF(I75="C",$K75-SUM(J$8:J74),IF(I75="D",$K75-SUM(J$8:J74),IF(I75="E",1-SUM(J$8:J74)," ")))))</f>
        <v xml:space="preserve"> </v>
      </c>
      <c r="K75" s="1">
        <f>IF(C$4=0,0,(SUM(D$8:D75)/C$4))</f>
        <v>0</v>
      </c>
      <c r="L75" s="9" t="str">
        <f t="shared" si="32"/>
        <v xml:space="preserve"> </v>
      </c>
      <c r="M75" s="2" t="str">
        <f>IF(U75=2,K75,IF(W75=2,K75-SUM(M$8:M74),IF(X75=2,K75-SUM(M$8:M74),IF(X74=2,1-SUM(M$8:M74)," "))))</f>
        <v xml:space="preserve"> </v>
      </c>
      <c r="N75" s="1" t="str">
        <f t="shared" si="33"/>
        <v xml:space="preserve"> </v>
      </c>
      <c r="P75" s="3" t="str">
        <f>IF(O75="Plus",$K75,IF(O75="Basis",$K75-SUM(P$8:P74),IF(O75="Breedte",$K75-SUM(P$8:P74),IF(O74="Breedte",1-SUM(P$8:P74)," "))))</f>
        <v xml:space="preserve"> </v>
      </c>
      <c r="Q75" s="57" t="str">
        <f t="shared" si="27"/>
        <v/>
      </c>
      <c r="R75" s="124">
        <f t="shared" si="21"/>
        <v>211</v>
      </c>
      <c r="S75" s="12">
        <f t="shared" si="42"/>
        <v>138</v>
      </c>
      <c r="T75" s="18">
        <f t="shared" si="34"/>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5"/>
        <v>1</v>
      </c>
      <c r="Z75" s="12">
        <f t="shared" si="36"/>
        <v>1</v>
      </c>
      <c r="AA75" s="12">
        <f t="shared" si="37"/>
        <v>1</v>
      </c>
      <c r="AB75" s="12">
        <f t="shared" si="38"/>
        <v>1</v>
      </c>
      <c r="AD75" s="12">
        <f t="shared" si="43"/>
        <v>138</v>
      </c>
      <c r="AE75" s="18">
        <f t="shared" si="39"/>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40"/>
        <v>1</v>
      </c>
      <c r="AK75" s="12">
        <f t="shared" si="44"/>
        <v>1</v>
      </c>
      <c r="AL75" s="12">
        <f t="shared" si="45"/>
        <v>1</v>
      </c>
      <c r="AM75" s="12">
        <f t="shared" si="46"/>
        <v>1</v>
      </c>
    </row>
    <row r="76" spans="1:39" ht="12" customHeight="1" x14ac:dyDescent="0.15">
      <c r="A76" s="5">
        <f t="shared" si="28"/>
        <v>0</v>
      </c>
      <c r="B76" s="5">
        <f t="shared" si="29"/>
        <v>0</v>
      </c>
      <c r="C76" s="14">
        <f t="shared" si="41"/>
        <v>137</v>
      </c>
      <c r="F76" s="242">
        <f>VLOOKUP(C76,Blad1!$A:$B,2,0)</f>
        <v>211</v>
      </c>
      <c r="G76" s="67" t="str">
        <f t="shared" si="30"/>
        <v/>
      </c>
      <c r="H76" s="4" t="str">
        <f>IF(G76="I",$K76,IF(G76="II",$K76-SUM(H$8:H75),IF(G76="III",$K76-SUM(H$8:H75),IF(G76="IV",$K76-SUM(H$8:H75),IF(G76="V",1-SUM(H$8:H75)," ")))))</f>
        <v xml:space="preserve"> </v>
      </c>
      <c r="I76" s="68" t="str">
        <f t="shared" si="31"/>
        <v/>
      </c>
      <c r="J76" s="43" t="str">
        <f>IF(I76="A",$K76,IF(I76="B",$K76-SUM(J$8:J75),IF(I76="C",$K76-SUM(J$8:J75),IF(I76="D",$K76-SUM(J$8:J75),IF(I76="E",1-SUM(J$8:J75)," ")))))</f>
        <v xml:space="preserve"> </v>
      </c>
      <c r="K76" s="1">
        <f>IF(C$4=0,0,(SUM(D$8:D76)/C$4))</f>
        <v>0</v>
      </c>
      <c r="L76" s="9" t="str">
        <f t="shared" si="32"/>
        <v xml:space="preserve"> </v>
      </c>
      <c r="M76" s="2" t="str">
        <f>IF(U76=2,K76,IF(W76=2,K76-SUM(M$8:M75),IF(X76=2,K76-SUM(M$8:M75),IF(X75=2,1-SUM(M$8:M75)," "))))</f>
        <v xml:space="preserve"> </v>
      </c>
      <c r="N76" s="1" t="str">
        <f t="shared" si="33"/>
        <v xml:space="preserve"> </v>
      </c>
      <c r="P76" s="3" t="str">
        <f>IF(O76="Plus",$K76,IF(O76="Basis",$K76-SUM(P$8:P75),IF(O76="Breedte",$K76-SUM(P$8:P75),IF(O75="Breedte",1-SUM(P$8:P75)," "))))</f>
        <v xml:space="preserve"> </v>
      </c>
      <c r="Q76" s="57" t="str">
        <f t="shared" si="27"/>
        <v/>
      </c>
      <c r="R76" s="124">
        <f t="shared" ref="R76:R139" si="47">F76</f>
        <v>211</v>
      </c>
      <c r="S76" s="12">
        <f t="shared" si="42"/>
        <v>137</v>
      </c>
      <c r="T76" s="18">
        <f t="shared" si="34"/>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5"/>
        <v>1</v>
      </c>
      <c r="Z76" s="12">
        <f t="shared" si="36"/>
        <v>1</v>
      </c>
      <c r="AA76" s="12">
        <f t="shared" si="37"/>
        <v>1</v>
      </c>
      <c r="AB76" s="12">
        <f t="shared" si="38"/>
        <v>1</v>
      </c>
      <c r="AD76" s="12">
        <f t="shared" si="43"/>
        <v>137</v>
      </c>
      <c r="AE76" s="18">
        <f t="shared" si="39"/>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40"/>
        <v>1</v>
      </c>
      <c r="AK76" s="12">
        <f t="shared" si="44"/>
        <v>1</v>
      </c>
      <c r="AL76" s="12">
        <f t="shared" si="45"/>
        <v>1</v>
      </c>
      <c r="AM76" s="12">
        <f t="shared" si="46"/>
        <v>1</v>
      </c>
    </row>
    <row r="77" spans="1:39" ht="12" customHeight="1" x14ac:dyDescent="0.15">
      <c r="A77" s="5">
        <f t="shared" si="28"/>
        <v>0</v>
      </c>
      <c r="B77" s="5">
        <f t="shared" si="29"/>
        <v>0</v>
      </c>
      <c r="C77" s="14">
        <f t="shared" si="41"/>
        <v>136</v>
      </c>
      <c r="F77" s="242">
        <f>VLOOKUP(C77,Blad1!$A:$B,2,0)</f>
        <v>210</v>
      </c>
      <c r="G77" s="67" t="str">
        <f t="shared" si="30"/>
        <v/>
      </c>
      <c r="H77" s="4" t="str">
        <f>IF(G77="I",$K77,IF(G77="II",$K77-SUM(H$8:H76),IF(G77="III",$K77-SUM(H$8:H76),IF(G77="IV",$K77-SUM(H$8:H76),IF(G77="V",1-SUM(H$8:H76)," ")))))</f>
        <v xml:space="preserve"> </v>
      </c>
      <c r="I77" s="68" t="str">
        <f t="shared" si="31"/>
        <v/>
      </c>
      <c r="J77" s="43" t="str">
        <f>IF(I77="A",$K77,IF(I77="B",$K77-SUM(J$8:J76),IF(I77="C",$K77-SUM(J$8:J76),IF(I77="D",$K77-SUM(J$8:J76),IF(I77="E",1-SUM(J$8:J76)," ")))))</f>
        <v xml:space="preserve"> </v>
      </c>
      <c r="K77" s="1">
        <f>IF(C$4=0,0,(SUM(D$8:D77)/C$4))</f>
        <v>0</v>
      </c>
      <c r="L77" s="9" t="str">
        <f t="shared" si="32"/>
        <v xml:space="preserve"> </v>
      </c>
      <c r="M77" s="2" t="str">
        <f>IF(U77=2,K77,IF(W77=2,K77-SUM(M$8:M76),IF(X77=2,K77-SUM(M$8:M76),IF(X76=2,1-SUM(M$8:M76)," "))))</f>
        <v xml:space="preserve"> </v>
      </c>
      <c r="N77" s="1" t="str">
        <f t="shared" si="33"/>
        <v xml:space="preserve"> </v>
      </c>
      <c r="P77" s="3" t="str">
        <f>IF(O77="Plus",$K77,IF(O77="Basis",$K77-SUM(P$8:P76),IF(O77="Breedte",$K77-SUM(P$8:P76),IF(O76="Breedte",1-SUM(P$8:P76)," "))))</f>
        <v xml:space="preserve"> </v>
      </c>
      <c r="Q77" s="57" t="str">
        <f t="shared" si="27"/>
        <v/>
      </c>
      <c r="R77" s="124">
        <f t="shared" si="47"/>
        <v>210</v>
      </c>
      <c r="S77" s="12">
        <f t="shared" si="42"/>
        <v>136</v>
      </c>
      <c r="T77" s="18">
        <f t="shared" si="34"/>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5"/>
        <v>1</v>
      </c>
      <c r="Z77" s="12">
        <f t="shared" si="36"/>
        <v>1</v>
      </c>
      <c r="AA77" s="12">
        <f t="shared" si="37"/>
        <v>1</v>
      </c>
      <c r="AB77" s="12">
        <f t="shared" si="38"/>
        <v>1</v>
      </c>
      <c r="AD77" s="12">
        <f t="shared" si="43"/>
        <v>136</v>
      </c>
      <c r="AE77" s="18">
        <f t="shared" si="39"/>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40"/>
        <v>1</v>
      </c>
      <c r="AK77" s="12">
        <f t="shared" si="44"/>
        <v>1</v>
      </c>
      <c r="AL77" s="12">
        <f t="shared" si="45"/>
        <v>1</v>
      </c>
      <c r="AM77" s="12">
        <f t="shared" si="46"/>
        <v>1</v>
      </c>
    </row>
    <row r="78" spans="1:39" ht="12" customHeight="1" x14ac:dyDescent="0.15">
      <c r="A78" s="5">
        <f t="shared" si="28"/>
        <v>0</v>
      </c>
      <c r="B78" s="5">
        <f t="shared" si="29"/>
        <v>0</v>
      </c>
      <c r="C78" s="14">
        <f t="shared" si="41"/>
        <v>135</v>
      </c>
      <c r="F78" s="242">
        <f>VLOOKUP(C78,Blad1!$A:$B,2,0)</f>
        <v>210</v>
      </c>
      <c r="G78" s="67" t="str">
        <f t="shared" si="30"/>
        <v/>
      </c>
      <c r="H78" s="4" t="str">
        <f>IF(G78="I",$K78,IF(G78="II",$K78-SUM(H$8:H77),IF(G78="III",$K78-SUM(H$8:H77),IF(G78="IV",$K78-SUM(H$8:H77),IF(G78="V",1-SUM(H$8:H77)," ")))))</f>
        <v xml:space="preserve"> </v>
      </c>
      <c r="I78" s="68" t="str">
        <f t="shared" si="31"/>
        <v/>
      </c>
      <c r="J78" s="43" t="str">
        <f>IF(I78="A",$K78,IF(I78="B",$K78-SUM(J$8:J77),IF(I78="C",$K78-SUM(J$8:J77),IF(I78="D",$K78-SUM(J$8:J77),IF(I78="E",1-SUM(J$8:J77)," ")))))</f>
        <v xml:space="preserve"> </v>
      </c>
      <c r="K78" s="1">
        <f>IF(C$4=0,0,(SUM(D$8:D78)/C$4))</f>
        <v>0</v>
      </c>
      <c r="L78" s="9" t="str">
        <f t="shared" si="32"/>
        <v xml:space="preserve"> </v>
      </c>
      <c r="M78" s="2" t="str">
        <f>IF(U78=2,K78,IF(W78=2,K78-SUM(M$8:M77),IF(X78=2,K78-SUM(M$8:M77),IF(X77=2,1-SUM(M$8:M77)," "))))</f>
        <v xml:space="preserve"> </v>
      </c>
      <c r="N78" s="1" t="str">
        <f t="shared" si="33"/>
        <v xml:space="preserve"> </v>
      </c>
      <c r="P78" s="3" t="str">
        <f>IF(O78="Plus",$K78,IF(O78="Basis",$K78-SUM(P$8:P77),IF(O78="Breedte",$K78-SUM(P$8:P77),IF(O77="Breedte",1-SUM(P$8:P77)," "))))</f>
        <v xml:space="preserve"> </v>
      </c>
      <c r="Q78" s="57" t="str">
        <f t="shared" ref="Q78:Q109" si="48">IF(L77="plus",IF(E78=0,"",CONCATENATE(E78,",")),IF(L77="basis",IF(E78=0,"",CONCATENATE(E78,",")),CONCATENATE(Q77,IF(E78=0,"",CONCATENATE(E78,", ")))))</f>
        <v/>
      </c>
      <c r="R78" s="124">
        <f t="shared" si="47"/>
        <v>210</v>
      </c>
      <c r="S78" s="12">
        <f t="shared" si="42"/>
        <v>135</v>
      </c>
      <c r="T78" s="18">
        <f t="shared" si="34"/>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5"/>
        <v>1</v>
      </c>
      <c r="Z78" s="12">
        <f t="shared" si="36"/>
        <v>1</v>
      </c>
      <c r="AA78" s="12">
        <f t="shared" si="37"/>
        <v>1</v>
      </c>
      <c r="AB78" s="12">
        <f t="shared" si="38"/>
        <v>1</v>
      </c>
      <c r="AD78" s="12">
        <f t="shared" si="43"/>
        <v>135</v>
      </c>
      <c r="AE78" s="18">
        <f t="shared" si="39"/>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40"/>
        <v>1</v>
      </c>
      <c r="AK78" s="12">
        <f t="shared" si="44"/>
        <v>1</v>
      </c>
      <c r="AL78" s="12">
        <f t="shared" si="45"/>
        <v>1</v>
      </c>
      <c r="AM78" s="12">
        <f t="shared" si="46"/>
        <v>1</v>
      </c>
    </row>
    <row r="79" spans="1:39" ht="12" customHeight="1" x14ac:dyDescent="0.15">
      <c r="A79" s="5">
        <f t="shared" si="28"/>
        <v>0</v>
      </c>
      <c r="B79" s="5">
        <f t="shared" si="29"/>
        <v>0</v>
      </c>
      <c r="C79" s="14">
        <f t="shared" si="41"/>
        <v>134</v>
      </c>
      <c r="F79" s="242">
        <f>VLOOKUP(C79,Blad1!$A:$B,2,0)</f>
        <v>209</v>
      </c>
      <c r="G79" s="67" t="str">
        <f t="shared" si="30"/>
        <v/>
      </c>
      <c r="H79" s="4" t="str">
        <f>IF(G79="I",$K79,IF(G79="II",$K79-SUM(H$8:H78),IF(G79="III",$K79-SUM(H$8:H78),IF(G79="IV",$K79-SUM(H$8:H78),IF(G79="V",1-SUM(H$8:H78)," ")))))</f>
        <v xml:space="preserve"> </v>
      </c>
      <c r="I79" s="68" t="str">
        <f t="shared" si="31"/>
        <v/>
      </c>
      <c r="J79" s="43" t="str">
        <f>IF(I79="A",$K79,IF(I79="B",$K79-SUM(J$8:J78),IF(I79="C",$K79-SUM(J$8:J78),IF(I79="D",$K79-SUM(J$8:J78),IF(I79="E",1-SUM(J$8:J78)," ")))))</f>
        <v xml:space="preserve"> </v>
      </c>
      <c r="K79" s="1">
        <f>IF(C$4=0,0,(SUM(D$8:D79)/C$4))</f>
        <v>0</v>
      </c>
      <c r="L79" s="9" t="str">
        <f t="shared" si="32"/>
        <v xml:space="preserve"> </v>
      </c>
      <c r="M79" s="2" t="str">
        <f>IF(U79=2,K79,IF(W79=2,K79-SUM(M$8:M78),IF(X79=2,K79-SUM(M$8:M78),IF(X78=2,1-SUM(M$8:M78)," "))))</f>
        <v xml:space="preserve"> </v>
      </c>
      <c r="N79" s="1" t="str">
        <f t="shared" si="33"/>
        <v xml:space="preserve"> </v>
      </c>
      <c r="P79" s="3" t="str">
        <f>IF(O79="Plus",$K79,IF(O79="Basis",$K79-SUM(P$8:P78),IF(O79="Breedte",$K79-SUM(P$8:P78),IF(O78="Breedte",1-SUM(P$8:P78)," "))))</f>
        <v xml:space="preserve"> </v>
      </c>
      <c r="Q79" s="57" t="str">
        <f t="shared" si="48"/>
        <v/>
      </c>
      <c r="R79" s="124">
        <f t="shared" si="47"/>
        <v>209</v>
      </c>
      <c r="S79" s="12">
        <f t="shared" si="42"/>
        <v>134</v>
      </c>
      <c r="T79" s="18">
        <f t="shared" si="34"/>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5"/>
        <v>1</v>
      </c>
      <c r="Z79" s="12">
        <f t="shared" si="36"/>
        <v>1</v>
      </c>
      <c r="AA79" s="12">
        <f t="shared" si="37"/>
        <v>1</v>
      </c>
      <c r="AB79" s="12">
        <f t="shared" si="38"/>
        <v>1</v>
      </c>
      <c r="AD79" s="12">
        <f t="shared" si="43"/>
        <v>134</v>
      </c>
      <c r="AE79" s="18">
        <f t="shared" si="39"/>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40"/>
        <v>1</v>
      </c>
      <c r="AK79" s="12">
        <f t="shared" si="44"/>
        <v>1</v>
      </c>
      <c r="AL79" s="12">
        <f t="shared" si="45"/>
        <v>1</v>
      </c>
      <c r="AM79" s="12">
        <f t="shared" si="46"/>
        <v>1</v>
      </c>
    </row>
    <row r="80" spans="1:39" ht="12" customHeight="1" x14ac:dyDescent="0.15">
      <c r="A80" s="5">
        <f t="shared" si="28"/>
        <v>0</v>
      </c>
      <c r="B80" s="5">
        <f t="shared" si="29"/>
        <v>0</v>
      </c>
      <c r="C80" s="14">
        <f t="shared" si="41"/>
        <v>133</v>
      </c>
      <c r="F80" s="242">
        <f>VLOOKUP(C80,Blad1!$A:$B,2,0)</f>
        <v>209</v>
      </c>
      <c r="G80" s="67" t="str">
        <f t="shared" si="30"/>
        <v/>
      </c>
      <c r="H80" s="4" t="str">
        <f>IF(G80="I",$K80,IF(G80="II",$K80-SUM(H$8:H79),IF(G80="III",$K80-SUM(H$8:H79),IF(G80="IV",$K80-SUM(H$8:H79),IF(G80="V",1-SUM(H$8:H79)," ")))))</f>
        <v xml:space="preserve"> </v>
      </c>
      <c r="I80" s="68" t="str">
        <f t="shared" si="31"/>
        <v/>
      </c>
      <c r="J80" s="43" t="str">
        <f>IF(I80="A",$K80,IF(I80="B",$K80-SUM(J$8:J79),IF(I80="C",$K80-SUM(J$8:J79),IF(I80="D",$K80-SUM(J$8:J79),IF(I80="E",1-SUM(J$8:J79)," ")))))</f>
        <v xml:space="preserve"> </v>
      </c>
      <c r="K80" s="1">
        <f>IF(C$4=0,0,(SUM(D$8:D80)/C$4))</f>
        <v>0</v>
      </c>
      <c r="L80" s="9" t="str">
        <f t="shared" si="32"/>
        <v xml:space="preserve"> </v>
      </c>
      <c r="M80" s="2" t="str">
        <f>IF(U80=2,K80,IF(W80=2,K80-SUM(M$8:M79),IF(X80=2,K80-SUM(M$8:M79),IF(X79=2,1-SUM(M$8:M79)," "))))</f>
        <v xml:space="preserve"> </v>
      </c>
      <c r="N80" s="1" t="str">
        <f t="shared" si="33"/>
        <v xml:space="preserve"> </v>
      </c>
      <c r="P80" s="3" t="str">
        <f>IF(O80="Plus",$K80,IF(O80="Basis",$K80-SUM(P$8:P79),IF(O80="Breedte",$K80-SUM(P$8:P79),IF(O79="Breedte",1-SUM(P$8:P79)," "))))</f>
        <v xml:space="preserve"> </v>
      </c>
      <c r="Q80" s="57" t="str">
        <f t="shared" si="48"/>
        <v/>
      </c>
      <c r="R80" s="124">
        <f t="shared" si="47"/>
        <v>209</v>
      </c>
      <c r="S80" s="12">
        <f t="shared" si="42"/>
        <v>133</v>
      </c>
      <c r="T80" s="18">
        <f t="shared" si="34"/>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5"/>
        <v>1</v>
      </c>
      <c r="Z80" s="12">
        <f t="shared" si="36"/>
        <v>1</v>
      </c>
      <c r="AA80" s="12">
        <f t="shared" si="37"/>
        <v>1</v>
      </c>
      <c r="AB80" s="12">
        <f t="shared" si="38"/>
        <v>1</v>
      </c>
      <c r="AD80" s="12">
        <f t="shared" si="43"/>
        <v>133</v>
      </c>
      <c r="AE80" s="18">
        <f t="shared" si="39"/>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40"/>
        <v>1</v>
      </c>
      <c r="AK80" s="12">
        <f t="shared" si="44"/>
        <v>1</v>
      </c>
      <c r="AL80" s="12">
        <f t="shared" si="45"/>
        <v>1</v>
      </c>
      <c r="AM80" s="12">
        <f t="shared" si="46"/>
        <v>1</v>
      </c>
    </row>
    <row r="81" spans="1:39" ht="12" customHeight="1" x14ac:dyDescent="0.15">
      <c r="A81" s="5">
        <f t="shared" si="28"/>
        <v>0</v>
      </c>
      <c r="B81" s="5">
        <f t="shared" si="29"/>
        <v>0</v>
      </c>
      <c r="C81" s="14">
        <f t="shared" si="41"/>
        <v>132</v>
      </c>
      <c r="F81" s="242">
        <f>VLOOKUP(C81,Blad1!$A:$B,2,0)</f>
        <v>208</v>
      </c>
      <c r="G81" s="67" t="str">
        <f t="shared" si="30"/>
        <v/>
      </c>
      <c r="H81" s="4" t="str">
        <f>IF(G81="I",$K81,IF(G81="II",$K81-SUM(H$8:H80),IF(G81="III",$K81-SUM(H$8:H80),IF(G81="IV",$K81-SUM(H$8:H80),IF(G81="V",1-SUM(H$8:H80)," ")))))</f>
        <v xml:space="preserve"> </v>
      </c>
      <c r="I81" s="68" t="str">
        <f t="shared" si="31"/>
        <v/>
      </c>
      <c r="J81" s="43" t="str">
        <f>IF(I81="A",$K81,IF(I81="B",$K81-SUM(J$8:J80),IF(I81="C",$K81-SUM(J$8:J80),IF(I81="D",$K81-SUM(J$8:J80),IF(I81="E",1-SUM(J$8:J80)," ")))))</f>
        <v xml:space="preserve"> </v>
      </c>
      <c r="K81" s="1">
        <f>IF(C$4=0,0,(SUM(D$8:D81)/C$4))</f>
        <v>0</v>
      </c>
      <c r="L81" s="9" t="str">
        <f t="shared" si="32"/>
        <v xml:space="preserve"> </v>
      </c>
      <c r="M81" s="2" t="str">
        <f>IF(U81=2,K81,IF(W81=2,K81-SUM(M$8:M80),IF(X81=2,K81-SUM(M$8:M80),IF(X80=2,1-SUM(M$8:M80)," "))))</f>
        <v xml:space="preserve"> </v>
      </c>
      <c r="N81" s="1" t="str">
        <f t="shared" si="33"/>
        <v xml:space="preserve"> </v>
      </c>
      <c r="P81" s="3" t="str">
        <f>IF(O81="Plus",$K81,IF(O81="Basis",$K81-SUM(P$8:P80),IF(O81="Breedte",$K81-SUM(P$8:P80),IF(O80="Breedte",1-SUM(P$8:P80)," "))))</f>
        <v xml:space="preserve"> </v>
      </c>
      <c r="Q81" s="57" t="str">
        <f t="shared" si="48"/>
        <v/>
      </c>
      <c r="R81" s="124">
        <f t="shared" si="47"/>
        <v>208</v>
      </c>
      <c r="S81" s="12">
        <f t="shared" si="42"/>
        <v>132</v>
      </c>
      <c r="T81" s="18">
        <f t="shared" si="34"/>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5"/>
        <v>1</v>
      </c>
      <c r="Z81" s="12">
        <f t="shared" si="36"/>
        <v>1</v>
      </c>
      <c r="AA81" s="12">
        <f t="shared" si="37"/>
        <v>1</v>
      </c>
      <c r="AB81" s="12">
        <f t="shared" si="38"/>
        <v>1</v>
      </c>
      <c r="AD81" s="12">
        <f t="shared" si="43"/>
        <v>132</v>
      </c>
      <c r="AE81" s="18">
        <f t="shared" si="39"/>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40"/>
        <v>1</v>
      </c>
      <c r="AK81" s="12">
        <f t="shared" si="44"/>
        <v>1</v>
      </c>
      <c r="AL81" s="12">
        <f t="shared" si="45"/>
        <v>1</v>
      </c>
      <c r="AM81" s="12">
        <f t="shared" si="46"/>
        <v>1</v>
      </c>
    </row>
    <row r="82" spans="1:39" ht="12" customHeight="1" x14ac:dyDescent="0.15">
      <c r="A82" s="5">
        <f t="shared" si="28"/>
        <v>0</v>
      </c>
      <c r="B82" s="5">
        <f t="shared" si="29"/>
        <v>0</v>
      </c>
      <c r="C82" s="14">
        <f t="shared" si="41"/>
        <v>131</v>
      </c>
      <c r="F82" s="242">
        <f>VLOOKUP(C82,Blad1!$A:$B,2,0)</f>
        <v>208</v>
      </c>
      <c r="G82" s="67" t="str">
        <f t="shared" si="30"/>
        <v/>
      </c>
      <c r="H82" s="4" t="str">
        <f>IF(G82="I",$K82,IF(G82="II",$K82-SUM(H$8:H81),IF(G82="III",$K82-SUM(H$8:H81),IF(G82="IV",$K82-SUM(H$8:H81),IF(G82="V",1-SUM(H$8:H81)," ")))))</f>
        <v xml:space="preserve"> </v>
      </c>
      <c r="I82" s="68" t="str">
        <f t="shared" si="31"/>
        <v/>
      </c>
      <c r="J82" s="43" t="str">
        <f>IF(I82="A",$K82,IF(I82="B",$K82-SUM(J$8:J81),IF(I82="C",$K82-SUM(J$8:J81),IF(I82="D",$K82-SUM(J$8:J81),IF(I82="E",1-SUM(J$8:J81)," ")))))</f>
        <v xml:space="preserve"> </v>
      </c>
      <c r="K82" s="1">
        <f>IF(C$4=0,0,(SUM(D$8:D82)/C$4))</f>
        <v>0</v>
      </c>
      <c r="L82" s="9" t="str">
        <f t="shared" si="32"/>
        <v xml:space="preserve"> </v>
      </c>
      <c r="M82" s="2" t="str">
        <f>IF(U82=2,K82,IF(W82=2,K82-SUM(M$8:M81),IF(X82=2,K82-SUM(M$8:M81),IF(X81=2,1-SUM(M$8:M81)," "))))</f>
        <v xml:space="preserve"> </v>
      </c>
      <c r="N82" s="1" t="str">
        <f t="shared" si="33"/>
        <v xml:space="preserve"> </v>
      </c>
      <c r="P82" s="3" t="str">
        <f>IF(O82="Plus",$K82,IF(O82="Basis",$K82-SUM(P$8:P81),IF(O82="Breedte",$K82-SUM(P$8:P81),IF(O81="Breedte",1-SUM(P$8:P81)," "))))</f>
        <v xml:space="preserve"> </v>
      </c>
      <c r="Q82" s="57" t="str">
        <f t="shared" si="48"/>
        <v/>
      </c>
      <c r="R82" s="124">
        <f t="shared" si="47"/>
        <v>208</v>
      </c>
      <c r="S82" s="12">
        <f t="shared" si="42"/>
        <v>131</v>
      </c>
      <c r="T82" s="18">
        <f t="shared" si="34"/>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5"/>
        <v>1</v>
      </c>
      <c r="Z82" s="12">
        <f t="shared" si="36"/>
        <v>1</v>
      </c>
      <c r="AA82" s="12">
        <f t="shared" si="37"/>
        <v>1</v>
      </c>
      <c r="AB82" s="12">
        <f t="shared" si="38"/>
        <v>1</v>
      </c>
      <c r="AD82" s="12">
        <f t="shared" si="43"/>
        <v>131</v>
      </c>
      <c r="AE82" s="18">
        <f t="shared" si="39"/>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40"/>
        <v>1</v>
      </c>
      <c r="AK82" s="12">
        <f t="shared" si="44"/>
        <v>1</v>
      </c>
      <c r="AL82" s="12">
        <f t="shared" si="45"/>
        <v>1</v>
      </c>
      <c r="AM82" s="12">
        <f t="shared" si="46"/>
        <v>1</v>
      </c>
    </row>
    <row r="83" spans="1:39" ht="12" customHeight="1" x14ac:dyDescent="0.15">
      <c r="A83" s="5">
        <f t="shared" si="28"/>
        <v>0</v>
      </c>
      <c r="B83" s="5">
        <f t="shared" si="29"/>
        <v>0</v>
      </c>
      <c r="C83" s="14">
        <f t="shared" si="41"/>
        <v>130</v>
      </c>
      <c r="F83" s="242">
        <f>VLOOKUP(C83,Blad1!$A:$B,2,0)</f>
        <v>207</v>
      </c>
      <c r="G83" s="67" t="str">
        <f t="shared" si="30"/>
        <v/>
      </c>
      <c r="H83" s="4" t="str">
        <f>IF(G83="I",$K83,IF(G83="II",$K83-SUM(H$8:H82),IF(G83="III",$K83-SUM(H$8:H82),IF(G83="IV",$K83-SUM(H$8:H82),IF(G83="V",1-SUM(H$8:H82)," ")))))</f>
        <v xml:space="preserve"> </v>
      </c>
      <c r="I83" s="68" t="str">
        <f t="shared" si="31"/>
        <v/>
      </c>
      <c r="J83" s="43" t="str">
        <f>IF(I83="A",$K83,IF(I83="B",$K83-SUM(J$8:J82),IF(I83="C",$K83-SUM(J$8:J82),IF(I83="D",$K83-SUM(J$8:J82),IF(I83="E",1-SUM(J$8:J82)," ")))))</f>
        <v xml:space="preserve"> </v>
      </c>
      <c r="K83" s="1">
        <f>IF(C$4=0,0,(SUM(D$8:D83)/C$4))</f>
        <v>0</v>
      </c>
      <c r="L83" s="9" t="str">
        <f t="shared" si="32"/>
        <v xml:space="preserve"> </v>
      </c>
      <c r="M83" s="2" t="str">
        <f>IF(U83=2,K83,IF(W83=2,K83-SUM(M$8:M82),IF(X83=2,K83-SUM(M$8:M82),IF(X82=2,1-SUM(M$8:M82)," "))))</f>
        <v xml:space="preserve"> </v>
      </c>
      <c r="N83" s="1" t="str">
        <f t="shared" si="33"/>
        <v xml:space="preserve"> </v>
      </c>
      <c r="P83" s="3" t="str">
        <f>IF(O83="Plus",$K83,IF(O83="Basis",$K83-SUM(P$8:P82),IF(O83="Breedte",$K83-SUM(P$8:P82),IF(O82="Breedte",1-SUM(P$8:P82)," "))))</f>
        <v xml:space="preserve"> </v>
      </c>
      <c r="Q83" s="57" t="str">
        <f t="shared" si="48"/>
        <v/>
      </c>
      <c r="R83" s="124">
        <f t="shared" si="47"/>
        <v>207</v>
      </c>
      <c r="S83" s="12">
        <f t="shared" si="42"/>
        <v>130</v>
      </c>
      <c r="T83" s="18">
        <f t="shared" si="34"/>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5"/>
        <v>1</v>
      </c>
      <c r="Z83" s="12">
        <f t="shared" si="36"/>
        <v>1</v>
      </c>
      <c r="AA83" s="12">
        <f t="shared" si="37"/>
        <v>1</v>
      </c>
      <c r="AB83" s="12">
        <f t="shared" si="38"/>
        <v>1</v>
      </c>
      <c r="AD83" s="12">
        <f t="shared" si="43"/>
        <v>130</v>
      </c>
      <c r="AE83" s="18">
        <f t="shared" si="39"/>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40"/>
        <v>1</v>
      </c>
      <c r="AK83" s="12">
        <f t="shared" si="44"/>
        <v>1</v>
      </c>
      <c r="AL83" s="12">
        <f t="shared" si="45"/>
        <v>1</v>
      </c>
      <c r="AM83" s="12">
        <f t="shared" si="46"/>
        <v>1</v>
      </c>
    </row>
    <row r="84" spans="1:39" ht="12" customHeight="1" x14ac:dyDescent="0.15">
      <c r="A84" s="5">
        <f t="shared" si="28"/>
        <v>0</v>
      </c>
      <c r="B84" s="5">
        <f t="shared" si="29"/>
        <v>0</v>
      </c>
      <c r="C84" s="14">
        <f t="shared" si="41"/>
        <v>129</v>
      </c>
      <c r="F84" s="242">
        <f>VLOOKUP(C84,Blad1!$A:$B,2,0)</f>
        <v>207</v>
      </c>
      <c r="G84" s="67" t="str">
        <f t="shared" si="30"/>
        <v/>
      </c>
      <c r="H84" s="4" t="str">
        <f>IF(G84="I",$K84,IF(G84="II",$K84-SUM(H$8:H83),IF(G84="III",$K84-SUM(H$8:H83),IF(G84="IV",$K84-SUM(H$8:H83),IF(G84="V",1-SUM(H$8:H83)," ")))))</f>
        <v xml:space="preserve"> </v>
      </c>
      <c r="I84" s="68" t="str">
        <f t="shared" si="31"/>
        <v/>
      </c>
      <c r="J84" s="43" t="str">
        <f>IF(I84="A",$K84,IF(I84="B",$K84-SUM(J$8:J83),IF(I84="C",$K84-SUM(J$8:J83),IF(I84="D",$K84-SUM(J$8:J83),IF(I84="E",1-SUM(J$8:J83)," ")))))</f>
        <v xml:space="preserve"> </v>
      </c>
      <c r="K84" s="1">
        <f>IF(C$4=0,0,(SUM(D$8:D84)/C$4))</f>
        <v>0</v>
      </c>
      <c r="L84" s="9" t="str">
        <f t="shared" si="32"/>
        <v xml:space="preserve"> </v>
      </c>
      <c r="M84" s="2" t="str">
        <f>IF(U84=2,K84,IF(W84=2,K84-SUM(M$8:M83),IF(X84=2,K84-SUM(M$8:M83),IF(X83=2,1-SUM(M$8:M83)," "))))</f>
        <v xml:space="preserve"> </v>
      </c>
      <c r="N84" s="1" t="str">
        <f t="shared" si="33"/>
        <v xml:space="preserve"> </v>
      </c>
      <c r="P84" s="3" t="str">
        <f>IF(O84="Plus",$K84,IF(O84="Basis",$K84-SUM(P$8:P83),IF(O84="Breedte",$K84-SUM(P$8:P83),IF(O83="Breedte",1-SUM(P$8:P83)," "))))</f>
        <v xml:space="preserve"> </v>
      </c>
      <c r="Q84" s="57" t="str">
        <f t="shared" si="48"/>
        <v/>
      </c>
      <c r="R84" s="124">
        <f t="shared" si="47"/>
        <v>207</v>
      </c>
      <c r="S84" s="12">
        <f t="shared" si="42"/>
        <v>129</v>
      </c>
      <c r="T84" s="18">
        <f t="shared" si="34"/>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5"/>
        <v>1</v>
      </c>
      <c r="Z84" s="12">
        <f t="shared" si="36"/>
        <v>1</v>
      </c>
      <c r="AA84" s="12">
        <f t="shared" si="37"/>
        <v>1</v>
      </c>
      <c r="AB84" s="12">
        <f t="shared" si="38"/>
        <v>1</v>
      </c>
      <c r="AD84" s="12">
        <f t="shared" si="43"/>
        <v>129</v>
      </c>
      <c r="AE84" s="18">
        <f t="shared" si="39"/>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40"/>
        <v>1</v>
      </c>
      <c r="AK84" s="12">
        <f t="shared" si="44"/>
        <v>1</v>
      </c>
      <c r="AL84" s="12">
        <f t="shared" si="45"/>
        <v>1</v>
      </c>
      <c r="AM84" s="12">
        <f t="shared" si="46"/>
        <v>1</v>
      </c>
    </row>
    <row r="85" spans="1:39" ht="12" customHeight="1" x14ac:dyDescent="0.15">
      <c r="A85" s="5">
        <f t="shared" si="28"/>
        <v>0</v>
      </c>
      <c r="B85" s="5">
        <f t="shared" si="29"/>
        <v>0</v>
      </c>
      <c r="C85" s="14">
        <f t="shared" si="41"/>
        <v>128</v>
      </c>
      <c r="F85" s="242">
        <f>VLOOKUP(C85,Blad1!$A:$B,2,0)</f>
        <v>206</v>
      </c>
      <c r="G85" s="67" t="str">
        <f t="shared" si="30"/>
        <v/>
      </c>
      <c r="H85" s="4" t="str">
        <f>IF(G85="I",$K85,IF(G85="II",$K85-SUM(H$8:H84),IF(G85="III",$K85-SUM(H$8:H84),IF(G85="IV",$K85-SUM(H$8:H84),IF(G85="V",1-SUM(H$8:H84)," ")))))</f>
        <v xml:space="preserve"> </v>
      </c>
      <c r="I85" s="68" t="str">
        <f t="shared" si="31"/>
        <v/>
      </c>
      <c r="J85" s="43" t="str">
        <f>IF(I85="A",$K85,IF(I85="B",$K85-SUM(J$8:J84),IF(I85="C",$K85-SUM(J$8:J84),IF(I85="D",$K85-SUM(J$8:J84),IF(I85="E",1-SUM(J$8:J84)," ")))))</f>
        <v xml:space="preserve"> </v>
      </c>
      <c r="K85" s="1">
        <f>IF(C$4=0,0,(SUM(D$8:D85)/C$4))</f>
        <v>0</v>
      </c>
      <c r="L85" s="9" t="str">
        <f t="shared" si="32"/>
        <v xml:space="preserve"> </v>
      </c>
      <c r="M85" s="2" t="str">
        <f>IF(U85=2,K85,IF(W85=2,K85-SUM(M$8:M84),IF(X85=2,K85-SUM(M$8:M84),IF(X84=2,1-SUM(M$8:M84)," "))))</f>
        <v xml:space="preserve"> </v>
      </c>
      <c r="N85" s="1" t="str">
        <f t="shared" si="33"/>
        <v xml:space="preserve"> </v>
      </c>
      <c r="P85" s="3" t="str">
        <f>IF(O85="Plus",$K85,IF(O85="Basis",$K85-SUM(P$8:P84),IF(O85="Breedte",$K85-SUM(P$8:P84),IF(O84="Breedte",1-SUM(P$8:P84)," "))))</f>
        <v xml:space="preserve"> </v>
      </c>
      <c r="Q85" s="57" t="str">
        <f t="shared" si="48"/>
        <v/>
      </c>
      <c r="R85" s="124">
        <f t="shared" si="47"/>
        <v>206</v>
      </c>
      <c r="S85" s="12">
        <f t="shared" si="42"/>
        <v>128</v>
      </c>
      <c r="T85" s="18">
        <f t="shared" si="34"/>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5"/>
        <v>1</v>
      </c>
      <c r="Z85" s="12">
        <f t="shared" si="36"/>
        <v>1</v>
      </c>
      <c r="AA85" s="12">
        <f t="shared" si="37"/>
        <v>1</v>
      </c>
      <c r="AB85" s="12">
        <f t="shared" si="38"/>
        <v>1</v>
      </c>
      <c r="AD85" s="12">
        <f t="shared" si="43"/>
        <v>128</v>
      </c>
      <c r="AE85" s="18">
        <f t="shared" si="39"/>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40"/>
        <v>1</v>
      </c>
      <c r="AK85" s="12">
        <f t="shared" si="44"/>
        <v>1</v>
      </c>
      <c r="AL85" s="12">
        <f t="shared" si="45"/>
        <v>1</v>
      </c>
      <c r="AM85" s="12">
        <f t="shared" si="46"/>
        <v>1</v>
      </c>
    </row>
    <row r="86" spans="1:39" ht="12" customHeight="1" x14ac:dyDescent="0.15">
      <c r="A86" s="5">
        <f t="shared" si="28"/>
        <v>0</v>
      </c>
      <c r="B86" s="5">
        <f t="shared" si="29"/>
        <v>0</v>
      </c>
      <c r="C86" s="14">
        <f t="shared" si="41"/>
        <v>127</v>
      </c>
      <c r="F86" s="242">
        <f>VLOOKUP(C86,Blad1!$A:$B,2,0)</f>
        <v>206</v>
      </c>
      <c r="G86" s="67" t="str">
        <f t="shared" si="30"/>
        <v/>
      </c>
      <c r="H86" s="4" t="str">
        <f>IF(G86="I",$K86,IF(G86="II",$K86-SUM(H$8:H85),IF(G86="III",$K86-SUM(H$8:H85),IF(G86="IV",$K86-SUM(H$8:H85),IF(G86="V",1-SUM(H$8:H85)," ")))))</f>
        <v xml:space="preserve"> </v>
      </c>
      <c r="I86" s="68" t="str">
        <f t="shared" si="31"/>
        <v/>
      </c>
      <c r="J86" s="43" t="str">
        <f>IF(I86="A",$K86,IF(I86="B",$K86-SUM(J$8:J85),IF(I86="C",$K86-SUM(J$8:J85),IF(I86="D",$K86-SUM(J$8:J85),IF(I86="E",1-SUM(J$8:J85)," ")))))</f>
        <v xml:space="preserve"> </v>
      </c>
      <c r="K86" s="1">
        <f>IF(C$4=0,0,(SUM(D$8:D86)/C$4))</f>
        <v>0</v>
      </c>
      <c r="L86" s="9" t="str">
        <f t="shared" si="32"/>
        <v xml:space="preserve"> </v>
      </c>
      <c r="M86" s="2" t="str">
        <f>IF(U86=2,K86,IF(W86=2,K86-SUM(M$8:M85),IF(X86=2,K86-SUM(M$8:M85),IF(X85=2,1-SUM(M$8:M85)," "))))</f>
        <v xml:space="preserve"> </v>
      </c>
      <c r="N86" s="1" t="str">
        <f t="shared" si="33"/>
        <v xml:space="preserve"> </v>
      </c>
      <c r="P86" s="3" t="str">
        <f>IF(O86="Plus",$K86,IF(O86="Basis",$K86-SUM(P$8:P85),IF(O86="Breedte",$K86-SUM(P$8:P85),IF(O85="Breedte",1-SUM(P$8:P85)," "))))</f>
        <v xml:space="preserve"> </v>
      </c>
      <c r="Q86" s="57" t="str">
        <f t="shared" si="48"/>
        <v/>
      </c>
      <c r="R86" s="124">
        <f t="shared" si="47"/>
        <v>206</v>
      </c>
      <c r="S86" s="12">
        <f t="shared" si="42"/>
        <v>127</v>
      </c>
      <c r="T86" s="18">
        <f t="shared" si="34"/>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5"/>
        <v>1</v>
      </c>
      <c r="Z86" s="12">
        <f t="shared" si="36"/>
        <v>1</v>
      </c>
      <c r="AA86" s="12">
        <f t="shared" si="37"/>
        <v>1</v>
      </c>
      <c r="AB86" s="12">
        <f t="shared" si="38"/>
        <v>1</v>
      </c>
      <c r="AD86" s="12">
        <f t="shared" si="43"/>
        <v>127</v>
      </c>
      <c r="AE86" s="18">
        <f t="shared" si="39"/>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40"/>
        <v>1</v>
      </c>
      <c r="AK86" s="12">
        <f t="shared" si="44"/>
        <v>1</v>
      </c>
      <c r="AL86" s="12">
        <f t="shared" si="45"/>
        <v>1</v>
      </c>
      <c r="AM86" s="12">
        <f t="shared" si="46"/>
        <v>1</v>
      </c>
    </row>
    <row r="87" spans="1:39" ht="12" customHeight="1" x14ac:dyDescent="0.15">
      <c r="A87" s="5">
        <f t="shared" si="28"/>
        <v>0</v>
      </c>
      <c r="B87" s="5">
        <f t="shared" si="29"/>
        <v>0</v>
      </c>
      <c r="C87" s="14">
        <f t="shared" si="41"/>
        <v>126</v>
      </c>
      <c r="F87" s="242">
        <f>VLOOKUP(C87,Blad1!$A:$B,2,0)</f>
        <v>205</v>
      </c>
      <c r="G87" s="67" t="str">
        <f t="shared" si="30"/>
        <v/>
      </c>
      <c r="H87" s="4" t="str">
        <f>IF(G87="I",$K87,IF(G87="II",$K87-SUM(H$8:H86),IF(G87="III",$K87-SUM(H$8:H86),IF(G87="IV",$K87-SUM(H$8:H86),IF(G87="V",1-SUM(H$8:H86)," ")))))</f>
        <v xml:space="preserve"> </v>
      </c>
      <c r="I87" s="68" t="str">
        <f t="shared" si="31"/>
        <v/>
      </c>
      <c r="J87" s="43" t="str">
        <f>IF(I87="A",$K87,IF(I87="B",$K87-SUM(J$8:J86),IF(I87="C",$K87-SUM(J$8:J86),IF(I87="D",$K87-SUM(J$8:J86),IF(I87="E",1-SUM(J$8:J86)," ")))))</f>
        <v xml:space="preserve"> </v>
      </c>
      <c r="K87" s="1">
        <f>IF(C$4=0,0,(SUM(D$8:D87)/C$4))</f>
        <v>0</v>
      </c>
      <c r="L87" s="9" t="str">
        <f t="shared" si="32"/>
        <v xml:space="preserve"> </v>
      </c>
      <c r="M87" s="2" t="str">
        <f>IF(U87=2,K87,IF(W87=2,K87-SUM(M$8:M86),IF(X87=2,K87-SUM(M$8:M86),IF(X86=2,1-SUM(M$8:M86)," "))))</f>
        <v xml:space="preserve"> </v>
      </c>
      <c r="N87" s="1" t="str">
        <f t="shared" si="33"/>
        <v xml:space="preserve"> </v>
      </c>
      <c r="P87" s="3" t="str">
        <f>IF(O87="Plus",$K87,IF(O87="Basis",$K87-SUM(P$8:P86),IF(O87="Breedte",$K87-SUM(P$8:P86),IF(O86="Breedte",1-SUM(P$8:P86)," "))))</f>
        <v xml:space="preserve"> </v>
      </c>
      <c r="Q87" s="57" t="str">
        <f t="shared" si="48"/>
        <v/>
      </c>
      <c r="R87" s="124">
        <f t="shared" si="47"/>
        <v>205</v>
      </c>
      <c r="S87" s="12">
        <f t="shared" si="42"/>
        <v>126</v>
      </c>
      <c r="T87" s="18">
        <f t="shared" si="34"/>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5"/>
        <v>1</v>
      </c>
      <c r="Z87" s="12">
        <f t="shared" si="36"/>
        <v>1</v>
      </c>
      <c r="AA87" s="12">
        <f t="shared" si="37"/>
        <v>1</v>
      </c>
      <c r="AB87" s="12">
        <f t="shared" si="38"/>
        <v>1</v>
      </c>
      <c r="AD87" s="12">
        <f t="shared" si="43"/>
        <v>126</v>
      </c>
      <c r="AE87" s="18">
        <f t="shared" si="39"/>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40"/>
        <v>1</v>
      </c>
      <c r="AK87" s="12">
        <f t="shared" si="44"/>
        <v>1</v>
      </c>
      <c r="AL87" s="12">
        <f t="shared" si="45"/>
        <v>1</v>
      </c>
      <c r="AM87" s="12">
        <f t="shared" si="46"/>
        <v>1</v>
      </c>
    </row>
    <row r="88" spans="1:39" ht="12" customHeight="1" x14ac:dyDescent="0.15">
      <c r="A88" s="5">
        <f t="shared" si="28"/>
        <v>0</v>
      </c>
      <c r="B88" s="5">
        <f t="shared" si="29"/>
        <v>0</v>
      </c>
      <c r="C88" s="14">
        <f t="shared" si="41"/>
        <v>125</v>
      </c>
      <c r="F88" s="242">
        <f>VLOOKUP(C88,Blad1!$A:$B,2,0)</f>
        <v>204</v>
      </c>
      <c r="G88" s="67" t="str">
        <f t="shared" si="30"/>
        <v/>
      </c>
      <c r="H88" s="4" t="str">
        <f>IF(G88="I",$K88,IF(G88="II",$K88-SUM(H$8:H87),IF(G88="III",$K88-SUM(H$8:H87),IF(G88="IV",$K88-SUM(H$8:H87),IF(G88="V",1-SUM(H$8:H87)," ")))))</f>
        <v xml:space="preserve"> </v>
      </c>
      <c r="I88" s="68" t="str">
        <f t="shared" si="31"/>
        <v/>
      </c>
      <c r="J88" s="43" t="str">
        <f>IF(I88="A",$K88,IF(I88="B",$K88-SUM(J$8:J87),IF(I88="C",$K88-SUM(J$8:J87),IF(I88="D",$K88-SUM(J$8:J87),IF(I88="E",1-SUM(J$8:J87)," ")))))</f>
        <v xml:space="preserve"> </v>
      </c>
      <c r="K88" s="1">
        <f>IF(C$4=0,0,(SUM(D$8:D88)/C$4))</f>
        <v>0</v>
      </c>
      <c r="L88" s="9" t="str">
        <f t="shared" si="32"/>
        <v xml:space="preserve"> </v>
      </c>
      <c r="M88" s="2" t="str">
        <f>IF(U88=2,K88,IF(W88=2,K88-SUM(M$8:M87),IF(X88=2,K88-SUM(M$8:M87),IF(X87=2,1-SUM(M$8:M87)," "))))</f>
        <v xml:space="preserve"> </v>
      </c>
      <c r="N88" s="1" t="str">
        <f t="shared" si="33"/>
        <v xml:space="preserve"> </v>
      </c>
      <c r="P88" s="3" t="str">
        <f>IF(O88="Plus",$K88,IF(O88="Basis",$K88-SUM(P$8:P87),IF(O88="Breedte",$K88-SUM(P$8:P87),IF(O87="Breedte",1-SUM(P$8:P87)," "))))</f>
        <v xml:space="preserve"> </v>
      </c>
      <c r="Q88" s="57" t="str">
        <f t="shared" si="48"/>
        <v/>
      </c>
      <c r="R88" s="124">
        <f t="shared" si="47"/>
        <v>204</v>
      </c>
      <c r="S88" s="12">
        <f t="shared" si="42"/>
        <v>125</v>
      </c>
      <c r="T88" s="18">
        <f t="shared" si="34"/>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5"/>
        <v>1</v>
      </c>
      <c r="Z88" s="12">
        <f t="shared" si="36"/>
        <v>1</v>
      </c>
      <c r="AA88" s="12">
        <f t="shared" si="37"/>
        <v>1</v>
      </c>
      <c r="AB88" s="12">
        <f t="shared" si="38"/>
        <v>1</v>
      </c>
      <c r="AD88" s="12">
        <f t="shared" si="43"/>
        <v>125</v>
      </c>
      <c r="AE88" s="18">
        <f t="shared" si="39"/>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40"/>
        <v>1</v>
      </c>
      <c r="AK88" s="12">
        <f t="shared" si="44"/>
        <v>1</v>
      </c>
      <c r="AL88" s="12">
        <f t="shared" si="45"/>
        <v>1</v>
      </c>
      <c r="AM88" s="12">
        <f t="shared" si="46"/>
        <v>1</v>
      </c>
    </row>
    <row r="89" spans="1:39" ht="12" customHeight="1" x14ac:dyDescent="0.15">
      <c r="A89" s="5">
        <f t="shared" si="28"/>
        <v>0</v>
      </c>
      <c r="B89" s="5">
        <f t="shared" si="29"/>
        <v>20</v>
      </c>
      <c r="C89" s="14">
        <f t="shared" si="41"/>
        <v>124</v>
      </c>
      <c r="F89" s="242">
        <f>VLOOKUP(C89,Blad1!$A:$B,2,0)</f>
        <v>204</v>
      </c>
      <c r="G89" s="67" t="str">
        <f t="shared" si="30"/>
        <v>II</v>
      </c>
      <c r="H89" s="4">
        <f>IF(G89="I",$K89,IF(G89="II",$K89-SUM(H$8:H88),IF(G89="III",$K89-SUM(H$8:H88),IF(G89="IV",$K89-SUM(H$8:H88),IF(G89="V",1-SUM(H$8:H88)," ")))))</f>
        <v>0</v>
      </c>
      <c r="I89" s="68" t="str">
        <f t="shared" si="31"/>
        <v/>
      </c>
      <c r="J89" s="43" t="str">
        <f>IF(I89="A",$K89,IF(I89="B",$K89-SUM(J$8:J88),IF(I89="C",$K89-SUM(J$8:J88),IF(I89="D",$K89-SUM(J$8:J88),IF(I89="E",1-SUM(J$8:J88)," ")))))</f>
        <v xml:space="preserve"> </v>
      </c>
      <c r="K89" s="1">
        <f>IF(C$4=0,0,(SUM(D$8:D89)/C$4))</f>
        <v>0</v>
      </c>
      <c r="L89" s="9" t="str">
        <f t="shared" si="32"/>
        <v xml:space="preserve"> </v>
      </c>
      <c r="M89" s="2" t="str">
        <f>IF(U89=2,K89,IF(W89=2,K89-SUM(M$8:M88),IF(X89=2,K89-SUM(M$8:M88),IF(X88=2,1-SUM(M$8:M88)," "))))</f>
        <v xml:space="preserve"> </v>
      </c>
      <c r="N89" s="1" t="str">
        <f t="shared" si="33"/>
        <v xml:space="preserve"> </v>
      </c>
      <c r="P89" s="3" t="str">
        <f>IF(O89="Plus",$K89,IF(O89="Basis",$K89-SUM(P$8:P88),IF(O89="Breedte",$K89-SUM(P$8:P88),IF(O88="Breedte",1-SUM(P$8:P88)," "))))</f>
        <v xml:space="preserve"> </v>
      </c>
      <c r="Q89" s="57" t="str">
        <f t="shared" si="48"/>
        <v/>
      </c>
      <c r="R89" s="124">
        <f t="shared" si="47"/>
        <v>204</v>
      </c>
      <c r="S89" s="12">
        <f t="shared" si="42"/>
        <v>124</v>
      </c>
      <c r="T89" s="18">
        <f t="shared" si="34"/>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5"/>
        <v>1</v>
      </c>
      <c r="Z89" s="12">
        <f t="shared" si="36"/>
        <v>1</v>
      </c>
      <c r="AA89" s="12">
        <f t="shared" si="37"/>
        <v>1</v>
      </c>
      <c r="AB89" s="12">
        <f t="shared" si="38"/>
        <v>1</v>
      </c>
      <c r="AD89" s="12">
        <f t="shared" si="43"/>
        <v>124</v>
      </c>
      <c r="AE89" s="18">
        <f t="shared" si="39"/>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40"/>
        <v>1</v>
      </c>
      <c r="AK89" s="12">
        <f t="shared" si="44"/>
        <v>1</v>
      </c>
      <c r="AL89" s="12">
        <f t="shared" si="45"/>
        <v>1</v>
      </c>
      <c r="AM89" s="12">
        <f t="shared" si="46"/>
        <v>1</v>
      </c>
    </row>
    <row r="90" spans="1:39" ht="12" customHeight="1" x14ac:dyDescent="0.15">
      <c r="A90" s="5">
        <f t="shared" si="28"/>
        <v>0</v>
      </c>
      <c r="B90" s="5">
        <f t="shared" si="29"/>
        <v>0</v>
      </c>
      <c r="C90" s="14">
        <f t="shared" si="41"/>
        <v>123</v>
      </c>
      <c r="F90" s="242">
        <f>VLOOKUP(C90,Blad1!$A:$B,2,0)</f>
        <v>203</v>
      </c>
      <c r="G90" s="67" t="str">
        <f t="shared" si="30"/>
        <v/>
      </c>
      <c r="H90" s="4" t="str">
        <f>IF(G90="I",$K90,IF(G90="II",$K90-SUM(H$8:H89),IF(G90="III",$K90-SUM(H$8:H89),IF(G90="IV",$K90-SUM(H$8:H89),IF(G90="V",1-SUM(H$8:H89)," ")))))</f>
        <v xml:space="preserve"> </v>
      </c>
      <c r="I90" s="68" t="str">
        <f t="shared" si="31"/>
        <v/>
      </c>
      <c r="J90" s="43" t="str">
        <f>IF(I90="A",$K90,IF(I90="B",$K90-SUM(J$8:J89),IF(I90="C",$K90-SUM(J$8:J89),IF(I90="D",$K90-SUM(J$8:J89),IF(I90="E",1-SUM(J$8:J89)," ")))))</f>
        <v xml:space="preserve"> </v>
      </c>
      <c r="K90" s="1">
        <f>IF(C$4=0,0,(SUM(D$8:D90)/C$4))</f>
        <v>0</v>
      </c>
      <c r="L90" s="9" t="str">
        <f t="shared" si="32"/>
        <v xml:space="preserve"> </v>
      </c>
      <c r="M90" s="2" t="str">
        <f>IF(U90=2,K90,IF(W90=2,K90-SUM(M$8:M89),IF(X90=2,K90-SUM(M$8:M89),IF(X89=2,1-SUM(M$8:M89)," "))))</f>
        <v xml:space="preserve"> </v>
      </c>
      <c r="N90" s="1" t="str">
        <f t="shared" si="33"/>
        <v xml:space="preserve"> </v>
      </c>
      <c r="P90" s="3" t="str">
        <f>IF(O90="Plus",$K90,IF(O90="Basis",$K90-SUM(P$8:P89),IF(O90="Breedte",$K90-SUM(P$8:P89),IF(O89="Breedte",1-SUM(P$8:P89)," "))))</f>
        <v xml:space="preserve"> </v>
      </c>
      <c r="Q90" s="57" t="str">
        <f t="shared" si="48"/>
        <v/>
      </c>
      <c r="R90" s="124">
        <f t="shared" si="47"/>
        <v>203</v>
      </c>
      <c r="S90" s="12">
        <f t="shared" si="42"/>
        <v>123</v>
      </c>
      <c r="T90" s="18">
        <f t="shared" si="34"/>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5"/>
        <v>1</v>
      </c>
      <c r="Z90" s="12">
        <f t="shared" si="36"/>
        <v>1</v>
      </c>
      <c r="AA90" s="12">
        <f t="shared" si="37"/>
        <v>1</v>
      </c>
      <c r="AB90" s="12">
        <f t="shared" si="38"/>
        <v>1</v>
      </c>
      <c r="AD90" s="12">
        <f t="shared" si="43"/>
        <v>123</v>
      </c>
      <c r="AE90" s="18">
        <f t="shared" si="39"/>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40"/>
        <v>1</v>
      </c>
      <c r="AK90" s="12">
        <f t="shared" si="44"/>
        <v>1</v>
      </c>
      <c r="AL90" s="12">
        <f t="shared" si="45"/>
        <v>1</v>
      </c>
      <c r="AM90" s="12">
        <f t="shared" si="46"/>
        <v>1</v>
      </c>
    </row>
    <row r="91" spans="1:39" ht="12" customHeight="1" x14ac:dyDescent="0.15">
      <c r="A91" s="5">
        <f t="shared" si="28"/>
        <v>0</v>
      </c>
      <c r="B91" s="5">
        <f t="shared" si="29"/>
        <v>0</v>
      </c>
      <c r="C91" s="14">
        <f t="shared" si="41"/>
        <v>122</v>
      </c>
      <c r="F91" s="242">
        <f>VLOOKUP(C91,Blad1!$A:$B,2,0)</f>
        <v>203</v>
      </c>
      <c r="G91" s="67" t="str">
        <f t="shared" si="30"/>
        <v/>
      </c>
      <c r="H91" s="4" t="str">
        <f>IF(G91="I",$K91,IF(G91="II",$K91-SUM(H$8:H90),IF(G91="III",$K91-SUM(H$8:H90),IF(G91="IV",$K91-SUM(H$8:H90),IF(G91="V",1-SUM(H$8:H90)," ")))))</f>
        <v xml:space="preserve"> </v>
      </c>
      <c r="I91" s="68" t="str">
        <f t="shared" si="31"/>
        <v/>
      </c>
      <c r="J91" s="43" t="str">
        <f>IF(I91="A",$K91,IF(I91="B",$K91-SUM(J$8:J90),IF(I91="C",$K91-SUM(J$8:J90),IF(I91="D",$K91-SUM(J$8:J90),IF(I91="E",1-SUM(J$8:J90)," ")))))</f>
        <v xml:space="preserve"> </v>
      </c>
      <c r="K91" s="1">
        <f>IF(C$4=0,0,(SUM(D$8:D91)/C$4))</f>
        <v>0</v>
      </c>
      <c r="L91" s="9" t="str">
        <f t="shared" si="32"/>
        <v xml:space="preserve"> </v>
      </c>
      <c r="M91" s="2" t="str">
        <f>IF(U91=2,K91,IF(W91=2,K91-SUM(M$8:M90),IF(X91=2,K91-SUM(M$8:M90),IF(X90=2,1-SUM(M$8:M90)," "))))</f>
        <v xml:space="preserve"> </v>
      </c>
      <c r="N91" s="1" t="str">
        <f t="shared" si="33"/>
        <v xml:space="preserve"> </v>
      </c>
      <c r="P91" s="3" t="str">
        <f>IF(O91="Plus",$K91,IF(O91="Basis",$K91-SUM(P$8:P90),IF(O91="Breedte",$K91-SUM(P$8:P90),IF(O90="Breedte",1-SUM(P$8:P90)," "))))</f>
        <v xml:space="preserve"> </v>
      </c>
      <c r="Q91" s="57" t="str">
        <f t="shared" si="48"/>
        <v/>
      </c>
      <c r="R91" s="124">
        <f t="shared" si="47"/>
        <v>203</v>
      </c>
      <c r="S91" s="12">
        <f t="shared" si="42"/>
        <v>122</v>
      </c>
      <c r="T91" s="18">
        <f t="shared" si="34"/>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5"/>
        <v>1</v>
      </c>
      <c r="Z91" s="12">
        <f t="shared" si="36"/>
        <v>1</v>
      </c>
      <c r="AA91" s="12">
        <f t="shared" si="37"/>
        <v>1</v>
      </c>
      <c r="AB91" s="12">
        <f t="shared" si="38"/>
        <v>1</v>
      </c>
      <c r="AD91" s="12">
        <f t="shared" si="43"/>
        <v>122</v>
      </c>
      <c r="AE91" s="18">
        <f t="shared" si="39"/>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40"/>
        <v>1</v>
      </c>
      <c r="AK91" s="12">
        <f t="shared" si="44"/>
        <v>1</v>
      </c>
      <c r="AL91" s="12">
        <f t="shared" si="45"/>
        <v>1</v>
      </c>
      <c r="AM91" s="12">
        <f t="shared" si="46"/>
        <v>1</v>
      </c>
    </row>
    <row r="92" spans="1:39" ht="12" customHeight="1" x14ac:dyDescent="0.15">
      <c r="A92" s="5">
        <f t="shared" si="28"/>
        <v>0</v>
      </c>
      <c r="B92" s="5">
        <f t="shared" si="29"/>
        <v>0</v>
      </c>
      <c r="C92" s="14">
        <f t="shared" si="41"/>
        <v>121</v>
      </c>
      <c r="F92" s="242">
        <f>VLOOKUP(C92,Blad1!$A:$B,2,0)</f>
        <v>202</v>
      </c>
      <c r="G92" s="67" t="str">
        <f t="shared" si="30"/>
        <v/>
      </c>
      <c r="H92" s="4" t="str">
        <f>IF(G92="I",$K92,IF(G92="II",$K92-SUM(H$8:H91),IF(G92="III",$K92-SUM(H$8:H91),IF(G92="IV",$K92-SUM(H$8:H91),IF(G92="V",1-SUM(H$8:H91)," ")))))</f>
        <v xml:space="preserve"> </v>
      </c>
      <c r="I92" s="68" t="str">
        <f t="shared" si="31"/>
        <v/>
      </c>
      <c r="J92" s="43" t="str">
        <f>IF(I92="A",$K92,IF(I92="B",$K92-SUM(J$8:J91),IF(I92="C",$K92-SUM(J$8:J91),IF(I92="D",$K92-SUM(J$8:J91),IF(I92="E",1-SUM(J$8:J91)," ")))))</f>
        <v xml:space="preserve"> </v>
      </c>
      <c r="K92" s="1">
        <f>IF(C$4=0,0,(SUM(D$8:D92)/C$4))</f>
        <v>0</v>
      </c>
      <c r="L92" s="9" t="str">
        <f t="shared" si="32"/>
        <v xml:space="preserve"> </v>
      </c>
      <c r="M92" s="2" t="str">
        <f>IF(U92=2,K92,IF(W92=2,K92-SUM(M$8:M91),IF(X92=2,K92-SUM(M$8:M91),IF(X91=2,1-SUM(M$8:M91)," "))))</f>
        <v xml:space="preserve"> </v>
      </c>
      <c r="N92" s="1" t="str">
        <f t="shared" si="33"/>
        <v xml:space="preserve"> </v>
      </c>
      <c r="P92" s="3" t="str">
        <f>IF(O92="Plus",$K92,IF(O92="Basis",$K92-SUM(P$8:P91),IF(O92="Breedte",$K92-SUM(P$8:P91),IF(O91="Breedte",1-SUM(P$8:P91)," "))))</f>
        <v xml:space="preserve"> </v>
      </c>
      <c r="Q92" s="57" t="str">
        <f t="shared" si="48"/>
        <v/>
      </c>
      <c r="R92" s="124">
        <f t="shared" si="47"/>
        <v>202</v>
      </c>
      <c r="S92" s="12">
        <f t="shared" si="42"/>
        <v>121</v>
      </c>
      <c r="T92" s="18">
        <f t="shared" si="34"/>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5"/>
        <v>1</v>
      </c>
      <c r="Z92" s="12">
        <f t="shared" si="36"/>
        <v>1</v>
      </c>
      <c r="AA92" s="12">
        <f t="shared" si="37"/>
        <v>1</v>
      </c>
      <c r="AB92" s="12">
        <f t="shared" si="38"/>
        <v>1</v>
      </c>
      <c r="AD92" s="12">
        <f t="shared" si="43"/>
        <v>121</v>
      </c>
      <c r="AE92" s="18">
        <f t="shared" si="39"/>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40"/>
        <v>1</v>
      </c>
      <c r="AK92" s="12">
        <f t="shared" si="44"/>
        <v>1</v>
      </c>
      <c r="AL92" s="12">
        <f t="shared" si="45"/>
        <v>1</v>
      </c>
      <c r="AM92" s="12">
        <f t="shared" si="46"/>
        <v>1</v>
      </c>
    </row>
    <row r="93" spans="1:39" ht="12" customHeight="1" x14ac:dyDescent="0.15">
      <c r="A93" s="5">
        <f t="shared" si="28"/>
        <v>0</v>
      </c>
      <c r="B93" s="5">
        <f t="shared" si="29"/>
        <v>0</v>
      </c>
      <c r="C93" s="14">
        <f t="shared" si="41"/>
        <v>120</v>
      </c>
      <c r="F93" s="242">
        <f>VLOOKUP(C93,Blad1!$A:$B,2,0)</f>
        <v>202</v>
      </c>
      <c r="G93" s="67" t="str">
        <f t="shared" si="30"/>
        <v/>
      </c>
      <c r="H93" s="4" t="str">
        <f>IF(G93="I",$K93,IF(G93="II",$K93-SUM(H$8:H92),IF(G93="III",$K93-SUM(H$8:H92),IF(G93="IV",$K93-SUM(H$8:H92),IF(G93="V",1-SUM(H$8:H92)," ")))))</f>
        <v xml:space="preserve"> </v>
      </c>
      <c r="I93" s="68" t="str">
        <f t="shared" si="31"/>
        <v/>
      </c>
      <c r="J93" s="43" t="str">
        <f>IF(I93="A",$K93,IF(I93="B",$K93-SUM(J$8:J92),IF(I93="C",$K93-SUM(J$8:J92),IF(I93="D",$K93-SUM(J$8:J92),IF(I93="E",1-SUM(J$8:J92)," ")))))</f>
        <v xml:space="preserve"> </v>
      </c>
      <c r="K93" s="1">
        <f>IF(C$4=0,0,(SUM(D$8:D93)/C$4))</f>
        <v>0</v>
      </c>
      <c r="L93" s="9" t="str">
        <f t="shared" si="32"/>
        <v xml:space="preserve"> </v>
      </c>
      <c r="M93" s="2" t="str">
        <f>IF(U93=2,K93,IF(W93=2,K93-SUM(M$8:M92),IF(X93=2,K93-SUM(M$8:M92),IF(X92=2,1-SUM(M$8:M92)," "))))</f>
        <v xml:space="preserve"> </v>
      </c>
      <c r="N93" s="1" t="str">
        <f t="shared" si="33"/>
        <v xml:space="preserve"> </v>
      </c>
      <c r="P93" s="3" t="str">
        <f>IF(O93="Plus",$K93,IF(O93="Basis",$K93-SUM(P$8:P92),IF(O93="Breedte",$K93-SUM(P$8:P92),IF(O92="Breedte",1-SUM(P$8:P92)," "))))</f>
        <v xml:space="preserve"> </v>
      </c>
      <c r="Q93" s="57" t="str">
        <f t="shared" si="48"/>
        <v/>
      </c>
      <c r="R93" s="124">
        <f t="shared" si="47"/>
        <v>202</v>
      </c>
      <c r="S93" s="12">
        <f t="shared" si="42"/>
        <v>120</v>
      </c>
      <c r="T93" s="18">
        <f t="shared" si="34"/>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5"/>
        <v>1</v>
      </c>
      <c r="Z93" s="12">
        <f t="shared" si="36"/>
        <v>1</v>
      </c>
      <c r="AA93" s="12">
        <f t="shared" si="37"/>
        <v>1</v>
      </c>
      <c r="AB93" s="12">
        <f t="shared" si="38"/>
        <v>1</v>
      </c>
      <c r="AD93" s="12">
        <f t="shared" si="43"/>
        <v>120</v>
      </c>
      <c r="AE93" s="18">
        <f t="shared" si="39"/>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40"/>
        <v>1</v>
      </c>
      <c r="AK93" s="12">
        <f t="shared" si="44"/>
        <v>1</v>
      </c>
      <c r="AL93" s="12">
        <f t="shared" si="45"/>
        <v>1</v>
      </c>
      <c r="AM93" s="12">
        <f t="shared" si="46"/>
        <v>1</v>
      </c>
    </row>
    <row r="94" spans="1:39" ht="12" customHeight="1" x14ac:dyDescent="0.15">
      <c r="A94" s="5">
        <f t="shared" si="28"/>
        <v>0</v>
      </c>
      <c r="B94" s="5">
        <f t="shared" si="29"/>
        <v>0</v>
      </c>
      <c r="C94" s="14">
        <f t="shared" si="41"/>
        <v>119</v>
      </c>
      <c r="F94" s="242">
        <f>VLOOKUP(C94,Blad1!$A:$B,2,0)</f>
        <v>201</v>
      </c>
      <c r="G94" s="67" t="str">
        <f t="shared" si="30"/>
        <v/>
      </c>
      <c r="H94" s="4" t="str">
        <f>IF(G94="I",$K94,IF(G94="II",$K94-SUM(H$8:H93),IF(G94="III",$K94-SUM(H$8:H93),IF(G94="IV",$K94-SUM(H$8:H93),IF(G94="V",1-SUM(H$8:H93)," ")))))</f>
        <v xml:space="preserve"> </v>
      </c>
      <c r="I94" s="68" t="str">
        <f t="shared" si="31"/>
        <v/>
      </c>
      <c r="J94" s="43" t="str">
        <f>IF(I94="A",$K94,IF(I94="B",$K94-SUM(J$8:J93),IF(I94="C",$K94-SUM(J$8:J93),IF(I94="D",$K94-SUM(J$8:J93),IF(I94="E",1-SUM(J$8:J93)," ")))))</f>
        <v xml:space="preserve"> </v>
      </c>
      <c r="K94" s="1">
        <f>IF(C$4=0,0,(SUM(D$8:D94)/C$4))</f>
        <v>0</v>
      </c>
      <c r="L94" s="9" t="str">
        <f t="shared" si="32"/>
        <v xml:space="preserve"> </v>
      </c>
      <c r="M94" s="2" t="str">
        <f>IF(U94=2,K94,IF(W94=2,K94-SUM(M$8:M93),IF(X94=2,K94-SUM(M$8:M93),IF(X93=2,1-SUM(M$8:M93)," "))))</f>
        <v xml:space="preserve"> </v>
      </c>
      <c r="N94" s="1" t="str">
        <f t="shared" si="33"/>
        <v xml:space="preserve"> </v>
      </c>
      <c r="P94" s="3" t="str">
        <f>IF(O94="Plus",$K94,IF(O94="Basis",$K94-SUM(P$8:P93),IF(O94="Breedte",$K94-SUM(P$8:P93),IF(O93="Breedte",1-SUM(P$8:P93)," "))))</f>
        <v xml:space="preserve"> </v>
      </c>
      <c r="Q94" s="57" t="str">
        <f t="shared" si="48"/>
        <v/>
      </c>
      <c r="R94" s="124">
        <f t="shared" si="47"/>
        <v>201</v>
      </c>
      <c r="S94" s="12">
        <f t="shared" si="42"/>
        <v>119</v>
      </c>
      <c r="T94" s="18">
        <f t="shared" si="34"/>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5"/>
        <v>1</v>
      </c>
      <c r="Z94" s="12">
        <f t="shared" si="36"/>
        <v>1</v>
      </c>
      <c r="AA94" s="12">
        <f t="shared" si="37"/>
        <v>1</v>
      </c>
      <c r="AB94" s="12">
        <f t="shared" si="38"/>
        <v>1</v>
      </c>
      <c r="AD94" s="12">
        <f t="shared" si="43"/>
        <v>119</v>
      </c>
      <c r="AE94" s="18">
        <f t="shared" si="39"/>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40"/>
        <v>1</v>
      </c>
      <c r="AK94" s="12">
        <f t="shared" si="44"/>
        <v>1</v>
      </c>
      <c r="AL94" s="12">
        <f t="shared" si="45"/>
        <v>1</v>
      </c>
      <c r="AM94" s="12">
        <f t="shared" si="46"/>
        <v>1</v>
      </c>
    </row>
    <row r="95" spans="1:39" ht="12" customHeight="1" x14ac:dyDescent="0.15">
      <c r="A95" s="5">
        <f t="shared" si="28"/>
        <v>0</v>
      </c>
      <c r="B95" s="5">
        <f t="shared" si="29"/>
        <v>0</v>
      </c>
      <c r="C95" s="14">
        <f t="shared" si="41"/>
        <v>118</v>
      </c>
      <c r="F95" s="242">
        <f>VLOOKUP(C95,Blad1!$A:$B,2,0)</f>
        <v>201</v>
      </c>
      <c r="G95" s="67" t="str">
        <f t="shared" si="30"/>
        <v/>
      </c>
      <c r="H95" s="4" t="str">
        <f>IF(G95="I",$K95,IF(G95="II",$K95-SUM(H$8:H94),IF(G95="III",$K95-SUM(H$8:H94),IF(G95="IV",$K95-SUM(H$8:H94),IF(G95="V",1-SUM(H$8:H94)," ")))))</f>
        <v xml:space="preserve"> </v>
      </c>
      <c r="I95" s="68" t="str">
        <f t="shared" si="31"/>
        <v/>
      </c>
      <c r="J95" s="43" t="str">
        <f>IF(I95="A",$K95,IF(I95="B",$K95-SUM(J$8:J94),IF(I95="C",$K95-SUM(J$8:J94),IF(I95="D",$K95-SUM(J$8:J94),IF(I95="E",1-SUM(J$8:J94)," ")))))</f>
        <v xml:space="preserve"> </v>
      </c>
      <c r="K95" s="1">
        <f>IF(C$4=0,0,(SUM(D$8:D95)/C$4))</f>
        <v>0</v>
      </c>
      <c r="L95" s="9" t="str">
        <f t="shared" si="32"/>
        <v xml:space="preserve"> </v>
      </c>
      <c r="M95" s="2" t="str">
        <f>IF(U95=2,K95,IF(W95=2,K95-SUM(M$8:M94),IF(X95=2,K95-SUM(M$8:M94),IF(X94=2,1-SUM(M$8:M94)," "))))</f>
        <v xml:space="preserve"> </v>
      </c>
      <c r="N95" s="1" t="str">
        <f t="shared" si="33"/>
        <v xml:space="preserve"> </v>
      </c>
      <c r="P95" s="3" t="str">
        <f>IF(O95="Plus",$K95,IF(O95="Basis",$K95-SUM(P$8:P94),IF(O95="Breedte",$K95-SUM(P$8:P94),IF(O94="Breedte",1-SUM(P$8:P94)," "))))</f>
        <v xml:space="preserve"> </v>
      </c>
      <c r="Q95" s="57" t="str">
        <f t="shared" si="48"/>
        <v/>
      </c>
      <c r="R95" s="124">
        <f t="shared" si="47"/>
        <v>201</v>
      </c>
      <c r="S95" s="12">
        <f t="shared" si="42"/>
        <v>118</v>
      </c>
      <c r="T95" s="18">
        <f t="shared" si="34"/>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5"/>
        <v>1</v>
      </c>
      <c r="Z95" s="12">
        <f t="shared" si="36"/>
        <v>1</v>
      </c>
      <c r="AA95" s="12">
        <f t="shared" si="37"/>
        <v>1</v>
      </c>
      <c r="AB95" s="12">
        <f t="shared" si="38"/>
        <v>1</v>
      </c>
      <c r="AD95" s="12">
        <f t="shared" si="43"/>
        <v>118</v>
      </c>
      <c r="AE95" s="18">
        <f t="shared" si="39"/>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40"/>
        <v>1</v>
      </c>
      <c r="AK95" s="12">
        <f t="shared" si="44"/>
        <v>1</v>
      </c>
      <c r="AL95" s="12">
        <f t="shared" si="45"/>
        <v>1</v>
      </c>
      <c r="AM95" s="12">
        <f t="shared" si="46"/>
        <v>1</v>
      </c>
    </row>
    <row r="96" spans="1:39" ht="12" customHeight="1" x14ac:dyDescent="0.15">
      <c r="A96" s="5">
        <f t="shared" si="28"/>
        <v>0</v>
      </c>
      <c r="B96" s="5">
        <f t="shared" si="29"/>
        <v>0</v>
      </c>
      <c r="C96" s="14">
        <f t="shared" si="41"/>
        <v>117</v>
      </c>
      <c r="F96" s="242">
        <f>VLOOKUP(C96,Blad1!$A:$B,2,0)</f>
        <v>200</v>
      </c>
      <c r="G96" s="67" t="str">
        <f t="shared" si="30"/>
        <v/>
      </c>
      <c r="H96" s="4" t="str">
        <f>IF(G96="I",$K96,IF(G96="II",$K96-SUM(H$8:H95),IF(G96="III",$K96-SUM(H$8:H95),IF(G96="IV",$K96-SUM(H$8:H95),IF(G96="V",1-SUM(H$8:H95)," ")))))</f>
        <v xml:space="preserve"> </v>
      </c>
      <c r="I96" s="68" t="str">
        <f t="shared" si="31"/>
        <v/>
      </c>
      <c r="J96" s="43" t="str">
        <f>IF(I96="A",$K96,IF(I96="B",$K96-SUM(J$8:J95),IF(I96="C",$K96-SUM(J$8:J95),IF(I96="D",$K96-SUM(J$8:J95),IF(I96="E",1-SUM(J$8:J95)," ")))))</f>
        <v xml:space="preserve"> </v>
      </c>
      <c r="K96" s="1">
        <f>IF(C$4=0,0,(SUM(D$8:D96)/C$4))</f>
        <v>0</v>
      </c>
      <c r="L96" s="9" t="str">
        <f t="shared" si="32"/>
        <v xml:space="preserve"> </v>
      </c>
      <c r="M96" s="2" t="str">
        <f>IF(U96=2,K96,IF(W96=2,K96-SUM(M$8:M95),IF(X96=2,K96-SUM(M$8:M95),IF(X95=2,1-SUM(M$8:M95)," "))))</f>
        <v xml:space="preserve"> </v>
      </c>
      <c r="N96" s="1" t="str">
        <f t="shared" si="33"/>
        <v xml:space="preserve"> </v>
      </c>
      <c r="P96" s="3" t="str">
        <f>IF(O96="Plus",$K96,IF(O96="Basis",$K96-SUM(P$8:P95),IF(O96="Breedte",$K96-SUM(P$8:P95),IF(O95="Breedte",1-SUM(P$8:P95)," "))))</f>
        <v xml:space="preserve"> </v>
      </c>
      <c r="Q96" s="57" t="str">
        <f t="shared" si="48"/>
        <v/>
      </c>
      <c r="R96" s="124">
        <f t="shared" si="47"/>
        <v>200</v>
      </c>
      <c r="S96" s="12">
        <f t="shared" si="42"/>
        <v>117</v>
      </c>
      <c r="T96" s="18">
        <f t="shared" si="34"/>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5"/>
        <v>1</v>
      </c>
      <c r="Z96" s="12">
        <f t="shared" si="36"/>
        <v>1</v>
      </c>
      <c r="AA96" s="12">
        <f t="shared" si="37"/>
        <v>1</v>
      </c>
      <c r="AB96" s="12">
        <f t="shared" si="38"/>
        <v>1</v>
      </c>
      <c r="AD96" s="12">
        <f t="shared" si="43"/>
        <v>117</v>
      </c>
      <c r="AE96" s="18">
        <f t="shared" si="39"/>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40"/>
        <v>1</v>
      </c>
      <c r="AK96" s="12">
        <f t="shared" si="44"/>
        <v>1</v>
      </c>
      <c r="AL96" s="12">
        <f t="shared" si="45"/>
        <v>1</v>
      </c>
      <c r="AM96" s="12">
        <f t="shared" si="46"/>
        <v>1</v>
      </c>
    </row>
    <row r="97" spans="1:39" ht="12" customHeight="1" x14ac:dyDescent="0.15">
      <c r="A97" s="5">
        <f t="shared" si="28"/>
        <v>0</v>
      </c>
      <c r="B97" s="5">
        <f t="shared" si="29"/>
        <v>0</v>
      </c>
      <c r="C97" s="14">
        <f t="shared" si="41"/>
        <v>116</v>
      </c>
      <c r="F97" s="242">
        <f>VLOOKUP(C97,Blad1!$A:$B,2,0)</f>
        <v>200</v>
      </c>
      <c r="G97" s="67" t="str">
        <f t="shared" si="30"/>
        <v/>
      </c>
      <c r="H97" s="4" t="str">
        <f>IF(G97="I",$K97,IF(G97="II",$K97-SUM(H$8:H96),IF(G97="III",$K97-SUM(H$8:H96),IF(G97="IV",$K97-SUM(H$8:H96),IF(G97="V",1-SUM(H$8:H96)," ")))))</f>
        <v xml:space="preserve"> </v>
      </c>
      <c r="I97" s="68" t="str">
        <f t="shared" si="31"/>
        <v/>
      </c>
      <c r="J97" s="43" t="str">
        <f>IF(I97="A",$K97,IF(I97="B",$K97-SUM(J$8:J96),IF(I97="C",$K97-SUM(J$8:J96),IF(I97="D",$K97-SUM(J$8:J96),IF(I97="E",1-SUM(J$8:J96)," ")))))</f>
        <v xml:space="preserve"> </v>
      </c>
      <c r="K97" s="1">
        <f>IF(C$4=0,0,(SUM(D$8:D97)/C$4))</f>
        <v>0</v>
      </c>
      <c r="L97" s="9" t="str">
        <f t="shared" si="32"/>
        <v xml:space="preserve"> </v>
      </c>
      <c r="M97" s="2" t="str">
        <f>IF(U97=2,K97,IF(W97=2,K97-SUM(M$8:M96),IF(X97=2,K97-SUM(M$8:M96),IF(X96=2,1-SUM(M$8:M96)," "))))</f>
        <v xml:space="preserve"> </v>
      </c>
      <c r="N97" s="1" t="str">
        <f t="shared" si="33"/>
        <v xml:space="preserve"> </v>
      </c>
      <c r="P97" s="3" t="str">
        <f>IF(O97="Plus",$K97,IF(O97="Basis",$K97-SUM(P$8:P96),IF(O97="Breedte",$K97-SUM(P$8:P96),IF(O96="Breedte",1-SUM(P$8:P96)," "))))</f>
        <v xml:space="preserve"> </v>
      </c>
      <c r="Q97" s="57" t="str">
        <f t="shared" si="48"/>
        <v/>
      </c>
      <c r="R97" s="124">
        <f t="shared" si="47"/>
        <v>200</v>
      </c>
      <c r="S97" s="12">
        <f t="shared" si="42"/>
        <v>116</v>
      </c>
      <c r="T97" s="18">
        <f t="shared" si="34"/>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5"/>
        <v>1</v>
      </c>
      <c r="Z97" s="12">
        <f t="shared" si="36"/>
        <v>1</v>
      </c>
      <c r="AA97" s="12">
        <f t="shared" si="37"/>
        <v>1</v>
      </c>
      <c r="AB97" s="12">
        <f t="shared" si="38"/>
        <v>1</v>
      </c>
      <c r="AD97" s="12">
        <f t="shared" si="43"/>
        <v>116</v>
      </c>
      <c r="AE97" s="18">
        <f t="shared" si="39"/>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40"/>
        <v>1</v>
      </c>
      <c r="AK97" s="12">
        <f t="shared" si="44"/>
        <v>1</v>
      </c>
      <c r="AL97" s="12">
        <f t="shared" si="45"/>
        <v>1</v>
      </c>
      <c r="AM97" s="12">
        <f t="shared" si="46"/>
        <v>1</v>
      </c>
    </row>
    <row r="98" spans="1:39" ht="12" customHeight="1" x14ac:dyDescent="0.15">
      <c r="A98" s="5">
        <f t="shared" si="28"/>
        <v>0</v>
      </c>
      <c r="B98" s="5">
        <f t="shared" si="29"/>
        <v>0</v>
      </c>
      <c r="C98" s="14">
        <f t="shared" si="41"/>
        <v>115</v>
      </c>
      <c r="F98" s="242">
        <f>VLOOKUP(C98,Blad1!$A:$B,2,0)</f>
        <v>199</v>
      </c>
      <c r="G98" s="67" t="str">
        <f t="shared" si="30"/>
        <v/>
      </c>
      <c r="H98" s="4" t="str">
        <f>IF(G98="I",$K98,IF(G98="II",$K98-SUM(H$8:H97),IF(G98="III",$K98-SUM(H$8:H97),IF(G98="IV",$K98-SUM(H$8:H97),IF(G98="V",1-SUM(H$8:H97)," ")))))</f>
        <v xml:space="preserve"> </v>
      </c>
      <c r="I98" s="68" t="str">
        <f t="shared" si="31"/>
        <v/>
      </c>
      <c r="J98" s="43" t="str">
        <f>IF(I98="A",$K98,IF(I98="B",$K98-SUM(J$8:J97),IF(I98="C",$K98-SUM(J$8:J97),IF(I98="D",$K98-SUM(J$8:J97),IF(I98="E",1-SUM(J$8:J97)," ")))))</f>
        <v xml:space="preserve"> </v>
      </c>
      <c r="K98" s="1">
        <f>IF(C$4=0,0,(SUM(D$8:D98)/C$4))</f>
        <v>0</v>
      </c>
      <c r="L98" s="9" t="str">
        <f t="shared" si="32"/>
        <v xml:space="preserve"> </v>
      </c>
      <c r="M98" s="2" t="str">
        <f>IF(U98=2,K98,IF(W98=2,K98-SUM(M$8:M97),IF(X98=2,K98-SUM(M$8:M97),IF(X97=2,1-SUM(M$8:M97)," "))))</f>
        <v xml:space="preserve"> </v>
      </c>
      <c r="N98" s="1" t="str">
        <f t="shared" si="33"/>
        <v xml:space="preserve"> </v>
      </c>
      <c r="P98" s="3" t="str">
        <f>IF(O98="Plus",$K98,IF(O98="Basis",$K98-SUM(P$8:P97),IF(O98="Breedte",$K98-SUM(P$8:P97),IF(O97="Breedte",1-SUM(P$8:P97)," "))))</f>
        <v xml:space="preserve"> </v>
      </c>
      <c r="Q98" s="57" t="str">
        <f t="shared" si="48"/>
        <v/>
      </c>
      <c r="R98" s="124">
        <f t="shared" si="47"/>
        <v>199</v>
      </c>
      <c r="S98" s="12">
        <f t="shared" si="42"/>
        <v>115</v>
      </c>
      <c r="T98" s="18">
        <f t="shared" si="34"/>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5"/>
        <v>1</v>
      </c>
      <c r="Z98" s="12">
        <f t="shared" si="36"/>
        <v>1</v>
      </c>
      <c r="AA98" s="12">
        <f t="shared" si="37"/>
        <v>1</v>
      </c>
      <c r="AB98" s="12">
        <f t="shared" si="38"/>
        <v>1</v>
      </c>
      <c r="AD98" s="12">
        <f t="shared" si="43"/>
        <v>115</v>
      </c>
      <c r="AE98" s="18">
        <f t="shared" si="39"/>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40"/>
        <v>1</v>
      </c>
      <c r="AK98" s="12">
        <f t="shared" si="44"/>
        <v>1</v>
      </c>
      <c r="AL98" s="12">
        <f t="shared" si="45"/>
        <v>1</v>
      </c>
      <c r="AM98" s="12">
        <f t="shared" si="46"/>
        <v>1</v>
      </c>
    </row>
    <row r="99" spans="1:39" ht="12" customHeight="1" x14ac:dyDescent="0.15">
      <c r="A99" s="5">
        <f t="shared" si="28"/>
        <v>0</v>
      </c>
      <c r="B99" s="5">
        <f t="shared" si="29"/>
        <v>0</v>
      </c>
      <c r="C99" s="14">
        <f t="shared" si="41"/>
        <v>114</v>
      </c>
      <c r="F99" s="242">
        <f>VLOOKUP(C99,Blad1!$A:$B,2,0)</f>
        <v>199</v>
      </c>
      <c r="G99" s="67" t="str">
        <f t="shared" si="30"/>
        <v/>
      </c>
      <c r="H99" s="4" t="str">
        <f>IF(G99="I",$K99,IF(G99="II",$K99-SUM(H$8:H98),IF(G99="III",$K99-SUM(H$8:H98),IF(G99="IV",$K99-SUM(H$8:H98),IF(G99="V",1-SUM(H$8:H98)," ")))))</f>
        <v xml:space="preserve"> </v>
      </c>
      <c r="I99" s="68" t="str">
        <f t="shared" si="31"/>
        <v/>
      </c>
      <c r="J99" s="43" t="str">
        <f>IF(I99="A",$K99,IF(I99="B",$K99-SUM(J$8:J98),IF(I99="C",$K99-SUM(J$8:J98),IF(I99="D",$K99-SUM(J$8:J98),IF(I99="E",1-SUM(J$8:J98)," ")))))</f>
        <v xml:space="preserve"> </v>
      </c>
      <c r="K99" s="1">
        <f>IF(C$4=0,0,(SUM(D$8:D99)/C$4))</f>
        <v>0</v>
      </c>
      <c r="L99" s="9" t="str">
        <f t="shared" si="32"/>
        <v xml:space="preserve"> </v>
      </c>
      <c r="M99" s="2" t="str">
        <f>IF(U99=2,K99,IF(W99=2,K99-SUM(M$8:M98),IF(X99=2,K99-SUM(M$8:M98),IF(X98=2,1-SUM(M$8:M98)," "))))</f>
        <v xml:space="preserve"> </v>
      </c>
      <c r="N99" s="1" t="str">
        <f t="shared" si="33"/>
        <v xml:space="preserve"> </v>
      </c>
      <c r="P99" s="3" t="str">
        <f>IF(O99="Plus",$K99,IF(O99="Basis",$K99-SUM(P$8:P98),IF(O99="Breedte",$K99-SUM(P$8:P98),IF(O98="Breedte",1-SUM(P$8:P98)," "))))</f>
        <v xml:space="preserve"> </v>
      </c>
      <c r="Q99" s="57" t="str">
        <f t="shared" si="48"/>
        <v/>
      </c>
      <c r="R99" s="124">
        <f t="shared" si="47"/>
        <v>199</v>
      </c>
      <c r="S99" s="12">
        <f t="shared" si="42"/>
        <v>114</v>
      </c>
      <c r="T99" s="18">
        <f t="shared" si="34"/>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5"/>
        <v>1</v>
      </c>
      <c r="Z99" s="12">
        <f t="shared" si="36"/>
        <v>1</v>
      </c>
      <c r="AA99" s="12">
        <f t="shared" si="37"/>
        <v>1</v>
      </c>
      <c r="AB99" s="12">
        <f t="shared" si="38"/>
        <v>1</v>
      </c>
      <c r="AD99" s="12">
        <f t="shared" si="43"/>
        <v>114</v>
      </c>
      <c r="AE99" s="18">
        <f t="shared" si="39"/>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40"/>
        <v>1</v>
      </c>
      <c r="AK99" s="12">
        <f t="shared" si="44"/>
        <v>1</v>
      </c>
      <c r="AL99" s="12">
        <f t="shared" si="45"/>
        <v>1</v>
      </c>
      <c r="AM99" s="12">
        <f t="shared" si="46"/>
        <v>1</v>
      </c>
    </row>
    <row r="100" spans="1:39" ht="12" customHeight="1" x14ac:dyDescent="0.15">
      <c r="A100" s="5">
        <f t="shared" si="28"/>
        <v>0</v>
      </c>
      <c r="B100" s="5">
        <f t="shared" si="29"/>
        <v>0</v>
      </c>
      <c r="C100" s="14">
        <f t="shared" si="41"/>
        <v>113</v>
      </c>
      <c r="F100" s="242">
        <f>VLOOKUP(C100,Blad1!$A:$B,2,0)</f>
        <v>198</v>
      </c>
      <c r="G100" s="67" t="str">
        <f t="shared" si="30"/>
        <v/>
      </c>
      <c r="H100" s="4" t="str">
        <f>IF(G100="I",$K100,IF(G100="II",$K100-SUM(H$8:H99),IF(G100="III",$K100-SUM(H$8:H99),IF(G100="IV",$K100-SUM(H$8:H99),IF(G100="V",1-SUM(H$8:H99)," ")))))</f>
        <v xml:space="preserve"> </v>
      </c>
      <c r="I100" s="68" t="str">
        <f t="shared" si="31"/>
        <v/>
      </c>
      <c r="J100" s="43" t="str">
        <f>IF(I100="A",$K100,IF(I100="B",$K100-SUM(J$8:J99),IF(I100="C",$K100-SUM(J$8:J99),IF(I100="D",$K100-SUM(J$8:J99),IF(I100="E",1-SUM(J$8:J99)," ")))))</f>
        <v xml:space="preserve"> </v>
      </c>
      <c r="K100" s="1">
        <f>IF(C$4=0,0,(SUM(D$8:D100)/C$4))</f>
        <v>0</v>
      </c>
      <c r="L100" s="9" t="str">
        <f t="shared" si="32"/>
        <v xml:space="preserve"> </v>
      </c>
      <c r="M100" s="2" t="str">
        <f>IF(U100=2,K100,IF(W100=2,K100-SUM(M$8:M99),IF(X100=2,K100-SUM(M$8:M99),IF(X99=2,1-SUM(M$8:M99)," "))))</f>
        <v xml:space="preserve"> </v>
      </c>
      <c r="N100" s="1" t="str">
        <f t="shared" si="33"/>
        <v xml:space="preserve"> </v>
      </c>
      <c r="P100" s="3" t="str">
        <f>IF(O100="Plus",$K100,IF(O100="Basis",$K100-SUM(P$8:P99),IF(O100="Breedte",$K100-SUM(P$8:P99),IF(O99="Breedte",1-SUM(P$8:P99)," "))))</f>
        <v xml:space="preserve"> </v>
      </c>
      <c r="Q100" s="57" t="str">
        <f t="shared" si="48"/>
        <v/>
      </c>
      <c r="R100" s="124">
        <f t="shared" si="47"/>
        <v>198</v>
      </c>
      <c r="S100" s="12">
        <f t="shared" si="42"/>
        <v>113</v>
      </c>
      <c r="T100" s="18">
        <f t="shared" si="34"/>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5"/>
        <v>1</v>
      </c>
      <c r="Z100" s="12">
        <f t="shared" si="36"/>
        <v>1</v>
      </c>
      <c r="AA100" s="12">
        <f t="shared" si="37"/>
        <v>1</v>
      </c>
      <c r="AB100" s="12">
        <f t="shared" si="38"/>
        <v>1</v>
      </c>
      <c r="AD100" s="12">
        <f t="shared" si="43"/>
        <v>113</v>
      </c>
      <c r="AE100" s="18">
        <f t="shared" si="39"/>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40"/>
        <v>1</v>
      </c>
      <c r="AK100" s="12">
        <f t="shared" si="44"/>
        <v>1</v>
      </c>
      <c r="AL100" s="12">
        <f t="shared" si="45"/>
        <v>1</v>
      </c>
      <c r="AM100" s="12">
        <f t="shared" si="46"/>
        <v>1</v>
      </c>
    </row>
    <row r="101" spans="1:39" ht="12" customHeight="1" x14ac:dyDescent="0.15">
      <c r="A101" s="5">
        <f t="shared" si="28"/>
        <v>0</v>
      </c>
      <c r="B101" s="5">
        <f t="shared" si="29"/>
        <v>0</v>
      </c>
      <c r="C101" s="14">
        <f t="shared" si="41"/>
        <v>112</v>
      </c>
      <c r="F101" s="242">
        <f>VLOOKUP(C101,Blad1!$A:$B,2,0)</f>
        <v>198</v>
      </c>
      <c r="G101" s="67" t="str">
        <f t="shared" si="30"/>
        <v/>
      </c>
      <c r="H101" s="4" t="str">
        <f>IF(G101="I",$K101,IF(G101="II",$K101-SUM(H$8:H100),IF(G101="III",$K101-SUM(H$8:H100),IF(G101="IV",$K101-SUM(H$8:H100),IF(G101="V",1-SUM(H$8:H100)," ")))))</f>
        <v xml:space="preserve"> </v>
      </c>
      <c r="I101" s="68" t="str">
        <f t="shared" si="31"/>
        <v/>
      </c>
      <c r="J101" s="43" t="str">
        <f>IF(I101="A",$K101,IF(I101="B",$K101-SUM(J$8:J100),IF(I101="C",$K101-SUM(J$8:J100),IF(I101="D",$K101-SUM(J$8:J100),IF(I101="E",1-SUM(J$8:J100)," ")))))</f>
        <v xml:space="preserve"> </v>
      </c>
      <c r="K101" s="1">
        <f>IF(C$4=0,0,(SUM(D$8:D101)/C$4))</f>
        <v>0</v>
      </c>
      <c r="L101" s="9" t="str">
        <f t="shared" si="32"/>
        <v xml:space="preserve"> </v>
      </c>
      <c r="M101" s="2" t="str">
        <f>IF(U101=2,K101,IF(W101=2,K101-SUM(M$8:M100),IF(X101=2,K101-SUM(M$8:M100),IF(X100=2,1-SUM(M$8:M100)," "))))</f>
        <v xml:space="preserve"> </v>
      </c>
      <c r="N101" s="1" t="str">
        <f t="shared" si="33"/>
        <v xml:space="preserve"> </v>
      </c>
      <c r="P101" s="3" t="str">
        <f>IF(O101="Plus",$K101,IF(O101="Basis",$K101-SUM(P$8:P100),IF(O101="Breedte",$K101-SUM(P$8:P100),IF(O100="Breedte",1-SUM(P$8:P100)," "))))</f>
        <v xml:space="preserve"> </v>
      </c>
      <c r="Q101" s="57" t="str">
        <f t="shared" si="48"/>
        <v/>
      </c>
      <c r="R101" s="124">
        <f t="shared" si="47"/>
        <v>198</v>
      </c>
      <c r="S101" s="12">
        <f t="shared" si="42"/>
        <v>112</v>
      </c>
      <c r="T101" s="18">
        <f t="shared" si="34"/>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5"/>
        <v>1</v>
      </c>
      <c r="Z101" s="12">
        <f t="shared" si="36"/>
        <v>1</v>
      </c>
      <c r="AA101" s="12">
        <f t="shared" si="37"/>
        <v>1</v>
      </c>
      <c r="AB101" s="12">
        <f t="shared" si="38"/>
        <v>1</v>
      </c>
      <c r="AD101" s="12">
        <f t="shared" si="43"/>
        <v>112</v>
      </c>
      <c r="AE101" s="18">
        <f t="shared" si="39"/>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40"/>
        <v>1</v>
      </c>
      <c r="AK101" s="12">
        <f t="shared" si="44"/>
        <v>1</v>
      </c>
      <c r="AL101" s="12">
        <f t="shared" si="45"/>
        <v>1</v>
      </c>
      <c r="AM101" s="12">
        <f t="shared" si="46"/>
        <v>1</v>
      </c>
    </row>
    <row r="102" spans="1:39" ht="12" customHeight="1" x14ac:dyDescent="0.15">
      <c r="A102" s="5">
        <f t="shared" si="28"/>
        <v>0</v>
      </c>
      <c r="B102" s="5">
        <f t="shared" si="29"/>
        <v>0</v>
      </c>
      <c r="C102" s="14">
        <f t="shared" si="41"/>
        <v>111</v>
      </c>
      <c r="F102" s="242">
        <f>VLOOKUP(C102,Blad1!$A:$B,2,0)</f>
        <v>197</v>
      </c>
      <c r="G102" s="67" t="str">
        <f t="shared" si="30"/>
        <v/>
      </c>
      <c r="H102" s="4" t="str">
        <f>IF(G102="I",$K102,IF(G102="II",$K102-SUM(H$8:H101),IF(G102="III",$K102-SUM(H$8:H101),IF(G102="IV",$K102-SUM(H$8:H101),IF(G102="V",1-SUM(H$8:H101)," ")))))</f>
        <v xml:space="preserve"> </v>
      </c>
      <c r="I102" s="68" t="str">
        <f t="shared" si="31"/>
        <v/>
      </c>
      <c r="J102" s="43" t="str">
        <f>IF(I102="A",$K102,IF(I102="B",$K102-SUM(J$8:J101),IF(I102="C",$K102-SUM(J$8:J101),IF(I102="D",$K102-SUM(J$8:J101),IF(I102="E",1-SUM(J$8:J101)," ")))))</f>
        <v xml:space="preserve"> </v>
      </c>
      <c r="K102" s="1">
        <f>IF(C$4=0,0,(SUM(D$8:D102)/C$4))</f>
        <v>0</v>
      </c>
      <c r="L102" s="9" t="str">
        <f t="shared" si="32"/>
        <v xml:space="preserve"> </v>
      </c>
      <c r="M102" s="2" t="str">
        <f>IF(U102=2,K102,IF(W102=2,K102-SUM(M$8:M101),IF(X102=2,K102-SUM(M$8:M101),IF(X101=2,1-SUM(M$8:M101)," "))))</f>
        <v xml:space="preserve"> </v>
      </c>
      <c r="N102" s="1" t="str">
        <f t="shared" si="33"/>
        <v xml:space="preserve"> </v>
      </c>
      <c r="P102" s="3" t="str">
        <f>IF(O102="Plus",$K102,IF(O102="Basis",$K102-SUM(P$8:P101),IF(O102="Breedte",$K102-SUM(P$8:P101),IF(O101="Breedte",1-SUM(P$8:P101)," "))))</f>
        <v xml:space="preserve"> </v>
      </c>
      <c r="Q102" s="57" t="str">
        <f t="shared" si="48"/>
        <v/>
      </c>
      <c r="R102" s="124">
        <f t="shared" si="47"/>
        <v>197</v>
      </c>
      <c r="S102" s="12">
        <f t="shared" si="42"/>
        <v>111</v>
      </c>
      <c r="T102" s="18">
        <f t="shared" si="34"/>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5"/>
        <v>1</v>
      </c>
      <c r="Z102" s="12">
        <f t="shared" si="36"/>
        <v>1</v>
      </c>
      <c r="AA102" s="12">
        <f t="shared" si="37"/>
        <v>1</v>
      </c>
      <c r="AB102" s="12">
        <f t="shared" si="38"/>
        <v>1</v>
      </c>
      <c r="AD102" s="12">
        <f t="shared" si="43"/>
        <v>111</v>
      </c>
      <c r="AE102" s="18">
        <f t="shared" si="39"/>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40"/>
        <v>1</v>
      </c>
      <c r="AK102" s="12">
        <f t="shared" si="44"/>
        <v>1</v>
      </c>
      <c r="AL102" s="12">
        <f t="shared" si="45"/>
        <v>1</v>
      </c>
      <c r="AM102" s="12">
        <f t="shared" si="46"/>
        <v>1</v>
      </c>
    </row>
    <row r="103" spans="1:39" ht="12" customHeight="1" x14ac:dyDescent="0.15">
      <c r="A103" s="5">
        <f t="shared" si="28"/>
        <v>0</v>
      </c>
      <c r="B103" s="5">
        <f t="shared" si="29"/>
        <v>0</v>
      </c>
      <c r="C103" s="14">
        <f t="shared" si="41"/>
        <v>110</v>
      </c>
      <c r="F103" s="242">
        <f>VLOOKUP(C103,Blad1!$A:$B,2,0)</f>
        <v>197</v>
      </c>
      <c r="G103" s="67" t="str">
        <f t="shared" si="30"/>
        <v/>
      </c>
      <c r="H103" s="4" t="str">
        <f>IF(G103="I",$K103,IF(G103="II",$K103-SUM(H$8:H102),IF(G103="III",$K103-SUM(H$8:H102),IF(G103="IV",$K103-SUM(H$8:H102),IF(G103="V",1-SUM(H$8:H102)," ")))))</f>
        <v xml:space="preserve"> </v>
      </c>
      <c r="I103" s="68" t="str">
        <f t="shared" si="31"/>
        <v/>
      </c>
      <c r="J103" s="43" t="str">
        <f>IF(I103="A",$K103,IF(I103="B",$K103-SUM(J$8:J102),IF(I103="C",$K103-SUM(J$8:J102),IF(I103="D",$K103-SUM(J$8:J102),IF(I103="E",1-SUM(J$8:J102)," ")))))</f>
        <v xml:space="preserve"> </v>
      </c>
      <c r="K103" s="1">
        <f>IF(C$4=0,0,(SUM(D$8:D103)/C$4))</f>
        <v>0</v>
      </c>
      <c r="L103" s="9" t="str">
        <f t="shared" si="32"/>
        <v xml:space="preserve"> </v>
      </c>
      <c r="M103" s="2" t="str">
        <f>IF(U103=2,K103,IF(W103=2,K103-SUM(M$8:M102),IF(X103=2,K103-SUM(M$8:M102),IF(X102=2,1-SUM(M$8:M102)," "))))</f>
        <v xml:space="preserve"> </v>
      </c>
      <c r="N103" s="1" t="str">
        <f t="shared" si="33"/>
        <v xml:space="preserve"> </v>
      </c>
      <c r="P103" s="3" t="str">
        <f>IF(O103="Plus",$K103,IF(O103="Basis",$K103-SUM(P$8:P102),IF(O103="Breedte",$K103-SUM(P$8:P102),IF(O102="Breedte",1-SUM(P$8:P102)," "))))</f>
        <v xml:space="preserve"> </v>
      </c>
      <c r="Q103" s="57" t="str">
        <f t="shared" si="48"/>
        <v/>
      </c>
      <c r="R103" s="124">
        <f t="shared" si="47"/>
        <v>197</v>
      </c>
      <c r="S103" s="12">
        <f t="shared" si="42"/>
        <v>110</v>
      </c>
      <c r="T103" s="18">
        <f t="shared" si="34"/>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5"/>
        <v>1</v>
      </c>
      <c r="Z103" s="12">
        <f t="shared" si="36"/>
        <v>1</v>
      </c>
      <c r="AA103" s="12">
        <f t="shared" si="37"/>
        <v>1</v>
      </c>
      <c r="AB103" s="12">
        <f t="shared" si="38"/>
        <v>1</v>
      </c>
      <c r="AD103" s="12">
        <f t="shared" si="43"/>
        <v>110</v>
      </c>
      <c r="AE103" s="18">
        <f t="shared" si="39"/>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40"/>
        <v>1</v>
      </c>
      <c r="AK103" s="12">
        <f t="shared" si="44"/>
        <v>1</v>
      </c>
      <c r="AL103" s="12">
        <f t="shared" si="45"/>
        <v>1</v>
      </c>
      <c r="AM103" s="12">
        <f t="shared" si="46"/>
        <v>1</v>
      </c>
    </row>
    <row r="104" spans="1:39" ht="12" customHeight="1" x14ac:dyDescent="0.15">
      <c r="A104" s="5">
        <f t="shared" si="28"/>
        <v>0</v>
      </c>
      <c r="B104" s="5">
        <f t="shared" si="29"/>
        <v>0</v>
      </c>
      <c r="C104" s="14">
        <f t="shared" si="41"/>
        <v>109</v>
      </c>
      <c r="F104" s="242">
        <f>VLOOKUP(C104,Blad1!$A:$B,2,0)</f>
        <v>196</v>
      </c>
      <c r="G104" s="67" t="str">
        <f t="shared" si="30"/>
        <v/>
      </c>
      <c r="H104" s="4" t="str">
        <f>IF(G104="I",$K104,IF(G104="II",$K104-SUM(H$8:H103),IF(G104="III",$K104-SUM(H$8:H103),IF(G104="IV",$K104-SUM(H$8:H103),IF(G104="V",1-SUM(H$8:H103)," ")))))</f>
        <v xml:space="preserve"> </v>
      </c>
      <c r="I104" s="68" t="str">
        <f t="shared" si="31"/>
        <v/>
      </c>
      <c r="J104" s="43" t="str">
        <f>IF(I104="A",$K104,IF(I104="B",$K104-SUM(J$8:J103),IF(I104="C",$K104-SUM(J$8:J103),IF(I104="D",$K104-SUM(J$8:J103),IF(I104="E",1-SUM(J$8:J103)," ")))))</f>
        <v xml:space="preserve"> </v>
      </c>
      <c r="K104" s="1">
        <f>IF(C$4=0,0,(SUM(D$8:D104)/C$4))</f>
        <v>0</v>
      </c>
      <c r="L104" s="9" t="str">
        <f t="shared" si="32"/>
        <v xml:space="preserve"> </v>
      </c>
      <c r="M104" s="2" t="str">
        <f>IF(U104=2,K104,IF(W104=2,K104-SUM(M$8:M103),IF(X104=2,K104-SUM(M$8:M103),IF(X103=2,1-SUM(M$8:M103)," "))))</f>
        <v xml:space="preserve"> </v>
      </c>
      <c r="N104" s="1" t="str">
        <f t="shared" si="33"/>
        <v xml:space="preserve"> </v>
      </c>
      <c r="P104" s="3" t="str">
        <f>IF(O104="Plus",$K104,IF(O104="Basis",$K104-SUM(P$8:P103),IF(O104="Breedte",$K104-SUM(P$8:P103),IF(O103="Breedte",1-SUM(P$8:P103)," "))))</f>
        <v xml:space="preserve"> </v>
      </c>
      <c r="Q104" s="57" t="str">
        <f t="shared" si="48"/>
        <v/>
      </c>
      <c r="R104" s="124">
        <f t="shared" si="47"/>
        <v>196</v>
      </c>
      <c r="S104" s="12">
        <f t="shared" si="42"/>
        <v>109</v>
      </c>
      <c r="T104" s="18">
        <f t="shared" si="34"/>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5"/>
        <v>1</v>
      </c>
      <c r="Z104" s="12">
        <f t="shared" si="36"/>
        <v>1</v>
      </c>
      <c r="AA104" s="12">
        <f t="shared" si="37"/>
        <v>1</v>
      </c>
      <c r="AB104" s="12">
        <f t="shared" si="38"/>
        <v>1</v>
      </c>
      <c r="AD104" s="12">
        <f t="shared" si="43"/>
        <v>109</v>
      </c>
      <c r="AE104" s="18">
        <f t="shared" si="39"/>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40"/>
        <v>1</v>
      </c>
      <c r="AK104" s="12">
        <f t="shared" si="44"/>
        <v>1</v>
      </c>
      <c r="AL104" s="12">
        <f t="shared" si="45"/>
        <v>1</v>
      </c>
      <c r="AM104" s="12">
        <f t="shared" si="46"/>
        <v>1</v>
      </c>
    </row>
    <row r="105" spans="1:39" ht="12" customHeight="1" x14ac:dyDescent="0.15">
      <c r="A105" s="5">
        <f t="shared" si="28"/>
        <v>0</v>
      </c>
      <c r="B105" s="5">
        <f t="shared" si="29"/>
        <v>20</v>
      </c>
      <c r="C105" s="14">
        <f t="shared" si="41"/>
        <v>108</v>
      </c>
      <c r="F105" s="242">
        <f>VLOOKUP(C105,Blad1!$A:$B,2,0)</f>
        <v>196</v>
      </c>
      <c r="G105" s="67" t="str">
        <f t="shared" si="30"/>
        <v>III</v>
      </c>
      <c r="H105" s="4">
        <f>IF(G105="I",$K105,IF(G105="II",$K105-SUM(H$8:H104),IF(G105="III",$K105-SUM(H$8:H104),IF(G105="IV",$K105-SUM(H$8:H104),IF(G105="V",1-SUM(H$8:H104)," ")))))</f>
        <v>0</v>
      </c>
      <c r="I105" s="68" t="str">
        <f t="shared" si="31"/>
        <v/>
      </c>
      <c r="J105" s="43" t="str">
        <f>IF(I105="A",$K105,IF(I105="B",$K105-SUM(J$8:J104),IF(I105="C",$K105-SUM(J$8:J104),IF(I105="D",$K105-SUM(J$8:J104),IF(I105="E",1-SUM(J$8:J104)," ")))))</f>
        <v xml:space="preserve"> </v>
      </c>
      <c r="K105" s="1">
        <f>IF(C$4=0,0,(SUM(D$8:D105)/C$4))</f>
        <v>0</v>
      </c>
      <c r="L105" s="9" t="str">
        <f t="shared" si="32"/>
        <v xml:space="preserve"> </v>
      </c>
      <c r="M105" s="2" t="str">
        <f>IF(U105=2,K105,IF(W105=2,K105-SUM(M$8:M104),IF(X105=2,K105-SUM(M$8:M104),IF(X104=2,1-SUM(M$8:M104)," "))))</f>
        <v xml:space="preserve"> </v>
      </c>
      <c r="N105" s="1" t="str">
        <f t="shared" si="33"/>
        <v xml:space="preserve"> </v>
      </c>
      <c r="P105" s="3" t="str">
        <f>IF(O105="Plus",$K105,IF(O105="Basis",$K105-SUM(P$8:P104),IF(O105="Breedte",$K105-SUM(P$8:P104),IF(O104="Breedte",1-SUM(P$8:P104)," "))))</f>
        <v xml:space="preserve"> </v>
      </c>
      <c r="Q105" s="57" t="str">
        <f t="shared" si="48"/>
        <v/>
      </c>
      <c r="R105" s="124">
        <f t="shared" si="47"/>
        <v>196</v>
      </c>
      <c r="S105" s="12">
        <f t="shared" si="42"/>
        <v>108</v>
      </c>
      <c r="T105" s="18">
        <f t="shared" si="34"/>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5"/>
        <v>1</v>
      </c>
      <c r="Z105" s="12">
        <f t="shared" si="36"/>
        <v>1</v>
      </c>
      <c r="AA105" s="12">
        <f t="shared" si="37"/>
        <v>1</v>
      </c>
      <c r="AB105" s="12">
        <f t="shared" si="38"/>
        <v>1</v>
      </c>
      <c r="AD105" s="12">
        <f t="shared" si="43"/>
        <v>108</v>
      </c>
      <c r="AE105" s="18">
        <f t="shared" si="39"/>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40"/>
        <v>1</v>
      </c>
      <c r="AK105" s="12">
        <f t="shared" si="44"/>
        <v>1</v>
      </c>
      <c r="AL105" s="12">
        <f t="shared" si="45"/>
        <v>1</v>
      </c>
      <c r="AM105" s="12">
        <f t="shared" si="46"/>
        <v>1</v>
      </c>
    </row>
    <row r="106" spans="1:39" ht="12" customHeight="1" x14ac:dyDescent="0.15">
      <c r="A106" s="5">
        <f t="shared" si="28"/>
        <v>0</v>
      </c>
      <c r="B106" s="5">
        <f t="shared" si="29"/>
        <v>0</v>
      </c>
      <c r="C106" s="14">
        <f t="shared" si="41"/>
        <v>107</v>
      </c>
      <c r="F106" s="242">
        <f>VLOOKUP(C106,Blad1!$A:$B,2,0)</f>
        <v>195</v>
      </c>
      <c r="G106" s="67" t="str">
        <f t="shared" si="30"/>
        <v/>
      </c>
      <c r="H106" s="4" t="str">
        <f>IF(G106="I",$K106,IF(G106="II",$K106-SUM(H$8:H105),IF(G106="III",$K106-SUM(H$8:H105),IF(G106="IV",$K106-SUM(H$8:H105),IF(G106="V",1-SUM(H$8:H105)," ")))))</f>
        <v xml:space="preserve"> </v>
      </c>
      <c r="I106" s="68" t="str">
        <f t="shared" si="31"/>
        <v/>
      </c>
      <c r="J106" s="43" t="str">
        <f>IF(I106="A",$K106,IF(I106="B",$K106-SUM(J$8:J105),IF(I106="C",$K106-SUM(J$8:J105),IF(I106="D",$K106-SUM(J$8:J105),IF(I106="E",1-SUM(J$8:J105)," ")))))</f>
        <v xml:space="preserve"> </v>
      </c>
      <c r="K106" s="1">
        <f>IF(C$4=0,0,(SUM(D$8:D106)/C$4))</f>
        <v>0</v>
      </c>
      <c r="L106" s="9" t="str">
        <f t="shared" si="32"/>
        <v xml:space="preserve"> </v>
      </c>
      <c r="M106" s="2" t="str">
        <f>IF(U106=2,K106,IF(W106=2,K106-SUM(M$8:M105),IF(X106=2,K106-SUM(M$8:M105),IF(X105=2,1-SUM(M$8:M105)," "))))</f>
        <v xml:space="preserve"> </v>
      </c>
      <c r="N106" s="1" t="str">
        <f t="shared" si="33"/>
        <v xml:space="preserve"> </v>
      </c>
      <c r="P106" s="3" t="str">
        <f>IF(O106="Plus",$K106,IF(O106="Basis",$K106-SUM(P$8:P105),IF(O106="Breedte",$K106-SUM(P$8:P105),IF(O105="Breedte",1-SUM(P$8:P105)," "))))</f>
        <v xml:space="preserve"> </v>
      </c>
      <c r="Q106" s="57" t="str">
        <f t="shared" si="48"/>
        <v/>
      </c>
      <c r="R106" s="124">
        <f t="shared" si="47"/>
        <v>195</v>
      </c>
      <c r="S106" s="12">
        <f t="shared" si="42"/>
        <v>107</v>
      </c>
      <c r="T106" s="18">
        <f t="shared" si="34"/>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5"/>
        <v>1</v>
      </c>
      <c r="Z106" s="12">
        <f t="shared" si="36"/>
        <v>1</v>
      </c>
      <c r="AA106" s="12">
        <f t="shared" si="37"/>
        <v>1</v>
      </c>
      <c r="AB106" s="12">
        <f t="shared" si="38"/>
        <v>1</v>
      </c>
      <c r="AD106" s="12">
        <f t="shared" si="43"/>
        <v>107</v>
      </c>
      <c r="AE106" s="18">
        <f t="shared" si="39"/>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40"/>
        <v>1</v>
      </c>
      <c r="AK106" s="12">
        <f t="shared" si="44"/>
        <v>1</v>
      </c>
      <c r="AL106" s="12">
        <f t="shared" si="45"/>
        <v>1</v>
      </c>
      <c r="AM106" s="12">
        <f t="shared" si="46"/>
        <v>1</v>
      </c>
    </row>
    <row r="107" spans="1:39" ht="12" customHeight="1" x14ac:dyDescent="0.15">
      <c r="A107" s="5">
        <f t="shared" si="28"/>
        <v>0</v>
      </c>
      <c r="B107" s="5">
        <f t="shared" si="29"/>
        <v>0</v>
      </c>
      <c r="C107" s="14">
        <f t="shared" si="41"/>
        <v>106</v>
      </c>
      <c r="F107" s="242">
        <f>VLOOKUP(C107,Blad1!$A:$B,2,0)</f>
        <v>195</v>
      </c>
      <c r="G107" s="67" t="str">
        <f t="shared" si="30"/>
        <v/>
      </c>
      <c r="H107" s="4" t="str">
        <f>IF(G107="I",$K107,IF(G107="II",$K107-SUM(H$8:H106),IF(G107="III",$K107-SUM(H$8:H106),IF(G107="IV",$K107-SUM(H$8:H106),IF(G107="V",1-SUM(H$8:H106)," ")))))</f>
        <v xml:space="preserve"> </v>
      </c>
      <c r="I107" s="68" t="str">
        <f t="shared" si="31"/>
        <v/>
      </c>
      <c r="J107" s="43" t="str">
        <f>IF(I107="A",$K107,IF(I107="B",$K107-SUM(J$8:J106),IF(I107="C",$K107-SUM(J$8:J106),IF(I107="D",$K107-SUM(J$8:J106),IF(I107="E",1-SUM(J$8:J106)," ")))))</f>
        <v xml:space="preserve"> </v>
      </c>
      <c r="K107" s="1">
        <f>IF(C$4=0,0,(SUM(D$8:D107)/C$4))</f>
        <v>0</v>
      </c>
      <c r="L107" s="9" t="str">
        <f t="shared" si="32"/>
        <v xml:space="preserve"> </v>
      </c>
      <c r="M107" s="2" t="str">
        <f>IF(U107=2,K107,IF(W107=2,K107-SUM(M$8:M106),IF(X107=2,K107-SUM(M$8:M106),IF(X106=2,1-SUM(M$8:M106)," "))))</f>
        <v xml:space="preserve"> </v>
      </c>
      <c r="N107" s="1" t="str">
        <f t="shared" si="33"/>
        <v xml:space="preserve"> </v>
      </c>
      <c r="P107" s="3" t="str">
        <f>IF(O107="Plus",$K107,IF(O107="Basis",$K107-SUM(P$8:P106),IF(O107="Breedte",$K107-SUM(P$8:P106),IF(O106="Breedte",1-SUM(P$8:P106)," "))))</f>
        <v xml:space="preserve"> </v>
      </c>
      <c r="Q107" s="57" t="str">
        <f t="shared" si="48"/>
        <v/>
      </c>
      <c r="R107" s="124">
        <f t="shared" si="47"/>
        <v>195</v>
      </c>
      <c r="S107" s="12">
        <f t="shared" si="42"/>
        <v>106</v>
      </c>
      <c r="T107" s="18">
        <f t="shared" si="34"/>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5"/>
        <v>1</v>
      </c>
      <c r="Z107" s="12">
        <f t="shared" si="36"/>
        <v>1</v>
      </c>
      <c r="AA107" s="12">
        <f t="shared" si="37"/>
        <v>1</v>
      </c>
      <c r="AB107" s="12">
        <f t="shared" si="38"/>
        <v>1</v>
      </c>
      <c r="AD107" s="12">
        <f t="shared" si="43"/>
        <v>106</v>
      </c>
      <c r="AE107" s="18">
        <f t="shared" si="39"/>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40"/>
        <v>1</v>
      </c>
      <c r="AK107" s="12">
        <f t="shared" si="44"/>
        <v>1</v>
      </c>
      <c r="AL107" s="12">
        <f t="shared" si="45"/>
        <v>1</v>
      </c>
      <c r="AM107" s="12">
        <f t="shared" si="46"/>
        <v>1</v>
      </c>
    </row>
    <row r="108" spans="1:39" ht="12" customHeight="1" x14ac:dyDescent="0.15">
      <c r="A108" s="5">
        <f t="shared" si="28"/>
        <v>0</v>
      </c>
      <c r="B108" s="5">
        <f t="shared" si="29"/>
        <v>0</v>
      </c>
      <c r="C108" s="14">
        <f t="shared" si="41"/>
        <v>105</v>
      </c>
      <c r="F108" s="242">
        <f>VLOOKUP(C108,Blad1!$A:$B,2,0)</f>
        <v>194</v>
      </c>
      <c r="G108" s="67" t="str">
        <f t="shared" si="30"/>
        <v/>
      </c>
      <c r="H108" s="4" t="str">
        <f>IF(G108="I",$K108,IF(G108="II",$K108-SUM(H$8:H107),IF(G108="III",$K108-SUM(H$8:H107),IF(G108="IV",$K108-SUM(H$8:H107),IF(G108="V",1-SUM(H$8:H107)," ")))))</f>
        <v xml:space="preserve"> </v>
      </c>
      <c r="I108" s="68" t="str">
        <f t="shared" si="31"/>
        <v/>
      </c>
      <c r="J108" s="43" t="str">
        <f>IF(I108="A",$K108,IF(I108="B",$K108-SUM(J$8:J107),IF(I108="C",$K108-SUM(J$8:J107),IF(I108="D",$K108-SUM(J$8:J107),IF(I108="E",1-SUM(J$8:J107)," ")))))</f>
        <v xml:space="preserve"> </v>
      </c>
      <c r="K108" s="1">
        <f>IF(C$4=0,0,(SUM(D$8:D108)/C$4))</f>
        <v>0</v>
      </c>
      <c r="L108" s="9" t="str">
        <f t="shared" si="32"/>
        <v xml:space="preserve"> </v>
      </c>
      <c r="M108" s="2" t="str">
        <f>IF(U108=2,K108,IF(W108=2,K108-SUM(M$8:M107),IF(X108=2,K108-SUM(M$8:M107),IF(X107=2,1-SUM(M$8:M107)," "))))</f>
        <v xml:space="preserve"> </v>
      </c>
      <c r="N108" s="1" t="str">
        <f t="shared" si="33"/>
        <v xml:space="preserve"> </v>
      </c>
      <c r="P108" s="3" t="str">
        <f>IF(O108="Plus",$K108,IF(O108="Basis",$K108-SUM(P$8:P107),IF(O108="Breedte",$K108-SUM(P$8:P107),IF(O107="Breedte",1-SUM(P$8:P107)," "))))</f>
        <v xml:space="preserve"> </v>
      </c>
      <c r="Q108" s="57" t="str">
        <f t="shared" si="48"/>
        <v/>
      </c>
      <c r="R108" s="124">
        <f t="shared" si="47"/>
        <v>194</v>
      </c>
      <c r="S108" s="12">
        <f t="shared" si="42"/>
        <v>105</v>
      </c>
      <c r="T108" s="18">
        <f t="shared" si="34"/>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5"/>
        <v>1</v>
      </c>
      <c r="Z108" s="12">
        <f t="shared" si="36"/>
        <v>1</v>
      </c>
      <c r="AA108" s="12">
        <f t="shared" si="37"/>
        <v>1</v>
      </c>
      <c r="AB108" s="12">
        <f t="shared" si="38"/>
        <v>1</v>
      </c>
      <c r="AD108" s="12">
        <f t="shared" si="43"/>
        <v>105</v>
      </c>
      <c r="AE108" s="18">
        <f t="shared" si="39"/>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40"/>
        <v>1</v>
      </c>
      <c r="AK108" s="12">
        <f t="shared" si="44"/>
        <v>1</v>
      </c>
      <c r="AL108" s="12">
        <f t="shared" si="45"/>
        <v>1</v>
      </c>
      <c r="AM108" s="12">
        <f t="shared" si="46"/>
        <v>1</v>
      </c>
    </row>
    <row r="109" spans="1:39" ht="12" customHeight="1" x14ac:dyDescent="0.15">
      <c r="A109" s="5">
        <f t="shared" si="28"/>
        <v>0</v>
      </c>
      <c r="B109" s="5">
        <f t="shared" si="29"/>
        <v>0</v>
      </c>
      <c r="C109" s="14">
        <f t="shared" si="41"/>
        <v>104</v>
      </c>
      <c r="F109" s="242">
        <f>VLOOKUP(C109,Blad1!$A:$B,2,0)</f>
        <v>194</v>
      </c>
      <c r="G109" s="67" t="str">
        <f t="shared" si="30"/>
        <v/>
      </c>
      <c r="H109" s="4" t="str">
        <f>IF(G109="I",$K109,IF(G109="II",$K109-SUM(H$8:H108),IF(G109="III",$K109-SUM(H$8:H108),IF(G109="IV",$K109-SUM(H$8:H108),IF(G109="V",1-SUM(H$8:H108)," ")))))</f>
        <v xml:space="preserve"> </v>
      </c>
      <c r="I109" s="68" t="str">
        <f t="shared" si="31"/>
        <v/>
      </c>
      <c r="J109" s="43" t="str">
        <f>IF(I109="A",$K109,IF(I109="B",$K109-SUM(J$8:J108),IF(I109="C",$K109-SUM(J$8:J108),IF(I109="D",$K109-SUM(J$8:J108),IF(I109="E",1-SUM(J$8:J108)," ")))))</f>
        <v xml:space="preserve"> </v>
      </c>
      <c r="K109" s="1">
        <f>IF(C$4=0,0,(SUM(D$8:D109)/C$4))</f>
        <v>0</v>
      </c>
      <c r="L109" s="9" t="str">
        <f t="shared" si="32"/>
        <v xml:space="preserve"> </v>
      </c>
      <c r="M109" s="2" t="str">
        <f>IF(U109=2,K109,IF(W109=2,K109-SUM(M$8:M108),IF(X109=2,K109-SUM(M$8:M108),IF(X108=2,1-SUM(M$8:M108)," "))))</f>
        <v xml:space="preserve"> </v>
      </c>
      <c r="N109" s="1" t="str">
        <f t="shared" si="33"/>
        <v xml:space="preserve"> </v>
      </c>
      <c r="P109" s="3" t="str">
        <f>IF(O109="Plus",$K109,IF(O109="Basis",$K109-SUM(P$8:P108),IF(O109="Breedte",$K109-SUM(P$8:P108),IF(O108="Breedte",1-SUM(P$8:P108)," "))))</f>
        <v xml:space="preserve"> </v>
      </c>
      <c r="Q109" s="57" t="str">
        <f t="shared" si="48"/>
        <v/>
      </c>
      <c r="R109" s="124">
        <f t="shared" si="47"/>
        <v>194</v>
      </c>
      <c r="S109" s="12">
        <f t="shared" si="42"/>
        <v>104</v>
      </c>
      <c r="T109" s="18">
        <f t="shared" si="34"/>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5"/>
        <v>1</v>
      </c>
      <c r="Z109" s="12">
        <f t="shared" si="36"/>
        <v>1</v>
      </c>
      <c r="AA109" s="12">
        <f t="shared" si="37"/>
        <v>1</v>
      </c>
      <c r="AB109" s="12">
        <f t="shared" si="38"/>
        <v>1</v>
      </c>
      <c r="AD109" s="12">
        <f t="shared" si="43"/>
        <v>104</v>
      </c>
      <c r="AE109" s="18">
        <f t="shared" si="39"/>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40"/>
        <v>1</v>
      </c>
      <c r="AK109" s="12">
        <f t="shared" si="44"/>
        <v>1</v>
      </c>
      <c r="AL109" s="12">
        <f t="shared" si="45"/>
        <v>1</v>
      </c>
      <c r="AM109" s="12">
        <f t="shared" si="46"/>
        <v>1</v>
      </c>
    </row>
    <row r="110" spans="1:39" ht="12" customHeight="1" x14ac:dyDescent="0.15">
      <c r="A110" s="5">
        <f t="shared" si="28"/>
        <v>0</v>
      </c>
      <c r="B110" s="5">
        <f t="shared" si="29"/>
        <v>0</v>
      </c>
      <c r="C110" s="14">
        <f t="shared" si="41"/>
        <v>103</v>
      </c>
      <c r="F110" s="242">
        <f>VLOOKUP(C110,Blad1!$A:$B,2,0)</f>
        <v>194</v>
      </c>
      <c r="G110" s="67" t="str">
        <f t="shared" si="30"/>
        <v/>
      </c>
      <c r="H110" s="4" t="str">
        <f>IF(G110="I",$K110,IF(G110="II",$K110-SUM(H$8:H109),IF(G110="III",$K110-SUM(H$8:H109),IF(G110="IV",$K110-SUM(H$8:H109),IF(G110="V",1-SUM(H$8:H109)," ")))))</f>
        <v xml:space="preserve"> </v>
      </c>
      <c r="I110" s="68" t="str">
        <f t="shared" si="31"/>
        <v/>
      </c>
      <c r="J110" s="43" t="str">
        <f>IF(I110="A",$K110,IF(I110="B",$K110-SUM(J$8:J109),IF(I110="C",$K110-SUM(J$8:J109),IF(I110="D",$K110-SUM(J$8:J109),IF(I110="E",1-SUM(J$8:J109)," ")))))</f>
        <v xml:space="preserve"> </v>
      </c>
      <c r="K110" s="1">
        <f>IF(C$4=0,0,(SUM(D$8:D110)/C$4))</f>
        <v>0</v>
      </c>
      <c r="L110" s="9" t="str">
        <f t="shared" si="32"/>
        <v xml:space="preserve"> </v>
      </c>
      <c r="M110" s="2" t="str">
        <f>IF(U110=2,K110,IF(W110=2,K110-SUM(M$8:M109),IF(X110=2,K110-SUM(M$8:M109),IF(X109=2,1-SUM(M$8:M109)," "))))</f>
        <v xml:space="preserve"> </v>
      </c>
      <c r="N110" s="1" t="str">
        <f t="shared" si="33"/>
        <v xml:space="preserve"> </v>
      </c>
      <c r="P110" s="3" t="str">
        <f>IF(O110="Plus",$K110,IF(O110="Basis",$K110-SUM(P$8:P109),IF(O110="Breedte",$K110-SUM(P$8:P109),IF(O109="Breedte",1-SUM(P$8:P109)," "))))</f>
        <v xml:space="preserve"> </v>
      </c>
      <c r="Q110" s="57" t="str">
        <f t="shared" ref="Q110:Q141" si="49">IF(L109="plus",IF(E110=0,"",CONCATENATE(E110,",")),IF(L109="basis",IF(E110=0,"",CONCATENATE(E110,",")),CONCATENATE(Q109,IF(E110=0,"",CONCATENATE(E110,", ")))))</f>
        <v/>
      </c>
      <c r="R110" s="124">
        <f t="shared" si="47"/>
        <v>194</v>
      </c>
      <c r="S110" s="12">
        <f t="shared" si="42"/>
        <v>103</v>
      </c>
      <c r="T110" s="18">
        <f t="shared" si="34"/>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5"/>
        <v>1</v>
      </c>
      <c r="Z110" s="12">
        <f t="shared" si="36"/>
        <v>1</v>
      </c>
      <c r="AA110" s="12">
        <f t="shared" si="37"/>
        <v>1</v>
      </c>
      <c r="AB110" s="12">
        <f t="shared" si="38"/>
        <v>1</v>
      </c>
      <c r="AD110" s="12">
        <f t="shared" si="43"/>
        <v>103</v>
      </c>
      <c r="AE110" s="18">
        <f t="shared" si="39"/>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40"/>
        <v>1</v>
      </c>
      <c r="AK110" s="12">
        <f t="shared" si="44"/>
        <v>1</v>
      </c>
      <c r="AL110" s="12">
        <f t="shared" si="45"/>
        <v>1</v>
      </c>
      <c r="AM110" s="12">
        <f t="shared" si="46"/>
        <v>1</v>
      </c>
    </row>
    <row r="111" spans="1:39" ht="12" customHeight="1" x14ac:dyDescent="0.15">
      <c r="A111" s="5">
        <f t="shared" si="28"/>
        <v>0</v>
      </c>
      <c r="B111" s="5">
        <f t="shared" si="29"/>
        <v>0</v>
      </c>
      <c r="C111" s="14">
        <f t="shared" si="41"/>
        <v>102</v>
      </c>
      <c r="F111" s="242">
        <f>VLOOKUP(C111,Blad1!$A:$B,2,0)</f>
        <v>193</v>
      </c>
      <c r="G111" s="67" t="str">
        <f t="shared" si="30"/>
        <v/>
      </c>
      <c r="H111" s="4" t="str">
        <f>IF(G111="I",$K111,IF(G111="II",$K111-SUM(H$8:H110),IF(G111="III",$K111-SUM(H$8:H110),IF(G111="IV",$K111-SUM(H$8:H110),IF(G111="V",1-SUM(H$8:H110)," ")))))</f>
        <v xml:space="preserve"> </v>
      </c>
      <c r="I111" s="68" t="str">
        <f t="shared" si="31"/>
        <v/>
      </c>
      <c r="J111" s="43" t="str">
        <f>IF(I111="A",$K111,IF(I111="B",$K111-SUM(J$8:J110),IF(I111="C",$K111-SUM(J$8:J110),IF(I111="D",$K111-SUM(J$8:J110),IF(I111="E",1-SUM(J$8:J110)," ")))))</f>
        <v xml:space="preserve"> </v>
      </c>
      <c r="K111" s="1">
        <f>IF(C$4=0,0,(SUM(D$8:D111)/C$4))</f>
        <v>0</v>
      </c>
      <c r="L111" s="9" t="str">
        <f t="shared" si="32"/>
        <v xml:space="preserve"> </v>
      </c>
      <c r="M111" s="2" t="str">
        <f>IF(U111=2,K111,IF(W111=2,K111-SUM(M$8:M110),IF(X111=2,K111-SUM(M$8:M110),IF(X110=2,1-SUM(M$8:M110)," "))))</f>
        <v xml:space="preserve"> </v>
      </c>
      <c r="N111" s="1" t="str">
        <f t="shared" si="33"/>
        <v xml:space="preserve"> </v>
      </c>
      <c r="P111" s="3" t="str">
        <f>IF(O111="Plus",$K111,IF(O111="Basis",$K111-SUM(P$8:P110),IF(O111="Breedte",$K111-SUM(P$8:P110),IF(O110="Breedte",1-SUM(P$8:P110)," "))))</f>
        <v xml:space="preserve"> </v>
      </c>
      <c r="Q111" s="57" t="str">
        <f t="shared" si="49"/>
        <v/>
      </c>
      <c r="R111" s="124">
        <f t="shared" si="47"/>
        <v>193</v>
      </c>
      <c r="S111" s="12">
        <f t="shared" si="42"/>
        <v>102</v>
      </c>
      <c r="T111" s="18">
        <f t="shared" si="34"/>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5"/>
        <v>1</v>
      </c>
      <c r="Z111" s="12">
        <f t="shared" si="36"/>
        <v>1</v>
      </c>
      <c r="AA111" s="12">
        <f t="shared" si="37"/>
        <v>1</v>
      </c>
      <c r="AB111" s="12">
        <f t="shared" si="38"/>
        <v>1</v>
      </c>
      <c r="AD111" s="12">
        <f t="shared" si="43"/>
        <v>102</v>
      </c>
      <c r="AE111" s="18">
        <f t="shared" si="39"/>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40"/>
        <v>1</v>
      </c>
      <c r="AK111" s="12">
        <f t="shared" si="44"/>
        <v>1</v>
      </c>
      <c r="AL111" s="12">
        <f t="shared" si="45"/>
        <v>1</v>
      </c>
      <c r="AM111" s="12">
        <f t="shared" si="46"/>
        <v>1</v>
      </c>
    </row>
    <row r="112" spans="1:39" ht="12" customHeight="1" x14ac:dyDescent="0.15">
      <c r="A112" s="5">
        <f t="shared" si="28"/>
        <v>0</v>
      </c>
      <c r="B112" s="5">
        <f t="shared" si="29"/>
        <v>0</v>
      </c>
      <c r="C112" s="14">
        <f t="shared" si="41"/>
        <v>101</v>
      </c>
      <c r="F112" s="242">
        <f>VLOOKUP(C112,Blad1!$A:$B,2,0)</f>
        <v>193</v>
      </c>
      <c r="G112" s="67" t="str">
        <f t="shared" si="30"/>
        <v/>
      </c>
      <c r="H112" s="4" t="str">
        <f>IF(G112="I",$K112,IF(G112="II",$K112-SUM(H$8:H111),IF(G112="III",$K112-SUM(H$8:H111),IF(G112="IV",$K112-SUM(H$8:H111),IF(G112="V",1-SUM(H$8:H111)," ")))))</f>
        <v xml:space="preserve"> </v>
      </c>
      <c r="I112" s="68" t="str">
        <f t="shared" si="31"/>
        <v/>
      </c>
      <c r="J112" s="43" t="str">
        <f>IF(I112="A",$K112,IF(I112="B",$K112-SUM(J$8:J111),IF(I112="C",$K112-SUM(J$8:J111),IF(I112="D",$K112-SUM(J$8:J111),IF(I112="E",1-SUM(J$8:J111)," ")))))</f>
        <v xml:space="preserve"> </v>
      </c>
      <c r="K112" s="1">
        <f>IF(C$4=0,0,(SUM(D$8:D112)/C$4))</f>
        <v>0</v>
      </c>
      <c r="L112" s="9" t="str">
        <f t="shared" si="32"/>
        <v xml:space="preserve"> </v>
      </c>
      <c r="M112" s="2" t="str">
        <f>IF(U112=2,K112,IF(W112=2,K112-SUM(M$8:M111),IF(X112=2,K112-SUM(M$8:M111),IF(X111=2,1-SUM(M$8:M111)," "))))</f>
        <v xml:space="preserve"> </v>
      </c>
      <c r="N112" s="1" t="str">
        <f t="shared" si="33"/>
        <v xml:space="preserve"> </v>
      </c>
      <c r="P112" s="3" t="str">
        <f>IF(O112="Plus",$K112,IF(O112="Basis",$K112-SUM(P$8:P111),IF(O112="Breedte",$K112-SUM(P$8:P111),IF(O111="Breedte",1-SUM(P$8:P111)," "))))</f>
        <v xml:space="preserve"> </v>
      </c>
      <c r="Q112" s="57" t="str">
        <f t="shared" si="49"/>
        <v/>
      </c>
      <c r="R112" s="124">
        <f t="shared" si="47"/>
        <v>193</v>
      </c>
      <c r="S112" s="12">
        <f t="shared" si="42"/>
        <v>101</v>
      </c>
      <c r="T112" s="18">
        <f t="shared" si="34"/>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5"/>
        <v>1</v>
      </c>
      <c r="Z112" s="12">
        <f t="shared" si="36"/>
        <v>1</v>
      </c>
      <c r="AA112" s="12">
        <f t="shared" si="37"/>
        <v>1</v>
      </c>
      <c r="AB112" s="12">
        <f t="shared" si="38"/>
        <v>1</v>
      </c>
      <c r="AD112" s="12">
        <f t="shared" si="43"/>
        <v>101</v>
      </c>
      <c r="AE112" s="18">
        <f t="shared" si="39"/>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40"/>
        <v>1</v>
      </c>
      <c r="AK112" s="12">
        <f t="shared" si="44"/>
        <v>1</v>
      </c>
      <c r="AL112" s="12">
        <f t="shared" si="45"/>
        <v>1</v>
      </c>
      <c r="AM112" s="12">
        <f t="shared" si="46"/>
        <v>1</v>
      </c>
    </row>
    <row r="113" spans="1:39" ht="12" customHeight="1" x14ac:dyDescent="0.15">
      <c r="A113" s="5">
        <f t="shared" si="28"/>
        <v>0</v>
      </c>
      <c r="B113" s="5">
        <f t="shared" si="29"/>
        <v>0</v>
      </c>
      <c r="C113" s="14">
        <f t="shared" si="41"/>
        <v>100</v>
      </c>
      <c r="F113" s="242">
        <f>VLOOKUP(C113,Blad1!$A:$B,2,0)</f>
        <v>192</v>
      </c>
      <c r="G113" s="67" t="str">
        <f t="shared" si="30"/>
        <v/>
      </c>
      <c r="H113" s="4" t="str">
        <f>IF(G113="I",$K113,IF(G113="II",$K113-SUM(H$8:H112),IF(G113="III",$K113-SUM(H$8:H112),IF(G113="IV",$K113-SUM(H$8:H112),IF(G113="V",1-SUM(H$8:H112)," ")))))</f>
        <v xml:space="preserve"> </v>
      </c>
      <c r="I113" s="68" t="str">
        <f t="shared" si="31"/>
        <v/>
      </c>
      <c r="J113" s="43" t="str">
        <f>IF(I113="A",$K113,IF(I113="B",$K113-SUM(J$8:J112),IF(I113="C",$K113-SUM(J$8:J112),IF(I113="D",$K113-SUM(J$8:J112),IF(I113="E",1-SUM(J$8:J112)," ")))))</f>
        <v xml:space="preserve"> </v>
      </c>
      <c r="K113" s="1">
        <f>IF(C$4=0,0,(SUM(D$8:D113)/C$4))</f>
        <v>0</v>
      </c>
      <c r="L113" s="9" t="str">
        <f t="shared" si="32"/>
        <v xml:space="preserve"> </v>
      </c>
      <c r="M113" s="2" t="str">
        <f>IF(U113=2,K113,IF(W113=2,K113-SUM(M$8:M112),IF(X113=2,K113-SUM(M$8:M112),IF(X112=2,1-SUM(M$8:M112)," "))))</f>
        <v xml:space="preserve"> </v>
      </c>
      <c r="N113" s="1" t="str">
        <f t="shared" si="33"/>
        <v xml:space="preserve"> </v>
      </c>
      <c r="P113" s="3" t="str">
        <f>IF(O113="Plus",$K113,IF(O113="Basis",$K113-SUM(P$8:P112),IF(O113="Breedte",$K113-SUM(P$8:P112),IF(O112="Breedte",1-SUM(P$8:P112)," "))))</f>
        <v xml:space="preserve"> </v>
      </c>
      <c r="Q113" s="57" t="str">
        <f t="shared" si="49"/>
        <v/>
      </c>
      <c r="R113" s="124">
        <f t="shared" si="47"/>
        <v>192</v>
      </c>
      <c r="S113" s="12">
        <f t="shared" si="42"/>
        <v>100</v>
      </c>
      <c r="T113" s="18">
        <f t="shared" si="34"/>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5"/>
        <v>1</v>
      </c>
      <c r="Z113" s="12">
        <f t="shared" si="36"/>
        <v>1</v>
      </c>
      <c r="AA113" s="12">
        <f t="shared" si="37"/>
        <v>1</v>
      </c>
      <c r="AB113" s="12">
        <f t="shared" si="38"/>
        <v>1</v>
      </c>
      <c r="AD113" s="12">
        <f t="shared" si="43"/>
        <v>100</v>
      </c>
      <c r="AE113" s="18">
        <f t="shared" si="39"/>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40"/>
        <v>1</v>
      </c>
      <c r="AK113" s="12">
        <f t="shared" si="44"/>
        <v>1</v>
      </c>
      <c r="AL113" s="12">
        <f t="shared" si="45"/>
        <v>1</v>
      </c>
      <c r="AM113" s="12">
        <f t="shared" si="46"/>
        <v>1</v>
      </c>
    </row>
    <row r="114" spans="1:39" ht="12" customHeight="1" x14ac:dyDescent="0.15">
      <c r="A114" s="5">
        <f t="shared" si="28"/>
        <v>0</v>
      </c>
      <c r="B114" s="5">
        <f t="shared" si="29"/>
        <v>0</v>
      </c>
      <c r="C114" s="14">
        <f t="shared" si="41"/>
        <v>99</v>
      </c>
      <c r="F114" s="242">
        <f>VLOOKUP(C114,Blad1!$A:$B,2,0)</f>
        <v>192</v>
      </c>
      <c r="G114" s="67" t="str">
        <f t="shared" si="30"/>
        <v/>
      </c>
      <c r="H114" s="4" t="str">
        <f>IF(G114="I",$K114,IF(G114="II",$K114-SUM(H$8:H113),IF(G114="III",$K114-SUM(H$8:H113),IF(G114="IV",$K114-SUM(H$8:H113),IF(G114="V",1-SUM(H$8:H113)," ")))))</f>
        <v xml:space="preserve"> </v>
      </c>
      <c r="I114" s="68" t="str">
        <f t="shared" si="31"/>
        <v/>
      </c>
      <c r="J114" s="43" t="str">
        <f>IF(I114="A",$K114,IF(I114="B",$K114-SUM(J$8:J113),IF(I114="C",$K114-SUM(J$8:J113),IF(I114="D",$K114-SUM(J$8:J113),IF(I114="E",1-SUM(J$8:J113)," ")))))</f>
        <v xml:space="preserve"> </v>
      </c>
      <c r="K114" s="1">
        <f>IF(C$4=0,0,(SUM(D$8:D114)/C$4))</f>
        <v>0</v>
      </c>
      <c r="L114" s="9" t="str">
        <f t="shared" si="32"/>
        <v xml:space="preserve"> </v>
      </c>
      <c r="M114" s="2" t="str">
        <f>IF(U114=2,K114,IF(W114=2,K114-SUM(M$8:M113),IF(X114=2,K114-SUM(M$8:M113),IF(X113=2,1-SUM(M$8:M113)," "))))</f>
        <v xml:space="preserve"> </v>
      </c>
      <c r="N114" s="1" t="str">
        <f t="shared" si="33"/>
        <v xml:space="preserve"> </v>
      </c>
      <c r="P114" s="3" t="str">
        <f>IF(O114="Plus",$K114,IF(O114="Basis",$K114-SUM(P$8:P113),IF(O114="Breedte",$K114-SUM(P$8:P113),IF(O113="Breedte",1-SUM(P$8:P113)," "))))</f>
        <v xml:space="preserve"> </v>
      </c>
      <c r="Q114" s="57" t="str">
        <f t="shared" si="49"/>
        <v/>
      </c>
      <c r="R114" s="124">
        <f t="shared" si="47"/>
        <v>192</v>
      </c>
      <c r="S114" s="12">
        <f t="shared" si="42"/>
        <v>99</v>
      </c>
      <c r="T114" s="18">
        <f t="shared" si="34"/>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5"/>
        <v>1</v>
      </c>
      <c r="Z114" s="12">
        <f t="shared" si="36"/>
        <v>1</v>
      </c>
      <c r="AA114" s="12">
        <f t="shared" si="37"/>
        <v>1</v>
      </c>
      <c r="AB114" s="12">
        <f t="shared" si="38"/>
        <v>1</v>
      </c>
      <c r="AD114" s="12">
        <f t="shared" si="43"/>
        <v>99</v>
      </c>
      <c r="AE114" s="18">
        <f t="shared" si="39"/>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40"/>
        <v>1</v>
      </c>
      <c r="AK114" s="12">
        <f t="shared" si="44"/>
        <v>1</v>
      </c>
      <c r="AL114" s="12">
        <f t="shared" si="45"/>
        <v>1</v>
      </c>
      <c r="AM114" s="12">
        <f t="shared" si="46"/>
        <v>1</v>
      </c>
    </row>
    <row r="115" spans="1:39" ht="12" customHeight="1" x14ac:dyDescent="0.15">
      <c r="A115" s="5">
        <f t="shared" si="28"/>
        <v>0</v>
      </c>
      <c r="B115" s="5">
        <f t="shared" si="29"/>
        <v>0</v>
      </c>
      <c r="C115" s="14">
        <f t="shared" si="41"/>
        <v>98</v>
      </c>
      <c r="F115" s="242">
        <f>VLOOKUP(C115,Blad1!$A:$B,2,0)</f>
        <v>191</v>
      </c>
      <c r="G115" s="67" t="str">
        <f t="shared" si="30"/>
        <v/>
      </c>
      <c r="H115" s="4" t="str">
        <f>IF(G115="I",$K115,IF(G115="II",$K115-SUM(H$8:H114),IF(G115="III",$K115-SUM(H$8:H114),IF(G115="IV",$K115-SUM(H$8:H114),IF(G115="V",1-SUM(H$8:H114)," ")))))</f>
        <v xml:space="preserve"> </v>
      </c>
      <c r="I115" s="68" t="str">
        <f t="shared" si="31"/>
        <v/>
      </c>
      <c r="J115" s="43" t="str">
        <f>IF(I115="A",$K115,IF(I115="B",$K115-SUM(J$8:J114),IF(I115="C",$K115-SUM(J$8:J114),IF(I115="D",$K115-SUM(J$8:J114),IF(I115="E",1-SUM(J$8:J114)," ")))))</f>
        <v xml:space="preserve"> </v>
      </c>
      <c r="K115" s="1">
        <f>IF(C$4=0,0,(SUM(D$8:D115)/C$4))</f>
        <v>0</v>
      </c>
      <c r="L115" s="9" t="str">
        <f t="shared" si="32"/>
        <v xml:space="preserve"> </v>
      </c>
      <c r="M115" s="2" t="str">
        <f>IF(U115=2,K115,IF(W115=2,K115-SUM(M$8:M114),IF(X115=2,K115-SUM(M$8:M114),IF(X114=2,1-SUM(M$8:M114)," "))))</f>
        <v xml:space="preserve"> </v>
      </c>
      <c r="N115" s="1" t="str">
        <f t="shared" si="33"/>
        <v xml:space="preserve"> </v>
      </c>
      <c r="P115" s="3" t="str">
        <f>IF(O115="Plus",$K115,IF(O115="Basis",$K115-SUM(P$8:P114),IF(O115="Breedte",$K115-SUM(P$8:P114),IF(O114="Breedte",1-SUM(P$8:P114)," "))))</f>
        <v xml:space="preserve"> </v>
      </c>
      <c r="Q115" s="57" t="str">
        <f t="shared" si="49"/>
        <v/>
      </c>
      <c r="R115" s="124">
        <f t="shared" si="47"/>
        <v>191</v>
      </c>
      <c r="S115" s="12">
        <f t="shared" si="42"/>
        <v>98</v>
      </c>
      <c r="T115" s="18">
        <f t="shared" si="34"/>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5"/>
        <v>1</v>
      </c>
      <c r="Z115" s="12">
        <f t="shared" si="36"/>
        <v>1</v>
      </c>
      <c r="AA115" s="12">
        <f t="shared" si="37"/>
        <v>1</v>
      </c>
      <c r="AB115" s="12">
        <f t="shared" si="38"/>
        <v>1</v>
      </c>
      <c r="AD115" s="12">
        <f t="shared" si="43"/>
        <v>98</v>
      </c>
      <c r="AE115" s="18">
        <f t="shared" si="39"/>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40"/>
        <v>1</v>
      </c>
      <c r="AK115" s="12">
        <f t="shared" si="44"/>
        <v>1</v>
      </c>
      <c r="AL115" s="12">
        <f t="shared" si="45"/>
        <v>1</v>
      </c>
      <c r="AM115" s="12">
        <f t="shared" si="46"/>
        <v>1</v>
      </c>
    </row>
    <row r="116" spans="1:39" ht="12" customHeight="1" x14ac:dyDescent="0.15">
      <c r="A116" s="5">
        <f t="shared" si="28"/>
        <v>0</v>
      </c>
      <c r="B116" s="5">
        <f t="shared" si="29"/>
        <v>0</v>
      </c>
      <c r="C116" s="14">
        <f t="shared" si="41"/>
        <v>97</v>
      </c>
      <c r="F116" s="242">
        <f>VLOOKUP(C116,Blad1!$A:$B,2,0)</f>
        <v>191</v>
      </c>
      <c r="G116" s="67" t="str">
        <f t="shared" si="30"/>
        <v/>
      </c>
      <c r="H116" s="4" t="str">
        <f>IF(G116="I",$K116,IF(G116="II",$K116-SUM(H$8:H115),IF(G116="III",$K116-SUM(H$8:H115),IF(G116="IV",$K116-SUM(H$8:H115),IF(G116="V",1-SUM(H$8:H115)," ")))))</f>
        <v xml:space="preserve"> </v>
      </c>
      <c r="I116" s="68" t="str">
        <f t="shared" si="31"/>
        <v/>
      </c>
      <c r="J116" s="43" t="str">
        <f>IF(I116="A",$K116,IF(I116="B",$K116-SUM(J$8:J115),IF(I116="C",$K116-SUM(J$8:J115),IF(I116="D",$K116-SUM(J$8:J115),IF(I116="E",1-SUM(J$8:J115)," ")))))</f>
        <v xml:space="preserve"> </v>
      </c>
      <c r="K116" s="1">
        <f>IF(C$4=0,0,(SUM(D$8:D116)/C$4))</f>
        <v>0</v>
      </c>
      <c r="L116" s="9" t="str">
        <f t="shared" si="32"/>
        <v xml:space="preserve"> </v>
      </c>
      <c r="M116" s="2" t="str">
        <f>IF(U116=2,K116,IF(W116=2,K116-SUM(M$8:M115),IF(X116=2,K116-SUM(M$8:M115),IF(X115=2,1-SUM(M$8:M115)," "))))</f>
        <v xml:space="preserve"> </v>
      </c>
      <c r="N116" s="1" t="str">
        <f t="shared" si="33"/>
        <v xml:space="preserve"> </v>
      </c>
      <c r="P116" s="3" t="str">
        <f>IF(O116="Plus",$K116,IF(O116="Basis",$K116-SUM(P$8:P115),IF(O116="Breedte",$K116-SUM(P$8:P115),IF(O115="Breedte",1-SUM(P$8:P115)," "))))</f>
        <v xml:space="preserve"> </v>
      </c>
      <c r="Q116" s="57" t="str">
        <f t="shared" si="49"/>
        <v/>
      </c>
      <c r="R116" s="124">
        <f t="shared" si="47"/>
        <v>191</v>
      </c>
      <c r="S116" s="12">
        <f t="shared" si="42"/>
        <v>97</v>
      </c>
      <c r="T116" s="18">
        <f t="shared" si="34"/>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5"/>
        <v>1</v>
      </c>
      <c r="Z116" s="12">
        <f t="shared" si="36"/>
        <v>1</v>
      </c>
      <c r="AA116" s="12">
        <f t="shared" si="37"/>
        <v>1</v>
      </c>
      <c r="AB116" s="12">
        <f t="shared" si="38"/>
        <v>1</v>
      </c>
      <c r="AD116" s="12">
        <f t="shared" si="43"/>
        <v>97</v>
      </c>
      <c r="AE116" s="18">
        <f t="shared" si="39"/>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40"/>
        <v>1</v>
      </c>
      <c r="AK116" s="12">
        <f t="shared" si="44"/>
        <v>1</v>
      </c>
      <c r="AL116" s="12">
        <f t="shared" si="45"/>
        <v>1</v>
      </c>
      <c r="AM116" s="12">
        <f t="shared" si="46"/>
        <v>1</v>
      </c>
    </row>
    <row r="117" spans="1:39" ht="12" customHeight="1" x14ac:dyDescent="0.15">
      <c r="A117" s="5">
        <f t="shared" si="28"/>
        <v>0</v>
      </c>
      <c r="B117" s="5">
        <f t="shared" si="29"/>
        <v>0</v>
      </c>
      <c r="C117" s="14">
        <f t="shared" si="41"/>
        <v>96</v>
      </c>
      <c r="F117" s="242">
        <f>VLOOKUP(C117,Blad1!$A:$B,2,0)</f>
        <v>190</v>
      </c>
      <c r="G117" s="67" t="str">
        <f t="shared" si="30"/>
        <v/>
      </c>
      <c r="H117" s="4" t="str">
        <f>IF(G117="I",$K117,IF(G117="II",$K117-SUM(H$8:H116),IF(G117="III",$K117-SUM(H$8:H116),IF(G117="IV",$K117-SUM(H$8:H116),IF(G117="V",1-SUM(H$8:H116)," ")))))</f>
        <v xml:space="preserve"> </v>
      </c>
      <c r="I117" s="68" t="str">
        <f t="shared" si="31"/>
        <v/>
      </c>
      <c r="J117" s="43" t="str">
        <f>IF(I117="A",$K117,IF(I117="B",$K117-SUM(J$8:J116),IF(I117="C",$K117-SUM(J$8:J116),IF(I117="D",$K117-SUM(J$8:J116),IF(I117="E",1-SUM(J$8:J116)," ")))))</f>
        <v xml:space="preserve"> </v>
      </c>
      <c r="K117" s="1">
        <f>IF(C$4=0,0,(SUM(D$8:D117)/C$4))</f>
        <v>0</v>
      </c>
      <c r="L117" s="9" t="str">
        <f t="shared" si="32"/>
        <v xml:space="preserve"> </v>
      </c>
      <c r="M117" s="2" t="str">
        <f>IF(U117=2,K117,IF(W117=2,K117-SUM(M$8:M116),IF(X117=2,K117-SUM(M$8:M116),IF(X116=2,1-SUM(M$8:M116)," "))))</f>
        <v xml:space="preserve"> </v>
      </c>
      <c r="N117" s="1" t="str">
        <f t="shared" si="33"/>
        <v xml:space="preserve"> </v>
      </c>
      <c r="P117" s="3" t="str">
        <f>IF(O117="Plus",$K117,IF(O117="Basis",$K117-SUM(P$8:P116),IF(O117="Breedte",$K117-SUM(P$8:P116),IF(O116="Breedte",1-SUM(P$8:P116)," "))))</f>
        <v xml:space="preserve"> </v>
      </c>
      <c r="Q117" s="57" t="str">
        <f t="shared" si="49"/>
        <v/>
      </c>
      <c r="R117" s="124">
        <f t="shared" si="47"/>
        <v>190</v>
      </c>
      <c r="S117" s="12">
        <f t="shared" si="42"/>
        <v>96</v>
      </c>
      <c r="T117" s="18">
        <f t="shared" si="34"/>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5"/>
        <v>1</v>
      </c>
      <c r="Z117" s="12">
        <f t="shared" si="36"/>
        <v>1</v>
      </c>
      <c r="AA117" s="12">
        <f t="shared" si="37"/>
        <v>1</v>
      </c>
      <c r="AB117" s="12">
        <f t="shared" si="38"/>
        <v>1</v>
      </c>
      <c r="AD117" s="12">
        <f t="shared" si="43"/>
        <v>96</v>
      </c>
      <c r="AE117" s="18">
        <f t="shared" si="39"/>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40"/>
        <v>1</v>
      </c>
      <c r="AK117" s="12">
        <f t="shared" si="44"/>
        <v>1</v>
      </c>
      <c r="AL117" s="12">
        <f t="shared" si="45"/>
        <v>1</v>
      </c>
      <c r="AM117" s="12">
        <f t="shared" si="46"/>
        <v>1</v>
      </c>
    </row>
    <row r="118" spans="1:39" ht="12" customHeight="1" x14ac:dyDescent="0.15">
      <c r="A118" s="5">
        <f t="shared" si="28"/>
        <v>0</v>
      </c>
      <c r="B118" s="5">
        <f t="shared" si="29"/>
        <v>0</v>
      </c>
      <c r="C118" s="14">
        <f t="shared" si="41"/>
        <v>95</v>
      </c>
      <c r="F118" s="242">
        <f>VLOOKUP(C118,Blad1!$A:$B,2,0)</f>
        <v>190</v>
      </c>
      <c r="G118" s="67" t="str">
        <f t="shared" si="30"/>
        <v/>
      </c>
      <c r="H118" s="4" t="str">
        <f>IF(G118="I",$K118,IF(G118="II",$K118-SUM(H$8:H117),IF(G118="III",$K118-SUM(H$8:H117),IF(G118="IV",$K118-SUM(H$8:H117),IF(G118="V",1-SUM(H$8:H117)," ")))))</f>
        <v xml:space="preserve"> </v>
      </c>
      <c r="I118" s="68" t="str">
        <f t="shared" si="31"/>
        <v/>
      </c>
      <c r="J118" s="43" t="str">
        <f>IF(I118="A",$K118,IF(I118="B",$K118-SUM(J$8:J117),IF(I118="C",$K118-SUM(J$8:J117),IF(I118="D",$K118-SUM(J$8:J117),IF(I118="E",1-SUM(J$8:J117)," ")))))</f>
        <v xml:space="preserve"> </v>
      </c>
      <c r="K118" s="1">
        <f>IF(C$4=0,0,(SUM(D$8:D118)/C$4))</f>
        <v>0</v>
      </c>
      <c r="L118" s="9" t="str">
        <f t="shared" si="32"/>
        <v xml:space="preserve"> </v>
      </c>
      <c r="M118" s="2" t="str">
        <f>IF(U118=2,K118,IF(W118=2,K118-SUM(M$8:M117),IF(X118=2,K118-SUM(M$8:M117),IF(X117=2,1-SUM(M$8:M117)," "))))</f>
        <v xml:space="preserve"> </v>
      </c>
      <c r="N118" s="1" t="str">
        <f t="shared" si="33"/>
        <v xml:space="preserve"> </v>
      </c>
      <c r="P118" s="3" t="str">
        <f>IF(O118="Plus",$K118,IF(O118="Basis",$K118-SUM(P$8:P117),IF(O118="Breedte",$K118-SUM(P$8:P117),IF(O117="Breedte",1-SUM(P$8:P117)," "))))</f>
        <v xml:space="preserve"> </v>
      </c>
      <c r="Q118" s="57" t="str">
        <f t="shared" si="49"/>
        <v/>
      </c>
      <c r="R118" s="124">
        <f t="shared" si="47"/>
        <v>190</v>
      </c>
      <c r="S118" s="12">
        <f t="shared" si="42"/>
        <v>95</v>
      </c>
      <c r="T118" s="18">
        <f t="shared" si="34"/>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5"/>
        <v>1</v>
      </c>
      <c r="Z118" s="12">
        <f t="shared" si="36"/>
        <v>1</v>
      </c>
      <c r="AA118" s="12">
        <f t="shared" si="37"/>
        <v>1</v>
      </c>
      <c r="AB118" s="12">
        <f t="shared" si="38"/>
        <v>1</v>
      </c>
      <c r="AD118" s="12">
        <f t="shared" si="43"/>
        <v>95</v>
      </c>
      <c r="AE118" s="18">
        <f t="shared" si="39"/>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40"/>
        <v>1</v>
      </c>
      <c r="AK118" s="12">
        <f t="shared" si="44"/>
        <v>1</v>
      </c>
      <c r="AL118" s="12">
        <f t="shared" si="45"/>
        <v>1</v>
      </c>
      <c r="AM118" s="12">
        <f t="shared" si="46"/>
        <v>1</v>
      </c>
    </row>
    <row r="119" spans="1:39" ht="12" customHeight="1" x14ac:dyDescent="0.15">
      <c r="A119" s="5">
        <f t="shared" si="28"/>
        <v>0</v>
      </c>
      <c r="B119" s="5">
        <f t="shared" si="29"/>
        <v>0</v>
      </c>
      <c r="C119" s="14">
        <f t="shared" si="41"/>
        <v>94</v>
      </c>
      <c r="F119" s="242">
        <f>VLOOKUP(C119,Blad1!$A:$B,2,0)</f>
        <v>189</v>
      </c>
      <c r="G119" s="67" t="str">
        <f t="shared" si="30"/>
        <v/>
      </c>
      <c r="H119" s="4" t="str">
        <f>IF(G119="I",$K119,IF(G119="II",$K119-SUM(H$8:H118),IF(G119="III",$K119-SUM(H$8:H118),IF(G119="IV",$K119-SUM(H$8:H118),IF(G119="V",1-SUM(H$8:H118)," ")))))</f>
        <v xml:space="preserve"> </v>
      </c>
      <c r="I119" s="68" t="str">
        <f t="shared" si="31"/>
        <v/>
      </c>
      <c r="J119" s="43" t="str">
        <f>IF(I119="A",$K119,IF(I119="B",$K119-SUM(J$8:J118),IF(I119="C",$K119-SUM(J$8:J118),IF(I119="D",$K119-SUM(J$8:J118),IF(I119="E",1-SUM(J$8:J118)," ")))))</f>
        <v xml:space="preserve"> </v>
      </c>
      <c r="K119" s="1">
        <f>IF(C$4=0,0,(SUM(D$8:D119)/C$4))</f>
        <v>0</v>
      </c>
      <c r="L119" s="9" t="str">
        <f t="shared" si="32"/>
        <v xml:space="preserve"> </v>
      </c>
      <c r="M119" s="2" t="str">
        <f>IF(U119=2,K119,IF(W119=2,K119-SUM(M$8:M118),IF(X119=2,K119-SUM(M$8:M118),IF(X118=2,1-SUM(M$8:M118)," "))))</f>
        <v xml:space="preserve"> </v>
      </c>
      <c r="N119" s="1" t="str">
        <f t="shared" si="33"/>
        <v xml:space="preserve"> </v>
      </c>
      <c r="P119" s="3" t="str">
        <f>IF(O119="Plus",$K119,IF(O119="Basis",$K119-SUM(P$8:P118),IF(O119="Breedte",$K119-SUM(P$8:P118),IF(O118="Breedte",1-SUM(P$8:P118)," "))))</f>
        <v xml:space="preserve"> </v>
      </c>
      <c r="Q119" s="57" t="str">
        <f t="shared" si="49"/>
        <v/>
      </c>
      <c r="R119" s="124">
        <f t="shared" si="47"/>
        <v>189</v>
      </c>
      <c r="S119" s="12">
        <f t="shared" si="42"/>
        <v>94</v>
      </c>
      <c r="T119" s="18">
        <f t="shared" si="34"/>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5"/>
        <v>1</v>
      </c>
      <c r="Z119" s="12">
        <f t="shared" si="36"/>
        <v>1</v>
      </c>
      <c r="AA119" s="12">
        <f t="shared" si="37"/>
        <v>1</v>
      </c>
      <c r="AB119" s="12">
        <f t="shared" si="38"/>
        <v>1</v>
      </c>
      <c r="AD119" s="12">
        <f t="shared" si="43"/>
        <v>94</v>
      </c>
      <c r="AE119" s="18">
        <f t="shared" si="39"/>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40"/>
        <v>1</v>
      </c>
      <c r="AK119" s="12">
        <f t="shared" si="44"/>
        <v>1</v>
      </c>
      <c r="AL119" s="12">
        <f t="shared" si="45"/>
        <v>1</v>
      </c>
      <c r="AM119" s="12">
        <f t="shared" si="46"/>
        <v>1</v>
      </c>
    </row>
    <row r="120" spans="1:39" ht="12" customHeight="1" x14ac:dyDescent="0.15">
      <c r="A120" s="5">
        <f t="shared" si="28"/>
        <v>0</v>
      </c>
      <c r="B120" s="5">
        <f t="shared" si="29"/>
        <v>0</v>
      </c>
      <c r="C120" s="14">
        <f t="shared" si="41"/>
        <v>93</v>
      </c>
      <c r="F120" s="242">
        <f>VLOOKUP(C120,Blad1!$A:$B,2,0)</f>
        <v>189</v>
      </c>
      <c r="G120" s="67" t="str">
        <f t="shared" si="30"/>
        <v/>
      </c>
      <c r="H120" s="4" t="str">
        <f>IF(G120="I",$K120,IF(G120="II",$K120-SUM(H$8:H119),IF(G120="III",$K120-SUM(H$8:H119),IF(G120="IV",$K120-SUM(H$8:H119),IF(G120="V",1-SUM(H$8:H119)," ")))))</f>
        <v xml:space="preserve"> </v>
      </c>
      <c r="I120" s="68" t="str">
        <f t="shared" si="31"/>
        <v/>
      </c>
      <c r="J120" s="43" t="str">
        <f>IF(I120="A",$K120,IF(I120="B",$K120-SUM(J$8:J119),IF(I120="C",$K120-SUM(J$8:J119),IF(I120="D",$K120-SUM(J$8:J119),IF(I120="E",1-SUM(J$8:J119)," ")))))</f>
        <v xml:space="preserve"> </v>
      </c>
      <c r="K120" s="1">
        <f>IF(C$4=0,0,(SUM(D$8:D120)/C$4))</f>
        <v>0</v>
      </c>
      <c r="L120" s="9" t="str">
        <f t="shared" si="32"/>
        <v xml:space="preserve"> </v>
      </c>
      <c r="M120" s="2" t="str">
        <f>IF(U120=2,K120,IF(W120=2,K120-SUM(M$8:M119),IF(X120=2,K120-SUM(M$8:M119),IF(X119=2,1-SUM(M$8:M119)," "))))</f>
        <v xml:space="preserve"> </v>
      </c>
      <c r="N120" s="1" t="str">
        <f t="shared" si="33"/>
        <v xml:space="preserve"> </v>
      </c>
      <c r="P120" s="3" t="str">
        <f>IF(O120="Plus",$K120,IF(O120="Basis",$K120-SUM(P$8:P119),IF(O120="Breedte",$K120-SUM(P$8:P119),IF(O119="Breedte",1-SUM(P$8:P119)," "))))</f>
        <v xml:space="preserve"> </v>
      </c>
      <c r="Q120" s="57" t="str">
        <f t="shared" si="49"/>
        <v/>
      </c>
      <c r="R120" s="124">
        <f t="shared" si="47"/>
        <v>189</v>
      </c>
      <c r="S120" s="12">
        <f t="shared" si="42"/>
        <v>93</v>
      </c>
      <c r="T120" s="18">
        <f t="shared" si="34"/>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5"/>
        <v>1</v>
      </c>
      <c r="Z120" s="12">
        <f t="shared" si="36"/>
        <v>1</v>
      </c>
      <c r="AA120" s="12">
        <f t="shared" si="37"/>
        <v>1</v>
      </c>
      <c r="AB120" s="12">
        <f t="shared" si="38"/>
        <v>1</v>
      </c>
      <c r="AD120" s="12">
        <f t="shared" si="43"/>
        <v>93</v>
      </c>
      <c r="AE120" s="18">
        <f t="shared" si="39"/>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40"/>
        <v>1</v>
      </c>
      <c r="AK120" s="12">
        <f t="shared" si="44"/>
        <v>1</v>
      </c>
      <c r="AL120" s="12">
        <f t="shared" si="45"/>
        <v>1</v>
      </c>
      <c r="AM120" s="12">
        <f t="shared" si="46"/>
        <v>1</v>
      </c>
    </row>
    <row r="121" spans="1:39" ht="12" customHeight="1" x14ac:dyDescent="0.15">
      <c r="A121" s="5">
        <f t="shared" si="28"/>
        <v>0</v>
      </c>
      <c r="B121" s="5">
        <f t="shared" si="29"/>
        <v>0</v>
      </c>
      <c r="C121" s="14">
        <f t="shared" si="41"/>
        <v>92</v>
      </c>
      <c r="F121" s="242">
        <f>VLOOKUP(C121,Blad1!$A:$B,2,0)</f>
        <v>188</v>
      </c>
      <c r="G121" s="67" t="str">
        <f t="shared" si="30"/>
        <v/>
      </c>
      <c r="H121" s="4" t="str">
        <f>IF(G121="I",$K121,IF(G121="II",$K121-SUM(H$8:H120),IF(G121="III",$K121-SUM(H$8:H120),IF(G121="IV",$K121-SUM(H$8:H120),IF(G121="V",1-SUM(H$8:H120)," ")))))</f>
        <v xml:space="preserve"> </v>
      </c>
      <c r="I121" s="68" t="str">
        <f t="shared" si="31"/>
        <v/>
      </c>
      <c r="J121" s="43" t="str">
        <f>IF(I121="A",$K121,IF(I121="B",$K121-SUM(J$8:J120),IF(I121="C",$K121-SUM(J$8:J120),IF(I121="D",$K121-SUM(J$8:J120),IF(I121="E",1-SUM(J$8:J120)," ")))))</f>
        <v xml:space="preserve"> </v>
      </c>
      <c r="K121" s="1">
        <f>IF(C$4=0,0,(SUM(D$8:D121)/C$4))</f>
        <v>0</v>
      </c>
      <c r="L121" s="9" t="str">
        <f t="shared" si="32"/>
        <v xml:space="preserve"> </v>
      </c>
      <c r="M121" s="2" t="str">
        <f>IF(U121=2,K121,IF(W121=2,K121-SUM(M$8:M120),IF(X121=2,K121-SUM(M$8:M120),IF(X120=2,1-SUM(M$8:M120)," "))))</f>
        <v xml:space="preserve"> </v>
      </c>
      <c r="N121" s="1" t="str">
        <f t="shared" si="33"/>
        <v xml:space="preserve"> </v>
      </c>
      <c r="P121" s="3" t="str">
        <f>IF(O121="Plus",$K121,IF(O121="Basis",$K121-SUM(P$8:P120),IF(O121="Breedte",$K121-SUM(P$8:P120),IF(O120="Breedte",1-SUM(P$8:P120)," "))))</f>
        <v xml:space="preserve"> </v>
      </c>
      <c r="Q121" s="57" t="str">
        <f t="shared" si="49"/>
        <v/>
      </c>
      <c r="R121" s="124">
        <f t="shared" si="47"/>
        <v>188</v>
      </c>
      <c r="S121" s="12">
        <f t="shared" si="42"/>
        <v>92</v>
      </c>
      <c r="T121" s="18">
        <f t="shared" si="34"/>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5"/>
        <v>1</v>
      </c>
      <c r="Z121" s="12">
        <f t="shared" si="36"/>
        <v>1</v>
      </c>
      <c r="AA121" s="12">
        <f t="shared" si="37"/>
        <v>1</v>
      </c>
      <c r="AB121" s="12">
        <f t="shared" si="38"/>
        <v>1</v>
      </c>
      <c r="AD121" s="12">
        <f t="shared" si="43"/>
        <v>92</v>
      </c>
      <c r="AE121" s="18">
        <f t="shared" si="39"/>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40"/>
        <v>1</v>
      </c>
      <c r="AK121" s="12">
        <f t="shared" si="44"/>
        <v>1</v>
      </c>
      <c r="AL121" s="12">
        <f t="shared" si="45"/>
        <v>1</v>
      </c>
      <c r="AM121" s="12">
        <f t="shared" si="46"/>
        <v>1</v>
      </c>
    </row>
    <row r="122" spans="1:39" ht="12" customHeight="1" x14ac:dyDescent="0.15">
      <c r="A122" s="5">
        <f t="shared" si="28"/>
        <v>0</v>
      </c>
      <c r="B122" s="5">
        <f t="shared" si="29"/>
        <v>0</v>
      </c>
      <c r="C122" s="14">
        <f t="shared" si="41"/>
        <v>91</v>
      </c>
      <c r="F122" s="242">
        <f>VLOOKUP(C122,Blad1!$A:$B,2,0)</f>
        <v>188</v>
      </c>
      <c r="G122" s="67" t="str">
        <f t="shared" si="30"/>
        <v/>
      </c>
      <c r="H122" s="4" t="str">
        <f>IF(G122="I",$K122,IF(G122="II",$K122-SUM(H$8:H121),IF(G122="III",$K122-SUM(H$8:H121),IF(G122="IV",$K122-SUM(H$8:H121),IF(G122="V",1-SUM(H$8:H121)," ")))))</f>
        <v xml:space="preserve"> </v>
      </c>
      <c r="I122" s="68" t="str">
        <f t="shared" si="31"/>
        <v/>
      </c>
      <c r="J122" s="43" t="str">
        <f>IF(I122="A",$K122,IF(I122="B",$K122-SUM(J$8:J121),IF(I122="C",$K122-SUM(J$8:J121),IF(I122="D",$K122-SUM(J$8:J121),IF(I122="E",1-SUM(J$8:J121)," ")))))</f>
        <v xml:space="preserve"> </v>
      </c>
      <c r="K122" s="1">
        <f>IF(C$4=0,0,(SUM(D$8:D122)/C$4))</f>
        <v>0</v>
      </c>
      <c r="L122" s="9" t="str">
        <f t="shared" si="32"/>
        <v xml:space="preserve"> </v>
      </c>
      <c r="M122" s="2" t="str">
        <f>IF(U122=2,K122,IF(W122=2,K122-SUM(M$8:M121),IF(X122=2,K122-SUM(M$8:M121),IF(X121=2,1-SUM(M$8:M121)," "))))</f>
        <v xml:space="preserve"> </v>
      </c>
      <c r="N122" s="1" t="str">
        <f t="shared" si="33"/>
        <v xml:space="preserve"> </v>
      </c>
      <c r="P122" s="3" t="str">
        <f>IF(O122="Plus",$K122,IF(O122="Basis",$K122-SUM(P$8:P121),IF(O122="Breedte",$K122-SUM(P$8:P121),IF(O121="Breedte",1-SUM(P$8:P121)," "))))</f>
        <v xml:space="preserve"> </v>
      </c>
      <c r="Q122" s="57" t="str">
        <f t="shared" si="49"/>
        <v/>
      </c>
      <c r="R122" s="124">
        <f t="shared" si="47"/>
        <v>188</v>
      </c>
      <c r="S122" s="12">
        <f t="shared" si="42"/>
        <v>91</v>
      </c>
      <c r="T122" s="18">
        <f t="shared" si="34"/>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5"/>
        <v>1</v>
      </c>
      <c r="Z122" s="12">
        <f t="shared" si="36"/>
        <v>1</v>
      </c>
      <c r="AA122" s="12">
        <f t="shared" si="37"/>
        <v>1</v>
      </c>
      <c r="AB122" s="12">
        <f t="shared" si="38"/>
        <v>1</v>
      </c>
      <c r="AD122" s="12">
        <f t="shared" si="43"/>
        <v>91</v>
      </c>
      <c r="AE122" s="18">
        <f t="shared" si="39"/>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40"/>
        <v>1</v>
      </c>
      <c r="AK122" s="12">
        <f t="shared" si="44"/>
        <v>1</v>
      </c>
      <c r="AL122" s="12">
        <f t="shared" si="45"/>
        <v>1</v>
      </c>
      <c r="AM122" s="12">
        <f t="shared" si="46"/>
        <v>1</v>
      </c>
    </row>
    <row r="123" spans="1:39" ht="12" customHeight="1" x14ac:dyDescent="0.15">
      <c r="A123" s="5">
        <f t="shared" si="28"/>
        <v>0</v>
      </c>
      <c r="B123" s="5">
        <f t="shared" si="29"/>
        <v>0</v>
      </c>
      <c r="C123" s="14">
        <f t="shared" si="41"/>
        <v>90</v>
      </c>
      <c r="F123" s="242">
        <f>VLOOKUP(C123,Blad1!$A:$B,2,0)</f>
        <v>187</v>
      </c>
      <c r="G123" s="67" t="str">
        <f t="shared" si="30"/>
        <v/>
      </c>
      <c r="H123" s="4" t="str">
        <f>IF(G123="I",$K123,IF(G123="II",$K123-SUM(H$8:H122),IF(G123="III",$K123-SUM(H$8:H122),IF(G123="IV",$K123-SUM(H$8:H122),IF(G123="V",1-SUM(H$8:H122)," ")))))</f>
        <v xml:space="preserve"> </v>
      </c>
      <c r="I123" s="68" t="str">
        <f t="shared" si="31"/>
        <v/>
      </c>
      <c r="J123" s="43" t="str">
        <f>IF(I123="A",$K123,IF(I123="B",$K123-SUM(J$8:J122),IF(I123="C",$K123-SUM(J$8:J122),IF(I123="D",$K123-SUM(J$8:J122),IF(I123="E",1-SUM(J$8:J122)," ")))))</f>
        <v xml:space="preserve"> </v>
      </c>
      <c r="K123" s="1">
        <f>IF(C$4=0,0,(SUM(D$8:D123)/C$4))</f>
        <v>0</v>
      </c>
      <c r="L123" s="9" t="str">
        <f t="shared" si="32"/>
        <v xml:space="preserve"> </v>
      </c>
      <c r="M123" s="2" t="str">
        <f>IF(U123=2,K123,IF(W123=2,K123-SUM(M$8:M122),IF(X123=2,K123-SUM(M$8:M122),IF(X122=2,1-SUM(M$8:M122)," "))))</f>
        <v xml:space="preserve"> </v>
      </c>
      <c r="N123" s="1" t="str">
        <f t="shared" si="33"/>
        <v xml:space="preserve"> </v>
      </c>
      <c r="P123" s="3" t="str">
        <f>IF(O123="Plus",$K123,IF(O123="Basis",$K123-SUM(P$8:P122),IF(O123="Breedte",$K123-SUM(P$8:P122),IF(O122="Breedte",1-SUM(P$8:P122)," "))))</f>
        <v xml:space="preserve"> </v>
      </c>
      <c r="Q123" s="57" t="str">
        <f t="shared" si="49"/>
        <v/>
      </c>
      <c r="R123" s="124">
        <f t="shared" si="47"/>
        <v>187</v>
      </c>
      <c r="S123" s="12">
        <f t="shared" si="42"/>
        <v>90</v>
      </c>
      <c r="T123" s="18">
        <f t="shared" si="34"/>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5"/>
        <v>1</v>
      </c>
      <c r="Z123" s="12">
        <f t="shared" si="36"/>
        <v>1</v>
      </c>
      <c r="AA123" s="12">
        <f t="shared" si="37"/>
        <v>1</v>
      </c>
      <c r="AB123" s="12">
        <f t="shared" si="38"/>
        <v>1</v>
      </c>
      <c r="AD123" s="12">
        <f t="shared" si="43"/>
        <v>90</v>
      </c>
      <c r="AE123" s="18">
        <f t="shared" si="39"/>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40"/>
        <v>1</v>
      </c>
      <c r="AK123" s="12">
        <f t="shared" si="44"/>
        <v>1</v>
      </c>
      <c r="AL123" s="12">
        <f t="shared" si="45"/>
        <v>1</v>
      </c>
      <c r="AM123" s="12">
        <f t="shared" si="46"/>
        <v>1</v>
      </c>
    </row>
    <row r="124" spans="1:39" ht="12" customHeight="1" x14ac:dyDescent="0.15">
      <c r="A124" s="5">
        <f t="shared" si="28"/>
        <v>0</v>
      </c>
      <c r="B124" s="5">
        <f t="shared" si="29"/>
        <v>20</v>
      </c>
      <c r="C124" s="14">
        <f t="shared" si="41"/>
        <v>89</v>
      </c>
      <c r="F124" s="242">
        <f>VLOOKUP(C124,Blad1!$A:$B,2,0)</f>
        <v>187</v>
      </c>
      <c r="G124" s="67" t="str">
        <f t="shared" si="30"/>
        <v>IV</v>
      </c>
      <c r="H124" s="4">
        <f>IF(G124="I",$K124,IF(G124="II",$K124-SUM(H$8:H123),IF(G124="III",$K124-SUM(H$8:H123),IF(G124="IV",$K124-SUM(H$8:H123),IF(G124="V",1-SUM(H$8:H123)," ")))))</f>
        <v>0</v>
      </c>
      <c r="I124" s="68" t="str">
        <f t="shared" si="31"/>
        <v/>
      </c>
      <c r="J124" s="43" t="str">
        <f>IF(I124="A",$K124,IF(I124="B",$K124-SUM(J$8:J123),IF(I124="C",$K124-SUM(J$8:J123),IF(I124="D",$K124-SUM(J$8:J123),IF(I124="E",1-SUM(J$8:J123)," ")))))</f>
        <v xml:space="preserve"> </v>
      </c>
      <c r="K124" s="1">
        <f>IF(C$4=0,0,(SUM(D$8:D124)/C$4))</f>
        <v>0</v>
      </c>
      <c r="L124" s="9" t="str">
        <f t="shared" si="32"/>
        <v xml:space="preserve"> </v>
      </c>
      <c r="M124" s="2" t="str">
        <f>IF(U124=2,K124,IF(W124=2,K124-SUM(M$8:M123),IF(X124=2,K124-SUM(M$8:M123),IF(X123=2,1-SUM(M$8:M123)," "))))</f>
        <v xml:space="preserve"> </v>
      </c>
      <c r="N124" s="1" t="str">
        <f t="shared" si="33"/>
        <v xml:space="preserve"> </v>
      </c>
      <c r="P124" s="3" t="str">
        <f>IF(O124="Plus",$K124,IF(O124="Basis",$K124-SUM(P$8:P123),IF(O124="Breedte",$K124-SUM(P$8:P123),IF(O123="Breedte",1-SUM(P$8:P123)," "))))</f>
        <v xml:space="preserve"> </v>
      </c>
      <c r="Q124" s="57" t="str">
        <f t="shared" si="49"/>
        <v/>
      </c>
      <c r="R124" s="124">
        <f t="shared" si="47"/>
        <v>187</v>
      </c>
      <c r="S124" s="12">
        <f t="shared" si="42"/>
        <v>89</v>
      </c>
      <c r="T124" s="18">
        <f t="shared" si="34"/>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5"/>
        <v>1</v>
      </c>
      <c r="Z124" s="12">
        <f t="shared" si="36"/>
        <v>1</v>
      </c>
      <c r="AA124" s="12">
        <f t="shared" si="37"/>
        <v>1</v>
      </c>
      <c r="AB124" s="12">
        <f t="shared" si="38"/>
        <v>1</v>
      </c>
      <c r="AD124" s="12">
        <f t="shared" si="43"/>
        <v>89</v>
      </c>
      <c r="AE124" s="18">
        <f t="shared" si="39"/>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40"/>
        <v>1</v>
      </c>
      <c r="AK124" s="12">
        <f t="shared" si="44"/>
        <v>1</v>
      </c>
      <c r="AL124" s="12">
        <f t="shared" si="45"/>
        <v>1</v>
      </c>
      <c r="AM124" s="12">
        <f t="shared" si="46"/>
        <v>1</v>
      </c>
    </row>
    <row r="125" spans="1:39" ht="12" customHeight="1" x14ac:dyDescent="0.15">
      <c r="A125" s="5">
        <f t="shared" si="28"/>
        <v>0</v>
      </c>
      <c r="B125" s="5">
        <f t="shared" si="29"/>
        <v>0</v>
      </c>
      <c r="C125" s="14">
        <f t="shared" si="41"/>
        <v>88</v>
      </c>
      <c r="F125" s="242">
        <f>VLOOKUP(C125,Blad1!$A:$B,2,0)</f>
        <v>186</v>
      </c>
      <c r="G125" s="67" t="str">
        <f t="shared" si="30"/>
        <v/>
      </c>
      <c r="H125" s="4" t="str">
        <f>IF(G125="I",$K125,IF(G125="II",$K125-SUM(H$8:H124),IF(G125="III",$K125-SUM(H$8:H124),IF(G125="IV",$K125-SUM(H$8:H124),IF(G125="V",1-SUM(H$8:H124)," ")))))</f>
        <v xml:space="preserve"> </v>
      </c>
      <c r="I125" s="68" t="str">
        <f t="shared" si="31"/>
        <v/>
      </c>
      <c r="J125" s="43" t="str">
        <f>IF(I125="A",$K125,IF(I125="B",$K125-SUM(J$8:J124),IF(I125="C",$K125-SUM(J$8:J124),IF(I125="D",$K125-SUM(J$8:J124),IF(I125="E",1-SUM(J$8:J124)," ")))))</f>
        <v xml:space="preserve"> </v>
      </c>
      <c r="K125" s="1">
        <f>IF(C$4=0,0,(SUM(D$8:D125)/C$4))</f>
        <v>0</v>
      </c>
      <c r="L125" s="9" t="str">
        <f t="shared" si="32"/>
        <v xml:space="preserve"> </v>
      </c>
      <c r="M125" s="2" t="str">
        <f>IF(U125=2,K125,IF(W125=2,K125-SUM(M$8:M124),IF(X125=2,K125-SUM(M$8:M124),IF(X124=2,1-SUM(M$8:M124)," "))))</f>
        <v xml:space="preserve"> </v>
      </c>
      <c r="N125" s="1" t="str">
        <f t="shared" si="33"/>
        <v xml:space="preserve"> </v>
      </c>
      <c r="P125" s="3" t="str">
        <f>IF(O125="Plus",$K125,IF(O125="Basis",$K125-SUM(P$8:P124),IF(O125="Breedte",$K125-SUM(P$8:P124),IF(O124="Breedte",1-SUM(P$8:P124)," "))))</f>
        <v xml:space="preserve"> </v>
      </c>
      <c r="Q125" s="57" t="str">
        <f t="shared" si="49"/>
        <v/>
      </c>
      <c r="R125" s="124">
        <f t="shared" si="47"/>
        <v>186</v>
      </c>
      <c r="S125" s="12">
        <f t="shared" si="42"/>
        <v>88</v>
      </c>
      <c r="T125" s="18">
        <f t="shared" si="34"/>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5"/>
        <v>1</v>
      </c>
      <c r="Z125" s="12">
        <f t="shared" si="36"/>
        <v>1</v>
      </c>
      <c r="AA125" s="12">
        <f t="shared" si="37"/>
        <v>1</v>
      </c>
      <c r="AB125" s="12">
        <f t="shared" si="38"/>
        <v>1</v>
      </c>
      <c r="AD125" s="12">
        <f t="shared" si="43"/>
        <v>88</v>
      </c>
      <c r="AE125" s="18">
        <f t="shared" si="39"/>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40"/>
        <v>1</v>
      </c>
      <c r="AK125" s="12">
        <f t="shared" si="44"/>
        <v>1</v>
      </c>
      <c r="AL125" s="12">
        <f t="shared" si="45"/>
        <v>1</v>
      </c>
      <c r="AM125" s="12">
        <f t="shared" si="46"/>
        <v>1</v>
      </c>
    </row>
    <row r="126" spans="1:39" ht="12" customHeight="1" x14ac:dyDescent="0.15">
      <c r="A126" s="5">
        <f t="shared" si="28"/>
        <v>0</v>
      </c>
      <c r="B126" s="5">
        <f t="shared" si="29"/>
        <v>0</v>
      </c>
      <c r="C126" s="14">
        <f t="shared" si="41"/>
        <v>87</v>
      </c>
      <c r="F126" s="242">
        <f>VLOOKUP(C126,Blad1!$A:$B,2,0)</f>
        <v>186</v>
      </c>
      <c r="G126" s="67" t="str">
        <f t="shared" si="30"/>
        <v/>
      </c>
      <c r="H126" s="4" t="str">
        <f>IF(G126="I",$K126,IF(G126="II",$K126-SUM(H$8:H125),IF(G126="III",$K126-SUM(H$8:H125),IF(G126="IV",$K126-SUM(H$8:H125),IF(G126="V",1-SUM(H$8:H125)," ")))))</f>
        <v xml:space="preserve"> </v>
      </c>
      <c r="I126" s="68" t="str">
        <f t="shared" si="31"/>
        <v/>
      </c>
      <c r="J126" s="43" t="str">
        <f>IF(I126="A",$K126,IF(I126="B",$K126-SUM(J$8:J125),IF(I126="C",$K126-SUM(J$8:J125),IF(I126="D",$K126-SUM(J$8:J125),IF(I126="E",1-SUM(J$8:J125)," ")))))</f>
        <v xml:space="preserve"> </v>
      </c>
      <c r="K126" s="1">
        <f>IF(C$4=0,0,(SUM(D$8:D126)/C$4))</f>
        <v>0</v>
      </c>
      <c r="L126" s="9" t="str">
        <f t="shared" si="32"/>
        <v xml:space="preserve"> </v>
      </c>
      <c r="M126" s="2" t="str">
        <f>IF(U126=2,K126,IF(W126=2,K126-SUM(M$8:M125),IF(X126=2,K126-SUM(M$8:M125),IF(X125=2,1-SUM(M$8:M125)," "))))</f>
        <v xml:space="preserve"> </v>
      </c>
      <c r="N126" s="1" t="str">
        <f t="shared" si="33"/>
        <v xml:space="preserve"> </v>
      </c>
      <c r="P126" s="3" t="str">
        <f>IF(O126="Plus",$K126,IF(O126="Basis",$K126-SUM(P$8:P125),IF(O126="Breedte",$K126-SUM(P$8:P125),IF(O125="Breedte",1-SUM(P$8:P125)," "))))</f>
        <v xml:space="preserve"> </v>
      </c>
      <c r="Q126" s="57" t="str">
        <f t="shared" si="49"/>
        <v/>
      </c>
      <c r="R126" s="124">
        <f t="shared" si="47"/>
        <v>186</v>
      </c>
      <c r="S126" s="12">
        <f t="shared" si="42"/>
        <v>87</v>
      </c>
      <c r="T126" s="18">
        <f t="shared" si="34"/>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5"/>
        <v>1</v>
      </c>
      <c r="Z126" s="12">
        <f t="shared" si="36"/>
        <v>1</v>
      </c>
      <c r="AA126" s="12">
        <f t="shared" si="37"/>
        <v>1</v>
      </c>
      <c r="AB126" s="12">
        <f t="shared" si="38"/>
        <v>1</v>
      </c>
      <c r="AD126" s="12">
        <f t="shared" si="43"/>
        <v>87</v>
      </c>
      <c r="AE126" s="18">
        <f t="shared" si="39"/>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40"/>
        <v>1</v>
      </c>
      <c r="AK126" s="12">
        <f t="shared" si="44"/>
        <v>1</v>
      </c>
      <c r="AL126" s="12">
        <f t="shared" si="45"/>
        <v>1</v>
      </c>
      <c r="AM126" s="12">
        <f t="shared" si="46"/>
        <v>1</v>
      </c>
    </row>
    <row r="127" spans="1:39" ht="12" customHeight="1" x14ac:dyDescent="0.15">
      <c r="A127" s="5">
        <f t="shared" si="28"/>
        <v>0</v>
      </c>
      <c r="B127" s="5">
        <f t="shared" si="29"/>
        <v>0</v>
      </c>
      <c r="C127" s="14">
        <f t="shared" si="41"/>
        <v>86</v>
      </c>
      <c r="F127" s="242">
        <f>VLOOKUP(C127,Blad1!$A:$B,2,0)</f>
        <v>185</v>
      </c>
      <c r="G127" s="67" t="str">
        <f t="shared" si="30"/>
        <v/>
      </c>
      <c r="H127" s="4" t="str">
        <f>IF(G127="I",$K127,IF(G127="II",$K127-SUM(H$8:H126),IF(G127="III",$K127-SUM(H$8:H126),IF(G127="IV",$K127-SUM(H$8:H126),IF(G127="V",1-SUM(H$8:H126)," ")))))</f>
        <v xml:space="preserve"> </v>
      </c>
      <c r="I127" s="68" t="str">
        <f t="shared" si="31"/>
        <v/>
      </c>
      <c r="J127" s="43" t="str">
        <f>IF(I127="A",$K127,IF(I127="B",$K127-SUM(J$8:J126),IF(I127="C",$K127-SUM(J$8:J126),IF(I127="D",$K127-SUM(J$8:J126),IF(I127="E",1-SUM(J$8:J126)," ")))))</f>
        <v xml:space="preserve"> </v>
      </c>
      <c r="K127" s="1">
        <f>IF(C$4=0,0,(SUM(D$8:D127)/C$4))</f>
        <v>0</v>
      </c>
      <c r="L127" s="9" t="str">
        <f t="shared" si="32"/>
        <v xml:space="preserve"> </v>
      </c>
      <c r="M127" s="2" t="str">
        <f>IF(U127=2,K127,IF(W127=2,K127-SUM(M$8:M126),IF(X127=2,K127-SUM(M$8:M126),IF(X126=2,1-SUM(M$8:M126)," "))))</f>
        <v xml:space="preserve"> </v>
      </c>
      <c r="N127" s="1" t="str">
        <f t="shared" si="33"/>
        <v xml:space="preserve"> </v>
      </c>
      <c r="P127" s="3" t="str">
        <f>IF(O127="Plus",$K127,IF(O127="Basis",$K127-SUM(P$8:P126),IF(O127="Breedte",$K127-SUM(P$8:P126),IF(O126="Breedte",1-SUM(P$8:P126)," "))))</f>
        <v xml:space="preserve"> </v>
      </c>
      <c r="Q127" s="57" t="str">
        <f t="shared" si="49"/>
        <v/>
      </c>
      <c r="R127" s="124">
        <f t="shared" si="47"/>
        <v>185</v>
      </c>
      <c r="S127" s="12">
        <f t="shared" si="42"/>
        <v>86</v>
      </c>
      <c r="T127" s="18">
        <f t="shared" si="34"/>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5"/>
        <v>1</v>
      </c>
      <c r="Z127" s="12">
        <f t="shared" si="36"/>
        <v>1</v>
      </c>
      <c r="AA127" s="12">
        <f t="shared" si="37"/>
        <v>1</v>
      </c>
      <c r="AB127" s="12">
        <f t="shared" si="38"/>
        <v>1</v>
      </c>
      <c r="AD127" s="12">
        <f t="shared" si="43"/>
        <v>86</v>
      </c>
      <c r="AE127" s="18">
        <f t="shared" si="39"/>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40"/>
        <v>1</v>
      </c>
      <c r="AK127" s="12">
        <f t="shared" si="44"/>
        <v>1</v>
      </c>
      <c r="AL127" s="12">
        <f t="shared" si="45"/>
        <v>1</v>
      </c>
      <c r="AM127" s="12">
        <f t="shared" si="46"/>
        <v>1</v>
      </c>
    </row>
    <row r="128" spans="1:39" ht="12" customHeight="1" x14ac:dyDescent="0.15">
      <c r="A128" s="5">
        <f t="shared" si="28"/>
        <v>0</v>
      </c>
      <c r="B128" s="5">
        <f t="shared" si="29"/>
        <v>0</v>
      </c>
      <c r="C128" s="14">
        <f t="shared" si="41"/>
        <v>85</v>
      </c>
      <c r="F128" s="242">
        <f>VLOOKUP(C128,Blad1!$A:$B,2,0)</f>
        <v>185</v>
      </c>
      <c r="G128" s="67" t="str">
        <f t="shared" si="30"/>
        <v/>
      </c>
      <c r="H128" s="4" t="str">
        <f>IF(G128="I",$K128,IF(G128="II",$K128-SUM(H$8:H127),IF(G128="III",$K128-SUM(H$8:H127),IF(G128="IV",$K128-SUM(H$8:H127),IF(G128="V",1-SUM(H$8:H127)," ")))))</f>
        <v xml:space="preserve"> </v>
      </c>
      <c r="I128" s="68" t="str">
        <f t="shared" si="31"/>
        <v/>
      </c>
      <c r="J128" s="43" t="str">
        <f>IF(I128="A",$K128,IF(I128="B",$K128-SUM(J$8:J127),IF(I128="C",$K128-SUM(J$8:J127),IF(I128="D",$K128-SUM(J$8:J127),IF(I128="E",1-SUM(J$8:J127)," ")))))</f>
        <v xml:space="preserve"> </v>
      </c>
      <c r="K128" s="1">
        <f>IF(C$4=0,0,(SUM(D$8:D128)/C$4))</f>
        <v>0</v>
      </c>
      <c r="L128" s="9" t="str">
        <f t="shared" si="32"/>
        <v xml:space="preserve"> </v>
      </c>
      <c r="M128" s="2" t="str">
        <f>IF(U128=2,K128,IF(W128=2,K128-SUM(M$8:M127),IF(X128=2,K128-SUM(M$8:M127),IF(X127=2,1-SUM(M$8:M127)," "))))</f>
        <v xml:space="preserve"> </v>
      </c>
      <c r="N128" s="1" t="str">
        <f t="shared" si="33"/>
        <v xml:space="preserve"> </v>
      </c>
      <c r="P128" s="3" t="str">
        <f>IF(O128="Plus",$K128,IF(O128="Basis",$K128-SUM(P$8:P127),IF(O128="Breedte",$K128-SUM(P$8:P127),IF(O127="Breedte",1-SUM(P$8:P127)," "))))</f>
        <v xml:space="preserve"> </v>
      </c>
      <c r="Q128" s="57" t="str">
        <f t="shared" si="49"/>
        <v/>
      </c>
      <c r="R128" s="124">
        <f t="shared" si="47"/>
        <v>185</v>
      </c>
      <c r="S128" s="12">
        <f t="shared" si="42"/>
        <v>85</v>
      </c>
      <c r="T128" s="18">
        <f t="shared" si="34"/>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5"/>
        <v>1</v>
      </c>
      <c r="Z128" s="12">
        <f t="shared" si="36"/>
        <v>1</v>
      </c>
      <c r="AA128" s="12">
        <f t="shared" si="37"/>
        <v>1</v>
      </c>
      <c r="AB128" s="12">
        <f t="shared" si="38"/>
        <v>1</v>
      </c>
      <c r="AD128" s="12">
        <f t="shared" si="43"/>
        <v>85</v>
      </c>
      <c r="AE128" s="18">
        <f t="shared" si="39"/>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40"/>
        <v>1</v>
      </c>
      <c r="AK128" s="12">
        <f t="shared" si="44"/>
        <v>1</v>
      </c>
      <c r="AL128" s="12">
        <f t="shared" si="45"/>
        <v>1</v>
      </c>
      <c r="AM128" s="12">
        <f t="shared" si="46"/>
        <v>1</v>
      </c>
    </row>
    <row r="129" spans="1:39" ht="12" customHeight="1" x14ac:dyDescent="0.15">
      <c r="A129" s="5">
        <f t="shared" si="28"/>
        <v>0</v>
      </c>
      <c r="B129" s="5">
        <f t="shared" si="29"/>
        <v>0</v>
      </c>
      <c r="C129" s="14">
        <f t="shared" si="41"/>
        <v>84</v>
      </c>
      <c r="F129" s="242">
        <f>VLOOKUP(C129,Blad1!$A:$B,2,0)</f>
        <v>184</v>
      </c>
      <c r="G129" s="67" t="str">
        <f t="shared" si="30"/>
        <v/>
      </c>
      <c r="H129" s="4" t="str">
        <f>IF(G129="I",$K129,IF(G129="II",$K129-SUM(H$8:H128),IF(G129="III",$K129-SUM(H$8:H128),IF(G129="IV",$K129-SUM(H$8:H128),IF(G129="V",1-SUM(H$8:H128)," ")))))</f>
        <v xml:space="preserve"> </v>
      </c>
      <c r="I129" s="68" t="str">
        <f t="shared" si="31"/>
        <v/>
      </c>
      <c r="J129" s="43" t="str">
        <f>IF(I129="A",$K129,IF(I129="B",$K129-SUM(J$8:J128),IF(I129="C",$K129-SUM(J$8:J128),IF(I129="D",$K129-SUM(J$8:J128),IF(I129="E",1-SUM(J$8:J128)," ")))))</f>
        <v xml:space="preserve"> </v>
      </c>
      <c r="K129" s="1">
        <f>IF(C$4=0,0,(SUM(D$8:D129)/C$4))</f>
        <v>0</v>
      </c>
      <c r="L129" s="9" t="str">
        <f t="shared" si="32"/>
        <v xml:space="preserve"> </v>
      </c>
      <c r="M129" s="2" t="str">
        <f>IF(U129=2,K129,IF(W129=2,K129-SUM(M$8:M128),IF(X129=2,K129-SUM(M$8:M128),IF(X128=2,1-SUM(M$8:M128)," "))))</f>
        <v xml:space="preserve"> </v>
      </c>
      <c r="N129" s="1" t="str">
        <f t="shared" si="33"/>
        <v xml:space="preserve"> </v>
      </c>
      <c r="P129" s="3" t="str">
        <f>IF(O129="Plus",$K129,IF(O129="Basis",$K129-SUM(P$8:P128),IF(O129="Breedte",$K129-SUM(P$8:P128),IF(O128="Breedte",1-SUM(P$8:P128)," "))))</f>
        <v xml:space="preserve"> </v>
      </c>
      <c r="Q129" s="57" t="str">
        <f t="shared" si="49"/>
        <v/>
      </c>
      <c r="R129" s="124">
        <f t="shared" si="47"/>
        <v>184</v>
      </c>
      <c r="S129" s="12">
        <f t="shared" si="42"/>
        <v>84</v>
      </c>
      <c r="T129" s="18">
        <f t="shared" si="34"/>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5"/>
        <v>1</v>
      </c>
      <c r="Z129" s="12">
        <f t="shared" si="36"/>
        <v>1</v>
      </c>
      <c r="AA129" s="12">
        <f t="shared" si="37"/>
        <v>1</v>
      </c>
      <c r="AB129" s="12">
        <f t="shared" si="38"/>
        <v>1</v>
      </c>
      <c r="AD129" s="12">
        <f t="shared" si="43"/>
        <v>84</v>
      </c>
      <c r="AE129" s="18">
        <f t="shared" si="39"/>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40"/>
        <v>1</v>
      </c>
      <c r="AK129" s="12">
        <f t="shared" si="44"/>
        <v>1</v>
      </c>
      <c r="AL129" s="12">
        <f t="shared" si="45"/>
        <v>1</v>
      </c>
      <c r="AM129" s="12">
        <f t="shared" si="46"/>
        <v>1</v>
      </c>
    </row>
    <row r="130" spans="1:39" ht="12" customHeight="1" x14ac:dyDescent="0.15">
      <c r="A130" s="5">
        <f t="shared" si="28"/>
        <v>0</v>
      </c>
      <c r="B130" s="5">
        <f t="shared" si="29"/>
        <v>0</v>
      </c>
      <c r="C130" s="14">
        <f t="shared" si="41"/>
        <v>83</v>
      </c>
      <c r="F130" s="242">
        <f>VLOOKUP(C130,Blad1!$A:$B,2,0)</f>
        <v>184</v>
      </c>
      <c r="G130" s="67" t="str">
        <f t="shared" si="30"/>
        <v/>
      </c>
      <c r="H130" s="4" t="str">
        <f>IF(G130="I",$K130,IF(G130="II",$K130-SUM(H$8:H129),IF(G130="III",$K130-SUM(H$8:H129),IF(G130="IV",$K130-SUM(H$8:H129),IF(G130="V",1-SUM(H$8:H129)," ")))))</f>
        <v xml:space="preserve"> </v>
      </c>
      <c r="I130" s="68" t="str">
        <f t="shared" si="31"/>
        <v/>
      </c>
      <c r="J130" s="43" t="str">
        <f>IF(I130="A",$K130,IF(I130="B",$K130-SUM(J$8:J129),IF(I130="C",$K130-SUM(J$8:J129),IF(I130="D",$K130-SUM(J$8:J129),IF(I130="E",1-SUM(J$8:J129)," ")))))</f>
        <v xml:space="preserve"> </v>
      </c>
      <c r="K130" s="1">
        <f>IF(C$4=0,0,(SUM(D$8:D130)/C$4))</f>
        <v>0</v>
      </c>
      <c r="L130" s="9" t="str">
        <f t="shared" si="32"/>
        <v xml:space="preserve"> </v>
      </c>
      <c r="M130" s="2" t="str">
        <f>IF(U130=2,K130,IF(W130=2,K130-SUM(M$8:M129),IF(X130=2,K130-SUM(M$8:M129),IF(X129=2,1-SUM(M$8:M129)," "))))</f>
        <v xml:space="preserve"> </v>
      </c>
      <c r="N130" s="1" t="str">
        <f t="shared" si="33"/>
        <v xml:space="preserve"> </v>
      </c>
      <c r="P130" s="3" t="str">
        <f>IF(O130="Plus",$K130,IF(O130="Basis",$K130-SUM(P$8:P129),IF(O130="Breedte",$K130-SUM(P$8:P129),IF(O129="Breedte",1-SUM(P$8:P129)," "))))</f>
        <v xml:space="preserve"> </v>
      </c>
      <c r="Q130" s="57" t="str">
        <f t="shared" si="49"/>
        <v/>
      </c>
      <c r="R130" s="124">
        <f t="shared" si="47"/>
        <v>184</v>
      </c>
      <c r="S130" s="12">
        <f t="shared" si="42"/>
        <v>83</v>
      </c>
      <c r="T130" s="18">
        <f t="shared" si="34"/>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5"/>
        <v>1</v>
      </c>
      <c r="Z130" s="12">
        <f t="shared" si="36"/>
        <v>1</v>
      </c>
      <c r="AA130" s="12">
        <f t="shared" si="37"/>
        <v>1</v>
      </c>
      <c r="AB130" s="12">
        <f t="shared" si="38"/>
        <v>1</v>
      </c>
      <c r="AD130" s="12">
        <f t="shared" si="43"/>
        <v>83</v>
      </c>
      <c r="AE130" s="18">
        <f t="shared" si="39"/>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40"/>
        <v>1</v>
      </c>
      <c r="AK130" s="12">
        <f t="shared" si="44"/>
        <v>1</v>
      </c>
      <c r="AL130" s="12">
        <f t="shared" si="45"/>
        <v>1</v>
      </c>
      <c r="AM130" s="12">
        <f t="shared" si="46"/>
        <v>1</v>
      </c>
    </row>
    <row r="131" spans="1:39" ht="12" customHeight="1" x14ac:dyDescent="0.15">
      <c r="A131" s="5">
        <f t="shared" si="28"/>
        <v>0</v>
      </c>
      <c r="B131" s="5">
        <f t="shared" si="29"/>
        <v>0</v>
      </c>
      <c r="C131" s="14">
        <f t="shared" si="41"/>
        <v>82</v>
      </c>
      <c r="F131" s="242">
        <f>VLOOKUP(C131,Blad1!$A:$B,2,0)</f>
        <v>183</v>
      </c>
      <c r="G131" s="67" t="str">
        <f t="shared" si="30"/>
        <v/>
      </c>
      <c r="H131" s="4" t="str">
        <f>IF(G131="I",$K131,IF(G131="II",$K131-SUM(H$8:H130),IF(G131="III",$K131-SUM(H$8:H130),IF(G131="IV",$K131-SUM(H$8:H130),IF(G131="V",1-SUM(H$8:H130)," ")))))</f>
        <v xml:space="preserve"> </v>
      </c>
      <c r="I131" s="68" t="str">
        <f t="shared" si="31"/>
        <v/>
      </c>
      <c r="J131" s="43" t="str">
        <f>IF(I131="A",$K131,IF(I131="B",$K131-SUM(J$8:J130),IF(I131="C",$K131-SUM(J$8:J130),IF(I131="D",$K131-SUM(J$8:J130),IF(I131="E",1-SUM(J$8:J130)," ")))))</f>
        <v xml:space="preserve"> </v>
      </c>
      <c r="K131" s="1">
        <f>IF(C$4=0,0,(SUM(D$8:D131)/C$4))</f>
        <v>0</v>
      </c>
      <c r="L131" s="9" t="str">
        <f t="shared" si="32"/>
        <v xml:space="preserve"> </v>
      </c>
      <c r="M131" s="2" t="str">
        <f>IF(U131=2,K131,IF(W131=2,K131-SUM(M$8:M130),IF(X131=2,K131-SUM(M$8:M130),IF(X130=2,1-SUM(M$8:M130)," "))))</f>
        <v xml:space="preserve"> </v>
      </c>
      <c r="N131" s="1" t="str">
        <f t="shared" si="33"/>
        <v xml:space="preserve"> </v>
      </c>
      <c r="P131" s="3" t="str">
        <f>IF(O131="Plus",$K131,IF(O131="Basis",$K131-SUM(P$8:P130),IF(O131="Breedte",$K131-SUM(P$8:P130),IF(O130="Breedte",1-SUM(P$8:P130)," "))))</f>
        <v xml:space="preserve"> </v>
      </c>
      <c r="Q131" s="57" t="str">
        <f t="shared" si="49"/>
        <v/>
      </c>
      <c r="R131" s="124">
        <f t="shared" si="47"/>
        <v>183</v>
      </c>
      <c r="S131" s="12">
        <f t="shared" si="42"/>
        <v>82</v>
      </c>
      <c r="T131" s="18">
        <f t="shared" si="34"/>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5"/>
        <v>1</v>
      </c>
      <c r="Z131" s="12">
        <f t="shared" si="36"/>
        <v>1</v>
      </c>
      <c r="AA131" s="12">
        <f t="shared" si="37"/>
        <v>1</v>
      </c>
      <c r="AB131" s="12">
        <f t="shared" si="38"/>
        <v>1</v>
      </c>
      <c r="AD131" s="12">
        <f t="shared" si="43"/>
        <v>82</v>
      </c>
      <c r="AE131" s="18">
        <f t="shared" si="39"/>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40"/>
        <v>1</v>
      </c>
      <c r="AK131" s="12">
        <f t="shared" si="44"/>
        <v>1</v>
      </c>
      <c r="AL131" s="12">
        <f t="shared" si="45"/>
        <v>1</v>
      </c>
      <c r="AM131" s="12">
        <f t="shared" si="46"/>
        <v>1</v>
      </c>
    </row>
    <row r="132" spans="1:39" ht="12" customHeight="1" x14ac:dyDescent="0.15">
      <c r="A132" s="5">
        <f t="shared" si="28"/>
        <v>0</v>
      </c>
      <c r="B132" s="5">
        <f t="shared" si="29"/>
        <v>0</v>
      </c>
      <c r="C132" s="14">
        <f t="shared" si="41"/>
        <v>81</v>
      </c>
      <c r="F132" s="242">
        <f>VLOOKUP(C132,Blad1!$A:$B,2,0)</f>
        <v>183</v>
      </c>
      <c r="G132" s="67" t="str">
        <f t="shared" si="30"/>
        <v/>
      </c>
      <c r="H132" s="4" t="str">
        <f>IF(G132="I",$K132,IF(G132="II",$K132-SUM(H$8:H131),IF(G132="III",$K132-SUM(H$8:H131),IF(G132="IV",$K132-SUM(H$8:H131),IF(G132="V",1-SUM(H$8:H131)," ")))))</f>
        <v xml:space="preserve"> </v>
      </c>
      <c r="I132" s="68" t="str">
        <f t="shared" si="31"/>
        <v/>
      </c>
      <c r="J132" s="43" t="str">
        <f>IF(I132="A",$K132,IF(I132="B",$K132-SUM(J$8:J131),IF(I132="C",$K132-SUM(J$8:J131),IF(I132="D",$K132-SUM(J$8:J131),IF(I132="E",1-SUM(J$8:J131)," ")))))</f>
        <v xml:space="preserve"> </v>
      </c>
      <c r="K132" s="1">
        <f>IF(C$4=0,0,(SUM(D$8:D132)/C$4))</f>
        <v>0</v>
      </c>
      <c r="L132" s="9" t="str">
        <f t="shared" si="32"/>
        <v xml:space="preserve"> </v>
      </c>
      <c r="M132" s="2" t="str">
        <f>IF(U132=2,K132,IF(W132=2,K132-SUM(M$8:M131),IF(X132=2,K132-SUM(M$8:M131),IF(X131=2,1-SUM(M$8:M131)," "))))</f>
        <v xml:space="preserve"> </v>
      </c>
      <c r="N132" s="1" t="str">
        <f t="shared" si="33"/>
        <v xml:space="preserve"> </v>
      </c>
      <c r="P132" s="3" t="str">
        <f>IF(O132="Plus",$K132,IF(O132="Basis",$K132-SUM(P$8:P131),IF(O132="Breedte",$K132-SUM(P$8:P131),IF(O131="Breedte",1-SUM(P$8:P131)," "))))</f>
        <v xml:space="preserve"> </v>
      </c>
      <c r="Q132" s="57" t="str">
        <f t="shared" si="49"/>
        <v/>
      </c>
      <c r="R132" s="124">
        <f t="shared" si="47"/>
        <v>183</v>
      </c>
      <c r="S132" s="12">
        <f t="shared" si="42"/>
        <v>81</v>
      </c>
      <c r="T132" s="18">
        <f t="shared" si="34"/>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5"/>
        <v>1</v>
      </c>
      <c r="Z132" s="12">
        <f t="shared" si="36"/>
        <v>1</v>
      </c>
      <c r="AA132" s="12">
        <f t="shared" si="37"/>
        <v>1</v>
      </c>
      <c r="AB132" s="12">
        <f t="shared" si="38"/>
        <v>1</v>
      </c>
      <c r="AD132" s="12">
        <f t="shared" si="43"/>
        <v>81</v>
      </c>
      <c r="AE132" s="18">
        <f t="shared" si="39"/>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40"/>
        <v>1</v>
      </c>
      <c r="AK132" s="12">
        <f t="shared" si="44"/>
        <v>1</v>
      </c>
      <c r="AL132" s="12">
        <f t="shared" si="45"/>
        <v>1</v>
      </c>
      <c r="AM132" s="12">
        <f t="shared" si="46"/>
        <v>1</v>
      </c>
    </row>
    <row r="133" spans="1:39" ht="12" customHeight="1" x14ac:dyDescent="0.15">
      <c r="A133" s="5">
        <f t="shared" si="28"/>
        <v>0</v>
      </c>
      <c r="B133" s="5">
        <f t="shared" si="29"/>
        <v>0</v>
      </c>
      <c r="C133" s="14">
        <f t="shared" si="41"/>
        <v>80</v>
      </c>
      <c r="F133" s="242">
        <f>VLOOKUP(C133,Blad1!$A:$B,2,0)</f>
        <v>183</v>
      </c>
      <c r="G133" s="67" t="str">
        <f t="shared" si="30"/>
        <v/>
      </c>
      <c r="H133" s="4" t="str">
        <f>IF(G133="I",$K133,IF(G133="II",$K133-SUM(H$8:H132),IF(G133="III",$K133-SUM(H$8:H132),IF(G133="IV",$K133-SUM(H$8:H132),IF(G133="V",1-SUM(H$8:H132)," ")))))</f>
        <v xml:space="preserve"> </v>
      </c>
      <c r="I133" s="68" t="str">
        <f t="shared" si="31"/>
        <v/>
      </c>
      <c r="J133" s="43" t="str">
        <f>IF(I133="A",$K133,IF(I133="B",$K133-SUM(J$8:J132),IF(I133="C",$K133-SUM(J$8:J132),IF(I133="D",$K133-SUM(J$8:J132),IF(I133="E",1-SUM(J$8:J132)," ")))))</f>
        <v xml:space="preserve"> </v>
      </c>
      <c r="K133" s="1">
        <f>IF(C$4=0,0,(SUM(D$8:D133)/C$4))</f>
        <v>0</v>
      </c>
      <c r="L133" s="9" t="str">
        <f t="shared" si="32"/>
        <v xml:space="preserve"> </v>
      </c>
      <c r="M133" s="2" t="str">
        <f>IF(U133=2,K133,IF(W133=2,K133-SUM(M$8:M132),IF(X133=2,K133-SUM(M$8:M132),IF(X132=2,1-SUM(M$8:M132)," "))))</f>
        <v xml:space="preserve"> </v>
      </c>
      <c r="N133" s="1" t="str">
        <f t="shared" si="33"/>
        <v xml:space="preserve"> </v>
      </c>
      <c r="P133" s="3" t="str">
        <f>IF(O133="Plus",$K133,IF(O133="Basis",$K133-SUM(P$8:P132),IF(O133="Breedte",$K133-SUM(P$8:P132),IF(O132="Breedte",1-SUM(P$8:P132)," "))))</f>
        <v xml:space="preserve"> </v>
      </c>
      <c r="Q133" s="57" t="str">
        <f t="shared" si="49"/>
        <v/>
      </c>
      <c r="R133" s="124">
        <f t="shared" si="47"/>
        <v>183</v>
      </c>
      <c r="S133" s="12">
        <f t="shared" si="42"/>
        <v>80</v>
      </c>
      <c r="T133" s="18">
        <f t="shared" si="34"/>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5"/>
        <v>1</v>
      </c>
      <c r="Z133" s="12">
        <f t="shared" si="36"/>
        <v>1</v>
      </c>
      <c r="AA133" s="12">
        <f t="shared" si="37"/>
        <v>1</v>
      </c>
      <c r="AB133" s="12">
        <f t="shared" si="38"/>
        <v>1</v>
      </c>
      <c r="AD133" s="12">
        <f t="shared" si="43"/>
        <v>80</v>
      </c>
      <c r="AE133" s="18">
        <f t="shared" si="39"/>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40"/>
        <v>1</v>
      </c>
      <c r="AK133" s="12">
        <f t="shared" si="44"/>
        <v>1</v>
      </c>
      <c r="AL133" s="12">
        <f t="shared" si="45"/>
        <v>1</v>
      </c>
      <c r="AM133" s="12">
        <f t="shared" si="46"/>
        <v>1</v>
      </c>
    </row>
    <row r="134" spans="1:39" ht="12" customHeight="1" x14ac:dyDescent="0.15">
      <c r="A134" s="5">
        <f t="shared" si="28"/>
        <v>0</v>
      </c>
      <c r="B134" s="5">
        <f t="shared" si="29"/>
        <v>0</v>
      </c>
      <c r="C134" s="14">
        <f t="shared" si="41"/>
        <v>79</v>
      </c>
      <c r="F134" s="242">
        <f>VLOOKUP(C134,Blad1!$A:$B,2,0)</f>
        <v>182</v>
      </c>
      <c r="G134" s="67" t="str">
        <f t="shared" si="30"/>
        <v/>
      </c>
      <c r="H134" s="4" t="str">
        <f>IF(G134="I",$K134,IF(G134="II",$K134-SUM(H$8:H133),IF(G134="III",$K134-SUM(H$8:H133),IF(G134="IV",$K134-SUM(H$8:H133),IF(G134="V",1-SUM(H$8:H133)," ")))))</f>
        <v xml:space="preserve"> </v>
      </c>
      <c r="I134" s="68" t="str">
        <f t="shared" si="31"/>
        <v/>
      </c>
      <c r="J134" s="43" t="str">
        <f>IF(I134="A",$K134,IF(I134="B",$K134-SUM(J$8:J133),IF(I134="C",$K134-SUM(J$8:J133),IF(I134="D",$K134-SUM(J$8:J133),IF(I134="E",1-SUM(J$8:J133)," ")))))</f>
        <v xml:space="preserve"> </v>
      </c>
      <c r="K134" s="1">
        <f>IF(C$4=0,0,(SUM(D$8:D134)/C$4))</f>
        <v>0</v>
      </c>
      <c r="L134" s="9" t="str">
        <f t="shared" si="32"/>
        <v xml:space="preserve"> </v>
      </c>
      <c r="M134" s="2" t="str">
        <f>IF(U134=2,K134,IF(W134=2,K134-SUM(M$8:M133),IF(X134=2,K134-SUM(M$8:M133),IF(X133=2,1-SUM(M$8:M133)," "))))</f>
        <v xml:space="preserve"> </v>
      </c>
      <c r="N134" s="1" t="str">
        <f t="shared" si="33"/>
        <v xml:space="preserve"> </v>
      </c>
      <c r="P134" s="3" t="str">
        <f>IF(O134="Plus",$K134,IF(O134="Basis",$K134-SUM(P$8:P133),IF(O134="Breedte",$K134-SUM(P$8:P133),IF(O133="Breedte",1-SUM(P$8:P133)," "))))</f>
        <v xml:space="preserve"> </v>
      </c>
      <c r="Q134" s="57" t="str">
        <f t="shared" si="49"/>
        <v/>
      </c>
      <c r="R134" s="124">
        <f t="shared" si="47"/>
        <v>182</v>
      </c>
      <c r="S134" s="12">
        <f t="shared" si="42"/>
        <v>79</v>
      </c>
      <c r="T134" s="18">
        <f t="shared" si="34"/>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5"/>
        <v>1</v>
      </c>
      <c r="Z134" s="12">
        <f t="shared" si="36"/>
        <v>1</v>
      </c>
      <c r="AA134" s="12">
        <f t="shared" si="37"/>
        <v>1</v>
      </c>
      <c r="AB134" s="12">
        <f t="shared" si="38"/>
        <v>1</v>
      </c>
      <c r="AD134" s="12">
        <f t="shared" si="43"/>
        <v>79</v>
      </c>
      <c r="AE134" s="18">
        <f t="shared" si="39"/>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40"/>
        <v>1</v>
      </c>
      <c r="AK134" s="12">
        <f t="shared" si="44"/>
        <v>1</v>
      </c>
      <c r="AL134" s="12">
        <f t="shared" si="45"/>
        <v>1</v>
      </c>
      <c r="AM134" s="12">
        <f t="shared" si="46"/>
        <v>1</v>
      </c>
    </row>
    <row r="135" spans="1:39" ht="12" customHeight="1" x14ac:dyDescent="0.15">
      <c r="A135" s="5">
        <f t="shared" si="28"/>
        <v>0</v>
      </c>
      <c r="B135" s="5">
        <f t="shared" si="29"/>
        <v>0</v>
      </c>
      <c r="C135" s="14">
        <f t="shared" si="41"/>
        <v>78</v>
      </c>
      <c r="F135" s="242">
        <f>VLOOKUP(C135,Blad1!$A:$B,2,0)</f>
        <v>182</v>
      </c>
      <c r="G135" s="67" t="str">
        <f t="shared" si="30"/>
        <v/>
      </c>
      <c r="H135" s="4" t="str">
        <f>IF(G135="I",$K135,IF(G135="II",$K135-SUM(H$8:H134),IF(G135="III",$K135-SUM(H$8:H134),IF(G135="IV",$K135-SUM(H$8:H134),IF(G135="V",1-SUM(H$8:H134)," ")))))</f>
        <v xml:space="preserve"> </v>
      </c>
      <c r="I135" s="68" t="str">
        <f t="shared" si="31"/>
        <v/>
      </c>
      <c r="J135" s="43" t="str">
        <f>IF(I135="A",$K135,IF(I135="B",$K135-SUM(J$8:J134),IF(I135="C",$K135-SUM(J$8:J134),IF(I135="D",$K135-SUM(J$8:J134),IF(I135="E",1-SUM(J$8:J134)," ")))))</f>
        <v xml:space="preserve"> </v>
      </c>
      <c r="K135" s="1">
        <f>IF(C$4=0,0,(SUM(D$8:D135)/C$4))</f>
        <v>0</v>
      </c>
      <c r="L135" s="9" t="str">
        <f t="shared" si="32"/>
        <v xml:space="preserve"> </v>
      </c>
      <c r="M135" s="2" t="str">
        <f>IF(U135=2,K135,IF(W135=2,K135-SUM(M$8:M134),IF(X135=2,K135-SUM(M$8:M134),IF(X134=2,1-SUM(M$8:M134)," "))))</f>
        <v xml:space="preserve"> </v>
      </c>
      <c r="N135" s="1" t="str">
        <f t="shared" si="33"/>
        <v xml:space="preserve"> </v>
      </c>
      <c r="P135" s="3" t="str">
        <f>IF(O135="Plus",$K135,IF(O135="Basis",$K135-SUM(P$8:P134),IF(O135="Breedte",$K135-SUM(P$8:P134),IF(O134="Breedte",1-SUM(P$8:P134)," "))))</f>
        <v xml:space="preserve"> </v>
      </c>
      <c r="Q135" s="57" t="str">
        <f t="shared" si="49"/>
        <v/>
      </c>
      <c r="R135" s="124">
        <f t="shared" si="47"/>
        <v>182</v>
      </c>
      <c r="S135" s="12">
        <f t="shared" si="42"/>
        <v>78</v>
      </c>
      <c r="T135" s="18">
        <f t="shared" si="34"/>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5"/>
        <v>1</v>
      </c>
      <c r="Z135" s="12">
        <f t="shared" si="36"/>
        <v>1</v>
      </c>
      <c r="AA135" s="12">
        <f t="shared" si="37"/>
        <v>1</v>
      </c>
      <c r="AB135" s="12">
        <f t="shared" si="38"/>
        <v>1</v>
      </c>
      <c r="AD135" s="12">
        <f t="shared" si="43"/>
        <v>78</v>
      </c>
      <c r="AE135" s="18">
        <f t="shared" si="39"/>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40"/>
        <v>1</v>
      </c>
      <c r="AK135" s="12">
        <f t="shared" si="44"/>
        <v>1</v>
      </c>
      <c r="AL135" s="12">
        <f t="shared" si="45"/>
        <v>1</v>
      </c>
      <c r="AM135" s="12">
        <f t="shared" si="46"/>
        <v>1</v>
      </c>
    </row>
    <row r="136" spans="1:39" ht="12" customHeight="1" x14ac:dyDescent="0.15">
      <c r="A136" s="5">
        <f t="shared" si="28"/>
        <v>0</v>
      </c>
      <c r="B136" s="5">
        <f t="shared" si="29"/>
        <v>0</v>
      </c>
      <c r="C136" s="14">
        <f t="shared" si="41"/>
        <v>77</v>
      </c>
      <c r="F136" s="242">
        <f>VLOOKUP(C136,Blad1!$A:$B,2,0)</f>
        <v>181</v>
      </c>
      <c r="G136" s="67" t="str">
        <f t="shared" si="30"/>
        <v/>
      </c>
      <c r="H136" s="4" t="str">
        <f>IF(G136="I",$K136,IF(G136="II",$K136-SUM(H$8:H135),IF(G136="III",$K136-SUM(H$8:H135),IF(G136="IV",$K136-SUM(H$8:H135),IF(G136="V",1-SUM(H$8:H135)," ")))))</f>
        <v xml:space="preserve"> </v>
      </c>
      <c r="I136" s="68" t="str">
        <f t="shared" si="31"/>
        <v/>
      </c>
      <c r="J136" s="43" t="str">
        <f>IF(I136="A",$K136,IF(I136="B",$K136-SUM(J$8:J135),IF(I136="C",$K136-SUM(J$8:J135),IF(I136="D",$K136-SUM(J$8:J135),IF(I136="E",1-SUM(J$8:J135)," ")))))</f>
        <v xml:space="preserve"> </v>
      </c>
      <c r="K136" s="1">
        <f>IF(C$4=0,0,(SUM(D$8:D136)/C$4))</f>
        <v>0</v>
      </c>
      <c r="L136" s="9" t="str">
        <f t="shared" si="32"/>
        <v xml:space="preserve"> </v>
      </c>
      <c r="M136" s="2" t="str">
        <f>IF(U136=2,K136,IF(W136=2,K136-SUM(M$8:M135),IF(X136=2,K136-SUM(M$8:M135),IF(X135=2,1-SUM(M$8:M135)," "))))</f>
        <v xml:space="preserve"> </v>
      </c>
      <c r="N136" s="1" t="str">
        <f t="shared" si="33"/>
        <v xml:space="preserve"> </v>
      </c>
      <c r="P136" s="3" t="str">
        <f>IF(O136="Plus",$K136,IF(O136="Basis",$K136-SUM(P$8:P135),IF(O136="Breedte",$K136-SUM(P$8:P135),IF(O135="Breedte",1-SUM(P$8:P135)," "))))</f>
        <v xml:space="preserve"> </v>
      </c>
      <c r="Q136" s="57" t="str">
        <f t="shared" si="49"/>
        <v/>
      </c>
      <c r="R136" s="124">
        <f t="shared" si="47"/>
        <v>181</v>
      </c>
      <c r="S136" s="12">
        <f t="shared" si="42"/>
        <v>77</v>
      </c>
      <c r="T136" s="18">
        <f t="shared" si="34"/>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si="35"/>
        <v>1</v>
      </c>
      <c r="Z136" s="12">
        <f t="shared" si="36"/>
        <v>1</v>
      </c>
      <c r="AA136" s="12">
        <f t="shared" si="37"/>
        <v>1</v>
      </c>
      <c r="AB136" s="12">
        <f t="shared" si="38"/>
        <v>1</v>
      </c>
      <c r="AD136" s="12">
        <f t="shared" si="43"/>
        <v>77</v>
      </c>
      <c r="AE136" s="18">
        <f t="shared" si="39"/>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si="40"/>
        <v>1</v>
      </c>
      <c r="AK136" s="12">
        <f t="shared" si="44"/>
        <v>1</v>
      </c>
      <c r="AL136" s="12">
        <f t="shared" si="45"/>
        <v>1</v>
      </c>
      <c r="AM136" s="12">
        <f t="shared" si="46"/>
        <v>1</v>
      </c>
    </row>
    <row r="137" spans="1:39" ht="12" customHeight="1" x14ac:dyDescent="0.15">
      <c r="A137" s="5">
        <f t="shared" ref="A137:A200" si="50">IF(I137="A",25,IF(I137="B",25,IF(I137="C",25,IF(I137="D",15,IF(I137="E",10,0)))))</f>
        <v>0</v>
      </c>
      <c r="B137" s="5">
        <f t="shared" ref="B137:B200" si="51">IF(G137="I",20,IF(G137="II",20,IF(G137="III",20,IF(G137="IV",20,IF(G137="V",20,0)))))</f>
        <v>0</v>
      </c>
      <c r="C137" s="14">
        <f t="shared" si="41"/>
        <v>76</v>
      </c>
      <c r="F137" s="242">
        <f>VLOOKUP(C137,Blad1!$A:$B,2,0)</f>
        <v>181</v>
      </c>
      <c r="G137" s="67" t="str">
        <f t="shared" ref="G137:G200" si="52">IF(C137=141,"I",IF(C137=124,"II",IF(C137=108,"III",IF(C137=89,"IV",IF(C137=0,"V","")))))</f>
        <v/>
      </c>
      <c r="H137" s="4" t="str">
        <f>IF(G137="I",$K137,IF(G137="II",$K137-SUM(H$8:H136),IF(G137="III",$K137-SUM(H$8:H136),IF(G137="IV",$K137-SUM(H$8:H136),IF(G137="V",1-SUM(H$8:H136)," ")))))</f>
        <v xml:space="preserve"> </v>
      </c>
      <c r="I137" s="68" t="str">
        <f t="shared" ref="I137:I200" si="53">IF(C137=36,"A",IF(C137=27,"B",IF(C137=17,"C",IF(C137=8,"D",IF(C137=0,"E","")))))</f>
        <v/>
      </c>
      <c r="J137" s="43" t="str">
        <f>IF(I137="A",$K137,IF(I137="B",$K137-SUM(J$8:J136),IF(I137="C",$K137-SUM(J$8:J136),IF(I137="D",$K137-SUM(J$8:J136),IF(I137="E",1-SUM(J$8:J136)," ")))))</f>
        <v xml:space="preserve"> </v>
      </c>
      <c r="K137" s="1">
        <f>IF(C$4=0,0,(SUM(D$8:D137)/C$4))</f>
        <v>0</v>
      </c>
      <c r="L137" s="9" t="str">
        <f t="shared" ref="L137:L200" si="54">IF(U137=2,"Plus",IF(W137=2,"Basis",IF(X137=2,"Breedte"," ")))</f>
        <v xml:space="preserve"> </v>
      </c>
      <c r="M137" s="2" t="str">
        <f>IF(U137=2,K137,IF(W137=2,K137-SUM(M$8:M136),IF(X137=2,K137-SUM(M$8:M136),IF(X136=2,1-SUM(M$8:M136)," "))))</f>
        <v xml:space="preserve"> </v>
      </c>
      <c r="N137" s="1" t="str">
        <f t="shared" ref="N137:N200" si="55">IF(OR(O137="Plus",O137="Basis",O137="Breedte"),K137," ")</f>
        <v xml:space="preserve"> </v>
      </c>
      <c r="P137" s="3" t="str">
        <f>IF(O137="Plus",$K137,IF(O137="Basis",$K137-SUM(P$8:P136),IF(O137="Breedte",$K137-SUM(P$8:P136),IF(O136="Breedte",1-SUM(P$8:P136)," "))))</f>
        <v xml:space="preserve"> </v>
      </c>
      <c r="Q137" s="57" t="str">
        <f t="shared" si="49"/>
        <v/>
      </c>
      <c r="R137" s="124">
        <f t="shared" si="47"/>
        <v>181</v>
      </c>
      <c r="S137" s="12">
        <f t="shared" si="42"/>
        <v>76</v>
      </c>
      <c r="T137" s="18">
        <f t="shared" ref="T137:T200" si="56">K137</f>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ref="Y137:Y200" si="57">IF(D137=0,1,ABS(K137-0.2))</f>
        <v>1</v>
      </c>
      <c r="Z137" s="12">
        <f t="shared" ref="Z137:Z200" si="58">IF(D137=0,1,ABS(K137-0.5))</f>
        <v>1</v>
      </c>
      <c r="AA137" s="12">
        <f t="shared" ref="AA137:AA200" si="59">IF(D137=0,1,ABS(K137-0.8))</f>
        <v>1</v>
      </c>
      <c r="AB137" s="12">
        <f t="shared" ref="AB137:AB200" si="60">IF(D137=0,1,ABS(K137-1))</f>
        <v>1</v>
      </c>
      <c r="AD137" s="12">
        <f t="shared" si="43"/>
        <v>76</v>
      </c>
      <c r="AE137" s="18">
        <f t="shared" ref="AE137:AE200" si="61">K137</f>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ref="AJ137:AJ200" si="62">IF(AE137=0,1,ABS(AH137-0.25))</f>
        <v>1</v>
      </c>
      <c r="AK137" s="12">
        <f t="shared" si="44"/>
        <v>1</v>
      </c>
      <c r="AL137" s="12">
        <f t="shared" si="45"/>
        <v>1</v>
      </c>
      <c r="AM137" s="12">
        <f t="shared" si="46"/>
        <v>1</v>
      </c>
    </row>
    <row r="138" spans="1:39" ht="12" customHeight="1" x14ac:dyDescent="0.15">
      <c r="A138" s="5">
        <f t="shared" si="50"/>
        <v>0</v>
      </c>
      <c r="B138" s="5">
        <f t="shared" si="51"/>
        <v>0</v>
      </c>
      <c r="C138" s="14">
        <f t="shared" ref="C138:C158" si="63">C137-1</f>
        <v>75</v>
      </c>
      <c r="F138" s="242">
        <f>VLOOKUP(C138,Blad1!$A:$B,2,0)</f>
        <v>180</v>
      </c>
      <c r="G138" s="67" t="str">
        <f t="shared" si="52"/>
        <v/>
      </c>
      <c r="H138" s="4" t="str">
        <f>IF(G138="I",$K138,IF(G138="II",$K138-SUM(H$8:H137),IF(G138="III",$K138-SUM(H$8:H137),IF(G138="IV",$K138-SUM(H$8:H137),IF(G138="V",1-SUM(H$8:H137)," ")))))</f>
        <v xml:space="preserve"> </v>
      </c>
      <c r="I138" s="68" t="str">
        <f t="shared" si="53"/>
        <v/>
      </c>
      <c r="J138" s="43" t="str">
        <f>IF(I138="A",$K138,IF(I138="B",$K138-SUM(J$8:J137),IF(I138="C",$K138-SUM(J$8:J137),IF(I138="D",$K138-SUM(J$8:J137),IF(I138="E",1-SUM(J$8:J137)," ")))))</f>
        <v xml:space="preserve"> </v>
      </c>
      <c r="K138" s="1">
        <f>IF(C$4=0,0,(SUM(D$8:D138)/C$4))</f>
        <v>0</v>
      </c>
      <c r="L138" s="9" t="str">
        <f t="shared" si="54"/>
        <v xml:space="preserve"> </v>
      </c>
      <c r="M138" s="2" t="str">
        <f>IF(U138=2,K138,IF(W138=2,K138-SUM(M$8:M137),IF(X138=2,K138-SUM(M$8:M137),IF(X137=2,1-SUM(M$8:M137)," "))))</f>
        <v xml:space="preserve"> </v>
      </c>
      <c r="N138" s="1" t="str">
        <f t="shared" si="55"/>
        <v xml:space="preserve"> </v>
      </c>
      <c r="P138" s="3" t="str">
        <f>IF(O138="Plus",$K138,IF(O138="Basis",$K138-SUM(P$8:P137),IF(O138="Breedte",$K138-SUM(P$8:P137),IF(O137="Breedte",1-SUM(P$8:P137)," "))))</f>
        <v xml:space="preserve"> </v>
      </c>
      <c r="Q138" s="57" t="str">
        <f t="shared" si="49"/>
        <v/>
      </c>
      <c r="R138" s="124">
        <f t="shared" si="47"/>
        <v>180</v>
      </c>
      <c r="S138" s="12">
        <f t="shared" ref="S138:S158" si="64">C138</f>
        <v>75</v>
      </c>
      <c r="T138" s="18">
        <f t="shared" si="56"/>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7"/>
        <v>1</v>
      </c>
      <c r="Z138" s="12">
        <f t="shared" si="58"/>
        <v>1</v>
      </c>
      <c r="AA138" s="12">
        <f t="shared" si="59"/>
        <v>1</v>
      </c>
      <c r="AB138" s="12">
        <f t="shared" si="60"/>
        <v>1</v>
      </c>
      <c r="AD138" s="12">
        <f t="shared" ref="AD138:AD201" si="65">S138</f>
        <v>75</v>
      </c>
      <c r="AE138" s="18">
        <f t="shared" si="61"/>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62"/>
        <v>1</v>
      </c>
      <c r="AK138" s="12">
        <f t="shared" ref="AK138:AK201" si="66">IF(T138=0,1,ABS(W138-0.5))</f>
        <v>1</v>
      </c>
      <c r="AL138" s="12">
        <f t="shared" ref="AL138:AL201" si="67">IF(T138=0,1,ABS(W138-0.75))</f>
        <v>1</v>
      </c>
      <c r="AM138" s="12">
        <f t="shared" ref="AM138:AM201" si="68">IF(T138=0,1,ABS(W138-0.9))</f>
        <v>1</v>
      </c>
    </row>
    <row r="139" spans="1:39" ht="12" customHeight="1" x14ac:dyDescent="0.15">
      <c r="A139" s="5">
        <f t="shared" si="50"/>
        <v>0</v>
      </c>
      <c r="B139" s="5">
        <f t="shared" si="51"/>
        <v>0</v>
      </c>
      <c r="C139" s="14">
        <f t="shared" si="63"/>
        <v>74</v>
      </c>
      <c r="F139" s="242">
        <f>VLOOKUP(C139,Blad1!$A:$B,2,0)</f>
        <v>180</v>
      </c>
      <c r="G139" s="67" t="str">
        <f t="shared" si="52"/>
        <v/>
      </c>
      <c r="H139" s="4" t="str">
        <f>IF(G139="I",$K139,IF(G139="II",$K139-SUM(H$8:H138),IF(G139="III",$K139-SUM(H$8:H138),IF(G139="IV",$K139-SUM(H$8:H138),IF(G139="V",1-SUM(H$8:H138)," ")))))</f>
        <v xml:space="preserve"> </v>
      </c>
      <c r="I139" s="68" t="str">
        <f t="shared" si="53"/>
        <v/>
      </c>
      <c r="J139" s="43" t="str">
        <f>IF(I139="A",$K139,IF(I139="B",$K139-SUM(J$8:J138),IF(I139="C",$K139-SUM(J$8:J138),IF(I139="D",$K139-SUM(J$8:J138),IF(I139="E",1-SUM(J$8:J138)," ")))))</f>
        <v xml:space="preserve"> </v>
      </c>
      <c r="K139" s="1">
        <f>IF(C$4=0,0,(SUM(D$8:D139)/C$4))</f>
        <v>0</v>
      </c>
      <c r="L139" s="9" t="str">
        <f t="shared" si="54"/>
        <v xml:space="preserve"> </v>
      </c>
      <c r="M139" s="2" t="str">
        <f>IF(U139=2,K139,IF(W139=2,K139-SUM(M$8:M138),IF(X139=2,K139-SUM(M$8:M138),IF(X138=2,1-SUM(M$8:M138)," "))))</f>
        <v xml:space="preserve"> </v>
      </c>
      <c r="N139" s="1" t="str">
        <f t="shared" si="55"/>
        <v xml:space="preserve"> </v>
      </c>
      <c r="P139" s="3" t="str">
        <f>IF(O139="Plus",$K139,IF(O139="Basis",$K139-SUM(P$8:P138),IF(O139="Breedte",$K139-SUM(P$8:P138),IF(O138="Breedte",1-SUM(P$8:P138)," "))))</f>
        <v xml:space="preserve"> </v>
      </c>
      <c r="Q139" s="57" t="str">
        <f t="shared" si="49"/>
        <v/>
      </c>
      <c r="R139" s="124">
        <f t="shared" si="47"/>
        <v>180</v>
      </c>
      <c r="S139" s="12">
        <f t="shared" si="64"/>
        <v>74</v>
      </c>
      <c r="T139" s="18">
        <f t="shared" si="56"/>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7"/>
        <v>1</v>
      </c>
      <c r="Z139" s="12">
        <f t="shared" si="58"/>
        <v>1</v>
      </c>
      <c r="AA139" s="12">
        <f t="shared" si="59"/>
        <v>1</v>
      </c>
      <c r="AB139" s="12">
        <f t="shared" si="60"/>
        <v>1</v>
      </c>
      <c r="AD139" s="12">
        <f t="shared" si="65"/>
        <v>74</v>
      </c>
      <c r="AE139" s="18">
        <f t="shared" si="61"/>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62"/>
        <v>1</v>
      </c>
      <c r="AK139" s="12">
        <f t="shared" si="66"/>
        <v>1</v>
      </c>
      <c r="AL139" s="12">
        <f t="shared" si="67"/>
        <v>1</v>
      </c>
      <c r="AM139" s="12">
        <f t="shared" si="68"/>
        <v>1</v>
      </c>
    </row>
    <row r="140" spans="1:39" ht="12" customHeight="1" x14ac:dyDescent="0.15">
      <c r="A140" s="5">
        <f t="shared" si="50"/>
        <v>0</v>
      </c>
      <c r="B140" s="5">
        <f t="shared" si="51"/>
        <v>0</v>
      </c>
      <c r="C140" s="14">
        <f t="shared" si="63"/>
        <v>73</v>
      </c>
      <c r="F140" s="242">
        <f>VLOOKUP(C140,Blad1!$A:$B,2,0)</f>
        <v>179</v>
      </c>
      <c r="G140" s="67" t="str">
        <f t="shared" si="52"/>
        <v/>
      </c>
      <c r="H140" s="4" t="str">
        <f>IF(G140="I",$K140,IF(G140="II",$K140-SUM(H$8:H139),IF(G140="III",$K140-SUM(H$8:H139),IF(G140="IV",$K140-SUM(H$8:H139),IF(G140="V",1-SUM(H$8:H139)," ")))))</f>
        <v xml:space="preserve"> </v>
      </c>
      <c r="I140" s="68" t="str">
        <f t="shared" si="53"/>
        <v/>
      </c>
      <c r="J140" s="43" t="str">
        <f>IF(I140="A",$K140,IF(I140="B",$K140-SUM(J$8:J139),IF(I140="C",$K140-SUM(J$8:J139),IF(I140="D",$K140-SUM(J$8:J139),IF(I140="E",1-SUM(J$8:J139)," ")))))</f>
        <v xml:space="preserve"> </v>
      </c>
      <c r="K140" s="1">
        <f>IF(C$4=0,0,(SUM(D$8:D140)/C$4))</f>
        <v>0</v>
      </c>
      <c r="L140" s="9" t="str">
        <f t="shared" si="54"/>
        <v xml:space="preserve"> </v>
      </c>
      <c r="M140" s="2" t="str">
        <f>IF(U140=2,K140,IF(W140=2,K140-SUM(M$8:M139),IF(X140=2,K140-SUM(M$8:M139),IF(X139=2,1-SUM(M$8:M139)," "))))</f>
        <v xml:space="preserve"> </v>
      </c>
      <c r="N140" s="1" t="str">
        <f t="shared" si="55"/>
        <v xml:space="preserve"> </v>
      </c>
      <c r="P140" s="3" t="str">
        <f>IF(O140="Plus",$K140,IF(O140="Basis",$K140-SUM(P$8:P139),IF(O140="Breedte",$K140-SUM(P$8:P139),IF(O139="Breedte",1-SUM(P$8:P139)," "))))</f>
        <v xml:space="preserve"> </v>
      </c>
      <c r="Q140" s="57" t="str">
        <f t="shared" si="49"/>
        <v/>
      </c>
      <c r="R140" s="124">
        <f t="shared" ref="R140:R201" si="69">F140</f>
        <v>179</v>
      </c>
      <c r="S140" s="12">
        <f t="shared" si="64"/>
        <v>73</v>
      </c>
      <c r="T140" s="18">
        <f t="shared" si="56"/>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7"/>
        <v>1</v>
      </c>
      <c r="Z140" s="12">
        <f t="shared" si="58"/>
        <v>1</v>
      </c>
      <c r="AA140" s="12">
        <f t="shared" si="59"/>
        <v>1</v>
      </c>
      <c r="AB140" s="12">
        <f t="shared" si="60"/>
        <v>1</v>
      </c>
      <c r="AD140" s="12">
        <f t="shared" si="65"/>
        <v>73</v>
      </c>
      <c r="AE140" s="18">
        <f t="shared" si="61"/>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62"/>
        <v>1</v>
      </c>
      <c r="AK140" s="12">
        <f t="shared" si="66"/>
        <v>1</v>
      </c>
      <c r="AL140" s="12">
        <f t="shared" si="67"/>
        <v>1</v>
      </c>
      <c r="AM140" s="12">
        <f t="shared" si="68"/>
        <v>1</v>
      </c>
    </row>
    <row r="141" spans="1:39" ht="12" customHeight="1" x14ac:dyDescent="0.15">
      <c r="A141" s="5">
        <f t="shared" si="50"/>
        <v>0</v>
      </c>
      <c r="B141" s="5">
        <f t="shared" si="51"/>
        <v>0</v>
      </c>
      <c r="C141" s="14">
        <f t="shared" si="63"/>
        <v>72</v>
      </c>
      <c r="F141" s="242">
        <f>VLOOKUP(C141,Blad1!$A:$B,2,0)</f>
        <v>179</v>
      </c>
      <c r="G141" s="67" t="str">
        <f t="shared" si="52"/>
        <v/>
      </c>
      <c r="H141" s="4" t="str">
        <f>IF(G141="I",$K141,IF(G141="II",$K141-SUM(H$8:H140),IF(G141="III",$K141-SUM(H$8:H140),IF(G141="IV",$K141-SUM(H$8:H140),IF(G141="V",1-SUM(H$8:H140)," ")))))</f>
        <v xml:space="preserve"> </v>
      </c>
      <c r="I141" s="68" t="str">
        <f t="shared" si="53"/>
        <v/>
      </c>
      <c r="J141" s="43" t="str">
        <f>IF(I141="A",$K141,IF(I141="B",$K141-SUM(J$8:J140),IF(I141="C",$K141-SUM(J$8:J140),IF(I141="D",$K141-SUM(J$8:J140),IF(I141="E",1-SUM(J$8:J140)," ")))))</f>
        <v xml:space="preserve"> </v>
      </c>
      <c r="K141" s="1">
        <f>IF(C$4=0,0,(SUM(D$8:D141)/C$4))</f>
        <v>0</v>
      </c>
      <c r="L141" s="9" t="str">
        <f t="shared" si="54"/>
        <v xml:space="preserve"> </v>
      </c>
      <c r="M141" s="2" t="str">
        <f>IF(U141=2,K141,IF(W141=2,K141-SUM(M$8:M140),IF(X141=2,K141-SUM(M$8:M140),IF(X140=2,1-SUM(M$8:M140)," "))))</f>
        <v xml:space="preserve"> </v>
      </c>
      <c r="N141" s="1" t="str">
        <f t="shared" si="55"/>
        <v xml:space="preserve"> </v>
      </c>
      <c r="P141" s="3" t="str">
        <f>IF(O141="Plus",$K141,IF(O141="Basis",$K141-SUM(P$8:P140),IF(O141="Breedte",$K141-SUM(P$8:P140),IF(O140="Breedte",1-SUM(P$8:P140)," "))))</f>
        <v xml:space="preserve"> </v>
      </c>
      <c r="Q141" s="57" t="str">
        <f t="shared" si="49"/>
        <v/>
      </c>
      <c r="R141" s="124">
        <f t="shared" si="69"/>
        <v>179</v>
      </c>
      <c r="S141" s="12">
        <f t="shared" si="64"/>
        <v>72</v>
      </c>
      <c r="T141" s="18">
        <f t="shared" si="56"/>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7"/>
        <v>1</v>
      </c>
      <c r="Z141" s="12">
        <f t="shared" si="58"/>
        <v>1</v>
      </c>
      <c r="AA141" s="12">
        <f t="shared" si="59"/>
        <v>1</v>
      </c>
      <c r="AB141" s="12">
        <f t="shared" si="60"/>
        <v>1</v>
      </c>
      <c r="AD141" s="12">
        <f t="shared" si="65"/>
        <v>72</v>
      </c>
      <c r="AE141" s="18">
        <f t="shared" si="61"/>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62"/>
        <v>1</v>
      </c>
      <c r="AK141" s="12">
        <f t="shared" si="66"/>
        <v>1</v>
      </c>
      <c r="AL141" s="12">
        <f t="shared" si="67"/>
        <v>1</v>
      </c>
      <c r="AM141" s="12">
        <f t="shared" si="68"/>
        <v>1</v>
      </c>
    </row>
    <row r="142" spans="1:39" ht="12" customHeight="1" x14ac:dyDescent="0.15">
      <c r="A142" s="5">
        <f t="shared" si="50"/>
        <v>0</v>
      </c>
      <c r="B142" s="5">
        <f t="shared" si="51"/>
        <v>0</v>
      </c>
      <c r="C142" s="14">
        <f t="shared" si="63"/>
        <v>71</v>
      </c>
      <c r="F142" s="242">
        <f>VLOOKUP(C142,Blad1!$A:$B,2,0)</f>
        <v>178</v>
      </c>
      <c r="G142" s="67" t="str">
        <f t="shared" si="52"/>
        <v/>
      </c>
      <c r="H142" s="4" t="str">
        <f>IF(G142="I",$K142,IF(G142="II",$K142-SUM(H$8:H141),IF(G142="III",$K142-SUM(H$8:H141),IF(G142="IV",$K142-SUM(H$8:H141),IF(G142="V",1-SUM(H$8:H141)," ")))))</f>
        <v xml:space="preserve"> </v>
      </c>
      <c r="I142" s="68" t="str">
        <f t="shared" si="53"/>
        <v/>
      </c>
      <c r="J142" s="43" t="str">
        <f>IF(I142="A",$K142,IF(I142="B",$K142-SUM(J$8:J141),IF(I142="C",$K142-SUM(J$8:J141),IF(I142="D",$K142-SUM(J$8:J141),IF(I142="E",1-SUM(J$8:J141)," ")))))</f>
        <v xml:space="preserve"> </v>
      </c>
      <c r="K142" s="1">
        <f>IF(C$4=0,0,(SUM(D$8:D142)/C$4))</f>
        <v>0</v>
      </c>
      <c r="L142" s="9" t="str">
        <f t="shared" si="54"/>
        <v xml:space="preserve"> </v>
      </c>
      <c r="M142" s="2" t="str">
        <f>IF(U142=2,K142,IF(W142=2,K142-SUM(M$8:M141),IF(X142=2,K142-SUM(M$8:M141),IF(X141=2,1-SUM(M$8:M141)," "))))</f>
        <v xml:space="preserve"> </v>
      </c>
      <c r="N142" s="1" t="str">
        <f t="shared" si="55"/>
        <v xml:space="preserve"> </v>
      </c>
      <c r="P142" s="3" t="str">
        <f>IF(O142="Plus",$K142,IF(O142="Basis",$K142-SUM(P$8:P141),IF(O142="Breedte",$K142-SUM(P$8:P141),IF(O141="Breedte",1-SUM(P$8:P141)," "))))</f>
        <v xml:space="preserve"> </v>
      </c>
      <c r="Q142" s="57" t="str">
        <f t="shared" ref="Q142:Q173" si="70">IF(L141="plus",IF(E142=0,"",CONCATENATE(E142,",")),IF(L141="basis",IF(E142=0,"",CONCATENATE(E142,",")),CONCATENATE(Q141,IF(E142=0,"",CONCATENATE(E142,", ")))))</f>
        <v/>
      </c>
      <c r="R142" s="124">
        <f t="shared" si="69"/>
        <v>178</v>
      </c>
      <c r="S142" s="12">
        <f t="shared" si="64"/>
        <v>71</v>
      </c>
      <c r="T142" s="18">
        <f t="shared" si="56"/>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7"/>
        <v>1</v>
      </c>
      <c r="Z142" s="12">
        <f t="shared" si="58"/>
        <v>1</v>
      </c>
      <c r="AA142" s="12">
        <f t="shared" si="59"/>
        <v>1</v>
      </c>
      <c r="AB142" s="12">
        <f t="shared" si="60"/>
        <v>1</v>
      </c>
      <c r="AD142" s="12">
        <f t="shared" si="65"/>
        <v>71</v>
      </c>
      <c r="AE142" s="18">
        <f t="shared" si="61"/>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62"/>
        <v>1</v>
      </c>
      <c r="AK142" s="12">
        <f t="shared" si="66"/>
        <v>1</v>
      </c>
      <c r="AL142" s="12">
        <f t="shared" si="67"/>
        <v>1</v>
      </c>
      <c r="AM142" s="12">
        <f t="shared" si="68"/>
        <v>1</v>
      </c>
    </row>
    <row r="143" spans="1:39" ht="12" customHeight="1" x14ac:dyDescent="0.15">
      <c r="A143" s="5">
        <f t="shared" si="50"/>
        <v>0</v>
      </c>
      <c r="B143" s="5">
        <f t="shared" si="51"/>
        <v>0</v>
      </c>
      <c r="C143" s="14">
        <f t="shared" si="63"/>
        <v>70</v>
      </c>
      <c r="F143" s="242">
        <f>VLOOKUP(C143,Blad1!$A:$B,2,0)</f>
        <v>178</v>
      </c>
      <c r="G143" s="67" t="str">
        <f t="shared" si="52"/>
        <v/>
      </c>
      <c r="H143" s="4" t="str">
        <f>IF(G143="I",$K143,IF(G143="II",$K143-SUM(H$8:H142),IF(G143="III",$K143-SUM(H$8:H142),IF(G143="IV",$K143-SUM(H$8:H142),IF(G143="V",1-SUM(H$8:H142)," ")))))</f>
        <v xml:space="preserve"> </v>
      </c>
      <c r="I143" s="68" t="str">
        <f t="shared" si="53"/>
        <v/>
      </c>
      <c r="J143" s="43" t="str">
        <f>IF(I143="A",$K143,IF(I143="B",$K143-SUM(J$8:J142),IF(I143="C",$K143-SUM(J$8:J142),IF(I143="D",$K143-SUM(J$8:J142),IF(I143="E",1-SUM(J$8:J142)," ")))))</f>
        <v xml:space="preserve"> </v>
      </c>
      <c r="K143" s="1">
        <f>IF(C$4=0,0,(SUM(D$8:D143)/C$4))</f>
        <v>0</v>
      </c>
      <c r="L143" s="9" t="str">
        <f t="shared" si="54"/>
        <v xml:space="preserve"> </v>
      </c>
      <c r="M143" s="2" t="str">
        <f>IF(U143=2,K143,IF(W143=2,K143-SUM(M$8:M142),IF(X143=2,K143-SUM(M$8:M142),IF(X142=2,1-SUM(M$8:M142)," "))))</f>
        <v xml:space="preserve"> </v>
      </c>
      <c r="N143" s="1" t="str">
        <f t="shared" si="55"/>
        <v xml:space="preserve"> </v>
      </c>
      <c r="P143" s="3" t="str">
        <f>IF(O143="Plus",$K143,IF(O143="Basis",$K143-SUM(P$8:P142),IF(O143="Breedte",$K143-SUM(P$8:P142),IF(O142="Breedte",1-SUM(P$8:P142)," "))))</f>
        <v xml:space="preserve"> </v>
      </c>
      <c r="Q143" s="57" t="str">
        <f t="shared" si="70"/>
        <v/>
      </c>
      <c r="R143" s="124">
        <f t="shared" si="69"/>
        <v>178</v>
      </c>
      <c r="S143" s="12">
        <f t="shared" si="64"/>
        <v>70</v>
      </c>
      <c r="T143" s="18">
        <f t="shared" si="56"/>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7"/>
        <v>1</v>
      </c>
      <c r="Z143" s="12">
        <f t="shared" si="58"/>
        <v>1</v>
      </c>
      <c r="AA143" s="12">
        <f t="shared" si="59"/>
        <v>1</v>
      </c>
      <c r="AB143" s="12">
        <f t="shared" si="60"/>
        <v>1</v>
      </c>
      <c r="AD143" s="12">
        <f t="shared" si="65"/>
        <v>70</v>
      </c>
      <c r="AE143" s="18">
        <f t="shared" si="61"/>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62"/>
        <v>1</v>
      </c>
      <c r="AK143" s="12">
        <f t="shared" si="66"/>
        <v>1</v>
      </c>
      <c r="AL143" s="12">
        <f t="shared" si="67"/>
        <v>1</v>
      </c>
      <c r="AM143" s="12">
        <f t="shared" si="68"/>
        <v>1</v>
      </c>
    </row>
    <row r="144" spans="1:39" ht="12" customHeight="1" x14ac:dyDescent="0.15">
      <c r="A144" s="5">
        <f t="shared" si="50"/>
        <v>0</v>
      </c>
      <c r="B144" s="5">
        <f t="shared" si="51"/>
        <v>0</v>
      </c>
      <c r="C144" s="14">
        <f t="shared" si="63"/>
        <v>69</v>
      </c>
      <c r="F144" s="242">
        <f>VLOOKUP(C144,Blad1!$A:$B,2,0)</f>
        <v>177</v>
      </c>
      <c r="G144" s="67" t="str">
        <f t="shared" si="52"/>
        <v/>
      </c>
      <c r="H144" s="4" t="str">
        <f>IF(G144="I",$K144,IF(G144="II",$K144-SUM(H$8:H143),IF(G144="III",$K144-SUM(H$8:H143),IF(G144="IV",$K144-SUM(H$8:H143),IF(G144="V",1-SUM(H$8:H143)," ")))))</f>
        <v xml:space="preserve"> </v>
      </c>
      <c r="I144" s="68" t="str">
        <f t="shared" si="53"/>
        <v/>
      </c>
      <c r="J144" s="43" t="str">
        <f>IF(I144="A",$K144,IF(I144="B",$K144-SUM(J$8:J143),IF(I144="C",$K144-SUM(J$8:J143),IF(I144="D",$K144-SUM(J$8:J143),IF(I144="E",1-SUM(J$8:J143)," ")))))</f>
        <v xml:space="preserve"> </v>
      </c>
      <c r="K144" s="1">
        <f>IF(C$4=0,0,(SUM(D$8:D144)/C$4))</f>
        <v>0</v>
      </c>
      <c r="L144" s="9" t="str">
        <f t="shared" si="54"/>
        <v xml:space="preserve"> </v>
      </c>
      <c r="M144" s="2" t="str">
        <f>IF(U144=2,K144,IF(W144=2,K144-SUM(M$8:M143),IF(X144=2,K144-SUM(M$8:M143),IF(X143=2,1-SUM(M$8:M143)," "))))</f>
        <v xml:space="preserve"> </v>
      </c>
      <c r="N144" s="1" t="str">
        <f t="shared" si="55"/>
        <v xml:space="preserve"> </v>
      </c>
      <c r="P144" s="3" t="str">
        <f>IF(O144="Plus",$K144,IF(O144="Basis",$K144-SUM(P$8:P143),IF(O144="Breedte",$K144-SUM(P$8:P143),IF(O143="Breedte",1-SUM(P$8:P143)," "))))</f>
        <v xml:space="preserve"> </v>
      </c>
      <c r="Q144" s="57" t="str">
        <f t="shared" si="70"/>
        <v/>
      </c>
      <c r="R144" s="124">
        <f t="shared" si="69"/>
        <v>177</v>
      </c>
      <c r="S144" s="12">
        <f t="shared" si="64"/>
        <v>69</v>
      </c>
      <c r="T144" s="18">
        <f t="shared" si="56"/>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7"/>
        <v>1</v>
      </c>
      <c r="Z144" s="12">
        <f t="shared" si="58"/>
        <v>1</v>
      </c>
      <c r="AA144" s="12">
        <f t="shared" si="59"/>
        <v>1</v>
      </c>
      <c r="AB144" s="12">
        <f t="shared" si="60"/>
        <v>1</v>
      </c>
      <c r="AD144" s="12">
        <f t="shared" si="65"/>
        <v>69</v>
      </c>
      <c r="AE144" s="18">
        <f t="shared" si="61"/>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62"/>
        <v>1</v>
      </c>
      <c r="AK144" s="12">
        <f t="shared" si="66"/>
        <v>1</v>
      </c>
      <c r="AL144" s="12">
        <f t="shared" si="67"/>
        <v>1</v>
      </c>
      <c r="AM144" s="12">
        <f t="shared" si="68"/>
        <v>1</v>
      </c>
    </row>
    <row r="145" spans="1:39" ht="12" customHeight="1" x14ac:dyDescent="0.15">
      <c r="A145" s="5">
        <f t="shared" si="50"/>
        <v>0</v>
      </c>
      <c r="B145" s="5">
        <f t="shared" si="51"/>
        <v>0</v>
      </c>
      <c r="C145" s="14">
        <f t="shared" si="63"/>
        <v>68</v>
      </c>
      <c r="F145" s="242">
        <f>VLOOKUP(C145,Blad1!$A:$B,2,0)</f>
        <v>177</v>
      </c>
      <c r="G145" s="67" t="str">
        <f t="shared" si="52"/>
        <v/>
      </c>
      <c r="H145" s="4" t="str">
        <f>IF(G145="I",$K145,IF(G145="II",$K145-SUM(H$8:H144),IF(G145="III",$K145-SUM(H$8:H144),IF(G145="IV",$K145-SUM(H$8:H144),IF(G145="V",1-SUM(H$8:H144)," ")))))</f>
        <v xml:space="preserve"> </v>
      </c>
      <c r="I145" s="68" t="str">
        <f t="shared" si="53"/>
        <v/>
      </c>
      <c r="J145" s="43" t="str">
        <f>IF(I145="A",$K145,IF(I145="B",$K145-SUM(J$8:J144),IF(I145="C",$K145-SUM(J$8:J144),IF(I145="D",$K145-SUM(J$8:J144),IF(I145="E",1-SUM(J$8:J144)," ")))))</f>
        <v xml:space="preserve"> </v>
      </c>
      <c r="K145" s="1">
        <f>IF(C$4=0,0,(SUM(D$8:D145)/C$4))</f>
        <v>0</v>
      </c>
      <c r="L145" s="9" t="str">
        <f t="shared" si="54"/>
        <v xml:space="preserve"> </v>
      </c>
      <c r="M145" s="2" t="str">
        <f>IF(U145=2,K145,IF(W145=2,K145-SUM(M$8:M144),IF(X145=2,K145-SUM(M$8:M144),IF(X144=2,1-SUM(M$8:M144)," "))))</f>
        <v xml:space="preserve"> </v>
      </c>
      <c r="N145" s="1" t="str">
        <f t="shared" si="55"/>
        <v xml:space="preserve"> </v>
      </c>
      <c r="P145" s="3" t="str">
        <f>IF(O145="Plus",$K145,IF(O145="Basis",$K145-SUM(P$8:P144),IF(O145="Breedte",$K145-SUM(P$8:P144),IF(O144="Breedte",1-SUM(P$8:P144)," "))))</f>
        <v xml:space="preserve"> </v>
      </c>
      <c r="Q145" s="57" t="str">
        <f t="shared" si="70"/>
        <v/>
      </c>
      <c r="R145" s="124">
        <f t="shared" si="69"/>
        <v>177</v>
      </c>
      <c r="S145" s="12">
        <f t="shared" si="64"/>
        <v>68</v>
      </c>
      <c r="T145" s="18">
        <f t="shared" si="56"/>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7"/>
        <v>1</v>
      </c>
      <c r="Z145" s="12">
        <f t="shared" si="58"/>
        <v>1</v>
      </c>
      <c r="AA145" s="12">
        <f t="shared" si="59"/>
        <v>1</v>
      </c>
      <c r="AB145" s="12">
        <f t="shared" si="60"/>
        <v>1</v>
      </c>
      <c r="AD145" s="12">
        <f t="shared" si="65"/>
        <v>68</v>
      </c>
      <c r="AE145" s="18">
        <f t="shared" si="61"/>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62"/>
        <v>1</v>
      </c>
      <c r="AK145" s="12">
        <f t="shared" si="66"/>
        <v>1</v>
      </c>
      <c r="AL145" s="12">
        <f t="shared" si="67"/>
        <v>1</v>
      </c>
      <c r="AM145" s="12">
        <f t="shared" si="68"/>
        <v>1</v>
      </c>
    </row>
    <row r="146" spans="1:39" ht="12" customHeight="1" x14ac:dyDescent="0.15">
      <c r="A146" s="5">
        <f t="shared" si="50"/>
        <v>0</v>
      </c>
      <c r="B146" s="5">
        <f t="shared" si="51"/>
        <v>0</v>
      </c>
      <c r="C146" s="14">
        <f t="shared" si="63"/>
        <v>67</v>
      </c>
      <c r="F146" s="242">
        <f>VLOOKUP(C146,Blad1!$A:$B,2,0)</f>
        <v>176</v>
      </c>
      <c r="G146" s="67" t="str">
        <f t="shared" si="52"/>
        <v/>
      </c>
      <c r="H146" s="4" t="str">
        <f>IF(G146="I",$K146,IF(G146="II",$K146-SUM(H$8:H145),IF(G146="III",$K146-SUM(H$8:H145),IF(G146="IV",$K146-SUM(H$8:H145),IF(G146="V",1-SUM(H$8:H145)," ")))))</f>
        <v xml:space="preserve"> </v>
      </c>
      <c r="I146" s="68" t="str">
        <f t="shared" si="53"/>
        <v/>
      </c>
      <c r="J146" s="43" t="str">
        <f>IF(I146="A",$K146,IF(I146="B",$K146-SUM(J$8:J145),IF(I146="C",$K146-SUM(J$8:J145),IF(I146="D",$K146-SUM(J$8:J145),IF(I146="E",1-SUM(J$8:J145)," ")))))</f>
        <v xml:space="preserve"> </v>
      </c>
      <c r="K146" s="1">
        <f>IF(C$4=0,0,(SUM(D$8:D146)/C$4))</f>
        <v>0</v>
      </c>
      <c r="L146" s="9" t="str">
        <f t="shared" si="54"/>
        <v xml:space="preserve"> </v>
      </c>
      <c r="M146" s="2" t="str">
        <f>IF(U146=2,K146,IF(W146=2,K146-SUM(M$8:M145),IF(X146=2,K146-SUM(M$8:M145),IF(X145=2,1-SUM(M$8:M145)," "))))</f>
        <v xml:space="preserve"> </v>
      </c>
      <c r="N146" s="1" t="str">
        <f t="shared" si="55"/>
        <v xml:space="preserve"> </v>
      </c>
      <c r="P146" s="3" t="str">
        <f>IF(O146="Plus",$K146,IF(O146="Basis",$K146-SUM(P$8:P145),IF(O146="Breedte",$K146-SUM(P$8:P145),IF(O145="Breedte",1-SUM(P$8:P145)," "))))</f>
        <v xml:space="preserve"> </v>
      </c>
      <c r="Q146" s="57" t="str">
        <f t="shared" si="70"/>
        <v/>
      </c>
      <c r="R146" s="124">
        <f t="shared" si="69"/>
        <v>176</v>
      </c>
      <c r="S146" s="12">
        <f t="shared" si="64"/>
        <v>67</v>
      </c>
      <c r="T146" s="18">
        <f t="shared" si="56"/>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7"/>
        <v>1</v>
      </c>
      <c r="Z146" s="12">
        <f t="shared" si="58"/>
        <v>1</v>
      </c>
      <c r="AA146" s="12">
        <f t="shared" si="59"/>
        <v>1</v>
      </c>
      <c r="AB146" s="12">
        <f t="shared" si="60"/>
        <v>1</v>
      </c>
      <c r="AD146" s="12">
        <f t="shared" si="65"/>
        <v>67</v>
      </c>
      <c r="AE146" s="18">
        <f t="shared" si="61"/>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62"/>
        <v>1</v>
      </c>
      <c r="AK146" s="12">
        <f t="shared" si="66"/>
        <v>1</v>
      </c>
      <c r="AL146" s="12">
        <f t="shared" si="67"/>
        <v>1</v>
      </c>
      <c r="AM146" s="12">
        <f t="shared" si="68"/>
        <v>1</v>
      </c>
    </row>
    <row r="147" spans="1:39" ht="12" customHeight="1" x14ac:dyDescent="0.15">
      <c r="A147" s="5">
        <f t="shared" si="50"/>
        <v>0</v>
      </c>
      <c r="B147" s="5">
        <f t="shared" si="51"/>
        <v>0</v>
      </c>
      <c r="C147" s="14">
        <f t="shared" si="63"/>
        <v>66</v>
      </c>
      <c r="F147" s="242">
        <f>VLOOKUP(C147,Blad1!$A:$B,2,0)</f>
        <v>176</v>
      </c>
      <c r="G147" s="67" t="str">
        <f t="shared" si="52"/>
        <v/>
      </c>
      <c r="H147" s="4" t="str">
        <f>IF(G147="I",$K147,IF(G147="II",$K147-SUM(H$8:H146),IF(G147="III",$K147-SUM(H$8:H146),IF(G147="IV",$K147-SUM(H$8:H146),IF(G147="V",1-SUM(H$8:H146)," ")))))</f>
        <v xml:space="preserve"> </v>
      </c>
      <c r="I147" s="68" t="str">
        <f t="shared" si="53"/>
        <v/>
      </c>
      <c r="J147" s="43" t="str">
        <f>IF(I147="A",$K147,IF(I147="B",$K147-SUM(J$8:J146),IF(I147="C",$K147-SUM(J$8:J146),IF(I147="D",$K147-SUM(J$8:J146),IF(I147="E",1-SUM(J$8:J146)," ")))))</f>
        <v xml:space="preserve"> </v>
      </c>
      <c r="K147" s="1">
        <f>IF(C$4=0,0,(SUM(D$8:D147)/C$4))</f>
        <v>0</v>
      </c>
      <c r="L147" s="9" t="str">
        <f t="shared" si="54"/>
        <v xml:space="preserve"> </v>
      </c>
      <c r="M147" s="2" t="str">
        <f>IF(U147=2,K147,IF(W147=2,K147-SUM(M$8:M146),IF(X147=2,K147-SUM(M$8:M146),IF(X146=2,1-SUM(M$8:M146)," "))))</f>
        <v xml:space="preserve"> </v>
      </c>
      <c r="N147" s="1" t="str">
        <f t="shared" si="55"/>
        <v xml:space="preserve"> </v>
      </c>
      <c r="P147" s="3" t="str">
        <f>IF(O147="Plus",$K147,IF(O147="Basis",$K147-SUM(P$8:P146),IF(O147="Breedte",$K147-SUM(P$8:P146),IF(O146="Breedte",1-SUM(P$8:P146)," "))))</f>
        <v xml:space="preserve"> </v>
      </c>
      <c r="Q147" s="57" t="str">
        <f t="shared" si="70"/>
        <v/>
      </c>
      <c r="R147" s="124">
        <f t="shared" si="69"/>
        <v>176</v>
      </c>
      <c r="S147" s="12">
        <f t="shared" si="64"/>
        <v>66</v>
      </c>
      <c r="T147" s="18">
        <f t="shared" si="56"/>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7"/>
        <v>1</v>
      </c>
      <c r="Z147" s="12">
        <f t="shared" si="58"/>
        <v>1</v>
      </c>
      <c r="AA147" s="12">
        <f t="shared" si="59"/>
        <v>1</v>
      </c>
      <c r="AB147" s="12">
        <f t="shared" si="60"/>
        <v>1</v>
      </c>
      <c r="AD147" s="12">
        <f t="shared" si="65"/>
        <v>66</v>
      </c>
      <c r="AE147" s="18">
        <f t="shared" si="61"/>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62"/>
        <v>1</v>
      </c>
      <c r="AK147" s="12">
        <f t="shared" si="66"/>
        <v>1</v>
      </c>
      <c r="AL147" s="12">
        <f t="shared" si="67"/>
        <v>1</v>
      </c>
      <c r="AM147" s="12">
        <f t="shared" si="68"/>
        <v>1</v>
      </c>
    </row>
    <row r="148" spans="1:39" ht="12" customHeight="1" x14ac:dyDescent="0.15">
      <c r="A148" s="5">
        <f t="shared" si="50"/>
        <v>0</v>
      </c>
      <c r="B148" s="5">
        <f t="shared" si="51"/>
        <v>0</v>
      </c>
      <c r="C148" s="14">
        <f t="shared" si="63"/>
        <v>65</v>
      </c>
      <c r="F148" s="242">
        <f>VLOOKUP(C148,Blad1!$A:$B,2,0)</f>
        <v>175</v>
      </c>
      <c r="G148" s="67" t="str">
        <f t="shared" si="52"/>
        <v/>
      </c>
      <c r="H148" s="4" t="str">
        <f>IF(G148="I",$K148,IF(G148="II",$K148-SUM(H$8:H147),IF(G148="III",$K148-SUM(H$8:H147),IF(G148="IV",$K148-SUM(H$8:H147),IF(G148="V",1-SUM(H$8:H147)," ")))))</f>
        <v xml:space="preserve"> </v>
      </c>
      <c r="I148" s="68" t="str">
        <f t="shared" si="53"/>
        <v/>
      </c>
      <c r="J148" s="43" t="str">
        <f>IF(I148="A",$K148,IF(I148="B",$K148-SUM(J$8:J147),IF(I148="C",$K148-SUM(J$8:J147),IF(I148="D",$K148-SUM(J$8:J147),IF(I148="E",1-SUM(J$8:J147)," ")))))</f>
        <v xml:space="preserve"> </v>
      </c>
      <c r="K148" s="1">
        <f>IF(C$4=0,0,(SUM(D$8:D148)/C$4))</f>
        <v>0</v>
      </c>
      <c r="L148" s="9" t="str">
        <f t="shared" si="54"/>
        <v xml:space="preserve"> </v>
      </c>
      <c r="M148" s="2" t="str">
        <f>IF(U148=2,K148,IF(W148=2,K148-SUM(M$8:M147),IF(X148=2,K148-SUM(M$8:M147),IF(X147=2,1-SUM(M$8:M147)," "))))</f>
        <v xml:space="preserve"> </v>
      </c>
      <c r="N148" s="1" t="str">
        <f t="shared" si="55"/>
        <v xml:space="preserve"> </v>
      </c>
      <c r="P148" s="3" t="str">
        <f>IF(O148="Plus",$K148,IF(O148="Basis",$K148-SUM(P$8:P147),IF(O148="Breedte",$K148-SUM(P$8:P147),IF(O147="Breedte",1-SUM(P$8:P147)," "))))</f>
        <v xml:space="preserve"> </v>
      </c>
      <c r="Q148" s="57" t="str">
        <f t="shared" si="70"/>
        <v/>
      </c>
      <c r="R148" s="124">
        <f t="shared" si="69"/>
        <v>175</v>
      </c>
      <c r="S148" s="12">
        <f t="shared" si="64"/>
        <v>65</v>
      </c>
      <c r="T148" s="18">
        <f t="shared" si="56"/>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7"/>
        <v>1</v>
      </c>
      <c r="Z148" s="12">
        <f t="shared" si="58"/>
        <v>1</v>
      </c>
      <c r="AA148" s="12">
        <f t="shared" si="59"/>
        <v>1</v>
      </c>
      <c r="AB148" s="12">
        <f t="shared" si="60"/>
        <v>1</v>
      </c>
      <c r="AD148" s="12">
        <f t="shared" si="65"/>
        <v>65</v>
      </c>
      <c r="AE148" s="18">
        <f t="shared" si="61"/>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62"/>
        <v>1</v>
      </c>
      <c r="AK148" s="12">
        <f t="shared" si="66"/>
        <v>1</v>
      </c>
      <c r="AL148" s="12">
        <f t="shared" si="67"/>
        <v>1</v>
      </c>
      <c r="AM148" s="12">
        <f t="shared" si="68"/>
        <v>1</v>
      </c>
    </row>
    <row r="149" spans="1:39" ht="12" customHeight="1" x14ac:dyDescent="0.15">
      <c r="A149" s="5">
        <f t="shared" si="50"/>
        <v>0</v>
      </c>
      <c r="B149" s="5">
        <f t="shared" si="51"/>
        <v>0</v>
      </c>
      <c r="C149" s="14">
        <f t="shared" si="63"/>
        <v>64</v>
      </c>
      <c r="F149" s="242">
        <f>VLOOKUP(C149,Blad1!$A:$B,2,0)</f>
        <v>175</v>
      </c>
      <c r="G149" s="67" t="str">
        <f t="shared" si="52"/>
        <v/>
      </c>
      <c r="H149" s="4" t="str">
        <f>IF(G149="I",$K149,IF(G149="II",$K149-SUM(H$8:H148),IF(G149="III",$K149-SUM(H$8:H148),IF(G149="IV",$K149-SUM(H$8:H148),IF(G149="V",1-SUM(H$8:H148)," ")))))</f>
        <v xml:space="preserve"> </v>
      </c>
      <c r="I149" s="68" t="str">
        <f t="shared" si="53"/>
        <v/>
      </c>
      <c r="J149" s="43" t="str">
        <f>IF(I149="A",$K149,IF(I149="B",$K149-SUM(J$8:J148),IF(I149="C",$K149-SUM(J$8:J148),IF(I149="D",$K149-SUM(J$8:J148),IF(I149="E",1-SUM(J$8:J148)," ")))))</f>
        <v xml:space="preserve"> </v>
      </c>
      <c r="K149" s="1">
        <f>IF(C$4=0,0,(SUM(D$8:D149)/C$4))</f>
        <v>0</v>
      </c>
      <c r="L149" s="9" t="str">
        <f t="shared" si="54"/>
        <v xml:space="preserve"> </v>
      </c>
      <c r="M149" s="2" t="str">
        <f>IF(U149=2,K149,IF(W149=2,K149-SUM(M$8:M148),IF(X149=2,K149-SUM(M$8:M148),IF(X148=2,1-SUM(M$8:M148)," "))))</f>
        <v xml:space="preserve"> </v>
      </c>
      <c r="N149" s="1" t="str">
        <f t="shared" si="55"/>
        <v xml:space="preserve"> </v>
      </c>
      <c r="P149" s="3" t="str">
        <f>IF(O149="Plus",$K149,IF(O149="Basis",$K149-SUM(P$8:P148),IF(O149="Breedte",$K149-SUM(P$8:P148),IF(O148="Breedte",1-SUM(P$8:P148)," "))))</f>
        <v xml:space="preserve"> </v>
      </c>
      <c r="Q149" s="57" t="str">
        <f t="shared" si="70"/>
        <v/>
      </c>
      <c r="R149" s="124">
        <f t="shared" si="69"/>
        <v>175</v>
      </c>
      <c r="S149" s="12">
        <f t="shared" si="64"/>
        <v>64</v>
      </c>
      <c r="T149" s="18">
        <f t="shared" si="56"/>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7"/>
        <v>1</v>
      </c>
      <c r="Z149" s="12">
        <f t="shared" si="58"/>
        <v>1</v>
      </c>
      <c r="AA149" s="12">
        <f t="shared" si="59"/>
        <v>1</v>
      </c>
      <c r="AB149" s="12">
        <f t="shared" si="60"/>
        <v>1</v>
      </c>
      <c r="AD149" s="12">
        <f t="shared" si="65"/>
        <v>64</v>
      </c>
      <c r="AE149" s="18">
        <f t="shared" si="61"/>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62"/>
        <v>1</v>
      </c>
      <c r="AK149" s="12">
        <f t="shared" si="66"/>
        <v>1</v>
      </c>
      <c r="AL149" s="12">
        <f t="shared" si="67"/>
        <v>1</v>
      </c>
      <c r="AM149" s="12">
        <f t="shared" si="68"/>
        <v>1</v>
      </c>
    </row>
    <row r="150" spans="1:39" ht="12" customHeight="1" x14ac:dyDescent="0.15">
      <c r="A150" s="5">
        <f t="shared" si="50"/>
        <v>0</v>
      </c>
      <c r="B150" s="5">
        <f t="shared" si="51"/>
        <v>0</v>
      </c>
      <c r="C150" s="14">
        <f t="shared" si="63"/>
        <v>63</v>
      </c>
      <c r="F150" s="242">
        <f>VLOOKUP(C150,Blad1!$A:$B,2,0)</f>
        <v>174</v>
      </c>
      <c r="G150" s="67" t="str">
        <f t="shared" si="52"/>
        <v/>
      </c>
      <c r="H150" s="4" t="str">
        <f>IF(G150="I",$K150,IF(G150="II",$K150-SUM(H$8:H149),IF(G150="III",$K150-SUM(H$8:H149),IF(G150="IV",$K150-SUM(H$8:H149),IF(G150="V",1-SUM(H$8:H149)," ")))))</f>
        <v xml:space="preserve"> </v>
      </c>
      <c r="I150" s="68" t="str">
        <f t="shared" si="53"/>
        <v/>
      </c>
      <c r="J150" s="43" t="str">
        <f>IF(I150="A",$K150,IF(I150="B",$K150-SUM(J$8:J149),IF(I150="C",$K150-SUM(J$8:J149),IF(I150="D",$K150-SUM(J$8:J149),IF(I150="E",1-SUM(J$8:J149)," ")))))</f>
        <v xml:space="preserve"> </v>
      </c>
      <c r="K150" s="1">
        <f>IF(C$4=0,0,(SUM(D$8:D150)/C$4))</f>
        <v>0</v>
      </c>
      <c r="L150" s="9" t="str">
        <f t="shared" si="54"/>
        <v xml:space="preserve"> </v>
      </c>
      <c r="M150" s="2" t="str">
        <f>IF(U150=2,K150,IF(W150=2,K150-SUM(M$8:M149),IF(X150=2,K150-SUM(M$8:M149),IF(X149=2,1-SUM(M$8:M149)," "))))</f>
        <v xml:space="preserve"> </v>
      </c>
      <c r="N150" s="1" t="str">
        <f t="shared" si="55"/>
        <v xml:space="preserve"> </v>
      </c>
      <c r="P150" s="3" t="str">
        <f>IF(O150="Plus",$K150,IF(O150="Basis",$K150-SUM(P$8:P149),IF(O150="Breedte",$K150-SUM(P$8:P149),IF(O149="Breedte",1-SUM(P$8:P149)," "))))</f>
        <v xml:space="preserve"> </v>
      </c>
      <c r="Q150" s="57" t="str">
        <f t="shared" si="70"/>
        <v/>
      </c>
      <c r="R150" s="124">
        <f t="shared" si="69"/>
        <v>174</v>
      </c>
      <c r="S150" s="12">
        <f t="shared" si="64"/>
        <v>63</v>
      </c>
      <c r="T150" s="18">
        <f t="shared" si="56"/>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7"/>
        <v>1</v>
      </c>
      <c r="Z150" s="12">
        <f t="shared" si="58"/>
        <v>1</v>
      </c>
      <c r="AA150" s="12">
        <f t="shared" si="59"/>
        <v>1</v>
      </c>
      <c r="AB150" s="12">
        <f t="shared" si="60"/>
        <v>1</v>
      </c>
      <c r="AD150" s="12">
        <f t="shared" si="65"/>
        <v>63</v>
      </c>
      <c r="AE150" s="18">
        <f t="shared" si="61"/>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62"/>
        <v>1</v>
      </c>
      <c r="AK150" s="12">
        <f t="shared" si="66"/>
        <v>1</v>
      </c>
      <c r="AL150" s="12">
        <f t="shared" si="67"/>
        <v>1</v>
      </c>
      <c r="AM150" s="12">
        <f t="shared" si="68"/>
        <v>1</v>
      </c>
    </row>
    <row r="151" spans="1:39" ht="12" customHeight="1" x14ac:dyDescent="0.15">
      <c r="A151" s="5">
        <f t="shared" si="50"/>
        <v>0</v>
      </c>
      <c r="B151" s="5">
        <f t="shared" si="51"/>
        <v>0</v>
      </c>
      <c r="C151" s="14">
        <f t="shared" si="63"/>
        <v>62</v>
      </c>
      <c r="F151" s="242">
        <f>VLOOKUP(C151,Blad1!$A:$B,2,0)</f>
        <v>174</v>
      </c>
      <c r="G151" s="67" t="str">
        <f t="shared" si="52"/>
        <v/>
      </c>
      <c r="H151" s="4" t="str">
        <f>IF(G151="I",$K151,IF(G151="II",$K151-SUM(H$8:H150),IF(G151="III",$K151-SUM(H$8:H150),IF(G151="IV",$K151-SUM(H$8:H150),IF(G151="V",1-SUM(H$8:H150)," ")))))</f>
        <v xml:space="preserve"> </v>
      </c>
      <c r="I151" s="68" t="str">
        <f t="shared" si="53"/>
        <v/>
      </c>
      <c r="J151" s="43" t="str">
        <f>IF(I151="A",$K151,IF(I151="B",$K151-SUM(J$8:J150),IF(I151="C",$K151-SUM(J$8:J150),IF(I151="D",$K151-SUM(J$8:J150),IF(I151="E",1-SUM(J$8:J150)," ")))))</f>
        <v xml:space="preserve"> </v>
      </c>
      <c r="K151" s="1">
        <f>IF(C$4=0,0,(SUM(D$8:D151)/C$4))</f>
        <v>0</v>
      </c>
      <c r="L151" s="9" t="str">
        <f t="shared" si="54"/>
        <v xml:space="preserve"> </v>
      </c>
      <c r="M151" s="2" t="str">
        <f>IF(U151=2,K151,IF(W151=2,K151-SUM(M$8:M150),IF(X151=2,K151-SUM(M$8:M150),IF(X150=2,1-SUM(M$8:M150)," "))))</f>
        <v xml:space="preserve"> </v>
      </c>
      <c r="N151" s="1" t="str">
        <f t="shared" si="55"/>
        <v xml:space="preserve"> </v>
      </c>
      <c r="P151" s="3" t="str">
        <f>IF(O151="Plus",$K151,IF(O151="Basis",$K151-SUM(P$8:P150),IF(O151="Breedte",$K151-SUM(P$8:P150),IF(O150="Breedte",1-SUM(P$8:P150)," "))))</f>
        <v xml:space="preserve"> </v>
      </c>
      <c r="Q151" s="57" t="str">
        <f t="shared" si="70"/>
        <v/>
      </c>
      <c r="R151" s="124">
        <f t="shared" si="69"/>
        <v>174</v>
      </c>
      <c r="S151" s="12">
        <f t="shared" si="64"/>
        <v>62</v>
      </c>
      <c r="T151" s="18">
        <f t="shared" si="56"/>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7"/>
        <v>1</v>
      </c>
      <c r="Z151" s="12">
        <f t="shared" si="58"/>
        <v>1</v>
      </c>
      <c r="AA151" s="12">
        <f t="shared" si="59"/>
        <v>1</v>
      </c>
      <c r="AB151" s="12">
        <f t="shared" si="60"/>
        <v>1</v>
      </c>
      <c r="AD151" s="12">
        <f t="shared" si="65"/>
        <v>62</v>
      </c>
      <c r="AE151" s="18">
        <f t="shared" si="61"/>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62"/>
        <v>1</v>
      </c>
      <c r="AK151" s="12">
        <f t="shared" si="66"/>
        <v>1</v>
      </c>
      <c r="AL151" s="12">
        <f t="shared" si="67"/>
        <v>1</v>
      </c>
      <c r="AM151" s="12">
        <f t="shared" si="68"/>
        <v>1</v>
      </c>
    </row>
    <row r="152" spans="1:39" ht="12" customHeight="1" x14ac:dyDescent="0.15">
      <c r="A152" s="5">
        <f t="shared" si="50"/>
        <v>0</v>
      </c>
      <c r="B152" s="5">
        <f t="shared" si="51"/>
        <v>0</v>
      </c>
      <c r="C152" s="14">
        <f t="shared" si="63"/>
        <v>61</v>
      </c>
      <c r="F152" s="242">
        <f>VLOOKUP(C152,Blad1!$A:$B,2,0)</f>
        <v>173</v>
      </c>
      <c r="G152" s="67" t="str">
        <f t="shared" si="52"/>
        <v/>
      </c>
      <c r="H152" s="4" t="str">
        <f>IF(G152="I",$K152,IF(G152="II",$K152-SUM(H$8:H151),IF(G152="III",$K152-SUM(H$8:H151),IF(G152="IV",$K152-SUM(H$8:H151),IF(G152="V",1-SUM(H$8:H151)," ")))))</f>
        <v xml:space="preserve"> </v>
      </c>
      <c r="I152" s="68" t="str">
        <f t="shared" si="53"/>
        <v/>
      </c>
      <c r="J152" s="43" t="str">
        <f>IF(I152="A",$K152,IF(I152="B",$K152-SUM(J$8:J151),IF(I152="C",$K152-SUM(J$8:J151),IF(I152="D",$K152-SUM(J$8:J151),IF(I152="E",1-SUM(J$8:J151)," ")))))</f>
        <v xml:space="preserve"> </v>
      </c>
      <c r="K152" s="1">
        <f>IF(C$4=0,0,(SUM(D$8:D152)/C$4))</f>
        <v>0</v>
      </c>
      <c r="L152" s="9" t="str">
        <f t="shared" si="54"/>
        <v xml:space="preserve"> </v>
      </c>
      <c r="M152" s="2" t="str">
        <f>IF(U152=2,K152,IF(W152=2,K152-SUM(M$8:M151),IF(X152=2,K152-SUM(M$8:M151),IF(X151=2,1-SUM(M$8:M151)," "))))</f>
        <v xml:space="preserve"> </v>
      </c>
      <c r="N152" s="1" t="str">
        <f t="shared" si="55"/>
        <v xml:space="preserve"> </v>
      </c>
      <c r="P152" s="3" t="str">
        <f>IF(O152="Plus",$K152,IF(O152="Basis",$K152-SUM(P$8:P151),IF(O152="Breedte",$K152-SUM(P$8:P151),IF(O151="Breedte",1-SUM(P$8:P151)," "))))</f>
        <v xml:space="preserve"> </v>
      </c>
      <c r="Q152" s="57" t="str">
        <f t="shared" si="70"/>
        <v/>
      </c>
      <c r="R152" s="124">
        <f t="shared" si="69"/>
        <v>173</v>
      </c>
      <c r="S152" s="12">
        <f t="shared" si="64"/>
        <v>61</v>
      </c>
      <c r="T152" s="18">
        <f t="shared" si="56"/>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7"/>
        <v>1</v>
      </c>
      <c r="Z152" s="12">
        <f t="shared" si="58"/>
        <v>1</v>
      </c>
      <c r="AA152" s="12">
        <f t="shared" si="59"/>
        <v>1</v>
      </c>
      <c r="AB152" s="12">
        <f t="shared" si="60"/>
        <v>1</v>
      </c>
      <c r="AD152" s="12">
        <f t="shared" si="65"/>
        <v>61</v>
      </c>
      <c r="AE152" s="18">
        <f t="shared" si="61"/>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62"/>
        <v>1</v>
      </c>
      <c r="AK152" s="12">
        <f t="shared" si="66"/>
        <v>1</v>
      </c>
      <c r="AL152" s="12">
        <f t="shared" si="67"/>
        <v>1</v>
      </c>
      <c r="AM152" s="12">
        <f t="shared" si="68"/>
        <v>1</v>
      </c>
    </row>
    <row r="153" spans="1:39" ht="12" customHeight="1" x14ac:dyDescent="0.15">
      <c r="A153" s="5">
        <f t="shared" si="50"/>
        <v>0</v>
      </c>
      <c r="B153" s="5">
        <f t="shared" si="51"/>
        <v>0</v>
      </c>
      <c r="C153" s="14">
        <f t="shared" si="63"/>
        <v>60</v>
      </c>
      <c r="F153" s="242">
        <f>VLOOKUP(C153,Blad1!$A:$B,2,0)</f>
        <v>173</v>
      </c>
      <c r="G153" s="67" t="str">
        <f t="shared" si="52"/>
        <v/>
      </c>
      <c r="H153" s="4" t="str">
        <f>IF(G153="I",$K153,IF(G153="II",$K153-SUM(H$8:H152),IF(G153="III",$K153-SUM(H$8:H152),IF(G153="IV",$K153-SUM(H$8:H152),IF(G153="V",1-SUM(H$8:H152)," ")))))</f>
        <v xml:space="preserve"> </v>
      </c>
      <c r="I153" s="68" t="str">
        <f t="shared" si="53"/>
        <v/>
      </c>
      <c r="J153" s="43" t="str">
        <f>IF(I153="A",$K153,IF(I153="B",$K153-SUM(J$8:J152),IF(I153="C",$K153-SUM(J$8:J152),IF(I153="D",$K153-SUM(J$8:J152),IF(I153="E",1-SUM(J$8:J152)," ")))))</f>
        <v xml:space="preserve"> </v>
      </c>
      <c r="K153" s="1">
        <f>IF(C$4=0,0,(SUM(D$8:D153)/C$4))</f>
        <v>0</v>
      </c>
      <c r="L153" s="9" t="str">
        <f t="shared" si="54"/>
        <v xml:space="preserve"> </v>
      </c>
      <c r="M153" s="2" t="str">
        <f>IF(U153=2,K153,IF(W153=2,K153-SUM(M$8:M152),IF(X153=2,K153-SUM(M$8:M152),IF(X152=2,1-SUM(M$8:M152)," "))))</f>
        <v xml:space="preserve"> </v>
      </c>
      <c r="N153" s="1" t="str">
        <f t="shared" si="55"/>
        <v xml:space="preserve"> </v>
      </c>
      <c r="P153" s="3" t="str">
        <f>IF(O153="Plus",$K153,IF(O153="Basis",$K153-SUM(P$8:P152),IF(O153="Breedte",$K153-SUM(P$8:P152),IF(O152="Breedte",1-SUM(P$8:P152)," "))))</f>
        <v xml:space="preserve"> </v>
      </c>
      <c r="Q153" s="57" t="str">
        <f t="shared" si="70"/>
        <v/>
      </c>
      <c r="R153" s="124">
        <f t="shared" si="69"/>
        <v>173</v>
      </c>
      <c r="S153" s="12">
        <f t="shared" si="64"/>
        <v>60</v>
      </c>
      <c r="T153" s="18">
        <f t="shared" si="56"/>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7"/>
        <v>1</v>
      </c>
      <c r="Z153" s="12">
        <f t="shared" si="58"/>
        <v>1</v>
      </c>
      <c r="AA153" s="12">
        <f t="shared" si="59"/>
        <v>1</v>
      </c>
      <c r="AB153" s="12">
        <f t="shared" si="60"/>
        <v>1</v>
      </c>
      <c r="AD153" s="12">
        <f t="shared" si="65"/>
        <v>60</v>
      </c>
      <c r="AE153" s="18">
        <f t="shared" si="61"/>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62"/>
        <v>1</v>
      </c>
      <c r="AK153" s="12">
        <f t="shared" si="66"/>
        <v>1</v>
      </c>
      <c r="AL153" s="12">
        <f t="shared" si="67"/>
        <v>1</v>
      </c>
      <c r="AM153" s="12">
        <f t="shared" si="68"/>
        <v>1</v>
      </c>
    </row>
    <row r="154" spans="1:39" ht="12" customHeight="1" x14ac:dyDescent="0.15">
      <c r="A154" s="5">
        <f t="shared" si="50"/>
        <v>0</v>
      </c>
      <c r="B154" s="5">
        <f t="shared" si="51"/>
        <v>0</v>
      </c>
      <c r="C154" s="14">
        <f t="shared" si="63"/>
        <v>59</v>
      </c>
      <c r="F154" s="242">
        <f>VLOOKUP(C154,Blad1!$A:$B,2,0)</f>
        <v>172</v>
      </c>
      <c r="G154" s="67" t="str">
        <f t="shared" si="52"/>
        <v/>
      </c>
      <c r="H154" s="4" t="str">
        <f>IF(G154="I",$K154,IF(G154="II",$K154-SUM(H$8:H153),IF(G154="III",$K154-SUM(H$8:H153),IF(G154="IV",$K154-SUM(H$8:H153),IF(G154="V",1-SUM(H$8:H153)," ")))))</f>
        <v xml:space="preserve"> </v>
      </c>
      <c r="I154" s="68" t="str">
        <f t="shared" si="53"/>
        <v/>
      </c>
      <c r="J154" s="43" t="str">
        <f>IF(I154="A",$K154,IF(I154="B",$K154-SUM(J$8:J153),IF(I154="C",$K154-SUM(J$8:J153),IF(I154="D",$K154-SUM(J$8:J153),IF(I154="E",1-SUM(J$8:J153)," ")))))</f>
        <v xml:space="preserve"> </v>
      </c>
      <c r="K154" s="1">
        <f>IF(C$4=0,0,(SUM(D$8:D154)/C$4))</f>
        <v>0</v>
      </c>
      <c r="L154" s="9" t="str">
        <f t="shared" si="54"/>
        <v xml:space="preserve"> </v>
      </c>
      <c r="M154" s="2" t="str">
        <f>IF(U154=2,K154,IF(W154=2,K154-SUM(M$8:M153),IF(X154=2,K154-SUM(M$8:M153),IF(X153=2,1-SUM(M$8:M153)," "))))</f>
        <v xml:space="preserve"> </v>
      </c>
      <c r="N154" s="1" t="str">
        <f t="shared" si="55"/>
        <v xml:space="preserve"> </v>
      </c>
      <c r="P154" s="3" t="str">
        <f>IF(O154="Plus",$K154,IF(O154="Basis",$K154-SUM(P$8:P153),IF(O154="Breedte",$K154-SUM(P$8:P153),IF(O153="Breedte",1-SUM(P$8:P153)," "))))</f>
        <v xml:space="preserve"> </v>
      </c>
      <c r="Q154" s="57" t="str">
        <f t="shared" si="70"/>
        <v/>
      </c>
      <c r="R154" s="124">
        <f t="shared" si="69"/>
        <v>172</v>
      </c>
      <c r="S154" s="12">
        <f t="shared" si="64"/>
        <v>59</v>
      </c>
      <c r="T154" s="18">
        <f t="shared" si="56"/>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7"/>
        <v>1</v>
      </c>
      <c r="Z154" s="12">
        <f t="shared" si="58"/>
        <v>1</v>
      </c>
      <c r="AA154" s="12">
        <f t="shared" si="59"/>
        <v>1</v>
      </c>
      <c r="AB154" s="12">
        <f t="shared" si="60"/>
        <v>1</v>
      </c>
      <c r="AD154" s="12">
        <f t="shared" si="65"/>
        <v>59</v>
      </c>
      <c r="AE154" s="18">
        <f t="shared" si="61"/>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62"/>
        <v>1</v>
      </c>
      <c r="AK154" s="12">
        <f t="shared" si="66"/>
        <v>1</v>
      </c>
      <c r="AL154" s="12">
        <f t="shared" si="67"/>
        <v>1</v>
      </c>
      <c r="AM154" s="12">
        <f t="shared" si="68"/>
        <v>1</v>
      </c>
    </row>
    <row r="155" spans="1:39" ht="12" customHeight="1" x14ac:dyDescent="0.15">
      <c r="A155" s="5">
        <f t="shared" si="50"/>
        <v>0</v>
      </c>
      <c r="B155" s="5">
        <f t="shared" si="51"/>
        <v>0</v>
      </c>
      <c r="C155" s="14">
        <f t="shared" si="63"/>
        <v>58</v>
      </c>
      <c r="F155" s="242">
        <f>VLOOKUP(C155,Blad1!$A:$B,2,0)</f>
        <v>172</v>
      </c>
      <c r="G155" s="67" t="str">
        <f t="shared" si="52"/>
        <v/>
      </c>
      <c r="H155" s="4" t="str">
        <f>IF(G155="I",$K155,IF(G155="II",$K155-SUM(H$8:H154),IF(G155="III",$K155-SUM(H$8:H154),IF(G155="IV",$K155-SUM(H$8:H154),IF(G155="V",1-SUM(H$8:H154)," ")))))</f>
        <v xml:space="preserve"> </v>
      </c>
      <c r="I155" s="68" t="str">
        <f t="shared" si="53"/>
        <v/>
      </c>
      <c r="J155" s="43" t="str">
        <f>IF(I155="A",$K155,IF(I155="B",$K155-SUM(J$8:J154),IF(I155="C",$K155-SUM(J$8:J154),IF(I155="D",$K155-SUM(J$8:J154),IF(I155="E",1-SUM(J$8:J154)," ")))))</f>
        <v xml:space="preserve"> </v>
      </c>
      <c r="K155" s="1">
        <f>IF(C$4=0,0,(SUM(D$8:D155)/C$4))</f>
        <v>0</v>
      </c>
      <c r="L155" s="9" t="str">
        <f t="shared" si="54"/>
        <v xml:space="preserve"> </v>
      </c>
      <c r="M155" s="2" t="str">
        <f>IF(U155=2,K155,IF(W155=2,K155-SUM(M$8:M154),IF(X155=2,K155-SUM(M$8:M154),IF(X154=2,1-SUM(M$8:M154)," "))))</f>
        <v xml:space="preserve"> </v>
      </c>
      <c r="N155" s="1" t="str">
        <f t="shared" si="55"/>
        <v xml:space="preserve"> </v>
      </c>
      <c r="P155" s="3" t="str">
        <f>IF(O155="Plus",$K155,IF(O155="Basis",$K155-SUM(P$8:P154),IF(O155="Breedte",$K155-SUM(P$8:P154),IF(O154="Breedte",1-SUM(P$8:P154)," "))))</f>
        <v xml:space="preserve"> </v>
      </c>
      <c r="Q155" s="57" t="str">
        <f t="shared" si="70"/>
        <v/>
      </c>
      <c r="R155" s="124">
        <f t="shared" si="69"/>
        <v>172</v>
      </c>
      <c r="S155" s="12">
        <f t="shared" si="64"/>
        <v>58</v>
      </c>
      <c r="T155" s="18">
        <f t="shared" si="56"/>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7"/>
        <v>1</v>
      </c>
      <c r="Z155" s="12">
        <f t="shared" si="58"/>
        <v>1</v>
      </c>
      <c r="AA155" s="12">
        <f t="shared" si="59"/>
        <v>1</v>
      </c>
      <c r="AB155" s="12">
        <f t="shared" si="60"/>
        <v>1</v>
      </c>
      <c r="AD155" s="12">
        <f t="shared" si="65"/>
        <v>58</v>
      </c>
      <c r="AE155" s="18">
        <f t="shared" si="61"/>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62"/>
        <v>1</v>
      </c>
      <c r="AK155" s="12">
        <f t="shared" si="66"/>
        <v>1</v>
      </c>
      <c r="AL155" s="12">
        <f t="shared" si="67"/>
        <v>1</v>
      </c>
      <c r="AM155" s="12">
        <f t="shared" si="68"/>
        <v>1</v>
      </c>
    </row>
    <row r="156" spans="1:39" ht="12" customHeight="1" x14ac:dyDescent="0.15">
      <c r="A156" s="5">
        <f t="shared" si="50"/>
        <v>0</v>
      </c>
      <c r="B156" s="5">
        <f t="shared" si="51"/>
        <v>0</v>
      </c>
      <c r="C156" s="14">
        <f t="shared" si="63"/>
        <v>57</v>
      </c>
      <c r="F156" s="242">
        <f>VLOOKUP(C156,Blad1!$A:$B,2,0)</f>
        <v>172</v>
      </c>
      <c r="G156" s="67" t="str">
        <f t="shared" si="52"/>
        <v/>
      </c>
      <c r="H156" s="4" t="str">
        <f>IF(G156="I",$K156,IF(G156="II",$K156-SUM(H$8:H155),IF(G156="III",$K156-SUM(H$8:H155),IF(G156="IV",$K156-SUM(H$8:H155),IF(G156="V",1-SUM(H$8:H155)," ")))))</f>
        <v xml:space="preserve"> </v>
      </c>
      <c r="I156" s="68" t="str">
        <f t="shared" si="53"/>
        <v/>
      </c>
      <c r="J156" s="43" t="str">
        <f>IF(I156="A",$K156,IF(I156="B",$K156-SUM(J$8:J155),IF(I156="C",$K156-SUM(J$8:J155),IF(I156="D",$K156-SUM(J$8:J155),IF(I156="E",1-SUM(J$8:J155)," ")))))</f>
        <v xml:space="preserve"> </v>
      </c>
      <c r="K156" s="1">
        <f>IF(C$4=0,0,(SUM(D$8:D156)/C$4))</f>
        <v>0</v>
      </c>
      <c r="L156" s="9" t="str">
        <f t="shared" si="54"/>
        <v xml:space="preserve"> </v>
      </c>
      <c r="M156" s="2" t="str">
        <f>IF(U156=2,K156,IF(W156=2,K156-SUM(M$8:M155),IF(X156=2,K156-SUM(M$8:M155),IF(X155=2,1-SUM(M$8:M155)," "))))</f>
        <v xml:space="preserve"> </v>
      </c>
      <c r="N156" s="1" t="str">
        <f t="shared" si="55"/>
        <v xml:space="preserve"> </v>
      </c>
      <c r="P156" s="3" t="str">
        <f>IF(O156="Plus",$K156,IF(O156="Basis",$K156-SUM(P$8:P155),IF(O156="Breedte",$K156-SUM(P$8:P155),IF(O155="Breedte",1-SUM(P$8:P155)," "))))</f>
        <v xml:space="preserve"> </v>
      </c>
      <c r="Q156" s="57" t="str">
        <f t="shared" si="70"/>
        <v/>
      </c>
      <c r="R156" s="124">
        <f t="shared" si="69"/>
        <v>172</v>
      </c>
      <c r="S156" s="12">
        <f t="shared" si="64"/>
        <v>57</v>
      </c>
      <c r="T156" s="18">
        <f t="shared" si="56"/>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7"/>
        <v>1</v>
      </c>
      <c r="Z156" s="12">
        <f t="shared" si="58"/>
        <v>1</v>
      </c>
      <c r="AA156" s="12">
        <f t="shared" si="59"/>
        <v>1</v>
      </c>
      <c r="AB156" s="12">
        <f t="shared" si="60"/>
        <v>1</v>
      </c>
      <c r="AD156" s="12">
        <f t="shared" si="65"/>
        <v>57</v>
      </c>
      <c r="AE156" s="18">
        <f t="shared" si="61"/>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62"/>
        <v>1</v>
      </c>
      <c r="AK156" s="12">
        <f t="shared" si="66"/>
        <v>1</v>
      </c>
      <c r="AL156" s="12">
        <f t="shared" si="67"/>
        <v>1</v>
      </c>
      <c r="AM156" s="12">
        <f t="shared" si="68"/>
        <v>1</v>
      </c>
    </row>
    <row r="157" spans="1:39" ht="12" customHeight="1" x14ac:dyDescent="0.15">
      <c r="A157" s="5">
        <f t="shared" si="50"/>
        <v>0</v>
      </c>
      <c r="B157" s="5">
        <f t="shared" si="51"/>
        <v>0</v>
      </c>
      <c r="C157" s="14">
        <f t="shared" si="63"/>
        <v>56</v>
      </c>
      <c r="F157" s="242">
        <f>VLOOKUP(C157,Blad1!$A:$B,2,0)</f>
        <v>171</v>
      </c>
      <c r="G157" s="67" t="str">
        <f t="shared" si="52"/>
        <v/>
      </c>
      <c r="H157" s="4" t="str">
        <f>IF(G157="I",$K157,IF(G157="II",$K157-SUM(H$8:H156),IF(G157="III",$K157-SUM(H$8:H156),IF(G157="IV",$K157-SUM(H$8:H156),IF(G157="V",1-SUM(H$8:H156)," ")))))</f>
        <v xml:space="preserve"> </v>
      </c>
      <c r="I157" s="68" t="str">
        <f t="shared" si="53"/>
        <v/>
      </c>
      <c r="J157" s="43" t="str">
        <f>IF(I157="A",$K157,IF(I157="B",$K157-SUM(J$8:J156),IF(I157="C",$K157-SUM(J$8:J156),IF(I157="D",$K157-SUM(J$8:J156),IF(I157="E",1-SUM(J$8:J156)," ")))))</f>
        <v xml:space="preserve"> </v>
      </c>
      <c r="K157" s="1">
        <f>IF(C$4=0,0,(SUM(D$8:D157)/C$4))</f>
        <v>0</v>
      </c>
      <c r="L157" s="9" t="str">
        <f t="shared" si="54"/>
        <v xml:space="preserve"> </v>
      </c>
      <c r="M157" s="2" t="str">
        <f>IF(U157=2,K157,IF(W157=2,K157-SUM(M$8:M156),IF(X157=2,K157-SUM(M$8:M156),IF(X156=2,1-SUM(M$8:M156)," "))))</f>
        <v xml:space="preserve"> </v>
      </c>
      <c r="N157" s="1" t="str">
        <f t="shared" si="55"/>
        <v xml:space="preserve"> </v>
      </c>
      <c r="P157" s="3" t="str">
        <f>IF(O157="Plus",$K157,IF(O157="Basis",$K157-SUM(P$8:P156),IF(O157="Breedte",$K157-SUM(P$8:P156),IF(O156="Breedte",1-SUM(P$8:P156)," "))))</f>
        <v xml:space="preserve"> </v>
      </c>
      <c r="Q157" s="57" t="str">
        <f t="shared" si="70"/>
        <v/>
      </c>
      <c r="R157" s="124">
        <f t="shared" si="69"/>
        <v>171</v>
      </c>
      <c r="S157" s="12">
        <f t="shared" si="64"/>
        <v>56</v>
      </c>
      <c r="T157" s="18">
        <f t="shared" si="56"/>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7"/>
        <v>1</v>
      </c>
      <c r="Z157" s="12">
        <f t="shared" si="58"/>
        <v>1</v>
      </c>
      <c r="AA157" s="12">
        <f t="shared" si="59"/>
        <v>1</v>
      </c>
      <c r="AB157" s="12">
        <f t="shared" si="60"/>
        <v>1</v>
      </c>
      <c r="AD157" s="12">
        <f t="shared" si="65"/>
        <v>56</v>
      </c>
      <c r="AE157" s="18">
        <f t="shared" si="61"/>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62"/>
        <v>1</v>
      </c>
      <c r="AK157" s="12">
        <f t="shared" si="66"/>
        <v>1</v>
      </c>
      <c r="AL157" s="12">
        <f t="shared" si="67"/>
        <v>1</v>
      </c>
      <c r="AM157" s="12">
        <f t="shared" si="68"/>
        <v>1</v>
      </c>
    </row>
    <row r="158" spans="1:39" ht="12" customHeight="1" x14ac:dyDescent="0.15">
      <c r="A158" s="5">
        <f t="shared" si="50"/>
        <v>0</v>
      </c>
      <c r="B158" s="5">
        <f t="shared" si="51"/>
        <v>0</v>
      </c>
      <c r="C158" s="14">
        <f t="shared" si="63"/>
        <v>55</v>
      </c>
      <c r="F158" s="242">
        <f>VLOOKUP(C158,Blad1!$A:$B,2,0)</f>
        <v>171</v>
      </c>
      <c r="G158" s="67" t="str">
        <f t="shared" si="52"/>
        <v/>
      </c>
      <c r="H158" s="4" t="str">
        <f>IF(G158="I",$K158,IF(G158="II",$K158-SUM(H$8:H157),IF(G158="III",$K158-SUM(H$8:H157),IF(G158="IV",$K158-SUM(H$8:H157),IF(G158="V",1-SUM(H$8:H157)," ")))))</f>
        <v xml:space="preserve"> </v>
      </c>
      <c r="I158" s="68" t="str">
        <f t="shared" si="53"/>
        <v/>
      </c>
      <c r="J158" s="43" t="str">
        <f>IF(I158="A",$K158,IF(I158="B",$K158-SUM(J$8:J157),IF(I158="C",$K158-SUM(J$8:J157),IF(I158="D",$K158-SUM(J$8:J157),IF(I158="E",1-SUM(J$8:J157)," ")))))</f>
        <v xml:space="preserve"> </v>
      </c>
      <c r="K158" s="1">
        <f>IF(C$4=0,0,(SUM(D$8:D158)/C$4))</f>
        <v>0</v>
      </c>
      <c r="L158" s="9" t="str">
        <f t="shared" si="54"/>
        <v xml:space="preserve"> </v>
      </c>
      <c r="M158" s="2" t="str">
        <f>IF(U158=2,K158,IF(W158=2,K158-SUM(M$8:M157),IF(X158=2,K158-SUM(M$8:M157),IF(X157=2,1-SUM(M$8:M157)," "))))</f>
        <v xml:space="preserve"> </v>
      </c>
      <c r="N158" s="1" t="str">
        <f t="shared" si="55"/>
        <v xml:space="preserve"> </v>
      </c>
      <c r="P158" s="3" t="str">
        <f>IF(O158="Plus",$K158,IF(O158="Basis",$K158-SUM(P$8:P157),IF(O158="Breedte",$K158-SUM(P$8:P157),IF(O157="Breedte",1-SUM(P$8:P157)," "))))</f>
        <v xml:space="preserve"> </v>
      </c>
      <c r="Q158" s="57" t="str">
        <f t="shared" si="70"/>
        <v/>
      </c>
      <c r="R158" s="124">
        <f t="shared" si="69"/>
        <v>171</v>
      </c>
      <c r="S158" s="12">
        <f t="shared" si="64"/>
        <v>55</v>
      </c>
      <c r="T158" s="18">
        <f t="shared" si="56"/>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7"/>
        <v>1</v>
      </c>
      <c r="Z158" s="12">
        <f t="shared" si="58"/>
        <v>1</v>
      </c>
      <c r="AA158" s="12">
        <f t="shared" si="59"/>
        <v>1</v>
      </c>
      <c r="AB158" s="12">
        <f t="shared" si="60"/>
        <v>1</v>
      </c>
      <c r="AD158" s="12">
        <f t="shared" si="65"/>
        <v>55</v>
      </c>
      <c r="AE158" s="18">
        <f t="shared" si="61"/>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62"/>
        <v>1</v>
      </c>
      <c r="AK158" s="12">
        <f t="shared" si="66"/>
        <v>1</v>
      </c>
      <c r="AL158" s="12">
        <f t="shared" si="67"/>
        <v>1</v>
      </c>
      <c r="AM158" s="12">
        <f t="shared" si="68"/>
        <v>1</v>
      </c>
    </row>
    <row r="159" spans="1:39" ht="12" customHeight="1" x14ac:dyDescent="0.15">
      <c r="A159" s="5">
        <f t="shared" si="50"/>
        <v>0</v>
      </c>
      <c r="B159" s="5">
        <f t="shared" si="51"/>
        <v>0</v>
      </c>
      <c r="C159" s="14">
        <f t="shared" ref="C159:C222" si="71">C158-1</f>
        <v>54</v>
      </c>
      <c r="F159" s="242">
        <f>VLOOKUP(C159,Blad1!$A:$B,2,0)</f>
        <v>170</v>
      </c>
      <c r="G159" s="67" t="str">
        <f t="shared" si="52"/>
        <v/>
      </c>
      <c r="H159" s="4" t="str">
        <f>IF(G159="I",$K159,IF(G159="II",$K159-SUM(H$8:H158),IF(G159="III",$K159-SUM(H$8:H158),IF(G159="IV",$K159-SUM(H$8:H158),IF(G159="V",1-SUM(H$8:H158)," ")))))</f>
        <v xml:space="preserve"> </v>
      </c>
      <c r="I159" s="68" t="str">
        <f t="shared" si="53"/>
        <v/>
      </c>
      <c r="J159" s="43" t="str">
        <f>IF(I159="A",$K159,IF(I159="B",$K159-SUM(J$8:J158),IF(I159="C",$K159-SUM(J$8:J158),IF(I159="D",$K159-SUM(J$8:J158),IF(I159="E",1-SUM(J$8:J158)," ")))))</f>
        <v xml:space="preserve"> </v>
      </c>
      <c r="K159" s="1">
        <f>IF(C$4=0,0,(SUM(D$8:D159)/C$4))</f>
        <v>0</v>
      </c>
      <c r="L159" s="9" t="str">
        <f t="shared" si="54"/>
        <v xml:space="preserve"> </v>
      </c>
      <c r="M159" s="2" t="str">
        <f>IF(U159=2,K159,IF(W159=2,K159-SUM(M$8:M158),IF(X159=2,K159-SUM(M$8:M158),IF(X158=2,1-SUM(M$8:M158)," "))))</f>
        <v xml:space="preserve"> </v>
      </c>
      <c r="N159" s="1" t="str">
        <f t="shared" si="55"/>
        <v xml:space="preserve"> </v>
      </c>
      <c r="P159" s="3" t="str">
        <f>IF(O159="Plus",$K159,IF(O159="Basis",$K159-SUM(P$8:P158),IF(O159="Breedte",$K159-SUM(P$8:P158),IF(O158="Breedte",1-SUM(P$8:P158)," "))))</f>
        <v xml:space="preserve"> </v>
      </c>
      <c r="Q159" s="57" t="str">
        <f t="shared" si="70"/>
        <v/>
      </c>
      <c r="R159" s="124">
        <f t="shared" si="69"/>
        <v>170</v>
      </c>
      <c r="S159" s="12">
        <f t="shared" ref="S159:S208" si="72">C159</f>
        <v>54</v>
      </c>
      <c r="T159" s="18">
        <f t="shared" si="56"/>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7"/>
        <v>1</v>
      </c>
      <c r="Z159" s="12">
        <f t="shared" si="58"/>
        <v>1</v>
      </c>
      <c r="AA159" s="12">
        <f t="shared" si="59"/>
        <v>1</v>
      </c>
      <c r="AB159" s="12">
        <f t="shared" si="60"/>
        <v>1</v>
      </c>
      <c r="AD159" s="12">
        <f t="shared" si="65"/>
        <v>54</v>
      </c>
      <c r="AE159" s="18">
        <f t="shared" si="61"/>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62"/>
        <v>1</v>
      </c>
      <c r="AK159" s="12">
        <f t="shared" si="66"/>
        <v>1</v>
      </c>
      <c r="AL159" s="12">
        <f t="shared" si="67"/>
        <v>1</v>
      </c>
      <c r="AM159" s="12">
        <f t="shared" si="68"/>
        <v>1</v>
      </c>
    </row>
    <row r="160" spans="1:39" ht="12" customHeight="1" x14ac:dyDescent="0.15">
      <c r="A160" s="5">
        <f t="shared" si="50"/>
        <v>0</v>
      </c>
      <c r="B160" s="5">
        <f t="shared" si="51"/>
        <v>0</v>
      </c>
      <c r="C160" s="14">
        <f t="shared" si="71"/>
        <v>53</v>
      </c>
      <c r="F160" s="242">
        <f>VLOOKUP(C160,Blad1!$A:$B,2,0)</f>
        <v>170</v>
      </c>
      <c r="G160" s="67" t="str">
        <f t="shared" si="52"/>
        <v/>
      </c>
      <c r="H160" s="4" t="str">
        <f>IF(G160="I",$K160,IF(G160="II",$K160-SUM(H$8:H159),IF(G160="III",$K160-SUM(H$8:H159),IF(G160="IV",$K160-SUM(H$8:H159),IF(G160="V",1-SUM(H$8:H159)," ")))))</f>
        <v xml:space="preserve"> </v>
      </c>
      <c r="I160" s="68" t="str">
        <f t="shared" si="53"/>
        <v/>
      </c>
      <c r="J160" s="43" t="str">
        <f>IF(I160="A",$K160,IF(I160="B",$K160-SUM(J$8:J159),IF(I160="C",$K160-SUM(J$8:J159),IF(I160="D",$K160-SUM(J$8:J159),IF(I160="E",1-SUM(J$8:J159)," ")))))</f>
        <v xml:space="preserve"> </v>
      </c>
      <c r="K160" s="1">
        <f>IF(C$4=0,0,(SUM(D$8:D160)/C$4))</f>
        <v>0</v>
      </c>
      <c r="L160" s="9" t="str">
        <f t="shared" si="54"/>
        <v xml:space="preserve"> </v>
      </c>
      <c r="M160" s="2" t="str">
        <f>IF(U160=2,K160,IF(W160=2,K160-SUM(M$8:M159),IF(X160=2,K160-SUM(M$8:M159),IF(X159=2,1-SUM(M$8:M159)," "))))</f>
        <v xml:space="preserve"> </v>
      </c>
      <c r="N160" s="1" t="str">
        <f t="shared" si="55"/>
        <v xml:space="preserve"> </v>
      </c>
      <c r="P160" s="3" t="str">
        <f>IF(O160="Plus",$K160,IF(O160="Basis",$K160-SUM(P$8:P159),IF(O160="Breedte",$K160-SUM(P$8:P159),IF(O159="Breedte",1-SUM(P$8:P159)," "))))</f>
        <v xml:space="preserve"> </v>
      </c>
      <c r="Q160" s="57" t="str">
        <f t="shared" si="70"/>
        <v/>
      </c>
      <c r="R160" s="124">
        <f t="shared" si="69"/>
        <v>170</v>
      </c>
      <c r="S160" s="12">
        <f t="shared" si="72"/>
        <v>53</v>
      </c>
      <c r="T160" s="18">
        <f t="shared" si="56"/>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7"/>
        <v>1</v>
      </c>
      <c r="Z160" s="12">
        <f t="shared" si="58"/>
        <v>1</v>
      </c>
      <c r="AA160" s="12">
        <f t="shared" si="59"/>
        <v>1</v>
      </c>
      <c r="AB160" s="12">
        <f t="shared" si="60"/>
        <v>1</v>
      </c>
      <c r="AD160" s="12">
        <f t="shared" si="65"/>
        <v>53</v>
      </c>
      <c r="AE160" s="18">
        <f t="shared" si="61"/>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62"/>
        <v>1</v>
      </c>
      <c r="AK160" s="12">
        <f t="shared" si="66"/>
        <v>1</v>
      </c>
      <c r="AL160" s="12">
        <f t="shared" si="67"/>
        <v>1</v>
      </c>
      <c r="AM160" s="12">
        <f t="shared" si="68"/>
        <v>1</v>
      </c>
    </row>
    <row r="161" spans="1:39" ht="12" customHeight="1" x14ac:dyDescent="0.15">
      <c r="A161" s="5">
        <f t="shared" si="50"/>
        <v>0</v>
      </c>
      <c r="B161" s="5">
        <f t="shared" si="51"/>
        <v>0</v>
      </c>
      <c r="C161" s="14">
        <f t="shared" si="71"/>
        <v>52</v>
      </c>
      <c r="F161" s="242">
        <f>VLOOKUP(C161,Blad1!$A:$B,2,0)</f>
        <v>169</v>
      </c>
      <c r="G161" s="67" t="str">
        <f t="shared" si="52"/>
        <v/>
      </c>
      <c r="H161" s="4" t="str">
        <f>IF(G161="I",$K161,IF(G161="II",$K161-SUM(H$8:H160),IF(G161="III",$K161-SUM(H$8:H160),IF(G161="IV",$K161-SUM(H$8:H160),IF(G161="V",1-SUM(H$8:H160)," ")))))</f>
        <v xml:space="preserve"> </v>
      </c>
      <c r="I161" s="68" t="str">
        <f t="shared" si="53"/>
        <v/>
      </c>
      <c r="J161" s="43" t="str">
        <f>IF(I161="A",$K161,IF(I161="B",$K161-SUM(J$8:J160),IF(I161="C",$K161-SUM(J$8:J160),IF(I161="D",$K161-SUM(J$8:J160),IF(I161="E",1-SUM(J$8:J160)," ")))))</f>
        <v xml:space="preserve"> </v>
      </c>
      <c r="K161" s="1">
        <f>IF(C$4=0,0,(SUM(D$8:D161)/C$4))</f>
        <v>0</v>
      </c>
      <c r="L161" s="9" t="str">
        <f t="shared" si="54"/>
        <v xml:space="preserve"> </v>
      </c>
      <c r="M161" s="2" t="str">
        <f>IF(U161=2,K161,IF(W161=2,K161-SUM(M$8:M160),IF(X161=2,K161-SUM(M$8:M160),IF(X160=2,1-SUM(M$8:M160)," "))))</f>
        <v xml:space="preserve"> </v>
      </c>
      <c r="N161" s="1" t="str">
        <f t="shared" si="55"/>
        <v xml:space="preserve"> </v>
      </c>
      <c r="P161" s="3" t="str">
        <f>IF(O161="Plus",$K161,IF(O161="Basis",$K161-SUM(P$8:P160),IF(O161="Breedte",$K161-SUM(P$8:P160),IF(O160="Breedte",1-SUM(P$8:P160)," "))))</f>
        <v xml:space="preserve"> </v>
      </c>
      <c r="Q161" s="57" t="str">
        <f t="shared" si="70"/>
        <v/>
      </c>
      <c r="R161" s="124">
        <f t="shared" si="69"/>
        <v>169</v>
      </c>
      <c r="S161" s="12">
        <f t="shared" si="72"/>
        <v>52</v>
      </c>
      <c r="T161" s="18">
        <f t="shared" si="56"/>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7"/>
        <v>1</v>
      </c>
      <c r="Z161" s="12">
        <f t="shared" si="58"/>
        <v>1</v>
      </c>
      <c r="AA161" s="12">
        <f t="shared" si="59"/>
        <v>1</v>
      </c>
      <c r="AB161" s="12">
        <f t="shared" si="60"/>
        <v>1</v>
      </c>
      <c r="AD161" s="12">
        <f t="shared" si="65"/>
        <v>52</v>
      </c>
      <c r="AE161" s="18">
        <f t="shared" si="61"/>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62"/>
        <v>1</v>
      </c>
      <c r="AK161" s="12">
        <f t="shared" si="66"/>
        <v>1</v>
      </c>
      <c r="AL161" s="12">
        <f t="shared" si="67"/>
        <v>1</v>
      </c>
      <c r="AM161" s="12">
        <f t="shared" si="68"/>
        <v>1</v>
      </c>
    </row>
    <row r="162" spans="1:39" ht="12" customHeight="1" x14ac:dyDescent="0.15">
      <c r="A162" s="5">
        <f t="shared" si="50"/>
        <v>0</v>
      </c>
      <c r="B162" s="5">
        <f t="shared" si="51"/>
        <v>0</v>
      </c>
      <c r="C162" s="14">
        <f t="shared" si="71"/>
        <v>51</v>
      </c>
      <c r="F162" s="242">
        <f>VLOOKUP(C162,Blad1!$A:$B,2,0)</f>
        <v>169</v>
      </c>
      <c r="G162" s="67" t="str">
        <f t="shared" si="52"/>
        <v/>
      </c>
      <c r="H162" s="4" t="str">
        <f>IF(G162="I",$K162,IF(G162="II",$K162-SUM(H$8:H161),IF(G162="III",$K162-SUM(H$8:H161),IF(G162="IV",$K162-SUM(H$8:H161),IF(G162="V",1-SUM(H$8:H161)," ")))))</f>
        <v xml:space="preserve"> </v>
      </c>
      <c r="I162" s="68" t="str">
        <f t="shared" si="53"/>
        <v/>
      </c>
      <c r="J162" s="43" t="str">
        <f>IF(I162="A",$K162,IF(I162="B",$K162-SUM(J$8:J161),IF(I162="C",$K162-SUM(J$8:J161),IF(I162="D",$K162-SUM(J$8:J161),IF(I162="E",1-SUM(J$8:J161)," ")))))</f>
        <v xml:space="preserve"> </v>
      </c>
      <c r="K162" s="1">
        <f>IF(C$4=0,0,(SUM(D$8:D162)/C$4))</f>
        <v>0</v>
      </c>
      <c r="L162" s="9" t="str">
        <f t="shared" si="54"/>
        <v xml:space="preserve"> </v>
      </c>
      <c r="M162" s="2" t="str">
        <f>IF(U162=2,K162,IF(W162=2,K162-SUM(M$8:M161),IF(X162=2,K162-SUM(M$8:M161),IF(X161=2,1-SUM(M$8:M161)," "))))</f>
        <v xml:space="preserve"> </v>
      </c>
      <c r="N162" s="1" t="str">
        <f t="shared" si="55"/>
        <v xml:space="preserve"> </v>
      </c>
      <c r="P162" s="3" t="str">
        <f>IF(O162="Plus",$K162,IF(O162="Basis",$K162-SUM(P$8:P161),IF(O162="Breedte",$K162-SUM(P$8:P161),IF(O161="Breedte",1-SUM(P$8:P161)," "))))</f>
        <v xml:space="preserve"> </v>
      </c>
      <c r="Q162" s="57" t="str">
        <f t="shared" si="70"/>
        <v/>
      </c>
      <c r="R162" s="124">
        <f t="shared" si="69"/>
        <v>169</v>
      </c>
      <c r="S162" s="12">
        <f t="shared" si="72"/>
        <v>51</v>
      </c>
      <c r="T162" s="18">
        <f t="shared" si="56"/>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7"/>
        <v>1</v>
      </c>
      <c r="Z162" s="12">
        <f t="shared" si="58"/>
        <v>1</v>
      </c>
      <c r="AA162" s="12">
        <f t="shared" si="59"/>
        <v>1</v>
      </c>
      <c r="AB162" s="12">
        <f t="shared" si="60"/>
        <v>1</v>
      </c>
      <c r="AD162" s="12">
        <f t="shared" si="65"/>
        <v>51</v>
      </c>
      <c r="AE162" s="18">
        <f t="shared" si="61"/>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62"/>
        <v>1</v>
      </c>
      <c r="AK162" s="12">
        <f t="shared" si="66"/>
        <v>1</v>
      </c>
      <c r="AL162" s="12">
        <f t="shared" si="67"/>
        <v>1</v>
      </c>
      <c r="AM162" s="12">
        <f t="shared" si="68"/>
        <v>1</v>
      </c>
    </row>
    <row r="163" spans="1:39" ht="12" customHeight="1" x14ac:dyDescent="0.15">
      <c r="A163" s="5">
        <f t="shared" si="50"/>
        <v>0</v>
      </c>
      <c r="B163" s="5">
        <f t="shared" si="51"/>
        <v>0</v>
      </c>
      <c r="C163" s="14">
        <f t="shared" si="71"/>
        <v>50</v>
      </c>
      <c r="F163" s="242">
        <f>VLOOKUP(C163,Blad1!$A:$B,2,0)</f>
        <v>168</v>
      </c>
      <c r="G163" s="67" t="str">
        <f t="shared" si="52"/>
        <v/>
      </c>
      <c r="H163" s="4" t="str">
        <f>IF(G163="I",$K163,IF(G163="II",$K163-SUM(H$8:H162),IF(G163="III",$K163-SUM(H$8:H162),IF(G163="IV",$K163-SUM(H$8:H162),IF(G163="V",1-SUM(H$8:H162)," ")))))</f>
        <v xml:space="preserve"> </v>
      </c>
      <c r="I163" s="68" t="str">
        <f t="shared" si="53"/>
        <v/>
      </c>
      <c r="J163" s="43" t="str">
        <f>IF(I163="A",$K163,IF(I163="B",$K163-SUM(J$8:J162),IF(I163="C",$K163-SUM(J$8:J162),IF(I163="D",$K163-SUM(J$8:J162),IF(I163="E",1-SUM(J$8:J162)," ")))))</f>
        <v xml:space="preserve"> </v>
      </c>
      <c r="K163" s="1">
        <f>IF(C$4=0,0,(SUM(D$8:D163)/C$4))</f>
        <v>0</v>
      </c>
      <c r="L163" s="9" t="str">
        <f t="shared" si="54"/>
        <v xml:space="preserve"> </v>
      </c>
      <c r="M163" s="2" t="str">
        <f>IF(U163=2,K163,IF(W163=2,K163-SUM(M$8:M162),IF(X163=2,K163-SUM(M$8:M162),IF(X162=2,1-SUM(M$8:M162)," "))))</f>
        <v xml:space="preserve"> </v>
      </c>
      <c r="N163" s="1" t="str">
        <f t="shared" si="55"/>
        <v xml:space="preserve"> </v>
      </c>
      <c r="P163" s="3" t="str">
        <f>IF(O163="Plus",$K163,IF(O163="Basis",$K163-SUM(P$8:P162),IF(O163="Breedte",$K163-SUM(P$8:P162),IF(O162="Breedte",1-SUM(P$8:P162)," "))))</f>
        <v xml:space="preserve"> </v>
      </c>
      <c r="Q163" s="57" t="str">
        <f t="shared" si="70"/>
        <v/>
      </c>
      <c r="R163" s="124">
        <f t="shared" si="69"/>
        <v>168</v>
      </c>
      <c r="S163" s="12">
        <f t="shared" si="72"/>
        <v>50</v>
      </c>
      <c r="T163" s="18">
        <f t="shared" si="56"/>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7"/>
        <v>1</v>
      </c>
      <c r="Z163" s="12">
        <f t="shared" si="58"/>
        <v>1</v>
      </c>
      <c r="AA163" s="12">
        <f t="shared" si="59"/>
        <v>1</v>
      </c>
      <c r="AB163" s="12">
        <f t="shared" si="60"/>
        <v>1</v>
      </c>
      <c r="AD163" s="12">
        <f t="shared" si="65"/>
        <v>50</v>
      </c>
      <c r="AE163" s="18">
        <f t="shared" si="61"/>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62"/>
        <v>1</v>
      </c>
      <c r="AK163" s="12">
        <f t="shared" si="66"/>
        <v>1</v>
      </c>
      <c r="AL163" s="12">
        <f t="shared" si="67"/>
        <v>1</v>
      </c>
      <c r="AM163" s="12">
        <f t="shared" si="68"/>
        <v>1</v>
      </c>
    </row>
    <row r="164" spans="1:39" ht="12" customHeight="1" x14ac:dyDescent="0.15">
      <c r="A164" s="5">
        <f t="shared" si="50"/>
        <v>0</v>
      </c>
      <c r="B164" s="5">
        <f t="shared" si="51"/>
        <v>0</v>
      </c>
      <c r="C164" s="14">
        <f t="shared" si="71"/>
        <v>49</v>
      </c>
      <c r="F164" s="242">
        <f>VLOOKUP(C164,Blad1!$A:$B,2,0)</f>
        <v>168</v>
      </c>
      <c r="G164" s="67" t="str">
        <f t="shared" si="52"/>
        <v/>
      </c>
      <c r="H164" s="4" t="str">
        <f>IF(G164="I",$K164,IF(G164="II",$K164-SUM(H$8:H163),IF(G164="III",$K164-SUM(H$8:H163),IF(G164="IV",$K164-SUM(H$8:H163),IF(G164="V",1-SUM(H$8:H163)," ")))))</f>
        <v xml:space="preserve"> </v>
      </c>
      <c r="I164" s="68" t="str">
        <f t="shared" si="53"/>
        <v/>
      </c>
      <c r="J164" s="43" t="str">
        <f>IF(I164="A",$K164,IF(I164="B",$K164-SUM(J$8:J163),IF(I164="C",$K164-SUM(J$8:J163),IF(I164="D",$K164-SUM(J$8:J163),IF(I164="E",1-SUM(J$8:J163)," ")))))</f>
        <v xml:space="preserve"> </v>
      </c>
      <c r="K164" s="1">
        <f>IF(C$4=0,0,(SUM(D$8:D164)/C$4))</f>
        <v>0</v>
      </c>
      <c r="L164" s="9" t="str">
        <f t="shared" si="54"/>
        <v xml:space="preserve"> </v>
      </c>
      <c r="M164" s="2" t="str">
        <f>IF(U164=2,K164,IF(W164=2,K164-SUM(M$8:M163),IF(X164=2,K164-SUM(M$8:M163),IF(X163=2,1-SUM(M$8:M163)," "))))</f>
        <v xml:space="preserve"> </v>
      </c>
      <c r="N164" s="1" t="str">
        <f t="shared" si="55"/>
        <v xml:space="preserve"> </v>
      </c>
      <c r="P164" s="3" t="str">
        <f>IF(O164="Plus",$K164,IF(O164="Basis",$K164-SUM(P$8:P163),IF(O164="Breedte",$K164-SUM(P$8:P163),IF(O163="Breedte",1-SUM(P$8:P163)," "))))</f>
        <v xml:space="preserve"> </v>
      </c>
      <c r="Q164" s="57" t="str">
        <f t="shared" si="70"/>
        <v/>
      </c>
      <c r="R164" s="124">
        <f t="shared" si="69"/>
        <v>168</v>
      </c>
      <c r="S164" s="12">
        <f t="shared" si="72"/>
        <v>49</v>
      </c>
      <c r="T164" s="18">
        <f t="shared" si="56"/>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7"/>
        <v>1</v>
      </c>
      <c r="Z164" s="12">
        <f t="shared" si="58"/>
        <v>1</v>
      </c>
      <c r="AA164" s="12">
        <f t="shared" si="59"/>
        <v>1</v>
      </c>
      <c r="AB164" s="12">
        <f t="shared" si="60"/>
        <v>1</v>
      </c>
      <c r="AD164" s="12">
        <f t="shared" si="65"/>
        <v>49</v>
      </c>
      <c r="AE164" s="18">
        <f t="shared" si="61"/>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62"/>
        <v>1</v>
      </c>
      <c r="AK164" s="12">
        <f t="shared" si="66"/>
        <v>1</v>
      </c>
      <c r="AL164" s="12">
        <f t="shared" si="67"/>
        <v>1</v>
      </c>
      <c r="AM164" s="12">
        <f t="shared" si="68"/>
        <v>1</v>
      </c>
    </row>
    <row r="165" spans="1:39" ht="12" customHeight="1" x14ac:dyDescent="0.15">
      <c r="A165" s="5">
        <f t="shared" si="50"/>
        <v>0</v>
      </c>
      <c r="B165" s="5">
        <f t="shared" si="51"/>
        <v>0</v>
      </c>
      <c r="C165" s="14">
        <f t="shared" si="71"/>
        <v>48</v>
      </c>
      <c r="F165" s="242">
        <f>VLOOKUP(C165,Blad1!$A:$B,2,0)</f>
        <v>167</v>
      </c>
      <c r="G165" s="67" t="str">
        <f t="shared" si="52"/>
        <v/>
      </c>
      <c r="H165" s="4" t="str">
        <f>IF(G165="I",$K165,IF(G165="II",$K165-SUM(H$8:H164),IF(G165="III",$K165-SUM(H$8:H164),IF(G165="IV",$K165-SUM(H$8:H164),IF(G165="V",1-SUM(H$8:H164)," ")))))</f>
        <v xml:space="preserve"> </v>
      </c>
      <c r="I165" s="68" t="str">
        <f t="shared" si="53"/>
        <v/>
      </c>
      <c r="J165" s="43" t="str">
        <f>IF(I165="A",$K165,IF(I165="B",$K165-SUM(J$8:J164),IF(I165="C",$K165-SUM(J$8:J164),IF(I165="D",$K165-SUM(J$8:J164),IF(I165="E",1-SUM(J$8:J164)," ")))))</f>
        <v xml:space="preserve"> </v>
      </c>
      <c r="K165" s="1">
        <f>IF(C$4=0,0,(SUM(D$8:D165)/C$4))</f>
        <v>0</v>
      </c>
      <c r="L165" s="9" t="str">
        <f t="shared" si="54"/>
        <v xml:space="preserve"> </v>
      </c>
      <c r="M165" s="2" t="str">
        <f>IF(U165=2,K165,IF(W165=2,K165-SUM(M$8:M164),IF(X165=2,K165-SUM(M$8:M164),IF(X164=2,1-SUM(M$8:M164)," "))))</f>
        <v xml:space="preserve"> </v>
      </c>
      <c r="N165" s="1" t="str">
        <f t="shared" si="55"/>
        <v xml:space="preserve"> </v>
      </c>
      <c r="P165" s="3" t="str">
        <f>IF(O165="Plus",$K165,IF(O165="Basis",$K165-SUM(P$8:P164),IF(O165="Breedte",$K165-SUM(P$8:P164),IF(O164="Breedte",1-SUM(P$8:P164)," "))))</f>
        <v xml:space="preserve"> </v>
      </c>
      <c r="Q165" s="57" t="str">
        <f t="shared" si="70"/>
        <v/>
      </c>
      <c r="R165" s="124">
        <f t="shared" si="69"/>
        <v>167</v>
      </c>
      <c r="S165" s="12">
        <f t="shared" si="72"/>
        <v>48</v>
      </c>
      <c r="T165" s="18">
        <f t="shared" si="56"/>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7"/>
        <v>1</v>
      </c>
      <c r="Z165" s="12">
        <f t="shared" si="58"/>
        <v>1</v>
      </c>
      <c r="AA165" s="12">
        <f t="shared" si="59"/>
        <v>1</v>
      </c>
      <c r="AB165" s="12">
        <f t="shared" si="60"/>
        <v>1</v>
      </c>
      <c r="AD165" s="12">
        <f t="shared" si="65"/>
        <v>48</v>
      </c>
      <c r="AE165" s="18">
        <f t="shared" si="61"/>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62"/>
        <v>1</v>
      </c>
      <c r="AK165" s="12">
        <f t="shared" si="66"/>
        <v>1</v>
      </c>
      <c r="AL165" s="12">
        <f t="shared" si="67"/>
        <v>1</v>
      </c>
      <c r="AM165" s="12">
        <f t="shared" si="68"/>
        <v>1</v>
      </c>
    </row>
    <row r="166" spans="1:39" ht="12" customHeight="1" x14ac:dyDescent="0.15">
      <c r="A166" s="5">
        <f t="shared" si="50"/>
        <v>0</v>
      </c>
      <c r="B166" s="5">
        <f t="shared" si="51"/>
        <v>0</v>
      </c>
      <c r="C166" s="14">
        <f t="shared" si="71"/>
        <v>47</v>
      </c>
      <c r="F166" s="242">
        <f>VLOOKUP(C166,Blad1!$A:$B,2,0)</f>
        <v>167</v>
      </c>
      <c r="G166" s="67" t="str">
        <f t="shared" si="52"/>
        <v/>
      </c>
      <c r="H166" s="4" t="str">
        <f>IF(G166="I",$K166,IF(G166="II",$K166-SUM(H$8:H165),IF(G166="III",$K166-SUM(H$8:H165),IF(G166="IV",$K166-SUM(H$8:H165),IF(G166="V",1-SUM(H$8:H165)," ")))))</f>
        <v xml:space="preserve"> </v>
      </c>
      <c r="I166" s="68" t="str">
        <f t="shared" si="53"/>
        <v/>
      </c>
      <c r="J166" s="43" t="str">
        <f>IF(I166="A",$K166,IF(I166="B",$K166-SUM(J$8:J165),IF(I166="C",$K166-SUM(J$8:J165),IF(I166="D",$K166-SUM(J$8:J165),IF(I166="E",1-SUM(J$8:J165)," ")))))</f>
        <v xml:space="preserve"> </v>
      </c>
      <c r="K166" s="1">
        <f>IF(C$4=0,0,(SUM(D$8:D166)/C$4))</f>
        <v>0</v>
      </c>
      <c r="L166" s="9" t="str">
        <f t="shared" si="54"/>
        <v xml:space="preserve"> </v>
      </c>
      <c r="M166" s="2" t="str">
        <f>IF(U166=2,K166,IF(W166=2,K166-SUM(M$8:M165),IF(X166=2,K166-SUM(M$8:M165),IF(X165=2,1-SUM(M$8:M165)," "))))</f>
        <v xml:space="preserve"> </v>
      </c>
      <c r="N166" s="1" t="str">
        <f t="shared" si="55"/>
        <v xml:space="preserve"> </v>
      </c>
      <c r="P166" s="3" t="str">
        <f>IF(O166="Plus",$K166,IF(O166="Basis",$K166-SUM(P$8:P165),IF(O166="Breedte",$K166-SUM(P$8:P165),IF(O165="Breedte",1-SUM(P$8:P165)," "))))</f>
        <v xml:space="preserve"> </v>
      </c>
      <c r="Q166" s="57" t="str">
        <f t="shared" si="70"/>
        <v/>
      </c>
      <c r="R166" s="124">
        <f t="shared" si="69"/>
        <v>167</v>
      </c>
      <c r="S166" s="12">
        <f t="shared" si="72"/>
        <v>47</v>
      </c>
      <c r="T166" s="18">
        <f t="shared" si="56"/>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7"/>
        <v>1</v>
      </c>
      <c r="Z166" s="12">
        <f t="shared" si="58"/>
        <v>1</v>
      </c>
      <c r="AA166" s="12">
        <f t="shared" si="59"/>
        <v>1</v>
      </c>
      <c r="AB166" s="12">
        <f t="shared" si="60"/>
        <v>1</v>
      </c>
      <c r="AD166" s="12">
        <f t="shared" si="65"/>
        <v>47</v>
      </c>
      <c r="AE166" s="18">
        <f t="shared" si="61"/>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62"/>
        <v>1</v>
      </c>
      <c r="AK166" s="12">
        <f t="shared" si="66"/>
        <v>1</v>
      </c>
      <c r="AL166" s="12">
        <f t="shared" si="67"/>
        <v>1</v>
      </c>
      <c r="AM166" s="12">
        <f t="shared" si="68"/>
        <v>1</v>
      </c>
    </row>
    <row r="167" spans="1:39" ht="12" customHeight="1" x14ac:dyDescent="0.15">
      <c r="A167" s="5">
        <f t="shared" si="50"/>
        <v>0</v>
      </c>
      <c r="B167" s="5">
        <f t="shared" si="51"/>
        <v>0</v>
      </c>
      <c r="C167" s="14">
        <f t="shared" si="71"/>
        <v>46</v>
      </c>
      <c r="F167" s="242">
        <f>VLOOKUP(C167,Blad1!$A:$B,2,0)</f>
        <v>166</v>
      </c>
      <c r="G167" s="67" t="str">
        <f t="shared" si="52"/>
        <v/>
      </c>
      <c r="H167" s="4" t="str">
        <f>IF(G167="I",$K167,IF(G167="II",$K167-SUM(H$8:H166),IF(G167="III",$K167-SUM(H$8:H166),IF(G167="IV",$K167-SUM(H$8:H166),IF(G167="V",1-SUM(H$8:H166)," ")))))</f>
        <v xml:space="preserve"> </v>
      </c>
      <c r="I167" s="68" t="str">
        <f t="shared" si="53"/>
        <v/>
      </c>
      <c r="J167" s="43" t="str">
        <f>IF(I167="A",$K167,IF(I167="B",$K167-SUM(J$8:J166),IF(I167="C",$K167-SUM(J$8:J166),IF(I167="D",$K167-SUM(J$8:J166),IF(I167="E",1-SUM(J$8:J166)," ")))))</f>
        <v xml:space="preserve"> </v>
      </c>
      <c r="K167" s="1">
        <f>IF(C$4=0,0,(SUM(D$8:D167)/C$4))</f>
        <v>0</v>
      </c>
      <c r="L167" s="9" t="str">
        <f t="shared" si="54"/>
        <v xml:space="preserve"> </v>
      </c>
      <c r="M167" s="2" t="str">
        <f>IF(U167=2,K167,IF(W167=2,K167-SUM(M$8:M166),IF(X167=2,K167-SUM(M$8:M166),IF(X166=2,1-SUM(M$8:M166)," "))))</f>
        <v xml:space="preserve"> </v>
      </c>
      <c r="N167" s="1" t="str">
        <f t="shared" si="55"/>
        <v xml:space="preserve"> </v>
      </c>
      <c r="P167" s="3" t="str">
        <f>IF(O167="Plus",$K167,IF(O167="Basis",$K167-SUM(P$8:P166),IF(O167="Breedte",$K167-SUM(P$8:P166),IF(O166="Breedte",1-SUM(P$8:P166)," "))))</f>
        <v xml:space="preserve"> </v>
      </c>
      <c r="Q167" s="57" t="str">
        <f t="shared" si="70"/>
        <v/>
      </c>
      <c r="R167" s="124">
        <f t="shared" si="69"/>
        <v>166</v>
      </c>
      <c r="S167" s="12">
        <f t="shared" si="72"/>
        <v>46</v>
      </c>
      <c r="T167" s="18">
        <f t="shared" si="56"/>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7"/>
        <v>1</v>
      </c>
      <c r="Z167" s="12">
        <f t="shared" si="58"/>
        <v>1</v>
      </c>
      <c r="AA167" s="12">
        <f t="shared" si="59"/>
        <v>1</v>
      </c>
      <c r="AB167" s="12">
        <f t="shared" si="60"/>
        <v>1</v>
      </c>
      <c r="AD167" s="12">
        <f t="shared" si="65"/>
        <v>46</v>
      </c>
      <c r="AE167" s="18">
        <f t="shared" si="61"/>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62"/>
        <v>1</v>
      </c>
      <c r="AK167" s="12">
        <f t="shared" si="66"/>
        <v>1</v>
      </c>
      <c r="AL167" s="12">
        <f t="shared" si="67"/>
        <v>1</v>
      </c>
      <c r="AM167" s="12">
        <f t="shared" si="68"/>
        <v>1</v>
      </c>
    </row>
    <row r="168" spans="1:39" ht="12" customHeight="1" x14ac:dyDescent="0.15">
      <c r="A168" s="5">
        <f t="shared" si="50"/>
        <v>0</v>
      </c>
      <c r="B168" s="5">
        <f t="shared" si="51"/>
        <v>0</v>
      </c>
      <c r="C168" s="14">
        <f t="shared" si="71"/>
        <v>45</v>
      </c>
      <c r="F168" s="242">
        <f>VLOOKUP(C168,Blad1!$A:$B,2,0)</f>
        <v>166</v>
      </c>
      <c r="G168" s="67" t="str">
        <f t="shared" si="52"/>
        <v/>
      </c>
      <c r="H168" s="4" t="str">
        <f>IF(G168="I",$K168,IF(G168="II",$K168-SUM(H$8:H167),IF(G168="III",$K168-SUM(H$8:H167),IF(G168="IV",$K168-SUM(H$8:H167),IF(G168="V",1-SUM(H$8:H167)," ")))))</f>
        <v xml:space="preserve"> </v>
      </c>
      <c r="I168" s="68" t="str">
        <f t="shared" si="53"/>
        <v/>
      </c>
      <c r="J168" s="43" t="str">
        <f>IF(I168="A",$K168,IF(I168="B",$K168-SUM(J$8:J167),IF(I168="C",$K168-SUM(J$8:J167),IF(I168="D",$K168-SUM(J$8:J167),IF(I168="E",1-SUM(J$8:J167)," ")))))</f>
        <v xml:space="preserve"> </v>
      </c>
      <c r="K168" s="1">
        <f>IF(C$4=0,0,(SUM(D$8:D168)/C$4))</f>
        <v>0</v>
      </c>
      <c r="L168" s="9" t="str">
        <f t="shared" si="54"/>
        <v xml:space="preserve"> </v>
      </c>
      <c r="M168" s="2" t="str">
        <f>IF(U168=2,K168,IF(W168=2,K168-SUM(M$8:M167),IF(X168=2,K168-SUM(M$8:M167),IF(X167=2,1-SUM(M$8:M167)," "))))</f>
        <v xml:space="preserve"> </v>
      </c>
      <c r="N168" s="1" t="str">
        <f t="shared" si="55"/>
        <v xml:space="preserve"> </v>
      </c>
      <c r="P168" s="3" t="str">
        <f>IF(O168="Plus",$K168,IF(O168="Basis",$K168-SUM(P$8:P167),IF(O168="Breedte",$K168-SUM(P$8:P167),IF(O167="Breedte",1-SUM(P$8:P167)," "))))</f>
        <v xml:space="preserve"> </v>
      </c>
      <c r="Q168" s="57" t="str">
        <f t="shared" si="70"/>
        <v/>
      </c>
      <c r="R168" s="124">
        <f t="shared" si="69"/>
        <v>166</v>
      </c>
      <c r="S168" s="12">
        <f t="shared" si="72"/>
        <v>45</v>
      </c>
      <c r="T168" s="18">
        <f t="shared" si="56"/>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7"/>
        <v>1</v>
      </c>
      <c r="Z168" s="12">
        <f t="shared" si="58"/>
        <v>1</v>
      </c>
      <c r="AA168" s="12">
        <f t="shared" si="59"/>
        <v>1</v>
      </c>
      <c r="AB168" s="12">
        <f t="shared" si="60"/>
        <v>1</v>
      </c>
      <c r="AD168" s="12">
        <f t="shared" si="65"/>
        <v>45</v>
      </c>
      <c r="AE168" s="18">
        <f t="shared" si="61"/>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62"/>
        <v>1</v>
      </c>
      <c r="AK168" s="12">
        <f t="shared" si="66"/>
        <v>1</v>
      </c>
      <c r="AL168" s="12">
        <f t="shared" si="67"/>
        <v>1</v>
      </c>
      <c r="AM168" s="12">
        <f t="shared" si="68"/>
        <v>1</v>
      </c>
    </row>
    <row r="169" spans="1:39" ht="12" customHeight="1" x14ac:dyDescent="0.15">
      <c r="A169" s="5">
        <f t="shared" si="50"/>
        <v>0</v>
      </c>
      <c r="B169" s="5">
        <f t="shared" si="51"/>
        <v>0</v>
      </c>
      <c r="C169" s="14">
        <f t="shared" si="71"/>
        <v>44</v>
      </c>
      <c r="F169" s="242">
        <f>VLOOKUP(C169,Blad1!$A:$B,2,0)</f>
        <v>165</v>
      </c>
      <c r="G169" s="67" t="str">
        <f t="shared" si="52"/>
        <v/>
      </c>
      <c r="H169" s="4" t="str">
        <f>IF(G169="I",$K169,IF(G169="II",$K169-SUM(H$8:H168),IF(G169="III",$K169-SUM(H$8:H168),IF(G169="IV",$K169-SUM(H$8:H168),IF(G169="V",1-SUM(H$8:H168)," ")))))</f>
        <v xml:space="preserve"> </v>
      </c>
      <c r="I169" s="68" t="str">
        <f t="shared" si="53"/>
        <v/>
      </c>
      <c r="J169" s="43" t="str">
        <f>IF(I169="A",$K169,IF(I169="B",$K169-SUM(J$8:J168),IF(I169="C",$K169-SUM(J$8:J168),IF(I169="D",$K169-SUM(J$8:J168),IF(I169="E",1-SUM(J$8:J168)," ")))))</f>
        <v xml:space="preserve"> </v>
      </c>
      <c r="K169" s="1">
        <f>IF(C$4=0,0,(SUM(D$8:D169)/C$4))</f>
        <v>0</v>
      </c>
      <c r="L169" s="9" t="str">
        <f t="shared" si="54"/>
        <v xml:space="preserve"> </v>
      </c>
      <c r="M169" s="2" t="str">
        <f>IF(U169=2,K169,IF(W169=2,K169-SUM(M$8:M168),IF(X169=2,K169-SUM(M$8:M168),IF(X168=2,1-SUM(M$8:M168)," "))))</f>
        <v xml:space="preserve"> </v>
      </c>
      <c r="N169" s="1" t="str">
        <f t="shared" si="55"/>
        <v xml:space="preserve"> </v>
      </c>
      <c r="P169" s="3" t="str">
        <f>IF(O169="Plus",$K169,IF(O169="Basis",$K169-SUM(P$8:P168),IF(O169="Breedte",$K169-SUM(P$8:P168),IF(O168="Breedte",1-SUM(P$8:P168)," "))))</f>
        <v xml:space="preserve"> </v>
      </c>
      <c r="Q169" s="57" t="str">
        <f t="shared" si="70"/>
        <v/>
      </c>
      <c r="R169" s="124">
        <f t="shared" si="69"/>
        <v>165</v>
      </c>
      <c r="S169" s="12">
        <f t="shared" si="72"/>
        <v>44</v>
      </c>
      <c r="T169" s="18">
        <f t="shared" si="56"/>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7"/>
        <v>1</v>
      </c>
      <c r="Z169" s="12">
        <f t="shared" si="58"/>
        <v>1</v>
      </c>
      <c r="AA169" s="12">
        <f t="shared" si="59"/>
        <v>1</v>
      </c>
      <c r="AB169" s="12">
        <f t="shared" si="60"/>
        <v>1</v>
      </c>
      <c r="AD169" s="12">
        <f t="shared" si="65"/>
        <v>44</v>
      </c>
      <c r="AE169" s="18">
        <f t="shared" si="61"/>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62"/>
        <v>1</v>
      </c>
      <c r="AK169" s="12">
        <f t="shared" si="66"/>
        <v>1</v>
      </c>
      <c r="AL169" s="12">
        <f t="shared" si="67"/>
        <v>1</v>
      </c>
      <c r="AM169" s="12">
        <f t="shared" si="68"/>
        <v>1</v>
      </c>
    </row>
    <row r="170" spans="1:39" ht="12" customHeight="1" x14ac:dyDescent="0.15">
      <c r="A170" s="5">
        <f t="shared" si="50"/>
        <v>0</v>
      </c>
      <c r="B170" s="5">
        <f t="shared" si="51"/>
        <v>0</v>
      </c>
      <c r="C170" s="14">
        <f t="shared" si="71"/>
        <v>43</v>
      </c>
      <c r="F170" s="242">
        <f>VLOOKUP(C170,Blad1!$A:$B,2,0)</f>
        <v>165</v>
      </c>
      <c r="G170" s="67" t="str">
        <f t="shared" si="52"/>
        <v/>
      </c>
      <c r="H170" s="4" t="str">
        <f>IF(G170="I",$K170,IF(G170="II",$K170-SUM(H$8:H169),IF(G170="III",$K170-SUM(H$8:H169),IF(G170="IV",$K170-SUM(H$8:H169),IF(G170="V",1-SUM(H$8:H169)," ")))))</f>
        <v xml:space="preserve"> </v>
      </c>
      <c r="I170" s="68" t="str">
        <f t="shared" si="53"/>
        <v/>
      </c>
      <c r="J170" s="43" t="str">
        <f>IF(I170="A",$K170,IF(I170="B",$K170-SUM(J$8:J169),IF(I170="C",$K170-SUM(J$8:J169),IF(I170="D",$K170-SUM(J$8:J169),IF(I170="E",1-SUM(J$8:J169)," ")))))</f>
        <v xml:space="preserve"> </v>
      </c>
      <c r="K170" s="1">
        <f>IF(C$4=0,0,(SUM(D$8:D170)/C$4))</f>
        <v>0</v>
      </c>
      <c r="L170" s="9" t="str">
        <f t="shared" si="54"/>
        <v xml:space="preserve"> </v>
      </c>
      <c r="M170" s="2" t="str">
        <f>IF(U170=2,K170,IF(W170=2,K170-SUM(M$8:M169),IF(X170=2,K170-SUM(M$8:M169),IF(X169=2,1-SUM(M$8:M169)," "))))</f>
        <v xml:space="preserve"> </v>
      </c>
      <c r="N170" s="1" t="str">
        <f t="shared" si="55"/>
        <v xml:space="preserve"> </v>
      </c>
      <c r="P170" s="3" t="str">
        <f>IF(O170="Plus",$K170,IF(O170="Basis",$K170-SUM(P$8:P169),IF(O170="Breedte",$K170-SUM(P$8:P169),IF(O169="Breedte",1-SUM(P$8:P169)," "))))</f>
        <v xml:space="preserve"> </v>
      </c>
      <c r="Q170" s="57" t="str">
        <f t="shared" si="70"/>
        <v/>
      </c>
      <c r="R170" s="124">
        <f t="shared" si="69"/>
        <v>165</v>
      </c>
      <c r="S170" s="12">
        <f t="shared" si="72"/>
        <v>43</v>
      </c>
      <c r="T170" s="18">
        <f t="shared" si="56"/>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7"/>
        <v>1</v>
      </c>
      <c r="Z170" s="12">
        <f t="shared" si="58"/>
        <v>1</v>
      </c>
      <c r="AA170" s="12">
        <f t="shared" si="59"/>
        <v>1</v>
      </c>
      <c r="AB170" s="12">
        <f t="shared" si="60"/>
        <v>1</v>
      </c>
      <c r="AD170" s="12">
        <f t="shared" si="65"/>
        <v>43</v>
      </c>
      <c r="AE170" s="18">
        <f t="shared" si="61"/>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62"/>
        <v>1</v>
      </c>
      <c r="AK170" s="12">
        <f t="shared" si="66"/>
        <v>1</v>
      </c>
      <c r="AL170" s="12">
        <f t="shared" si="67"/>
        <v>1</v>
      </c>
      <c r="AM170" s="12">
        <f t="shared" si="68"/>
        <v>1</v>
      </c>
    </row>
    <row r="171" spans="1:39" ht="12" customHeight="1" x14ac:dyDescent="0.15">
      <c r="A171" s="5">
        <f t="shared" si="50"/>
        <v>0</v>
      </c>
      <c r="B171" s="5">
        <f t="shared" si="51"/>
        <v>0</v>
      </c>
      <c r="C171" s="14">
        <f t="shared" si="71"/>
        <v>42</v>
      </c>
      <c r="F171" s="242">
        <f>VLOOKUP(C171,Blad1!$A:$B,2,0)</f>
        <v>164</v>
      </c>
      <c r="G171" s="67" t="str">
        <f t="shared" si="52"/>
        <v/>
      </c>
      <c r="H171" s="4" t="str">
        <f>IF(G171="I",$K171,IF(G171="II",$K171-SUM(H$8:H170),IF(G171="III",$K171-SUM(H$8:H170),IF(G171="IV",$K171-SUM(H$8:H170),IF(G171="V",1-SUM(H$8:H170)," ")))))</f>
        <v xml:space="preserve"> </v>
      </c>
      <c r="I171" s="68" t="str">
        <f t="shared" si="53"/>
        <v/>
      </c>
      <c r="J171" s="43" t="str">
        <f>IF(I171="A",$K171,IF(I171="B",$K171-SUM(J$8:J170),IF(I171="C",$K171-SUM(J$8:J170),IF(I171="D",$K171-SUM(J$8:J170),IF(I171="E",1-SUM(J$8:J170)," ")))))</f>
        <v xml:space="preserve"> </v>
      </c>
      <c r="K171" s="1">
        <f>IF(C$4=0,0,(SUM(D$8:D171)/C$4))</f>
        <v>0</v>
      </c>
      <c r="L171" s="9" t="str">
        <f t="shared" si="54"/>
        <v xml:space="preserve"> </v>
      </c>
      <c r="M171" s="2" t="str">
        <f>IF(U171=2,K171,IF(W171=2,K171-SUM(M$8:M170),IF(X171=2,K171-SUM(M$8:M170),IF(X170=2,1-SUM(M$8:M170)," "))))</f>
        <v xml:space="preserve"> </v>
      </c>
      <c r="N171" s="1" t="str">
        <f t="shared" si="55"/>
        <v xml:space="preserve"> </v>
      </c>
      <c r="P171" s="3" t="str">
        <f>IF(O171="Plus",$K171,IF(O171="Basis",$K171-SUM(P$8:P170),IF(O171="Breedte",$K171-SUM(P$8:P170),IF(O170="Breedte",1-SUM(P$8:P170)," "))))</f>
        <v xml:space="preserve"> </v>
      </c>
      <c r="Q171" s="57" t="str">
        <f t="shared" si="70"/>
        <v/>
      </c>
      <c r="R171" s="124">
        <f t="shared" si="69"/>
        <v>164</v>
      </c>
      <c r="S171" s="12">
        <f t="shared" si="72"/>
        <v>42</v>
      </c>
      <c r="T171" s="18">
        <f t="shared" si="56"/>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7"/>
        <v>1</v>
      </c>
      <c r="Z171" s="12">
        <f t="shared" si="58"/>
        <v>1</v>
      </c>
      <c r="AA171" s="12">
        <f t="shared" si="59"/>
        <v>1</v>
      </c>
      <c r="AB171" s="12">
        <f t="shared" si="60"/>
        <v>1</v>
      </c>
      <c r="AD171" s="12">
        <f t="shared" si="65"/>
        <v>42</v>
      </c>
      <c r="AE171" s="18">
        <f t="shared" si="61"/>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62"/>
        <v>1</v>
      </c>
      <c r="AK171" s="12">
        <f t="shared" si="66"/>
        <v>1</v>
      </c>
      <c r="AL171" s="12">
        <f t="shared" si="67"/>
        <v>1</v>
      </c>
      <c r="AM171" s="12">
        <f t="shared" si="68"/>
        <v>1</v>
      </c>
    </row>
    <row r="172" spans="1:39" ht="12" customHeight="1" x14ac:dyDescent="0.15">
      <c r="A172" s="5">
        <f t="shared" si="50"/>
        <v>0</v>
      </c>
      <c r="B172" s="5">
        <f t="shared" si="51"/>
        <v>0</v>
      </c>
      <c r="C172" s="14">
        <f t="shared" si="71"/>
        <v>41</v>
      </c>
      <c r="F172" s="242">
        <f>VLOOKUP(C172,Blad1!$A:$B,2,0)</f>
        <v>164</v>
      </c>
      <c r="G172" s="67" t="str">
        <f t="shared" si="52"/>
        <v/>
      </c>
      <c r="H172" s="4" t="str">
        <f>IF(G172="I",$K172,IF(G172="II",$K172-SUM(H$8:H171),IF(G172="III",$K172-SUM(H$8:H171),IF(G172="IV",$K172-SUM(H$8:H171),IF(G172="V",1-SUM(H$8:H171)," ")))))</f>
        <v xml:space="preserve"> </v>
      </c>
      <c r="I172" s="68" t="str">
        <f t="shared" si="53"/>
        <v/>
      </c>
      <c r="J172" s="43" t="str">
        <f>IF(I172="A",$K172,IF(I172="B",$K172-SUM(J$8:J171),IF(I172="C",$K172-SUM(J$8:J171),IF(I172="D",$K172-SUM(J$8:J171),IF(I172="E",1-SUM(J$8:J171)," ")))))</f>
        <v xml:space="preserve"> </v>
      </c>
      <c r="K172" s="1">
        <f>IF(C$4=0,0,(SUM(D$8:D172)/C$4))</f>
        <v>0</v>
      </c>
      <c r="L172" s="9" t="str">
        <f t="shared" si="54"/>
        <v xml:space="preserve"> </v>
      </c>
      <c r="M172" s="2" t="str">
        <f>IF(U172=2,K172,IF(W172=2,K172-SUM(M$8:M171),IF(X172=2,K172-SUM(M$8:M171),IF(X171=2,1-SUM(M$8:M171)," "))))</f>
        <v xml:space="preserve"> </v>
      </c>
      <c r="N172" s="1" t="str">
        <f t="shared" si="55"/>
        <v xml:space="preserve"> </v>
      </c>
      <c r="P172" s="3" t="str">
        <f>IF(O172="Plus",$K172,IF(O172="Basis",$K172-SUM(P$8:P171),IF(O172="Breedte",$K172-SUM(P$8:P171),IF(O171="Breedte",1-SUM(P$8:P171)," "))))</f>
        <v xml:space="preserve"> </v>
      </c>
      <c r="Q172" s="57" t="str">
        <f t="shared" si="70"/>
        <v/>
      </c>
      <c r="R172" s="124">
        <f t="shared" si="69"/>
        <v>164</v>
      </c>
      <c r="S172" s="12">
        <f t="shared" si="72"/>
        <v>41</v>
      </c>
      <c r="T172" s="18">
        <f t="shared" si="56"/>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7"/>
        <v>1</v>
      </c>
      <c r="Z172" s="12">
        <f t="shared" si="58"/>
        <v>1</v>
      </c>
      <c r="AA172" s="12">
        <f t="shared" si="59"/>
        <v>1</v>
      </c>
      <c r="AB172" s="12">
        <f t="shared" si="60"/>
        <v>1</v>
      </c>
      <c r="AD172" s="12">
        <f t="shared" si="65"/>
        <v>41</v>
      </c>
      <c r="AE172" s="18">
        <f t="shared" si="61"/>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62"/>
        <v>1</v>
      </c>
      <c r="AK172" s="12">
        <f t="shared" si="66"/>
        <v>1</v>
      </c>
      <c r="AL172" s="12">
        <f t="shared" si="67"/>
        <v>1</v>
      </c>
      <c r="AM172" s="12">
        <f t="shared" si="68"/>
        <v>1</v>
      </c>
    </row>
    <row r="173" spans="1:39" ht="12" customHeight="1" x14ac:dyDescent="0.15">
      <c r="A173" s="5">
        <f t="shared" si="50"/>
        <v>0</v>
      </c>
      <c r="B173" s="5">
        <f t="shared" si="51"/>
        <v>0</v>
      </c>
      <c r="C173" s="14">
        <f t="shared" si="71"/>
        <v>40</v>
      </c>
      <c r="F173" s="242">
        <f>VLOOKUP(C173,Blad1!$A:$B,2,0)</f>
        <v>163</v>
      </c>
      <c r="G173" s="67" t="str">
        <f t="shared" si="52"/>
        <v/>
      </c>
      <c r="H173" s="4" t="str">
        <f>IF(G173="I",$K173,IF(G173="II",$K173-SUM(H$8:H172),IF(G173="III",$K173-SUM(H$8:H172),IF(G173="IV",$K173-SUM(H$8:H172),IF(G173="V",1-SUM(H$8:H172)," ")))))</f>
        <v xml:space="preserve"> </v>
      </c>
      <c r="I173" s="68" t="str">
        <f t="shared" si="53"/>
        <v/>
      </c>
      <c r="J173" s="43" t="str">
        <f>IF(I173="A",$K173,IF(I173="B",$K173-SUM(J$8:J172),IF(I173="C",$K173-SUM(J$8:J172),IF(I173="D",$K173-SUM(J$8:J172),IF(I173="E",1-SUM(J$8:J172)," ")))))</f>
        <v xml:space="preserve"> </v>
      </c>
      <c r="K173" s="1">
        <f>IF(C$4=0,0,(SUM(D$8:D173)/C$4))</f>
        <v>0</v>
      </c>
      <c r="L173" s="9" t="str">
        <f t="shared" si="54"/>
        <v xml:space="preserve"> </v>
      </c>
      <c r="M173" s="2" t="str">
        <f>IF(U173=2,K173,IF(W173=2,K173-SUM(M$8:M172),IF(X173=2,K173-SUM(M$8:M172),IF(X172=2,1-SUM(M$8:M172)," "))))</f>
        <v xml:space="preserve"> </v>
      </c>
      <c r="N173" s="1" t="str">
        <f t="shared" si="55"/>
        <v xml:space="preserve"> </v>
      </c>
      <c r="P173" s="3" t="str">
        <f>IF(O173="Plus",$K173,IF(O173="Basis",$K173-SUM(P$8:P172),IF(O173="Breedte",$K173-SUM(P$8:P172),IF(O172="Breedte",1-SUM(P$8:P172)," "))))</f>
        <v xml:space="preserve"> </v>
      </c>
      <c r="Q173" s="57" t="str">
        <f t="shared" si="70"/>
        <v/>
      </c>
      <c r="R173" s="124">
        <f t="shared" si="69"/>
        <v>163</v>
      </c>
      <c r="S173" s="12">
        <f t="shared" si="72"/>
        <v>40</v>
      </c>
      <c r="T173" s="18">
        <f t="shared" si="56"/>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7"/>
        <v>1</v>
      </c>
      <c r="Z173" s="12">
        <f t="shared" si="58"/>
        <v>1</v>
      </c>
      <c r="AA173" s="12">
        <f t="shared" si="59"/>
        <v>1</v>
      </c>
      <c r="AB173" s="12">
        <f t="shared" si="60"/>
        <v>1</v>
      </c>
      <c r="AD173" s="12">
        <f t="shared" si="65"/>
        <v>40</v>
      </c>
      <c r="AE173" s="18">
        <f t="shared" si="61"/>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62"/>
        <v>1</v>
      </c>
      <c r="AK173" s="12">
        <f t="shared" si="66"/>
        <v>1</v>
      </c>
      <c r="AL173" s="12">
        <f t="shared" si="67"/>
        <v>1</v>
      </c>
      <c r="AM173" s="12">
        <f t="shared" si="68"/>
        <v>1</v>
      </c>
    </row>
    <row r="174" spans="1:39" ht="12" customHeight="1" x14ac:dyDescent="0.15">
      <c r="A174" s="5">
        <f t="shared" si="50"/>
        <v>0</v>
      </c>
      <c r="B174" s="5">
        <f t="shared" si="51"/>
        <v>0</v>
      </c>
      <c r="C174" s="14">
        <f t="shared" si="71"/>
        <v>39</v>
      </c>
      <c r="F174" s="242">
        <f>VLOOKUP(C174,Blad1!$A:$B,2,0)</f>
        <v>163</v>
      </c>
      <c r="G174" s="67" t="str">
        <f t="shared" si="52"/>
        <v/>
      </c>
      <c r="H174" s="4" t="str">
        <f>IF(G174="I",$K174,IF(G174="II",$K174-SUM(H$8:H173),IF(G174="III",$K174-SUM(H$8:H173),IF(G174="IV",$K174-SUM(H$8:H173),IF(G174="V",1-SUM(H$8:H173)," ")))))</f>
        <v xml:space="preserve"> </v>
      </c>
      <c r="I174" s="68" t="str">
        <f t="shared" si="53"/>
        <v/>
      </c>
      <c r="J174" s="43" t="str">
        <f>IF(I174="A",$K174,IF(I174="B",$K174-SUM(J$8:J173),IF(I174="C",$K174-SUM(J$8:J173),IF(I174="D",$K174-SUM(J$8:J173),IF(I174="E",1-SUM(J$8:J173)," ")))))</f>
        <v xml:space="preserve"> </v>
      </c>
      <c r="K174" s="1">
        <f>IF(C$4=0,0,(SUM(D$8:D174)/C$4))</f>
        <v>0</v>
      </c>
      <c r="L174" s="9" t="str">
        <f t="shared" si="54"/>
        <v xml:space="preserve"> </v>
      </c>
      <c r="M174" s="2" t="str">
        <f>IF(U174=2,K174,IF(W174=2,K174-SUM(M$8:M173),IF(X174=2,K174-SUM(M$8:M173),IF(X173=2,1-SUM(M$8:M173)," "))))</f>
        <v xml:space="preserve"> </v>
      </c>
      <c r="N174" s="1" t="str">
        <f t="shared" si="55"/>
        <v xml:space="preserve"> </v>
      </c>
      <c r="P174" s="3" t="str">
        <f>IF(O174="Plus",$K174,IF(O174="Basis",$K174-SUM(P$8:P173),IF(O174="Breedte",$K174-SUM(P$8:P173),IF(O173="Breedte",1-SUM(P$8:P173)," "))))</f>
        <v xml:space="preserve"> </v>
      </c>
      <c r="Q174" s="57" t="str">
        <f t="shared" ref="Q174:Q208" si="73">IF(L173="plus",IF(E174=0,"",CONCATENATE(E174,",")),IF(L173="basis",IF(E174=0,"",CONCATENATE(E174,",")),CONCATENATE(Q173,IF(E174=0,"",CONCATENATE(E174,", ")))))</f>
        <v/>
      </c>
      <c r="R174" s="124">
        <f t="shared" si="69"/>
        <v>163</v>
      </c>
      <c r="S174" s="12">
        <f t="shared" si="72"/>
        <v>39</v>
      </c>
      <c r="T174" s="18">
        <f t="shared" si="56"/>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7"/>
        <v>1</v>
      </c>
      <c r="Z174" s="12">
        <f t="shared" si="58"/>
        <v>1</v>
      </c>
      <c r="AA174" s="12">
        <f t="shared" si="59"/>
        <v>1</v>
      </c>
      <c r="AB174" s="12">
        <f t="shared" si="60"/>
        <v>1</v>
      </c>
      <c r="AD174" s="12">
        <f t="shared" si="65"/>
        <v>39</v>
      </c>
      <c r="AE174" s="18">
        <f t="shared" si="61"/>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62"/>
        <v>1</v>
      </c>
      <c r="AK174" s="12">
        <f t="shared" si="66"/>
        <v>1</v>
      </c>
      <c r="AL174" s="12">
        <f t="shared" si="67"/>
        <v>1</v>
      </c>
      <c r="AM174" s="12">
        <f t="shared" si="68"/>
        <v>1</v>
      </c>
    </row>
    <row r="175" spans="1:39" ht="12" customHeight="1" x14ac:dyDescent="0.15">
      <c r="A175" s="5">
        <f t="shared" si="50"/>
        <v>0</v>
      </c>
      <c r="B175" s="5">
        <f t="shared" si="51"/>
        <v>0</v>
      </c>
      <c r="C175" s="14">
        <f t="shared" si="71"/>
        <v>38</v>
      </c>
      <c r="F175" s="242">
        <f>VLOOKUP(C175,Blad1!$A:$B,2,0)</f>
        <v>162</v>
      </c>
      <c r="G175" s="67" t="str">
        <f t="shared" si="52"/>
        <v/>
      </c>
      <c r="H175" s="4" t="str">
        <f>IF(G175="I",$K175,IF(G175="II",$K175-SUM(H$8:H174),IF(G175="III",$K175-SUM(H$8:H174),IF(G175="IV",$K175-SUM(H$8:H174),IF(G175="V",1-SUM(H$8:H174)," ")))))</f>
        <v xml:space="preserve"> </v>
      </c>
      <c r="I175" s="68" t="str">
        <f t="shared" si="53"/>
        <v/>
      </c>
      <c r="J175" s="43" t="str">
        <f>IF(I175="A",$K175,IF(I175="B",$K175-SUM(J$8:J174),IF(I175="C",$K175-SUM(J$8:J174),IF(I175="D",$K175-SUM(J$8:J174),IF(I175="E",1-SUM(J$8:J174)," ")))))</f>
        <v xml:space="preserve"> </v>
      </c>
      <c r="K175" s="1">
        <f>IF(C$4=0,0,(SUM(D$8:D175)/C$4))</f>
        <v>0</v>
      </c>
      <c r="L175" s="9" t="str">
        <f t="shared" si="54"/>
        <v xml:space="preserve"> </v>
      </c>
      <c r="M175" s="2" t="str">
        <f>IF(U175=2,K175,IF(W175=2,K175-SUM(M$8:M174),IF(X175=2,K175-SUM(M$8:M174),IF(X174=2,1-SUM(M$8:M174)," "))))</f>
        <v xml:space="preserve"> </v>
      </c>
      <c r="N175" s="1" t="str">
        <f t="shared" si="55"/>
        <v xml:space="preserve"> </v>
      </c>
      <c r="P175" s="3" t="str">
        <f>IF(O175="Plus",$K175,IF(O175="Basis",$K175-SUM(P$8:P174),IF(O175="Breedte",$K175-SUM(P$8:P174),IF(O174="Breedte",1-SUM(P$8:P174)," "))))</f>
        <v xml:space="preserve"> </v>
      </c>
      <c r="Q175" s="57" t="str">
        <f t="shared" si="73"/>
        <v/>
      </c>
      <c r="R175" s="124">
        <f t="shared" si="69"/>
        <v>162</v>
      </c>
      <c r="S175" s="12">
        <f t="shared" si="72"/>
        <v>38</v>
      </c>
      <c r="T175" s="18">
        <f t="shared" si="56"/>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7"/>
        <v>1</v>
      </c>
      <c r="Z175" s="12">
        <f t="shared" si="58"/>
        <v>1</v>
      </c>
      <c r="AA175" s="12">
        <f t="shared" si="59"/>
        <v>1</v>
      </c>
      <c r="AB175" s="12">
        <f t="shared" si="60"/>
        <v>1</v>
      </c>
      <c r="AD175" s="12">
        <f t="shared" si="65"/>
        <v>38</v>
      </c>
      <c r="AE175" s="18">
        <f t="shared" si="61"/>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62"/>
        <v>1</v>
      </c>
      <c r="AK175" s="12">
        <f t="shared" si="66"/>
        <v>1</v>
      </c>
      <c r="AL175" s="12">
        <f t="shared" si="67"/>
        <v>1</v>
      </c>
      <c r="AM175" s="12">
        <f t="shared" si="68"/>
        <v>1</v>
      </c>
    </row>
    <row r="176" spans="1:39" ht="12" customHeight="1" x14ac:dyDescent="0.15">
      <c r="A176" s="5">
        <f t="shared" si="50"/>
        <v>0</v>
      </c>
      <c r="B176" s="5">
        <f t="shared" si="51"/>
        <v>0</v>
      </c>
      <c r="C176" s="14">
        <f t="shared" si="71"/>
        <v>37</v>
      </c>
      <c r="F176" s="242">
        <f>VLOOKUP(C176,Blad1!$A:$B,2,0)</f>
        <v>162</v>
      </c>
      <c r="G176" s="67" t="str">
        <f t="shared" si="52"/>
        <v/>
      </c>
      <c r="H176" s="4" t="str">
        <f>IF(G176="I",$K176,IF(G176="II",$K176-SUM(H$8:H175),IF(G176="III",$K176-SUM(H$8:H175),IF(G176="IV",$K176-SUM(H$8:H175),IF(G176="V",1-SUM(H$8:H175)," ")))))</f>
        <v xml:space="preserve"> </v>
      </c>
      <c r="I176" s="68" t="str">
        <f t="shared" si="53"/>
        <v/>
      </c>
      <c r="J176" s="43" t="str">
        <f>IF(I176="A",$K176,IF(I176="B",$K176-SUM(J$8:J175),IF(I176="C",$K176-SUM(J$8:J175),IF(I176="D",$K176-SUM(J$8:J175),IF(I176="E",1-SUM(J$8:J175)," ")))))</f>
        <v xml:space="preserve"> </v>
      </c>
      <c r="K176" s="1">
        <f>IF(C$4=0,0,(SUM(D$8:D176)/C$4))</f>
        <v>0</v>
      </c>
      <c r="L176" s="9" t="str">
        <f t="shared" si="54"/>
        <v xml:space="preserve"> </v>
      </c>
      <c r="M176" s="2" t="str">
        <f>IF(U176=2,K176,IF(W176=2,K176-SUM(M$8:M175),IF(X176=2,K176-SUM(M$8:M175),IF(X175=2,1-SUM(M$8:M175)," "))))</f>
        <v xml:space="preserve"> </v>
      </c>
      <c r="N176" s="1" t="str">
        <f t="shared" si="55"/>
        <v xml:space="preserve"> </v>
      </c>
      <c r="P176" s="3" t="str">
        <f>IF(O176="Plus",$K176,IF(O176="Basis",$K176-SUM(P$8:P175),IF(O176="Breedte",$K176-SUM(P$8:P175),IF(O175="Breedte",1-SUM(P$8:P175)," "))))</f>
        <v xml:space="preserve"> </v>
      </c>
      <c r="Q176" s="57" t="str">
        <f t="shared" si="73"/>
        <v/>
      </c>
      <c r="R176" s="124">
        <f t="shared" si="69"/>
        <v>162</v>
      </c>
      <c r="S176" s="12">
        <f t="shared" si="72"/>
        <v>37</v>
      </c>
      <c r="T176" s="18">
        <f t="shared" si="56"/>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7"/>
        <v>1</v>
      </c>
      <c r="Z176" s="12">
        <f t="shared" si="58"/>
        <v>1</v>
      </c>
      <c r="AA176" s="12">
        <f t="shared" si="59"/>
        <v>1</v>
      </c>
      <c r="AB176" s="12">
        <f t="shared" si="60"/>
        <v>1</v>
      </c>
      <c r="AD176" s="12">
        <f t="shared" si="65"/>
        <v>37</v>
      </c>
      <c r="AE176" s="18">
        <f t="shared" si="61"/>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62"/>
        <v>1</v>
      </c>
      <c r="AK176" s="12">
        <f t="shared" si="66"/>
        <v>1</v>
      </c>
      <c r="AL176" s="12">
        <f t="shared" si="67"/>
        <v>1</v>
      </c>
      <c r="AM176" s="12">
        <f t="shared" si="68"/>
        <v>1</v>
      </c>
    </row>
    <row r="177" spans="1:39" ht="12" customHeight="1" x14ac:dyDescent="0.15">
      <c r="A177" s="5">
        <f t="shared" si="50"/>
        <v>25</v>
      </c>
      <c r="B177" s="5">
        <f t="shared" si="51"/>
        <v>0</v>
      </c>
      <c r="C177" s="14">
        <f t="shared" si="71"/>
        <v>36</v>
      </c>
      <c r="F177" s="242">
        <f>VLOOKUP(C177,Blad1!$A:$B,2,0)</f>
        <v>161</v>
      </c>
      <c r="G177" s="67" t="str">
        <f t="shared" si="52"/>
        <v/>
      </c>
      <c r="H177" s="4" t="str">
        <f>IF(G177="I",$K177,IF(G177="II",$K177-SUM(H$8:H176),IF(G177="III",$K177-SUM(H$8:H176),IF(G177="IV",$K177-SUM(H$8:H176),IF(G177="V",1-SUM(H$8:H176)," ")))))</f>
        <v xml:space="preserve"> </v>
      </c>
      <c r="I177" s="68" t="str">
        <f t="shared" si="53"/>
        <v>A</v>
      </c>
      <c r="J177" s="43">
        <f>IF(I177="A",$K177,IF(I177="B",$K177-SUM(J$8:J176),IF(I177="C",$K177-SUM(J$8:J176),IF(I177="D",$K177-SUM(J$8:J176),IF(I177="E",1-SUM(J$8:J176)," ")))))</f>
        <v>0</v>
      </c>
      <c r="K177" s="1">
        <f>IF(C$4=0,0,(SUM(D$8:D177)/C$4))</f>
        <v>0</v>
      </c>
      <c r="L177" s="9" t="str">
        <f t="shared" si="54"/>
        <v xml:space="preserve"> </v>
      </c>
      <c r="M177" s="2" t="str">
        <f>IF(U177=2,K177,IF(W177=2,K177-SUM(M$8:M176),IF(X177=2,K177-SUM(M$8:M176),IF(X176=2,1-SUM(M$8:M176)," "))))</f>
        <v xml:space="preserve"> </v>
      </c>
      <c r="N177" s="1" t="str">
        <f t="shared" si="55"/>
        <v xml:space="preserve"> </v>
      </c>
      <c r="P177" s="3" t="str">
        <f>IF(O177="Plus",$K177,IF(O177="Basis",$K177-SUM(P$8:P176),IF(O177="Breedte",$K177-SUM(P$8:P176),IF(O176="Breedte",1-SUM(P$8:P176)," "))))</f>
        <v xml:space="preserve"> </v>
      </c>
      <c r="Q177" s="57" t="str">
        <f t="shared" si="73"/>
        <v/>
      </c>
      <c r="R177" s="124">
        <f t="shared" si="69"/>
        <v>161</v>
      </c>
      <c r="S177" s="12">
        <f t="shared" si="72"/>
        <v>36</v>
      </c>
      <c r="T177" s="18">
        <f t="shared" si="56"/>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7"/>
        <v>1</v>
      </c>
      <c r="Z177" s="12">
        <f t="shared" si="58"/>
        <v>1</v>
      </c>
      <c r="AA177" s="12">
        <f t="shared" si="59"/>
        <v>1</v>
      </c>
      <c r="AB177" s="12">
        <f t="shared" si="60"/>
        <v>1</v>
      </c>
      <c r="AD177" s="12">
        <f t="shared" si="65"/>
        <v>36</v>
      </c>
      <c r="AE177" s="18">
        <f t="shared" si="61"/>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62"/>
        <v>1</v>
      </c>
      <c r="AK177" s="12">
        <f t="shared" si="66"/>
        <v>1</v>
      </c>
      <c r="AL177" s="12">
        <f t="shared" si="67"/>
        <v>1</v>
      </c>
      <c r="AM177" s="12">
        <f t="shared" si="68"/>
        <v>1</v>
      </c>
    </row>
    <row r="178" spans="1:39" ht="12" customHeight="1" x14ac:dyDescent="0.15">
      <c r="A178" s="5">
        <f t="shared" si="50"/>
        <v>0</v>
      </c>
      <c r="B178" s="5">
        <f t="shared" si="51"/>
        <v>0</v>
      </c>
      <c r="C178" s="14">
        <f t="shared" si="71"/>
        <v>35</v>
      </c>
      <c r="F178" s="242">
        <f>VLOOKUP(C178,Blad1!$A:$B,2,0)</f>
        <v>161</v>
      </c>
      <c r="G178" s="67" t="str">
        <f t="shared" si="52"/>
        <v/>
      </c>
      <c r="H178" s="4" t="str">
        <f>IF(G178="I",$K178,IF(G178="II",$K178-SUM(H$8:H177),IF(G178="III",$K178-SUM(H$8:H177),IF(G178="IV",$K178-SUM(H$8:H177),IF(G178="V",1-SUM(H$8:H177)," ")))))</f>
        <v xml:space="preserve"> </v>
      </c>
      <c r="I178" s="68" t="str">
        <f t="shared" si="53"/>
        <v/>
      </c>
      <c r="J178" s="43" t="str">
        <f>IF(I178="A",$K178,IF(I178="B",$K178-SUM(J$8:J177),IF(I178="C",$K178-SUM(J$8:J177),IF(I178="D",$K178-SUM(J$8:J177),IF(I178="E",1-SUM(J$8:J177)," ")))))</f>
        <v xml:space="preserve"> </v>
      </c>
      <c r="K178" s="1">
        <f>IF(C$4=0,0,(SUM(D$8:D178)/C$4))</f>
        <v>0</v>
      </c>
      <c r="L178" s="9" t="str">
        <f t="shared" si="54"/>
        <v xml:space="preserve"> </v>
      </c>
      <c r="M178" s="2" t="str">
        <f>IF(U178=2,K178,IF(W178=2,K178-SUM(M$8:M177),IF(X178=2,K178-SUM(M$8:M177),IF(X177=2,1-SUM(M$8:M177)," "))))</f>
        <v xml:space="preserve"> </v>
      </c>
      <c r="N178" s="1" t="str">
        <f t="shared" si="55"/>
        <v xml:space="preserve"> </v>
      </c>
      <c r="P178" s="3" t="str">
        <f>IF(O178="Plus",$K178,IF(O178="Basis",$K178-SUM(P$8:P177),IF(O178="Breedte",$K178-SUM(P$8:P177),IF(O177="Breedte",1-SUM(P$8:P177)," "))))</f>
        <v xml:space="preserve"> </v>
      </c>
      <c r="Q178" s="57" t="str">
        <f t="shared" si="73"/>
        <v/>
      </c>
      <c r="R178" s="124">
        <f t="shared" si="69"/>
        <v>161</v>
      </c>
      <c r="S178" s="12">
        <f t="shared" si="72"/>
        <v>35</v>
      </c>
      <c r="T178" s="18">
        <f t="shared" si="56"/>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7"/>
        <v>1</v>
      </c>
      <c r="Z178" s="12">
        <f t="shared" si="58"/>
        <v>1</v>
      </c>
      <c r="AA178" s="12">
        <f t="shared" si="59"/>
        <v>1</v>
      </c>
      <c r="AB178" s="12">
        <f t="shared" si="60"/>
        <v>1</v>
      </c>
      <c r="AD178" s="12">
        <f t="shared" si="65"/>
        <v>35</v>
      </c>
      <c r="AE178" s="18">
        <f t="shared" si="61"/>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62"/>
        <v>1</v>
      </c>
      <c r="AK178" s="12">
        <f t="shared" si="66"/>
        <v>1</v>
      </c>
      <c r="AL178" s="12">
        <f t="shared" si="67"/>
        <v>1</v>
      </c>
      <c r="AM178" s="12">
        <f t="shared" si="68"/>
        <v>1</v>
      </c>
    </row>
    <row r="179" spans="1:39" ht="12" customHeight="1" x14ac:dyDescent="0.15">
      <c r="A179" s="5">
        <f t="shared" si="50"/>
        <v>0</v>
      </c>
      <c r="B179" s="5">
        <f t="shared" si="51"/>
        <v>0</v>
      </c>
      <c r="C179" s="14">
        <f t="shared" si="71"/>
        <v>34</v>
      </c>
      <c r="F179" s="242">
        <f>VLOOKUP(C179,Blad1!$A:$B,2,0)</f>
        <v>161</v>
      </c>
      <c r="G179" s="67" t="str">
        <f t="shared" si="52"/>
        <v/>
      </c>
      <c r="H179" s="4" t="str">
        <f>IF(G179="I",$K179,IF(G179="II",$K179-SUM(H$8:H178),IF(G179="III",$K179-SUM(H$8:H178),IF(G179="IV",$K179-SUM(H$8:H178),IF(G179="V",1-SUM(H$8:H178)," ")))))</f>
        <v xml:space="preserve"> </v>
      </c>
      <c r="I179" s="68" t="str">
        <f t="shared" si="53"/>
        <v/>
      </c>
      <c r="J179" s="43" t="str">
        <f>IF(I179="A",$K179,IF(I179="B",$K179-SUM(J$8:J178),IF(I179="C",$K179-SUM(J$8:J178),IF(I179="D",$K179-SUM(J$8:J178),IF(I179="E",1-SUM(J$8:J178)," ")))))</f>
        <v xml:space="preserve"> </v>
      </c>
      <c r="K179" s="1">
        <f>IF(C$4=0,0,(SUM(D$8:D179)/C$4))</f>
        <v>0</v>
      </c>
      <c r="L179" s="9" t="str">
        <f t="shared" si="54"/>
        <v xml:space="preserve"> </v>
      </c>
      <c r="M179" s="2" t="str">
        <f>IF(U179=2,K179,IF(W179=2,K179-SUM(M$8:M178),IF(X179=2,K179-SUM(M$8:M178),IF(X178=2,1-SUM(M$8:M178)," "))))</f>
        <v xml:space="preserve"> </v>
      </c>
      <c r="N179" s="1" t="str">
        <f t="shared" si="55"/>
        <v xml:space="preserve"> </v>
      </c>
      <c r="P179" s="3" t="str">
        <f>IF(O179="Plus",$K179,IF(O179="Basis",$K179-SUM(P$8:P178),IF(O179="Breedte",$K179-SUM(P$8:P178),IF(O178="Breedte",1-SUM(P$8:P178)," "))))</f>
        <v xml:space="preserve"> </v>
      </c>
      <c r="Q179" s="57" t="str">
        <f t="shared" si="73"/>
        <v/>
      </c>
      <c r="R179" s="124">
        <f t="shared" si="69"/>
        <v>161</v>
      </c>
      <c r="S179" s="12">
        <f t="shared" si="72"/>
        <v>34</v>
      </c>
      <c r="T179" s="18">
        <f t="shared" si="56"/>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7"/>
        <v>1</v>
      </c>
      <c r="Z179" s="12">
        <f t="shared" si="58"/>
        <v>1</v>
      </c>
      <c r="AA179" s="12">
        <f t="shared" si="59"/>
        <v>1</v>
      </c>
      <c r="AB179" s="12">
        <f t="shared" si="60"/>
        <v>1</v>
      </c>
      <c r="AD179" s="12">
        <f t="shared" si="65"/>
        <v>34</v>
      </c>
      <c r="AE179" s="18">
        <f t="shared" si="61"/>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62"/>
        <v>1</v>
      </c>
      <c r="AK179" s="12">
        <f t="shared" si="66"/>
        <v>1</v>
      </c>
      <c r="AL179" s="12">
        <f t="shared" si="67"/>
        <v>1</v>
      </c>
      <c r="AM179" s="12">
        <f t="shared" si="68"/>
        <v>1</v>
      </c>
    </row>
    <row r="180" spans="1:39" ht="12" customHeight="1" x14ac:dyDescent="0.15">
      <c r="A180" s="5">
        <f t="shared" si="50"/>
        <v>0</v>
      </c>
      <c r="B180" s="5">
        <f t="shared" si="51"/>
        <v>0</v>
      </c>
      <c r="C180" s="14">
        <f t="shared" si="71"/>
        <v>33</v>
      </c>
      <c r="F180" s="242">
        <f>VLOOKUP(C180,Blad1!$A:$B,2,0)</f>
        <v>160</v>
      </c>
      <c r="G180" s="67" t="str">
        <f t="shared" si="52"/>
        <v/>
      </c>
      <c r="H180" s="4" t="str">
        <f>IF(G180="I",$K180,IF(G180="II",$K180-SUM(H$8:H179),IF(G180="III",$K180-SUM(H$8:H179),IF(G180="IV",$K180-SUM(H$8:H179),IF(G180="V",1-SUM(H$8:H179)," ")))))</f>
        <v xml:space="preserve"> </v>
      </c>
      <c r="I180" s="68" t="str">
        <f t="shared" si="53"/>
        <v/>
      </c>
      <c r="J180" s="43" t="str">
        <f>IF(I180="A",$K180,IF(I180="B",$K180-SUM(J$8:J179),IF(I180="C",$K180-SUM(J$8:J179),IF(I180="D",$K180-SUM(J$8:J179),IF(I180="E",1-SUM(J$8:J179)," ")))))</f>
        <v xml:space="preserve"> </v>
      </c>
      <c r="K180" s="1">
        <f>IF(C$4=0,0,(SUM(D$8:D180)/C$4))</f>
        <v>0</v>
      </c>
      <c r="L180" s="9" t="str">
        <f t="shared" si="54"/>
        <v xml:space="preserve"> </v>
      </c>
      <c r="M180" s="2" t="str">
        <f>IF(U180=2,K180,IF(W180=2,K180-SUM(M$8:M179),IF(X180=2,K180-SUM(M$8:M179),IF(X179=2,1-SUM(M$8:M179)," "))))</f>
        <v xml:space="preserve"> </v>
      </c>
      <c r="N180" s="1" t="str">
        <f t="shared" si="55"/>
        <v xml:space="preserve"> </v>
      </c>
      <c r="P180" s="3" t="str">
        <f>IF(O180="Plus",$K180,IF(O180="Basis",$K180-SUM(P$8:P179),IF(O180="Breedte",$K180-SUM(P$8:P179),IF(O179="Breedte",1-SUM(P$8:P179)," "))))</f>
        <v xml:space="preserve"> </v>
      </c>
      <c r="Q180" s="57" t="str">
        <f t="shared" si="73"/>
        <v/>
      </c>
      <c r="R180" s="124">
        <f t="shared" si="69"/>
        <v>160</v>
      </c>
      <c r="S180" s="12">
        <f t="shared" si="72"/>
        <v>33</v>
      </c>
      <c r="T180" s="18">
        <f t="shared" si="56"/>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7"/>
        <v>1</v>
      </c>
      <c r="Z180" s="12">
        <f t="shared" si="58"/>
        <v>1</v>
      </c>
      <c r="AA180" s="12">
        <f t="shared" si="59"/>
        <v>1</v>
      </c>
      <c r="AB180" s="12">
        <f t="shared" si="60"/>
        <v>1</v>
      </c>
      <c r="AD180" s="12">
        <f t="shared" si="65"/>
        <v>33</v>
      </c>
      <c r="AE180" s="18">
        <f t="shared" si="61"/>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62"/>
        <v>1</v>
      </c>
      <c r="AK180" s="12">
        <f t="shared" si="66"/>
        <v>1</v>
      </c>
      <c r="AL180" s="12">
        <f t="shared" si="67"/>
        <v>1</v>
      </c>
      <c r="AM180" s="12">
        <f t="shared" si="68"/>
        <v>1</v>
      </c>
    </row>
    <row r="181" spans="1:39" ht="12" customHeight="1" x14ac:dyDescent="0.15">
      <c r="A181" s="5">
        <f t="shared" si="50"/>
        <v>0</v>
      </c>
      <c r="B181" s="5">
        <f t="shared" si="51"/>
        <v>0</v>
      </c>
      <c r="C181" s="14">
        <f t="shared" si="71"/>
        <v>32</v>
      </c>
      <c r="F181" s="242">
        <f>VLOOKUP(C181,Blad1!$A:$B,2,0)</f>
        <v>160</v>
      </c>
      <c r="G181" s="67" t="str">
        <f t="shared" si="52"/>
        <v/>
      </c>
      <c r="H181" s="4" t="str">
        <f>IF(G181="I",$K181,IF(G181="II",$K181-SUM(H$8:H180),IF(G181="III",$K181-SUM(H$8:H180),IF(G181="IV",$K181-SUM(H$8:H180),IF(G181="V",1-SUM(H$8:H180)," ")))))</f>
        <v xml:space="preserve"> </v>
      </c>
      <c r="I181" s="68" t="str">
        <f t="shared" si="53"/>
        <v/>
      </c>
      <c r="J181" s="43" t="str">
        <f>IF(I181="A",$K181,IF(I181="B",$K181-SUM(J$8:J180),IF(I181="C",$K181-SUM(J$8:J180),IF(I181="D",$K181-SUM(J$8:J180),IF(I181="E",1-SUM(J$8:J180)," ")))))</f>
        <v xml:space="preserve"> </v>
      </c>
      <c r="K181" s="1">
        <f>IF(C$4=0,0,(SUM(D$8:D181)/C$4))</f>
        <v>0</v>
      </c>
      <c r="L181" s="9" t="str">
        <f t="shared" si="54"/>
        <v xml:space="preserve"> </v>
      </c>
      <c r="M181" s="2" t="str">
        <f>IF(U181=2,K181,IF(W181=2,K181-SUM(M$8:M180),IF(X181=2,K181-SUM(M$8:M180),IF(X180=2,1-SUM(M$8:M180)," "))))</f>
        <v xml:space="preserve"> </v>
      </c>
      <c r="N181" s="1" t="str">
        <f t="shared" si="55"/>
        <v xml:space="preserve"> </v>
      </c>
      <c r="P181" s="3" t="str">
        <f>IF(O181="Plus",$K181,IF(O181="Basis",$K181-SUM(P$8:P180),IF(O181="Breedte",$K181-SUM(P$8:P180),IF(O180="Breedte",1-SUM(P$8:P180)," "))))</f>
        <v xml:space="preserve"> </v>
      </c>
      <c r="Q181" s="57" t="str">
        <f t="shared" si="73"/>
        <v/>
      </c>
      <c r="R181" s="124">
        <f t="shared" si="69"/>
        <v>160</v>
      </c>
      <c r="S181" s="12">
        <f t="shared" si="72"/>
        <v>32</v>
      </c>
      <c r="T181" s="18">
        <f t="shared" si="56"/>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7"/>
        <v>1</v>
      </c>
      <c r="Z181" s="12">
        <f t="shared" si="58"/>
        <v>1</v>
      </c>
      <c r="AA181" s="12">
        <f t="shared" si="59"/>
        <v>1</v>
      </c>
      <c r="AB181" s="12">
        <f t="shared" si="60"/>
        <v>1</v>
      </c>
      <c r="AD181" s="12">
        <f t="shared" si="65"/>
        <v>32</v>
      </c>
      <c r="AE181" s="18">
        <f t="shared" si="61"/>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62"/>
        <v>1</v>
      </c>
      <c r="AK181" s="12">
        <f t="shared" si="66"/>
        <v>1</v>
      </c>
      <c r="AL181" s="12">
        <f t="shared" si="67"/>
        <v>1</v>
      </c>
      <c r="AM181" s="12">
        <f t="shared" si="68"/>
        <v>1</v>
      </c>
    </row>
    <row r="182" spans="1:39" ht="12" customHeight="1" x14ac:dyDescent="0.15">
      <c r="A182" s="5">
        <f t="shared" si="50"/>
        <v>0</v>
      </c>
      <c r="B182" s="5">
        <f t="shared" si="51"/>
        <v>0</v>
      </c>
      <c r="C182" s="14">
        <f t="shared" si="71"/>
        <v>31</v>
      </c>
      <c r="F182" s="242">
        <f>VLOOKUP(C182,Blad1!$A:$B,2,0)</f>
        <v>159</v>
      </c>
      <c r="G182" s="67" t="str">
        <f t="shared" si="52"/>
        <v/>
      </c>
      <c r="H182" s="4" t="str">
        <f>IF(G182="I",$K182,IF(G182="II",$K182-SUM(H$8:H181),IF(G182="III",$K182-SUM(H$8:H181),IF(G182="IV",$K182-SUM(H$8:H181),IF(G182="V",1-SUM(H$8:H181)," ")))))</f>
        <v xml:space="preserve"> </v>
      </c>
      <c r="I182" s="68" t="str">
        <f t="shared" si="53"/>
        <v/>
      </c>
      <c r="J182" s="43" t="str">
        <f>IF(I182="A",$K182,IF(I182="B",$K182-SUM(J$8:J181),IF(I182="C",$K182-SUM(J$8:J181),IF(I182="D",$K182-SUM(J$8:J181),IF(I182="E",1-SUM(J$8:J181)," ")))))</f>
        <v xml:space="preserve"> </v>
      </c>
      <c r="K182" s="1">
        <f>IF(C$4=0,0,(SUM(D$8:D182)/C$4))</f>
        <v>0</v>
      </c>
      <c r="L182" s="9" t="str">
        <f t="shared" si="54"/>
        <v xml:space="preserve"> </v>
      </c>
      <c r="M182" s="2" t="str">
        <f>IF(U182=2,K182,IF(W182=2,K182-SUM(M$8:M181),IF(X182=2,K182-SUM(M$8:M181),IF(X181=2,1-SUM(M$8:M181)," "))))</f>
        <v xml:space="preserve"> </v>
      </c>
      <c r="N182" s="1" t="str">
        <f t="shared" si="55"/>
        <v xml:space="preserve"> </v>
      </c>
      <c r="P182" s="3" t="str">
        <f>IF(O182="Plus",$K182,IF(O182="Basis",$K182-SUM(P$8:P181),IF(O182="Breedte",$K182-SUM(P$8:P181),IF(O181="Breedte",1-SUM(P$8:P181)," "))))</f>
        <v xml:space="preserve"> </v>
      </c>
      <c r="Q182" s="57" t="str">
        <f t="shared" si="73"/>
        <v/>
      </c>
      <c r="R182" s="124">
        <f t="shared" si="69"/>
        <v>159</v>
      </c>
      <c r="S182" s="12">
        <f t="shared" si="72"/>
        <v>31</v>
      </c>
      <c r="T182" s="18">
        <f t="shared" si="56"/>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7"/>
        <v>1</v>
      </c>
      <c r="Z182" s="12">
        <f t="shared" si="58"/>
        <v>1</v>
      </c>
      <c r="AA182" s="12">
        <f t="shared" si="59"/>
        <v>1</v>
      </c>
      <c r="AB182" s="12">
        <f t="shared" si="60"/>
        <v>1</v>
      </c>
      <c r="AD182" s="12">
        <f t="shared" si="65"/>
        <v>31</v>
      </c>
      <c r="AE182" s="18">
        <f t="shared" si="61"/>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62"/>
        <v>1</v>
      </c>
      <c r="AK182" s="12">
        <f t="shared" si="66"/>
        <v>1</v>
      </c>
      <c r="AL182" s="12">
        <f t="shared" si="67"/>
        <v>1</v>
      </c>
      <c r="AM182" s="12">
        <f t="shared" si="68"/>
        <v>1</v>
      </c>
    </row>
    <row r="183" spans="1:39" ht="12" customHeight="1" x14ac:dyDescent="0.15">
      <c r="A183" s="5">
        <f t="shared" si="50"/>
        <v>0</v>
      </c>
      <c r="B183" s="5">
        <f t="shared" si="51"/>
        <v>0</v>
      </c>
      <c r="C183" s="14">
        <f t="shared" si="71"/>
        <v>30</v>
      </c>
      <c r="F183" s="242">
        <f>VLOOKUP(C183,Blad1!$A:$B,2,0)</f>
        <v>159</v>
      </c>
      <c r="G183" s="67" t="str">
        <f t="shared" si="52"/>
        <v/>
      </c>
      <c r="H183" s="4" t="str">
        <f>IF(G183="I",$K183,IF(G183="II",$K183-SUM(H$8:H182),IF(G183="III",$K183-SUM(H$8:H182),IF(G183="IV",$K183-SUM(H$8:H182),IF(G183="V",1-SUM(H$8:H182)," ")))))</f>
        <v xml:space="preserve"> </v>
      </c>
      <c r="I183" s="68" t="str">
        <f t="shared" si="53"/>
        <v/>
      </c>
      <c r="J183" s="43" t="str">
        <f>IF(I183="A",$K183,IF(I183="B",$K183-SUM(J$8:J182),IF(I183="C",$K183-SUM(J$8:J182),IF(I183="D",$K183-SUM(J$8:J182),IF(I183="E",1-SUM(J$8:J182)," ")))))</f>
        <v xml:space="preserve"> </v>
      </c>
      <c r="K183" s="1">
        <f>IF(C$4=0,0,(SUM(D$8:D183)/C$4))</f>
        <v>0</v>
      </c>
      <c r="L183" s="9" t="str">
        <f t="shared" si="54"/>
        <v xml:space="preserve"> </v>
      </c>
      <c r="M183" s="2" t="str">
        <f>IF(U183=2,K183,IF(W183=2,K183-SUM(M$8:M182),IF(X183=2,K183-SUM(M$8:M182),IF(X182=2,1-SUM(M$8:M182)," "))))</f>
        <v xml:space="preserve"> </v>
      </c>
      <c r="N183" s="1" t="str">
        <f t="shared" si="55"/>
        <v xml:space="preserve"> </v>
      </c>
      <c r="P183" s="3" t="str">
        <f>IF(O183="Plus",$K183,IF(O183="Basis",$K183-SUM(P$8:P182),IF(O183="Breedte",$K183-SUM(P$8:P182),IF(O182="Breedte",1-SUM(P$8:P182)," "))))</f>
        <v xml:space="preserve"> </v>
      </c>
      <c r="Q183" s="57" t="str">
        <f t="shared" si="73"/>
        <v/>
      </c>
      <c r="R183" s="124">
        <f t="shared" si="69"/>
        <v>159</v>
      </c>
      <c r="S183" s="12">
        <f t="shared" si="72"/>
        <v>30</v>
      </c>
      <c r="T183" s="18">
        <f t="shared" si="56"/>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7"/>
        <v>1</v>
      </c>
      <c r="Z183" s="12">
        <f t="shared" si="58"/>
        <v>1</v>
      </c>
      <c r="AA183" s="12">
        <f t="shared" si="59"/>
        <v>1</v>
      </c>
      <c r="AB183" s="12">
        <f t="shared" si="60"/>
        <v>1</v>
      </c>
      <c r="AD183" s="12">
        <f t="shared" si="65"/>
        <v>30</v>
      </c>
      <c r="AE183" s="18">
        <f t="shared" si="61"/>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62"/>
        <v>1</v>
      </c>
      <c r="AK183" s="12">
        <f t="shared" si="66"/>
        <v>1</v>
      </c>
      <c r="AL183" s="12">
        <f t="shared" si="67"/>
        <v>1</v>
      </c>
      <c r="AM183" s="12">
        <f t="shared" si="68"/>
        <v>1</v>
      </c>
    </row>
    <row r="184" spans="1:39" ht="12" customHeight="1" x14ac:dyDescent="0.15">
      <c r="A184" s="5">
        <f t="shared" si="50"/>
        <v>0</v>
      </c>
      <c r="B184" s="5">
        <f t="shared" si="51"/>
        <v>0</v>
      </c>
      <c r="C184" s="14">
        <f t="shared" si="71"/>
        <v>29</v>
      </c>
      <c r="F184" s="242">
        <f>VLOOKUP(C184,Blad1!$A:$B,2,0)</f>
        <v>158</v>
      </c>
      <c r="G184" s="67" t="str">
        <f t="shared" si="52"/>
        <v/>
      </c>
      <c r="H184" s="4" t="str">
        <f>IF(G184="I",$K184,IF(G184="II",$K184-SUM(H$8:H183),IF(G184="III",$K184-SUM(H$8:H183),IF(G184="IV",$K184-SUM(H$8:H183),IF(G184="V",1-SUM(H$8:H183)," ")))))</f>
        <v xml:space="preserve"> </v>
      </c>
      <c r="I184" s="68" t="str">
        <f t="shared" si="53"/>
        <v/>
      </c>
      <c r="J184" s="43" t="str">
        <f>IF(I184="A",$K184,IF(I184="B",$K184-SUM(J$8:J183),IF(I184="C",$K184-SUM(J$8:J183),IF(I184="D",$K184-SUM(J$8:J183),IF(I184="E",1-SUM(J$8:J183)," ")))))</f>
        <v xml:space="preserve"> </v>
      </c>
      <c r="K184" s="1">
        <f>IF(C$4=0,0,(SUM(D$8:D184)/C$4))</f>
        <v>0</v>
      </c>
      <c r="L184" s="9" t="str">
        <f t="shared" si="54"/>
        <v xml:space="preserve"> </v>
      </c>
      <c r="M184" s="2" t="str">
        <f>IF(U184=2,K184,IF(W184=2,K184-SUM(M$8:M183),IF(X184=2,K184-SUM(M$8:M183),IF(X183=2,1-SUM(M$8:M183)," "))))</f>
        <v xml:space="preserve"> </v>
      </c>
      <c r="N184" s="1" t="str">
        <f t="shared" si="55"/>
        <v xml:space="preserve"> </v>
      </c>
      <c r="P184" s="3" t="str">
        <f>IF(O184="Plus",$K184,IF(O184="Basis",$K184-SUM(P$8:P183),IF(O184="Breedte",$K184-SUM(P$8:P183),IF(O183="Breedte",1-SUM(P$8:P183)," "))))</f>
        <v xml:space="preserve"> </v>
      </c>
      <c r="Q184" s="57" t="str">
        <f t="shared" si="73"/>
        <v/>
      </c>
      <c r="R184" s="124">
        <f t="shared" si="69"/>
        <v>158</v>
      </c>
      <c r="S184" s="12">
        <f t="shared" si="72"/>
        <v>29</v>
      </c>
      <c r="T184" s="18">
        <f t="shared" si="56"/>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7"/>
        <v>1</v>
      </c>
      <c r="Z184" s="12">
        <f t="shared" si="58"/>
        <v>1</v>
      </c>
      <c r="AA184" s="12">
        <f t="shared" si="59"/>
        <v>1</v>
      </c>
      <c r="AB184" s="12">
        <f t="shared" si="60"/>
        <v>1</v>
      </c>
      <c r="AD184" s="12">
        <f t="shared" si="65"/>
        <v>29</v>
      </c>
      <c r="AE184" s="18">
        <f t="shared" si="61"/>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62"/>
        <v>1</v>
      </c>
      <c r="AK184" s="12">
        <f t="shared" si="66"/>
        <v>1</v>
      </c>
      <c r="AL184" s="12">
        <f t="shared" si="67"/>
        <v>1</v>
      </c>
      <c r="AM184" s="12">
        <f t="shared" si="68"/>
        <v>1</v>
      </c>
    </row>
    <row r="185" spans="1:39" ht="12" customHeight="1" x14ac:dyDescent="0.15">
      <c r="A185" s="5">
        <f t="shared" si="50"/>
        <v>0</v>
      </c>
      <c r="B185" s="5">
        <f t="shared" si="51"/>
        <v>0</v>
      </c>
      <c r="C185" s="14">
        <f t="shared" si="71"/>
        <v>28</v>
      </c>
      <c r="F185" s="242">
        <f>VLOOKUP(C185,Blad1!$A:$B,2,0)</f>
        <v>158</v>
      </c>
      <c r="G185" s="67" t="str">
        <f t="shared" si="52"/>
        <v/>
      </c>
      <c r="H185" s="4" t="str">
        <f>IF(G185="I",$K185,IF(G185="II",$K185-SUM(H$8:H184),IF(G185="III",$K185-SUM(H$8:H184),IF(G185="IV",$K185-SUM(H$8:H184),IF(G185="V",1-SUM(H$8:H184)," ")))))</f>
        <v xml:space="preserve"> </v>
      </c>
      <c r="I185" s="68" t="str">
        <f t="shared" si="53"/>
        <v/>
      </c>
      <c r="J185" s="43" t="str">
        <f>IF(I185="A",$K185,IF(I185="B",$K185-SUM(J$8:J184),IF(I185="C",$K185-SUM(J$8:J184),IF(I185="D",$K185-SUM(J$8:J184),IF(I185="E",1-SUM(J$8:J184)," ")))))</f>
        <v xml:space="preserve"> </v>
      </c>
      <c r="K185" s="1">
        <f>IF(C$4=0,0,(SUM(D$8:D185)/C$4))</f>
        <v>0</v>
      </c>
      <c r="L185" s="9" t="str">
        <f t="shared" si="54"/>
        <v xml:space="preserve"> </v>
      </c>
      <c r="M185" s="2" t="str">
        <f>IF(U185=2,K185,IF(W185=2,K185-SUM(M$8:M184),IF(X185=2,K185-SUM(M$8:M184),IF(X184=2,1-SUM(M$8:M184)," "))))</f>
        <v xml:space="preserve"> </v>
      </c>
      <c r="N185" s="1" t="str">
        <f t="shared" si="55"/>
        <v xml:space="preserve"> </v>
      </c>
      <c r="P185" s="3" t="str">
        <f>IF(O185="Plus",$K185,IF(O185="Basis",$K185-SUM(P$8:P184),IF(O185="Breedte",$K185-SUM(P$8:P184),IF(O184="Breedte",1-SUM(P$8:P184)," "))))</f>
        <v xml:space="preserve"> </v>
      </c>
      <c r="Q185" s="57" t="str">
        <f t="shared" si="73"/>
        <v/>
      </c>
      <c r="R185" s="124">
        <f t="shared" si="69"/>
        <v>158</v>
      </c>
      <c r="S185" s="12">
        <f t="shared" si="72"/>
        <v>28</v>
      </c>
      <c r="T185" s="18">
        <f t="shared" si="56"/>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7"/>
        <v>1</v>
      </c>
      <c r="Z185" s="12">
        <f t="shared" si="58"/>
        <v>1</v>
      </c>
      <c r="AA185" s="12">
        <f t="shared" si="59"/>
        <v>1</v>
      </c>
      <c r="AB185" s="12">
        <f t="shared" si="60"/>
        <v>1</v>
      </c>
      <c r="AD185" s="12">
        <f t="shared" si="65"/>
        <v>28</v>
      </c>
      <c r="AE185" s="18">
        <f t="shared" si="61"/>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62"/>
        <v>1</v>
      </c>
      <c r="AK185" s="12">
        <f t="shared" si="66"/>
        <v>1</v>
      </c>
      <c r="AL185" s="12">
        <f t="shared" si="67"/>
        <v>1</v>
      </c>
      <c r="AM185" s="12">
        <f t="shared" si="68"/>
        <v>1</v>
      </c>
    </row>
    <row r="186" spans="1:39" ht="12" customHeight="1" x14ac:dyDescent="0.15">
      <c r="A186" s="5">
        <f t="shared" si="50"/>
        <v>25</v>
      </c>
      <c r="B186" s="5">
        <f t="shared" si="51"/>
        <v>0</v>
      </c>
      <c r="C186" s="14">
        <f t="shared" si="71"/>
        <v>27</v>
      </c>
      <c r="F186" s="242">
        <f>VLOOKUP(C186,Blad1!$A:$B,2,0)</f>
        <v>157</v>
      </c>
      <c r="G186" s="67" t="str">
        <f t="shared" si="52"/>
        <v/>
      </c>
      <c r="H186" s="4" t="str">
        <f>IF(G186="I",$K186,IF(G186="II",$K186-SUM(H$8:H185),IF(G186="III",$K186-SUM(H$8:H185),IF(G186="IV",$K186-SUM(H$8:H185),IF(G186="V",1-SUM(H$8:H185)," ")))))</f>
        <v xml:space="preserve"> </v>
      </c>
      <c r="I186" s="68" t="str">
        <f t="shared" si="53"/>
        <v>B</v>
      </c>
      <c r="J186" s="43">
        <f>IF(I186="A",$K186,IF(I186="B",$K186-SUM(J$8:J185),IF(I186="C",$K186-SUM(J$8:J185),IF(I186="D",$K186-SUM(J$8:J185),IF(I186="E",1-SUM(J$8:J185)," ")))))</f>
        <v>0</v>
      </c>
      <c r="K186" s="1">
        <f>IF(C$4=0,0,(SUM(D$8:D186)/C$4))</f>
        <v>0</v>
      </c>
      <c r="L186" s="9" t="str">
        <f t="shared" si="54"/>
        <v xml:space="preserve"> </v>
      </c>
      <c r="M186" s="2" t="str">
        <f>IF(U186=2,K186,IF(W186=2,K186-SUM(M$8:M185),IF(X186=2,K186-SUM(M$8:M185),IF(X185=2,1-SUM(M$8:M185)," "))))</f>
        <v xml:space="preserve"> </v>
      </c>
      <c r="N186" s="1" t="str">
        <f t="shared" si="55"/>
        <v xml:space="preserve"> </v>
      </c>
      <c r="P186" s="3" t="str">
        <f>IF(O186="Plus",$K186,IF(O186="Basis",$K186-SUM(P$8:P185),IF(O186="Breedte",$K186-SUM(P$8:P185),IF(O185="Breedte",1-SUM(P$8:P185)," "))))</f>
        <v xml:space="preserve"> </v>
      </c>
      <c r="Q186" s="57" t="str">
        <f t="shared" si="73"/>
        <v/>
      </c>
      <c r="R186" s="124">
        <f t="shared" si="69"/>
        <v>157</v>
      </c>
      <c r="S186" s="12">
        <f t="shared" si="72"/>
        <v>27</v>
      </c>
      <c r="T186" s="18">
        <f t="shared" si="56"/>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7"/>
        <v>1</v>
      </c>
      <c r="Z186" s="12">
        <f t="shared" si="58"/>
        <v>1</v>
      </c>
      <c r="AA186" s="12">
        <f t="shared" si="59"/>
        <v>1</v>
      </c>
      <c r="AB186" s="12">
        <f t="shared" si="60"/>
        <v>1</v>
      </c>
      <c r="AD186" s="12">
        <f t="shared" si="65"/>
        <v>27</v>
      </c>
      <c r="AE186" s="18">
        <f t="shared" si="61"/>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62"/>
        <v>1</v>
      </c>
      <c r="AK186" s="12">
        <f t="shared" si="66"/>
        <v>1</v>
      </c>
      <c r="AL186" s="12">
        <f t="shared" si="67"/>
        <v>1</v>
      </c>
      <c r="AM186" s="12">
        <f t="shared" si="68"/>
        <v>1</v>
      </c>
    </row>
    <row r="187" spans="1:39" ht="12" customHeight="1" x14ac:dyDescent="0.15">
      <c r="A187" s="5">
        <f t="shared" si="50"/>
        <v>0</v>
      </c>
      <c r="B187" s="5">
        <f t="shared" si="51"/>
        <v>0</v>
      </c>
      <c r="C187" s="14">
        <f t="shared" si="71"/>
        <v>26</v>
      </c>
      <c r="F187" s="242">
        <f>VLOOKUP(C187,Blad1!$A:$B,2,0)</f>
        <v>157</v>
      </c>
      <c r="G187" s="67" t="str">
        <f t="shared" si="52"/>
        <v/>
      </c>
      <c r="H187" s="4" t="str">
        <f>IF(G187="I",$K187,IF(G187="II",$K187-SUM(H$8:H186),IF(G187="III",$K187-SUM(H$8:H186),IF(G187="IV",$K187-SUM(H$8:H186),IF(G187="V",1-SUM(H$8:H186)," ")))))</f>
        <v xml:space="preserve"> </v>
      </c>
      <c r="I187" s="68" t="str">
        <f t="shared" si="53"/>
        <v/>
      </c>
      <c r="J187" s="43" t="str">
        <f>IF(I187="A",$K187,IF(I187="B",$K187-SUM(J$8:J186),IF(I187="C",$K187-SUM(J$8:J186),IF(I187="D",$K187-SUM(J$8:J186),IF(I187="E",1-SUM(J$8:J186)," ")))))</f>
        <v xml:space="preserve"> </v>
      </c>
      <c r="K187" s="1">
        <f>IF(C$4=0,0,(SUM(D$8:D187)/C$4))</f>
        <v>0</v>
      </c>
      <c r="L187" s="9" t="str">
        <f t="shared" si="54"/>
        <v xml:space="preserve"> </v>
      </c>
      <c r="M187" s="2" t="str">
        <f>IF(U187=2,K187,IF(W187=2,K187-SUM(M$8:M186),IF(X187=2,K187-SUM(M$8:M186),IF(X186=2,1-SUM(M$8:M186)," "))))</f>
        <v xml:space="preserve"> </v>
      </c>
      <c r="N187" s="1" t="str">
        <f t="shared" si="55"/>
        <v xml:space="preserve"> </v>
      </c>
      <c r="P187" s="3" t="str">
        <f>IF(O187="Plus",$K187,IF(O187="Basis",$K187-SUM(P$8:P186),IF(O187="Breedte",$K187-SUM(P$8:P186),IF(O186="Breedte",1-SUM(P$8:P186)," "))))</f>
        <v xml:space="preserve"> </v>
      </c>
      <c r="Q187" s="57" t="str">
        <f t="shared" si="73"/>
        <v/>
      </c>
      <c r="R187" s="124">
        <f t="shared" si="69"/>
        <v>157</v>
      </c>
      <c r="S187" s="12">
        <f t="shared" si="72"/>
        <v>26</v>
      </c>
      <c r="T187" s="18">
        <f t="shared" si="56"/>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7"/>
        <v>1</v>
      </c>
      <c r="Z187" s="12">
        <f t="shared" si="58"/>
        <v>1</v>
      </c>
      <c r="AA187" s="12">
        <f t="shared" si="59"/>
        <v>1</v>
      </c>
      <c r="AB187" s="12">
        <f t="shared" si="60"/>
        <v>1</v>
      </c>
      <c r="AD187" s="12">
        <f t="shared" si="65"/>
        <v>26</v>
      </c>
      <c r="AE187" s="18">
        <f t="shared" si="61"/>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62"/>
        <v>1</v>
      </c>
      <c r="AK187" s="12">
        <f t="shared" si="66"/>
        <v>1</v>
      </c>
      <c r="AL187" s="12">
        <f t="shared" si="67"/>
        <v>1</v>
      </c>
      <c r="AM187" s="12">
        <f t="shared" si="68"/>
        <v>1</v>
      </c>
    </row>
    <row r="188" spans="1:39" ht="12" customHeight="1" x14ac:dyDescent="0.15">
      <c r="A188" s="5">
        <f t="shared" si="50"/>
        <v>0</v>
      </c>
      <c r="B188" s="5">
        <f t="shared" si="51"/>
        <v>0</v>
      </c>
      <c r="C188" s="14">
        <f t="shared" si="71"/>
        <v>25</v>
      </c>
      <c r="F188" s="242">
        <f>VLOOKUP(C188,Blad1!$A:$B,2,0)</f>
        <v>156</v>
      </c>
      <c r="G188" s="67" t="str">
        <f t="shared" si="52"/>
        <v/>
      </c>
      <c r="H188" s="4" t="str">
        <f>IF(G188="I",$K188,IF(G188="II",$K188-SUM(H$8:H187),IF(G188="III",$K188-SUM(H$8:H187),IF(G188="IV",$K188-SUM(H$8:H187),IF(G188="V",1-SUM(H$8:H187)," ")))))</f>
        <v xml:space="preserve"> </v>
      </c>
      <c r="I188" s="68" t="str">
        <f t="shared" si="53"/>
        <v/>
      </c>
      <c r="J188" s="43" t="str">
        <f>IF(I188="A",$K188,IF(I188="B",$K188-SUM(J$8:J187),IF(I188="C",$K188-SUM(J$8:J187),IF(I188="D",$K188-SUM(J$8:J187),IF(I188="E",1-SUM(J$8:J187)," ")))))</f>
        <v xml:space="preserve"> </v>
      </c>
      <c r="K188" s="1">
        <f>IF(C$4=0,0,(SUM(D$8:D188)/C$4))</f>
        <v>0</v>
      </c>
      <c r="L188" s="9" t="str">
        <f t="shared" si="54"/>
        <v xml:space="preserve"> </v>
      </c>
      <c r="M188" s="2" t="str">
        <f>IF(U188=2,K188,IF(W188=2,K188-SUM(M$8:M187),IF(X188=2,K188-SUM(M$8:M187),IF(X187=2,1-SUM(M$8:M187)," "))))</f>
        <v xml:space="preserve"> </v>
      </c>
      <c r="N188" s="1" t="str">
        <f t="shared" si="55"/>
        <v xml:space="preserve"> </v>
      </c>
      <c r="P188" s="3" t="str">
        <f>IF(O188="Plus",$K188,IF(O188="Basis",$K188-SUM(P$8:P187),IF(O188="Breedte",$K188-SUM(P$8:P187),IF(O187="Breedte",1-SUM(P$8:P187)," "))))</f>
        <v xml:space="preserve"> </v>
      </c>
      <c r="Q188" s="57" t="str">
        <f t="shared" si="73"/>
        <v/>
      </c>
      <c r="R188" s="124">
        <f t="shared" si="69"/>
        <v>156</v>
      </c>
      <c r="S188" s="12">
        <f t="shared" si="72"/>
        <v>25</v>
      </c>
      <c r="T188" s="18">
        <f t="shared" si="56"/>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7"/>
        <v>1</v>
      </c>
      <c r="Z188" s="12">
        <f t="shared" si="58"/>
        <v>1</v>
      </c>
      <c r="AA188" s="12">
        <f t="shared" si="59"/>
        <v>1</v>
      </c>
      <c r="AB188" s="12">
        <f t="shared" si="60"/>
        <v>1</v>
      </c>
      <c r="AD188" s="12">
        <f t="shared" si="65"/>
        <v>25</v>
      </c>
      <c r="AE188" s="18">
        <f t="shared" si="61"/>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62"/>
        <v>1</v>
      </c>
      <c r="AK188" s="12">
        <f t="shared" si="66"/>
        <v>1</v>
      </c>
      <c r="AL188" s="12">
        <f t="shared" si="67"/>
        <v>1</v>
      </c>
      <c r="AM188" s="12">
        <f t="shared" si="68"/>
        <v>1</v>
      </c>
    </row>
    <row r="189" spans="1:39" ht="12" customHeight="1" x14ac:dyDescent="0.15">
      <c r="A189" s="5">
        <f t="shared" si="50"/>
        <v>0</v>
      </c>
      <c r="B189" s="5">
        <f t="shared" si="51"/>
        <v>0</v>
      </c>
      <c r="C189" s="14">
        <f t="shared" si="71"/>
        <v>24</v>
      </c>
      <c r="F189" s="242">
        <f>VLOOKUP(C189,Blad1!$A:$B,2,0)</f>
        <v>156</v>
      </c>
      <c r="G189" s="67" t="str">
        <f t="shared" si="52"/>
        <v/>
      </c>
      <c r="H189" s="4" t="str">
        <f>IF(G189="I",$K189,IF(G189="II",$K189-SUM(H$8:H188),IF(G189="III",$K189-SUM(H$8:H188),IF(G189="IV",$K189-SUM(H$8:H188),IF(G189="V",1-SUM(H$8:H188)," ")))))</f>
        <v xml:space="preserve"> </v>
      </c>
      <c r="I189" s="68" t="str">
        <f t="shared" si="53"/>
        <v/>
      </c>
      <c r="J189" s="43" t="str">
        <f>IF(I189="A",$K189,IF(I189="B",$K189-SUM(J$8:J188),IF(I189="C",$K189-SUM(J$8:J188),IF(I189="D",$K189-SUM(J$8:J188),IF(I189="E",1-SUM(J$8:J188)," ")))))</f>
        <v xml:space="preserve"> </v>
      </c>
      <c r="K189" s="1">
        <f>IF(C$4=0,0,(SUM(D$8:D189)/C$4))</f>
        <v>0</v>
      </c>
      <c r="L189" s="9" t="str">
        <f t="shared" si="54"/>
        <v xml:space="preserve"> </v>
      </c>
      <c r="M189" s="2" t="str">
        <f>IF(U189=2,K189,IF(W189=2,K189-SUM(M$8:M188),IF(X189=2,K189-SUM(M$8:M188),IF(X188=2,1-SUM(M$8:M188)," "))))</f>
        <v xml:space="preserve"> </v>
      </c>
      <c r="N189" s="1" t="str">
        <f t="shared" si="55"/>
        <v xml:space="preserve"> </v>
      </c>
      <c r="P189" s="3" t="str">
        <f>IF(O189="Plus",$K189,IF(O189="Basis",$K189-SUM(P$8:P188),IF(O189="Breedte",$K189-SUM(P$8:P188),IF(O188="Breedte",1-SUM(P$8:P188)," "))))</f>
        <v xml:space="preserve"> </v>
      </c>
      <c r="Q189" s="57" t="str">
        <f t="shared" si="73"/>
        <v/>
      </c>
      <c r="R189" s="124">
        <f t="shared" si="69"/>
        <v>156</v>
      </c>
      <c r="S189" s="12">
        <f t="shared" si="72"/>
        <v>24</v>
      </c>
      <c r="T189" s="18">
        <f t="shared" si="56"/>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7"/>
        <v>1</v>
      </c>
      <c r="Z189" s="12">
        <f t="shared" si="58"/>
        <v>1</v>
      </c>
      <c r="AA189" s="12">
        <f t="shared" si="59"/>
        <v>1</v>
      </c>
      <c r="AB189" s="12">
        <f t="shared" si="60"/>
        <v>1</v>
      </c>
      <c r="AD189" s="12">
        <f t="shared" si="65"/>
        <v>24</v>
      </c>
      <c r="AE189" s="18">
        <f t="shared" si="61"/>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62"/>
        <v>1</v>
      </c>
      <c r="AK189" s="12">
        <f t="shared" si="66"/>
        <v>1</v>
      </c>
      <c r="AL189" s="12">
        <f t="shared" si="67"/>
        <v>1</v>
      </c>
      <c r="AM189" s="12">
        <f t="shared" si="68"/>
        <v>1</v>
      </c>
    </row>
    <row r="190" spans="1:39" ht="12" customHeight="1" x14ac:dyDescent="0.15">
      <c r="A190" s="5">
        <f t="shared" si="50"/>
        <v>0</v>
      </c>
      <c r="B190" s="5">
        <f t="shared" si="51"/>
        <v>0</v>
      </c>
      <c r="C190" s="14">
        <f t="shared" si="71"/>
        <v>23</v>
      </c>
      <c r="F190" s="242">
        <f>VLOOKUP(C190,Blad1!$A:$B,2,0)</f>
        <v>155</v>
      </c>
      <c r="G190" s="67" t="str">
        <f t="shared" si="52"/>
        <v/>
      </c>
      <c r="H190" s="4" t="str">
        <f>IF(G190="I",$K190,IF(G190="II",$K190-SUM(H$8:H189),IF(G190="III",$K190-SUM(H$8:H189),IF(G190="IV",$K190-SUM(H$8:H189),IF(G190="V",1-SUM(H$8:H189)," ")))))</f>
        <v xml:space="preserve"> </v>
      </c>
      <c r="I190" s="68" t="str">
        <f t="shared" si="53"/>
        <v/>
      </c>
      <c r="J190" s="43" t="str">
        <f>IF(I190="A",$K190,IF(I190="B",$K190-SUM(J$8:J189),IF(I190="C",$K190-SUM(J$8:J189),IF(I190="D",$K190-SUM(J$8:J189),IF(I190="E",1-SUM(J$8:J189)," ")))))</f>
        <v xml:space="preserve"> </v>
      </c>
      <c r="K190" s="1">
        <f>IF(C$4=0,0,(SUM(D$8:D190)/C$4))</f>
        <v>0</v>
      </c>
      <c r="L190" s="9" t="str">
        <f t="shared" si="54"/>
        <v xml:space="preserve"> </v>
      </c>
      <c r="M190" s="2" t="str">
        <f>IF(U190=2,K190,IF(W190=2,K190-SUM(M$8:M189),IF(X190=2,K190-SUM(M$8:M189),IF(X189=2,1-SUM(M$8:M189)," "))))</f>
        <v xml:space="preserve"> </v>
      </c>
      <c r="N190" s="1" t="str">
        <f t="shared" si="55"/>
        <v xml:space="preserve"> </v>
      </c>
      <c r="P190" s="3" t="str">
        <f>IF(O190="Plus",$K190,IF(O190="Basis",$K190-SUM(P$8:P189),IF(O190="Breedte",$K190-SUM(P$8:P189),IF(O189="Breedte",1-SUM(P$8:P189)," "))))</f>
        <v xml:space="preserve"> </v>
      </c>
      <c r="Q190" s="57" t="str">
        <f t="shared" si="73"/>
        <v/>
      </c>
      <c r="R190" s="124">
        <f t="shared" si="69"/>
        <v>155</v>
      </c>
      <c r="S190" s="12">
        <f t="shared" si="72"/>
        <v>23</v>
      </c>
      <c r="T190" s="18">
        <f t="shared" si="56"/>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7"/>
        <v>1</v>
      </c>
      <c r="Z190" s="12">
        <f t="shared" si="58"/>
        <v>1</v>
      </c>
      <c r="AA190" s="12">
        <f t="shared" si="59"/>
        <v>1</v>
      </c>
      <c r="AB190" s="12">
        <f t="shared" si="60"/>
        <v>1</v>
      </c>
      <c r="AD190" s="12">
        <f t="shared" si="65"/>
        <v>23</v>
      </c>
      <c r="AE190" s="18">
        <f t="shared" si="61"/>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62"/>
        <v>1</v>
      </c>
      <c r="AK190" s="12">
        <f t="shared" si="66"/>
        <v>1</v>
      </c>
      <c r="AL190" s="12">
        <f t="shared" si="67"/>
        <v>1</v>
      </c>
      <c r="AM190" s="12">
        <f t="shared" si="68"/>
        <v>1</v>
      </c>
    </row>
    <row r="191" spans="1:39" ht="12" customHeight="1" x14ac:dyDescent="0.15">
      <c r="A191" s="5">
        <f t="shared" si="50"/>
        <v>0</v>
      </c>
      <c r="B191" s="5">
        <f t="shared" si="51"/>
        <v>0</v>
      </c>
      <c r="C191" s="14">
        <f t="shared" si="71"/>
        <v>22</v>
      </c>
      <c r="F191" s="242">
        <f>VLOOKUP(C191,Blad1!$A:$B,2,0)</f>
        <v>155</v>
      </c>
      <c r="G191" s="67" t="str">
        <f t="shared" si="52"/>
        <v/>
      </c>
      <c r="H191" s="4" t="str">
        <f>IF(G191="I",$K191,IF(G191="II",$K191-SUM(H$8:H190),IF(G191="III",$K191-SUM(H$8:H190),IF(G191="IV",$K191-SUM(H$8:H190),IF(G191="V",1-SUM(H$8:H190)," ")))))</f>
        <v xml:space="preserve"> </v>
      </c>
      <c r="I191" s="68" t="str">
        <f t="shared" si="53"/>
        <v/>
      </c>
      <c r="J191" s="43" t="str">
        <f>IF(I191="A",$K191,IF(I191="B",$K191-SUM(J$8:J190),IF(I191="C",$K191-SUM(J$8:J190),IF(I191="D",$K191-SUM(J$8:J190),IF(I191="E",1-SUM(J$8:J190)," ")))))</f>
        <v xml:space="preserve"> </v>
      </c>
      <c r="K191" s="1">
        <f>IF(C$4=0,0,(SUM(D$8:D191)/C$4))</f>
        <v>0</v>
      </c>
      <c r="L191" s="9" t="str">
        <f t="shared" si="54"/>
        <v xml:space="preserve"> </v>
      </c>
      <c r="M191" s="2" t="str">
        <f>IF(U191=2,K191,IF(W191=2,K191-SUM(M$8:M190),IF(X191=2,K191-SUM(M$8:M190),IF(X190=2,1-SUM(M$8:M190)," "))))</f>
        <v xml:space="preserve"> </v>
      </c>
      <c r="N191" s="1" t="str">
        <f t="shared" si="55"/>
        <v xml:space="preserve"> </v>
      </c>
      <c r="P191" s="3" t="str">
        <f>IF(O191="Plus",$K191,IF(O191="Basis",$K191-SUM(P$8:P190),IF(O191="Breedte",$K191-SUM(P$8:P190),IF(O190="Breedte",1-SUM(P$8:P190)," "))))</f>
        <v xml:space="preserve"> </v>
      </c>
      <c r="Q191" s="57" t="str">
        <f t="shared" si="73"/>
        <v/>
      </c>
      <c r="R191" s="124">
        <f t="shared" si="69"/>
        <v>155</v>
      </c>
      <c r="S191" s="12">
        <f t="shared" si="72"/>
        <v>22</v>
      </c>
      <c r="T191" s="18">
        <f t="shared" si="56"/>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7"/>
        <v>1</v>
      </c>
      <c r="Z191" s="12">
        <f t="shared" si="58"/>
        <v>1</v>
      </c>
      <c r="AA191" s="12">
        <f t="shared" si="59"/>
        <v>1</v>
      </c>
      <c r="AB191" s="12">
        <f t="shared" si="60"/>
        <v>1</v>
      </c>
      <c r="AD191" s="12">
        <f t="shared" si="65"/>
        <v>22</v>
      </c>
      <c r="AE191" s="18">
        <f t="shared" si="61"/>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62"/>
        <v>1</v>
      </c>
      <c r="AK191" s="12">
        <f t="shared" si="66"/>
        <v>1</v>
      </c>
      <c r="AL191" s="12">
        <f t="shared" si="67"/>
        <v>1</v>
      </c>
      <c r="AM191" s="12">
        <f t="shared" si="68"/>
        <v>1</v>
      </c>
    </row>
    <row r="192" spans="1:39" ht="12" customHeight="1" x14ac:dyDescent="0.15">
      <c r="A192" s="5">
        <f t="shared" si="50"/>
        <v>0</v>
      </c>
      <c r="B192" s="5">
        <f t="shared" si="51"/>
        <v>0</v>
      </c>
      <c r="C192" s="14">
        <f t="shared" si="71"/>
        <v>21</v>
      </c>
      <c r="F192" s="242">
        <f>VLOOKUP(C192,Blad1!$A:$B,2,0)</f>
        <v>154</v>
      </c>
      <c r="G192" s="67" t="str">
        <f t="shared" si="52"/>
        <v/>
      </c>
      <c r="H192" s="4" t="str">
        <f>IF(G192="I",$K192,IF(G192="II",$K192-SUM(H$8:H191),IF(G192="III",$K192-SUM(H$8:H191),IF(G192="IV",$K192-SUM(H$8:H191),IF(G192="V",1-SUM(H$8:H191)," ")))))</f>
        <v xml:space="preserve"> </v>
      </c>
      <c r="I192" s="68" t="str">
        <f t="shared" si="53"/>
        <v/>
      </c>
      <c r="J192" s="43" t="str">
        <f>IF(I192="A",$K192,IF(I192="B",$K192-SUM(J$8:J191),IF(I192="C",$K192-SUM(J$8:J191),IF(I192="D",$K192-SUM(J$8:J191),IF(I192="E",1-SUM(J$8:J191)," ")))))</f>
        <v xml:space="preserve"> </v>
      </c>
      <c r="K192" s="1">
        <f>IF(C$4=0,0,(SUM(D$8:D192)/C$4))</f>
        <v>0</v>
      </c>
      <c r="L192" s="9" t="str">
        <f t="shared" si="54"/>
        <v xml:space="preserve"> </v>
      </c>
      <c r="M192" s="2" t="str">
        <f>IF(U192=2,K192,IF(W192=2,K192-SUM(M$8:M191),IF(X192=2,K192-SUM(M$8:M191),IF(X191=2,1-SUM(M$8:M191)," "))))</f>
        <v xml:space="preserve"> </v>
      </c>
      <c r="N192" s="1" t="str">
        <f t="shared" si="55"/>
        <v xml:space="preserve"> </v>
      </c>
      <c r="P192" s="3" t="str">
        <f>IF(O192="Plus",$K192,IF(O192="Basis",$K192-SUM(P$8:P191),IF(O192="Breedte",$K192-SUM(P$8:P191),IF(O191="Breedte",1-SUM(P$8:P191)," "))))</f>
        <v xml:space="preserve"> </v>
      </c>
      <c r="Q192" s="57" t="str">
        <f t="shared" si="73"/>
        <v/>
      </c>
      <c r="R192" s="124">
        <f t="shared" si="69"/>
        <v>154</v>
      </c>
      <c r="S192" s="12">
        <f t="shared" si="72"/>
        <v>21</v>
      </c>
      <c r="T192" s="18">
        <f t="shared" si="56"/>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7"/>
        <v>1</v>
      </c>
      <c r="Z192" s="12">
        <f t="shared" si="58"/>
        <v>1</v>
      </c>
      <c r="AA192" s="12">
        <f t="shared" si="59"/>
        <v>1</v>
      </c>
      <c r="AB192" s="12">
        <f t="shared" si="60"/>
        <v>1</v>
      </c>
      <c r="AD192" s="12">
        <f t="shared" si="65"/>
        <v>21</v>
      </c>
      <c r="AE192" s="18">
        <f t="shared" si="61"/>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62"/>
        <v>1</v>
      </c>
      <c r="AK192" s="12">
        <f t="shared" si="66"/>
        <v>1</v>
      </c>
      <c r="AL192" s="12">
        <f t="shared" si="67"/>
        <v>1</v>
      </c>
      <c r="AM192" s="12">
        <f t="shared" si="68"/>
        <v>1</v>
      </c>
    </row>
    <row r="193" spans="1:39" ht="12" customHeight="1" x14ac:dyDescent="0.15">
      <c r="A193" s="5">
        <f t="shared" si="50"/>
        <v>0</v>
      </c>
      <c r="B193" s="5">
        <f t="shared" si="51"/>
        <v>0</v>
      </c>
      <c r="C193" s="14">
        <f t="shared" si="71"/>
        <v>20</v>
      </c>
      <c r="F193" s="242">
        <f>VLOOKUP(C193,Blad1!$A:$B,2,0)</f>
        <v>154</v>
      </c>
      <c r="G193" s="67" t="str">
        <f t="shared" si="52"/>
        <v/>
      </c>
      <c r="H193" s="4" t="str">
        <f>IF(G193="I",$K193,IF(G193="II",$K193-SUM(H$8:H192),IF(G193="III",$K193-SUM(H$8:H192),IF(G193="IV",$K193-SUM(H$8:H192),IF(G193="V",1-SUM(H$8:H192)," ")))))</f>
        <v xml:space="preserve"> </v>
      </c>
      <c r="I193" s="68" t="str">
        <f t="shared" si="53"/>
        <v/>
      </c>
      <c r="J193" s="43" t="str">
        <f>IF(I193="A",$K193,IF(I193="B",$K193-SUM(J$8:J192),IF(I193="C",$K193-SUM(J$8:J192),IF(I193="D",$K193-SUM(J$8:J192),IF(I193="E",1-SUM(J$8:J192)," ")))))</f>
        <v xml:space="preserve"> </v>
      </c>
      <c r="K193" s="1">
        <f>IF(C$4=0,0,(SUM(D$8:D193)/C$4))</f>
        <v>0</v>
      </c>
      <c r="L193" s="9" t="str">
        <f t="shared" si="54"/>
        <v xml:space="preserve"> </v>
      </c>
      <c r="M193" s="2" t="str">
        <f>IF(U193=2,K193,IF(W193=2,K193-SUM(M$8:M192),IF(X193=2,K193-SUM(M$8:M192),IF(X192=2,1-SUM(M$8:M192)," "))))</f>
        <v xml:space="preserve"> </v>
      </c>
      <c r="N193" s="1" t="str">
        <f t="shared" si="55"/>
        <v xml:space="preserve"> </v>
      </c>
      <c r="P193" s="3" t="str">
        <f>IF(O193="Plus",$K193,IF(O193="Basis",$K193-SUM(P$8:P192),IF(O193="Breedte",$K193-SUM(P$8:P192),IF(O192="Breedte",1-SUM(P$8:P192)," "))))</f>
        <v xml:space="preserve"> </v>
      </c>
      <c r="Q193" s="57" t="str">
        <f t="shared" si="73"/>
        <v/>
      </c>
      <c r="R193" s="124">
        <f t="shared" si="69"/>
        <v>154</v>
      </c>
      <c r="S193" s="12">
        <f t="shared" si="72"/>
        <v>20</v>
      </c>
      <c r="T193" s="18">
        <f t="shared" si="56"/>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7"/>
        <v>1</v>
      </c>
      <c r="Z193" s="12">
        <f t="shared" si="58"/>
        <v>1</v>
      </c>
      <c r="AA193" s="12">
        <f t="shared" si="59"/>
        <v>1</v>
      </c>
      <c r="AB193" s="12">
        <f t="shared" si="60"/>
        <v>1</v>
      </c>
      <c r="AD193" s="12">
        <f t="shared" si="65"/>
        <v>20</v>
      </c>
      <c r="AE193" s="18">
        <f t="shared" si="61"/>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62"/>
        <v>1</v>
      </c>
      <c r="AK193" s="12">
        <f t="shared" si="66"/>
        <v>1</v>
      </c>
      <c r="AL193" s="12">
        <f t="shared" si="67"/>
        <v>1</v>
      </c>
      <c r="AM193" s="12">
        <f t="shared" si="68"/>
        <v>1</v>
      </c>
    </row>
    <row r="194" spans="1:39" ht="12" customHeight="1" x14ac:dyDescent="0.15">
      <c r="A194" s="5">
        <f t="shared" si="50"/>
        <v>0</v>
      </c>
      <c r="B194" s="5">
        <f t="shared" si="51"/>
        <v>0</v>
      </c>
      <c r="C194" s="14">
        <f t="shared" si="71"/>
        <v>19</v>
      </c>
      <c r="F194" s="242">
        <f>VLOOKUP(C194,Blad1!$A:$B,2,0)</f>
        <v>153</v>
      </c>
      <c r="G194" s="67" t="str">
        <f t="shared" si="52"/>
        <v/>
      </c>
      <c r="H194" s="4" t="str">
        <f>IF(G194="I",$K194,IF(G194="II",$K194-SUM(H$8:H193),IF(G194="III",$K194-SUM(H$8:H193),IF(G194="IV",$K194-SUM(H$8:H193),IF(G194="V",1-SUM(H$8:H193)," ")))))</f>
        <v xml:space="preserve"> </v>
      </c>
      <c r="I194" s="68" t="str">
        <f t="shared" si="53"/>
        <v/>
      </c>
      <c r="J194" s="43" t="str">
        <f>IF(I194="A",$K194,IF(I194="B",$K194-SUM(J$8:J193),IF(I194="C",$K194-SUM(J$8:J193),IF(I194="D",$K194-SUM(J$8:J193),IF(I194="E",1-SUM(J$8:J193)," ")))))</f>
        <v xml:space="preserve"> </v>
      </c>
      <c r="K194" s="1">
        <f>IF(C$4=0,0,(SUM(D$8:D194)/C$4))</f>
        <v>0</v>
      </c>
      <c r="L194" s="9" t="str">
        <f t="shared" si="54"/>
        <v xml:space="preserve"> </v>
      </c>
      <c r="M194" s="2" t="str">
        <f>IF(U194=2,K194,IF(W194=2,K194-SUM(M$8:M193),IF(X194=2,K194-SUM(M$8:M193),IF(X193=2,1-SUM(M$8:M193)," "))))</f>
        <v xml:space="preserve"> </v>
      </c>
      <c r="N194" s="1" t="str">
        <f t="shared" si="55"/>
        <v xml:space="preserve"> </v>
      </c>
      <c r="P194" s="3" t="str">
        <f>IF(O194="Plus",$K194,IF(O194="Basis",$K194-SUM(P$8:P193),IF(O194="Breedte",$K194-SUM(P$8:P193),IF(O193="Breedte",1-SUM(P$8:P193)," "))))</f>
        <v xml:space="preserve"> </v>
      </c>
      <c r="Q194" s="57" t="str">
        <f t="shared" si="73"/>
        <v/>
      </c>
      <c r="R194" s="124">
        <f t="shared" si="69"/>
        <v>153</v>
      </c>
      <c r="S194" s="12">
        <f t="shared" si="72"/>
        <v>19</v>
      </c>
      <c r="T194" s="18">
        <f t="shared" si="56"/>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7"/>
        <v>1</v>
      </c>
      <c r="Z194" s="12">
        <f t="shared" si="58"/>
        <v>1</v>
      </c>
      <c r="AA194" s="12">
        <f t="shared" si="59"/>
        <v>1</v>
      </c>
      <c r="AB194" s="12">
        <f t="shared" si="60"/>
        <v>1</v>
      </c>
      <c r="AD194" s="12">
        <f t="shared" si="65"/>
        <v>19</v>
      </c>
      <c r="AE194" s="18">
        <f t="shared" si="61"/>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62"/>
        <v>1</v>
      </c>
      <c r="AK194" s="12">
        <f t="shared" si="66"/>
        <v>1</v>
      </c>
      <c r="AL194" s="12">
        <f t="shared" si="67"/>
        <v>1</v>
      </c>
      <c r="AM194" s="12">
        <f t="shared" si="68"/>
        <v>1</v>
      </c>
    </row>
    <row r="195" spans="1:39" ht="12" customHeight="1" x14ac:dyDescent="0.15">
      <c r="A195" s="5">
        <f t="shared" si="50"/>
        <v>0</v>
      </c>
      <c r="B195" s="5">
        <f t="shared" si="51"/>
        <v>0</v>
      </c>
      <c r="C195" s="14">
        <f t="shared" si="71"/>
        <v>18</v>
      </c>
      <c r="F195" s="242">
        <f>VLOOKUP(C195,Blad1!$A:$B,2,0)</f>
        <v>153</v>
      </c>
      <c r="G195" s="67" t="str">
        <f t="shared" si="52"/>
        <v/>
      </c>
      <c r="H195" s="4" t="str">
        <f>IF(G195="I",$K195,IF(G195="II",$K195-SUM(H$8:H194),IF(G195="III",$K195-SUM(H$8:H194),IF(G195="IV",$K195-SUM(H$8:H194),IF(G195="V",1-SUM(H$8:H194)," ")))))</f>
        <v xml:space="preserve"> </v>
      </c>
      <c r="I195" s="68" t="str">
        <f t="shared" si="53"/>
        <v/>
      </c>
      <c r="J195" s="43" t="str">
        <f>IF(I195="A",$K195,IF(I195="B",$K195-SUM(J$8:J194),IF(I195="C",$K195-SUM(J$8:J194),IF(I195="D",$K195-SUM(J$8:J194),IF(I195="E",1-SUM(J$8:J194)," ")))))</f>
        <v xml:space="preserve"> </v>
      </c>
      <c r="K195" s="1">
        <f>IF(C$4=0,0,(SUM(D$8:D195)/C$4))</f>
        <v>0</v>
      </c>
      <c r="L195" s="9" t="str">
        <f t="shared" si="54"/>
        <v xml:space="preserve"> </v>
      </c>
      <c r="M195" s="2" t="str">
        <f>IF(U195=2,K195,IF(W195=2,K195-SUM(M$8:M194),IF(X195=2,K195-SUM(M$8:M194),IF(X194=2,1-SUM(M$8:M194)," "))))</f>
        <v xml:space="preserve"> </v>
      </c>
      <c r="N195" s="1" t="str">
        <f t="shared" si="55"/>
        <v xml:space="preserve"> </v>
      </c>
      <c r="P195" s="3" t="str">
        <f>IF(O195="Plus",$K195,IF(O195="Basis",$K195-SUM(P$8:P194),IF(O195="Breedte",$K195-SUM(P$8:P194),IF(O194="Breedte",1-SUM(P$8:P194)," "))))</f>
        <v xml:space="preserve"> </v>
      </c>
      <c r="Q195" s="57" t="str">
        <f t="shared" si="73"/>
        <v/>
      </c>
      <c r="R195" s="124">
        <f t="shared" si="69"/>
        <v>153</v>
      </c>
      <c r="S195" s="12">
        <f t="shared" si="72"/>
        <v>18</v>
      </c>
      <c r="T195" s="18">
        <f t="shared" si="56"/>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7"/>
        <v>1</v>
      </c>
      <c r="Z195" s="12">
        <f t="shared" si="58"/>
        <v>1</v>
      </c>
      <c r="AA195" s="12">
        <f t="shared" si="59"/>
        <v>1</v>
      </c>
      <c r="AB195" s="12">
        <f t="shared" si="60"/>
        <v>1</v>
      </c>
      <c r="AD195" s="12">
        <f t="shared" si="65"/>
        <v>18</v>
      </c>
      <c r="AE195" s="18">
        <f t="shared" si="61"/>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62"/>
        <v>1</v>
      </c>
      <c r="AK195" s="12">
        <f t="shared" si="66"/>
        <v>1</v>
      </c>
      <c r="AL195" s="12">
        <f t="shared" si="67"/>
        <v>1</v>
      </c>
      <c r="AM195" s="12">
        <f t="shared" si="68"/>
        <v>1</v>
      </c>
    </row>
    <row r="196" spans="1:39" ht="12" customHeight="1" x14ac:dyDescent="0.15">
      <c r="A196" s="5">
        <f t="shared" si="50"/>
        <v>25</v>
      </c>
      <c r="B196" s="5">
        <f t="shared" si="51"/>
        <v>0</v>
      </c>
      <c r="C196" s="14">
        <f t="shared" si="71"/>
        <v>17</v>
      </c>
      <c r="F196" s="242">
        <f>VLOOKUP(C196,Blad1!$A:$B,2,0)</f>
        <v>152</v>
      </c>
      <c r="G196" s="67" t="str">
        <f t="shared" si="52"/>
        <v/>
      </c>
      <c r="H196" s="4" t="str">
        <f>IF(G196="I",$K196,IF(G196="II",$K196-SUM(H$8:H195),IF(G196="III",$K196-SUM(H$8:H195),IF(G196="IV",$K196-SUM(H$8:H195),IF(G196="V",1-SUM(H$8:H195)," ")))))</f>
        <v xml:space="preserve"> </v>
      </c>
      <c r="I196" s="68" t="str">
        <f t="shared" si="53"/>
        <v>C</v>
      </c>
      <c r="J196" s="43">
        <f>IF(I196="A",$K196,IF(I196="B",$K196-SUM(J$8:J195),IF(I196="C",$K196-SUM(J$8:J195),IF(I196="D",$K196-SUM(J$8:J195),IF(I196="E",1-SUM(J$8:J195)," ")))))</f>
        <v>0</v>
      </c>
      <c r="K196" s="1">
        <f>IF(C$4=0,0,(SUM(D$8:D196)/C$4))</f>
        <v>0</v>
      </c>
      <c r="L196" s="9" t="str">
        <f t="shared" si="54"/>
        <v xml:space="preserve"> </v>
      </c>
      <c r="M196" s="2" t="str">
        <f>IF(U196=2,K196,IF(W196=2,K196-SUM(M$8:M195),IF(X196=2,K196-SUM(M$8:M195),IF(X195=2,1-SUM(M$8:M195)," "))))</f>
        <v xml:space="preserve"> </v>
      </c>
      <c r="N196" s="1" t="str">
        <f t="shared" si="55"/>
        <v xml:space="preserve"> </v>
      </c>
      <c r="P196" s="3" t="str">
        <f>IF(O196="Plus",$K196,IF(O196="Basis",$K196-SUM(P$8:P195),IF(O196="Breedte",$K196-SUM(P$8:P195),IF(O195="Breedte",1-SUM(P$8:P195)," "))))</f>
        <v xml:space="preserve"> </v>
      </c>
      <c r="Q196" s="57" t="str">
        <f t="shared" si="73"/>
        <v/>
      </c>
      <c r="R196" s="124">
        <f t="shared" si="69"/>
        <v>152</v>
      </c>
      <c r="S196" s="12">
        <f t="shared" si="72"/>
        <v>17</v>
      </c>
      <c r="T196" s="18">
        <f t="shared" si="56"/>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7"/>
        <v>1</v>
      </c>
      <c r="Z196" s="12">
        <f t="shared" si="58"/>
        <v>1</v>
      </c>
      <c r="AA196" s="12">
        <f t="shared" si="59"/>
        <v>1</v>
      </c>
      <c r="AB196" s="12">
        <f t="shared" si="60"/>
        <v>1</v>
      </c>
      <c r="AD196" s="12">
        <f t="shared" si="65"/>
        <v>17</v>
      </c>
      <c r="AE196" s="18">
        <f t="shared" si="61"/>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62"/>
        <v>1</v>
      </c>
      <c r="AK196" s="12">
        <f t="shared" si="66"/>
        <v>1</v>
      </c>
      <c r="AL196" s="12">
        <f t="shared" si="67"/>
        <v>1</v>
      </c>
      <c r="AM196" s="12">
        <f t="shared" si="68"/>
        <v>1</v>
      </c>
    </row>
    <row r="197" spans="1:39" ht="12" customHeight="1" x14ac:dyDescent="0.15">
      <c r="A197" s="5">
        <f t="shared" si="50"/>
        <v>0</v>
      </c>
      <c r="B197" s="5">
        <f t="shared" si="51"/>
        <v>0</v>
      </c>
      <c r="C197" s="14">
        <f t="shared" si="71"/>
        <v>16</v>
      </c>
      <c r="F197" s="242">
        <f>VLOOKUP(C197,Blad1!$A:$B,2,0)</f>
        <v>152</v>
      </c>
      <c r="G197" s="67" t="str">
        <f t="shared" si="52"/>
        <v/>
      </c>
      <c r="H197" s="4" t="str">
        <f>IF(G197="I",$K197,IF(G197="II",$K197-SUM(H$8:H196),IF(G197="III",$K197-SUM(H$8:H196),IF(G197="IV",$K197-SUM(H$8:H196),IF(G197="V",1-SUM(H$8:H196)," ")))))</f>
        <v xml:space="preserve"> </v>
      </c>
      <c r="I197" s="68" t="str">
        <f t="shared" si="53"/>
        <v/>
      </c>
      <c r="J197" s="43" t="str">
        <f>IF(I197="A",$K197,IF(I197="B",$K197-SUM(J$8:J196),IF(I197="C",$K197-SUM(J$8:J196),IF(I197="D",$K197-SUM(J$8:J196),IF(I197="E",1-SUM(J$8:J196)," ")))))</f>
        <v xml:space="preserve"> </v>
      </c>
      <c r="K197" s="1">
        <f>IF(C$4=0,0,(SUM(D$8:D197)/C$4))</f>
        <v>0</v>
      </c>
      <c r="L197" s="9" t="str">
        <f t="shared" si="54"/>
        <v xml:space="preserve"> </v>
      </c>
      <c r="M197" s="2" t="str">
        <f>IF(U197=2,K197,IF(W197=2,K197-SUM(M$8:M196),IF(X197=2,K197-SUM(M$8:M196),IF(X196=2,1-SUM(M$8:M196)," "))))</f>
        <v xml:space="preserve"> </v>
      </c>
      <c r="N197" s="1" t="str">
        <f t="shared" si="55"/>
        <v xml:space="preserve"> </v>
      </c>
      <c r="P197" s="3" t="str">
        <f>IF(O197="Plus",$K197,IF(O197="Basis",$K197-SUM(P$8:P196),IF(O197="Breedte",$K197-SUM(P$8:P196),IF(O196="Breedte",1-SUM(P$8:P196)," "))))</f>
        <v xml:space="preserve"> </v>
      </c>
      <c r="Q197" s="57" t="str">
        <f t="shared" si="73"/>
        <v/>
      </c>
      <c r="R197" s="124">
        <f t="shared" si="69"/>
        <v>152</v>
      </c>
      <c r="S197" s="12">
        <f t="shared" si="72"/>
        <v>16</v>
      </c>
      <c r="T197" s="18">
        <f t="shared" si="56"/>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7"/>
        <v>1</v>
      </c>
      <c r="Z197" s="12">
        <f t="shared" si="58"/>
        <v>1</v>
      </c>
      <c r="AA197" s="12">
        <f t="shared" si="59"/>
        <v>1</v>
      </c>
      <c r="AB197" s="12">
        <f t="shared" si="60"/>
        <v>1</v>
      </c>
      <c r="AD197" s="12">
        <f t="shared" si="65"/>
        <v>16</v>
      </c>
      <c r="AE197" s="18">
        <f t="shared" si="61"/>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62"/>
        <v>1</v>
      </c>
      <c r="AK197" s="12">
        <f t="shared" si="66"/>
        <v>1</v>
      </c>
      <c r="AL197" s="12">
        <f t="shared" si="67"/>
        <v>1</v>
      </c>
      <c r="AM197" s="12">
        <f t="shared" si="68"/>
        <v>1</v>
      </c>
    </row>
    <row r="198" spans="1:39" ht="12" customHeight="1" x14ac:dyDescent="0.15">
      <c r="A198" s="5">
        <f t="shared" si="50"/>
        <v>0</v>
      </c>
      <c r="B198" s="5">
        <f t="shared" si="51"/>
        <v>0</v>
      </c>
      <c r="C198" s="14">
        <f t="shared" si="71"/>
        <v>15</v>
      </c>
      <c r="F198" s="242">
        <f>VLOOKUP(C198,Blad1!$A:$B,2,0)</f>
        <v>151</v>
      </c>
      <c r="G198" s="67" t="str">
        <f t="shared" si="52"/>
        <v/>
      </c>
      <c r="H198" s="4" t="str">
        <f>IF(G198="I",$K198,IF(G198="II",$K198-SUM(H$8:H197),IF(G198="III",$K198-SUM(H$8:H197),IF(G198="IV",$K198-SUM(H$8:H197),IF(G198="V",1-SUM(H$8:H197)," ")))))</f>
        <v xml:space="preserve"> </v>
      </c>
      <c r="I198" s="68" t="str">
        <f t="shared" si="53"/>
        <v/>
      </c>
      <c r="J198" s="43" t="str">
        <f>IF(I198="A",$K198,IF(I198="B",$K198-SUM(J$8:J197),IF(I198="C",$K198-SUM(J$8:J197),IF(I198="D",$K198-SUM(J$8:J197),IF(I198="E",1-SUM(J$8:J197)," ")))))</f>
        <v xml:space="preserve"> </v>
      </c>
      <c r="K198" s="1">
        <f>IF(C$4=0,0,(SUM(D$8:D198)/C$4))</f>
        <v>0</v>
      </c>
      <c r="L198" s="9" t="str">
        <f t="shared" si="54"/>
        <v xml:space="preserve"> </v>
      </c>
      <c r="M198" s="2" t="str">
        <f>IF(U198=2,K198,IF(W198=2,K198-SUM(M$8:M197),IF(X198=2,K198-SUM(M$8:M197),IF(X197=2,1-SUM(M$8:M197)," "))))</f>
        <v xml:space="preserve"> </v>
      </c>
      <c r="N198" s="1" t="str">
        <f t="shared" si="55"/>
        <v xml:space="preserve"> </v>
      </c>
      <c r="P198" s="3" t="str">
        <f>IF(O198="Plus",$K198,IF(O198="Basis",$K198-SUM(P$8:P197),IF(O198="Breedte",$K198-SUM(P$8:P197),IF(O197="Breedte",1-SUM(P$8:P197)," "))))</f>
        <v xml:space="preserve"> </v>
      </c>
      <c r="Q198" s="57" t="str">
        <f t="shared" si="73"/>
        <v/>
      </c>
      <c r="R198" s="124">
        <f t="shared" si="69"/>
        <v>151</v>
      </c>
      <c r="S198" s="12">
        <f t="shared" si="72"/>
        <v>15</v>
      </c>
      <c r="T198" s="18">
        <f t="shared" si="56"/>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7"/>
        <v>1</v>
      </c>
      <c r="Z198" s="12">
        <f t="shared" si="58"/>
        <v>1</v>
      </c>
      <c r="AA198" s="12">
        <f t="shared" si="59"/>
        <v>1</v>
      </c>
      <c r="AB198" s="12">
        <f t="shared" si="60"/>
        <v>1</v>
      </c>
      <c r="AD198" s="12">
        <f t="shared" si="65"/>
        <v>15</v>
      </c>
      <c r="AE198" s="18">
        <f t="shared" si="61"/>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62"/>
        <v>1</v>
      </c>
      <c r="AK198" s="12">
        <f t="shared" si="66"/>
        <v>1</v>
      </c>
      <c r="AL198" s="12">
        <f t="shared" si="67"/>
        <v>1</v>
      </c>
      <c r="AM198" s="12">
        <f t="shared" si="68"/>
        <v>1</v>
      </c>
    </row>
    <row r="199" spans="1:39" ht="12" customHeight="1" x14ac:dyDescent="0.15">
      <c r="A199" s="5">
        <f t="shared" si="50"/>
        <v>0</v>
      </c>
      <c r="B199" s="5">
        <f t="shared" si="51"/>
        <v>0</v>
      </c>
      <c r="C199" s="14">
        <f t="shared" si="71"/>
        <v>14</v>
      </c>
      <c r="F199" s="242">
        <f>VLOOKUP(C199,Blad1!$A:$B,2,0)</f>
        <v>151</v>
      </c>
      <c r="G199" s="67" t="str">
        <f t="shared" si="52"/>
        <v/>
      </c>
      <c r="H199" s="4" t="str">
        <f>IF(G199="I",$K199,IF(G199="II",$K199-SUM(H$8:H198),IF(G199="III",$K199-SUM(H$8:H198),IF(G199="IV",$K199-SUM(H$8:H198),IF(G199="V",1-SUM(H$8:H198)," ")))))</f>
        <v xml:space="preserve"> </v>
      </c>
      <c r="I199" s="68" t="str">
        <f t="shared" si="53"/>
        <v/>
      </c>
      <c r="J199" s="43" t="str">
        <f>IF(I199="A",$K199,IF(I199="B",$K199-SUM(J$8:J198),IF(I199="C",$K199-SUM(J$8:J198),IF(I199="D",$K199-SUM(J$8:J198),IF(I199="E",1-SUM(J$8:J198)," ")))))</f>
        <v xml:space="preserve"> </v>
      </c>
      <c r="K199" s="1">
        <f>IF(C$4=0,0,(SUM(D$8:D199)/C$4))</f>
        <v>0</v>
      </c>
      <c r="L199" s="9" t="str">
        <f t="shared" si="54"/>
        <v xml:space="preserve"> </v>
      </c>
      <c r="M199" s="2" t="str">
        <f>IF(U199=2,K199,IF(W199=2,K199-SUM(M$8:M198),IF(X199=2,K199-SUM(M$8:M198),IF(X198=2,1-SUM(M$8:M198)," "))))</f>
        <v xml:space="preserve"> </v>
      </c>
      <c r="N199" s="1" t="str">
        <f t="shared" si="55"/>
        <v xml:space="preserve"> </v>
      </c>
      <c r="P199" s="3" t="str">
        <f>IF(O199="Plus",$K199,IF(O199="Basis",$K199-SUM(P$8:P198),IF(O199="Breedte",$K199-SUM(P$8:P198),IF(O198="Breedte",1-SUM(P$8:P198)," "))))</f>
        <v xml:space="preserve"> </v>
      </c>
      <c r="Q199" s="57" t="str">
        <f t="shared" si="73"/>
        <v/>
      </c>
      <c r="R199" s="124">
        <f t="shared" si="69"/>
        <v>151</v>
      </c>
      <c r="S199" s="12">
        <f t="shared" si="72"/>
        <v>14</v>
      </c>
      <c r="T199" s="18">
        <f t="shared" si="56"/>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7"/>
        <v>1</v>
      </c>
      <c r="Z199" s="12">
        <f t="shared" si="58"/>
        <v>1</v>
      </c>
      <c r="AA199" s="12">
        <f t="shared" si="59"/>
        <v>1</v>
      </c>
      <c r="AB199" s="12">
        <f t="shared" si="60"/>
        <v>1</v>
      </c>
      <c r="AD199" s="12">
        <f t="shared" si="65"/>
        <v>14</v>
      </c>
      <c r="AE199" s="18">
        <f t="shared" si="61"/>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62"/>
        <v>1</v>
      </c>
      <c r="AK199" s="12">
        <f t="shared" si="66"/>
        <v>1</v>
      </c>
      <c r="AL199" s="12">
        <f t="shared" si="67"/>
        <v>1</v>
      </c>
      <c r="AM199" s="12">
        <f t="shared" si="68"/>
        <v>1</v>
      </c>
    </row>
    <row r="200" spans="1:39" ht="12" customHeight="1" x14ac:dyDescent="0.15">
      <c r="A200" s="5">
        <f t="shared" si="50"/>
        <v>0</v>
      </c>
      <c r="B200" s="5">
        <f t="shared" si="51"/>
        <v>0</v>
      </c>
      <c r="C200" s="14">
        <f t="shared" si="71"/>
        <v>13</v>
      </c>
      <c r="F200" s="242">
        <f>VLOOKUP(C200,Blad1!$A:$B,2,0)</f>
        <v>150</v>
      </c>
      <c r="G200" s="67" t="str">
        <f t="shared" si="52"/>
        <v/>
      </c>
      <c r="H200" s="4" t="str">
        <f>IF(G200="I",$K200,IF(G200="II",$K200-SUM(H$8:H199),IF(G200="III",$K200-SUM(H$8:H199),IF(G200="IV",$K200-SUM(H$8:H199),IF(G200="V",1-SUM(H$8:H199)," ")))))</f>
        <v xml:space="preserve"> </v>
      </c>
      <c r="I200" s="68" t="str">
        <f t="shared" si="53"/>
        <v/>
      </c>
      <c r="J200" s="43" t="str">
        <f>IF(I200="A",$K200,IF(I200="B",$K200-SUM(J$8:J199),IF(I200="C",$K200-SUM(J$8:J199),IF(I200="D",$K200-SUM(J$8:J199),IF(I200="E",1-SUM(J$8:J199)," ")))))</f>
        <v xml:space="preserve"> </v>
      </c>
      <c r="K200" s="1">
        <f>IF(C$4=0,0,(SUM(D$8:D200)/C$4))</f>
        <v>0</v>
      </c>
      <c r="L200" s="9" t="str">
        <f t="shared" si="54"/>
        <v xml:space="preserve"> </v>
      </c>
      <c r="M200" s="2" t="str">
        <f>IF(U200=2,K200,IF(W200=2,K200-SUM(M$8:M199),IF(X200=2,K200-SUM(M$8:M199),IF(X199=2,1-SUM(M$8:M199)," "))))</f>
        <v xml:space="preserve"> </v>
      </c>
      <c r="N200" s="1" t="str">
        <f t="shared" si="55"/>
        <v xml:space="preserve"> </v>
      </c>
      <c r="P200" s="3" t="str">
        <f>IF(O200="Plus",$K200,IF(O200="Basis",$K200-SUM(P$8:P199),IF(O200="Breedte",$K200-SUM(P$8:P199),IF(O199="Breedte",1-SUM(P$8:P199)," "))))</f>
        <v xml:space="preserve"> </v>
      </c>
      <c r="Q200" s="57" t="str">
        <f t="shared" si="73"/>
        <v/>
      </c>
      <c r="R200" s="124">
        <f t="shared" si="69"/>
        <v>150</v>
      </c>
      <c r="S200" s="12">
        <f t="shared" si="72"/>
        <v>13</v>
      </c>
      <c r="T200" s="18">
        <f t="shared" si="56"/>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si="57"/>
        <v>1</v>
      </c>
      <c r="Z200" s="12">
        <f t="shared" si="58"/>
        <v>1</v>
      </c>
      <c r="AA200" s="12">
        <f t="shared" si="59"/>
        <v>1</v>
      </c>
      <c r="AB200" s="12">
        <f t="shared" si="60"/>
        <v>1</v>
      </c>
      <c r="AD200" s="12">
        <f t="shared" si="65"/>
        <v>13</v>
      </c>
      <c r="AE200" s="18">
        <f t="shared" si="61"/>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si="62"/>
        <v>1</v>
      </c>
      <c r="AK200" s="12">
        <f t="shared" si="66"/>
        <v>1</v>
      </c>
      <c r="AL200" s="12">
        <f t="shared" si="67"/>
        <v>1</v>
      </c>
      <c r="AM200" s="12">
        <f t="shared" si="68"/>
        <v>1</v>
      </c>
    </row>
    <row r="201" spans="1:39" ht="12" customHeight="1" x14ac:dyDescent="0.15">
      <c r="A201" s="5">
        <f t="shared" ref="A201:A250" si="74">IF(I201="A",25,IF(I201="B",25,IF(I201="C",25,IF(I201="D",15,IF(I201="E",10,0)))))</f>
        <v>0</v>
      </c>
      <c r="B201" s="5">
        <f t="shared" ref="B201:B250" si="75">IF(G201="I",20,IF(G201="II",20,IF(G201="III",20,IF(G201="IV",20,IF(G201="V",20,0)))))</f>
        <v>0</v>
      </c>
      <c r="C201" s="14">
        <f t="shared" si="71"/>
        <v>12</v>
      </c>
      <c r="F201" s="242">
        <f>VLOOKUP(C201,Blad1!$A:$B,2,0)</f>
        <v>150</v>
      </c>
      <c r="G201" s="67" t="str">
        <f t="shared" ref="G201:G231" si="76">IF(C201=141,"I",IF(C201=124,"II",IF(C201=108,"III",IF(C201=89,"IV",IF(C201=0,"V","")))))</f>
        <v/>
      </c>
      <c r="H201" s="4" t="str">
        <f>IF(G201="I",$K201,IF(G201="II",$K201-SUM(H$8:H200),IF(G201="III",$K201-SUM(H$8:H200),IF(G201="IV",$K201-SUM(H$8:H200),IF(G201="V",1-SUM(H$8:H200)," ")))))</f>
        <v xml:space="preserve"> </v>
      </c>
      <c r="I201" s="68" t="str">
        <f t="shared" ref="I201:I230" si="77">IF(C201=36,"A",IF(C201=27,"B",IF(C201=17,"C",IF(C201=8,"D",IF(C201=0,"E","")))))</f>
        <v/>
      </c>
      <c r="J201" s="43" t="str">
        <f>IF(I201="A",$K201,IF(I201="B",$K201-SUM(J$8:J200),IF(I201="C",$K201-SUM(J$8:J200),IF(I201="D",$K201-SUM(J$8:J200),IF(I201="E",1-SUM(J$8:J200)," ")))))</f>
        <v xml:space="preserve"> </v>
      </c>
      <c r="K201" s="1">
        <f>IF(C$4=0,0,(SUM(D$8:D201)/C$4))</f>
        <v>0</v>
      </c>
      <c r="L201" s="9" t="str">
        <f t="shared" ref="L201:L242" si="78">IF(U201=2,"Plus",IF(W201=2,"Basis",IF(X201=2,"Breedte"," ")))</f>
        <v xml:space="preserve"> </v>
      </c>
      <c r="M201" s="2" t="str">
        <f>IF(U201=2,K201,IF(W201=2,K201-SUM(M$8:M200),IF(X201=2,K201-SUM(M$8:M200),IF(X200=2,1-SUM(M$8:M200)," "))))</f>
        <v xml:space="preserve"> </v>
      </c>
      <c r="N201" s="1" t="str">
        <f t="shared" ref="N201:N208" si="79">IF(OR(O201="Plus",O201="Basis",O201="Breedte"),K201," ")</f>
        <v xml:space="preserve"> </v>
      </c>
      <c r="P201" s="3" t="str">
        <f>IF(O201="Plus",$K201,IF(O201="Basis",$K201-SUM(P$8:P200),IF(O201="Breedte",$K201-SUM(P$8:P200),IF(O200="Breedte",1-SUM(P$8:P200)," "))))</f>
        <v xml:space="preserve"> </v>
      </c>
      <c r="Q201" s="57" t="str">
        <f t="shared" si="73"/>
        <v/>
      </c>
      <c r="R201" s="124">
        <f t="shared" si="69"/>
        <v>150</v>
      </c>
      <c r="S201" s="12">
        <f t="shared" si="72"/>
        <v>12</v>
      </c>
      <c r="T201" s="18">
        <f t="shared" ref="T201:T208" si="80">K201</f>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ref="Y201:Y208" si="81">IF(D201=0,1,ABS(K201-0.2))</f>
        <v>1</v>
      </c>
      <c r="Z201" s="12">
        <f t="shared" ref="Z201:Z208" si="82">IF(D201=0,1,ABS(K201-0.5))</f>
        <v>1</v>
      </c>
      <c r="AA201" s="12">
        <f t="shared" ref="AA201:AA208" si="83">IF(D201=0,1,ABS(K201-0.8))</f>
        <v>1</v>
      </c>
      <c r="AB201" s="12">
        <f t="shared" ref="AB201:AB208" si="84">IF(D201=0,1,ABS(K201-1))</f>
        <v>1</v>
      </c>
      <c r="AD201" s="12">
        <f t="shared" si="65"/>
        <v>12</v>
      </c>
      <c r="AE201" s="18">
        <f t="shared" ref="AE201:AE215" si="85">K201</f>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ref="AJ201:AJ237" si="86">IF(AE201=0,1,ABS(AH201-0.25))</f>
        <v>1</v>
      </c>
      <c r="AK201" s="12">
        <f t="shared" si="66"/>
        <v>1</v>
      </c>
      <c r="AL201" s="12">
        <f t="shared" si="67"/>
        <v>1</v>
      </c>
      <c r="AM201" s="12">
        <f t="shared" si="68"/>
        <v>1</v>
      </c>
    </row>
    <row r="202" spans="1:39" ht="12" customHeight="1" x14ac:dyDescent="0.15">
      <c r="A202" s="5">
        <f t="shared" si="74"/>
        <v>0</v>
      </c>
      <c r="B202" s="5">
        <f t="shared" si="75"/>
        <v>0</v>
      </c>
      <c r="C202" s="14">
        <f t="shared" si="71"/>
        <v>11</v>
      </c>
      <c r="F202" s="242">
        <f>VLOOKUP(C202,Blad1!$A:$B,2,0)</f>
        <v>150</v>
      </c>
      <c r="G202" s="67" t="str">
        <f t="shared" si="76"/>
        <v/>
      </c>
      <c r="H202" s="4" t="str">
        <f>IF(G202="I",$K202,IF(G202="II",$K202-SUM(H$8:H201),IF(G202="III",$K202-SUM(H$8:H201),IF(G202="IV",$K202-SUM(H$8:H201),IF(G202="V",1-SUM(H$8:H201)," ")))))</f>
        <v xml:space="preserve"> </v>
      </c>
      <c r="I202" s="68" t="str">
        <f t="shared" si="77"/>
        <v/>
      </c>
      <c r="J202" s="43" t="str">
        <f>IF(I202="A",$K202,IF(I202="B",$K202-SUM(J$8:J201),IF(I202="C",$K202-SUM(J$8:J201),IF(I202="D",$K202-SUM(J$8:J201),IF(I202="E",1-SUM(J$8:J201)," ")))))</f>
        <v xml:space="preserve"> </v>
      </c>
      <c r="K202" s="1">
        <f>IF(C$4=0,0,(SUM(D$8:D202)/C$4))</f>
        <v>0</v>
      </c>
      <c r="L202" s="9" t="str">
        <f t="shared" si="78"/>
        <v xml:space="preserve"> </v>
      </c>
      <c r="M202" s="2" t="str">
        <f>IF(U202=2,K202,IF(W202=2,K202-SUM(M$8:M201),IF(X202=2,K202-SUM(M$8:M201),IF(X201=2,1-SUM(M$8:M201)," "))))</f>
        <v xml:space="preserve"> </v>
      </c>
      <c r="N202" s="1" t="str">
        <f t="shared" si="79"/>
        <v xml:space="preserve"> </v>
      </c>
      <c r="P202" s="3" t="str">
        <f>IF(O202="Plus",$K202,IF(O202="Basis",$K202-SUM(P$8:P201),IF(O202="Breedte",$K202-SUM(P$8:P201),IF(O201="Breedte",1-SUM(P$8:P201)," "))))</f>
        <v xml:space="preserve"> </v>
      </c>
      <c r="Q202" s="57" t="str">
        <f t="shared" si="73"/>
        <v/>
      </c>
      <c r="R202" s="124">
        <f t="shared" ref="R202:R203" si="87">F202</f>
        <v>150</v>
      </c>
      <c r="S202" s="12">
        <f t="shared" si="72"/>
        <v>11</v>
      </c>
      <c r="T202" s="18">
        <f t="shared" si="80"/>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81"/>
        <v>1</v>
      </c>
      <c r="Z202" s="12">
        <f t="shared" si="82"/>
        <v>1</v>
      </c>
      <c r="AA202" s="12">
        <f t="shared" si="83"/>
        <v>1</v>
      </c>
      <c r="AB202" s="12">
        <f t="shared" si="84"/>
        <v>1</v>
      </c>
      <c r="AD202" s="12">
        <f t="shared" ref="AD202:AD208" si="88">S202</f>
        <v>11</v>
      </c>
      <c r="AE202" s="18">
        <f t="shared" si="85"/>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6"/>
        <v>1</v>
      </c>
      <c r="AK202" s="12">
        <f t="shared" ref="AK202:AK208" si="89">IF(T202=0,1,ABS(W202-0.5))</f>
        <v>1</v>
      </c>
      <c r="AL202" s="12">
        <f t="shared" ref="AL202:AL208" si="90">IF(T202=0,1,ABS(W202-0.75))</f>
        <v>1</v>
      </c>
      <c r="AM202" s="12">
        <f t="shared" ref="AM202:AM208" si="91">IF(T202=0,1,ABS(W202-0.9))</f>
        <v>1</v>
      </c>
    </row>
    <row r="203" spans="1:39" ht="12" customHeight="1" x14ac:dyDescent="0.15">
      <c r="A203" s="5">
        <f t="shared" si="74"/>
        <v>0</v>
      </c>
      <c r="B203" s="5">
        <f t="shared" si="75"/>
        <v>0</v>
      </c>
      <c r="C203" s="14">
        <f t="shared" si="71"/>
        <v>10</v>
      </c>
      <c r="F203" s="242">
        <f>VLOOKUP(C203,Blad1!$A:$B,2,0)</f>
        <v>149</v>
      </c>
      <c r="G203" s="67" t="str">
        <f t="shared" si="76"/>
        <v/>
      </c>
      <c r="H203" s="4" t="str">
        <f>IF(G203="I",$K203,IF(G203="II",$K203-SUM(H$8:H202),IF(G203="III",$K203-SUM(H$8:H202),IF(G203="IV",$K203-SUM(H$8:H202),IF(G203="V",1-SUM(H$8:H202)," ")))))</f>
        <v xml:space="preserve"> </v>
      </c>
      <c r="I203" s="68" t="str">
        <f t="shared" si="77"/>
        <v/>
      </c>
      <c r="J203" s="43" t="str">
        <f>IF(I203="A",$K203,IF(I203="B",$K203-SUM(J$8:J202),IF(I203="C",$K203-SUM(J$8:J202),IF(I203="D",$K203-SUM(J$8:J202),IF(I203="E",1-SUM(J$8:J202)," ")))))</f>
        <v xml:space="preserve"> </v>
      </c>
      <c r="K203" s="1">
        <f>IF(C$4=0,0,(SUM(D$8:D203)/C$4))</f>
        <v>0</v>
      </c>
      <c r="L203" s="9" t="str">
        <f t="shared" si="78"/>
        <v xml:space="preserve"> </v>
      </c>
      <c r="M203" s="2" t="str">
        <f>IF(U203=2,K203,IF(W203=2,K203-SUM(M$8:M202),IF(X203=2,K203-SUM(M$8:M202),IF(X202=2,1-SUM(M$8:M202)," "))))</f>
        <v xml:space="preserve"> </v>
      </c>
      <c r="N203" s="1" t="str">
        <f t="shared" si="79"/>
        <v xml:space="preserve"> </v>
      </c>
      <c r="P203" s="3" t="str">
        <f>IF(O203="Plus",$K203,IF(O203="Basis",$K203-SUM(P$8:P202),IF(O203="Breedte",$K203-SUM(P$8:P202),IF(O202="Breedte",1-SUM(P$8:P202)," "))))</f>
        <v xml:space="preserve"> </v>
      </c>
      <c r="Q203" s="57" t="str">
        <f t="shared" si="73"/>
        <v/>
      </c>
      <c r="R203" s="124">
        <f t="shared" si="87"/>
        <v>149</v>
      </c>
      <c r="S203" s="12">
        <f t="shared" si="72"/>
        <v>10</v>
      </c>
      <c r="T203" s="18">
        <f t="shared" si="80"/>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81"/>
        <v>1</v>
      </c>
      <c r="Z203" s="12">
        <f t="shared" si="82"/>
        <v>1</v>
      </c>
      <c r="AA203" s="12">
        <f t="shared" si="83"/>
        <v>1</v>
      </c>
      <c r="AB203" s="12">
        <f t="shared" si="84"/>
        <v>1</v>
      </c>
      <c r="AD203" s="12">
        <f t="shared" si="88"/>
        <v>10</v>
      </c>
      <c r="AE203" s="18">
        <f t="shared" si="85"/>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6"/>
        <v>1</v>
      </c>
      <c r="AK203" s="12">
        <f t="shared" si="89"/>
        <v>1</v>
      </c>
      <c r="AL203" s="12">
        <f t="shared" si="90"/>
        <v>1</v>
      </c>
      <c r="AM203" s="12">
        <f t="shared" si="91"/>
        <v>1</v>
      </c>
    </row>
    <row r="204" spans="1:39" ht="12" customHeight="1" x14ac:dyDescent="0.15">
      <c r="A204" s="5">
        <f t="shared" si="74"/>
        <v>0</v>
      </c>
      <c r="B204" s="5">
        <f t="shared" si="75"/>
        <v>0</v>
      </c>
      <c r="C204" s="14">
        <f t="shared" si="71"/>
        <v>9</v>
      </c>
      <c r="F204" s="242">
        <f>VLOOKUP(C204,Blad1!$A:$B,2,0)</f>
        <v>149</v>
      </c>
      <c r="G204" s="67" t="str">
        <f t="shared" si="76"/>
        <v/>
      </c>
      <c r="H204" s="4" t="str">
        <f>IF(G204="I",$K204,IF(G204="II",$K204-SUM(H$8:H203),IF(G204="III",$K204-SUM(H$8:H203),IF(G204="IV",$K204-SUM(H$8:H203),IF(G204="V",1-SUM(H$8:H203)," ")))))</f>
        <v xml:space="preserve"> </v>
      </c>
      <c r="I204" s="68" t="str">
        <f t="shared" si="77"/>
        <v/>
      </c>
      <c r="J204" s="43" t="str">
        <f>IF(I204="A",$K204,IF(I204="B",$K204-SUM(J$8:J203),IF(I204="C",$K204-SUM(J$8:J203),IF(I204="D",$K204-SUM(J$8:J203),IF(I204="E",1-SUM(J$8:J203)," ")))))</f>
        <v xml:space="preserve"> </v>
      </c>
      <c r="K204" s="1">
        <f>IF(C$4=0,0,(SUM(D$8:D204)/C$4))</f>
        <v>0</v>
      </c>
      <c r="L204" s="9" t="str">
        <f t="shared" si="78"/>
        <v xml:space="preserve"> </v>
      </c>
      <c r="M204" s="2" t="str">
        <f>IF(U204=2,K204,IF(W204=2,K204-SUM(M$8:M203),IF(X204=2,K204-SUM(M$8:M203),IF(X203=2,1-SUM(M$8:M203)," "))))</f>
        <v xml:space="preserve"> </v>
      </c>
      <c r="N204" s="1" t="str">
        <f t="shared" si="79"/>
        <v xml:space="preserve"> </v>
      </c>
      <c r="P204" s="3" t="str">
        <f>IF(O204="Plus",$K204,IF(O204="Basis",$K204-SUM(P$8:P203),IF(O204="Breedte",$K204-SUM(P$8:P203),IF(O203="Breedte",1-SUM(P$8:P203)," "))))</f>
        <v xml:space="preserve"> </v>
      </c>
      <c r="Q204" s="57" t="str">
        <f t="shared" si="73"/>
        <v/>
      </c>
      <c r="R204" s="124">
        <f t="shared" ref="R204:R208" si="92">F204</f>
        <v>149</v>
      </c>
      <c r="S204" s="12">
        <f t="shared" si="72"/>
        <v>9</v>
      </c>
      <c r="T204" s="18">
        <f t="shared" si="80"/>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81"/>
        <v>1</v>
      </c>
      <c r="Z204" s="12">
        <f t="shared" si="82"/>
        <v>1</v>
      </c>
      <c r="AA204" s="12">
        <f t="shared" si="83"/>
        <v>1</v>
      </c>
      <c r="AB204" s="12">
        <f t="shared" si="84"/>
        <v>1</v>
      </c>
      <c r="AD204" s="12">
        <f t="shared" si="88"/>
        <v>9</v>
      </c>
      <c r="AE204" s="18">
        <f t="shared" si="85"/>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6"/>
        <v>1</v>
      </c>
      <c r="AK204" s="12">
        <f t="shared" si="89"/>
        <v>1</v>
      </c>
      <c r="AL204" s="12">
        <f t="shared" si="90"/>
        <v>1</v>
      </c>
      <c r="AM204" s="12">
        <f t="shared" si="91"/>
        <v>1</v>
      </c>
    </row>
    <row r="205" spans="1:39" ht="12" customHeight="1" x14ac:dyDescent="0.15">
      <c r="A205" s="5">
        <f t="shared" si="74"/>
        <v>15</v>
      </c>
      <c r="B205" s="5">
        <f t="shared" si="75"/>
        <v>0</v>
      </c>
      <c r="C205" s="14">
        <f t="shared" si="71"/>
        <v>8</v>
      </c>
      <c r="F205" s="242">
        <f>VLOOKUP(C205,Blad1!$A:$B,2,0)</f>
        <v>148</v>
      </c>
      <c r="G205" s="67" t="str">
        <f t="shared" si="76"/>
        <v/>
      </c>
      <c r="H205" s="4" t="str">
        <f>IF(G205="I",$K205,IF(G205="II",$K205-SUM(H$8:H204),IF(G205="III",$K205-SUM(H$8:H204),IF(G205="IV",$K205-SUM(H$8:H204),IF(G205="V",1-SUM(H$8:H204)," ")))))</f>
        <v xml:space="preserve"> </v>
      </c>
      <c r="I205" s="68" t="str">
        <f t="shared" si="77"/>
        <v>D</v>
      </c>
      <c r="J205" s="43">
        <f>IF(I205="A",$K205,IF(I205="B",$K205-SUM(J$8:J204),IF(I205="C",$K205-SUM(J$8:J204),IF(I205="D",$K205-SUM(J$8:J204),IF(I205="E",1-SUM(J$8:J204)," ")))))</f>
        <v>0</v>
      </c>
      <c r="K205" s="1">
        <f>IF(C$4=0,0,(SUM(D$8:D205)/C$4))</f>
        <v>0</v>
      </c>
      <c r="L205" s="9" t="str">
        <f t="shared" si="78"/>
        <v xml:space="preserve"> </v>
      </c>
      <c r="M205" s="2" t="str">
        <f>IF(U205=2,K205,IF(W205=2,K205-SUM(M$8:M204),IF(X205=2,K205-SUM(M$8:M204),IF(X204=2,1-SUM(M$8:M204)," "))))</f>
        <v xml:space="preserve"> </v>
      </c>
      <c r="N205" s="1" t="str">
        <f t="shared" si="79"/>
        <v xml:space="preserve"> </v>
      </c>
      <c r="P205" s="3" t="str">
        <f>IF(O205="Plus",$K205,IF(O205="Basis",$K205-SUM(P$8:P204),IF(O205="Breedte",$K205-SUM(P$8:P204),IF(O204="Breedte",1-SUM(P$8:P204)," "))))</f>
        <v xml:space="preserve"> </v>
      </c>
      <c r="Q205" s="57" t="str">
        <f t="shared" si="73"/>
        <v/>
      </c>
      <c r="R205" s="124">
        <f t="shared" si="92"/>
        <v>148</v>
      </c>
      <c r="S205" s="12">
        <f t="shared" si="72"/>
        <v>8</v>
      </c>
      <c r="T205" s="18">
        <f t="shared" si="80"/>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81"/>
        <v>1</v>
      </c>
      <c r="Z205" s="12">
        <f t="shared" si="82"/>
        <v>1</v>
      </c>
      <c r="AA205" s="12">
        <f t="shared" si="83"/>
        <v>1</v>
      </c>
      <c r="AB205" s="12">
        <f t="shared" si="84"/>
        <v>1</v>
      </c>
      <c r="AD205" s="12">
        <f t="shared" si="88"/>
        <v>8</v>
      </c>
      <c r="AE205" s="18">
        <f t="shared" si="85"/>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6"/>
        <v>1</v>
      </c>
      <c r="AK205" s="12">
        <f t="shared" si="89"/>
        <v>1</v>
      </c>
      <c r="AL205" s="12">
        <f t="shared" si="90"/>
        <v>1</v>
      </c>
      <c r="AM205" s="12">
        <f t="shared" si="91"/>
        <v>1</v>
      </c>
    </row>
    <row r="206" spans="1:39" ht="12" customHeight="1" x14ac:dyDescent="0.15">
      <c r="A206" s="5">
        <f t="shared" si="74"/>
        <v>0</v>
      </c>
      <c r="B206" s="5">
        <f t="shared" si="75"/>
        <v>0</v>
      </c>
      <c r="C206" s="14">
        <f t="shared" si="71"/>
        <v>7</v>
      </c>
      <c r="F206" s="242">
        <f>VLOOKUP(C206,Blad1!$A:$B,2,0)</f>
        <v>148</v>
      </c>
      <c r="G206" s="67" t="str">
        <f t="shared" si="76"/>
        <v/>
      </c>
      <c r="H206" s="4" t="str">
        <f>IF(G206="I",$K206,IF(G206="II",$K206-SUM(H$8:H205),IF(G206="III",$K206-SUM(H$8:H205),IF(G206="IV",$K206-SUM(H$8:H205),IF(G206="V",1-SUM(H$8:H205)," ")))))</f>
        <v xml:space="preserve"> </v>
      </c>
      <c r="I206" s="68" t="str">
        <f t="shared" si="77"/>
        <v/>
      </c>
      <c r="J206" s="43" t="str">
        <f>IF(I206="A",$K206,IF(I206="B",$K206-SUM(J$8:J205),IF(I206="C",$K206-SUM(J$8:J205),IF(I206="D",$K206-SUM(J$8:J205),IF(I206="E",1-SUM(J$8:J205)," ")))))</f>
        <v xml:space="preserve"> </v>
      </c>
      <c r="K206" s="1">
        <f>IF(C$4=0,0,(SUM(D$8:D206)/C$4))</f>
        <v>0</v>
      </c>
      <c r="L206" s="9" t="str">
        <f t="shared" si="78"/>
        <v xml:space="preserve"> </v>
      </c>
      <c r="M206" s="2" t="str">
        <f>IF(U206=2,K206,IF(W206=2,K206-SUM(M$8:M205),IF(X206=2,K206-SUM(M$8:M205),IF(X205=2,1-SUM(M$8:M205)," "))))</f>
        <v xml:space="preserve"> </v>
      </c>
      <c r="N206" s="1" t="str">
        <f t="shared" si="79"/>
        <v xml:space="preserve"> </v>
      </c>
      <c r="P206" s="3" t="str">
        <f>IF(O206="Plus",$K206,IF(O206="Basis",$K206-SUM(P$8:P205),IF(O206="Breedte",$K206-SUM(P$8:P205),IF(O205="Breedte",1-SUM(P$8:P205)," "))))</f>
        <v xml:space="preserve"> </v>
      </c>
      <c r="Q206" s="57" t="str">
        <f t="shared" si="73"/>
        <v/>
      </c>
      <c r="R206" s="124">
        <f t="shared" si="92"/>
        <v>148</v>
      </c>
      <c r="S206" s="12">
        <f t="shared" si="72"/>
        <v>7</v>
      </c>
      <c r="T206" s="18">
        <f t="shared" si="80"/>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81"/>
        <v>1</v>
      </c>
      <c r="Z206" s="12">
        <f t="shared" si="82"/>
        <v>1</v>
      </c>
      <c r="AA206" s="12">
        <f t="shared" si="83"/>
        <v>1</v>
      </c>
      <c r="AB206" s="12">
        <f t="shared" si="84"/>
        <v>1</v>
      </c>
      <c r="AD206" s="12">
        <f t="shared" si="88"/>
        <v>7</v>
      </c>
      <c r="AE206" s="18">
        <f t="shared" si="85"/>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6"/>
        <v>1</v>
      </c>
      <c r="AK206" s="12">
        <f t="shared" si="89"/>
        <v>1</v>
      </c>
      <c r="AL206" s="12">
        <f t="shared" si="90"/>
        <v>1</v>
      </c>
      <c r="AM206" s="12">
        <f t="shared" si="91"/>
        <v>1</v>
      </c>
    </row>
    <row r="207" spans="1:39" ht="12" customHeight="1" x14ac:dyDescent="0.15">
      <c r="A207" s="5">
        <f t="shared" si="74"/>
        <v>0</v>
      </c>
      <c r="B207" s="5">
        <f t="shared" si="75"/>
        <v>0</v>
      </c>
      <c r="C207" s="14">
        <f t="shared" si="71"/>
        <v>6</v>
      </c>
      <c r="F207" s="242">
        <f>VLOOKUP(C207,Blad1!$A:$B,2,0)</f>
        <v>147</v>
      </c>
      <c r="G207" s="67" t="str">
        <f t="shared" si="76"/>
        <v/>
      </c>
      <c r="H207" s="4" t="str">
        <f>IF(G207="I",$K207,IF(G207="II",$K207-SUM(H$8:H206),IF(G207="III",$K207-SUM(H$8:H206),IF(G207="IV",$K207-SUM(H$8:H206),IF(G207="V",1-SUM(H$8:H206)," ")))))</f>
        <v xml:space="preserve"> </v>
      </c>
      <c r="I207" s="68" t="str">
        <f t="shared" si="77"/>
        <v/>
      </c>
      <c r="J207" s="43" t="str">
        <f>IF(I207="A",$K207,IF(I207="B",$K207-SUM(J$8:J206),IF(I207="C",$K207-SUM(J$8:J206),IF(I207="D",$K207-SUM(J$8:J206),IF(I207="E",1-SUM(J$8:J206)," ")))))</f>
        <v xml:space="preserve"> </v>
      </c>
      <c r="K207" s="1">
        <f>IF(C$4=0,0,(SUM(D$8:D207)/C$4))</f>
        <v>0</v>
      </c>
      <c r="L207" s="9" t="str">
        <f t="shared" si="78"/>
        <v xml:space="preserve"> </v>
      </c>
      <c r="M207" s="2" t="str">
        <f>IF(U207=2,K207,IF(W207=2,K207-SUM(M$8:M206),IF(X207=2,K207-SUM(M$8:M206),IF(X206=2,1-SUM(M$8:M206)," "))))</f>
        <v xml:space="preserve"> </v>
      </c>
      <c r="N207" s="1" t="str">
        <f t="shared" si="79"/>
        <v xml:space="preserve"> </v>
      </c>
      <c r="P207" s="3" t="str">
        <f>IF(O207="Plus",$K207,IF(O207="Basis",$K207-SUM(P$8:P206),IF(O207="Breedte",$K207-SUM(P$8:P206),IF(O206="Breedte",1-SUM(P$8:P206)," "))))</f>
        <v xml:space="preserve"> </v>
      </c>
      <c r="Q207" s="57" t="str">
        <f t="shared" si="73"/>
        <v/>
      </c>
      <c r="R207" s="124">
        <f t="shared" si="92"/>
        <v>147</v>
      </c>
      <c r="S207" s="12">
        <f t="shared" si="72"/>
        <v>6</v>
      </c>
      <c r="T207" s="18">
        <f t="shared" si="80"/>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81"/>
        <v>1</v>
      </c>
      <c r="Z207" s="12">
        <f t="shared" si="82"/>
        <v>1</v>
      </c>
      <c r="AA207" s="12">
        <f t="shared" si="83"/>
        <v>1</v>
      </c>
      <c r="AB207" s="12">
        <f t="shared" si="84"/>
        <v>1</v>
      </c>
      <c r="AD207" s="12">
        <f t="shared" si="88"/>
        <v>6</v>
      </c>
      <c r="AE207" s="18">
        <f t="shared" si="85"/>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6"/>
        <v>1</v>
      </c>
      <c r="AK207" s="12">
        <f t="shared" si="89"/>
        <v>1</v>
      </c>
      <c r="AL207" s="12">
        <f t="shared" si="90"/>
        <v>1</v>
      </c>
      <c r="AM207" s="12">
        <f t="shared" si="91"/>
        <v>1</v>
      </c>
    </row>
    <row r="208" spans="1:39" ht="12" customHeight="1" x14ac:dyDescent="0.15">
      <c r="A208" s="5">
        <f t="shared" si="74"/>
        <v>0</v>
      </c>
      <c r="B208" s="5">
        <f t="shared" si="75"/>
        <v>0</v>
      </c>
      <c r="C208" s="14">
        <f t="shared" si="71"/>
        <v>5</v>
      </c>
      <c r="F208" s="242">
        <f>VLOOKUP(C208,Blad1!$A:$B,2,0)</f>
        <v>147</v>
      </c>
      <c r="G208" s="67" t="str">
        <f t="shared" si="76"/>
        <v/>
      </c>
      <c r="H208" s="4" t="str">
        <f>IF(G208="I",$K208,IF(G208="II",$K208-SUM(H$8:H207),IF(G208="III",$K208-SUM(H$8:H207),IF(G208="IV",$K208-SUM(H$8:H207),IF(G208="V",1-SUM(H$8:H207)," ")))))</f>
        <v xml:space="preserve"> </v>
      </c>
      <c r="I208" s="68" t="str">
        <f t="shared" si="77"/>
        <v/>
      </c>
      <c r="J208" s="43" t="str">
        <f>IF(I208="A",$K208,IF(I208="B",$K208-SUM(J$8:J207),IF(I208="C",$K208-SUM(J$8:J207),IF(I208="D",$K208-SUM(J$8:J207),IF(I208="E",1-SUM(J$8:J207)," ")))))</f>
        <v xml:space="preserve"> </v>
      </c>
      <c r="K208" s="1">
        <f>IF(C$4=0,0,(SUM(D$8:D208)/C$4))</f>
        <v>0</v>
      </c>
      <c r="L208" s="9" t="str">
        <f t="shared" si="78"/>
        <v xml:space="preserve"> </v>
      </c>
      <c r="M208" s="2" t="str">
        <f>IF(U208=2,K208,IF(W208=2,K208-SUM(M$8:M207),IF(X208=2,K208-SUM(M$8:M207),IF(X207=2,1-SUM(M$8:M207)," "))))</f>
        <v xml:space="preserve"> </v>
      </c>
      <c r="N208" s="1" t="str">
        <f t="shared" si="79"/>
        <v xml:space="preserve"> </v>
      </c>
      <c r="P208" s="3" t="str">
        <f>IF(O208="Plus",$K208,IF(O208="Basis",$K208-SUM(P$8:P207),IF(O208="Breedte",$K208-SUM(P$8:P207),IF(O207="Breedte",1-SUM(P$8:P207)," "))))</f>
        <v xml:space="preserve"> </v>
      </c>
      <c r="Q208" s="57" t="str">
        <f t="shared" si="73"/>
        <v/>
      </c>
      <c r="R208" s="124">
        <f t="shared" si="92"/>
        <v>147</v>
      </c>
      <c r="S208" s="12">
        <f t="shared" si="72"/>
        <v>5</v>
      </c>
      <c r="T208" s="18">
        <f t="shared" si="80"/>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81"/>
        <v>1</v>
      </c>
      <c r="Z208" s="12">
        <f t="shared" si="82"/>
        <v>1</v>
      </c>
      <c r="AA208" s="12">
        <f t="shared" si="83"/>
        <v>1</v>
      </c>
      <c r="AB208" s="12">
        <f t="shared" si="84"/>
        <v>1</v>
      </c>
      <c r="AD208" s="12">
        <f t="shared" si="88"/>
        <v>5</v>
      </c>
      <c r="AE208" s="18">
        <f t="shared" si="85"/>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6"/>
        <v>1</v>
      </c>
      <c r="AK208" s="12">
        <f t="shared" si="89"/>
        <v>1</v>
      </c>
      <c r="AL208" s="12">
        <f t="shared" si="90"/>
        <v>1</v>
      </c>
      <c r="AM208" s="12">
        <f t="shared" si="91"/>
        <v>1</v>
      </c>
    </row>
    <row r="209" spans="1:36" ht="12" customHeight="1" x14ac:dyDescent="0.15">
      <c r="A209" s="5">
        <f t="shared" si="74"/>
        <v>0</v>
      </c>
      <c r="B209" s="5">
        <f t="shared" si="75"/>
        <v>0</v>
      </c>
      <c r="C209" s="14">
        <f t="shared" si="71"/>
        <v>4</v>
      </c>
      <c r="F209" s="242">
        <f>VLOOKUP(C209,Blad1!$A:$B,2,0)</f>
        <v>146</v>
      </c>
      <c r="G209" s="67" t="str">
        <f t="shared" si="76"/>
        <v/>
      </c>
      <c r="H209" s="4" t="str">
        <f>IF(G209="I",$K209,IF(G209="II",$K209-SUM(H$8:H208),IF(G209="III",$K209-SUM(H$8:H208),IF(G209="IV",$K209-SUM(H$8:H208),IF(G209="V",1-SUM(H$8:H208)," ")))))</f>
        <v xml:space="preserve"> </v>
      </c>
      <c r="I209" s="68" t="str">
        <f t="shared" si="77"/>
        <v/>
      </c>
      <c r="J209" s="43" t="str">
        <f>IF(I209="A",$K209,IF(I209="B",$K209-SUM(J$8:J208),IF(I209="C",$K209-SUM(J$8:J208),IF(I209="D",$K209-SUM(J$8:J208),IF(I209="E",1-SUM(J$8:J208)," ")))))</f>
        <v xml:space="preserve"> </v>
      </c>
      <c r="L209" s="9" t="str">
        <f t="shared" si="78"/>
        <v xml:space="preserve"> </v>
      </c>
      <c r="P209" s="3" t="str">
        <f>IF(O209="Plus",$K209,IF(O209="Basis",$K209-SUM(P$8:P208),IF(O209="Breedte",$K209-SUM(P$8:P208),IF(O208="Breedte",1-SUM(P$8:P208)," "))))</f>
        <v xml:space="preserve"> </v>
      </c>
      <c r="Q209" s="57" t="str">
        <f t="shared" ref="Q209:Q240" si="93">IF(L208="plus",CONCATENATE(E209,", "),IF(L208="basis",IF(E209=0,"",CONCATENATE(E209,", ")),CONCATENATE(Q208,IF(E209=0,"",CONCATENATE(E209,", ")))))</f>
        <v/>
      </c>
      <c r="AE209" s="18">
        <f t="shared" si="85"/>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6"/>
        <v>1</v>
      </c>
    </row>
    <row r="210" spans="1:36" ht="12" customHeight="1" x14ac:dyDescent="0.15">
      <c r="A210" s="5">
        <f t="shared" si="74"/>
        <v>0</v>
      </c>
      <c r="B210" s="5">
        <f t="shared" si="75"/>
        <v>0</v>
      </c>
      <c r="C210" s="14">
        <f t="shared" si="71"/>
        <v>3</v>
      </c>
      <c r="F210" s="242">
        <f>VLOOKUP(C210,Blad1!$A:$B,2,0)</f>
        <v>146</v>
      </c>
      <c r="G210" s="67" t="str">
        <f t="shared" si="76"/>
        <v/>
      </c>
      <c r="H210" s="4" t="str">
        <f>IF(G210="I",$K210,IF(G210="II",$K210-SUM(H$8:H209),IF(G210="III",$K210-SUM(H$8:H209),IF(G210="IV",$K210-SUM(H$8:H209),IF(G210="V",1-SUM(H$8:H209)," ")))))</f>
        <v xml:space="preserve"> </v>
      </c>
      <c r="I210" s="68" t="str">
        <f t="shared" si="77"/>
        <v/>
      </c>
      <c r="J210" s="43" t="str">
        <f>IF(I210="A",$K210,IF(I210="B",$K210-SUM(J$8:J209),IF(I210="C",$K210-SUM(J$8:J209),IF(I210="D",$K210-SUM(J$8:J209),IF(I210="E",1-SUM(J$8:J209)," ")))))</f>
        <v xml:space="preserve"> </v>
      </c>
      <c r="L210" s="9" t="str">
        <f t="shared" si="78"/>
        <v xml:space="preserve"> </v>
      </c>
      <c r="P210" s="3" t="str">
        <f>IF(O210="Plus",$K210,IF(O210="Basis",$K210-SUM(P$8:P209),IF(O210="Breedte",$K210-SUM(P$8:P209),IF(O209="Breedte",1-SUM(P$8:P209)," "))))</f>
        <v xml:space="preserve"> </v>
      </c>
      <c r="Q210" s="57" t="str">
        <f t="shared" si="93"/>
        <v/>
      </c>
      <c r="AE210" s="18">
        <f t="shared" si="85"/>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6"/>
        <v>1</v>
      </c>
    </row>
    <row r="211" spans="1:36" ht="12" customHeight="1" x14ac:dyDescent="0.15">
      <c r="A211" s="5">
        <f t="shared" si="74"/>
        <v>0</v>
      </c>
      <c r="B211" s="5">
        <f t="shared" si="75"/>
        <v>0</v>
      </c>
      <c r="C211" s="14">
        <f t="shared" si="71"/>
        <v>2</v>
      </c>
      <c r="F211" s="242">
        <f>VLOOKUP(C211,Blad1!$A:$B,2,0)</f>
        <v>145</v>
      </c>
      <c r="G211" s="67" t="str">
        <f t="shared" si="76"/>
        <v/>
      </c>
      <c r="H211" s="4" t="str">
        <f>IF(G211="I",$K211,IF(G211="II",$K211-SUM(H$8:H210),IF(G211="III",$K211-SUM(H$8:H210),IF(G211="IV",$K211-SUM(H$8:H210),IF(G211="V",1-SUM(H$8:H210)," ")))))</f>
        <v xml:space="preserve"> </v>
      </c>
      <c r="I211" s="68" t="str">
        <f t="shared" si="77"/>
        <v/>
      </c>
      <c r="J211" s="43" t="str">
        <f>IF(I211="A",$K211,IF(I211="B",$K211-SUM(J$8:J210),IF(I211="C",$K211-SUM(J$8:J210),IF(I211="D",$K211-SUM(J$8:J210),IF(I211="E",1-SUM(J$8:J210)," ")))))</f>
        <v xml:space="preserve"> </v>
      </c>
      <c r="L211" s="9" t="str">
        <f t="shared" si="78"/>
        <v xml:space="preserve"> </v>
      </c>
      <c r="P211" s="3" t="str">
        <f>IF(O211="Plus",$K211,IF(O211="Basis",$K211-SUM(P$8:P210),IF(O211="Breedte",$K211-SUM(P$8:P210),IF(O210="Breedte",1-SUM(P$8:P210)," "))))</f>
        <v xml:space="preserve"> </v>
      </c>
      <c r="Q211" s="57" t="str">
        <f t="shared" si="93"/>
        <v/>
      </c>
      <c r="AE211" s="18">
        <f t="shared" si="85"/>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6"/>
        <v>1</v>
      </c>
    </row>
    <row r="212" spans="1:36" ht="12" customHeight="1" x14ac:dyDescent="0.15">
      <c r="A212" s="5">
        <f t="shared" si="74"/>
        <v>0</v>
      </c>
      <c r="B212" s="5">
        <f t="shared" si="75"/>
        <v>0</v>
      </c>
      <c r="C212" s="14">
        <f t="shared" si="71"/>
        <v>1</v>
      </c>
      <c r="F212" s="242">
        <f>VLOOKUP(C212,Blad1!$A:$B,2,0)</f>
        <v>145</v>
      </c>
      <c r="G212" s="67" t="str">
        <f t="shared" si="76"/>
        <v/>
      </c>
      <c r="H212" s="4" t="str">
        <f>IF(G212="I",$K212,IF(G212="II",$K212-SUM(H$8:H211),IF(G212="III",$K212-SUM(H$8:H211),IF(G212="IV",$K212-SUM(H$8:H211),IF(G212="V",1-SUM(H$8:H211)," ")))))</f>
        <v xml:space="preserve"> </v>
      </c>
      <c r="I212" s="68" t="str">
        <f t="shared" si="77"/>
        <v/>
      </c>
      <c r="J212" s="43" t="str">
        <f>IF(I212="A",$K212,IF(I212="B",$K212-SUM(J$8:J211),IF(I212="C",$K212-SUM(J$8:J211),IF(I212="D",$K212-SUM(J$8:J211),IF(I212="E",1-SUM(J$8:J211)," ")))))</f>
        <v xml:space="preserve"> </v>
      </c>
      <c r="L212" s="9" t="str">
        <f t="shared" si="78"/>
        <v xml:space="preserve"> </v>
      </c>
      <c r="P212" s="3" t="str">
        <f>IF(O212="Plus",$K212,IF(O212="Basis",$K212-SUM(P$8:P211),IF(O212="Breedte",$K212-SUM(P$8:P211),IF(O211="Breedte",1-SUM(P$8:P211)," "))))</f>
        <v xml:space="preserve"> </v>
      </c>
      <c r="Q212" s="57" t="str">
        <f t="shared" si="93"/>
        <v/>
      </c>
      <c r="AE212" s="18">
        <f t="shared" si="85"/>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6"/>
        <v>1</v>
      </c>
    </row>
    <row r="213" spans="1:36" ht="12" customHeight="1" x14ac:dyDescent="0.15">
      <c r="A213" s="5">
        <f t="shared" si="74"/>
        <v>10</v>
      </c>
      <c r="B213" s="5">
        <f t="shared" si="75"/>
        <v>20</v>
      </c>
      <c r="C213" s="14">
        <f t="shared" si="71"/>
        <v>0</v>
      </c>
      <c r="F213" s="242">
        <f>VLOOKUP(C213,Blad1!$A:$B,2,0)</f>
        <v>144</v>
      </c>
      <c r="G213" s="67" t="str">
        <f t="shared" si="76"/>
        <v>V</v>
      </c>
      <c r="H213" s="4">
        <f>IF(G213="I",$K213,IF(G213="II",$K213-SUM(H$8:H212),IF(G213="III",$K213-SUM(H$8:H212),IF(G213="IV",$K213-SUM(H$8:H212),IF(G213="V",1-SUM(H$8:H212)," ")))))</f>
        <v>1</v>
      </c>
      <c r="I213" s="68" t="str">
        <f t="shared" si="77"/>
        <v>E</v>
      </c>
      <c r="J213" s="43">
        <f>IF(I213="A",$K213,IF(I213="B",$K213-SUM(J$8:J212),IF(I213="C",$K213-SUM(J$8:J212),IF(I213="D",$K213-SUM(J$8:J212),IF(I213="E",1-SUM(J$8:J212)," ")))))</f>
        <v>1</v>
      </c>
      <c r="L213" s="9" t="str">
        <f t="shared" si="78"/>
        <v xml:space="preserve"> </v>
      </c>
      <c r="P213" s="3" t="str">
        <f>IF(O213="Plus",$K213,IF(O213="Basis",$K213-SUM(P$8:P212),IF(O213="Breedte",$K213-SUM(P$8:P212),IF(O212="Breedte",1-SUM(P$8:P212)," "))))</f>
        <v xml:space="preserve"> </v>
      </c>
      <c r="Q213" s="57" t="str">
        <f t="shared" si="93"/>
        <v/>
      </c>
      <c r="AE213" s="18">
        <f t="shared" si="85"/>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6"/>
        <v>1</v>
      </c>
    </row>
    <row r="214" spans="1:36" ht="12" customHeight="1" x14ac:dyDescent="0.15">
      <c r="A214" s="5">
        <f t="shared" si="74"/>
        <v>0</v>
      </c>
      <c r="B214" s="5">
        <f t="shared" si="75"/>
        <v>0</v>
      </c>
      <c r="C214" s="14">
        <f t="shared" si="71"/>
        <v>-1</v>
      </c>
      <c r="F214" s="242" t="e">
        <f>VLOOKUP(C214,Blad1!$A:$B,2,0)</f>
        <v>#N/A</v>
      </c>
      <c r="G214" s="67" t="str">
        <f t="shared" si="76"/>
        <v/>
      </c>
      <c r="H214" s="4" t="str">
        <f>IF(G214="I",$K214,IF(G214="II",$K214-SUM(H$8:H213),IF(G214="III",$K214-SUM(H$8:H213),IF(G214="IV",$K214-SUM(H$8:H213),IF(G214="V",1-SUM(H$8:H213)," ")))))</f>
        <v xml:space="preserve"> </v>
      </c>
      <c r="I214" s="68" t="str">
        <f t="shared" si="77"/>
        <v/>
      </c>
      <c r="J214" s="43" t="str">
        <f>IF(I214="A",$K214,IF(I214="B",$K214-SUM(J$8:J213),IF(I214="C",$K214-SUM(J$8:J213),IF(I214="D",$K214-SUM(J$8:J213),IF(I214="E",1-SUM(J$8:J213)," ")))))</f>
        <v xml:space="preserve"> </v>
      </c>
      <c r="L214" s="9" t="str">
        <f t="shared" si="78"/>
        <v xml:space="preserve"> </v>
      </c>
      <c r="P214" s="3" t="str">
        <f>IF(O214="Plus",$K214,IF(O214="Basis",$K214-SUM(P$8:P213),IF(O214="Breedte",$K214-SUM(P$8:P213),IF(O213="Breedte",1-SUM(P$8:P213)," "))))</f>
        <v xml:space="preserve"> </v>
      </c>
      <c r="Q214" s="57" t="str">
        <f t="shared" si="93"/>
        <v/>
      </c>
      <c r="AE214" s="18">
        <f t="shared" si="85"/>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6"/>
        <v>1</v>
      </c>
    </row>
    <row r="215" spans="1:36" ht="12" customHeight="1" x14ac:dyDescent="0.15">
      <c r="A215" s="5">
        <f t="shared" si="74"/>
        <v>0</v>
      </c>
      <c r="B215" s="5">
        <f t="shared" si="75"/>
        <v>0</v>
      </c>
      <c r="C215" s="14">
        <f t="shared" si="71"/>
        <v>-2</v>
      </c>
      <c r="F215" s="242" t="e">
        <f>VLOOKUP(C215,Blad1!$A:$B,2,0)</f>
        <v>#N/A</v>
      </c>
      <c r="G215" s="67" t="str">
        <f t="shared" si="76"/>
        <v/>
      </c>
      <c r="H215" s="4" t="str">
        <f>IF(G215="I",$K215,IF(G215="II",$K215-SUM(H$8:H214),IF(G215="III",$K215-SUM(H$8:H214),IF(G215="IV",$K215-SUM(H$8:H214),IF(G215="V",1-SUM(H$8:H214)," ")))))</f>
        <v xml:space="preserve"> </v>
      </c>
      <c r="I215" s="68" t="str">
        <f t="shared" si="77"/>
        <v/>
      </c>
      <c r="J215" s="43" t="str">
        <f>IF(I215="A",$K215,IF(I215="B",$K215-SUM(J$8:J214),IF(I215="C",$K215-SUM(J$8:J214),IF(I215="D",$K215-SUM(J$8:J214),IF(I215="E",1-SUM(J$8:J214)," ")))))</f>
        <v xml:space="preserve"> </v>
      </c>
      <c r="L215" s="9" t="str">
        <f t="shared" si="78"/>
        <v xml:space="preserve"> </v>
      </c>
      <c r="P215" s="3" t="str">
        <f>IF(O215="Plus",$K215,IF(O215="Basis",$K215-SUM(P$8:P214),IF(O215="Breedte",$K215-SUM(P$8:P214),IF(O214="Breedte",1-SUM(P$8:P214)," "))))</f>
        <v xml:space="preserve"> </v>
      </c>
      <c r="Q215" s="57" t="str">
        <f t="shared" si="93"/>
        <v/>
      </c>
      <c r="AE215" s="18">
        <f t="shared" si="85"/>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6"/>
        <v>1</v>
      </c>
    </row>
    <row r="216" spans="1:36" ht="12" customHeight="1" x14ac:dyDescent="0.15">
      <c r="A216" s="5">
        <f t="shared" si="74"/>
        <v>0</v>
      </c>
      <c r="B216" s="5">
        <f t="shared" si="75"/>
        <v>0</v>
      </c>
      <c r="C216" s="14">
        <f t="shared" si="71"/>
        <v>-3</v>
      </c>
      <c r="F216" s="242" t="e">
        <f>VLOOKUP(C216,Blad1!$A:$B,2,0)</f>
        <v>#N/A</v>
      </c>
      <c r="G216" s="67" t="str">
        <f t="shared" si="76"/>
        <v/>
      </c>
      <c r="H216" s="4" t="str">
        <f>IF(G216="I",$K216,IF(G216="II",$K216-SUM(H$8:H215),IF(G216="III",$K216-SUM(H$8:H215),IF(G216="IV",$K216-SUM(H$8:H215),IF(G216="V",1-SUM(H$8:H215)," ")))))</f>
        <v xml:space="preserve"> </v>
      </c>
      <c r="I216" s="68" t="str">
        <f t="shared" si="77"/>
        <v/>
      </c>
      <c r="J216" s="43" t="str">
        <f>IF(I216="A",$K216,IF(I216="B",$K216-SUM(J$8:J215),IF(I216="C",$K216-SUM(J$8:J215),IF(I216="D",$K216-SUM(J$8:J215),IF(I216="E",1-SUM(J$8:J215)," ")))))</f>
        <v xml:space="preserve"> </v>
      </c>
      <c r="L216" s="9" t="str">
        <f t="shared" si="78"/>
        <v xml:space="preserve"> </v>
      </c>
      <c r="P216" s="3" t="str">
        <f>IF(O216="Plus",$K216,IF(O216="Basis",$K216-SUM(P$8:P215),IF(O216="Breedte",$K216-SUM(P$8:P215),IF(O215="Breedte",1-SUM(P$8:P215)," "))))</f>
        <v xml:space="preserve"> </v>
      </c>
      <c r="Q216" s="57" t="str">
        <f t="shared" si="93"/>
        <v/>
      </c>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6"/>
        <v>1</v>
      </c>
    </row>
    <row r="217" spans="1:36" ht="12" customHeight="1" x14ac:dyDescent="0.15">
      <c r="A217" s="5">
        <f t="shared" si="74"/>
        <v>0</v>
      </c>
      <c r="B217" s="5">
        <f t="shared" si="75"/>
        <v>0</v>
      </c>
      <c r="C217" s="14">
        <f t="shared" si="71"/>
        <v>-4</v>
      </c>
      <c r="F217" s="242" t="e">
        <f>VLOOKUP(C217,Blad1!$A:$B,2,0)</f>
        <v>#N/A</v>
      </c>
      <c r="G217" s="67" t="str">
        <f t="shared" si="76"/>
        <v/>
      </c>
      <c r="H217" s="4" t="str">
        <f>IF(G217="I",$K217,IF(G217="II",$K217-SUM(H$8:H216),IF(G217="III",$K217-SUM(H$8:H216),IF(G217="IV",$K217-SUM(H$8:H216),IF(G217="V",1-SUM(H$8:H216)," ")))))</f>
        <v xml:space="preserve"> </v>
      </c>
      <c r="I217" s="68" t="str">
        <f t="shared" si="77"/>
        <v/>
      </c>
      <c r="J217" s="43" t="str">
        <f>IF(I217="A",$K217,IF(I217="B",$K217-SUM(J$8:J216),IF(I217="C",$K217-SUM(J$8:J216),IF(I217="D",$K217-SUM(J$8:J216),IF(I217="E",1-SUM(J$8:J216)," ")))))</f>
        <v xml:space="preserve"> </v>
      </c>
      <c r="L217" s="9" t="str">
        <f t="shared" si="78"/>
        <v xml:space="preserve"> </v>
      </c>
      <c r="P217" s="3" t="str">
        <f>IF(O217="Plus",$K217,IF(O217="Basis",$K217-SUM(P$8:P216),IF(O217="Breedte",$K217-SUM(P$8:P216),IF(O216="Breedte",1-SUM(P$8:P216)," "))))</f>
        <v xml:space="preserve"> </v>
      </c>
      <c r="Q217" s="57" t="str">
        <f t="shared" si="93"/>
        <v/>
      </c>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6"/>
        <v>1</v>
      </c>
    </row>
    <row r="218" spans="1:36" ht="12" customHeight="1" x14ac:dyDescent="0.15">
      <c r="A218" s="5">
        <f t="shared" si="74"/>
        <v>0</v>
      </c>
      <c r="B218" s="5">
        <f t="shared" si="75"/>
        <v>0</v>
      </c>
      <c r="C218" s="14">
        <f t="shared" si="71"/>
        <v>-5</v>
      </c>
      <c r="F218" s="242" t="e">
        <f>VLOOKUP(C218,Blad1!$A:$B,2,0)</f>
        <v>#N/A</v>
      </c>
      <c r="G218" s="67" t="str">
        <f t="shared" si="76"/>
        <v/>
      </c>
      <c r="H218" s="4" t="str">
        <f>IF(G218="I",$K218,IF(G218="II",$K218-SUM(H$8:H217),IF(G218="III",$K218-SUM(H$8:H217),IF(G218="IV",$K218-SUM(H$8:H217),IF(G218="V",1-SUM(H$8:H217)," ")))))</f>
        <v xml:space="preserve"> </v>
      </c>
      <c r="I218" s="68" t="str">
        <f t="shared" si="77"/>
        <v/>
      </c>
      <c r="L218" s="9" t="str">
        <f t="shared" si="78"/>
        <v xml:space="preserve"> </v>
      </c>
      <c r="P218" s="3" t="str">
        <f>IF(O218="Plus",$K218,IF(O218="Basis",$K218-SUM(P$8:P217),IF(O218="Breedte",$K218-SUM(P$8:P217),IF(O217="Breedte",1-SUM(P$8:P217)," "))))</f>
        <v xml:space="preserve"> </v>
      </c>
      <c r="Q218" s="57" t="str">
        <f t="shared" si="93"/>
        <v/>
      </c>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6"/>
        <v>1</v>
      </c>
    </row>
    <row r="219" spans="1:36" ht="12" customHeight="1" x14ac:dyDescent="0.15">
      <c r="A219" s="5">
        <f t="shared" si="74"/>
        <v>0</v>
      </c>
      <c r="B219" s="5">
        <f t="shared" si="75"/>
        <v>0</v>
      </c>
      <c r="C219" s="14">
        <f t="shared" si="71"/>
        <v>-6</v>
      </c>
      <c r="F219" s="242" t="e">
        <f>VLOOKUP(C219,Blad1!$A:$B,2,0)</f>
        <v>#N/A</v>
      </c>
      <c r="G219" s="67" t="str">
        <f t="shared" si="76"/>
        <v/>
      </c>
      <c r="H219" s="4" t="str">
        <f>IF(G219="I",$K219,IF(G219="II",$K219-SUM(H$8:H218),IF(G219="III",$K219-SUM(H$8:H218),IF(G219="IV",$K219-SUM(H$8:H218),IF(G219="V",1-SUM(H$8:H218)," ")))))</f>
        <v xml:space="preserve"> </v>
      </c>
      <c r="I219" s="68" t="str">
        <f t="shared" si="77"/>
        <v/>
      </c>
      <c r="L219" s="9" t="str">
        <f t="shared" si="78"/>
        <v xml:space="preserve"> </v>
      </c>
      <c r="P219" s="3" t="str">
        <f>IF(O219="Plus",$K219,IF(O219="Basis",$K219-SUM(P$8:P218),IF(O219="Breedte",$K219-SUM(P$8:P218),IF(O218="Breedte",1-SUM(P$8:P218)," "))))</f>
        <v xml:space="preserve"> </v>
      </c>
      <c r="Q219" s="57" t="str">
        <f t="shared" si="93"/>
        <v/>
      </c>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6"/>
        <v>1</v>
      </c>
    </row>
    <row r="220" spans="1:36" ht="12" customHeight="1" x14ac:dyDescent="0.15">
      <c r="A220" s="5">
        <f t="shared" si="74"/>
        <v>0</v>
      </c>
      <c r="B220" s="5">
        <f t="shared" si="75"/>
        <v>0</v>
      </c>
      <c r="C220" s="14">
        <f t="shared" si="71"/>
        <v>-7</v>
      </c>
      <c r="F220" s="242" t="e">
        <f>VLOOKUP(C220,Blad1!$A:$B,2,0)</f>
        <v>#N/A</v>
      </c>
      <c r="G220" s="67" t="str">
        <f t="shared" si="76"/>
        <v/>
      </c>
      <c r="H220" s="4" t="str">
        <f>IF(G220="I",$K220,IF(G220="II",$K220-SUM(H$8:H219),IF(G220="III",$K220-SUM(H$8:H219),IF(G220="IV",$K220-SUM(H$8:H219),IF(G220="V",1-SUM(H$8:H219)," ")))))</f>
        <v xml:space="preserve"> </v>
      </c>
      <c r="I220" s="68" t="str">
        <f t="shared" si="77"/>
        <v/>
      </c>
      <c r="L220" s="9" t="str">
        <f t="shared" si="78"/>
        <v xml:space="preserve"> </v>
      </c>
      <c r="P220" s="3" t="str">
        <f>IF(O220="Plus",$K220,IF(O220="Basis",$K220-SUM(P$8:P219),IF(O220="Breedte",$K220-SUM(P$8:P219),IF(O219="Breedte",1-SUM(P$8:P219)," "))))</f>
        <v xml:space="preserve"> </v>
      </c>
      <c r="Q220" s="57" t="str">
        <f t="shared" si="93"/>
        <v/>
      </c>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6"/>
        <v>1</v>
      </c>
    </row>
    <row r="221" spans="1:36" ht="12" customHeight="1" x14ac:dyDescent="0.15">
      <c r="A221" s="5">
        <f t="shared" si="74"/>
        <v>0</v>
      </c>
      <c r="B221" s="5">
        <f t="shared" si="75"/>
        <v>0</v>
      </c>
      <c r="C221" s="14">
        <f t="shared" si="71"/>
        <v>-8</v>
      </c>
      <c r="F221" s="242" t="e">
        <f>VLOOKUP(C221,Blad1!$A:$B,2,0)</f>
        <v>#N/A</v>
      </c>
      <c r="G221" s="67" t="str">
        <f t="shared" si="76"/>
        <v/>
      </c>
      <c r="H221" s="4" t="str">
        <f>IF(G221="I",$K221,IF(G221="II",$K221-SUM(H$8:H220),IF(G221="III",$K221-SUM(H$8:H220),IF(G221="IV",$K221-SUM(H$8:H220),IF(G221="V",1-SUM(H$8:H220)," ")))))</f>
        <v xml:space="preserve"> </v>
      </c>
      <c r="I221" s="68" t="str">
        <f t="shared" si="77"/>
        <v/>
      </c>
      <c r="L221" s="9" t="str">
        <f t="shared" si="78"/>
        <v xml:space="preserve"> </v>
      </c>
      <c r="P221" s="3" t="str">
        <f>IF(O221="Plus",$K221,IF(O221="Basis",$K221-SUM(P$8:P220),IF(O221="Breedte",$K221-SUM(P$8:P220),IF(O220="Breedte",1-SUM(P$8:P220)," "))))</f>
        <v xml:space="preserve"> </v>
      </c>
      <c r="Q221" s="57" t="str">
        <f t="shared" si="93"/>
        <v/>
      </c>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6"/>
        <v>1</v>
      </c>
    </row>
    <row r="222" spans="1:36" ht="12" customHeight="1" x14ac:dyDescent="0.15">
      <c r="A222" s="5">
        <f t="shared" si="74"/>
        <v>0</v>
      </c>
      <c r="B222" s="5">
        <f t="shared" si="75"/>
        <v>0</v>
      </c>
      <c r="C222" s="14">
        <f t="shared" si="71"/>
        <v>-9</v>
      </c>
      <c r="F222" s="242" t="e">
        <f>VLOOKUP(C222,Blad1!$A:$B,2,0)</f>
        <v>#N/A</v>
      </c>
      <c r="G222" s="67" t="str">
        <f t="shared" si="76"/>
        <v/>
      </c>
      <c r="H222" s="4" t="str">
        <f>IF(G222="I",$K222,IF(G222="II",$K222-SUM(H$8:H221),IF(G222="III",$K222-SUM(H$8:H221),IF(G222="IV",$K222-SUM(H$8:H221),IF(G222="V",1-SUM(H$8:H221)," ")))))</f>
        <v xml:space="preserve"> </v>
      </c>
      <c r="I222" s="68" t="str">
        <f t="shared" si="77"/>
        <v/>
      </c>
      <c r="L222" s="9" t="str">
        <f t="shared" si="78"/>
        <v xml:space="preserve"> </v>
      </c>
      <c r="P222" s="3" t="str">
        <f>IF(O222="Plus",$K222,IF(O222="Basis",$K222-SUM(P$8:P221),IF(O222="Breedte",$K222-SUM(P$8:P221),IF(O221="Breedte",1-SUM(P$8:P221)," "))))</f>
        <v xml:space="preserve"> </v>
      </c>
      <c r="Q222" s="57" t="str">
        <f t="shared" si="93"/>
        <v/>
      </c>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6"/>
        <v>1</v>
      </c>
    </row>
    <row r="223" spans="1:36" ht="12" customHeight="1" x14ac:dyDescent="0.15">
      <c r="A223" s="5">
        <f t="shared" si="74"/>
        <v>0</v>
      </c>
      <c r="B223" s="5">
        <f t="shared" si="75"/>
        <v>0</v>
      </c>
      <c r="C223" s="14">
        <f t="shared" ref="C223:C237" si="94">C222-1</f>
        <v>-10</v>
      </c>
      <c r="F223" s="242" t="e">
        <f>VLOOKUP(C223,Blad1!$A:$B,2,0)</f>
        <v>#N/A</v>
      </c>
      <c r="G223" s="67" t="str">
        <f t="shared" si="76"/>
        <v/>
      </c>
      <c r="H223" s="4" t="str">
        <f>IF(G223="I",$K223,IF(G223="II",$K223-SUM(H$8:H222),IF(G223="III",$K223-SUM(H$8:H222),IF(G223="IV",$K223-SUM(H$8:H222),IF(G223="V",1-SUM(H$8:H222)," ")))))</f>
        <v xml:space="preserve"> </v>
      </c>
      <c r="I223" s="68" t="str">
        <f t="shared" si="77"/>
        <v/>
      </c>
      <c r="L223" s="9" t="str">
        <f t="shared" si="78"/>
        <v xml:space="preserve"> </v>
      </c>
      <c r="P223" s="3" t="str">
        <f>IF(O223="Plus",$K223,IF(O223="Basis",$K223-SUM(P$8:P222),IF(O223="Breedte",$K223-SUM(P$8:P222),IF(O222="Breedte",1-SUM(P$8:P222)," "))))</f>
        <v xml:space="preserve"> </v>
      </c>
      <c r="Q223" s="57" t="str">
        <f t="shared" si="93"/>
        <v/>
      </c>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6"/>
        <v>1</v>
      </c>
    </row>
    <row r="224" spans="1:36" ht="12" customHeight="1" x14ac:dyDescent="0.15">
      <c r="A224" s="5">
        <f t="shared" si="74"/>
        <v>0</v>
      </c>
      <c r="B224" s="5">
        <f t="shared" si="75"/>
        <v>0</v>
      </c>
      <c r="C224" s="14">
        <f t="shared" si="94"/>
        <v>-11</v>
      </c>
      <c r="F224" s="242" t="e">
        <f>VLOOKUP(C224,Blad1!$A:$B,2,0)</f>
        <v>#N/A</v>
      </c>
      <c r="G224" s="67" t="str">
        <f t="shared" si="76"/>
        <v/>
      </c>
      <c r="H224" s="4" t="str">
        <f>IF(G224="I",$K224,IF(G224="II",$K224-SUM(H$8:H223),IF(G224="III",$K224-SUM(H$8:H223),IF(G224="IV",$K224-SUM(H$8:H223),IF(G224="V",1-SUM(H$8:H223)," ")))))</f>
        <v xml:space="preserve"> </v>
      </c>
      <c r="I224" s="68" t="str">
        <f t="shared" si="77"/>
        <v/>
      </c>
      <c r="L224" s="9" t="str">
        <f t="shared" si="78"/>
        <v xml:space="preserve"> </v>
      </c>
      <c r="P224" s="3" t="str">
        <f>IF(O224="Plus",$K224,IF(O224="Basis",$K224-SUM(P$8:P223),IF(O224="Breedte",$K224-SUM(P$8:P223),IF(O223="Breedte",1-SUM(P$8:P223)," "))))</f>
        <v xml:space="preserve"> </v>
      </c>
      <c r="Q224" s="57" t="str">
        <f t="shared" si="93"/>
        <v/>
      </c>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6"/>
        <v>1</v>
      </c>
    </row>
    <row r="225" spans="1:36" ht="12" customHeight="1" x14ac:dyDescent="0.15">
      <c r="A225" s="5">
        <f t="shared" si="74"/>
        <v>0</v>
      </c>
      <c r="B225" s="5">
        <f t="shared" si="75"/>
        <v>0</v>
      </c>
      <c r="C225" s="14">
        <f t="shared" si="94"/>
        <v>-12</v>
      </c>
      <c r="F225" s="242" t="e">
        <f>VLOOKUP(C225,Blad1!$A:$B,2,0)</f>
        <v>#N/A</v>
      </c>
      <c r="G225" s="67" t="str">
        <f t="shared" si="76"/>
        <v/>
      </c>
      <c r="H225" s="4" t="str">
        <f>IF(G225="I",$K225,IF(G225="II",$K225-SUM(H$8:H224),IF(G225="III",$K225-SUM(H$8:H224),IF(G225="IV",$K225-SUM(H$8:H224),IF(G225="V",1-SUM(H$8:H224)," ")))))</f>
        <v xml:space="preserve"> </v>
      </c>
      <c r="I225" s="68" t="str">
        <f t="shared" si="77"/>
        <v/>
      </c>
      <c r="L225" s="9" t="str">
        <f t="shared" si="78"/>
        <v xml:space="preserve"> </v>
      </c>
      <c r="P225" s="3" t="str">
        <f>IF(O225="Plus",$K225,IF(O225="Basis",$K225-SUM(P$8:P224),IF(O225="Breedte",$K225-SUM(P$8:P224),IF(O224="Breedte",1-SUM(P$8:P224)," "))))</f>
        <v xml:space="preserve"> </v>
      </c>
      <c r="Q225" s="57" t="str">
        <f t="shared" si="93"/>
        <v/>
      </c>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6"/>
        <v>1</v>
      </c>
    </row>
    <row r="226" spans="1:36" ht="12" customHeight="1" x14ac:dyDescent="0.15">
      <c r="A226" s="5">
        <f t="shared" si="74"/>
        <v>0</v>
      </c>
      <c r="B226" s="5">
        <f t="shared" si="75"/>
        <v>0</v>
      </c>
      <c r="C226" s="14">
        <f t="shared" si="94"/>
        <v>-13</v>
      </c>
      <c r="F226" s="242" t="e">
        <f>VLOOKUP(C226,Blad1!$A:$B,2,0)</f>
        <v>#N/A</v>
      </c>
      <c r="G226" s="67" t="str">
        <f t="shared" si="76"/>
        <v/>
      </c>
      <c r="H226" s="4" t="str">
        <f>IF(G226="I",$K226,IF(G226="II",$K226-SUM(H$8:H225),IF(G226="III",$K226-SUM(H$8:H225),IF(G226="IV",$K226-SUM(H$8:H225),IF(G226="V",1-SUM(H$8:H225)," ")))))</f>
        <v xml:space="preserve"> </v>
      </c>
      <c r="I226" s="68" t="str">
        <f t="shared" si="77"/>
        <v/>
      </c>
      <c r="L226" s="9" t="str">
        <f t="shared" si="78"/>
        <v xml:space="preserve"> </v>
      </c>
      <c r="P226" s="3" t="str">
        <f>IF(O226="Plus",$K226,IF(O226="Basis",$K226-SUM(P$8:P225),IF(O226="Breedte",$K226-SUM(P$8:P225),IF(O225="Breedte",1-SUM(P$8:P225)," "))))</f>
        <v xml:space="preserve"> </v>
      </c>
      <c r="Q226" s="57" t="str">
        <f t="shared" si="93"/>
        <v/>
      </c>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6"/>
        <v>1</v>
      </c>
    </row>
    <row r="227" spans="1:36" ht="12" customHeight="1" x14ac:dyDescent="0.15">
      <c r="A227" s="5">
        <f t="shared" si="74"/>
        <v>0</v>
      </c>
      <c r="B227" s="5">
        <f t="shared" si="75"/>
        <v>0</v>
      </c>
      <c r="C227" s="14">
        <f t="shared" si="94"/>
        <v>-14</v>
      </c>
      <c r="F227" s="242" t="e">
        <f>VLOOKUP(C227,Blad1!$A:$B,2,0)</f>
        <v>#N/A</v>
      </c>
      <c r="G227" s="67" t="str">
        <f t="shared" si="76"/>
        <v/>
      </c>
      <c r="H227" s="4" t="str">
        <f>IF(G227="I",$K227,IF(G227="II",$K227-SUM(H$8:H226),IF(G227="III",$K227-SUM(H$8:H226),IF(G227="IV",$K227-SUM(H$8:H226),IF(G227="V",1-SUM(H$8:H226)," ")))))</f>
        <v xml:space="preserve"> </v>
      </c>
      <c r="I227" s="68" t="str">
        <f t="shared" si="77"/>
        <v/>
      </c>
      <c r="L227" s="9" t="str">
        <f t="shared" si="78"/>
        <v xml:space="preserve"> </v>
      </c>
      <c r="P227" s="3" t="str">
        <f>IF(O227="Plus",$K227,IF(O227="Basis",$K227-SUM(P$8:P226),IF(O227="Breedte",$K227-SUM(P$8:P226),IF(O226="Breedte",1-SUM(P$8:P226)," "))))</f>
        <v xml:space="preserve"> </v>
      </c>
      <c r="Q227" s="57" t="str">
        <f t="shared" si="93"/>
        <v/>
      </c>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6"/>
        <v>1</v>
      </c>
    </row>
    <row r="228" spans="1:36" ht="12" customHeight="1" x14ac:dyDescent="0.15">
      <c r="A228" s="5">
        <f t="shared" si="74"/>
        <v>0</v>
      </c>
      <c r="B228" s="5">
        <f t="shared" si="75"/>
        <v>0</v>
      </c>
      <c r="C228" s="14">
        <f t="shared" si="94"/>
        <v>-15</v>
      </c>
      <c r="F228" s="242" t="e">
        <f>VLOOKUP(C228,Blad1!$A:$B,2,0)</f>
        <v>#N/A</v>
      </c>
      <c r="G228" s="67" t="str">
        <f t="shared" si="76"/>
        <v/>
      </c>
      <c r="H228" s="4" t="str">
        <f>IF(G228="I",$K228,IF(G228="II",$K228-SUM(H$8:H227),IF(G228="III",$K228-SUM(H$8:H227),IF(G228="IV",$K228-SUM(H$8:H227),IF(G228="V",1-SUM(H$8:H227)," ")))))</f>
        <v xml:space="preserve"> </v>
      </c>
      <c r="I228" s="68" t="str">
        <f t="shared" si="77"/>
        <v/>
      </c>
      <c r="L228" s="9" t="str">
        <f t="shared" si="78"/>
        <v xml:space="preserve"> </v>
      </c>
      <c r="P228" s="3" t="str">
        <f>IF(O228="Plus",$K228,IF(O228="Basis",$K228-SUM(P$8:P227),IF(O228="Breedte",$K228-SUM(P$8:P227),IF(O227="Breedte",1-SUM(P$8:P227)," "))))</f>
        <v xml:space="preserve"> </v>
      </c>
      <c r="Q228" s="57" t="str">
        <f t="shared" si="93"/>
        <v/>
      </c>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6"/>
        <v>1</v>
      </c>
    </row>
    <row r="229" spans="1:36" ht="12" customHeight="1" x14ac:dyDescent="0.15">
      <c r="A229" s="5">
        <f t="shared" si="74"/>
        <v>0</v>
      </c>
      <c r="B229" s="5">
        <f t="shared" si="75"/>
        <v>0</v>
      </c>
      <c r="C229" s="14">
        <f t="shared" si="94"/>
        <v>-16</v>
      </c>
      <c r="F229" s="242" t="e">
        <f>VLOOKUP(C229,Blad1!$A:$B,2,0)</f>
        <v>#N/A</v>
      </c>
      <c r="G229" s="67" t="str">
        <f t="shared" si="76"/>
        <v/>
      </c>
      <c r="H229" s="4" t="str">
        <f>IF(G229="I",$K229,IF(G229="II",$K229-SUM(H$8:H228),IF(G229="III",$K229-SUM(H$8:H228),IF(G229="IV",$K229-SUM(H$8:H228),IF(G229="V",1-SUM(H$8:H228)," ")))))</f>
        <v xml:space="preserve"> </v>
      </c>
      <c r="I229" s="68" t="str">
        <f t="shared" si="77"/>
        <v/>
      </c>
      <c r="L229" s="9" t="str">
        <f t="shared" si="78"/>
        <v xml:space="preserve"> </v>
      </c>
      <c r="P229" s="3" t="str">
        <f>IF(O229="Plus",$K229,IF(O229="Basis",$K229-SUM(P$8:P228),IF(O229="Breedte",$K229-SUM(P$8:P228),IF(O228="Breedte",1-SUM(P$8:P228)," "))))</f>
        <v xml:space="preserve"> </v>
      </c>
      <c r="Q229" s="57" t="str">
        <f t="shared" si="93"/>
        <v/>
      </c>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6"/>
        <v>1</v>
      </c>
    </row>
    <row r="230" spans="1:36" ht="12" customHeight="1" x14ac:dyDescent="0.15">
      <c r="A230" s="5">
        <f t="shared" si="74"/>
        <v>0</v>
      </c>
      <c r="B230" s="5">
        <f t="shared" si="75"/>
        <v>0</v>
      </c>
      <c r="C230" s="14">
        <f t="shared" si="94"/>
        <v>-17</v>
      </c>
      <c r="F230" s="242" t="e">
        <f>VLOOKUP(C230,Blad1!$A:$B,2,0)</f>
        <v>#N/A</v>
      </c>
      <c r="G230" s="67" t="str">
        <f t="shared" si="76"/>
        <v/>
      </c>
      <c r="H230" s="4" t="str">
        <f>IF(G230="I",$K230,IF(G230="II",$K230-SUM(H$8:H229),IF(G230="III",$K230-SUM(H$8:H229),IF(G230="IV",$K230-SUM(H$8:H229),IF(G230="V",1-SUM(H$8:H229)," ")))))</f>
        <v xml:space="preserve"> </v>
      </c>
      <c r="I230" s="68" t="str">
        <f t="shared" si="77"/>
        <v/>
      </c>
      <c r="L230" s="9" t="str">
        <f t="shared" si="78"/>
        <v xml:space="preserve"> </v>
      </c>
      <c r="P230" s="3" t="str">
        <f>IF(O230="Plus",$K230,IF(O230="Basis",$K230-SUM(P$8:P229),IF(O230="Breedte",$K230-SUM(P$8:P229),IF(O229="Breedte",1-SUM(P$8:P229)," "))))</f>
        <v xml:space="preserve"> </v>
      </c>
      <c r="Q230" s="57" t="str">
        <f t="shared" si="93"/>
        <v/>
      </c>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6"/>
        <v>1</v>
      </c>
    </row>
    <row r="231" spans="1:36" ht="12" customHeight="1" x14ac:dyDescent="0.15">
      <c r="A231" s="5">
        <f t="shared" si="74"/>
        <v>0</v>
      </c>
      <c r="B231" s="5">
        <f t="shared" si="75"/>
        <v>0</v>
      </c>
      <c r="C231" s="14">
        <f t="shared" si="94"/>
        <v>-18</v>
      </c>
      <c r="F231" s="242" t="e">
        <f>VLOOKUP(C231,Blad1!$A:$B,2,0)</f>
        <v>#N/A</v>
      </c>
      <c r="G231" s="67" t="str">
        <f t="shared" si="76"/>
        <v/>
      </c>
      <c r="H231" s="4" t="str">
        <f>IF(G231="I",$K231,IF(G231="II",$K231-SUM(H$8:H230),IF(G231="III",$K231-SUM(H$8:H230),IF(G231="IV",$K231-SUM(H$8:H230),IF(G231="V",1-SUM(H$8:H230)," ")))))</f>
        <v xml:space="preserve"> </v>
      </c>
      <c r="I231" s="68" t="str">
        <f>IF(C231=36,"A",IF(C231=27,"B",IF(C231=17,"C",IF(C231=8,"D",IF(C231=0,"E","")))))</f>
        <v/>
      </c>
      <c r="L231" s="9" t="str">
        <f t="shared" si="78"/>
        <v xml:space="preserve"> </v>
      </c>
      <c r="P231" s="3" t="str">
        <f>IF(O231="Plus",$K231,IF(O231="Basis",$K231-SUM(P$8:P230),IF(O231="Breedte",$K231-SUM(P$8:P230),IF(O230="Breedte",1-SUM(P$8:P230)," "))))</f>
        <v xml:space="preserve"> </v>
      </c>
      <c r="Q231" s="57" t="str">
        <f t="shared" si="93"/>
        <v/>
      </c>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6"/>
        <v>1</v>
      </c>
    </row>
    <row r="232" spans="1:36" ht="12" customHeight="1" x14ac:dyDescent="0.15">
      <c r="A232" s="5">
        <f t="shared" si="74"/>
        <v>0</v>
      </c>
      <c r="B232" s="5">
        <f t="shared" si="75"/>
        <v>0</v>
      </c>
      <c r="C232" s="14">
        <f t="shared" si="94"/>
        <v>-19</v>
      </c>
      <c r="F232" s="242" t="e">
        <f>VLOOKUP(C232,Blad1!$A:$B,2,0)</f>
        <v>#N/A</v>
      </c>
      <c r="G232" s="67" t="str">
        <f t="shared" ref="G232:G235" si="95">IF(C232=141,"I",IF(C232=124,"II",IF(C232=108,"III",IF(C232=89,"IV",IF(C232=0,"V","")))))</f>
        <v/>
      </c>
      <c r="H232" s="4" t="str">
        <f>IF(G232="I",$K232,IF(G232="II",$K232-SUM(H$8:H231),IF(G232="III",$K232-SUM(H$8:H231),IF(G232="IV",$K232-SUM(H$8:H231),IF(G232="V",1-SUM(H$8:H231)," ")))))</f>
        <v xml:space="preserve"> </v>
      </c>
      <c r="I232" s="68"/>
      <c r="L232" s="9" t="str">
        <f t="shared" si="78"/>
        <v xml:space="preserve"> </v>
      </c>
      <c r="P232" s="3" t="str">
        <f>IF(O232="Plus",$K232,IF(O232="Basis",$K232-SUM(P$8:P231),IF(O232="Breedte",$K232-SUM(P$8:P231),IF(O231="Breedte",1-SUM(P$8:P231)," "))))</f>
        <v xml:space="preserve"> </v>
      </c>
      <c r="Q232" s="57" t="str">
        <f t="shared" si="93"/>
        <v/>
      </c>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6"/>
        <v>1</v>
      </c>
    </row>
    <row r="233" spans="1:36" ht="12" customHeight="1" x14ac:dyDescent="0.15">
      <c r="A233" s="5">
        <f t="shared" si="74"/>
        <v>0</v>
      </c>
      <c r="B233" s="5">
        <f t="shared" si="75"/>
        <v>0</v>
      </c>
      <c r="C233" s="14">
        <f t="shared" si="94"/>
        <v>-20</v>
      </c>
      <c r="F233" s="242" t="e">
        <f>VLOOKUP(C233,Blad1!$A:$B,2,0)</f>
        <v>#N/A</v>
      </c>
      <c r="G233" s="67" t="str">
        <f t="shared" si="95"/>
        <v/>
      </c>
      <c r="H233" s="4" t="str">
        <f>IF(G233="I",$K233,IF(G233="II",$K233-SUM(H$8:H232),IF(G233="III",$K233-SUM(H$8:H232),IF(G233="IV",$K233-SUM(H$8:H232),IF(G233="V",1-SUM(H$8:H232)," ")))))</f>
        <v xml:space="preserve"> </v>
      </c>
      <c r="I233" s="68"/>
      <c r="L233" s="9" t="str">
        <f t="shared" si="78"/>
        <v xml:space="preserve"> </v>
      </c>
      <c r="P233" s="3" t="str">
        <f>IF(O233="Plus",$K233,IF(O233="Basis",$K233-SUM(P$8:P232),IF(O233="Breedte",$K233-SUM(P$8:P232),IF(O232="Breedte",1-SUM(P$8:P232)," "))))</f>
        <v xml:space="preserve"> </v>
      </c>
      <c r="Q233" s="57" t="str">
        <f t="shared" si="93"/>
        <v/>
      </c>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6"/>
        <v>1</v>
      </c>
    </row>
    <row r="234" spans="1:36" ht="12" customHeight="1" x14ac:dyDescent="0.15">
      <c r="A234" s="5">
        <f t="shared" si="74"/>
        <v>0</v>
      </c>
      <c r="B234" s="5">
        <f t="shared" si="75"/>
        <v>0</v>
      </c>
      <c r="C234" s="14">
        <f t="shared" si="94"/>
        <v>-21</v>
      </c>
      <c r="F234" s="242" t="e">
        <f>VLOOKUP(C234,Blad1!$A:$B,2,0)</f>
        <v>#N/A</v>
      </c>
      <c r="G234" s="67" t="str">
        <f t="shared" si="95"/>
        <v/>
      </c>
      <c r="H234" s="4" t="str">
        <f>IF(G234="I",$K234,IF(G234="II",$K234-SUM(H$8:H233),IF(G234="III",$K234-SUM(H$8:H233),IF(G234="IV",$K234-SUM(H$8:H233),IF(G234="V",1-SUM(H$8:H233)," ")))))</f>
        <v xml:space="preserve"> </v>
      </c>
      <c r="I234" s="68"/>
      <c r="L234" s="9" t="str">
        <f t="shared" si="78"/>
        <v xml:space="preserve"> </v>
      </c>
      <c r="P234" s="3" t="str">
        <f>IF(O234="Plus",$K234,IF(O234="Basis",$K234-SUM(P$8:P233),IF(O234="Breedte",$K234-SUM(P$8:P233),IF(O233="Breedte",1-SUM(P$8:P233)," "))))</f>
        <v xml:space="preserve"> </v>
      </c>
      <c r="Q234" s="57" t="str">
        <f t="shared" si="93"/>
        <v/>
      </c>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6"/>
        <v>1</v>
      </c>
    </row>
    <row r="235" spans="1:36" ht="12" customHeight="1" x14ac:dyDescent="0.15">
      <c r="A235" s="5">
        <f t="shared" si="74"/>
        <v>0</v>
      </c>
      <c r="B235" s="5">
        <f t="shared" si="75"/>
        <v>0</v>
      </c>
      <c r="C235" s="14">
        <f t="shared" si="94"/>
        <v>-22</v>
      </c>
      <c r="F235" s="242" t="e">
        <f>VLOOKUP(C235,Blad1!$A:$B,2,0)</f>
        <v>#N/A</v>
      </c>
      <c r="G235" s="67" t="str">
        <f t="shared" si="95"/>
        <v/>
      </c>
      <c r="H235" s="4" t="str">
        <f>IF(G235="I",$K235,IF(G235="II",$K235-SUM(H$8:H234),IF(G235="III",$K235-SUM(H$8:H234),IF(G235="IV",$K235-SUM(H$8:H234),IF(G235="V",1-SUM(H$8:H234)," ")))))</f>
        <v xml:space="preserve"> </v>
      </c>
      <c r="I235" s="68"/>
      <c r="L235" s="9" t="str">
        <f t="shared" si="78"/>
        <v xml:space="preserve"> </v>
      </c>
      <c r="P235" s="3" t="str">
        <f>IF(O235="Plus",$K235,IF(O235="Basis",$K235-SUM(P$8:P234),IF(O235="Breedte",$K235-SUM(P$8:P234),IF(O234="Breedte",1-SUM(P$8:P234)," "))))</f>
        <v xml:space="preserve"> </v>
      </c>
      <c r="Q235" s="57" t="str">
        <f t="shared" si="93"/>
        <v/>
      </c>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6"/>
        <v>1</v>
      </c>
    </row>
    <row r="236" spans="1:36" ht="12" customHeight="1" x14ac:dyDescent="0.15">
      <c r="A236" s="5">
        <f t="shared" si="74"/>
        <v>0</v>
      </c>
      <c r="B236" s="5">
        <f t="shared" si="75"/>
        <v>0</v>
      </c>
      <c r="C236" s="14">
        <f t="shared" si="94"/>
        <v>-23</v>
      </c>
      <c r="F236" s="242" t="e">
        <f>VLOOKUP(C236,Blad1!$A:$B,2,0)</f>
        <v>#N/A</v>
      </c>
      <c r="H236" s="4" t="str">
        <f>IF(G236="I",$K236,IF(G236="II",$K236-SUM(H$8:H235),IF(G236="III",$K236-SUM(H$8:H235),IF(G236="IV",$K236-SUM(H$8:H235),IF(G236="V",1-SUM(H$8:H235)," ")))))</f>
        <v xml:space="preserve"> </v>
      </c>
      <c r="I236" s="68"/>
      <c r="L236" s="9" t="str">
        <f t="shared" si="78"/>
        <v xml:space="preserve"> </v>
      </c>
      <c r="P236" s="3" t="str">
        <f>IF(O236="Plus",$K236,IF(O236="Basis",$K236-SUM(P$8:P235),IF(O236="Breedte",$K236-SUM(P$8:P235),IF(O235="Breedte",1-SUM(P$8:P235)," "))))</f>
        <v xml:space="preserve"> </v>
      </c>
      <c r="Q236" s="57" t="str">
        <f t="shared" si="93"/>
        <v/>
      </c>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6"/>
        <v>1</v>
      </c>
    </row>
    <row r="237" spans="1:36" ht="12" customHeight="1" x14ac:dyDescent="0.15">
      <c r="A237" s="5">
        <f t="shared" si="74"/>
        <v>0</v>
      </c>
      <c r="B237" s="5">
        <f t="shared" si="75"/>
        <v>0</v>
      </c>
      <c r="C237" s="14">
        <f t="shared" si="94"/>
        <v>-24</v>
      </c>
      <c r="F237" s="242" t="e">
        <f>VLOOKUP(C237,Blad1!$A:$B,2,0)</f>
        <v>#N/A</v>
      </c>
      <c r="H237" s="4" t="str">
        <f>IF(G237="I",$K237,IF(G237="II",$K237-SUM(H$8:H236),IF(G237="III",$K237-SUM(H$8:H236),IF(G237="IV",$K237-SUM(H$8:H236),IF(G237="V",1-SUM(H$8:H236)," ")))))</f>
        <v xml:space="preserve"> </v>
      </c>
      <c r="I237" s="68"/>
      <c r="L237" s="9" t="str">
        <f t="shared" si="78"/>
        <v xml:space="preserve"> </v>
      </c>
      <c r="P237" s="3" t="str">
        <f>IF(O237="Plus",$K237,IF(O237="Basis",$K237-SUM(P$8:P236),IF(O237="Breedte",$K237-SUM(P$8:P236),IF(O236="Breedte",1-SUM(P$8:P236)," "))))</f>
        <v xml:space="preserve"> </v>
      </c>
      <c r="Q237" s="57" t="str">
        <f t="shared" si="93"/>
        <v/>
      </c>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6"/>
        <v>1</v>
      </c>
    </row>
    <row r="238" spans="1:36" ht="12" customHeight="1" x14ac:dyDescent="0.15">
      <c r="A238" s="5">
        <f t="shared" si="74"/>
        <v>0</v>
      </c>
      <c r="B238" s="5">
        <f t="shared" si="75"/>
        <v>0</v>
      </c>
      <c r="F238" s="242">
        <f>VLOOKUP(C238,Blad1!$A:$B,2,0)</f>
        <v>144</v>
      </c>
      <c r="H238" s="4" t="str">
        <f>IF(G238="I",$K238,IF(G238="II",$K238-SUM(H$8:H237),IF(G238="III",$K238-SUM(H$8:H237),IF(G238="IV",$K238-SUM(H$8:H237),IF(G238="V",1-SUM(H$8:H237)," ")))))</f>
        <v xml:space="preserve"> </v>
      </c>
      <c r="I238" s="68"/>
      <c r="L238" s="9" t="str">
        <f t="shared" si="78"/>
        <v xml:space="preserve"> </v>
      </c>
      <c r="P238" s="3" t="str">
        <f>IF(O238="Plus",$K238,IF(O238="Basis",$K238-SUM(P$8:P237),IF(O238="Breedte",$K238-SUM(P$8:P237),IF(O237="Breedte",1-SUM(P$8:P237)," "))))</f>
        <v xml:space="preserve"> </v>
      </c>
      <c r="Q238" s="57" t="str">
        <f t="shared" si="93"/>
        <v/>
      </c>
    </row>
    <row r="239" spans="1:36" ht="12" customHeight="1" x14ac:dyDescent="0.15">
      <c r="A239" s="5">
        <f t="shared" si="74"/>
        <v>0</v>
      </c>
      <c r="B239" s="5">
        <f t="shared" si="75"/>
        <v>0</v>
      </c>
      <c r="F239" s="242">
        <f>VLOOKUP(C239,Blad1!$A:$B,2,0)</f>
        <v>144</v>
      </c>
      <c r="H239" s="4" t="str">
        <f>IF(G239="I",$K239,IF(G239="II",$K239-SUM(H$8:H238),IF(G239="III",$K239-SUM(H$8:H238),IF(G239="IV",$K239-SUM(H$8:H238),IF(G239="V",1-SUM(H$8:H238)," ")))))</f>
        <v xml:space="preserve"> </v>
      </c>
      <c r="I239" s="68"/>
      <c r="L239" s="9" t="str">
        <f t="shared" si="78"/>
        <v xml:space="preserve"> </v>
      </c>
      <c r="P239" s="3" t="str">
        <f>IF(O239="Plus",$K239,IF(O239="Basis",$K239-SUM(P$8:P238),IF(O239="Breedte",$K239-SUM(P$8:P238),IF(O238="Breedte",1-SUM(P$8:P238)," "))))</f>
        <v xml:space="preserve"> </v>
      </c>
      <c r="Q239" s="57" t="str">
        <f t="shared" si="93"/>
        <v/>
      </c>
    </row>
    <row r="240" spans="1:36" ht="12" customHeight="1" x14ac:dyDescent="0.15">
      <c r="A240" s="5">
        <f t="shared" si="74"/>
        <v>0</v>
      </c>
      <c r="B240" s="5">
        <f t="shared" si="75"/>
        <v>0</v>
      </c>
      <c r="F240" s="242">
        <f>VLOOKUP(C240,Blad1!$A:$B,2,0)</f>
        <v>144</v>
      </c>
      <c r="H240" s="4" t="str">
        <f>IF(G240="I",$K240,IF(G240="II",$K240-SUM(H$8:H239),IF(G240="III",$K240-SUM(H$8:H239),IF(G240="IV",$K240-SUM(H$8:H239),IF(G240="V",1-SUM(H$8:H239)," ")))))</f>
        <v xml:space="preserve"> </v>
      </c>
      <c r="I240" s="68"/>
      <c r="L240" s="9" t="str">
        <f t="shared" si="78"/>
        <v xml:space="preserve"> </v>
      </c>
      <c r="P240" s="3" t="str">
        <f>IF(O240="Plus",$K240,IF(O240="Basis",$K240-SUM(P$8:P239),IF(O240="Breedte",$K240-SUM(P$8:P239),IF(O239="Breedte",1-SUM(P$8:P239)," "))))</f>
        <v xml:space="preserve"> </v>
      </c>
      <c r="Q240" s="57" t="str">
        <f t="shared" si="93"/>
        <v/>
      </c>
    </row>
    <row r="241" spans="1:17" ht="12" customHeight="1" x14ac:dyDescent="0.15">
      <c r="A241" s="5">
        <f t="shared" si="74"/>
        <v>0</v>
      </c>
      <c r="B241" s="5">
        <f t="shared" si="75"/>
        <v>0</v>
      </c>
      <c r="F241" s="242">
        <f>VLOOKUP(C241,Blad1!$A:$B,2,0)</f>
        <v>144</v>
      </c>
      <c r="H241" s="4" t="str">
        <f>IF(G241="I",$K241,IF(G241="II",$K241-SUM(H$8:H240),IF(G241="III",$K241-SUM(H$8:H240),IF(G241="IV",$K241-SUM(H$8:H240),IF(G241="V",1-SUM(H$8:H240)," ")))))</f>
        <v xml:space="preserve"> </v>
      </c>
      <c r="I241" s="54"/>
      <c r="L241" s="9" t="str">
        <f t="shared" si="78"/>
        <v xml:space="preserve"> </v>
      </c>
      <c r="P241" s="3" t="str">
        <f>IF(O241="Plus",$K241,IF(O241="Basis",$K241-SUM(P$8:P240),IF(O241="Breedte",$K241-SUM(P$8:P240),IF(O240="Breedte",1-SUM(P$8:P240)," "))))</f>
        <v xml:space="preserve"> </v>
      </c>
      <c r="Q241" s="57" t="str">
        <f t="shared" ref="Q241:Q275" si="96">IF(L240="plus",CONCATENATE(E241,", "),IF(L240="basis",IF(E241=0,"",CONCATENATE(E241,", ")),CONCATENATE(Q240,IF(E241=0,"",CONCATENATE(E241,", ")))))</f>
        <v/>
      </c>
    </row>
    <row r="242" spans="1:17" ht="12" customHeight="1" x14ac:dyDescent="0.15">
      <c r="A242" s="5">
        <f t="shared" si="74"/>
        <v>0</v>
      </c>
      <c r="B242" s="5">
        <f t="shared" si="75"/>
        <v>0</v>
      </c>
      <c r="F242" s="242">
        <f>VLOOKUP(C242,Blad1!$A:$B,2,0)</f>
        <v>144</v>
      </c>
      <c r="H242" s="4" t="str">
        <f>IF(G242="I",$K242,IF(G242="II",$K242-SUM(H$8:H241),IF(G242="III",$K242-SUM(H$8:H241),IF(G242="IV",$K242-SUM(H$8:H241),IF(G242="V",1-SUM(H$8:H241)," ")))))</f>
        <v xml:space="preserve"> </v>
      </c>
      <c r="I242" s="54"/>
      <c r="L242" s="9" t="str">
        <f t="shared" si="78"/>
        <v xml:space="preserve"> </v>
      </c>
      <c r="P242" s="3" t="str">
        <f>IF(O242="Plus",$K242,IF(O242="Basis",$K242-SUM(P$8:P241),IF(O242="Breedte",$K242-SUM(P$8:P241),IF(O241="Breedte",1-SUM(P$8:P241)," "))))</f>
        <v xml:space="preserve"> </v>
      </c>
      <c r="Q242" s="57" t="str">
        <f t="shared" si="96"/>
        <v/>
      </c>
    </row>
    <row r="243" spans="1:17" ht="12" customHeight="1" x14ac:dyDescent="0.15">
      <c r="A243" s="5">
        <f t="shared" si="74"/>
        <v>0</v>
      </c>
      <c r="B243" s="5">
        <f t="shared" si="75"/>
        <v>0</v>
      </c>
      <c r="F243" s="242">
        <f>VLOOKUP(C243,Blad1!$A:$B,2,0)</f>
        <v>144</v>
      </c>
      <c r="I243" s="54"/>
      <c r="P243" s="3" t="str">
        <f>IF(O243="Plus",$K243,IF(O243="Basis",$K243-SUM(P$8:P242),IF(O243="Breedte",$K243-SUM(P$8:P242),IF(O242="Breedte",1-SUM(P$8:P242)," "))))</f>
        <v xml:space="preserve"> </v>
      </c>
      <c r="Q243" s="57" t="str">
        <f t="shared" si="96"/>
        <v/>
      </c>
    </row>
    <row r="244" spans="1:17" ht="12" customHeight="1" x14ac:dyDescent="0.15">
      <c r="A244" s="5">
        <f t="shared" si="74"/>
        <v>0</v>
      </c>
      <c r="B244" s="5">
        <f t="shared" si="75"/>
        <v>0</v>
      </c>
      <c r="F244" s="151"/>
      <c r="I244" s="54"/>
      <c r="P244" s="3" t="str">
        <f>IF(O244="Plus",$K244,IF(O244="Basis",$K244-SUM(P$8:P243),IF(O244="Breedte",$K244-SUM(P$8:P243),IF(O243="Breedte",1-SUM(P$8:P243)," "))))</f>
        <v xml:space="preserve"> </v>
      </c>
      <c r="Q244" s="57" t="str">
        <f t="shared" si="96"/>
        <v/>
      </c>
    </row>
    <row r="245" spans="1:17" ht="12" customHeight="1" x14ac:dyDescent="0.15">
      <c r="A245" s="5">
        <f t="shared" si="74"/>
        <v>0</v>
      </c>
      <c r="B245" s="5">
        <f t="shared" si="75"/>
        <v>0</v>
      </c>
      <c r="F245" s="151"/>
      <c r="I245" s="54"/>
      <c r="P245" s="3" t="str">
        <f>IF(O245="Plus",$K245,IF(O245="Basis",$K245-SUM(P$8:P244),IF(O245="Breedte",$K245-SUM(P$8:P244),IF(O244="Breedte",1-SUM(P$8:P244)," "))))</f>
        <v xml:space="preserve"> </v>
      </c>
      <c r="Q245" s="57" t="str">
        <f t="shared" si="96"/>
        <v/>
      </c>
    </row>
    <row r="246" spans="1:17" ht="12" customHeight="1" x14ac:dyDescent="0.15">
      <c r="A246" s="5">
        <f t="shared" si="74"/>
        <v>0</v>
      </c>
      <c r="B246" s="5">
        <f t="shared" si="75"/>
        <v>0</v>
      </c>
      <c r="F246" s="151"/>
      <c r="I246" s="54"/>
      <c r="P246" s="3" t="str">
        <f>IF(O246="Plus",$K246,IF(O246="Basis",$K246-SUM(P$8:P245),IF(O246="Breedte",$K246-SUM(P$8:P245),IF(O245="Breedte",1-SUM(P$8:P245)," "))))</f>
        <v xml:space="preserve"> </v>
      </c>
      <c r="Q246" s="57" t="str">
        <f t="shared" si="96"/>
        <v/>
      </c>
    </row>
    <row r="247" spans="1:17" ht="12" customHeight="1" x14ac:dyDescent="0.15">
      <c r="A247" s="5">
        <f t="shared" si="74"/>
        <v>0</v>
      </c>
      <c r="B247" s="5">
        <f t="shared" si="75"/>
        <v>0</v>
      </c>
      <c r="F247" s="151"/>
      <c r="I247" s="54"/>
      <c r="P247" s="3" t="str">
        <f>IF(O247="Plus",$K247,IF(O247="Basis",$K247-SUM(P$8:P246),IF(O247="Breedte",$K247-SUM(P$8:P246),IF(O246="Breedte",1-SUM(P$8:P246)," "))))</f>
        <v xml:space="preserve"> </v>
      </c>
      <c r="Q247" s="57" t="str">
        <f t="shared" si="96"/>
        <v/>
      </c>
    </row>
    <row r="248" spans="1:17" ht="12" customHeight="1" x14ac:dyDescent="0.15">
      <c r="A248" s="5">
        <f t="shared" si="74"/>
        <v>0</v>
      </c>
      <c r="B248" s="5">
        <f t="shared" si="75"/>
        <v>0</v>
      </c>
      <c r="I248" s="54"/>
      <c r="P248" s="3" t="str">
        <f>IF(O248="Plus",$K248,IF(O248="Basis",$K248-SUM(P$8:P247),IF(O248="Breedte",$K248-SUM(P$8:P247),IF(O247="Breedte",1-SUM(P$8:P247)," "))))</f>
        <v xml:space="preserve"> </v>
      </c>
      <c r="Q248" s="57" t="str">
        <f t="shared" si="96"/>
        <v/>
      </c>
    </row>
    <row r="249" spans="1:17" ht="12" customHeight="1" x14ac:dyDescent="0.15">
      <c r="A249" s="5">
        <f t="shared" si="74"/>
        <v>0</v>
      </c>
      <c r="B249" s="5">
        <f t="shared" si="75"/>
        <v>0</v>
      </c>
      <c r="I249" s="54"/>
      <c r="P249" s="3" t="str">
        <f>IF(O249="Plus",$K249,IF(O249="Basis",$K249-SUM(P$8:P248),IF(O249="Breedte",$K249-SUM(P$8:P248),IF(O248="Breedte",1-SUM(P$8:P248)," "))))</f>
        <v xml:space="preserve"> </v>
      </c>
      <c r="Q249" s="57" t="str">
        <f t="shared" si="96"/>
        <v/>
      </c>
    </row>
    <row r="250" spans="1:17" ht="12" customHeight="1" x14ac:dyDescent="0.15">
      <c r="A250" s="5">
        <f t="shared" si="74"/>
        <v>0</v>
      </c>
      <c r="B250" s="5">
        <f t="shared" si="75"/>
        <v>0</v>
      </c>
      <c r="I250" s="54"/>
      <c r="P250" s="3" t="str">
        <f>IF(O250="Plus",$K250,IF(O250="Basis",$K250-SUM(P$8:P249),IF(O250="Breedte",$K250-SUM(P$8:P249),IF(O249="Breedte",1-SUM(P$8:P249)," "))))</f>
        <v xml:space="preserve"> </v>
      </c>
      <c r="Q250" s="57" t="str">
        <f t="shared" si="96"/>
        <v/>
      </c>
    </row>
    <row r="251" spans="1:17" ht="12" customHeight="1" x14ac:dyDescent="0.15">
      <c r="A251" s="5">
        <f t="shared" ref="A251:A267" si="97">IF(I251="A",25,IF(I251="B",50,IF(I251="C",75,IF(I251="D",90,IF(I251="E",100,0)))))</f>
        <v>0</v>
      </c>
      <c r="B251" s="5">
        <f t="shared" ref="B251:B272" si="98">IF(G251="I",20,IF(G251="II",40,IF(G251="III",60,IF(G251="IV",80,IF(G251="V",100,0)))))</f>
        <v>0</v>
      </c>
      <c r="I251" s="54"/>
      <c r="P251" s="3" t="str">
        <f>IF(O251="Plus",$K251,IF(O251="Basis",$K251-SUM(P$8:P250),IF(O251="Breedte",$K251-SUM(P$8:P250),IF(O250="Breedte",1-SUM(P$8:P250)," "))))</f>
        <v xml:space="preserve"> </v>
      </c>
      <c r="Q251" s="57" t="str">
        <f t="shared" si="96"/>
        <v/>
      </c>
    </row>
    <row r="252" spans="1:17" ht="12" customHeight="1" x14ac:dyDescent="0.15">
      <c r="A252" s="5">
        <f t="shared" si="97"/>
        <v>0</v>
      </c>
      <c r="B252" s="5">
        <f t="shared" si="98"/>
        <v>0</v>
      </c>
      <c r="I252" s="54"/>
      <c r="P252" s="3" t="str">
        <f>IF(O252="Plus",$K252,IF(O252="Basis",$K252-SUM(P$8:P251),IF(O252="Breedte",$K252-SUM(P$8:P251),IF(O251="Breedte",1-SUM(P$8:P251)," "))))</f>
        <v xml:space="preserve"> </v>
      </c>
      <c r="Q252" s="57" t="str">
        <f t="shared" si="96"/>
        <v/>
      </c>
    </row>
    <row r="253" spans="1:17" ht="12" customHeight="1" x14ac:dyDescent="0.15">
      <c r="A253" s="5">
        <f t="shared" si="97"/>
        <v>0</v>
      </c>
      <c r="B253" s="5">
        <f t="shared" si="98"/>
        <v>0</v>
      </c>
      <c r="I253" s="54"/>
      <c r="P253" s="3" t="str">
        <f>IF(O253="Plus",$K253,IF(O253="Basis",$K253-SUM(P$8:P252),IF(O253="Breedte",$K253-SUM(P$8:P252),IF(O252="Breedte",1-SUM(P$8:P252)," "))))</f>
        <v xml:space="preserve"> </v>
      </c>
      <c r="Q253" s="57" t="str">
        <f t="shared" si="96"/>
        <v/>
      </c>
    </row>
    <row r="254" spans="1:17" ht="12" customHeight="1" x14ac:dyDescent="0.15">
      <c r="A254" s="5">
        <f t="shared" si="97"/>
        <v>0</v>
      </c>
      <c r="B254" s="5">
        <f t="shared" si="98"/>
        <v>0</v>
      </c>
      <c r="I254" s="54"/>
      <c r="P254" s="3" t="str">
        <f>IF(O254="Plus",$K254,IF(O254="Basis",$K254-SUM(P$8:P253),IF(O254="Breedte",$K254-SUM(P$8:P253),IF(O253="Breedte",1-SUM(P$8:P253)," "))))</f>
        <v xml:space="preserve"> </v>
      </c>
      <c r="Q254" s="57" t="str">
        <f t="shared" si="96"/>
        <v/>
      </c>
    </row>
    <row r="255" spans="1:17" ht="12" customHeight="1" x14ac:dyDescent="0.15">
      <c r="A255" s="5">
        <f t="shared" si="97"/>
        <v>0</v>
      </c>
      <c r="B255" s="5">
        <f t="shared" si="98"/>
        <v>0</v>
      </c>
      <c r="I255" s="54"/>
      <c r="P255" s="3" t="str">
        <f>IF(O255="Plus",$K255,IF(O255="Basis",$K255-SUM(P$8:P254),IF(O255="Breedte",$K255-SUM(P$8:P254),IF(O254="Breedte",1-SUM(P$8:P254)," "))))</f>
        <v xml:space="preserve"> </v>
      </c>
      <c r="Q255" s="57" t="str">
        <f t="shared" si="96"/>
        <v/>
      </c>
    </row>
    <row r="256" spans="1:17" ht="12" customHeight="1" x14ac:dyDescent="0.15">
      <c r="A256" s="5">
        <f t="shared" si="97"/>
        <v>0</v>
      </c>
      <c r="B256" s="5">
        <f t="shared" si="98"/>
        <v>0</v>
      </c>
      <c r="I256" s="54"/>
      <c r="P256" s="3" t="str">
        <f>IF(O256="Plus",$K256,IF(O256="Basis",$K256-SUM(P$8:P255),IF(O256="Breedte",$K256-SUM(P$8:P255),IF(O255="Breedte",1-SUM(P$8:P255)," "))))</f>
        <v xml:space="preserve"> </v>
      </c>
      <c r="Q256" s="57" t="str">
        <f t="shared" si="96"/>
        <v/>
      </c>
    </row>
    <row r="257" spans="1:17" ht="12" customHeight="1" x14ac:dyDescent="0.15">
      <c r="A257" s="5">
        <f t="shared" si="97"/>
        <v>0</v>
      </c>
      <c r="B257" s="5">
        <f t="shared" si="98"/>
        <v>0</v>
      </c>
      <c r="I257" s="54"/>
      <c r="P257" s="3" t="str">
        <f>IF(O257="Plus",$K257,IF(O257="Basis",$K257-SUM(P$8:P256),IF(O257="Breedte",$K257-SUM(P$8:P256),IF(O256="Breedte",1-SUM(P$8:P256)," "))))</f>
        <v xml:space="preserve"> </v>
      </c>
      <c r="Q257" s="57" t="str">
        <f t="shared" si="96"/>
        <v/>
      </c>
    </row>
    <row r="258" spans="1:17" ht="12" customHeight="1" x14ac:dyDescent="0.15">
      <c r="A258" s="5">
        <f t="shared" si="97"/>
        <v>0</v>
      </c>
      <c r="B258" s="5">
        <f t="shared" si="98"/>
        <v>0</v>
      </c>
      <c r="I258" s="54"/>
      <c r="P258" s="3" t="str">
        <f>IF(O258="Plus",$K258,IF(O258="Basis",$K258-SUM(P$8:P257),IF(O258="Breedte",$K258-SUM(P$8:P257),IF(O257="Breedte",1-SUM(P$8:P257)," "))))</f>
        <v xml:space="preserve"> </v>
      </c>
      <c r="Q258" s="57" t="str">
        <f t="shared" si="96"/>
        <v/>
      </c>
    </row>
    <row r="259" spans="1:17" ht="12" customHeight="1" x14ac:dyDescent="0.15">
      <c r="A259" s="5">
        <f t="shared" si="97"/>
        <v>0</v>
      </c>
      <c r="B259" s="5">
        <f t="shared" si="98"/>
        <v>0</v>
      </c>
      <c r="I259" s="54"/>
      <c r="P259" s="3" t="str">
        <f>IF(O259="Plus",$K259,IF(O259="Basis",$K259-SUM(P$8:P258),IF(O259="Breedte",$K259-SUM(P$8:P258),IF(O258="Breedte",1-SUM(P$8:P258)," "))))</f>
        <v xml:space="preserve"> </v>
      </c>
      <c r="Q259" s="57" t="str">
        <f t="shared" si="96"/>
        <v/>
      </c>
    </row>
    <row r="260" spans="1:17" ht="12" customHeight="1" x14ac:dyDescent="0.15">
      <c r="A260" s="5">
        <f t="shared" si="97"/>
        <v>0</v>
      </c>
      <c r="B260" s="5">
        <f t="shared" si="98"/>
        <v>0</v>
      </c>
      <c r="I260" s="54"/>
      <c r="P260" s="3" t="str">
        <f>IF(O260="Plus",$K260,IF(O260="Basis",$K260-SUM(P$8:P259),IF(O260="Breedte",$K260-SUM(P$8:P259),IF(O259="Breedte",1-SUM(P$8:P259)," "))))</f>
        <v xml:space="preserve"> </v>
      </c>
      <c r="Q260" s="57" t="str">
        <f t="shared" si="96"/>
        <v/>
      </c>
    </row>
    <row r="261" spans="1:17" ht="12" customHeight="1" x14ac:dyDescent="0.15">
      <c r="A261" s="5">
        <f t="shared" si="97"/>
        <v>0</v>
      </c>
      <c r="B261" s="5">
        <f t="shared" si="98"/>
        <v>0</v>
      </c>
      <c r="I261" s="54"/>
      <c r="P261" s="3" t="str">
        <f>IF(O261="Plus",$K261,IF(O261="Basis",$K261-SUM(P$8:P260),IF(O261="Breedte",$K261-SUM(P$8:P260),IF(O260="Breedte",1-SUM(P$8:P260)," "))))</f>
        <v xml:space="preserve"> </v>
      </c>
      <c r="Q261" s="57" t="str">
        <f t="shared" si="96"/>
        <v/>
      </c>
    </row>
    <row r="262" spans="1:17" ht="12" customHeight="1" x14ac:dyDescent="0.15">
      <c r="A262" s="5">
        <f t="shared" si="97"/>
        <v>0</v>
      </c>
      <c r="B262" s="5">
        <f t="shared" si="98"/>
        <v>0</v>
      </c>
      <c r="I262" s="54"/>
      <c r="P262" s="3" t="str">
        <f>IF(O262="Plus",$K262,IF(O262="Basis",$K262-SUM(P$8:P261),IF(O262="Breedte",$K262-SUM(P$8:P261),IF(O261="Breedte",1-SUM(P$8:P261)," "))))</f>
        <v xml:space="preserve"> </v>
      </c>
      <c r="Q262" s="57" t="str">
        <f t="shared" si="96"/>
        <v/>
      </c>
    </row>
    <row r="263" spans="1:17" ht="12" customHeight="1" x14ac:dyDescent="0.15">
      <c r="A263" s="5">
        <f t="shared" si="97"/>
        <v>0</v>
      </c>
      <c r="B263" s="5">
        <f t="shared" si="98"/>
        <v>0</v>
      </c>
      <c r="I263" s="54"/>
      <c r="P263" s="3" t="str">
        <f>IF(O263="Plus",$K263,IF(O263="Basis",$K263-SUM(P$8:P262),IF(O263="Breedte",$K263-SUM(P$8:P262),IF(O262="Breedte",1-SUM(P$8:P262)," "))))</f>
        <v xml:space="preserve"> </v>
      </c>
      <c r="Q263" s="57" t="str">
        <f t="shared" si="96"/>
        <v/>
      </c>
    </row>
    <row r="264" spans="1:17" ht="12" customHeight="1" x14ac:dyDescent="0.15">
      <c r="A264" s="5">
        <f t="shared" si="97"/>
        <v>0</v>
      </c>
      <c r="B264" s="5">
        <f t="shared" si="98"/>
        <v>0</v>
      </c>
      <c r="I264" s="54"/>
      <c r="P264" s="3" t="str">
        <f>IF(O264="Plus",$K264,IF(O264="Basis",$K264-SUM(P$8:P263),IF(O264="Breedte",$K264-SUM(P$8:P263),IF(O263="Breedte",1-SUM(P$8:P263)," "))))</f>
        <v xml:space="preserve"> </v>
      </c>
      <c r="Q264" s="57" t="str">
        <f t="shared" si="96"/>
        <v/>
      </c>
    </row>
    <row r="265" spans="1:17" ht="12" customHeight="1" x14ac:dyDescent="0.15">
      <c r="A265" s="5">
        <f t="shared" si="97"/>
        <v>0</v>
      </c>
      <c r="B265" s="5">
        <f t="shared" si="98"/>
        <v>0</v>
      </c>
      <c r="P265" s="3" t="str">
        <f>IF(O265="Plus",$K265,IF(O265="Basis",$K265-SUM(P$8:P264),IF(O265="Breedte",$K265-SUM(P$8:P264),IF(O264="Breedte",1-SUM(P$8:P264)," "))))</f>
        <v xml:space="preserve"> </v>
      </c>
      <c r="Q265" s="57" t="str">
        <f t="shared" si="96"/>
        <v/>
      </c>
    </row>
    <row r="266" spans="1:17" ht="12" customHeight="1" x14ac:dyDescent="0.15">
      <c r="A266" s="5">
        <f t="shared" si="97"/>
        <v>0</v>
      </c>
      <c r="B266" s="5">
        <f t="shared" si="98"/>
        <v>0</v>
      </c>
      <c r="P266" s="3" t="str">
        <f>IF(O266="Plus",$K266,IF(O266="Basis",$K266-SUM(P$8:P265),IF(O266="Breedte",$K266-SUM(P$8:P265),IF(O265="Breedte",1-SUM(P$8:P265)," "))))</f>
        <v xml:space="preserve"> </v>
      </c>
      <c r="Q266" s="57" t="str">
        <f t="shared" si="96"/>
        <v/>
      </c>
    </row>
    <row r="267" spans="1:17" ht="12" customHeight="1" x14ac:dyDescent="0.15">
      <c r="A267" s="5">
        <f t="shared" si="97"/>
        <v>0</v>
      </c>
      <c r="B267" s="5">
        <f t="shared" si="98"/>
        <v>0</v>
      </c>
      <c r="P267" s="3" t="str">
        <f>IF(O267="Plus",$K267,IF(O267="Basis",$K267-SUM(P$8:P266),IF(O267="Breedte",$K267-SUM(P$8:P266),IF(O266="Breedte",1-SUM(P$8:P266)," "))))</f>
        <v xml:space="preserve"> </v>
      </c>
      <c r="Q267" s="57" t="str">
        <f t="shared" si="96"/>
        <v/>
      </c>
    </row>
    <row r="268" spans="1:17" ht="12" customHeight="1" x14ac:dyDescent="0.15">
      <c r="A268" s="5">
        <f t="shared" ref="A268:A272" si="99">IF(I268="A",25,IF(I268="B",50,IF(I268="C",75,IF(I268="D",90,0))))</f>
        <v>0</v>
      </c>
      <c r="B268" s="5">
        <f t="shared" si="98"/>
        <v>0</v>
      </c>
      <c r="P268" s="3" t="str">
        <f>IF(O268="Plus",$K268,IF(O268="Basis",$K268-SUM(P$8:P267),IF(O268="Breedte",$K268-SUM(P$8:P267),IF(O267="Breedte",1-SUM(P$8:P267)," "))))</f>
        <v xml:space="preserve"> </v>
      </c>
      <c r="Q268" s="57" t="str">
        <f t="shared" si="96"/>
        <v/>
      </c>
    </row>
    <row r="269" spans="1:17" ht="12" customHeight="1" x14ac:dyDescent="0.15">
      <c r="A269" s="5">
        <f t="shared" si="99"/>
        <v>0</v>
      </c>
      <c r="B269" s="5">
        <f t="shared" si="98"/>
        <v>0</v>
      </c>
      <c r="P269" s="3" t="str">
        <f>IF(O269="Plus",$K269,IF(O269="Basis",$K269-SUM(P$8:P268),IF(O269="Breedte",$K269-SUM(P$8:P268),IF(O268="Breedte",1-SUM(P$8:P268)," "))))</f>
        <v xml:space="preserve"> </v>
      </c>
      <c r="Q269" s="57" t="str">
        <f t="shared" si="96"/>
        <v/>
      </c>
    </row>
    <row r="270" spans="1:17" ht="12" customHeight="1" x14ac:dyDescent="0.15">
      <c r="A270" s="5">
        <f t="shared" si="99"/>
        <v>0</v>
      </c>
      <c r="B270" s="5">
        <f t="shared" si="98"/>
        <v>0</v>
      </c>
      <c r="P270" s="3" t="str">
        <f>IF(O270="Plus",$K270,IF(O270="Basis",$K270-SUM(P$8:P269),IF(O270="Breedte",$K270-SUM(P$8:P269),IF(O269="Breedte",1-SUM(P$8:P269)," "))))</f>
        <v xml:space="preserve"> </v>
      </c>
      <c r="Q270" s="57" t="str">
        <f t="shared" si="96"/>
        <v/>
      </c>
    </row>
    <row r="271" spans="1:17" ht="12" customHeight="1" x14ac:dyDescent="0.15">
      <c r="A271" s="5">
        <f t="shared" si="99"/>
        <v>0</v>
      </c>
      <c r="B271" s="5">
        <f t="shared" si="98"/>
        <v>0</v>
      </c>
      <c r="P271" s="3" t="str">
        <f>IF(O271="Plus",$K271,IF(O271="Basis",$K271-SUM(P$8:P270),IF(O271="Breedte",$K271-SUM(P$8:P270),IF(O270="Breedte",1-SUM(P$8:P270)," "))))</f>
        <v xml:space="preserve"> </v>
      </c>
      <c r="Q271" s="57" t="str">
        <f t="shared" si="96"/>
        <v/>
      </c>
    </row>
    <row r="272" spans="1:17" ht="12" customHeight="1" x14ac:dyDescent="0.15">
      <c r="A272" s="5">
        <f t="shared" si="99"/>
        <v>0</v>
      </c>
      <c r="B272" s="5">
        <f t="shared" si="98"/>
        <v>0</v>
      </c>
      <c r="Q272" s="57" t="str">
        <f t="shared" si="96"/>
        <v/>
      </c>
    </row>
    <row r="273" spans="17:17" ht="12" customHeight="1" x14ac:dyDescent="0.15">
      <c r="Q273" s="57" t="str">
        <f t="shared" si="96"/>
        <v/>
      </c>
    </row>
    <row r="274" spans="17:17" ht="12" customHeight="1" x14ac:dyDescent="0.15">
      <c r="Q274" s="57" t="str">
        <f t="shared" si="96"/>
        <v/>
      </c>
    </row>
    <row r="275" spans="17:17" ht="12" customHeight="1" x14ac:dyDescent="0.15">
      <c r="Q275" s="57" t="str">
        <f t="shared" si="96"/>
        <v/>
      </c>
    </row>
  </sheetData>
  <sheetProtection sheet="1" objects="1" scenarios="1" selectLockedCells="1"/>
  <mergeCells count="5">
    <mergeCell ref="AQ37:BB37"/>
    <mergeCell ref="C1:N1"/>
    <mergeCell ref="C2:N2"/>
    <mergeCell ref="AQ33:BB33"/>
    <mergeCell ref="AQ35:BB35"/>
  </mergeCells>
  <phoneticPr fontId="0" type="noConversion"/>
  <conditionalFormatting sqref="AT10:AV15 AZ15:BB15">
    <cfRule type="cellIs" dxfId="1520" priority="41" stopIfTrue="1" operator="lessThanOrEqual">
      <formula>0</formula>
    </cfRule>
  </conditionalFormatting>
  <conditionalFormatting sqref="AT18:AV22 AT26:AV30">
    <cfRule type="cellIs" dxfId="1519" priority="42" stopIfTrue="1" operator="lessThanOrEqual">
      <formula>0</formula>
    </cfRule>
  </conditionalFormatting>
  <conditionalFormatting sqref="AY26:BB30 AY18:BB22">
    <cfRule type="cellIs" dxfId="1518" priority="43" stopIfTrue="1" operator="lessThanOrEqual">
      <formula>0</formula>
    </cfRule>
  </conditionalFormatting>
  <conditionalFormatting sqref="AR32 AR34 AR36">
    <cfRule type="cellIs" dxfId="1517" priority="34" operator="equal">
      <formula>0</formula>
    </cfRule>
  </conditionalFormatting>
  <conditionalFormatting sqref="AQ33 AQ35 AQ37">
    <cfRule type="containsErrors" dxfId="1516" priority="67">
      <formula>ISERROR(AQ33)</formula>
    </cfRule>
  </conditionalFormatting>
  <conditionalFormatting sqref="K8:K65533">
    <cfRule type="expression" dxfId="1515" priority="123" stopIfTrue="1">
      <formula>OR($C8&lt;0,AND($C8=$Y8,$B8=$Y8))</formula>
    </cfRule>
    <cfRule type="expression" dxfId="1514" priority="124" stopIfTrue="1">
      <formula>SUM($U8:$X8)&gt;0</formula>
    </cfRule>
    <cfRule type="expression" dxfId="1513" priority="125" stopIfTrue="1">
      <formula>$D8=0</formula>
    </cfRule>
  </conditionalFormatting>
  <conditionalFormatting sqref="L8:M65533">
    <cfRule type="expression" dxfId="1512" priority="126" stopIfTrue="1">
      <formula>OR($C8&lt;0,AND($C8=$Y8,$B8=$Y8))</formula>
    </cfRule>
    <cfRule type="expression" dxfId="1511" priority="127" stopIfTrue="1">
      <formula>SUM($U8:$X8)&gt;1</formula>
    </cfRule>
  </conditionalFormatting>
  <conditionalFormatting sqref="D8:F65536">
    <cfRule type="expression" dxfId="1510" priority="1" stopIfTrue="1">
      <formula>OR($C8&lt;0,AND($C8=$Y8,$B8=$Y8))</formula>
    </cfRule>
  </conditionalFormatting>
  <conditionalFormatting sqref="B8:B65536">
    <cfRule type="expression" dxfId="1509" priority="129" stopIfTrue="1">
      <formula>OR($C8&lt;0,AND($C8=$Y8,$B8=$Y8))</formula>
    </cfRule>
    <cfRule type="expression" dxfId="1508" priority="130" stopIfTrue="1">
      <formula>$B8&gt;0</formula>
    </cfRule>
    <cfRule type="cellIs" dxfId="1507" priority="131" stopIfTrue="1" operator="equal">
      <formula>0</formula>
    </cfRule>
  </conditionalFormatting>
  <conditionalFormatting sqref="K65534:K65536">
    <cfRule type="expression" dxfId="1506" priority="132" stopIfTrue="1">
      <formula>OR($C65534&lt;0,AND($C65534=$Y65534,$B65534=$Y65534))</formula>
    </cfRule>
    <cfRule type="expression" dxfId="1505" priority="133" stopIfTrue="1">
      <formula>SUM($U65534:$X65536)&gt;0</formula>
    </cfRule>
    <cfRule type="expression" dxfId="1504" priority="134" stopIfTrue="1">
      <formula>$D65534=0</formula>
    </cfRule>
  </conditionalFormatting>
  <conditionalFormatting sqref="L65534:M65536">
    <cfRule type="expression" dxfId="1503" priority="135" stopIfTrue="1">
      <formula>OR($C65534&lt;0,AND($C65534=$Y65534,$B65534=$Y65534))</formula>
    </cfRule>
    <cfRule type="expression" dxfId="1502" priority="136" stopIfTrue="1">
      <formula>SUM($U65534:$X65536)&gt;1</formula>
    </cfRule>
  </conditionalFormatting>
  <conditionalFormatting sqref="N8:P65536">
    <cfRule type="expression" dxfId="1501" priority="137" stopIfTrue="1">
      <formula>OR($C8&lt;0,AND($C8=$Y8,$B8=$Y8))</formula>
    </cfRule>
    <cfRule type="expression" dxfId="1500" priority="138" stopIfTrue="1">
      <formula>OR($O8="Plus",$O8="Basis",$O8="Breedte")</formula>
    </cfRule>
  </conditionalFormatting>
  <conditionalFormatting sqref="A8:A272">
    <cfRule type="expression" dxfId="1499" priority="139" stopIfTrue="1">
      <formula>OR($C8&lt;0,AND($C8=$AJ8,$A8=$AJ8))</formula>
    </cfRule>
    <cfRule type="expression" dxfId="1498" priority="140" stopIfTrue="1">
      <formula>$A8&gt;0</formula>
    </cfRule>
    <cfRule type="cellIs" dxfId="1497" priority="141" stopIfTrue="1" operator="equal">
      <formula>0</formula>
    </cfRule>
  </conditionalFormatting>
  <conditionalFormatting sqref="C8:C65536 G8:H65536">
    <cfRule type="expression" dxfId="1496" priority="142" stopIfTrue="1">
      <formula>OR($C8&lt;0,AND($C8=$Y8,$B8=$Y8))</formula>
    </cfRule>
    <cfRule type="expression" dxfId="1495" priority="143" stopIfTrue="1">
      <formula>$B8&gt;0</formula>
    </cfRule>
  </conditionalFormatting>
  <conditionalFormatting sqref="I8:J65536">
    <cfRule type="expression" dxfId="1494" priority="146" stopIfTrue="1">
      <formula>OR($C8&lt;0,AND($C8=$AJ8,$A8=$AJ8))</formula>
    </cfRule>
    <cfRule type="expression" dxfId="1493" priority="147" stopIfTrue="1">
      <formula>$A8&gt;0</formula>
    </cfRule>
  </conditionalFormatting>
  <conditionalFormatting sqref="F8:F243">
    <cfRule type="expression" dxfId="1492" priority="128">
      <formula>$D8=0</formula>
    </cfRule>
  </conditionalFormatting>
  <pageMargins left="0.75" right="0.75" top="1" bottom="1" header="0.5" footer="0.5"/>
  <pageSetup paperSize="9" orientation="portrait" horizontalDpi="1200" verticalDpi="1200" r:id="rId1"/>
  <headerFooter alignWithMargins="0"/>
  <ignoredErrors>
    <ignoredError sqref="K42:K95"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87"/>
  <sheetViews>
    <sheetView workbookViewId="0">
      <pane xSplit="5" ySplit="7" topLeftCell="F8" activePane="bottomRight" state="frozen"/>
      <selection activeCell="N40" sqref="N40"/>
      <selection pane="topRight" activeCell="N40" sqref="N40"/>
      <selection pane="bottomLeft" activeCell="N40" sqref="N40"/>
      <selection pane="bottomRight" activeCell="O8" sqref="O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customWidth="1"/>
    <col min="18" max="18" width="9.140625" hidden="1" customWidth="1"/>
    <col min="19" max="38" width="9.140625" style="12" hidden="1" customWidth="1"/>
    <col min="39" max="39" width="9" style="12" hidden="1" customWidth="1"/>
    <col min="40" max="41" width="9.140625" style="12" hidden="1" customWidth="1"/>
    <col min="42" max="42" width="0" hidden="1" customWidth="1"/>
    <col min="43" max="43" width="8.140625" customWidth="1"/>
    <col min="44" max="45" width="8.28515625" customWidth="1"/>
    <col min="46" max="46" width="6.42578125" customWidth="1"/>
    <col min="47" max="47" width="6.85546875" customWidth="1"/>
    <col min="48" max="48" width="8.28515625" customWidth="1"/>
    <col min="49" max="49" width="6.140625" customWidth="1"/>
    <col min="50" max="50" width="8.28515625" customWidth="1"/>
    <col min="52" max="52" width="6.28515625" customWidth="1"/>
    <col min="53" max="53" width="7.7109375" customWidth="1"/>
    <col min="55" max="55" width="1.5703125" customWidth="1"/>
  </cols>
  <sheetData>
    <row r="1" spans="1:54" ht="18" customHeight="1" x14ac:dyDescent="0.2">
      <c r="B1" s="8" t="s">
        <v>2</v>
      </c>
      <c r="C1" s="246" t="s">
        <v>51</v>
      </c>
      <c r="D1" s="247"/>
      <c r="E1" s="247"/>
      <c r="F1" s="247"/>
      <c r="G1" s="247"/>
      <c r="H1" s="247"/>
      <c r="I1" s="247"/>
      <c r="J1" s="247"/>
      <c r="K1" s="247"/>
      <c r="L1" s="247"/>
      <c r="M1" s="247"/>
      <c r="N1" s="248"/>
      <c r="O1" s="16"/>
      <c r="P1" s="7"/>
      <c r="Q1" t="s">
        <v>21</v>
      </c>
    </row>
    <row r="2" spans="1:54" ht="18" customHeight="1" x14ac:dyDescent="0.2">
      <c r="B2" s="8" t="s">
        <v>3</v>
      </c>
      <c r="C2" s="246" t="s">
        <v>49</v>
      </c>
      <c r="D2" s="247"/>
      <c r="E2" s="247"/>
      <c r="F2" s="247"/>
      <c r="G2" s="247"/>
      <c r="H2" s="247"/>
      <c r="I2" s="247"/>
      <c r="J2" s="247"/>
      <c r="K2" s="247"/>
      <c r="L2" s="247"/>
      <c r="M2" s="247"/>
      <c r="N2" s="248"/>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4" ht="12" customHeight="1" x14ac:dyDescent="0.15">
      <c r="B5" s="8" t="s">
        <v>5</v>
      </c>
      <c r="C5" s="69">
        <v>150</v>
      </c>
      <c r="D5" s="13"/>
      <c r="E5" s="13"/>
      <c r="F5" s="13"/>
      <c r="G5" s="16"/>
      <c r="H5" s="7"/>
      <c r="I5" s="41"/>
      <c r="J5" s="42"/>
      <c r="K5" s="7"/>
      <c r="L5" s="6"/>
      <c r="M5" s="7"/>
      <c r="N5" s="7"/>
      <c r="O5" s="16"/>
      <c r="P5" s="7"/>
      <c r="U5" s="12">
        <f>COUNTIF(G:G,"V")</f>
        <v>1</v>
      </c>
      <c r="V5" s="12">
        <f>COUNTIF(L:L,"Breedte")</f>
        <v>0</v>
      </c>
      <c r="W5" s="12">
        <f>COUNTIF(O:O,"Breedte")</f>
        <v>0</v>
      </c>
      <c r="AF5" s="12">
        <f>COUNTIF(I:I,"D")</f>
        <v>1</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41</v>
      </c>
      <c r="F7" s="24"/>
      <c r="G7" s="24" t="s">
        <v>32</v>
      </c>
      <c r="H7" s="25" t="s">
        <v>11</v>
      </c>
      <c r="I7" s="24" t="s">
        <v>33</v>
      </c>
      <c r="J7" s="25" t="s">
        <v>11</v>
      </c>
      <c r="K7" s="25" t="s">
        <v>12</v>
      </c>
      <c r="L7" s="23" t="s">
        <v>13</v>
      </c>
      <c r="M7" s="25" t="s">
        <v>14</v>
      </c>
      <c r="N7" s="25" t="s">
        <v>15</v>
      </c>
      <c r="O7" s="24" t="s">
        <v>34</v>
      </c>
      <c r="P7" s="25" t="s">
        <v>16</v>
      </c>
      <c r="Y7" s="12">
        <v>1</v>
      </c>
      <c r="Z7" s="12">
        <v>1</v>
      </c>
      <c r="AA7" s="12">
        <v>1</v>
      </c>
      <c r="AB7" s="12">
        <v>1</v>
      </c>
      <c r="AJ7" s="12">
        <v>1</v>
      </c>
      <c r="AK7" s="12">
        <v>1</v>
      </c>
      <c r="AL7" s="12">
        <v>1</v>
      </c>
      <c r="AM7" s="12">
        <v>1</v>
      </c>
      <c r="AQ7" s="93" t="s">
        <v>81</v>
      </c>
    </row>
    <row r="8" spans="1:54" ht="12" customHeight="1" thickTop="1" x14ac:dyDescent="0.15">
      <c r="A8" s="5">
        <f t="shared" ref="A8:A71" si="0">IF(I8="A",25,IF(I8="B",25,IF(I8="C",25,IF(I8="D",15,IF(I8="E",10,0)))))</f>
        <v>0</v>
      </c>
      <c r="B8" s="5">
        <f t="shared" ref="B8:B71" si="1">IF(G8="I",20,IF(G8="II",20,IF(G8="III",20,IF(G8="IV",20,IF(G8="V",20,0)))))</f>
        <v>0</v>
      </c>
      <c r="C8" s="14">
        <f>C5</f>
        <v>150</v>
      </c>
      <c r="F8" s="242">
        <f>VLOOKUP(C8,Blad1!$A:$K,11,0)</f>
        <v>230</v>
      </c>
      <c r="G8" s="67" t="str">
        <f>IF(C8=116,"I",IF(C8=109,"II",IF(C8=103,"III",IF(C8=96,"IV",IF(C8=0,"V","")))))</f>
        <v/>
      </c>
      <c r="H8" s="4" t="str">
        <f>IF(C8=39,"I",IF(C8=30,"II",IF(C8=23,"III",IF(C8=14,"IV",IF(C8=0,"V","")))))</f>
        <v/>
      </c>
      <c r="I8" s="68" t="str">
        <f t="shared" ref="I8:I71" si="2">IF(C8=109,"A",IF(C8=100,"B",IF(C8=92,"C",IF(C8=84,"D",IF(C8=0,"E","")))))</f>
        <v/>
      </c>
      <c r="J8" s="43" t="str">
        <f>IF(I8="A",$K8,IF(I8="B",$K8-SUM(J7:J$8),IF(I8="C",$K8-SUM(J7:J$8),IF(I8="D",$K8-SUM(J7:J$8),IF(I8="E",1-SUM(J7:J$8)," ")))))</f>
        <v xml:space="preserve"> </v>
      </c>
      <c r="K8" s="1">
        <f>IF(C$4=0,0,(SUM(D$8:D8)/C$4))</f>
        <v>0</v>
      </c>
      <c r="L8" s="9" t="str">
        <f t="shared" ref="L8:L71" si="3">IF(U8=2,"Plus",IF(W8=2,"Basis",IF(X8=2,"Breedte"," ")))</f>
        <v xml:space="preserve"> </v>
      </c>
      <c r="M8" s="2" t="str">
        <f>IF(U8=2,K8,IF(W8=2,K8-SUM(M7:M$8),IF(X8=2,K8-SUM(M7:M$8),IF(X7=2,1-SUM(M7:M$8)," "))))</f>
        <v xml:space="preserve"> </v>
      </c>
      <c r="N8" s="1" t="str">
        <f t="shared" ref="N8:N71" si="4">IF(OR(O8="Plus",O8="Basis",O8="Breedte"),K8," ")</f>
        <v xml:space="preserve"> </v>
      </c>
      <c r="P8" s="3" t="str">
        <f>IF(O8="Plus",$K8,IF(O8="Basis",$K8-SUM(P7:P$8),IF(O8="Breedte",$K8-SUM(P7:P$8),IF(O7="Breedte",1-SUM(P7:P$8)," "))))</f>
        <v xml:space="preserve"> </v>
      </c>
      <c r="R8">
        <f>F8</f>
        <v>230</v>
      </c>
      <c r="S8" s="12">
        <f t="shared" ref="S8:S71" si="5">C8</f>
        <v>150</v>
      </c>
      <c r="T8" s="18">
        <f t="shared" ref="T8:T71" si="6">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 t="shared" ref="Y8:Y71" si="7">IF(D8=0,1,ABS(K8-0.2))</f>
        <v>1</v>
      </c>
      <c r="Z8" s="12">
        <f t="shared" ref="Z8:Z71" si="8">IF(D8=0,1,ABS(K8-0.5))</f>
        <v>1</v>
      </c>
      <c r="AA8" s="12">
        <f t="shared" ref="AA8:AA71" si="9">IF(D8=0,1,ABS(K8-0.8))</f>
        <v>1</v>
      </c>
      <c r="AB8" s="12">
        <f t="shared" ref="AB8:AB71" si="10">IF(D8=0,1,ABS(K8-1))</f>
        <v>1</v>
      </c>
      <c r="AD8" s="12">
        <f t="shared" ref="AD8:AD71" si="11">S8</f>
        <v>150</v>
      </c>
      <c r="AE8" s="18">
        <f t="shared" ref="AE8:AE71" si="12">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 t="shared" ref="AJ8:AJ71" si="13">IF(AE8=0,1,ABS(AH8-0.25))</f>
        <v>1</v>
      </c>
      <c r="AK8" s="12">
        <f t="shared" ref="AK8:AK71" si="14">IF(T8=0,1,ABS(W8-0.5))</f>
        <v>1</v>
      </c>
      <c r="AL8" s="12">
        <f t="shared" ref="AL8:AL71" si="15">IF(T8=0,1,ABS(W8-0.75))</f>
        <v>1</v>
      </c>
      <c r="AM8" s="12">
        <f t="shared" ref="AM8:AM71" si="16">IF(T8=0,1,ABS(W8-0.9))</f>
        <v>1</v>
      </c>
      <c r="AQ8" s="27" t="s">
        <v>6</v>
      </c>
      <c r="AR8" s="28"/>
      <c r="AS8" s="28" t="s">
        <v>7</v>
      </c>
      <c r="AT8" s="28"/>
      <c r="AU8" s="28"/>
      <c r="AV8" s="28"/>
      <c r="AW8" s="45"/>
    </row>
    <row r="9" spans="1:54" ht="12" customHeight="1" x14ac:dyDescent="0.15">
      <c r="A9" s="5">
        <f t="shared" si="0"/>
        <v>0</v>
      </c>
      <c r="B9" s="5">
        <f t="shared" si="1"/>
        <v>0</v>
      </c>
      <c r="C9" s="14">
        <f t="shared" ref="C9:C72" si="17">C8-1</f>
        <v>149</v>
      </c>
      <c r="F9" s="242">
        <f>VLOOKUP(C9,Blad1!$A:$K,11,0)</f>
        <v>230</v>
      </c>
      <c r="G9" s="67" t="str">
        <f t="shared" ref="G9:G72" si="18">IF(C9=116,"I",IF(C9=109,"II",IF(C9=103,"III",IF(C9=96,"IV",IF(C9=0,"V","")))))</f>
        <v/>
      </c>
      <c r="H9" s="4" t="str">
        <f>IF(G9="I",$K9,IF(G9="II",$K9-SUM(H8:H$8),IF(G9="III",$K9-SUM(H8:H$8),IF(G9="IV",$K9-SUM(H8:H$8),IF(G9="V",1-SUM(H8:H$8)," ")))))</f>
        <v xml:space="preserve"> </v>
      </c>
      <c r="I9" s="68" t="str">
        <f t="shared" si="2"/>
        <v/>
      </c>
      <c r="J9" s="43" t="str">
        <f>IF(I9="A",$K9,IF(I9="B",$K9-SUM(J8:J$8),IF(I9="C",$K9-SUM(J8:J$8),IF(I9="D",$K9-SUM(J8:J$8),IF(I9="E",1-SUM(J8:J$8)," ")))))</f>
        <v xml:space="preserve"> </v>
      </c>
      <c r="K9" s="1">
        <f>IF(C$4=0,0,(SUM(D$8:D9)/C$4))</f>
        <v>0</v>
      </c>
      <c r="L9" s="9" t="str">
        <f t="shared" si="3"/>
        <v xml:space="preserve"> </v>
      </c>
      <c r="M9" s="2" t="str">
        <f>IF(U9=2,K9,IF(W9=2,K9-SUM(M8:M$8),IF(X9=2,K9-SUM(M8:M$8),IF(X8=2,1-SUM(M8:M$8)," "))))</f>
        <v xml:space="preserve"> </v>
      </c>
      <c r="N9" s="1" t="str">
        <f t="shared" si="4"/>
        <v xml:space="preserve"> </v>
      </c>
      <c r="P9" s="3" t="str">
        <f>IF(O9="Plus",$K9,IF(O9="Basis",$K9-SUM(P8:P$8),IF(O9="Breedte",$K9-SUM(P8:P$8),IF(O8="Breedte",1-SUM(P8:P$8)," "))))</f>
        <v xml:space="preserve"> </v>
      </c>
      <c r="R9">
        <f t="shared" ref="R9:R72" si="19">F9</f>
        <v>230</v>
      </c>
      <c r="S9" s="12">
        <f t="shared" si="5"/>
        <v>149</v>
      </c>
      <c r="T9" s="18">
        <f t="shared" si="6"/>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si="7"/>
        <v>1</v>
      </c>
      <c r="Z9" s="12">
        <f t="shared" si="8"/>
        <v>1</v>
      </c>
      <c r="AA9" s="12">
        <f t="shared" si="9"/>
        <v>1</v>
      </c>
      <c r="AB9" s="12">
        <f t="shared" si="10"/>
        <v>1</v>
      </c>
      <c r="AD9" s="12">
        <f t="shared" si="11"/>
        <v>149</v>
      </c>
      <c r="AE9" s="18">
        <f t="shared" si="12"/>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si="13"/>
        <v>1</v>
      </c>
      <c r="AK9" s="12">
        <f t="shared" si="14"/>
        <v>1</v>
      </c>
      <c r="AL9" s="12">
        <f t="shared" si="15"/>
        <v>1</v>
      </c>
      <c r="AM9" s="12">
        <f t="shared" si="16"/>
        <v>1</v>
      </c>
      <c r="AQ9" s="30"/>
      <c r="AR9" s="31"/>
      <c r="AS9" s="32" t="s">
        <v>17</v>
      </c>
      <c r="AT9" s="32" t="s">
        <v>18</v>
      </c>
      <c r="AU9" s="32" t="s">
        <v>19</v>
      </c>
      <c r="AV9" s="32" t="s">
        <v>20</v>
      </c>
      <c r="AW9" s="45"/>
    </row>
    <row r="10" spans="1:54" ht="12" customHeight="1" x14ac:dyDescent="0.15">
      <c r="A10" s="5">
        <f t="shared" si="0"/>
        <v>0</v>
      </c>
      <c r="B10" s="5">
        <f t="shared" si="1"/>
        <v>0</v>
      </c>
      <c r="C10" s="14">
        <f t="shared" si="17"/>
        <v>148</v>
      </c>
      <c r="F10" s="242">
        <f>VLOOKUP(C10,Blad1!$A:$K,11,0)</f>
        <v>230</v>
      </c>
      <c r="G10" s="67" t="str">
        <f t="shared" si="18"/>
        <v/>
      </c>
      <c r="H10" s="4" t="str">
        <f>IF(G10="I",$K10,IF(G10="II",$K10-SUM(H$8:H9),IF(G10="III",$K10-SUM(H$8:H9),IF(G10="IV",$K10-SUM(H$8:H9),IF(G10="V",1-SUM(H$8:H9)," ")))))</f>
        <v xml:space="preserve"> </v>
      </c>
      <c r="I10" s="68" t="str">
        <f t="shared" si="2"/>
        <v/>
      </c>
      <c r="J10" s="43" t="str">
        <f>IF(I10="A",$K10,IF(I10="B",$K10-SUM(J$8:J9),IF(I10="C",$K10-SUM(J$8:J9),IF(I10="D",$K10-SUM(J$8:J9),IF(I10="E",1-SUM(J$8:J9)," ")))))</f>
        <v xml:space="preserve"> </v>
      </c>
      <c r="K10" s="1">
        <f>IF(C$4=0,0,(SUM(D$8:D10)/C$4))</f>
        <v>0</v>
      </c>
      <c r="L10" s="9" t="str">
        <f t="shared" si="3"/>
        <v xml:space="preserve"> </v>
      </c>
      <c r="M10" s="2" t="str">
        <f>IF(U10=2,K10,IF(W10=2,K10-SUM(M$8:M9),IF(X10=2,K10-SUM(M$8:M9),IF(X9=2,1-SUM(M$8:M9)," "))))</f>
        <v xml:space="preserve"> </v>
      </c>
      <c r="N10" s="1" t="str">
        <f t="shared" si="4"/>
        <v xml:space="preserve"> </v>
      </c>
      <c r="P10" s="3" t="str">
        <f>IF(O10="Plus",$K10,IF(O10="Basis",$K10-SUM(P$8:P9),IF(O10="Breedte",$K10-SUM(P$8:P9),IF(O9="Breedte",1-SUM(P$8:P9)," "))))</f>
        <v xml:space="preserve"> </v>
      </c>
      <c r="R10">
        <f t="shared" si="19"/>
        <v>230</v>
      </c>
      <c r="S10" s="12">
        <f t="shared" si="5"/>
        <v>148</v>
      </c>
      <c r="T10" s="18">
        <f t="shared" si="6"/>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7"/>
        <v>1</v>
      </c>
      <c r="Z10" s="12">
        <f t="shared" si="8"/>
        <v>1</v>
      </c>
      <c r="AA10" s="12">
        <f t="shared" si="9"/>
        <v>1</v>
      </c>
      <c r="AB10" s="12">
        <f t="shared" si="10"/>
        <v>1</v>
      </c>
      <c r="AD10" s="12">
        <f t="shared" si="11"/>
        <v>148</v>
      </c>
      <c r="AE10" s="18">
        <f t="shared" si="12"/>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3"/>
        <v>1</v>
      </c>
      <c r="AK10" s="12">
        <f t="shared" si="14"/>
        <v>1</v>
      </c>
      <c r="AL10" s="12">
        <f t="shared" si="15"/>
        <v>1</v>
      </c>
      <c r="AM10" s="12">
        <f t="shared" si="16"/>
        <v>1</v>
      </c>
      <c r="AQ10" s="49" t="s">
        <v>26</v>
      </c>
      <c r="AR10" s="50">
        <v>0.2</v>
      </c>
      <c r="AS10" s="145">
        <f>IF($U3=0,0,VLOOKUP("I",$G:$S,13,FALSE))</f>
        <v>116</v>
      </c>
      <c r="AT10" s="145">
        <f>AU10*AT$14</f>
        <v>0</v>
      </c>
      <c r="AU10" s="146">
        <f>AV10</f>
        <v>0</v>
      </c>
      <c r="AV10" s="146">
        <f>IF($U3=0,0,VLOOKUP("I",$G:$S,5,FALSE))</f>
        <v>0</v>
      </c>
      <c r="AW10" s="45"/>
    </row>
    <row r="11" spans="1:54" ht="12" customHeight="1" x14ac:dyDescent="0.15">
      <c r="A11" s="5">
        <f t="shared" si="0"/>
        <v>0</v>
      </c>
      <c r="B11" s="5">
        <f t="shared" si="1"/>
        <v>0</v>
      </c>
      <c r="C11" s="14">
        <f t="shared" si="17"/>
        <v>147</v>
      </c>
      <c r="F11" s="242">
        <f>VLOOKUP(C11,Blad1!$A:$K,11,0)</f>
        <v>230</v>
      </c>
      <c r="G11" s="67" t="str">
        <f t="shared" si="18"/>
        <v/>
      </c>
      <c r="H11" s="4" t="str">
        <f>IF(G11="I",$K11,IF(G11="II",$K11-SUM(H$8:H10),IF(G11="III",$K11-SUM(H$8:H10),IF(G11="IV",$K11-SUM(H$8:H10),IF(G11="V",1-SUM(H$8:H10)," ")))))</f>
        <v xml:space="preserve"> </v>
      </c>
      <c r="I11" s="68" t="str">
        <f t="shared" si="2"/>
        <v/>
      </c>
      <c r="J11" s="43" t="str">
        <f>IF(I11="A",$K11,IF(I11="B",$K11-SUM(J$8:J10),IF(I11="C",$K11-SUM(J$8:J10),IF(I11="D",$K11-SUM(J$8:J10),IF(I11="E",1-SUM(J$8:J10)," ")))))</f>
        <v xml:space="preserve"> </v>
      </c>
      <c r="K11" s="1">
        <f>IF(C$4=0,0,(SUM(D$8:D11)/C$4))</f>
        <v>0</v>
      </c>
      <c r="L11" s="9" t="str">
        <f t="shared" si="3"/>
        <v xml:space="preserve"> </v>
      </c>
      <c r="M11" s="2" t="str">
        <f>IF(U11=2,K11,IF(W11=2,K11-SUM(M$8:M10),IF(X11=2,K11-SUM(M$8:M10),IF(X10=2,1-SUM(M$8:M10)," "))))</f>
        <v xml:space="preserve"> </v>
      </c>
      <c r="N11" s="1" t="str">
        <f t="shared" si="4"/>
        <v xml:space="preserve"> </v>
      </c>
      <c r="P11" s="3" t="str">
        <f>IF(O11="Plus",$K11,IF(O11="Basis",$K11-SUM(P$8:P10),IF(O11="Breedte",$K11-SUM(P$8:P10),IF(O10="Breedte",1-SUM(P$8:P10)," "))))</f>
        <v xml:space="preserve"> </v>
      </c>
      <c r="R11">
        <f t="shared" si="19"/>
        <v>230</v>
      </c>
      <c r="S11" s="12">
        <f t="shared" si="5"/>
        <v>147</v>
      </c>
      <c r="T11" s="18">
        <f t="shared" si="6"/>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7"/>
        <v>1</v>
      </c>
      <c r="Z11" s="12">
        <f t="shared" si="8"/>
        <v>1</v>
      </c>
      <c r="AA11" s="12">
        <f t="shared" si="9"/>
        <v>1</v>
      </c>
      <c r="AB11" s="12">
        <f t="shared" si="10"/>
        <v>1</v>
      </c>
      <c r="AD11" s="12">
        <f t="shared" si="11"/>
        <v>147</v>
      </c>
      <c r="AE11" s="18">
        <f t="shared" si="12"/>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3"/>
        <v>1</v>
      </c>
      <c r="AK11" s="12">
        <f t="shared" si="14"/>
        <v>1</v>
      </c>
      <c r="AL11" s="12">
        <f t="shared" si="15"/>
        <v>1</v>
      </c>
      <c r="AM11" s="12">
        <f t="shared" si="16"/>
        <v>1</v>
      </c>
      <c r="AQ11" s="49" t="s">
        <v>30</v>
      </c>
      <c r="AR11" s="50">
        <v>0.6</v>
      </c>
      <c r="AS11" s="145">
        <f>IF($U4=0,0,VLOOKUP("IV",$G:$S,13,FALSE))</f>
        <v>96</v>
      </c>
      <c r="AT11" s="145">
        <f>AU11*AT$14</f>
        <v>0</v>
      </c>
      <c r="AU11" s="146">
        <f>AV11-AV10</f>
        <v>0</v>
      </c>
      <c r="AV11" s="146">
        <f>IF($U4=0,0,VLOOKUP("IV",$G:$S,5,FALSE))</f>
        <v>0</v>
      </c>
      <c r="AW11" s="45"/>
    </row>
    <row r="12" spans="1:54" ht="12" customHeight="1" x14ac:dyDescent="0.15">
      <c r="A12" s="5">
        <f t="shared" si="0"/>
        <v>0</v>
      </c>
      <c r="B12" s="5">
        <f t="shared" si="1"/>
        <v>0</v>
      </c>
      <c r="C12" s="14">
        <f t="shared" si="17"/>
        <v>146</v>
      </c>
      <c r="F12" s="242">
        <f>VLOOKUP(C12,Blad1!$A:$K,11,0)</f>
        <v>230</v>
      </c>
      <c r="G12" s="67" t="str">
        <f t="shared" si="18"/>
        <v/>
      </c>
      <c r="H12" s="4" t="str">
        <f>IF(G12="I",$K12,IF(G12="II",$K12-SUM(H$8:H11),IF(G12="III",$K12-SUM(H$8:H11),IF(G12="IV",$K12-SUM(H$8:H11),IF(G12="V",1-SUM(H$8:H11)," ")))))</f>
        <v xml:space="preserve"> </v>
      </c>
      <c r="I12" s="68" t="str">
        <f t="shared" si="2"/>
        <v/>
      </c>
      <c r="J12" s="43" t="str">
        <f>IF(I12="A",$K12,IF(I12="B",$K12-SUM(J$8:J11),IF(I12="C",$K12-SUM(J$8:J11),IF(I12="D",$K12-SUM(J$8:J11),IF(I12="E",1-SUM(J$8:J11)," ")))))</f>
        <v xml:space="preserve"> </v>
      </c>
      <c r="K12" s="1">
        <f>IF(C$4=0,0,(SUM(D$8:D12)/C$4))</f>
        <v>0</v>
      </c>
      <c r="L12" s="9" t="str">
        <f t="shared" si="3"/>
        <v xml:space="preserve"> </v>
      </c>
      <c r="M12" s="2" t="str">
        <f>IF(U12=2,K12,IF(W12=2,K12-SUM(M$8:M11),IF(X12=2,K12-SUM(M$8:M11),IF(X11=2,1-SUM(M$8:M11)," "))))</f>
        <v xml:space="preserve"> </v>
      </c>
      <c r="N12" s="1" t="str">
        <f t="shared" si="4"/>
        <v xml:space="preserve"> </v>
      </c>
      <c r="P12" s="3" t="str">
        <f>IF(O12="Plus",$K12,IF(O12="Basis",$K12-SUM(P$8:P11),IF(O12="Breedte",$K12-SUM(P$8:P11),IF(O11="Breedte",1-SUM(P$8:P11)," "))))</f>
        <v xml:space="preserve"> </v>
      </c>
      <c r="R12">
        <f t="shared" si="19"/>
        <v>230</v>
      </c>
      <c r="S12" s="12">
        <f t="shared" si="5"/>
        <v>146</v>
      </c>
      <c r="T12" s="18">
        <f t="shared" si="6"/>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7"/>
        <v>1</v>
      </c>
      <c r="Z12" s="12">
        <f t="shared" si="8"/>
        <v>1</v>
      </c>
      <c r="AA12" s="12">
        <f t="shared" si="9"/>
        <v>1</v>
      </c>
      <c r="AB12" s="12">
        <f t="shared" si="10"/>
        <v>1</v>
      </c>
      <c r="AD12" s="12">
        <f t="shared" si="11"/>
        <v>146</v>
      </c>
      <c r="AE12" s="18">
        <f t="shared" si="12"/>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3"/>
        <v>1</v>
      </c>
      <c r="AK12" s="12">
        <f t="shared" si="14"/>
        <v>1</v>
      </c>
      <c r="AL12" s="12">
        <f t="shared" si="15"/>
        <v>1</v>
      </c>
      <c r="AM12" s="12">
        <f t="shared" si="16"/>
        <v>1</v>
      </c>
      <c r="AQ12" s="49" t="s">
        <v>29</v>
      </c>
      <c r="AR12" s="50">
        <v>0.2</v>
      </c>
      <c r="AS12" s="145">
        <f>IF($U5=0,0,VLOOKUP("V",$G:$S,13,FALSE))</f>
        <v>0</v>
      </c>
      <c r="AT12" s="145">
        <f>AU12*AT$14</f>
        <v>0</v>
      </c>
      <c r="AU12" s="146">
        <f>AV12-AV11</f>
        <v>0</v>
      </c>
      <c r="AV12" s="146">
        <f>IF($U5=0,0,VLOOKUP("V",$G:$S,5,FALSE))</f>
        <v>0</v>
      </c>
      <c r="AW12" s="45"/>
    </row>
    <row r="13" spans="1:54" ht="12" customHeight="1" x14ac:dyDescent="0.15">
      <c r="A13" s="5">
        <f t="shared" si="0"/>
        <v>0</v>
      </c>
      <c r="B13" s="5">
        <f t="shared" si="1"/>
        <v>0</v>
      </c>
      <c r="C13" s="14">
        <f t="shared" si="17"/>
        <v>145</v>
      </c>
      <c r="F13" s="242">
        <f>VLOOKUP(C13,Blad1!$A:$K,11,0)</f>
        <v>230</v>
      </c>
      <c r="G13" s="67" t="str">
        <f t="shared" si="18"/>
        <v/>
      </c>
      <c r="H13" s="4" t="str">
        <f>IF(G13="I",$K13,IF(G13="II",$K13-SUM(H$8:H12),IF(G13="III",$K13-SUM(H$8:H12),IF(G13="IV",$K13-SUM(H$8:H12),IF(G13="V",1-SUM(H$8:H12)," ")))))</f>
        <v xml:space="preserve"> </v>
      </c>
      <c r="I13" s="68" t="str">
        <f t="shared" si="2"/>
        <v/>
      </c>
      <c r="J13" s="43" t="str">
        <f>IF(I13="A",$K13,IF(I13="B",$K13-SUM(J$8:J12),IF(I13="C",$K13-SUM(J$8:J12),IF(I13="D",$K13-SUM(J$8:J12),IF(I13="E",1-SUM(J$8:J12)," ")))))</f>
        <v xml:space="preserve"> </v>
      </c>
      <c r="K13" s="1">
        <f>IF(C$4=0,0,(SUM(D$8:D13)/C$4))</f>
        <v>0</v>
      </c>
      <c r="L13" s="9" t="str">
        <f t="shared" si="3"/>
        <v xml:space="preserve"> </v>
      </c>
      <c r="M13" s="2" t="str">
        <f>IF(U13=2,K13,IF(W13=2,K13-SUM(M$8:M12),IF(X13=2,K13-SUM(M$8:M12),IF(X12=2,1-SUM(M$8:M12)," "))))</f>
        <v xml:space="preserve"> </v>
      </c>
      <c r="N13" s="1" t="str">
        <f t="shared" si="4"/>
        <v xml:space="preserve"> </v>
      </c>
      <c r="P13" s="3" t="str">
        <f>IF(O13="Plus",$K13,IF(O13="Basis",$K13-SUM(P$8:P12),IF(O13="Breedte",$K13-SUM(P$8:P12),IF(O12="Breedte",1-SUM(P$8:P12)," "))))</f>
        <v xml:space="preserve"> </v>
      </c>
      <c r="R13">
        <f t="shared" si="19"/>
        <v>230</v>
      </c>
      <c r="S13" s="12">
        <f t="shared" si="5"/>
        <v>145</v>
      </c>
      <c r="T13" s="18">
        <f t="shared" si="6"/>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7"/>
        <v>1</v>
      </c>
      <c r="Z13" s="12">
        <f t="shared" si="8"/>
        <v>1</v>
      </c>
      <c r="AA13" s="12">
        <f t="shared" si="9"/>
        <v>1</v>
      </c>
      <c r="AB13" s="12">
        <f t="shared" si="10"/>
        <v>1</v>
      </c>
      <c r="AD13" s="12">
        <f t="shared" si="11"/>
        <v>145</v>
      </c>
      <c r="AE13" s="18">
        <f t="shared" si="12"/>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3"/>
        <v>1</v>
      </c>
      <c r="AK13" s="12">
        <f t="shared" si="14"/>
        <v>1</v>
      </c>
      <c r="AL13" s="12">
        <f t="shared" si="15"/>
        <v>1</v>
      </c>
      <c r="AM13" s="12">
        <f t="shared" si="16"/>
        <v>1</v>
      </c>
      <c r="AQ13" s="49"/>
      <c r="AR13" s="50"/>
      <c r="AS13" s="145"/>
      <c r="AT13" s="145"/>
      <c r="AU13" s="146"/>
      <c r="AV13" s="146">
        <f>IF(SUM(AT10:AT12)&lt;AT14,1,0)</f>
        <v>0</v>
      </c>
      <c r="AW13" s="45"/>
    </row>
    <row r="14" spans="1:54" ht="12" customHeight="1" thickBot="1" x14ac:dyDescent="0.3">
      <c r="A14" s="5">
        <f t="shared" si="0"/>
        <v>0</v>
      </c>
      <c r="B14" s="5">
        <f t="shared" si="1"/>
        <v>0</v>
      </c>
      <c r="C14" s="14">
        <f t="shared" si="17"/>
        <v>144</v>
      </c>
      <c r="F14" s="242">
        <f>VLOOKUP(C14,Blad1!$A:$K,11,0)</f>
        <v>230</v>
      </c>
      <c r="G14" s="67" t="str">
        <f t="shared" si="18"/>
        <v/>
      </c>
      <c r="H14" s="4" t="str">
        <f>IF(G14="I",$K14,IF(G14="II",$K14-SUM(H$8:H13),IF(G14="III",$K14-SUM(H$8:H13),IF(G14="IV",$K14-SUM(H$8:H13),IF(G14="V",1-SUM(H$8:H13)," ")))))</f>
        <v xml:space="preserve"> </v>
      </c>
      <c r="I14" s="68" t="str">
        <f t="shared" si="2"/>
        <v/>
      </c>
      <c r="J14" s="43" t="str">
        <f>IF(I14="A",$K14,IF(I14="B",$K14-SUM(J$8:J13),IF(I14="C",$K14-SUM(J$8:J13),IF(I14="D",$K14-SUM(J$8:J13),IF(I14="E",1-SUM(J$8:J13)," ")))))</f>
        <v xml:space="preserve"> </v>
      </c>
      <c r="K14" s="1">
        <f>IF(C$4=0,0,(SUM(D$8:D14)/C$4))</f>
        <v>0</v>
      </c>
      <c r="L14" s="9" t="str">
        <f t="shared" si="3"/>
        <v xml:space="preserve"> </v>
      </c>
      <c r="M14" s="2" t="str">
        <f>IF(U14=2,K14,IF(W14=2,K14-SUM(M$8:M13),IF(X14=2,K14-SUM(M$8:M13),IF(X13=2,1-SUM(M$8:M13)," "))))</f>
        <v xml:space="preserve"> </v>
      </c>
      <c r="N14" s="1" t="str">
        <f t="shared" si="4"/>
        <v xml:space="preserve"> </v>
      </c>
      <c r="P14" s="3" t="str">
        <f>IF(O14="Plus",$K14,IF(O14="Basis",$K14-SUM(P$8:P13),IF(O14="Breedte",$K14-SUM(P$8:P13),IF(O13="Breedte",1-SUM(P$8:P13)," "))))</f>
        <v xml:space="preserve"> </v>
      </c>
      <c r="Q14" s="59" t="str">
        <f>CONCATENATE(IF(E14=0,"",CONCATENATE(E14,"; ")))</f>
        <v/>
      </c>
      <c r="R14">
        <f t="shared" si="19"/>
        <v>230</v>
      </c>
      <c r="S14" s="12">
        <f t="shared" si="5"/>
        <v>144</v>
      </c>
      <c r="T14" s="18">
        <f t="shared" si="6"/>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7"/>
        <v>1</v>
      </c>
      <c r="Z14" s="12">
        <f t="shared" si="8"/>
        <v>1</v>
      </c>
      <c r="AA14" s="12">
        <f t="shared" si="9"/>
        <v>1</v>
      </c>
      <c r="AB14" s="12">
        <f t="shared" si="10"/>
        <v>1</v>
      </c>
      <c r="AD14" s="12">
        <f t="shared" si="11"/>
        <v>144</v>
      </c>
      <c r="AE14" s="18">
        <f t="shared" si="12"/>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3"/>
        <v>1</v>
      </c>
      <c r="AK14" s="12">
        <f t="shared" si="14"/>
        <v>1</v>
      </c>
      <c r="AL14" s="12">
        <f t="shared" si="15"/>
        <v>1</v>
      </c>
      <c r="AM14" s="12">
        <f t="shared" si="16"/>
        <v>1</v>
      </c>
      <c r="AQ14" s="34"/>
      <c r="AR14" s="35"/>
      <c r="AS14" s="147"/>
      <c r="AT14" s="148">
        <f>$C$4</f>
        <v>0</v>
      </c>
      <c r="AU14" s="147"/>
      <c r="AV14" s="147"/>
      <c r="AW14" s="45"/>
    </row>
    <row r="15" spans="1:54" ht="12" customHeight="1" thickTop="1" thickBot="1" x14ac:dyDescent="0.2">
      <c r="A15" s="5">
        <f t="shared" si="0"/>
        <v>0</v>
      </c>
      <c r="B15" s="5">
        <f t="shared" si="1"/>
        <v>0</v>
      </c>
      <c r="C15" s="14">
        <f t="shared" si="17"/>
        <v>143</v>
      </c>
      <c r="F15" s="242">
        <f>VLOOKUP(C15,Blad1!$A:$K,11,0)</f>
        <v>230</v>
      </c>
      <c r="G15" s="67" t="str">
        <f t="shared" si="18"/>
        <v/>
      </c>
      <c r="H15" s="4" t="str">
        <f>IF(G15="I",$K15,IF(G15="II",$K15-SUM(H$8:H14),IF(G15="III",$K15-SUM(H$8:H14),IF(G15="IV",$K15-SUM(H$8:H14),IF(G15="V",1-SUM(H$8:H14)," ")))))</f>
        <v xml:space="preserve"> </v>
      </c>
      <c r="I15" s="68" t="str">
        <f t="shared" si="2"/>
        <v/>
      </c>
      <c r="J15" s="43" t="str">
        <f>IF(I15="A",$K15,IF(I15="B",$K15-SUM(J$8:J14),IF(I15="C",$K15-SUM(J$8:J14),IF(I15="D",$K15-SUM(J$8:J14),IF(I15="E",1-SUM(J$8:J14)," ")))))</f>
        <v xml:space="preserve"> </v>
      </c>
      <c r="K15" s="1">
        <f>IF(C$4=0,0,(SUM(D$8:D15)/C$4))</f>
        <v>0</v>
      </c>
      <c r="L15" s="9" t="str">
        <f t="shared" si="3"/>
        <v xml:space="preserve"> </v>
      </c>
      <c r="M15" s="2" t="str">
        <f>IF(U15=2,K15,IF(W15=2,K15-SUM(M$8:M14),IF(X15=2,K15-SUM(M$8:M14),IF(X14=2,1-SUM(M$8:M14)," "))))</f>
        <v xml:space="preserve"> </v>
      </c>
      <c r="N15" s="1" t="str">
        <f t="shared" si="4"/>
        <v xml:space="preserve"> </v>
      </c>
      <c r="P15" s="3" t="str">
        <f>IF(O15="Plus",$K15,IF(O15="Basis",$K15-SUM(P$8:P14),IF(O15="Breedte",$K15-SUM(P$8:P14),IF(O14="Breedte",1-SUM(P$8:P14)," "))))</f>
        <v xml:space="preserve"> </v>
      </c>
      <c r="Q15" s="57" t="str">
        <f t="shared" ref="Q15:Q78" si="20">IF(L14="plus",IF(E15=0,"",CONCATENATE(E15,", ")),IF(L14="basis",IF(E15=0,"",CONCATENATE(E15,", ")),CONCATENATE(Q14,IF(E15=0,"",CONCATENATE(E15,", ")))))</f>
        <v/>
      </c>
      <c r="R15">
        <f t="shared" si="19"/>
        <v>230</v>
      </c>
      <c r="S15" s="12">
        <f t="shared" si="5"/>
        <v>143</v>
      </c>
      <c r="T15" s="18">
        <f t="shared" si="6"/>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7"/>
        <v>1</v>
      </c>
      <c r="Z15" s="12">
        <f t="shared" si="8"/>
        <v>1</v>
      </c>
      <c r="AA15" s="12">
        <f t="shared" si="9"/>
        <v>1</v>
      </c>
      <c r="AB15" s="12">
        <f t="shared" si="10"/>
        <v>1</v>
      </c>
      <c r="AD15" s="12">
        <f t="shared" si="11"/>
        <v>143</v>
      </c>
      <c r="AE15" s="18">
        <f t="shared" si="12"/>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3"/>
        <v>1</v>
      </c>
      <c r="AK15" s="12">
        <f t="shared" si="14"/>
        <v>1</v>
      </c>
      <c r="AL15" s="12">
        <f t="shared" si="15"/>
        <v>1</v>
      </c>
      <c r="AM15" s="12">
        <f t="shared" si="16"/>
        <v>1</v>
      </c>
      <c r="AV15" s="130"/>
      <c r="AW15" s="136"/>
      <c r="AX15" s="136"/>
    </row>
    <row r="16" spans="1:54" ht="12" customHeight="1" thickTop="1" thickBot="1" x14ac:dyDescent="0.2">
      <c r="A16" s="5">
        <f t="shared" si="0"/>
        <v>0</v>
      </c>
      <c r="B16" s="5">
        <f t="shared" si="1"/>
        <v>0</v>
      </c>
      <c r="C16" s="14">
        <f t="shared" si="17"/>
        <v>142</v>
      </c>
      <c r="F16" s="242">
        <f>VLOOKUP(C16,Blad1!$A:$K,11,0)</f>
        <v>230</v>
      </c>
      <c r="G16" s="67" t="str">
        <f t="shared" si="18"/>
        <v/>
      </c>
      <c r="H16" s="4" t="str">
        <f>IF(G16="I",$K16,IF(G16="II",$K16-SUM(H$8:H15),IF(G16="III",$K16-SUM(H$8:H15),IF(G16="IV",$K16-SUM(H$8:H15),IF(G16="V",1-SUM(H$8:H15)," ")))))</f>
        <v xml:space="preserve"> </v>
      </c>
      <c r="I16" s="68" t="str">
        <f t="shared" si="2"/>
        <v/>
      </c>
      <c r="J16" s="43" t="str">
        <f>IF(I16="A",$K16,IF(I16="B",$K16-SUM(J$8:J15),IF(I16="C",$K16-SUM(J$8:J15),IF(I16="D",$K16-SUM(J$8:J15),IF(I16="E",1-SUM(J$8:J15)," ")))))</f>
        <v xml:space="preserve"> </v>
      </c>
      <c r="K16" s="1">
        <f>IF(C$4=0,0,(SUM(D$8:D16)/C$4))</f>
        <v>0</v>
      </c>
      <c r="L16" s="9" t="str">
        <f t="shared" si="3"/>
        <v xml:space="preserve"> </v>
      </c>
      <c r="M16" s="2" t="str">
        <f>IF(U16=2,K16,IF(W16=2,K16-SUM(M$8:M15),IF(X16=2,K16-SUM(M$8:M15),IF(X15=2,1-SUM(M$8:M15)," "))))</f>
        <v xml:space="preserve"> </v>
      </c>
      <c r="N16" s="1" t="str">
        <f t="shared" si="4"/>
        <v xml:space="preserve"> </v>
      </c>
      <c r="P16" s="3" t="str">
        <f>IF(O16="Plus",$K16,IF(O16="Basis",$K16-SUM(P$8:P15),IF(O16="Breedte",$K16-SUM(P$8:P15),IF(O15="Breedte",1-SUM(P$8:P15)," "))))</f>
        <v xml:space="preserve"> </v>
      </c>
      <c r="Q16" s="57" t="str">
        <f t="shared" si="20"/>
        <v/>
      </c>
      <c r="R16" s="181">
        <f t="shared" si="19"/>
        <v>230</v>
      </c>
      <c r="S16" s="12">
        <f t="shared" si="5"/>
        <v>142</v>
      </c>
      <c r="T16" s="18">
        <f t="shared" si="6"/>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7"/>
        <v>1</v>
      </c>
      <c r="Z16" s="12">
        <f t="shared" si="8"/>
        <v>1</v>
      </c>
      <c r="AA16" s="12">
        <f t="shared" si="9"/>
        <v>1</v>
      </c>
      <c r="AB16" s="12">
        <f t="shared" si="10"/>
        <v>1</v>
      </c>
      <c r="AD16" s="12">
        <f t="shared" si="11"/>
        <v>142</v>
      </c>
      <c r="AE16" s="18">
        <f t="shared" si="12"/>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3"/>
        <v>1</v>
      </c>
      <c r="AK16" s="12">
        <f t="shared" si="14"/>
        <v>1</v>
      </c>
      <c r="AL16" s="12">
        <f t="shared" si="15"/>
        <v>1</v>
      </c>
      <c r="AM16" s="12">
        <f t="shared" si="16"/>
        <v>1</v>
      </c>
      <c r="AP16" s="44"/>
      <c r="AQ16" s="27" t="s">
        <v>6</v>
      </c>
      <c r="AR16" s="28"/>
      <c r="AS16" s="28" t="s">
        <v>8</v>
      </c>
      <c r="AT16" s="28"/>
      <c r="AU16" s="28"/>
      <c r="AV16" s="51"/>
      <c r="AW16" s="141"/>
      <c r="AX16" s="132"/>
      <c r="AY16" s="28" t="s">
        <v>9</v>
      </c>
      <c r="AZ16" s="28"/>
      <c r="BA16" s="28"/>
      <c r="BB16" s="29"/>
    </row>
    <row r="17" spans="1:55" ht="12" customHeight="1" thickTop="1" x14ac:dyDescent="0.15">
      <c r="A17" s="5">
        <f t="shared" si="0"/>
        <v>0</v>
      </c>
      <c r="B17" s="5">
        <f t="shared" si="1"/>
        <v>0</v>
      </c>
      <c r="C17" s="14">
        <f t="shared" si="17"/>
        <v>141</v>
      </c>
      <c r="F17" s="242">
        <f>VLOOKUP(C17,Blad1!$A:$K,11,0)</f>
        <v>230</v>
      </c>
      <c r="G17" s="67" t="str">
        <f t="shared" si="18"/>
        <v/>
      </c>
      <c r="H17" s="4" t="str">
        <f>IF(G17="I",$K17,IF(G17="II",$K17-SUM(H$8:H16),IF(G17="III",$K17-SUM(H$8:H16),IF(G17="IV",$K17-SUM(H$8:H16),IF(G17="V",1-SUM(H$8:H16)," ")))))</f>
        <v xml:space="preserve"> </v>
      </c>
      <c r="I17" s="68" t="str">
        <f t="shared" si="2"/>
        <v/>
      </c>
      <c r="J17" s="43" t="str">
        <f>IF(I17="A",$K17,IF(I17="B",$K17-SUM(J$8:J16),IF(I17="C",$K17-SUM(J$8:J16),IF(I17="D",$K17-SUM(J$8:J16),IF(I17="E",1-SUM(J$8:J16)," ")))))</f>
        <v xml:space="preserve"> </v>
      </c>
      <c r="K17" s="1">
        <f>IF(C$4=0,0,(SUM(D$8:D17)/C$4))</f>
        <v>0</v>
      </c>
      <c r="L17" s="9" t="str">
        <f t="shared" si="3"/>
        <v xml:space="preserve"> </v>
      </c>
      <c r="M17" s="2" t="str">
        <f>IF(U17=2,K17,IF(W17=2,K17-SUM(M$8:M16),IF(X17=2,K17-SUM(M$8:M16),IF(X16=2,1-SUM(M$8:M16)," "))))</f>
        <v xml:space="preserve"> </v>
      </c>
      <c r="N17" s="1" t="str">
        <f t="shared" si="4"/>
        <v xml:space="preserve"> </v>
      </c>
      <c r="P17" s="3" t="str">
        <f>IF(O17="Plus",$K17,IF(O17="Basis",$K17-SUM(P$8:P16),IF(O17="Breedte",$K17-SUM(P$8:P16),IF(O16="Breedte",1-SUM(P$8:P16)," "))))</f>
        <v xml:space="preserve"> </v>
      </c>
      <c r="Q17" s="57" t="str">
        <f t="shared" si="20"/>
        <v/>
      </c>
      <c r="R17" s="181">
        <f t="shared" si="19"/>
        <v>230</v>
      </c>
      <c r="S17" s="12">
        <f t="shared" si="5"/>
        <v>141</v>
      </c>
      <c r="T17" s="18">
        <f t="shared" si="6"/>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7"/>
        <v>1</v>
      </c>
      <c r="Z17" s="12">
        <f t="shared" si="8"/>
        <v>1</v>
      </c>
      <c r="AA17" s="12">
        <f t="shared" si="9"/>
        <v>1</v>
      </c>
      <c r="AB17" s="12">
        <f t="shared" si="10"/>
        <v>1</v>
      </c>
      <c r="AD17" s="12">
        <f t="shared" si="11"/>
        <v>141</v>
      </c>
      <c r="AE17" s="18">
        <f t="shared" si="12"/>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3"/>
        <v>1</v>
      </c>
      <c r="AK17" s="12">
        <f t="shared" si="14"/>
        <v>1</v>
      </c>
      <c r="AL17" s="12">
        <f t="shared" si="15"/>
        <v>1</v>
      </c>
      <c r="AM17" s="12">
        <f t="shared" si="16"/>
        <v>1</v>
      </c>
      <c r="AP17" s="44"/>
      <c r="AQ17" s="30"/>
      <c r="AR17" s="31"/>
      <c r="AS17" s="32" t="s">
        <v>17</v>
      </c>
      <c r="AT17" s="32" t="s">
        <v>18</v>
      </c>
      <c r="AU17" s="32" t="s">
        <v>19</v>
      </c>
      <c r="AV17" s="138" t="s">
        <v>20</v>
      </c>
      <c r="AW17" s="139"/>
      <c r="AX17" s="139"/>
      <c r="AY17" s="32" t="s">
        <v>17</v>
      </c>
      <c r="AZ17" s="32" t="s">
        <v>31</v>
      </c>
      <c r="BA17" s="32" t="s">
        <v>19</v>
      </c>
      <c r="BB17" s="33" t="s">
        <v>20</v>
      </c>
    </row>
    <row r="18" spans="1:55" ht="12" customHeight="1" thickBot="1" x14ac:dyDescent="0.2">
      <c r="A18" s="5">
        <f t="shared" si="0"/>
        <v>0</v>
      </c>
      <c r="B18" s="5">
        <f t="shared" si="1"/>
        <v>0</v>
      </c>
      <c r="C18" s="14">
        <f t="shared" si="17"/>
        <v>140</v>
      </c>
      <c r="F18" s="242">
        <f>VLOOKUP(C18,Blad1!$A:$K,11,0)</f>
        <v>230</v>
      </c>
      <c r="G18" s="67" t="str">
        <f t="shared" si="18"/>
        <v/>
      </c>
      <c r="H18" s="4" t="str">
        <f>IF(G18="I",$K18,IF(G18="II",$K18-SUM(H$8:H17),IF(G18="III",$K18-SUM(H$8:H17),IF(G18="IV",$K18-SUM(H$8:H17),IF(G18="V",1-SUM(H$8:H17)," ")))))</f>
        <v xml:space="preserve"> </v>
      </c>
      <c r="I18" s="68" t="str">
        <f t="shared" si="2"/>
        <v/>
      </c>
      <c r="J18" s="43" t="str">
        <f>IF(I18="A",$K18,IF(I18="B",$K18-SUM(J$8:J17),IF(I18="C",$K18-SUM(J$8:J17),IF(I18="D",$K18-SUM(J$8:J17),IF(I18="E",1-SUM(J$8:J17)," ")))))</f>
        <v xml:space="preserve"> </v>
      </c>
      <c r="K18" s="1">
        <f>IF(C$4=0,0,(SUM(D$8:D18)/C$4))</f>
        <v>0</v>
      </c>
      <c r="L18" s="9" t="str">
        <f t="shared" si="3"/>
        <v xml:space="preserve"> </v>
      </c>
      <c r="M18" s="2" t="str">
        <f>IF(U18=2,K18,IF(W18=2,K18-SUM(M$8:M17),IF(X18=2,K18-SUM(M$8:M17),IF(X17=2,1-SUM(M$8:M17)," "))))</f>
        <v xml:space="preserve"> </v>
      </c>
      <c r="N18" s="1" t="str">
        <f t="shared" si="4"/>
        <v xml:space="preserve"> </v>
      </c>
      <c r="P18" s="3" t="str">
        <f>IF(O18="Plus",$K18,IF(O18="Basis",$K18-SUM(P$8:P17),IF(O18="Breedte",$K18-SUM(P$8:P17),IF(O17="Breedte",1-SUM(P$8:P17)," "))))</f>
        <v xml:space="preserve"> </v>
      </c>
      <c r="Q18" s="57" t="str">
        <f t="shared" si="20"/>
        <v/>
      </c>
      <c r="R18" s="181">
        <f t="shared" si="19"/>
        <v>230</v>
      </c>
      <c r="S18" s="12">
        <f t="shared" si="5"/>
        <v>140</v>
      </c>
      <c r="T18" s="18">
        <f t="shared" si="6"/>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7"/>
        <v>1</v>
      </c>
      <c r="Z18" s="12">
        <f t="shared" si="8"/>
        <v>1</v>
      </c>
      <c r="AA18" s="12">
        <f t="shared" si="9"/>
        <v>1</v>
      </c>
      <c r="AB18" s="12">
        <f t="shared" si="10"/>
        <v>1</v>
      </c>
      <c r="AD18" s="12">
        <f t="shared" si="11"/>
        <v>140</v>
      </c>
      <c r="AE18" s="18">
        <f t="shared" si="12"/>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3"/>
        <v>1</v>
      </c>
      <c r="AK18" s="12">
        <f t="shared" si="14"/>
        <v>1</v>
      </c>
      <c r="AL18" s="12">
        <f t="shared" si="15"/>
        <v>1</v>
      </c>
      <c r="AM18" s="12">
        <f t="shared" si="16"/>
        <v>1</v>
      </c>
      <c r="AP18" s="44"/>
      <c r="AQ18" s="49" t="s">
        <v>24</v>
      </c>
      <c r="AR18" s="50">
        <v>0.2</v>
      </c>
      <c r="AS18" s="125">
        <f>IF($V3=0,0,VLOOKUP("Plus",$L:$T,8,FALSE))</f>
        <v>0</v>
      </c>
      <c r="AT18" s="19">
        <f>AU18*AT$22</f>
        <v>0</v>
      </c>
      <c r="AU18" s="20">
        <f>AV18</f>
        <v>0</v>
      </c>
      <c r="AV18" s="20">
        <f>IF($V3=0,0,VLOOKUP("Plus",$L:$T,9,FALSE))</f>
        <v>0</v>
      </c>
      <c r="AW18" s="131"/>
      <c r="AX18" s="132"/>
      <c r="AY18" s="46">
        <f>IF($W3=0,0,VLOOKUP("Plus",$O:$T,5,FALSE))</f>
        <v>0</v>
      </c>
      <c r="AZ18" s="47">
        <f>BA18*$AT$22</f>
        <v>0</v>
      </c>
      <c r="BA18" s="26">
        <f>BB18</f>
        <v>0</v>
      </c>
      <c r="BB18" s="22">
        <f>IF($W3=0,0,VLOOKUP("Plus",$O:$T,6,FALSE))</f>
        <v>0</v>
      </c>
      <c r="BC18" s="39"/>
    </row>
    <row r="19" spans="1:55" ht="12" customHeight="1" thickTop="1" thickBot="1" x14ac:dyDescent="0.2">
      <c r="A19" s="5">
        <f t="shared" si="0"/>
        <v>0</v>
      </c>
      <c r="B19" s="5">
        <f t="shared" si="1"/>
        <v>0</v>
      </c>
      <c r="C19" s="14">
        <f t="shared" si="17"/>
        <v>139</v>
      </c>
      <c r="F19" s="242">
        <f>VLOOKUP(C19,Blad1!$A:$K,11,0)</f>
        <v>230</v>
      </c>
      <c r="G19" s="67" t="str">
        <f t="shared" si="18"/>
        <v/>
      </c>
      <c r="H19" s="4" t="str">
        <f>IF(G19="I",$K19,IF(G19="II",$K19-SUM(H$8:H18),IF(G19="III",$K19-SUM(H$8:H18),IF(G19="IV",$K19-SUM(H$8:H18),IF(G19="V",1-SUM(H$8:H18)," ")))))</f>
        <v xml:space="preserve"> </v>
      </c>
      <c r="I19" s="68" t="str">
        <f t="shared" si="2"/>
        <v/>
      </c>
      <c r="J19" s="43" t="str">
        <f>IF(I19="A",$K19,IF(I19="B",$K19-SUM(J$8:J18),IF(I19="C",$K19-SUM(J$8:J18),IF(I19="D",$K19-SUM(J$8:J18),IF(I19="E",1-SUM(J$8:J18)," ")))))</f>
        <v xml:space="preserve"> </v>
      </c>
      <c r="K19" s="1">
        <f>IF(C$4=0,0,(SUM(D$8:D19)/C$4))</f>
        <v>0</v>
      </c>
      <c r="L19" s="9" t="str">
        <f t="shared" si="3"/>
        <v xml:space="preserve"> </v>
      </c>
      <c r="M19" s="2" t="str">
        <f>IF(U19=2,K19,IF(W19=2,K19-SUM(M$8:M18),IF(X19=2,K19-SUM(M$8:M18),IF(X18=2,1-SUM(M$8:M18)," "))))</f>
        <v xml:space="preserve"> </v>
      </c>
      <c r="N19" s="1" t="str">
        <f t="shared" si="4"/>
        <v xml:space="preserve"> </v>
      </c>
      <c r="P19" s="3" t="str">
        <f>IF(O19="Plus",$K19,IF(O19="Basis",$K19-SUM(P$8:P18),IF(O19="Breedte",$K19-SUM(P$8:P18),IF(O18="Breedte",1-SUM(P$8:P18)," "))))</f>
        <v xml:space="preserve"> </v>
      </c>
      <c r="Q19" s="57" t="str">
        <f t="shared" si="20"/>
        <v/>
      </c>
      <c r="R19" s="181">
        <f t="shared" si="19"/>
        <v>230</v>
      </c>
      <c r="S19" s="12">
        <f t="shared" si="5"/>
        <v>139</v>
      </c>
      <c r="T19" s="18">
        <f t="shared" si="6"/>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7"/>
        <v>1</v>
      </c>
      <c r="Z19" s="12">
        <f t="shared" si="8"/>
        <v>1</v>
      </c>
      <c r="AA19" s="12">
        <f t="shared" si="9"/>
        <v>1</v>
      </c>
      <c r="AB19" s="12">
        <f t="shared" si="10"/>
        <v>1</v>
      </c>
      <c r="AD19" s="12">
        <f t="shared" si="11"/>
        <v>139</v>
      </c>
      <c r="AE19" s="18">
        <f t="shared" si="12"/>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3"/>
        <v>1</v>
      </c>
      <c r="AK19" s="12">
        <f t="shared" si="14"/>
        <v>1</v>
      </c>
      <c r="AL19" s="12">
        <f t="shared" si="15"/>
        <v>1</v>
      </c>
      <c r="AM19" s="12">
        <f t="shared" si="16"/>
        <v>1</v>
      </c>
      <c r="AP19" s="44"/>
      <c r="AQ19" s="49" t="s">
        <v>22</v>
      </c>
      <c r="AR19" s="50">
        <v>0.6</v>
      </c>
      <c r="AS19" s="125">
        <f>IF($V4=0,0,VLOOKUP("Basis",$L:$T,8,FALSE))</f>
        <v>0</v>
      </c>
      <c r="AT19" s="19">
        <f>AU19*AT$22</f>
        <v>0</v>
      </c>
      <c r="AU19" s="20">
        <f>AV19-AV18</f>
        <v>0</v>
      </c>
      <c r="AV19" s="20">
        <f>IF($V4=0,0,VLOOKUP("Basis",$L:$T,9,FALSE))</f>
        <v>0</v>
      </c>
      <c r="AW19" s="131"/>
      <c r="AX19" s="132"/>
      <c r="AY19" s="46">
        <f>IF($W4=0,0,VLOOKUP("Basis",$O:$T,5,FALSE))</f>
        <v>0</v>
      </c>
      <c r="AZ19" s="47">
        <f t="shared" ref="AZ19:AZ20" si="21">BA19*$AT$22</f>
        <v>0</v>
      </c>
      <c r="BA19" s="26">
        <f>BB19-BB18</f>
        <v>0</v>
      </c>
      <c r="BB19" s="22">
        <f>IF($W4=0,0,VLOOKUP("Basis",$O:$T,6,FALSE))</f>
        <v>0</v>
      </c>
      <c r="BC19" s="39"/>
    </row>
    <row r="20" spans="1:55" ht="12" customHeight="1" thickTop="1" thickBot="1" x14ac:dyDescent="0.2">
      <c r="A20" s="5">
        <f t="shared" si="0"/>
        <v>0</v>
      </c>
      <c r="B20" s="5">
        <f t="shared" si="1"/>
        <v>0</v>
      </c>
      <c r="C20" s="14">
        <f t="shared" si="17"/>
        <v>138</v>
      </c>
      <c r="F20" s="242">
        <f>VLOOKUP(C20,Blad1!$A:$K,11,0)</f>
        <v>230</v>
      </c>
      <c r="G20" s="67" t="str">
        <f t="shared" si="18"/>
        <v/>
      </c>
      <c r="H20" s="4" t="str">
        <f>IF(G20="I",$K20,IF(G20="II",$K20-SUM(H$8:H19),IF(G20="III",$K20-SUM(H$8:H19),IF(G20="IV",$K20-SUM(H$8:H19),IF(G20="V",1-SUM(H$8:H19)," ")))))</f>
        <v xml:space="preserve"> </v>
      </c>
      <c r="I20" s="68" t="str">
        <f t="shared" si="2"/>
        <v/>
      </c>
      <c r="J20" s="43" t="str">
        <f>IF(I20="A",$K20,IF(I20="B",$K20-SUM(J$8:J19),IF(I20="C",$K20-SUM(J$8:J19),IF(I20="D",$K20-SUM(J$8:J19),IF(I20="E",1-SUM(J$8:J19)," ")))))</f>
        <v xml:space="preserve"> </v>
      </c>
      <c r="K20" s="1">
        <f>IF(C$4=0,0,(SUM(D$8:D20)/C$4))</f>
        <v>0</v>
      </c>
      <c r="L20" s="9" t="str">
        <f t="shared" si="3"/>
        <v xml:space="preserve"> </v>
      </c>
      <c r="M20" s="2" t="str">
        <f>IF(U20=2,K20,IF(W20=2,K20-SUM(M$8:M19),IF(X20=2,K20-SUM(M$8:M19),IF(X19=2,1-SUM(M$8:M19)," "))))</f>
        <v xml:space="preserve"> </v>
      </c>
      <c r="N20" s="1" t="str">
        <f t="shared" si="4"/>
        <v xml:space="preserve"> </v>
      </c>
      <c r="P20" s="3" t="str">
        <f>IF(O20="Plus",$K20,IF(O20="Basis",$K20-SUM(P$8:P19),IF(O20="Breedte",$K20-SUM(P$8:P19),IF(O19="Breedte",1-SUM(P$8:P19)," "))))</f>
        <v xml:space="preserve"> </v>
      </c>
      <c r="Q20" s="57" t="str">
        <f t="shared" si="20"/>
        <v/>
      </c>
      <c r="R20" s="181">
        <f t="shared" si="19"/>
        <v>230</v>
      </c>
      <c r="S20" s="12">
        <f t="shared" si="5"/>
        <v>138</v>
      </c>
      <c r="T20" s="18">
        <f t="shared" si="6"/>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7"/>
        <v>1</v>
      </c>
      <c r="Z20" s="12">
        <f t="shared" si="8"/>
        <v>1</v>
      </c>
      <c r="AA20" s="12">
        <f t="shared" si="9"/>
        <v>1</v>
      </c>
      <c r="AB20" s="12">
        <f t="shared" si="10"/>
        <v>1</v>
      </c>
      <c r="AD20" s="12">
        <f t="shared" si="11"/>
        <v>138</v>
      </c>
      <c r="AE20" s="18">
        <f t="shared" si="12"/>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3"/>
        <v>1</v>
      </c>
      <c r="AK20" s="12">
        <f t="shared" si="14"/>
        <v>1</v>
      </c>
      <c r="AL20" s="12">
        <f t="shared" si="15"/>
        <v>1</v>
      </c>
      <c r="AM20" s="12">
        <f t="shared" si="16"/>
        <v>1</v>
      </c>
      <c r="AP20" s="44"/>
      <c r="AQ20" s="49" t="s">
        <v>23</v>
      </c>
      <c r="AR20" s="50">
        <v>0.2</v>
      </c>
      <c r="AS20" s="125">
        <f>IF($V5=0,0,VLOOKUP("Breedte",$L:$T,8,FALSE))</f>
        <v>0</v>
      </c>
      <c r="AT20" s="19">
        <f>AU20*AT$22</f>
        <v>0</v>
      </c>
      <c r="AU20" s="20">
        <f>AV20-AV19</f>
        <v>0</v>
      </c>
      <c r="AV20" s="20">
        <f>IF($V5=0,0,VLOOKUP("Breedte",$L:$T,9,FALSE))</f>
        <v>0</v>
      </c>
      <c r="AW20" s="131"/>
      <c r="AX20" s="132"/>
      <c r="AY20" s="46">
        <f>IF($W5=0,0,VLOOKUP("Breedte",$O:$T,5,FALSE))</f>
        <v>0</v>
      </c>
      <c r="AZ20" s="47">
        <f t="shared" si="21"/>
        <v>0</v>
      </c>
      <c r="BA20" s="26">
        <f>BB20-BB19</f>
        <v>0</v>
      </c>
      <c r="BB20" s="22">
        <f>IF($W5=0,0,VLOOKUP("Breedte",$O:$T,6,FALSE))</f>
        <v>0</v>
      </c>
      <c r="BC20" s="39"/>
    </row>
    <row r="21" spans="1:55" ht="12" customHeight="1" thickTop="1" thickBot="1" x14ac:dyDescent="0.2">
      <c r="A21" s="5">
        <f t="shared" si="0"/>
        <v>0</v>
      </c>
      <c r="B21" s="5">
        <f t="shared" si="1"/>
        <v>0</v>
      </c>
      <c r="C21" s="14">
        <f t="shared" si="17"/>
        <v>137</v>
      </c>
      <c r="F21" s="242">
        <f>VLOOKUP(C21,Blad1!$A:$K,11,0)</f>
        <v>230</v>
      </c>
      <c r="G21" s="67" t="str">
        <f t="shared" si="18"/>
        <v/>
      </c>
      <c r="H21" s="4" t="str">
        <f>IF(G21="I",$K21,IF(G21="II",$K21-SUM(H$8:H20),IF(G21="III",$K21-SUM(H$8:H20),IF(G21="IV",$K21-SUM(H$8:H20),IF(G21="V",1-SUM(H$8:H20)," ")))))</f>
        <v xml:space="preserve"> </v>
      </c>
      <c r="I21" s="68" t="str">
        <f t="shared" si="2"/>
        <v/>
      </c>
      <c r="J21" s="43" t="str">
        <f>IF(I21="A",$K21,IF(I21="B",$K21-SUM(J$8:J20),IF(I21="C",$K21-SUM(J$8:J20),IF(I21="D",$K21-SUM(J$8:J20),IF(I21="E",1-SUM(J$8:J20)," ")))))</f>
        <v xml:space="preserve"> </v>
      </c>
      <c r="K21" s="1">
        <f>IF(C$4=0,0,(SUM(D$8:D21)/C$4))</f>
        <v>0</v>
      </c>
      <c r="L21" s="9" t="str">
        <f t="shared" si="3"/>
        <v xml:space="preserve"> </v>
      </c>
      <c r="M21" s="2" t="str">
        <f>IF(U21=2,K21,IF(W21=2,K21-SUM(M$8:M20),IF(X21=2,K21-SUM(M$8:M20),IF(X20=2,1-SUM(M$8:M20)," "))))</f>
        <v xml:space="preserve"> </v>
      </c>
      <c r="N21" s="1" t="str">
        <f t="shared" si="4"/>
        <v xml:space="preserve"> </v>
      </c>
      <c r="P21" s="3" t="str">
        <f>IF(O21="Plus",$K21,IF(O21="Basis",$K21-SUM(P$8:P20),IF(O21="Breedte",$K21-SUM(P$8:P20),IF(O20="Breedte",1-SUM(P$8:P20)," "))))</f>
        <v xml:space="preserve"> </v>
      </c>
      <c r="Q21" s="57" t="str">
        <f t="shared" si="20"/>
        <v/>
      </c>
      <c r="R21" s="181">
        <f t="shared" si="19"/>
        <v>230</v>
      </c>
      <c r="S21" s="12">
        <f t="shared" si="5"/>
        <v>137</v>
      </c>
      <c r="T21" s="18">
        <f t="shared" si="6"/>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7"/>
        <v>1</v>
      </c>
      <c r="Z21" s="12">
        <f t="shared" si="8"/>
        <v>1</v>
      </c>
      <c r="AA21" s="12">
        <f t="shared" si="9"/>
        <v>1</v>
      </c>
      <c r="AB21" s="12">
        <f t="shared" si="10"/>
        <v>1</v>
      </c>
      <c r="AD21" s="12">
        <f t="shared" si="11"/>
        <v>137</v>
      </c>
      <c r="AE21" s="18">
        <f t="shared" si="12"/>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3"/>
        <v>1</v>
      </c>
      <c r="AK21" s="12">
        <f t="shared" si="14"/>
        <v>1</v>
      </c>
      <c r="AL21" s="12">
        <f t="shared" si="15"/>
        <v>1</v>
      </c>
      <c r="AM21" s="12">
        <f t="shared" si="16"/>
        <v>1</v>
      </c>
      <c r="AQ21" s="49" t="s">
        <v>25</v>
      </c>
      <c r="AR21" s="50"/>
      <c r="AS21" s="125"/>
      <c r="AT21" s="144"/>
      <c r="AU21" s="20"/>
      <c r="AV21" s="20">
        <f>IF(SUM(AT18:AT20)&lt;AT22,1,0)</f>
        <v>0</v>
      </c>
      <c r="AW21" s="131"/>
      <c r="AX21" s="132"/>
      <c r="AY21" s="21"/>
      <c r="AZ21" s="47"/>
      <c r="BA21" s="26"/>
      <c r="BB21" s="22">
        <f>IF(SUM(W3:W5)=0,0,IF(SUM(AT18:AT20)&lt;AT22,1,0))</f>
        <v>0</v>
      </c>
      <c r="BC21" s="39"/>
    </row>
    <row r="22" spans="1:55" ht="12" customHeight="1" thickTop="1" thickBot="1" x14ac:dyDescent="0.2">
      <c r="A22" s="5">
        <f t="shared" si="0"/>
        <v>0</v>
      </c>
      <c r="B22" s="5">
        <f t="shared" si="1"/>
        <v>0</v>
      </c>
      <c r="C22" s="14">
        <f t="shared" si="17"/>
        <v>136</v>
      </c>
      <c r="F22" s="242">
        <f>VLOOKUP(C22,Blad1!$A:$K,11,0)</f>
        <v>230</v>
      </c>
      <c r="G22" s="67" t="str">
        <f t="shared" si="18"/>
        <v/>
      </c>
      <c r="H22" s="4" t="str">
        <f>IF(G22="I",$K22,IF(G22="II",$K22-SUM(H$8:H21),IF(G22="III",$K22-SUM(H$8:H21),IF(G22="IV",$K22-SUM(H$8:H21),IF(G22="V",1-SUM(H$8:H21)," ")))))</f>
        <v xml:space="preserve"> </v>
      </c>
      <c r="I22" s="68" t="str">
        <f t="shared" si="2"/>
        <v/>
      </c>
      <c r="J22" s="43" t="str">
        <f>IF(I22="A",$K22,IF(I22="B",$K22-SUM(J$8:J21),IF(I22="C",$K22-SUM(J$8:J21),IF(I22="D",$K22-SUM(J$8:J21),IF(I22="E",1-SUM(J$8:J21)," ")))))</f>
        <v xml:space="preserve"> </v>
      </c>
      <c r="K22" s="1">
        <f>IF(C$4=0,0,(SUM(D$8:D22)/C$4))</f>
        <v>0</v>
      </c>
      <c r="L22" s="9" t="str">
        <f t="shared" si="3"/>
        <v xml:space="preserve"> </v>
      </c>
      <c r="M22" s="2" t="str">
        <f>IF(U22=2,K22,IF(W22=2,K22-SUM(M$8:M21),IF(X22=2,K22-SUM(M$8:M21),IF(X21=2,1-SUM(M$8:M21)," "))))</f>
        <v xml:space="preserve"> </v>
      </c>
      <c r="N22" s="1" t="str">
        <f t="shared" si="4"/>
        <v xml:space="preserve"> </v>
      </c>
      <c r="P22" s="3" t="str">
        <f>IF(O22="Plus",$K22,IF(O22="Basis",$K22-SUM(P$8:P21),IF(O22="Breedte",$K22-SUM(P$8:P21),IF(O21="Breedte",1-SUM(P$8:P21)," "))))</f>
        <v xml:space="preserve"> </v>
      </c>
      <c r="Q22" s="57" t="str">
        <f t="shared" si="20"/>
        <v/>
      </c>
      <c r="R22" s="181">
        <f t="shared" si="19"/>
        <v>230</v>
      </c>
      <c r="S22" s="12">
        <f t="shared" si="5"/>
        <v>136</v>
      </c>
      <c r="T22" s="18">
        <f t="shared" si="6"/>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7"/>
        <v>1</v>
      </c>
      <c r="Z22" s="12">
        <f t="shared" si="8"/>
        <v>1</v>
      </c>
      <c r="AA22" s="12">
        <f t="shared" si="9"/>
        <v>1</v>
      </c>
      <c r="AB22" s="12">
        <f t="shared" si="10"/>
        <v>1</v>
      </c>
      <c r="AD22" s="12">
        <f t="shared" si="11"/>
        <v>136</v>
      </c>
      <c r="AE22" s="18">
        <f t="shared" si="12"/>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3"/>
        <v>1</v>
      </c>
      <c r="AK22" s="12">
        <f t="shared" si="14"/>
        <v>1</v>
      </c>
      <c r="AL22" s="12">
        <f t="shared" si="15"/>
        <v>1</v>
      </c>
      <c r="AM22" s="12">
        <f t="shared" si="16"/>
        <v>1</v>
      </c>
      <c r="AP22" s="44"/>
      <c r="AQ22" s="52"/>
      <c r="AR22" s="53"/>
      <c r="AS22" s="36"/>
      <c r="AT22" s="143">
        <f>$C$4</f>
        <v>0</v>
      </c>
      <c r="AU22" s="36"/>
      <c r="AV22" s="36"/>
      <c r="AW22" s="60"/>
      <c r="AX22" s="142"/>
      <c r="AY22" s="37"/>
      <c r="AZ22" s="48">
        <f>AT22</f>
        <v>0</v>
      </c>
      <c r="BA22" s="37"/>
      <c r="BB22" s="38"/>
    </row>
    <row r="23" spans="1:55" ht="12" customHeight="1" thickTop="1" thickBot="1" x14ac:dyDescent="0.2">
      <c r="A23" s="5">
        <f t="shared" si="0"/>
        <v>0</v>
      </c>
      <c r="B23" s="5">
        <f t="shared" si="1"/>
        <v>0</v>
      </c>
      <c r="C23" s="14">
        <f t="shared" si="17"/>
        <v>135</v>
      </c>
      <c r="F23" s="242">
        <f>VLOOKUP(C23,Blad1!$A:$K,11,0)</f>
        <v>230</v>
      </c>
      <c r="G23" s="67" t="str">
        <f t="shared" si="18"/>
        <v/>
      </c>
      <c r="H23" s="4" t="str">
        <f>IF(G23="I",$K23,IF(G23="II",$K23-SUM(H$8:H22),IF(G23="III",$K23-SUM(H$8:H22),IF(G23="IV",$K23-SUM(H$8:H22),IF(G23="V",1-SUM(H$8:H22)," ")))))</f>
        <v xml:space="preserve"> </v>
      </c>
      <c r="I23" s="68" t="str">
        <f t="shared" si="2"/>
        <v/>
      </c>
      <c r="J23" s="43" t="str">
        <f>IF(I23="A",$K23,IF(I23="B",$K23-SUM(J$8:J22),IF(I23="C",$K23-SUM(J$8:J22),IF(I23="D",$K23-SUM(J$8:J22),IF(I23="E",1-SUM(J$8:J22)," ")))))</f>
        <v xml:space="preserve"> </v>
      </c>
      <c r="K23" s="1">
        <f>IF(C$4=0,0,(SUM(D$8:D23)/C$4))</f>
        <v>0</v>
      </c>
      <c r="L23" s="9" t="str">
        <f t="shared" si="3"/>
        <v xml:space="preserve"> </v>
      </c>
      <c r="M23" s="2" t="str">
        <f>IF(U23=2,K23,IF(W23=2,K23-SUM(M$8:M22),IF(X23=2,K23-SUM(M$8:M22),IF(X22=2,1-SUM(M$8:M22)," "))))</f>
        <v xml:space="preserve"> </v>
      </c>
      <c r="N23" s="1" t="str">
        <f t="shared" si="4"/>
        <v xml:space="preserve"> </v>
      </c>
      <c r="P23" s="3" t="str">
        <f>IF(O23="Plus",$K23,IF(O23="Basis",$K23-SUM(P$8:P22),IF(O23="Breedte",$K23-SUM(P$8:P22),IF(O22="Breedte",1-SUM(P$8:P22)," "))))</f>
        <v xml:space="preserve"> </v>
      </c>
      <c r="Q23" s="57" t="str">
        <f t="shared" si="20"/>
        <v/>
      </c>
      <c r="R23" s="181">
        <f t="shared" si="19"/>
        <v>230</v>
      </c>
      <c r="S23" s="12">
        <f t="shared" si="5"/>
        <v>135</v>
      </c>
      <c r="T23" s="18">
        <f t="shared" si="6"/>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7"/>
        <v>1</v>
      </c>
      <c r="Z23" s="12">
        <f t="shared" si="8"/>
        <v>1</v>
      </c>
      <c r="AA23" s="12">
        <f t="shared" si="9"/>
        <v>1</v>
      </c>
      <c r="AB23" s="12">
        <f t="shared" si="10"/>
        <v>1</v>
      </c>
      <c r="AD23" s="12">
        <f t="shared" si="11"/>
        <v>135</v>
      </c>
      <c r="AE23" s="18">
        <f t="shared" si="12"/>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3"/>
        <v>1</v>
      </c>
      <c r="AK23" s="12">
        <f t="shared" si="14"/>
        <v>1</v>
      </c>
      <c r="AL23" s="12">
        <f t="shared" si="15"/>
        <v>1</v>
      </c>
      <c r="AM23" s="12">
        <f t="shared" si="16"/>
        <v>1</v>
      </c>
      <c r="AV23" s="135"/>
      <c r="AW23" s="135"/>
      <c r="AX23" s="135"/>
    </row>
    <row r="24" spans="1:55" ht="12" customHeight="1" thickTop="1" thickBot="1" x14ac:dyDescent="0.2">
      <c r="A24" s="5">
        <f t="shared" si="0"/>
        <v>0</v>
      </c>
      <c r="B24" s="5">
        <f t="shared" si="1"/>
        <v>0</v>
      </c>
      <c r="C24" s="14">
        <f t="shared" si="17"/>
        <v>134</v>
      </c>
      <c r="F24" s="242">
        <f>VLOOKUP(C24,Blad1!$A:$K,11,0)</f>
        <v>230</v>
      </c>
      <c r="G24" s="67" t="str">
        <f t="shared" si="18"/>
        <v/>
      </c>
      <c r="H24" s="4" t="str">
        <f>IF(G24="I",$K24,IF(G24="II",$K24-SUM(H$8:H23),IF(G24="III",$K24-SUM(H$8:H23),IF(G24="IV",$K24-SUM(H$8:H23),IF(G24="V",1-SUM(H$8:H23)," ")))))</f>
        <v xml:space="preserve"> </v>
      </c>
      <c r="I24" s="68" t="str">
        <f t="shared" si="2"/>
        <v/>
      </c>
      <c r="J24" s="43" t="str">
        <f>IF(I24="A",$K24,IF(I24="B",$K24-SUM(J$8:J23),IF(I24="C",$K24-SUM(J$8:J23),IF(I24="D",$K24-SUM(J$8:J23),IF(I24="E",1-SUM(J$8:J23)," ")))))</f>
        <v xml:space="preserve"> </v>
      </c>
      <c r="K24" s="1">
        <f>IF(C$4=0,0,(SUM(D$8:D24)/C$4))</f>
        <v>0</v>
      </c>
      <c r="L24" s="9" t="str">
        <f t="shared" si="3"/>
        <v xml:space="preserve"> </v>
      </c>
      <c r="M24" s="2" t="str">
        <f>IF(U24=2,K24,IF(W24=2,K24-SUM(M$8:M23),IF(X24=2,K24-SUM(M$8:M23),IF(X23=2,1-SUM(M$8:M23)," "))))</f>
        <v xml:space="preserve"> </v>
      </c>
      <c r="N24" s="1" t="str">
        <f t="shared" si="4"/>
        <v xml:space="preserve"> </v>
      </c>
      <c r="P24" s="3" t="str">
        <f>IF(O24="Plus",$K24,IF(O24="Basis",$K24-SUM(P$8:P23),IF(O24="Breedte",$K24-SUM(P$8:P23),IF(O23="Breedte",1-SUM(P$8:P23)," "))))</f>
        <v xml:space="preserve"> </v>
      </c>
      <c r="Q24" s="57" t="str">
        <f t="shared" si="20"/>
        <v/>
      </c>
      <c r="R24" s="181">
        <f t="shared" si="19"/>
        <v>230</v>
      </c>
      <c r="S24" s="12">
        <f t="shared" si="5"/>
        <v>134</v>
      </c>
      <c r="T24" s="18">
        <f t="shared" si="6"/>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7"/>
        <v>1</v>
      </c>
      <c r="Z24" s="12">
        <f t="shared" si="8"/>
        <v>1</v>
      </c>
      <c r="AA24" s="12">
        <f t="shared" si="9"/>
        <v>1</v>
      </c>
      <c r="AB24" s="12">
        <f t="shared" si="10"/>
        <v>1</v>
      </c>
      <c r="AD24" s="12">
        <f t="shared" si="11"/>
        <v>134</v>
      </c>
      <c r="AE24" s="18">
        <f t="shared" si="12"/>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3"/>
        <v>1</v>
      </c>
      <c r="AK24" s="12">
        <f t="shared" si="14"/>
        <v>1</v>
      </c>
      <c r="AL24" s="12">
        <f t="shared" si="15"/>
        <v>1</v>
      </c>
      <c r="AM24" s="12">
        <f t="shared" si="16"/>
        <v>1</v>
      </c>
      <c r="AQ24" s="27" t="s">
        <v>6</v>
      </c>
      <c r="AR24" s="28"/>
      <c r="AS24" s="28" t="s">
        <v>8</v>
      </c>
      <c r="AT24" s="28"/>
      <c r="AU24" s="28"/>
      <c r="AV24" s="51"/>
      <c r="AW24" s="141"/>
      <c r="AX24" s="132"/>
      <c r="AY24" s="28" t="s">
        <v>9</v>
      </c>
      <c r="AZ24" s="28"/>
      <c r="BA24" s="28"/>
      <c r="BB24" s="29"/>
    </row>
    <row r="25" spans="1:55" ht="12" customHeight="1" thickTop="1" x14ac:dyDescent="0.15">
      <c r="A25" s="5">
        <f t="shared" si="0"/>
        <v>0</v>
      </c>
      <c r="B25" s="5">
        <f t="shared" si="1"/>
        <v>0</v>
      </c>
      <c r="C25" s="14">
        <f t="shared" si="17"/>
        <v>133</v>
      </c>
      <c r="F25" s="242">
        <f>VLOOKUP(C25,Blad1!$A:$K,11,0)</f>
        <v>230</v>
      </c>
      <c r="G25" s="67" t="str">
        <f t="shared" si="18"/>
        <v/>
      </c>
      <c r="H25" s="4" t="str">
        <f>IF(G25="I",$K25,IF(G25="II",$K25-SUM(H$8:H24),IF(G25="III",$K25-SUM(H$8:H24),IF(G25="IV",$K25-SUM(H$8:H24),IF(G25="V",1-SUM(H$8:H24)," ")))))</f>
        <v xml:space="preserve"> </v>
      </c>
      <c r="I25" s="68" t="str">
        <f t="shared" si="2"/>
        <v/>
      </c>
      <c r="J25" s="43" t="str">
        <f>IF(I25="A",$K25,IF(I25="B",$K25-SUM(J$8:J24),IF(I25="C",$K25-SUM(J$8:J24),IF(I25="D",$K25-SUM(J$8:J24),IF(I25="E",1-SUM(J$8:J24)," ")))))</f>
        <v xml:space="preserve"> </v>
      </c>
      <c r="K25" s="1">
        <f>IF(C$4=0,0,(SUM(D$8:D25)/C$4))</f>
        <v>0</v>
      </c>
      <c r="L25" s="9" t="str">
        <f t="shared" si="3"/>
        <v xml:space="preserve"> </v>
      </c>
      <c r="M25" s="2" t="str">
        <f>IF(U25=2,K25,IF(W25=2,K25-SUM(M$8:M24),IF(X25=2,K25-SUM(M$8:M24),IF(X24=2,1-SUM(M$8:M24)," "))))</f>
        <v xml:space="preserve"> </v>
      </c>
      <c r="N25" s="1" t="str">
        <f t="shared" si="4"/>
        <v xml:space="preserve"> </v>
      </c>
      <c r="P25" s="3" t="str">
        <f>IF(O25="Plus",$K25,IF(O25="Basis",$K25-SUM(P$8:P24),IF(O25="Breedte",$K25-SUM(P$8:P24),IF(O24="Breedte",1-SUM(P$8:P24)," "))))</f>
        <v xml:space="preserve"> </v>
      </c>
      <c r="Q25" s="57" t="str">
        <f t="shared" si="20"/>
        <v/>
      </c>
      <c r="R25" s="181">
        <f t="shared" si="19"/>
        <v>230</v>
      </c>
      <c r="S25" s="12">
        <f t="shared" si="5"/>
        <v>133</v>
      </c>
      <c r="T25" s="18">
        <f t="shared" si="6"/>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7"/>
        <v>1</v>
      </c>
      <c r="Z25" s="12">
        <f t="shared" si="8"/>
        <v>1</v>
      </c>
      <c r="AA25" s="12">
        <f t="shared" si="9"/>
        <v>1</v>
      </c>
      <c r="AB25" s="12">
        <f t="shared" si="10"/>
        <v>1</v>
      </c>
      <c r="AD25" s="12">
        <f t="shared" si="11"/>
        <v>133</v>
      </c>
      <c r="AE25" s="18">
        <f t="shared" si="12"/>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3"/>
        <v>1</v>
      </c>
      <c r="AK25" s="12">
        <f t="shared" si="14"/>
        <v>1</v>
      </c>
      <c r="AL25" s="12">
        <f t="shared" si="15"/>
        <v>1</v>
      </c>
      <c r="AM25" s="12">
        <f t="shared" si="16"/>
        <v>1</v>
      </c>
      <c r="AQ25" s="30"/>
      <c r="AR25" s="31"/>
      <c r="AS25" s="32" t="s">
        <v>17</v>
      </c>
      <c r="AT25" s="32" t="s">
        <v>18</v>
      </c>
      <c r="AU25" s="32" t="s">
        <v>19</v>
      </c>
      <c r="AV25" s="138" t="s">
        <v>20</v>
      </c>
      <c r="AW25" s="140"/>
      <c r="AX25" s="140"/>
      <c r="AY25" s="32" t="s">
        <v>17</v>
      </c>
      <c r="AZ25" s="32" t="s">
        <v>31</v>
      </c>
      <c r="BA25" s="32" t="s">
        <v>19</v>
      </c>
      <c r="BB25" s="33" t="s">
        <v>20</v>
      </c>
    </row>
    <row r="26" spans="1:55" ht="12" customHeight="1" thickBot="1" x14ac:dyDescent="0.2">
      <c r="A26" s="5">
        <f t="shared" si="0"/>
        <v>0</v>
      </c>
      <c r="B26" s="5">
        <f t="shared" si="1"/>
        <v>0</v>
      </c>
      <c r="C26" s="14">
        <f t="shared" si="17"/>
        <v>132</v>
      </c>
      <c r="F26" s="242">
        <f>VLOOKUP(C26,Blad1!$A:$K,11,0)</f>
        <v>230</v>
      </c>
      <c r="G26" s="67" t="str">
        <f t="shared" si="18"/>
        <v/>
      </c>
      <c r="H26" s="4" t="str">
        <f>IF(G26="I",$K26,IF(G26="II",$K26-SUM(H$8:H25),IF(G26="III",$K26-SUM(H$8:H25),IF(G26="IV",$K26-SUM(H$8:H25),IF(G26="V",1-SUM(H$8:H25)," ")))))</f>
        <v xml:space="preserve"> </v>
      </c>
      <c r="I26" s="68" t="str">
        <f t="shared" si="2"/>
        <v/>
      </c>
      <c r="J26" s="43" t="str">
        <f>IF(I26="A",$K26,IF(I26="B",$K26-SUM(J$8:J25),IF(I26="C",$K26-SUM(J$8:J25),IF(I26="D",$K26-SUM(J$8:J25),IF(I26="E",1-SUM(J$8:J25)," ")))))</f>
        <v xml:space="preserve"> </v>
      </c>
      <c r="K26" s="1">
        <f>IF(C$4=0,0,(SUM(D$8:D26)/C$4))</f>
        <v>0</v>
      </c>
      <c r="L26" s="9" t="str">
        <f t="shared" si="3"/>
        <v xml:space="preserve"> </v>
      </c>
      <c r="M26" s="2" t="str">
        <f>IF(U26=2,K26,IF(W26=2,K26-SUM(M$8:M25),IF(X26=2,K26-SUM(M$8:M25),IF(X25=2,1-SUM(M$8:M25)," "))))</f>
        <v xml:space="preserve"> </v>
      </c>
      <c r="N26" s="1" t="str">
        <f t="shared" si="4"/>
        <v xml:space="preserve"> </v>
      </c>
      <c r="P26" s="3" t="str">
        <f>IF(O26="Plus",$K26,IF(O26="Basis",$K26-SUM(P$8:P25),IF(O26="Breedte",$K26-SUM(P$8:P25),IF(O25="Breedte",1-SUM(P$8:P25)," "))))</f>
        <v xml:space="preserve"> </v>
      </c>
      <c r="Q26" s="57" t="str">
        <f t="shared" si="20"/>
        <v/>
      </c>
      <c r="R26" s="181">
        <f t="shared" si="19"/>
        <v>230</v>
      </c>
      <c r="S26" s="12">
        <f t="shared" si="5"/>
        <v>132</v>
      </c>
      <c r="T26" s="18">
        <f t="shared" si="6"/>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7"/>
        <v>1</v>
      </c>
      <c r="Z26" s="12">
        <f t="shared" si="8"/>
        <v>1</v>
      </c>
      <c r="AA26" s="12">
        <f t="shared" si="9"/>
        <v>1</v>
      </c>
      <c r="AB26" s="12">
        <f t="shared" si="10"/>
        <v>1</v>
      </c>
      <c r="AD26" s="12">
        <f t="shared" si="11"/>
        <v>132</v>
      </c>
      <c r="AE26" s="18">
        <f t="shared" si="12"/>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3"/>
        <v>1</v>
      </c>
      <c r="AK26" s="12">
        <f t="shared" si="14"/>
        <v>1</v>
      </c>
      <c r="AL26" s="12">
        <f t="shared" si="15"/>
        <v>1</v>
      </c>
      <c r="AM26" s="12">
        <f t="shared" si="16"/>
        <v>1</v>
      </c>
      <c r="AQ26" s="49" t="s">
        <v>24</v>
      </c>
      <c r="AR26" s="50">
        <v>0.2</v>
      </c>
      <c r="AS26" s="125">
        <f>IF(AS18=0,0,VLOOKUP("Plus",$L:$R,7,FALSE))</f>
        <v>0</v>
      </c>
      <c r="AT26" s="19">
        <f>AT18</f>
        <v>0</v>
      </c>
      <c r="AU26" s="20">
        <f>AU18</f>
        <v>0</v>
      </c>
      <c r="AV26" s="20">
        <f>AV18</f>
        <v>0</v>
      </c>
      <c r="AW26" s="131"/>
      <c r="AX26" s="132"/>
      <c r="AY26" s="126">
        <f>IF(AY18=0,0,VLOOKUP("Plus",$O:$T,4,FALSE))</f>
        <v>0</v>
      </c>
      <c r="AZ26" s="47">
        <f t="shared" ref="AZ26:BB28" si="22">AZ18</f>
        <v>0</v>
      </c>
      <c r="BA26" s="26">
        <f t="shared" si="22"/>
        <v>0</v>
      </c>
      <c r="BB26" s="22">
        <f t="shared" si="22"/>
        <v>0</v>
      </c>
    </row>
    <row r="27" spans="1:55" ht="12" customHeight="1" thickTop="1" thickBot="1" x14ac:dyDescent="0.2">
      <c r="A27" s="5">
        <f t="shared" si="0"/>
        <v>0</v>
      </c>
      <c r="B27" s="5">
        <f t="shared" si="1"/>
        <v>0</v>
      </c>
      <c r="C27" s="14">
        <f t="shared" si="17"/>
        <v>131</v>
      </c>
      <c r="F27" s="242">
        <f>VLOOKUP(C27,Blad1!$A:$K,11,0)</f>
        <v>230</v>
      </c>
      <c r="G27" s="67" t="str">
        <f t="shared" si="18"/>
        <v/>
      </c>
      <c r="H27" s="4" t="str">
        <f>IF(G27="I",$K27,IF(G27="II",$K27-SUM(H$8:H26),IF(G27="III",$K27-SUM(H$8:H26),IF(G27="IV",$K27-SUM(H$8:H26),IF(G27="V",1-SUM(H$8:H26)," ")))))</f>
        <v xml:space="preserve"> </v>
      </c>
      <c r="I27" s="68" t="str">
        <f t="shared" si="2"/>
        <v/>
      </c>
      <c r="J27" s="43" t="str">
        <f>IF(I27="A",$K27,IF(I27="B",$K27-SUM(J$8:J26),IF(I27="C",$K27-SUM(J$8:J26),IF(I27="D",$K27-SUM(J$8:J26),IF(I27="E",1-SUM(J$8:J26)," ")))))</f>
        <v xml:space="preserve"> </v>
      </c>
      <c r="K27" s="1">
        <f>IF(C$4=0,0,(SUM(D$8:D27)/C$4))</f>
        <v>0</v>
      </c>
      <c r="L27" s="9" t="str">
        <f t="shared" si="3"/>
        <v xml:space="preserve"> </v>
      </c>
      <c r="M27" s="2" t="str">
        <f>IF(U27=2,K27,IF(W27=2,K27-SUM(M$8:M26),IF(X27=2,K27-SUM(M$8:M26),IF(X26=2,1-SUM(M$8:M26)," "))))</f>
        <v xml:space="preserve"> </v>
      </c>
      <c r="N27" s="1" t="str">
        <f t="shared" si="4"/>
        <v xml:space="preserve"> </v>
      </c>
      <c r="P27" s="3" t="str">
        <f>IF(O27="Plus",$K27,IF(O27="Basis",$K27-SUM(P$8:P26),IF(O27="Breedte",$K27-SUM(P$8:P26),IF(O26="Breedte",1-SUM(P$8:P26)," "))))</f>
        <v xml:space="preserve"> </v>
      </c>
      <c r="Q27" s="57" t="str">
        <f t="shared" si="20"/>
        <v/>
      </c>
      <c r="R27" s="181">
        <f t="shared" si="19"/>
        <v>230</v>
      </c>
      <c r="S27" s="12">
        <f t="shared" si="5"/>
        <v>131</v>
      </c>
      <c r="T27" s="18">
        <f t="shared" si="6"/>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7"/>
        <v>1</v>
      </c>
      <c r="Z27" s="12">
        <f t="shared" si="8"/>
        <v>1</v>
      </c>
      <c r="AA27" s="12">
        <f t="shared" si="9"/>
        <v>1</v>
      </c>
      <c r="AB27" s="12">
        <f t="shared" si="10"/>
        <v>1</v>
      </c>
      <c r="AD27" s="12">
        <f t="shared" si="11"/>
        <v>131</v>
      </c>
      <c r="AE27" s="18">
        <f t="shared" si="12"/>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3"/>
        <v>1</v>
      </c>
      <c r="AK27" s="12">
        <f t="shared" si="14"/>
        <v>1</v>
      </c>
      <c r="AL27" s="12">
        <f t="shared" si="15"/>
        <v>1</v>
      </c>
      <c r="AM27" s="12">
        <f t="shared" si="16"/>
        <v>1</v>
      </c>
      <c r="AQ27" s="49" t="s">
        <v>22</v>
      </c>
      <c r="AR27" s="50">
        <v>0.6</v>
      </c>
      <c r="AS27" s="125">
        <f>IF(AS19=0,0,VLOOKUP("Basis",$L:$R,7,FALSE))</f>
        <v>0</v>
      </c>
      <c r="AT27" s="19">
        <f>AT19</f>
        <v>0</v>
      </c>
      <c r="AU27" s="20">
        <f t="shared" ref="AU27:AV28" si="23">AU19</f>
        <v>0</v>
      </c>
      <c r="AV27" s="20">
        <f t="shared" si="23"/>
        <v>0</v>
      </c>
      <c r="AW27" s="133"/>
      <c r="AX27" s="134"/>
      <c r="AY27" s="126">
        <f>IF(AY19=0,0,VLOOKUP("Basis",$O:$T,4,FALSE))</f>
        <v>0</v>
      </c>
      <c r="AZ27" s="47">
        <f t="shared" si="22"/>
        <v>0</v>
      </c>
      <c r="BA27" s="26">
        <f t="shared" si="22"/>
        <v>0</v>
      </c>
      <c r="BB27" s="22">
        <f t="shared" si="22"/>
        <v>0</v>
      </c>
    </row>
    <row r="28" spans="1:55" ht="12" customHeight="1" thickTop="1" thickBot="1" x14ac:dyDescent="0.2">
      <c r="A28" s="5">
        <f t="shared" si="0"/>
        <v>0</v>
      </c>
      <c r="B28" s="5">
        <f t="shared" si="1"/>
        <v>0</v>
      </c>
      <c r="C28" s="14">
        <f t="shared" si="17"/>
        <v>130</v>
      </c>
      <c r="F28" s="242">
        <f>VLOOKUP(C28,Blad1!$A:$K,11,0)</f>
        <v>230</v>
      </c>
      <c r="G28" s="67" t="str">
        <f t="shared" si="18"/>
        <v/>
      </c>
      <c r="H28" s="4" t="str">
        <f>IF(G28="I",$K28,IF(G28="II",$K28-SUM(H$8:H27),IF(G28="III",$K28-SUM(H$8:H27),IF(G28="IV",$K28-SUM(H$8:H27),IF(G28="V",1-SUM(H$8:H27)," ")))))</f>
        <v xml:space="preserve"> </v>
      </c>
      <c r="I28" s="68" t="str">
        <f t="shared" si="2"/>
        <v/>
      </c>
      <c r="J28" s="43" t="str">
        <f>IF(I28="A",$K28,IF(I28="B",$K28-SUM(J$8:J27),IF(I28="C",$K28-SUM(J$8:J27),IF(I28="D",$K28-SUM(J$8:J27),IF(I28="E",1-SUM(J$8:J27)," ")))))</f>
        <v xml:space="preserve"> </v>
      </c>
      <c r="K28" s="1">
        <f>IF(C$4=0,0,(SUM(D$8:D28)/C$4))</f>
        <v>0</v>
      </c>
      <c r="L28" s="9" t="str">
        <f t="shared" si="3"/>
        <v xml:space="preserve"> </v>
      </c>
      <c r="M28" s="2" t="str">
        <f>IF(U28=2,K28,IF(W28=2,K28-SUM(M$8:M27),IF(X28=2,K28-SUM(M$8:M27),IF(X27=2,1-SUM(M$8:M27)," "))))</f>
        <v xml:space="preserve"> </v>
      </c>
      <c r="N28" s="1" t="str">
        <f t="shared" si="4"/>
        <v xml:space="preserve"> </v>
      </c>
      <c r="P28" s="3" t="str">
        <f>IF(O28="Plus",$K28,IF(O28="Basis",$K28-SUM(P$8:P27),IF(O28="Breedte",$K28-SUM(P$8:P27),IF(O27="Breedte",1-SUM(P$8:P27)," "))))</f>
        <v xml:space="preserve"> </v>
      </c>
      <c r="Q28" s="57" t="str">
        <f t="shared" si="20"/>
        <v/>
      </c>
      <c r="R28" s="181">
        <f t="shared" si="19"/>
        <v>230</v>
      </c>
      <c r="S28" s="12">
        <f t="shared" si="5"/>
        <v>130</v>
      </c>
      <c r="T28" s="18">
        <f t="shared" si="6"/>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7"/>
        <v>1</v>
      </c>
      <c r="Z28" s="12">
        <f t="shared" si="8"/>
        <v>1</v>
      </c>
      <c r="AA28" s="12">
        <f t="shared" si="9"/>
        <v>1</v>
      </c>
      <c r="AB28" s="12">
        <f t="shared" si="10"/>
        <v>1</v>
      </c>
      <c r="AD28" s="12">
        <f t="shared" si="11"/>
        <v>130</v>
      </c>
      <c r="AE28" s="18">
        <f t="shared" si="12"/>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3"/>
        <v>1</v>
      </c>
      <c r="AK28" s="12">
        <f t="shared" si="14"/>
        <v>1</v>
      </c>
      <c r="AL28" s="12">
        <f t="shared" si="15"/>
        <v>1</v>
      </c>
      <c r="AM28" s="12">
        <f t="shared" si="16"/>
        <v>1</v>
      </c>
      <c r="AQ28" s="49" t="s">
        <v>23</v>
      </c>
      <c r="AR28" s="50">
        <v>0.2</v>
      </c>
      <c r="AS28" s="125">
        <f>IF(AS20=0,0,VLOOKUP("Breedte",$L:$R,7,FALSE))</f>
        <v>0</v>
      </c>
      <c r="AT28" s="19">
        <f>AT20</f>
        <v>0</v>
      </c>
      <c r="AU28" s="20">
        <f t="shared" si="23"/>
        <v>0</v>
      </c>
      <c r="AV28" s="20">
        <f t="shared" si="23"/>
        <v>0</v>
      </c>
      <c r="AW28" s="133"/>
      <c r="AX28" s="134"/>
      <c r="AY28" s="126">
        <f>IF(AY20=0,0,VLOOKUP("Breedte",$O:$T,4,FALSE))</f>
        <v>0</v>
      </c>
      <c r="AZ28" s="47">
        <f t="shared" si="22"/>
        <v>0</v>
      </c>
      <c r="BA28" s="26">
        <f t="shared" si="22"/>
        <v>0</v>
      </c>
      <c r="BB28" s="22">
        <f t="shared" si="22"/>
        <v>0</v>
      </c>
    </row>
    <row r="29" spans="1:55" ht="12" customHeight="1" thickTop="1" thickBot="1" x14ac:dyDescent="0.2">
      <c r="A29" s="5">
        <f t="shared" si="0"/>
        <v>0</v>
      </c>
      <c r="B29" s="5">
        <f t="shared" si="1"/>
        <v>0</v>
      </c>
      <c r="C29" s="14">
        <f t="shared" si="17"/>
        <v>129</v>
      </c>
      <c r="F29" s="242">
        <f>VLOOKUP(C29,Blad1!$A:$K,11,0)</f>
        <v>228</v>
      </c>
      <c r="G29" s="67" t="str">
        <f t="shared" si="18"/>
        <v/>
      </c>
      <c r="H29" s="4" t="str">
        <f>IF(G29="I",$K29,IF(G29="II",$K29-SUM(H$8:H28),IF(G29="III",$K29-SUM(H$8:H28),IF(G29="IV",$K29-SUM(H$8:H28),IF(G29="V",1-SUM(H$8:H28)," ")))))</f>
        <v xml:space="preserve"> </v>
      </c>
      <c r="I29" s="68" t="str">
        <f t="shared" si="2"/>
        <v/>
      </c>
      <c r="J29" s="43" t="str">
        <f>IF(I29="A",$K29,IF(I29="B",$K29-SUM(J$8:J28),IF(I29="C",$K29-SUM(J$8:J28),IF(I29="D",$K29-SUM(J$8:J28),IF(I29="E",1-SUM(J$8:J28)," ")))))</f>
        <v xml:space="preserve"> </v>
      </c>
      <c r="K29" s="1">
        <f>IF(C$4=0,0,(SUM(D$8:D29)/C$4))</f>
        <v>0</v>
      </c>
      <c r="L29" s="9" t="str">
        <f t="shared" si="3"/>
        <v xml:space="preserve"> </v>
      </c>
      <c r="M29" s="2" t="str">
        <f>IF(U29=2,K29,IF(W29=2,K29-SUM(M$8:M28),IF(X29=2,K29-SUM(M$8:M28),IF(X28=2,1-SUM(M$8:M28)," "))))</f>
        <v xml:space="preserve"> </v>
      </c>
      <c r="N29" s="1" t="str">
        <f t="shared" si="4"/>
        <v xml:space="preserve"> </v>
      </c>
      <c r="P29" s="3" t="str">
        <f>IF(O29="Plus",$K29,IF(O29="Basis",$K29-SUM(P$8:P28),IF(O29="Breedte",$K29-SUM(P$8:P28),IF(O28="Breedte",1-SUM(P$8:P28)," "))))</f>
        <v xml:space="preserve"> </v>
      </c>
      <c r="Q29" s="57" t="str">
        <f t="shared" si="20"/>
        <v/>
      </c>
      <c r="R29" s="181">
        <f t="shared" si="19"/>
        <v>228</v>
      </c>
      <c r="S29" s="12">
        <f t="shared" si="5"/>
        <v>129</v>
      </c>
      <c r="T29" s="18">
        <f t="shared" si="6"/>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7"/>
        <v>1</v>
      </c>
      <c r="Z29" s="12">
        <f t="shared" si="8"/>
        <v>1</v>
      </c>
      <c r="AA29" s="12">
        <f t="shared" si="9"/>
        <v>1</v>
      </c>
      <c r="AB29" s="12">
        <f t="shared" si="10"/>
        <v>1</v>
      </c>
      <c r="AD29" s="12">
        <f t="shared" si="11"/>
        <v>129</v>
      </c>
      <c r="AE29" s="18">
        <f t="shared" si="12"/>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3"/>
        <v>1</v>
      </c>
      <c r="AK29" s="12">
        <f t="shared" si="14"/>
        <v>1</v>
      </c>
      <c r="AL29" s="12">
        <f t="shared" si="15"/>
        <v>1</v>
      </c>
      <c r="AM29" s="12">
        <f t="shared" si="16"/>
        <v>1</v>
      </c>
      <c r="AQ29" s="49" t="s">
        <v>25</v>
      </c>
      <c r="AR29" s="50"/>
      <c r="AS29" s="125"/>
      <c r="AT29" s="19"/>
      <c r="AU29" s="20"/>
      <c r="AV29" s="20">
        <f>IF(SUM(AT26:AT28)&lt;AT30,1,0)</f>
        <v>0</v>
      </c>
      <c r="AW29" s="133"/>
      <c r="AX29" s="134"/>
      <c r="AY29" s="21"/>
      <c r="AZ29" s="47"/>
      <c r="BA29" s="26"/>
      <c r="BB29" s="22">
        <f>IF(SUM(W11:W13)=0,0,IF(SUM(AT26:AT28)&lt;AT30,1,0))</f>
        <v>0</v>
      </c>
    </row>
    <row r="30" spans="1:55" ht="12" customHeight="1" thickTop="1" thickBot="1" x14ac:dyDescent="0.2">
      <c r="A30" s="5">
        <f t="shared" si="0"/>
        <v>0</v>
      </c>
      <c r="B30" s="5">
        <f t="shared" si="1"/>
        <v>0</v>
      </c>
      <c r="C30" s="14">
        <f t="shared" si="17"/>
        <v>128</v>
      </c>
      <c r="F30" s="242">
        <f>VLOOKUP(C30,Blad1!$A:$K,11,0)</f>
        <v>227</v>
      </c>
      <c r="G30" s="67" t="str">
        <f t="shared" si="18"/>
        <v/>
      </c>
      <c r="H30" s="4" t="str">
        <f>IF(G30="I",$K30,IF(G30="II",$K30-SUM(H$8:H29),IF(G30="III",$K30-SUM(H$8:H29),IF(G30="IV",$K30-SUM(H$8:H29),IF(G30="V",1-SUM(H$8:H29)," ")))))</f>
        <v xml:space="preserve"> </v>
      </c>
      <c r="I30" s="68" t="str">
        <f t="shared" si="2"/>
        <v/>
      </c>
      <c r="J30" s="43" t="str">
        <f>IF(I30="A",$K30,IF(I30="B",$K30-SUM(J$8:J29),IF(I30="C",$K30-SUM(J$8:J29),IF(I30="D",$K30-SUM(J$8:J29),IF(I30="E",1-SUM(J$8:J29)," ")))))</f>
        <v xml:space="preserve"> </v>
      </c>
      <c r="K30" s="1">
        <f>IF(C$4=0,0,(SUM(D$8:D30)/C$4))</f>
        <v>0</v>
      </c>
      <c r="L30" s="9" t="str">
        <f t="shared" si="3"/>
        <v xml:space="preserve"> </v>
      </c>
      <c r="M30" s="2" t="str">
        <f>IF(U30=2,K30,IF(W30=2,K30-SUM(M$8:M29),IF(X30=2,K30-SUM(M$8:M29),IF(X29=2,1-SUM(M$8:M29)," "))))</f>
        <v xml:space="preserve"> </v>
      </c>
      <c r="N30" s="1" t="str">
        <f t="shared" si="4"/>
        <v xml:space="preserve"> </v>
      </c>
      <c r="P30" s="3" t="str">
        <f>IF(O30="Plus",$K30,IF(O30="Basis",$K30-SUM(P$8:P29),IF(O30="Breedte",$K30-SUM(P$8:P29),IF(O29="Breedte",1-SUM(P$8:P29)," "))))</f>
        <v xml:space="preserve"> </v>
      </c>
      <c r="Q30" s="57" t="str">
        <f t="shared" si="20"/>
        <v/>
      </c>
      <c r="R30" s="181">
        <f t="shared" si="19"/>
        <v>227</v>
      </c>
      <c r="S30" s="12">
        <f t="shared" si="5"/>
        <v>128</v>
      </c>
      <c r="T30" s="18">
        <f t="shared" si="6"/>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7"/>
        <v>1</v>
      </c>
      <c r="Z30" s="12">
        <f t="shared" si="8"/>
        <v>1</v>
      </c>
      <c r="AA30" s="12">
        <f t="shared" si="9"/>
        <v>1</v>
      </c>
      <c r="AB30" s="12">
        <f t="shared" si="10"/>
        <v>1</v>
      </c>
      <c r="AD30" s="12">
        <f t="shared" si="11"/>
        <v>128</v>
      </c>
      <c r="AE30" s="18">
        <f t="shared" si="12"/>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3"/>
        <v>1</v>
      </c>
      <c r="AK30" s="12">
        <f t="shared" si="14"/>
        <v>1</v>
      </c>
      <c r="AL30" s="12">
        <f t="shared" si="15"/>
        <v>1</v>
      </c>
      <c r="AM30" s="12">
        <f t="shared" si="16"/>
        <v>1</v>
      </c>
      <c r="AQ30" s="52"/>
      <c r="AR30" s="53"/>
      <c r="AS30" s="36"/>
      <c r="AT30" s="143">
        <f>$C$4</f>
        <v>0</v>
      </c>
      <c r="AU30" s="36"/>
      <c r="AV30" s="36"/>
      <c r="AW30" s="137"/>
      <c r="AX30" s="137"/>
      <c r="AY30" s="37"/>
      <c r="AZ30" s="48">
        <f>AT30</f>
        <v>0</v>
      </c>
      <c r="BA30" s="37"/>
      <c r="BB30" s="38"/>
    </row>
    <row r="31" spans="1:55" ht="12" customHeight="1" thickTop="1" thickBot="1" x14ac:dyDescent="0.2">
      <c r="A31" s="5">
        <f t="shared" si="0"/>
        <v>0</v>
      </c>
      <c r="B31" s="5">
        <f t="shared" si="1"/>
        <v>0</v>
      </c>
      <c r="C31" s="14">
        <f t="shared" si="17"/>
        <v>127</v>
      </c>
      <c r="F31" s="242">
        <f>VLOOKUP(C31,Blad1!$A:$K,11,0)</f>
        <v>226</v>
      </c>
      <c r="G31" s="67" t="str">
        <f t="shared" si="18"/>
        <v/>
      </c>
      <c r="H31" s="4" t="str">
        <f>IF(G31="I",$K31,IF(G31="II",$K31-SUM(H$8:H30),IF(G31="III",$K31-SUM(H$8:H30),IF(G31="IV",$K31-SUM(H$8:H30),IF(G31="V",1-SUM(H$8:H30)," ")))))</f>
        <v xml:space="preserve"> </v>
      </c>
      <c r="I31" s="68" t="str">
        <f t="shared" si="2"/>
        <v/>
      </c>
      <c r="J31" s="43" t="str">
        <f>IF(I31="A",$K31,IF(I31="B",$K31-SUM(J$8:J30),IF(I31="C",$K31-SUM(J$8:J30),IF(I31="D",$K31-SUM(J$8:J30),IF(I31="E",1-SUM(J$8:J30)," ")))))</f>
        <v xml:space="preserve"> </v>
      </c>
      <c r="K31" s="1">
        <f>IF(C$4=0,0,(SUM(D$8:D31)/C$4))</f>
        <v>0</v>
      </c>
      <c r="L31" s="9" t="str">
        <f t="shared" si="3"/>
        <v xml:space="preserve"> </v>
      </c>
      <c r="M31" s="2" t="str">
        <f>IF(U31=2,K31,IF(W31=2,K31-SUM(M$8:M30),IF(X31=2,K31-SUM(M$8:M30),IF(X30=2,1-SUM(M$8:M30)," "))))</f>
        <v xml:space="preserve"> </v>
      </c>
      <c r="N31" s="1" t="str">
        <f t="shared" si="4"/>
        <v xml:space="preserve"> </v>
      </c>
      <c r="P31" s="3" t="str">
        <f>IF(O31="Plus",$K31,IF(O31="Basis",$K31-SUM(P$8:P30),IF(O31="Breedte",$K31-SUM(P$8:P30),IF(O30="Breedte",1-SUM(P$8:P30)," "))))</f>
        <v xml:space="preserve"> </v>
      </c>
      <c r="Q31" s="57" t="str">
        <f t="shared" si="20"/>
        <v/>
      </c>
      <c r="R31" s="181">
        <f t="shared" si="19"/>
        <v>226</v>
      </c>
      <c r="S31" s="12">
        <f t="shared" si="5"/>
        <v>127</v>
      </c>
      <c r="T31" s="18">
        <f t="shared" si="6"/>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7"/>
        <v>1</v>
      </c>
      <c r="Z31" s="12">
        <f t="shared" si="8"/>
        <v>1</v>
      </c>
      <c r="AA31" s="12">
        <f t="shared" si="9"/>
        <v>1</v>
      </c>
      <c r="AB31" s="12">
        <f t="shared" si="10"/>
        <v>1</v>
      </c>
      <c r="AD31" s="12">
        <f t="shared" si="11"/>
        <v>127</v>
      </c>
      <c r="AE31" s="18">
        <f t="shared" si="12"/>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3"/>
        <v>1</v>
      </c>
      <c r="AK31" s="12">
        <f t="shared" si="14"/>
        <v>1</v>
      </c>
      <c r="AL31" s="12">
        <f t="shared" si="15"/>
        <v>1</v>
      </c>
      <c r="AM31" s="12">
        <f t="shared" si="16"/>
        <v>1</v>
      </c>
      <c r="AQ31" s="60"/>
      <c r="AR31" s="60"/>
      <c r="AS31" s="60"/>
      <c r="AT31" s="60"/>
      <c r="AU31" s="60"/>
      <c r="AV31" s="60"/>
      <c r="AW31" s="136"/>
      <c r="AX31" s="136"/>
      <c r="AY31" s="60"/>
      <c r="AZ31" s="60"/>
      <c r="BA31" s="60"/>
      <c r="BB31" s="60"/>
    </row>
    <row r="32" spans="1:55" ht="12" customHeight="1" thickTop="1" x14ac:dyDescent="0.15">
      <c r="A32" s="5">
        <f t="shared" si="0"/>
        <v>0</v>
      </c>
      <c r="B32" s="5">
        <f t="shared" si="1"/>
        <v>0</v>
      </c>
      <c r="C32" s="14">
        <f t="shared" si="17"/>
        <v>126</v>
      </c>
      <c r="F32" s="242">
        <f>VLOOKUP(C32,Blad1!$A:$K,11,0)</f>
        <v>225</v>
      </c>
      <c r="G32" s="67" t="str">
        <f t="shared" si="18"/>
        <v/>
      </c>
      <c r="H32" s="4" t="str">
        <f>IF(G32="I",$K32,IF(G32="II",$K32-SUM(H$8:H31),IF(G32="III",$K32-SUM(H$8:H31),IF(G32="IV",$K32-SUM(H$8:H31),IF(G32="V",1-SUM(H$8:H31)," ")))))</f>
        <v xml:space="preserve"> </v>
      </c>
      <c r="I32" s="68" t="str">
        <f t="shared" si="2"/>
        <v/>
      </c>
      <c r="J32" s="43" t="str">
        <f>IF(I32="A",$K32,IF(I32="B",$K32-SUM(J$8:J31),IF(I32="C",$K32-SUM(J$8:J31),IF(I32="D",$K32-SUM(J$8:J31),IF(I32="E",1-SUM(J$8:J31)," ")))))</f>
        <v xml:space="preserve"> </v>
      </c>
      <c r="K32" s="1">
        <f>IF(C$4=0,0,(SUM(D$8:D32)/C$4))</f>
        <v>0</v>
      </c>
      <c r="L32" s="9" t="str">
        <f t="shared" si="3"/>
        <v xml:space="preserve"> </v>
      </c>
      <c r="M32" s="2" t="str">
        <f>IF(U32=2,K32,IF(W32=2,K32-SUM(M$8:M31),IF(X32=2,K32-SUM(M$8:M31),IF(X31=2,1-SUM(M$8:M31)," "))))</f>
        <v xml:space="preserve"> </v>
      </c>
      <c r="N32" s="1" t="str">
        <f t="shared" si="4"/>
        <v xml:space="preserve"> </v>
      </c>
      <c r="P32" s="3" t="str">
        <f>IF(O32="Plus",$K32,IF(O32="Basis",$K32-SUM(P$8:P31),IF(O32="Breedte",$K32-SUM(P$8:P31),IF(O31="Breedte",1-SUM(P$8:P31)," "))))</f>
        <v xml:space="preserve"> </v>
      </c>
      <c r="Q32" s="57" t="str">
        <f t="shared" si="20"/>
        <v/>
      </c>
      <c r="R32" s="181">
        <f t="shared" si="19"/>
        <v>225</v>
      </c>
      <c r="S32" s="12">
        <f t="shared" si="5"/>
        <v>126</v>
      </c>
      <c r="T32" s="18">
        <f t="shared" si="6"/>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7"/>
        <v>1</v>
      </c>
      <c r="Z32" s="12">
        <f t="shared" si="8"/>
        <v>1</v>
      </c>
      <c r="AA32" s="12">
        <f t="shared" si="9"/>
        <v>1</v>
      </c>
      <c r="AB32" s="12">
        <f t="shared" si="10"/>
        <v>1</v>
      </c>
      <c r="AD32" s="12">
        <f t="shared" si="11"/>
        <v>126</v>
      </c>
      <c r="AE32" s="18">
        <f t="shared" si="12"/>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3"/>
        <v>1</v>
      </c>
      <c r="AK32" s="12">
        <f t="shared" si="14"/>
        <v>1</v>
      </c>
      <c r="AL32" s="12">
        <f t="shared" si="15"/>
        <v>1</v>
      </c>
      <c r="AM32" s="12">
        <f t="shared" si="16"/>
        <v>1</v>
      </c>
      <c r="AQ32" s="49" t="s">
        <v>24</v>
      </c>
      <c r="AR32" s="51"/>
      <c r="AS32" s="123"/>
      <c r="AT32" s="51"/>
      <c r="AU32" s="51"/>
      <c r="AV32" s="51"/>
      <c r="AW32" s="51"/>
      <c r="AX32" s="51"/>
      <c r="AY32" s="51"/>
      <c r="AZ32" s="51"/>
      <c r="BA32" s="51"/>
      <c r="BB32" s="55"/>
    </row>
    <row r="33" spans="1:54" ht="12" customHeight="1" x14ac:dyDescent="0.15">
      <c r="A33" s="5">
        <f t="shared" si="0"/>
        <v>0</v>
      </c>
      <c r="B33" s="5">
        <f t="shared" si="1"/>
        <v>0</v>
      </c>
      <c r="C33" s="14">
        <f t="shared" si="17"/>
        <v>125</v>
      </c>
      <c r="F33" s="242">
        <f>VLOOKUP(C33,Blad1!$A:$K,11,0)</f>
        <v>223</v>
      </c>
      <c r="G33" s="67" t="str">
        <f t="shared" si="18"/>
        <v/>
      </c>
      <c r="H33" s="4" t="str">
        <f>IF(G33="I",$K33,IF(G33="II",$K33-SUM(H$8:H32),IF(G33="III",$K33-SUM(H$8:H32),IF(G33="IV",$K33-SUM(H$8:H32),IF(G33="V",1-SUM(H$8:H32)," ")))))</f>
        <v xml:space="preserve"> </v>
      </c>
      <c r="I33" s="68" t="str">
        <f t="shared" si="2"/>
        <v/>
      </c>
      <c r="J33" s="43" t="str">
        <f>IF(I33="A",$K33,IF(I33="B",$K33-SUM(J$8:J32),IF(I33="C",$K33-SUM(J$8:J32),IF(I33="D",$K33-SUM(J$8:J32),IF(I33="E",1-SUM(J$8:J32)," ")))))</f>
        <v xml:space="preserve"> </v>
      </c>
      <c r="K33" s="1">
        <f>IF(C$4=0,0,(SUM(D$8:D33)/C$4))</f>
        <v>0</v>
      </c>
      <c r="L33" s="9" t="str">
        <f t="shared" si="3"/>
        <v xml:space="preserve"> </v>
      </c>
      <c r="M33" s="2" t="str">
        <f>IF(U33=2,K33,IF(W33=2,K33-SUM(M$8:M32),IF(X33=2,K33-SUM(M$8:M32),IF(X32=2,1-SUM(M$8:M32)," "))))</f>
        <v xml:space="preserve"> </v>
      </c>
      <c r="N33" s="1" t="str">
        <f t="shared" si="4"/>
        <v xml:space="preserve"> </v>
      </c>
      <c r="P33" s="3" t="str">
        <f>IF(O33="Plus",$K33,IF(O33="Basis",$K33-SUM(P$8:P32),IF(O33="Breedte",$K33-SUM(P$8:P32),IF(O32="Breedte",1-SUM(P$8:P32)," "))))</f>
        <v xml:space="preserve"> </v>
      </c>
      <c r="Q33" s="57" t="str">
        <f t="shared" si="20"/>
        <v/>
      </c>
      <c r="R33" s="181">
        <f t="shared" si="19"/>
        <v>223</v>
      </c>
      <c r="S33" s="12">
        <f t="shared" si="5"/>
        <v>125</v>
      </c>
      <c r="T33" s="18">
        <f t="shared" si="6"/>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7"/>
        <v>1</v>
      </c>
      <c r="Z33" s="12">
        <f t="shared" si="8"/>
        <v>1</v>
      </c>
      <c r="AA33" s="12">
        <f t="shared" si="9"/>
        <v>1</v>
      </c>
      <c r="AB33" s="12">
        <f t="shared" si="10"/>
        <v>1</v>
      </c>
      <c r="AD33" s="12">
        <f t="shared" si="11"/>
        <v>125</v>
      </c>
      <c r="AE33" s="18">
        <f t="shared" si="12"/>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3"/>
        <v>1</v>
      </c>
      <c r="AK33" s="12">
        <f t="shared" si="14"/>
        <v>1</v>
      </c>
      <c r="AL33" s="12">
        <f t="shared" si="15"/>
        <v>1</v>
      </c>
      <c r="AM33" s="12">
        <f t="shared" si="16"/>
        <v>1</v>
      </c>
      <c r="AQ33" s="249" t="e">
        <f>VLOOKUP(AQ32,L8:Q275,6,FALSE)</f>
        <v>#N/A</v>
      </c>
      <c r="AR33" s="250"/>
      <c r="AS33" s="250"/>
      <c r="AT33" s="250"/>
      <c r="AU33" s="250"/>
      <c r="AV33" s="250"/>
      <c r="AW33" s="250"/>
      <c r="AX33" s="250"/>
      <c r="AY33" s="250"/>
      <c r="AZ33" s="250"/>
      <c r="BA33" s="250"/>
      <c r="BB33" s="251"/>
    </row>
    <row r="34" spans="1:54" ht="12" customHeight="1" x14ac:dyDescent="0.15">
      <c r="A34" s="5">
        <f t="shared" si="0"/>
        <v>0</v>
      </c>
      <c r="B34" s="5">
        <f t="shared" si="1"/>
        <v>0</v>
      </c>
      <c r="C34" s="14">
        <f t="shared" si="17"/>
        <v>124</v>
      </c>
      <c r="F34" s="242">
        <f>VLOOKUP(C34,Blad1!$A:$K,11,0)</f>
        <v>222</v>
      </c>
      <c r="G34" s="67" t="str">
        <f t="shared" si="18"/>
        <v/>
      </c>
      <c r="H34" s="4" t="str">
        <f>IF(G34="I",$K34,IF(G34="II",$K34-SUM(H$8:H33),IF(G34="III",$K34-SUM(H$8:H33),IF(G34="IV",$K34-SUM(H$8:H33),IF(G34="V",1-SUM(H$8:H33)," ")))))</f>
        <v xml:space="preserve"> </v>
      </c>
      <c r="I34" s="68" t="str">
        <f t="shared" si="2"/>
        <v/>
      </c>
      <c r="J34" s="43" t="str">
        <f>IF(I34="A",$K34,IF(I34="B",$K34-SUM(J$8:J33),IF(I34="C",$K34-SUM(J$8:J33),IF(I34="D",$K34-SUM(J$8:J33),IF(I34="E",1-SUM(J$8:J33)," ")))))</f>
        <v xml:space="preserve"> </v>
      </c>
      <c r="K34" s="1">
        <f>IF(C$4=0,0,(SUM(D$8:D34)/C$4))</f>
        <v>0</v>
      </c>
      <c r="L34" s="9" t="str">
        <f t="shared" si="3"/>
        <v xml:space="preserve"> </v>
      </c>
      <c r="M34" s="2" t="str">
        <f>IF(U34=2,K34,IF(W34=2,K34-SUM(M$8:M33),IF(X34=2,K34-SUM(M$8:M33),IF(X33=2,1-SUM(M$8:M33)," "))))</f>
        <v xml:space="preserve"> </v>
      </c>
      <c r="N34" s="1" t="str">
        <f t="shared" si="4"/>
        <v xml:space="preserve"> </v>
      </c>
      <c r="P34" s="3" t="str">
        <f>IF(O34="Plus",$K34,IF(O34="Basis",$K34-SUM(P$8:P33),IF(O34="Breedte",$K34-SUM(P$8:P33),IF(O33="Breedte",1-SUM(P$8:P33)," "))))</f>
        <v xml:space="preserve"> </v>
      </c>
      <c r="Q34" s="57" t="str">
        <f t="shared" si="20"/>
        <v/>
      </c>
      <c r="R34" s="181">
        <f t="shared" si="19"/>
        <v>222</v>
      </c>
      <c r="S34" s="12">
        <f t="shared" si="5"/>
        <v>124</v>
      </c>
      <c r="T34" s="18">
        <f t="shared" si="6"/>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7"/>
        <v>1</v>
      </c>
      <c r="Z34" s="12">
        <f t="shared" si="8"/>
        <v>1</v>
      </c>
      <c r="AA34" s="12">
        <f t="shared" si="9"/>
        <v>1</v>
      </c>
      <c r="AB34" s="12">
        <f t="shared" si="10"/>
        <v>1</v>
      </c>
      <c r="AD34" s="12">
        <f t="shared" si="11"/>
        <v>124</v>
      </c>
      <c r="AE34" s="18">
        <f t="shared" si="12"/>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3"/>
        <v>1</v>
      </c>
      <c r="AK34" s="12">
        <f t="shared" si="14"/>
        <v>1</v>
      </c>
      <c r="AL34" s="12">
        <f t="shared" si="15"/>
        <v>1</v>
      </c>
      <c r="AM34" s="12">
        <f t="shared" si="16"/>
        <v>1</v>
      </c>
      <c r="AQ34" s="49" t="s">
        <v>22</v>
      </c>
      <c r="AR34" s="51"/>
      <c r="AS34" s="123"/>
      <c r="AT34" s="51"/>
      <c r="AU34" s="51"/>
      <c r="AV34" s="51"/>
      <c r="AW34" s="51"/>
      <c r="AX34" s="51"/>
      <c r="AY34" s="51"/>
      <c r="AZ34" s="51"/>
      <c r="BA34" s="51"/>
      <c r="BB34" s="55"/>
    </row>
    <row r="35" spans="1:54" ht="24" customHeight="1" x14ac:dyDescent="0.15">
      <c r="A35" s="5">
        <f t="shared" si="0"/>
        <v>0</v>
      </c>
      <c r="B35" s="5">
        <f t="shared" si="1"/>
        <v>0</v>
      </c>
      <c r="C35" s="14">
        <f t="shared" si="17"/>
        <v>123</v>
      </c>
      <c r="F35" s="242">
        <f>VLOOKUP(C35,Blad1!$A:$K,11,0)</f>
        <v>221</v>
      </c>
      <c r="G35" s="67" t="str">
        <f t="shared" si="18"/>
        <v/>
      </c>
      <c r="H35" s="4" t="str">
        <f>IF(G35="I",$K35,IF(G35="II",$K35-SUM(H$8:H34),IF(G35="III",$K35-SUM(H$8:H34),IF(G35="IV",$K35-SUM(H$8:H34),IF(G35="V",1-SUM(H$8:H34)," ")))))</f>
        <v xml:space="preserve"> </v>
      </c>
      <c r="I35" s="68" t="str">
        <f t="shared" si="2"/>
        <v/>
      </c>
      <c r="J35" s="43" t="str">
        <f>IF(I35="A",$K35,IF(I35="B",$K35-SUM(J$8:J34),IF(I35="C",$K35-SUM(J$8:J34),IF(I35="D",$K35-SUM(J$8:J34),IF(I35="E",1-SUM(J$8:J34)," ")))))</f>
        <v xml:space="preserve"> </v>
      </c>
      <c r="K35" s="1">
        <f>IF(C$4=0,0,(SUM(D$8:D35)/C$4))</f>
        <v>0</v>
      </c>
      <c r="L35" s="9" t="str">
        <f t="shared" si="3"/>
        <v xml:space="preserve"> </v>
      </c>
      <c r="M35" s="2" t="str">
        <f>IF(U35=2,K35,IF(W35=2,K35-SUM(M$8:M34),IF(X35=2,K35-SUM(M$8:M34),IF(X34=2,1-SUM(M$8:M34)," "))))</f>
        <v xml:space="preserve"> </v>
      </c>
      <c r="N35" s="1" t="str">
        <f t="shared" si="4"/>
        <v xml:space="preserve"> </v>
      </c>
      <c r="P35" s="3" t="str">
        <f>IF(O35="Plus",$K35,IF(O35="Basis",$K35-SUM(P$8:P34),IF(O35="Breedte",$K35-SUM(P$8:P34),IF(O34="Breedte",1-SUM(P$8:P34)," "))))</f>
        <v xml:space="preserve"> </v>
      </c>
      <c r="Q35" s="57" t="str">
        <f t="shared" si="20"/>
        <v/>
      </c>
      <c r="R35" s="181">
        <f t="shared" si="19"/>
        <v>221</v>
      </c>
      <c r="S35" s="12">
        <f t="shared" si="5"/>
        <v>123</v>
      </c>
      <c r="T35" s="18">
        <f t="shared" si="6"/>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7"/>
        <v>1</v>
      </c>
      <c r="Z35" s="12">
        <f t="shared" si="8"/>
        <v>1</v>
      </c>
      <c r="AA35" s="12">
        <f t="shared" si="9"/>
        <v>1</v>
      </c>
      <c r="AB35" s="12">
        <f t="shared" si="10"/>
        <v>1</v>
      </c>
      <c r="AD35" s="12">
        <f t="shared" si="11"/>
        <v>123</v>
      </c>
      <c r="AE35" s="18">
        <f t="shared" si="12"/>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 t="shared" si="13"/>
        <v>1</v>
      </c>
      <c r="AK35" s="12">
        <f t="shared" si="14"/>
        <v>1</v>
      </c>
      <c r="AL35" s="12">
        <f t="shared" si="15"/>
        <v>1</v>
      </c>
      <c r="AM35" s="12">
        <f t="shared" si="16"/>
        <v>1</v>
      </c>
      <c r="AQ35" s="252" t="e">
        <f>VLOOKUP(AQ34,L8:Q275,6,FALSE)</f>
        <v>#N/A</v>
      </c>
      <c r="AR35" s="253"/>
      <c r="AS35" s="253"/>
      <c r="AT35" s="253"/>
      <c r="AU35" s="253"/>
      <c r="AV35" s="253"/>
      <c r="AW35" s="253"/>
      <c r="AX35" s="253"/>
      <c r="AY35" s="253"/>
      <c r="AZ35" s="253"/>
      <c r="BA35" s="253"/>
      <c r="BB35" s="254"/>
    </row>
    <row r="36" spans="1:54" ht="12" customHeight="1" x14ac:dyDescent="0.15">
      <c r="A36" s="5">
        <f t="shared" si="0"/>
        <v>0</v>
      </c>
      <c r="B36" s="5">
        <f t="shared" si="1"/>
        <v>0</v>
      </c>
      <c r="C36" s="14">
        <f t="shared" si="17"/>
        <v>122</v>
      </c>
      <c r="F36" s="242">
        <f>VLOOKUP(C36,Blad1!$A:$K,11,0)</f>
        <v>220</v>
      </c>
      <c r="G36" s="67" t="str">
        <f t="shared" si="18"/>
        <v/>
      </c>
      <c r="H36" s="4" t="str">
        <f>IF(G36="I",$K36,IF(G36="II",$K36-SUM(H$8:H35),IF(G36="III",$K36-SUM(H$8:H35),IF(G36="IV",$K36-SUM(H$8:H35),IF(G36="V",1-SUM(H$8:H35)," ")))))</f>
        <v xml:space="preserve"> </v>
      </c>
      <c r="I36" s="68" t="str">
        <f t="shared" si="2"/>
        <v/>
      </c>
      <c r="J36" s="43" t="str">
        <f>IF(I36="A",$K36,IF(I36="B",$K36-SUM(J$8:J35),IF(I36="C",$K36-SUM(J$8:J35),IF(I36="D",$K36-SUM(J$8:J35),IF(I36="E",1-SUM(J$8:J35)," ")))))</f>
        <v xml:space="preserve"> </v>
      </c>
      <c r="K36" s="1">
        <f>IF(C$4=0,0,(SUM(D$8:D36)/C$4))</f>
        <v>0</v>
      </c>
      <c r="L36" s="9" t="str">
        <f t="shared" si="3"/>
        <v xml:space="preserve"> </v>
      </c>
      <c r="M36" s="2" t="str">
        <f>IF(U36=2,K36,IF(W36=2,K36-SUM(M$8:M35),IF(X36=2,K36-SUM(M$8:M35),IF(X35=2,1-SUM(M$8:M35)," "))))</f>
        <v xml:space="preserve"> </v>
      </c>
      <c r="N36" s="1" t="str">
        <f t="shared" si="4"/>
        <v xml:space="preserve"> </v>
      </c>
      <c r="P36" s="3" t="str">
        <f>IF(O36="Plus",$K36,IF(O36="Basis",$K36-SUM(P$8:P35),IF(O36="Breedte",$K36-SUM(P$8:P35),IF(O35="Breedte",1-SUM(P$8:P35)," "))))</f>
        <v xml:space="preserve"> </v>
      </c>
      <c r="Q36" s="57" t="str">
        <f t="shared" si="20"/>
        <v/>
      </c>
      <c r="R36" s="181">
        <f t="shared" si="19"/>
        <v>220</v>
      </c>
      <c r="S36" s="12">
        <f t="shared" si="5"/>
        <v>122</v>
      </c>
      <c r="T36" s="18">
        <f t="shared" si="6"/>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7"/>
        <v>1</v>
      </c>
      <c r="Z36" s="12">
        <f t="shared" si="8"/>
        <v>1</v>
      </c>
      <c r="AA36" s="12">
        <f t="shared" si="9"/>
        <v>1</v>
      </c>
      <c r="AB36" s="12">
        <f t="shared" si="10"/>
        <v>1</v>
      </c>
      <c r="AD36" s="12">
        <f t="shared" si="11"/>
        <v>122</v>
      </c>
      <c r="AE36" s="18">
        <f t="shared" si="12"/>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3"/>
        <v>1</v>
      </c>
      <c r="AK36" s="12">
        <f t="shared" si="14"/>
        <v>1</v>
      </c>
      <c r="AL36" s="12">
        <f t="shared" si="15"/>
        <v>1</v>
      </c>
      <c r="AM36" s="12">
        <f t="shared" si="16"/>
        <v>1</v>
      </c>
      <c r="AQ36" s="49" t="s">
        <v>23</v>
      </c>
      <c r="AR36" s="51"/>
      <c r="AS36" s="123"/>
      <c r="AT36" s="51"/>
      <c r="AU36" s="51"/>
      <c r="AV36" s="51"/>
      <c r="AW36" s="51"/>
      <c r="AX36" s="51"/>
      <c r="AY36" s="51"/>
      <c r="AZ36" s="51"/>
      <c r="BA36" s="51"/>
      <c r="BB36" s="55"/>
    </row>
    <row r="37" spans="1:54" ht="12" customHeight="1" thickBot="1" x14ac:dyDescent="0.2">
      <c r="A37" s="5">
        <f t="shared" si="0"/>
        <v>0</v>
      </c>
      <c r="B37" s="5">
        <f t="shared" si="1"/>
        <v>0</v>
      </c>
      <c r="C37" s="14">
        <f t="shared" si="17"/>
        <v>121</v>
      </c>
      <c r="F37" s="242">
        <f>VLOOKUP(C37,Blad1!$A:$K,11,0)</f>
        <v>219</v>
      </c>
      <c r="G37" s="67" t="str">
        <f t="shared" si="18"/>
        <v/>
      </c>
      <c r="H37" s="4" t="str">
        <f>IF(G37="I",$K37,IF(G37="II",$K37-SUM(H$8:H36),IF(G37="III",$K37-SUM(H$8:H36),IF(G37="IV",$K37-SUM(H$8:H36),IF(G37="V",1-SUM(H$8:H36)," ")))))</f>
        <v xml:space="preserve"> </v>
      </c>
      <c r="I37" s="68" t="str">
        <f t="shared" si="2"/>
        <v/>
      </c>
      <c r="J37" s="43" t="str">
        <f>IF(I37="A",$K37,IF(I37="B",$K37-SUM(J$8:J36),IF(I37="C",$K37-SUM(J$8:J36),IF(I37="D",$K37-SUM(J$8:J36),IF(I37="E",1-SUM(J$8:J36)," ")))))</f>
        <v xml:space="preserve"> </v>
      </c>
      <c r="K37" s="1">
        <f>IF(C$4=0,0,(SUM(D$8:D37)/C$4))</f>
        <v>0</v>
      </c>
      <c r="L37" s="9" t="str">
        <f t="shared" si="3"/>
        <v xml:space="preserve"> </v>
      </c>
      <c r="M37" s="2" t="str">
        <f>IF(U37=2,K37,IF(W37=2,K37-SUM(M$8:M36),IF(X37=2,K37-SUM(M$8:M36),IF(X36=2,1-SUM(M$8:M36)," "))))</f>
        <v xml:space="preserve"> </v>
      </c>
      <c r="N37" s="1" t="str">
        <f t="shared" si="4"/>
        <v xml:space="preserve"> </v>
      </c>
      <c r="P37" s="3" t="str">
        <f>IF(O37="Plus",$K37,IF(O37="Basis",$K37-SUM(P$8:P36),IF(O37="Breedte",$K37-SUM(P$8:P36),IF(O36="Breedte",1-SUM(P$8:P36)," "))))</f>
        <v xml:space="preserve"> </v>
      </c>
      <c r="Q37" s="57" t="str">
        <f t="shared" si="20"/>
        <v/>
      </c>
      <c r="R37" s="181">
        <f t="shared" si="19"/>
        <v>219</v>
      </c>
      <c r="S37" s="12">
        <f t="shared" si="5"/>
        <v>121</v>
      </c>
      <c r="T37" s="18">
        <f t="shared" si="6"/>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7"/>
        <v>1</v>
      </c>
      <c r="Z37" s="12">
        <f t="shared" si="8"/>
        <v>1</v>
      </c>
      <c r="AA37" s="12">
        <f t="shared" si="9"/>
        <v>1</v>
      </c>
      <c r="AB37" s="12">
        <f t="shared" si="10"/>
        <v>1</v>
      </c>
      <c r="AD37" s="12">
        <f t="shared" si="11"/>
        <v>121</v>
      </c>
      <c r="AE37" s="18">
        <f t="shared" si="12"/>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3"/>
        <v>1</v>
      </c>
      <c r="AK37" s="12">
        <f t="shared" si="14"/>
        <v>1</v>
      </c>
      <c r="AL37" s="12">
        <f t="shared" si="15"/>
        <v>1</v>
      </c>
      <c r="AM37" s="12">
        <f t="shared" si="16"/>
        <v>1</v>
      </c>
      <c r="AQ37" s="243" t="e">
        <f>VLOOKUP(AQ36,L8:T275,6,FALSE)</f>
        <v>#N/A</v>
      </c>
      <c r="AR37" s="244"/>
      <c r="AS37" s="244"/>
      <c r="AT37" s="244"/>
      <c r="AU37" s="244"/>
      <c r="AV37" s="244"/>
      <c r="AW37" s="244"/>
      <c r="AX37" s="244"/>
      <c r="AY37" s="244"/>
      <c r="AZ37" s="244"/>
      <c r="BA37" s="244"/>
      <c r="BB37" s="245"/>
    </row>
    <row r="38" spans="1:54" ht="12" customHeight="1" thickTop="1" x14ac:dyDescent="0.15">
      <c r="A38" s="5">
        <f t="shared" si="0"/>
        <v>0</v>
      </c>
      <c r="B38" s="5">
        <f t="shared" si="1"/>
        <v>0</v>
      </c>
      <c r="C38" s="14">
        <f t="shared" si="17"/>
        <v>120</v>
      </c>
      <c r="F38" s="242">
        <f>VLOOKUP(C38,Blad1!$A:$K,11,0)</f>
        <v>218</v>
      </c>
      <c r="G38" s="67" t="str">
        <f t="shared" si="18"/>
        <v/>
      </c>
      <c r="H38" s="4" t="str">
        <f>IF(G38="I",$K38,IF(G38="II",$K38-SUM(H$8:H37),IF(G38="III",$K38-SUM(H$8:H37),IF(G38="IV",$K38-SUM(H$8:H37),IF(G38="V",1-SUM(H$8:H37)," ")))))</f>
        <v xml:space="preserve"> </v>
      </c>
      <c r="I38" s="68" t="str">
        <f t="shared" si="2"/>
        <v/>
      </c>
      <c r="J38" s="43" t="str">
        <f>IF(I38="A",$K38,IF(I38="B",$K38-SUM(J$8:J37),IF(I38="C",$K38-SUM(J$8:J37),IF(I38="D",$K38-SUM(J$8:J37),IF(I38="E",1-SUM(J$8:J37)," ")))))</f>
        <v xml:space="preserve"> </v>
      </c>
      <c r="K38" s="1">
        <f>IF(C$4=0,0,(SUM(D$8:D38)/C$4))</f>
        <v>0</v>
      </c>
      <c r="L38" s="9" t="str">
        <f t="shared" si="3"/>
        <v xml:space="preserve"> </v>
      </c>
      <c r="M38" s="2" t="str">
        <f>IF(U38=2,K38,IF(W38=2,K38-SUM(M$8:M37),IF(X38=2,K38-SUM(M$8:M37),IF(X37=2,1-SUM(M$8:M37)," "))))</f>
        <v xml:space="preserve"> </v>
      </c>
      <c r="N38" s="1" t="str">
        <f t="shared" si="4"/>
        <v xml:space="preserve"> </v>
      </c>
      <c r="P38" s="3" t="str">
        <f>IF(O38="Plus",$K38,IF(O38="Basis",$K38-SUM(P$8:P37),IF(O38="Breedte",$K38-SUM(P$8:P37),IF(O37="Breedte",1-SUM(P$8:P37)," "))))</f>
        <v xml:space="preserve"> </v>
      </c>
      <c r="Q38" s="57" t="str">
        <f t="shared" si="20"/>
        <v/>
      </c>
      <c r="R38" s="181">
        <f t="shared" si="19"/>
        <v>218</v>
      </c>
      <c r="S38" s="12">
        <f t="shared" si="5"/>
        <v>120</v>
      </c>
      <c r="T38" s="18">
        <f t="shared" si="6"/>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7"/>
        <v>1</v>
      </c>
      <c r="Z38" s="12">
        <f t="shared" si="8"/>
        <v>1</v>
      </c>
      <c r="AA38" s="12">
        <f t="shared" si="9"/>
        <v>1</v>
      </c>
      <c r="AB38" s="12">
        <f t="shared" si="10"/>
        <v>1</v>
      </c>
      <c r="AD38" s="12">
        <f t="shared" si="11"/>
        <v>120</v>
      </c>
      <c r="AE38" s="18">
        <f t="shared" si="12"/>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3"/>
        <v>1</v>
      </c>
      <c r="AK38" s="12">
        <f t="shared" si="14"/>
        <v>1</v>
      </c>
      <c r="AL38" s="12">
        <f t="shared" si="15"/>
        <v>1</v>
      </c>
      <c r="AM38" s="12">
        <f t="shared" si="16"/>
        <v>1</v>
      </c>
    </row>
    <row r="39" spans="1:54" ht="12" customHeight="1" x14ac:dyDescent="0.15">
      <c r="A39" s="5">
        <f t="shared" si="0"/>
        <v>0</v>
      </c>
      <c r="B39" s="5">
        <f t="shared" si="1"/>
        <v>0</v>
      </c>
      <c r="C39" s="14">
        <f t="shared" si="17"/>
        <v>119</v>
      </c>
      <c r="F39" s="242">
        <f>VLOOKUP(C39,Blad1!$A:$K,11,0)</f>
        <v>217</v>
      </c>
      <c r="G39" s="67" t="str">
        <f t="shared" si="18"/>
        <v/>
      </c>
      <c r="H39" s="4" t="str">
        <f>IF(G39="I",$K39,IF(G39="II",$K39-SUM(H$8:H38),IF(G39="III",$K39-SUM(H$8:H38),IF(G39="IV",$K39-SUM(H$8:H38),IF(G39="V",1-SUM(H$8:H38)," ")))))</f>
        <v xml:space="preserve"> </v>
      </c>
      <c r="I39" s="68" t="str">
        <f t="shared" si="2"/>
        <v/>
      </c>
      <c r="J39" s="43" t="str">
        <f>IF(I39="A",$K39,IF(I39="B",$K39-SUM(J$8:J38),IF(I39="C",$K39-SUM(J$8:J38),IF(I39="D",$K39-SUM(J$8:J38),IF(I39="E",1-SUM(J$8:J38)," ")))))</f>
        <v xml:space="preserve"> </v>
      </c>
      <c r="K39" s="1">
        <f>IF(C$4=0,0,(SUM(D$8:D39)/C$4))</f>
        <v>0</v>
      </c>
      <c r="L39" s="9" t="str">
        <f t="shared" si="3"/>
        <v xml:space="preserve"> </v>
      </c>
      <c r="M39" s="2" t="str">
        <f>IF(U39=2,K39,IF(W39=2,K39-SUM(M$8:M38),IF(X39=2,K39-SUM(M$8:M38),IF(X38=2,1-SUM(M$8:M38)," "))))</f>
        <v xml:space="preserve"> </v>
      </c>
      <c r="N39" s="1" t="str">
        <f t="shared" si="4"/>
        <v xml:space="preserve"> </v>
      </c>
      <c r="P39" s="3" t="str">
        <f>IF(O39="Plus",$K39,IF(O39="Basis",$K39-SUM(P$8:P38),IF(O39="Breedte",$K39-SUM(P$8:P38),IF(O38="Breedte",1-SUM(P$8:P38)," "))))</f>
        <v xml:space="preserve"> </v>
      </c>
      <c r="Q39" s="57" t="str">
        <f t="shared" si="20"/>
        <v/>
      </c>
      <c r="R39" s="181">
        <f t="shared" si="19"/>
        <v>217</v>
      </c>
      <c r="S39" s="12">
        <f t="shared" si="5"/>
        <v>119</v>
      </c>
      <c r="T39" s="18">
        <f t="shared" si="6"/>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7"/>
        <v>1</v>
      </c>
      <c r="Z39" s="12">
        <f t="shared" si="8"/>
        <v>1</v>
      </c>
      <c r="AA39" s="12">
        <f t="shared" si="9"/>
        <v>1</v>
      </c>
      <c r="AB39" s="12">
        <f t="shared" si="10"/>
        <v>1</v>
      </c>
      <c r="AD39" s="12">
        <f t="shared" si="11"/>
        <v>119</v>
      </c>
      <c r="AE39" s="18">
        <f t="shared" si="12"/>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3"/>
        <v>1</v>
      </c>
      <c r="AK39" s="12">
        <f t="shared" si="14"/>
        <v>1</v>
      </c>
      <c r="AL39" s="12">
        <f t="shared" si="15"/>
        <v>1</v>
      </c>
      <c r="AM39" s="12">
        <f t="shared" si="16"/>
        <v>1</v>
      </c>
    </row>
    <row r="40" spans="1:54" ht="12" customHeight="1" x14ac:dyDescent="0.15">
      <c r="A40" s="5">
        <f t="shared" si="0"/>
        <v>0</v>
      </c>
      <c r="B40" s="5">
        <f t="shared" si="1"/>
        <v>0</v>
      </c>
      <c r="C40" s="14">
        <f t="shared" si="17"/>
        <v>118</v>
      </c>
      <c r="F40" s="242">
        <f>VLOOKUP(C40,Blad1!$A:$K,11,0)</f>
        <v>216</v>
      </c>
      <c r="G40" s="67" t="str">
        <f t="shared" si="18"/>
        <v/>
      </c>
      <c r="H40" s="4" t="str">
        <f>IF(G40="I",$K40,IF(G40="II",$K40-SUM(H$8:H39),IF(G40="III",$K40-SUM(H$8:H39),IF(G40="IV",$K40-SUM(H$8:H39),IF(G40="V",1-SUM(H$8:H39)," ")))))</f>
        <v xml:space="preserve"> </v>
      </c>
      <c r="I40" s="68" t="str">
        <f t="shared" si="2"/>
        <v/>
      </c>
      <c r="J40" s="43" t="str">
        <f>IF(I40="A",$K40,IF(I40="B",$K40-SUM(J$8:J39),IF(I40="C",$K40-SUM(J$8:J39),IF(I40="D",$K40-SUM(J$8:J39),IF(I40="E",1-SUM(J$8:J39)," ")))))</f>
        <v xml:space="preserve"> </v>
      </c>
      <c r="K40" s="1">
        <f>IF(C$4=0,0,(SUM(D$8:D40)/C$4))</f>
        <v>0</v>
      </c>
      <c r="L40" s="9" t="str">
        <f t="shared" si="3"/>
        <v xml:space="preserve"> </v>
      </c>
      <c r="M40" s="2" t="str">
        <f>IF(U40=2,K40,IF(W40=2,K40-SUM(M$8:M39),IF(X40=2,K40-SUM(M$8:M39),IF(X39=2,1-SUM(M$8:M39)," "))))</f>
        <v xml:space="preserve"> </v>
      </c>
      <c r="N40" s="1" t="str">
        <f t="shared" si="4"/>
        <v xml:space="preserve"> </v>
      </c>
      <c r="P40" s="3" t="str">
        <f>IF(O40="Plus",$K40,IF(O40="Basis",$K40-SUM(P$8:P39),IF(O40="Breedte",$K40-SUM(P$8:P39),IF(O39="Breedte",1-SUM(P$8:P39)," "))))</f>
        <v xml:space="preserve"> </v>
      </c>
      <c r="Q40" s="57" t="str">
        <f t="shared" si="20"/>
        <v/>
      </c>
      <c r="R40" s="181">
        <f t="shared" si="19"/>
        <v>216</v>
      </c>
      <c r="S40" s="12">
        <f t="shared" si="5"/>
        <v>118</v>
      </c>
      <c r="T40" s="18">
        <f t="shared" si="6"/>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7"/>
        <v>1</v>
      </c>
      <c r="Z40" s="12">
        <f t="shared" si="8"/>
        <v>1</v>
      </c>
      <c r="AA40" s="12">
        <f t="shared" si="9"/>
        <v>1</v>
      </c>
      <c r="AB40" s="12">
        <f t="shared" si="10"/>
        <v>1</v>
      </c>
      <c r="AD40" s="12">
        <f t="shared" si="11"/>
        <v>118</v>
      </c>
      <c r="AE40" s="18">
        <f t="shared" si="12"/>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3"/>
        <v>1</v>
      </c>
      <c r="AK40" s="12">
        <f t="shared" si="14"/>
        <v>1</v>
      </c>
      <c r="AL40" s="12">
        <f t="shared" si="15"/>
        <v>1</v>
      </c>
      <c r="AM40" s="12">
        <f t="shared" si="16"/>
        <v>1</v>
      </c>
    </row>
    <row r="41" spans="1:54" ht="12" customHeight="1" x14ac:dyDescent="0.15">
      <c r="A41" s="5">
        <f t="shared" si="0"/>
        <v>0</v>
      </c>
      <c r="B41" s="5">
        <f t="shared" si="1"/>
        <v>0</v>
      </c>
      <c r="C41" s="14">
        <f t="shared" si="17"/>
        <v>117</v>
      </c>
      <c r="F41" s="242">
        <f>VLOOKUP(C41,Blad1!$A:$K,11,0)</f>
        <v>214</v>
      </c>
      <c r="G41" s="67" t="str">
        <f t="shared" si="18"/>
        <v/>
      </c>
      <c r="H41" s="4" t="str">
        <f>IF(G41="I",$K41,IF(G41="II",$K41-SUM(H$8:H40),IF(G41="III",$K41-SUM(H$8:H40),IF(G41="IV",$K41-SUM(H$8:H40),IF(G41="V",1-SUM(H$8:H40)," ")))))</f>
        <v xml:space="preserve"> </v>
      </c>
      <c r="I41" s="68" t="str">
        <f t="shared" si="2"/>
        <v/>
      </c>
      <c r="J41" s="43" t="str">
        <f>IF(I41="A",$K41,IF(I41="B",$K41-SUM(J$8:J40),IF(I41="C",$K41-SUM(J$8:J40),IF(I41="D",$K41-SUM(J$8:J40),IF(I41="E",1-SUM(J$8:J40)," ")))))</f>
        <v xml:space="preserve"> </v>
      </c>
      <c r="K41" s="1">
        <f>IF(C$4=0,0,(SUM(D$8:D41)/C$4))</f>
        <v>0</v>
      </c>
      <c r="L41" s="9" t="str">
        <f t="shared" si="3"/>
        <v xml:space="preserve"> </v>
      </c>
      <c r="M41" s="2" t="str">
        <f>IF(U41=2,K41,IF(W41=2,K41-SUM(M$8:M40),IF(X41=2,K41-SUM(M$8:M40),IF(X40=2,1-SUM(M$8:M40)," "))))</f>
        <v xml:space="preserve"> </v>
      </c>
      <c r="N41" s="1" t="str">
        <f t="shared" si="4"/>
        <v xml:space="preserve"> </v>
      </c>
      <c r="P41" s="3" t="str">
        <f>IF(O41="Plus",$K41,IF(O41="Basis",$K41-SUM(P$8:P40),IF(O41="Breedte",$K41-SUM(P$8:P40),IF(O40="Breedte",1-SUM(P$8:P40)," "))))</f>
        <v xml:space="preserve"> </v>
      </c>
      <c r="Q41" s="57" t="str">
        <f t="shared" si="20"/>
        <v/>
      </c>
      <c r="R41" s="181">
        <f t="shared" si="19"/>
        <v>214</v>
      </c>
      <c r="S41" s="12">
        <f t="shared" si="5"/>
        <v>117</v>
      </c>
      <c r="T41" s="18">
        <f t="shared" si="6"/>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7"/>
        <v>1</v>
      </c>
      <c r="Z41" s="12">
        <f t="shared" si="8"/>
        <v>1</v>
      </c>
      <c r="AA41" s="12">
        <f t="shared" si="9"/>
        <v>1</v>
      </c>
      <c r="AB41" s="12">
        <f t="shared" si="10"/>
        <v>1</v>
      </c>
      <c r="AD41" s="12">
        <f t="shared" si="11"/>
        <v>117</v>
      </c>
      <c r="AE41" s="18">
        <f t="shared" si="12"/>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3"/>
        <v>1</v>
      </c>
      <c r="AK41" s="12">
        <f t="shared" si="14"/>
        <v>1</v>
      </c>
      <c r="AL41" s="12">
        <f t="shared" si="15"/>
        <v>1</v>
      </c>
      <c r="AM41" s="12">
        <f t="shared" si="16"/>
        <v>1</v>
      </c>
    </row>
    <row r="42" spans="1:54" ht="12" customHeight="1" x14ac:dyDescent="0.15">
      <c r="A42" s="5">
        <f t="shared" si="0"/>
        <v>0</v>
      </c>
      <c r="B42" s="5">
        <f t="shared" si="1"/>
        <v>20</v>
      </c>
      <c r="C42" s="14">
        <f t="shared" si="17"/>
        <v>116</v>
      </c>
      <c r="F42" s="242">
        <f>VLOOKUP(C42,Blad1!$A:$K,11,0)</f>
        <v>213</v>
      </c>
      <c r="G42" s="67" t="str">
        <f t="shared" si="18"/>
        <v>I</v>
      </c>
      <c r="H42" s="4">
        <f>IF(G42="I",$K42,IF(G42="II",$K42-SUM(H$8:H41),IF(G42="III",$K42-SUM(H$8:H41),IF(G42="IV",$K42-SUM(H$8:H41),IF(G42="V",1-SUM(H$8:H41)," ")))))</f>
        <v>0</v>
      </c>
      <c r="I42" s="68" t="str">
        <f t="shared" si="2"/>
        <v/>
      </c>
      <c r="J42" s="43" t="str">
        <f>IF(I42="A",$K42,IF(I42="B",$K42-SUM(J$8:J41),IF(I42="C",$K42-SUM(J$8:J41),IF(I42="D",$K42-SUM(J$8:J41),IF(I42="E",1-SUM(J$8:J41)," ")))))</f>
        <v xml:space="preserve"> </v>
      </c>
      <c r="K42" s="1">
        <f>IF(C$4=0,0,(SUM(D$8:D42)/C$4))</f>
        <v>0</v>
      </c>
      <c r="L42" s="9" t="str">
        <f t="shared" si="3"/>
        <v xml:space="preserve"> </v>
      </c>
      <c r="M42" s="2" t="str">
        <f>IF(U42=2,K42,IF(W42=2,K42-SUM(M$8:M41),IF(X42=2,K42-SUM(M$8:M41),IF(X41=2,1-SUM(M$8:M41)," "))))</f>
        <v xml:space="preserve"> </v>
      </c>
      <c r="N42" s="1" t="str">
        <f t="shared" si="4"/>
        <v xml:space="preserve"> </v>
      </c>
      <c r="P42" s="3" t="str">
        <f>IF(O42="Plus",$K42,IF(O42="Basis",$K42-SUM(P$8:P41),IF(O42="Breedte",$K42-SUM(P$8:P41),IF(O41="Breedte",1-SUM(P$8:P41)," "))))</f>
        <v xml:space="preserve"> </v>
      </c>
      <c r="Q42" s="57" t="str">
        <f t="shared" si="20"/>
        <v/>
      </c>
      <c r="R42" s="181">
        <f t="shared" si="19"/>
        <v>213</v>
      </c>
      <c r="S42" s="12">
        <f t="shared" si="5"/>
        <v>116</v>
      </c>
      <c r="T42" s="18">
        <f t="shared" si="6"/>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7"/>
        <v>1</v>
      </c>
      <c r="Z42" s="12">
        <f t="shared" si="8"/>
        <v>1</v>
      </c>
      <c r="AA42" s="12">
        <f t="shared" si="9"/>
        <v>1</v>
      </c>
      <c r="AB42" s="12">
        <f t="shared" si="10"/>
        <v>1</v>
      </c>
      <c r="AD42" s="12">
        <f t="shared" si="11"/>
        <v>116</v>
      </c>
      <c r="AE42" s="18">
        <f t="shared" si="12"/>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3"/>
        <v>1</v>
      </c>
      <c r="AK42" s="12">
        <f t="shared" si="14"/>
        <v>1</v>
      </c>
      <c r="AL42" s="12">
        <f t="shared" si="15"/>
        <v>1</v>
      </c>
      <c r="AM42" s="12">
        <f t="shared" si="16"/>
        <v>1</v>
      </c>
    </row>
    <row r="43" spans="1:54" ht="12" customHeight="1" x14ac:dyDescent="0.15">
      <c r="A43" s="5">
        <f t="shared" si="0"/>
        <v>0</v>
      </c>
      <c r="B43" s="5">
        <f t="shared" si="1"/>
        <v>0</v>
      </c>
      <c r="C43" s="14">
        <f t="shared" si="17"/>
        <v>115</v>
      </c>
      <c r="F43" s="242">
        <f>VLOOKUP(C43,Blad1!$A:$K,11,0)</f>
        <v>212</v>
      </c>
      <c r="G43" s="67" t="str">
        <f t="shared" si="18"/>
        <v/>
      </c>
      <c r="I43" s="68" t="str">
        <f t="shared" si="2"/>
        <v/>
      </c>
      <c r="J43" s="43" t="str">
        <f>IF(I43="A",$K43,IF(I43="B",$K43-SUM(J$8:J42),IF(I43="C",$K43-SUM(J$8:J42),IF(I43="D",$K43-SUM(J$8:J42),IF(I43="E",1-SUM(J$8:J42)," ")))))</f>
        <v xml:space="preserve"> </v>
      </c>
      <c r="K43" s="1">
        <f>IF(C$4=0,0,(SUM(D$8:D43)/C$4))</f>
        <v>0</v>
      </c>
      <c r="L43" s="9" t="str">
        <f t="shared" si="3"/>
        <v xml:space="preserve"> </v>
      </c>
      <c r="M43" s="2" t="str">
        <f>IF(U43=2,K43,IF(W43=2,K43-SUM(M$8:M42),IF(X43=2,K43-SUM(M$8:M42),IF(X42=2,1-SUM(M$8:M42)," "))))</f>
        <v xml:space="preserve"> </v>
      </c>
      <c r="N43" s="1" t="str">
        <f t="shared" si="4"/>
        <v xml:space="preserve"> </v>
      </c>
      <c r="P43" s="3" t="str">
        <f>IF(O43="Plus",$K43,IF(O43="Basis",$K43-SUM(P$8:P42),IF(O43="Breedte",$K43-SUM(P$8:P42),IF(O42="Breedte",1-SUM(P$8:P42)," "))))</f>
        <v xml:space="preserve"> </v>
      </c>
      <c r="Q43" s="57" t="str">
        <f t="shared" si="20"/>
        <v/>
      </c>
      <c r="R43" s="181">
        <f t="shared" si="19"/>
        <v>212</v>
      </c>
      <c r="S43" s="12">
        <f t="shared" si="5"/>
        <v>115</v>
      </c>
      <c r="T43" s="18">
        <f t="shared" si="6"/>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7"/>
        <v>1</v>
      </c>
      <c r="Z43" s="12">
        <f t="shared" si="8"/>
        <v>1</v>
      </c>
      <c r="AA43" s="12">
        <f t="shared" si="9"/>
        <v>1</v>
      </c>
      <c r="AB43" s="12">
        <f t="shared" si="10"/>
        <v>1</v>
      </c>
      <c r="AD43" s="12">
        <f t="shared" si="11"/>
        <v>115</v>
      </c>
      <c r="AE43" s="18">
        <f t="shared" si="12"/>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3"/>
        <v>1</v>
      </c>
      <c r="AK43" s="12">
        <f t="shared" si="14"/>
        <v>1</v>
      </c>
      <c r="AL43" s="12">
        <f t="shared" si="15"/>
        <v>1</v>
      </c>
      <c r="AM43" s="12">
        <f t="shared" si="16"/>
        <v>1</v>
      </c>
    </row>
    <row r="44" spans="1:54" ht="12" customHeight="1" x14ac:dyDescent="0.15">
      <c r="A44" s="5">
        <f t="shared" si="0"/>
        <v>0</v>
      </c>
      <c r="B44" s="5">
        <f t="shared" si="1"/>
        <v>0</v>
      </c>
      <c r="C44" s="14">
        <f t="shared" si="17"/>
        <v>114</v>
      </c>
      <c r="F44" s="242">
        <f>VLOOKUP(C44,Blad1!$A:$K,11,0)</f>
        <v>211</v>
      </c>
      <c r="G44" s="67" t="str">
        <f t="shared" si="18"/>
        <v/>
      </c>
      <c r="H44" s="4" t="str">
        <f>IF(G44="I",$K44,IF(G44="II",$K44-SUM(H$8:H43),IF(G44="III",$K44-SUM(H$8:H43),IF(G44="IV",$K44-SUM(H$8:H43),IF(G44="V",1-SUM(H$8:H43)," ")))))</f>
        <v xml:space="preserve"> </v>
      </c>
      <c r="I44" s="68" t="str">
        <f t="shared" si="2"/>
        <v/>
      </c>
      <c r="J44" s="43" t="str">
        <f>IF(I44="A",$K44,IF(I44="B",$K44-SUM(J$8:J43),IF(I44="C",$K44-SUM(J$8:J43),IF(I44="D",$K44-SUM(J$8:J43),IF(I44="E",1-SUM(J$8:J43)," ")))))</f>
        <v xml:space="preserve"> </v>
      </c>
      <c r="K44" s="1">
        <f>IF(C$4=0,0,(SUM(D$8:D44)/C$4))</f>
        <v>0</v>
      </c>
      <c r="L44" s="9" t="str">
        <f t="shared" si="3"/>
        <v xml:space="preserve"> </v>
      </c>
      <c r="M44" s="2" t="str">
        <f>IF(U44=2,K44,IF(W44=2,K44-SUM(M$8:M43),IF(X44=2,K44-SUM(M$8:M43),IF(X43=2,1-SUM(M$8:M43)," "))))</f>
        <v xml:space="preserve"> </v>
      </c>
      <c r="N44" s="1" t="str">
        <f t="shared" si="4"/>
        <v xml:space="preserve"> </v>
      </c>
      <c r="P44" s="3" t="str">
        <f>IF(O44="Plus",$K44,IF(O44="Basis",$K44-SUM(P$8:P43),IF(O44="Breedte",$K44-SUM(P$8:P43),IF(O43="Breedte",1-SUM(P$8:P43)," "))))</f>
        <v xml:space="preserve"> </v>
      </c>
      <c r="Q44" s="57" t="str">
        <f t="shared" si="20"/>
        <v/>
      </c>
      <c r="R44" s="181">
        <f t="shared" si="19"/>
        <v>211</v>
      </c>
      <c r="S44" s="12">
        <f t="shared" si="5"/>
        <v>114</v>
      </c>
      <c r="T44" s="18">
        <f t="shared" si="6"/>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7"/>
        <v>1</v>
      </c>
      <c r="Z44" s="12">
        <f t="shared" si="8"/>
        <v>1</v>
      </c>
      <c r="AA44" s="12">
        <f t="shared" si="9"/>
        <v>1</v>
      </c>
      <c r="AB44" s="12">
        <f t="shared" si="10"/>
        <v>1</v>
      </c>
      <c r="AD44" s="12">
        <f t="shared" si="11"/>
        <v>114</v>
      </c>
      <c r="AE44" s="18">
        <f t="shared" si="12"/>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3"/>
        <v>1</v>
      </c>
      <c r="AK44" s="12">
        <f t="shared" si="14"/>
        <v>1</v>
      </c>
      <c r="AL44" s="12">
        <f t="shared" si="15"/>
        <v>1</v>
      </c>
      <c r="AM44" s="12">
        <f t="shared" si="16"/>
        <v>1</v>
      </c>
    </row>
    <row r="45" spans="1:54" ht="12" customHeight="1" x14ac:dyDescent="0.15">
      <c r="A45" s="5">
        <f t="shared" si="0"/>
        <v>0</v>
      </c>
      <c r="B45" s="5">
        <f t="shared" si="1"/>
        <v>0</v>
      </c>
      <c r="C45" s="14">
        <f t="shared" si="17"/>
        <v>113</v>
      </c>
      <c r="F45" s="242">
        <f>VLOOKUP(C45,Blad1!$A:$K,11,0)</f>
        <v>210</v>
      </c>
      <c r="G45" s="67" t="str">
        <f t="shared" si="18"/>
        <v/>
      </c>
      <c r="H45" s="4" t="str">
        <f>IF(G45="I",$K45,IF(G45="II",$K45-SUM(H$8:H44),IF(G45="III",$K45-SUM(H$8:H44),IF(G45="IV",$K45-SUM(H$8:H44),IF(G45="V",1-SUM(H$8:H44)," ")))))</f>
        <v xml:space="preserve"> </v>
      </c>
      <c r="I45" s="68" t="str">
        <f t="shared" si="2"/>
        <v/>
      </c>
      <c r="J45" s="43" t="str">
        <f>IF(I45="A",$K45,IF(I45="B",$K45-SUM(J$8:J44),IF(I45="C",$K45-SUM(J$8:J44),IF(I45="D",$K45-SUM(J$8:J44),IF(I45="E",1-SUM(J$8:J44)," ")))))</f>
        <v xml:space="preserve"> </v>
      </c>
      <c r="K45" s="1">
        <f>IF(C$4=0,0,(SUM(D$8:D45)/C$4))</f>
        <v>0</v>
      </c>
      <c r="L45" s="9" t="str">
        <f t="shared" si="3"/>
        <v xml:space="preserve"> </v>
      </c>
      <c r="M45" s="2" t="str">
        <f>IF(U45=2,K45,IF(W45=2,K45-SUM(M$8:M44),IF(X45=2,K45-SUM(M$8:M44),IF(X44=2,1-SUM(M$8:M44)," "))))</f>
        <v xml:space="preserve"> </v>
      </c>
      <c r="N45" s="1" t="str">
        <f t="shared" si="4"/>
        <v xml:space="preserve"> </v>
      </c>
      <c r="P45" s="3" t="str">
        <f>IF(O45="Plus",$K45,IF(O45="Basis",$K45-SUM(P$8:P44),IF(O45="Breedte",$K45-SUM(P$8:P44),IF(O44="Breedte",1-SUM(P$8:P44)," "))))</f>
        <v xml:space="preserve"> </v>
      </c>
      <c r="Q45" s="57" t="str">
        <f t="shared" si="20"/>
        <v/>
      </c>
      <c r="R45" s="181">
        <f t="shared" si="19"/>
        <v>210</v>
      </c>
      <c r="S45" s="12">
        <f t="shared" si="5"/>
        <v>113</v>
      </c>
      <c r="T45" s="18">
        <f t="shared" si="6"/>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7"/>
        <v>1</v>
      </c>
      <c r="Z45" s="12">
        <f t="shared" si="8"/>
        <v>1</v>
      </c>
      <c r="AA45" s="12">
        <f t="shared" si="9"/>
        <v>1</v>
      </c>
      <c r="AB45" s="12">
        <f t="shared" si="10"/>
        <v>1</v>
      </c>
      <c r="AD45" s="12">
        <f t="shared" si="11"/>
        <v>113</v>
      </c>
      <c r="AE45" s="18">
        <f t="shared" si="12"/>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3"/>
        <v>1</v>
      </c>
      <c r="AK45" s="12">
        <f t="shared" si="14"/>
        <v>1</v>
      </c>
      <c r="AL45" s="12">
        <f t="shared" si="15"/>
        <v>1</v>
      </c>
      <c r="AM45" s="12">
        <f t="shared" si="16"/>
        <v>1</v>
      </c>
    </row>
    <row r="46" spans="1:54" ht="12" customHeight="1" x14ac:dyDescent="0.15">
      <c r="A46" s="5">
        <f t="shared" si="0"/>
        <v>0</v>
      </c>
      <c r="B46" s="5">
        <f t="shared" si="1"/>
        <v>0</v>
      </c>
      <c r="C46" s="14">
        <f t="shared" si="17"/>
        <v>112</v>
      </c>
      <c r="F46" s="242">
        <f>VLOOKUP(C46,Blad1!$A:$K,11,0)</f>
        <v>209</v>
      </c>
      <c r="G46" s="67" t="str">
        <f t="shared" si="18"/>
        <v/>
      </c>
      <c r="H46" s="4" t="str">
        <f>IF(G46="I",$K46,IF(G46="II",$K46-SUM(H$8:H45),IF(G46="III",$K46-SUM(H$8:H45),IF(G46="IV",$K46-SUM(H$8:H45),IF(G46="V",1-SUM(H$8:H45)," ")))))</f>
        <v xml:space="preserve"> </v>
      </c>
      <c r="I46" s="68" t="str">
        <f t="shared" si="2"/>
        <v/>
      </c>
      <c r="J46" s="43" t="str">
        <f>IF(I46="A",$K46,IF(I46="B",$K46-SUM(J$8:J45),IF(I46="C",$K46-SUM(J$8:J45),IF(I46="D",$K46-SUM(J$8:J45),IF(I46="E",1-SUM(J$8:J45)," ")))))</f>
        <v xml:space="preserve"> </v>
      </c>
      <c r="K46" s="1">
        <f>IF(C$4=0,0,(SUM(D$8:D46)/C$4))</f>
        <v>0</v>
      </c>
      <c r="L46" s="9" t="str">
        <f t="shared" si="3"/>
        <v xml:space="preserve"> </v>
      </c>
      <c r="M46" s="2" t="str">
        <f>IF(U46=2,K46,IF(W46=2,K46-SUM(M$8:M45),IF(X46=2,K46-SUM(M$8:M45),IF(X45=2,1-SUM(M$8:M45)," "))))</f>
        <v xml:space="preserve"> </v>
      </c>
      <c r="N46" s="1" t="str">
        <f t="shared" si="4"/>
        <v xml:space="preserve"> </v>
      </c>
      <c r="P46" s="3" t="str">
        <f>IF(O46="Plus",$K46,IF(O46="Basis",$K46-SUM(P$8:P45),IF(O46="Breedte",$K46-SUM(P$8:P45),IF(O45="Breedte",1-SUM(P$8:P45)," "))))</f>
        <v xml:space="preserve"> </v>
      </c>
      <c r="Q46" s="57" t="str">
        <f t="shared" si="20"/>
        <v/>
      </c>
      <c r="R46" s="181">
        <f t="shared" si="19"/>
        <v>209</v>
      </c>
      <c r="S46" s="12">
        <f t="shared" si="5"/>
        <v>112</v>
      </c>
      <c r="T46" s="18">
        <f t="shared" si="6"/>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7"/>
        <v>1</v>
      </c>
      <c r="Z46" s="12">
        <f t="shared" si="8"/>
        <v>1</v>
      </c>
      <c r="AA46" s="12">
        <f t="shared" si="9"/>
        <v>1</v>
      </c>
      <c r="AB46" s="12">
        <f t="shared" si="10"/>
        <v>1</v>
      </c>
      <c r="AD46" s="12">
        <f t="shared" si="11"/>
        <v>112</v>
      </c>
      <c r="AE46" s="18">
        <f t="shared" si="12"/>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3"/>
        <v>1</v>
      </c>
      <c r="AK46" s="12">
        <f t="shared" si="14"/>
        <v>1</v>
      </c>
      <c r="AL46" s="12">
        <f t="shared" si="15"/>
        <v>1</v>
      </c>
      <c r="AM46" s="12">
        <f t="shared" si="16"/>
        <v>1</v>
      </c>
    </row>
    <row r="47" spans="1:54" ht="12" customHeight="1" x14ac:dyDescent="0.15">
      <c r="A47" s="5">
        <f t="shared" si="0"/>
        <v>0</v>
      </c>
      <c r="B47" s="5">
        <f t="shared" si="1"/>
        <v>0</v>
      </c>
      <c r="C47" s="14">
        <f t="shared" si="17"/>
        <v>111</v>
      </c>
      <c r="F47" s="242">
        <f>VLOOKUP(C47,Blad1!$A:$K,11,0)</f>
        <v>208</v>
      </c>
      <c r="G47" s="67" t="str">
        <f t="shared" si="18"/>
        <v/>
      </c>
      <c r="H47" s="4" t="str">
        <f>IF(G47="I",$K47,IF(G47="II",$K47-SUM(H$8:H46),IF(G47="III",$K47-SUM(H$8:H46),IF(G47="IV",$K47-SUM(H$8:H46),IF(G47="V",1-SUM(H$8:H46)," ")))))</f>
        <v xml:space="preserve"> </v>
      </c>
      <c r="I47" s="68" t="str">
        <f t="shared" si="2"/>
        <v/>
      </c>
      <c r="J47" s="43" t="str">
        <f>IF(I47="A",$K47,IF(I47="B",$K47-SUM(J$8:J46),IF(I47="C",$K47-SUM(J$8:J46),IF(I47="D",$K47-SUM(J$8:J46),IF(I47="E",1-SUM(J$8:J46)," ")))))</f>
        <v xml:space="preserve"> </v>
      </c>
      <c r="K47" s="1">
        <f>IF(C$4=0,0,(SUM(D$8:D47)/C$4))</f>
        <v>0</v>
      </c>
      <c r="L47" s="9" t="str">
        <f t="shared" si="3"/>
        <v xml:space="preserve"> </v>
      </c>
      <c r="M47" s="2" t="str">
        <f>IF(U47=2,K47,IF(W47=2,K47-SUM(M$8:M46),IF(X47=2,K47-SUM(M$8:M46),IF(X46=2,1-SUM(M$8:M46)," "))))</f>
        <v xml:space="preserve"> </v>
      </c>
      <c r="N47" s="1" t="str">
        <f t="shared" si="4"/>
        <v xml:space="preserve"> </v>
      </c>
      <c r="P47" s="3" t="str">
        <f>IF(O47="Plus",$K47,IF(O47="Basis",$K47-SUM(P$8:P46),IF(O47="Breedte",$K47-SUM(P$8:P46),IF(O46="Breedte",1-SUM(P$8:P46)," "))))</f>
        <v xml:space="preserve"> </v>
      </c>
      <c r="Q47" s="57" t="str">
        <f t="shared" si="20"/>
        <v/>
      </c>
      <c r="R47" s="181">
        <f t="shared" si="19"/>
        <v>208</v>
      </c>
      <c r="S47" s="12">
        <f t="shared" si="5"/>
        <v>111</v>
      </c>
      <c r="T47" s="18">
        <f t="shared" si="6"/>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7"/>
        <v>1</v>
      </c>
      <c r="Z47" s="12">
        <f t="shared" si="8"/>
        <v>1</v>
      </c>
      <c r="AA47" s="12">
        <f t="shared" si="9"/>
        <v>1</v>
      </c>
      <c r="AB47" s="12">
        <f t="shared" si="10"/>
        <v>1</v>
      </c>
      <c r="AD47" s="12">
        <f t="shared" si="11"/>
        <v>111</v>
      </c>
      <c r="AE47" s="18">
        <f t="shared" si="12"/>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3"/>
        <v>1</v>
      </c>
      <c r="AK47" s="12">
        <f t="shared" si="14"/>
        <v>1</v>
      </c>
      <c r="AL47" s="12">
        <f t="shared" si="15"/>
        <v>1</v>
      </c>
      <c r="AM47" s="12">
        <f t="shared" si="16"/>
        <v>1</v>
      </c>
    </row>
    <row r="48" spans="1:54" ht="12" customHeight="1" x14ac:dyDescent="0.15">
      <c r="A48" s="5">
        <f t="shared" si="0"/>
        <v>0</v>
      </c>
      <c r="B48" s="5">
        <f t="shared" si="1"/>
        <v>0</v>
      </c>
      <c r="C48" s="14">
        <f t="shared" si="17"/>
        <v>110</v>
      </c>
      <c r="F48" s="242">
        <f>VLOOKUP(C48,Blad1!$A:$K,11,0)</f>
        <v>206</v>
      </c>
      <c r="G48" s="67" t="str">
        <f t="shared" si="18"/>
        <v/>
      </c>
      <c r="H48" s="4" t="str">
        <f>IF(G48="I",$K48,IF(G48="II",$K48-SUM(H$8:H47),IF(G48="III",$K48-SUM(H$8:H47),IF(G48="IV",$K48-SUM(H$8:H47),IF(G48="V",1-SUM(H$8:H47)," ")))))</f>
        <v xml:space="preserve"> </v>
      </c>
      <c r="I48" s="68" t="str">
        <f t="shared" si="2"/>
        <v/>
      </c>
      <c r="J48" s="43" t="str">
        <f>IF(I48="A",$K48,IF(I48="B",$K48-SUM(J$8:J47),IF(I48="C",$K48-SUM(J$8:J47),IF(I48="D",$K48-SUM(J$8:J47),IF(I48="E",1-SUM(J$8:J47)," ")))))</f>
        <v xml:space="preserve"> </v>
      </c>
      <c r="K48" s="1">
        <f>IF(C$4=0,0,(SUM(D$8:D48)/C$4))</f>
        <v>0</v>
      </c>
      <c r="L48" s="9" t="str">
        <f t="shared" si="3"/>
        <v xml:space="preserve"> </v>
      </c>
      <c r="M48" s="2" t="str">
        <f>IF(U48=2,K48,IF(W48=2,K48-SUM(M$8:M47),IF(X48=2,K48-SUM(M$8:M47),IF(X47=2,1-SUM(M$8:M47)," "))))</f>
        <v xml:space="preserve"> </v>
      </c>
      <c r="N48" s="1" t="str">
        <f t="shared" si="4"/>
        <v xml:space="preserve"> </v>
      </c>
      <c r="P48" s="3" t="str">
        <f>IF(O48="Plus",$K48,IF(O48="Basis",$K48-SUM(P$8:P47),IF(O48="Breedte",$K48-SUM(P$8:P47),IF(O47="Breedte",1-SUM(P$8:P47)," "))))</f>
        <v xml:space="preserve"> </v>
      </c>
      <c r="Q48" s="57" t="str">
        <f t="shared" si="20"/>
        <v/>
      </c>
      <c r="R48" s="181">
        <f t="shared" si="19"/>
        <v>206</v>
      </c>
      <c r="S48" s="12">
        <f t="shared" si="5"/>
        <v>110</v>
      </c>
      <c r="T48" s="18">
        <f t="shared" si="6"/>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7"/>
        <v>1</v>
      </c>
      <c r="Z48" s="12">
        <f t="shared" si="8"/>
        <v>1</v>
      </c>
      <c r="AA48" s="12">
        <f t="shared" si="9"/>
        <v>1</v>
      </c>
      <c r="AB48" s="12">
        <f t="shared" si="10"/>
        <v>1</v>
      </c>
      <c r="AD48" s="12">
        <f t="shared" si="11"/>
        <v>110</v>
      </c>
      <c r="AE48" s="18">
        <f t="shared" si="12"/>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3"/>
        <v>1</v>
      </c>
      <c r="AK48" s="12">
        <f t="shared" si="14"/>
        <v>1</v>
      </c>
      <c r="AL48" s="12">
        <f t="shared" si="15"/>
        <v>1</v>
      </c>
      <c r="AM48" s="12">
        <f t="shared" si="16"/>
        <v>1</v>
      </c>
    </row>
    <row r="49" spans="1:39" ht="12" customHeight="1" x14ac:dyDescent="0.15">
      <c r="A49" s="5">
        <f t="shared" si="0"/>
        <v>25</v>
      </c>
      <c r="B49" s="5">
        <f t="shared" si="1"/>
        <v>20</v>
      </c>
      <c r="C49" s="14">
        <f t="shared" si="17"/>
        <v>109</v>
      </c>
      <c r="F49" s="242">
        <f>VLOOKUP(C49,Blad1!$A:$K,11,0)</f>
        <v>204</v>
      </c>
      <c r="G49" s="67" t="str">
        <f t="shared" si="18"/>
        <v>II</v>
      </c>
      <c r="H49" s="4">
        <f>IF(G49="I",$K49,IF(G49="II",$K49-SUM(H$8:H48),IF(G49="III",$K49-SUM(H$8:H48),IF(G49="IV",$K49-SUM(H$8:H48),IF(G49="V",1-SUM(H$8:H48)," ")))))</f>
        <v>0</v>
      </c>
      <c r="I49" s="68" t="str">
        <f t="shared" si="2"/>
        <v>A</v>
      </c>
      <c r="J49" s="43">
        <f>IF(I49="A",$K49,IF(I49="B",$K49-SUM(J$8:J48),IF(I49="C",$K49-SUM(J$8:J48),IF(I49="D",$K49-SUM(J$8:J48),IF(I49="E",1-SUM(J$8:J48)," ")))))</f>
        <v>0</v>
      </c>
      <c r="K49" s="1">
        <f>IF(C$4=0,0,(SUM(D$8:D49)/C$4))</f>
        <v>0</v>
      </c>
      <c r="L49" s="9" t="str">
        <f t="shared" si="3"/>
        <v xml:space="preserve"> </v>
      </c>
      <c r="M49" s="2" t="str">
        <f>IF(U49=2,K49,IF(W49=2,K49-SUM(M$8:M48),IF(X49=2,K49-SUM(M$8:M48),IF(X48=2,1-SUM(M$8:M48)," "))))</f>
        <v xml:space="preserve"> </v>
      </c>
      <c r="N49" s="1" t="str">
        <f t="shared" si="4"/>
        <v xml:space="preserve"> </v>
      </c>
      <c r="P49" s="3" t="str">
        <f>IF(O49="Plus",$K49,IF(O49="Basis",$K49-SUM(P$8:P48),IF(O49="Breedte",$K49-SUM(P$8:P48),IF(O48="Breedte",1-SUM(P$8:P48)," "))))</f>
        <v xml:space="preserve"> </v>
      </c>
      <c r="Q49" s="57" t="str">
        <f t="shared" si="20"/>
        <v/>
      </c>
      <c r="R49" s="181">
        <f t="shared" si="19"/>
        <v>204</v>
      </c>
      <c r="S49" s="12">
        <f t="shared" si="5"/>
        <v>109</v>
      </c>
      <c r="T49" s="18">
        <f t="shared" si="6"/>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7"/>
        <v>1</v>
      </c>
      <c r="Z49" s="12">
        <f t="shared" si="8"/>
        <v>1</v>
      </c>
      <c r="AA49" s="12">
        <f t="shared" si="9"/>
        <v>1</v>
      </c>
      <c r="AB49" s="12">
        <f t="shared" si="10"/>
        <v>1</v>
      </c>
      <c r="AD49" s="12">
        <f t="shared" si="11"/>
        <v>109</v>
      </c>
      <c r="AE49" s="18">
        <f t="shared" si="12"/>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3"/>
        <v>1</v>
      </c>
      <c r="AK49" s="12">
        <f t="shared" si="14"/>
        <v>1</v>
      </c>
      <c r="AL49" s="12">
        <f t="shared" si="15"/>
        <v>1</v>
      </c>
      <c r="AM49" s="12">
        <f t="shared" si="16"/>
        <v>1</v>
      </c>
    </row>
    <row r="50" spans="1:39" ht="12" customHeight="1" x14ac:dyDescent="0.15">
      <c r="A50" s="5">
        <f t="shared" si="0"/>
        <v>0</v>
      </c>
      <c r="B50" s="5">
        <f t="shared" si="1"/>
        <v>0</v>
      </c>
      <c r="C50" s="14">
        <f t="shared" si="17"/>
        <v>108</v>
      </c>
      <c r="F50" s="242">
        <f>VLOOKUP(C50,Blad1!$A:$K,11,0)</f>
        <v>203</v>
      </c>
      <c r="G50" s="67" t="str">
        <f t="shared" si="18"/>
        <v/>
      </c>
      <c r="H50" s="4" t="str">
        <f>IF(G50="I",$K50,IF(G50="II",$K50-SUM(H$8:H49),IF(G50="III",$K50-SUM(H$8:H49),IF(G50="IV",$K50-SUM(H$8:H49),IF(G50="V",1-SUM(H$8:H49)," ")))))</f>
        <v xml:space="preserve"> </v>
      </c>
      <c r="I50" s="68" t="str">
        <f t="shared" si="2"/>
        <v/>
      </c>
      <c r="J50" s="43" t="str">
        <f>IF(I50="A",$K50,IF(I50="B",$K50-SUM(J$8:J49),IF(I50="C",$K50-SUM(J$8:J49),IF(I50="D",$K50-SUM(J$8:J49),IF(I50="E",1-SUM(J$8:J49)," ")))))</f>
        <v xml:space="preserve"> </v>
      </c>
      <c r="K50" s="1">
        <f>IF(C$4=0,0,(SUM(D$8:D50)/C$4))</f>
        <v>0</v>
      </c>
      <c r="L50" s="9" t="str">
        <f t="shared" si="3"/>
        <v xml:space="preserve"> </v>
      </c>
      <c r="M50" s="2" t="str">
        <f>IF(U50=2,K50,IF(W50=2,K50-SUM(M$8:M49),IF(X50=2,K50-SUM(M$8:M49),IF(X49=2,1-SUM(M$8:M49)," "))))</f>
        <v xml:space="preserve"> </v>
      </c>
      <c r="N50" s="1" t="str">
        <f t="shared" si="4"/>
        <v xml:space="preserve"> </v>
      </c>
      <c r="P50" s="3" t="str">
        <f>IF(O50="Plus",$K50,IF(O50="Basis",$K50-SUM(P$8:P49),IF(O50="Breedte",$K50-SUM(P$8:P49),IF(O49="Breedte",1-SUM(P$8:P49)," "))))</f>
        <v xml:space="preserve"> </v>
      </c>
      <c r="Q50" s="57" t="str">
        <f t="shared" si="20"/>
        <v/>
      </c>
      <c r="R50" s="181">
        <f t="shared" si="19"/>
        <v>203</v>
      </c>
      <c r="S50" s="12">
        <f t="shared" si="5"/>
        <v>108</v>
      </c>
      <c r="T50" s="18">
        <f t="shared" si="6"/>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7"/>
        <v>1</v>
      </c>
      <c r="Z50" s="12">
        <f t="shared" si="8"/>
        <v>1</v>
      </c>
      <c r="AA50" s="12">
        <f t="shared" si="9"/>
        <v>1</v>
      </c>
      <c r="AB50" s="12">
        <f t="shared" si="10"/>
        <v>1</v>
      </c>
      <c r="AD50" s="12">
        <f t="shared" si="11"/>
        <v>108</v>
      </c>
      <c r="AE50" s="18">
        <f t="shared" si="12"/>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3"/>
        <v>1</v>
      </c>
      <c r="AK50" s="12">
        <f t="shared" si="14"/>
        <v>1</v>
      </c>
      <c r="AL50" s="12">
        <f t="shared" si="15"/>
        <v>1</v>
      </c>
      <c r="AM50" s="12">
        <f t="shared" si="16"/>
        <v>1</v>
      </c>
    </row>
    <row r="51" spans="1:39" ht="12" customHeight="1" x14ac:dyDescent="0.15">
      <c r="A51" s="5">
        <f t="shared" si="0"/>
        <v>0</v>
      </c>
      <c r="B51" s="5">
        <f t="shared" si="1"/>
        <v>0</v>
      </c>
      <c r="C51" s="14">
        <f t="shared" si="17"/>
        <v>107</v>
      </c>
      <c r="F51" s="242">
        <f>VLOOKUP(C51,Blad1!$A:$K,11,0)</f>
        <v>201</v>
      </c>
      <c r="G51" s="67" t="str">
        <f t="shared" si="18"/>
        <v/>
      </c>
      <c r="H51" s="4" t="str">
        <f>IF(G51="I",$K51,IF(G51="II",$K51-SUM(H$8:H50),IF(G51="III",$K51-SUM(H$8:H50),IF(G51="IV",$K51-SUM(H$8:H50),IF(G51="V",1-SUM(H$8:H50)," ")))))</f>
        <v xml:space="preserve"> </v>
      </c>
      <c r="I51" s="68" t="str">
        <f t="shared" si="2"/>
        <v/>
      </c>
      <c r="J51" s="43" t="str">
        <f>IF(I51="A",$K51,IF(I51="B",$K51-SUM(J$8:J50),IF(I51="C",$K51-SUM(J$8:J50),IF(I51="D",$K51-SUM(J$8:J50),IF(I51="E",1-SUM(J$8:J50)," ")))))</f>
        <v xml:space="preserve"> </v>
      </c>
      <c r="K51" s="1">
        <f>IF(C$4=0,0,(SUM(D$8:D51)/C$4))</f>
        <v>0</v>
      </c>
      <c r="L51" s="9" t="str">
        <f t="shared" si="3"/>
        <v xml:space="preserve"> </v>
      </c>
      <c r="M51" s="2" t="str">
        <f>IF(U51=2,K51,IF(W51=2,K51-SUM(M$8:M50),IF(X51=2,K51-SUM(M$8:M50),IF(X50=2,1-SUM(M$8:M50)," "))))</f>
        <v xml:space="preserve"> </v>
      </c>
      <c r="N51" s="1" t="str">
        <f t="shared" si="4"/>
        <v xml:space="preserve"> </v>
      </c>
      <c r="P51" s="3" t="str">
        <f>IF(O51="Plus",$K51,IF(O51="Basis",$K51-SUM(P$8:P50),IF(O51="Breedte",$K51-SUM(P$8:P50),IF(O50="Breedte",1-SUM(P$8:P50)," "))))</f>
        <v xml:space="preserve"> </v>
      </c>
      <c r="Q51" s="57" t="str">
        <f t="shared" si="20"/>
        <v/>
      </c>
      <c r="R51" s="181">
        <f t="shared" si="19"/>
        <v>201</v>
      </c>
      <c r="S51" s="12">
        <f t="shared" si="5"/>
        <v>107</v>
      </c>
      <c r="T51" s="18">
        <f t="shared" si="6"/>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7"/>
        <v>1</v>
      </c>
      <c r="Z51" s="12">
        <f t="shared" si="8"/>
        <v>1</v>
      </c>
      <c r="AA51" s="12">
        <f t="shared" si="9"/>
        <v>1</v>
      </c>
      <c r="AB51" s="12">
        <f t="shared" si="10"/>
        <v>1</v>
      </c>
      <c r="AD51" s="12">
        <f t="shared" si="11"/>
        <v>107</v>
      </c>
      <c r="AE51" s="18">
        <f t="shared" si="12"/>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3"/>
        <v>1</v>
      </c>
      <c r="AK51" s="12">
        <f t="shared" si="14"/>
        <v>1</v>
      </c>
      <c r="AL51" s="12">
        <f t="shared" si="15"/>
        <v>1</v>
      </c>
      <c r="AM51" s="12">
        <f t="shared" si="16"/>
        <v>1</v>
      </c>
    </row>
    <row r="52" spans="1:39" ht="12" customHeight="1" x14ac:dyDescent="0.15">
      <c r="A52" s="5">
        <f t="shared" si="0"/>
        <v>0</v>
      </c>
      <c r="B52" s="5">
        <f t="shared" si="1"/>
        <v>0</v>
      </c>
      <c r="C52" s="14">
        <f t="shared" si="17"/>
        <v>106</v>
      </c>
      <c r="F52" s="242">
        <f>VLOOKUP(C52,Blad1!$A:$K,11,0)</f>
        <v>200</v>
      </c>
      <c r="G52" s="67" t="str">
        <f t="shared" si="18"/>
        <v/>
      </c>
      <c r="H52" s="4" t="str">
        <f>IF(G52="I",$K52,IF(G52="II",$K52-SUM(H$8:H51),IF(G52="III",$K52-SUM(H$8:H51),IF(G52="IV",$K52-SUM(H$8:H51),IF(G52="V",1-SUM(H$8:H51)," ")))))</f>
        <v xml:space="preserve"> </v>
      </c>
      <c r="I52" s="68" t="str">
        <f t="shared" si="2"/>
        <v/>
      </c>
      <c r="J52" s="43" t="str">
        <f>IF(I52="A",$K52,IF(I52="B",$K52-SUM(J$8:J51),IF(I52="C",$K52-SUM(J$8:J51),IF(I52="D",$K52-SUM(J$8:J51),IF(I52="E",1-SUM(J$8:J51)," ")))))</f>
        <v xml:space="preserve"> </v>
      </c>
      <c r="K52" s="1">
        <f>IF(C$4=0,0,(SUM(D$8:D52)/C$4))</f>
        <v>0</v>
      </c>
      <c r="L52" s="9" t="str">
        <f t="shared" si="3"/>
        <v xml:space="preserve"> </v>
      </c>
      <c r="M52" s="2" t="str">
        <f>IF(U52=2,K52,IF(W52=2,K52-SUM(M$8:M51),IF(X52=2,K52-SUM(M$8:M51),IF(X51=2,1-SUM(M$8:M51)," "))))</f>
        <v xml:space="preserve"> </v>
      </c>
      <c r="N52" s="1" t="str">
        <f t="shared" si="4"/>
        <v xml:space="preserve"> </v>
      </c>
      <c r="P52" s="3" t="str">
        <f>IF(O52="Plus",$K52,IF(O52="Basis",$K52-SUM(P$8:P51),IF(O52="Breedte",$K52-SUM(P$8:P51),IF(O51="Breedte",1-SUM(P$8:P51)," "))))</f>
        <v xml:space="preserve"> </v>
      </c>
      <c r="Q52" s="57" t="str">
        <f t="shared" si="20"/>
        <v/>
      </c>
      <c r="R52" s="181">
        <f t="shared" si="19"/>
        <v>200</v>
      </c>
      <c r="S52" s="12">
        <f t="shared" si="5"/>
        <v>106</v>
      </c>
      <c r="T52" s="18">
        <f t="shared" si="6"/>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7"/>
        <v>1</v>
      </c>
      <c r="Z52" s="12">
        <f t="shared" si="8"/>
        <v>1</v>
      </c>
      <c r="AA52" s="12">
        <f t="shared" si="9"/>
        <v>1</v>
      </c>
      <c r="AB52" s="12">
        <f t="shared" si="10"/>
        <v>1</v>
      </c>
      <c r="AD52" s="12">
        <f t="shared" si="11"/>
        <v>106</v>
      </c>
      <c r="AE52" s="18">
        <f t="shared" si="12"/>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3"/>
        <v>1</v>
      </c>
      <c r="AK52" s="12">
        <f t="shared" si="14"/>
        <v>1</v>
      </c>
      <c r="AL52" s="12">
        <f t="shared" si="15"/>
        <v>1</v>
      </c>
      <c r="AM52" s="12">
        <f t="shared" si="16"/>
        <v>1</v>
      </c>
    </row>
    <row r="53" spans="1:39" ht="12" customHeight="1" x14ac:dyDescent="0.15">
      <c r="A53" s="5">
        <f t="shared" si="0"/>
        <v>0</v>
      </c>
      <c r="B53" s="5">
        <f t="shared" si="1"/>
        <v>0</v>
      </c>
      <c r="C53" s="14">
        <f t="shared" si="17"/>
        <v>105</v>
      </c>
      <c r="F53" s="242">
        <f>VLOOKUP(C53,Blad1!$A:$K,11,0)</f>
        <v>199</v>
      </c>
      <c r="G53" s="67" t="str">
        <f t="shared" si="18"/>
        <v/>
      </c>
      <c r="H53" s="4" t="str">
        <f>IF(G53="I",$K53,IF(G53="II",$K53-SUM(H$8:H52),IF(G53="III",$K53-SUM(H$8:H52),IF(G53="IV",$K53-SUM(H$8:H52),IF(G53="V",1-SUM(H$8:H52)," ")))))</f>
        <v xml:space="preserve"> </v>
      </c>
      <c r="I53" s="68" t="str">
        <f t="shared" si="2"/>
        <v/>
      </c>
      <c r="J53" s="43" t="str">
        <f>IF(I53="A",$K53,IF(I53="B",$K53-SUM(J$8:J52),IF(I53="C",$K53-SUM(J$8:J52),IF(I53="D",$K53-SUM(J$8:J52),IF(I53="E",1-SUM(J$8:J52)," ")))))</f>
        <v xml:space="preserve"> </v>
      </c>
      <c r="K53" s="1">
        <f>IF(C$4=0,0,(SUM(D$8:D53)/C$4))</f>
        <v>0</v>
      </c>
      <c r="L53" s="9" t="str">
        <f t="shared" si="3"/>
        <v xml:space="preserve"> </v>
      </c>
      <c r="M53" s="2" t="str">
        <f>IF(U53=2,K53,IF(W53=2,K53-SUM(M$8:M52),IF(X53=2,K53-SUM(M$8:M52),IF(X52=2,1-SUM(M$8:M52)," "))))</f>
        <v xml:space="preserve"> </v>
      </c>
      <c r="N53" s="1" t="str">
        <f t="shared" si="4"/>
        <v xml:space="preserve"> </v>
      </c>
      <c r="P53" s="3" t="str">
        <f>IF(O53="Plus",$K53,IF(O53="Basis",$K53-SUM(P$8:P52),IF(O53="Breedte",$K53-SUM(P$8:P52),IF(O52="Breedte",1-SUM(P$8:P52)," "))))</f>
        <v xml:space="preserve"> </v>
      </c>
      <c r="Q53" s="57" t="str">
        <f t="shared" si="20"/>
        <v/>
      </c>
      <c r="R53" s="181">
        <f t="shared" si="19"/>
        <v>199</v>
      </c>
      <c r="S53" s="12">
        <f t="shared" si="5"/>
        <v>105</v>
      </c>
      <c r="T53" s="18">
        <f t="shared" si="6"/>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7"/>
        <v>1</v>
      </c>
      <c r="Z53" s="12">
        <f t="shared" si="8"/>
        <v>1</v>
      </c>
      <c r="AA53" s="12">
        <f t="shared" si="9"/>
        <v>1</v>
      </c>
      <c r="AB53" s="12">
        <f t="shared" si="10"/>
        <v>1</v>
      </c>
      <c r="AD53" s="12">
        <f t="shared" si="11"/>
        <v>105</v>
      </c>
      <c r="AE53" s="18">
        <f t="shared" si="12"/>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3"/>
        <v>1</v>
      </c>
      <c r="AK53" s="12">
        <f t="shared" si="14"/>
        <v>1</v>
      </c>
      <c r="AL53" s="12">
        <f t="shared" si="15"/>
        <v>1</v>
      </c>
      <c r="AM53" s="12">
        <f t="shared" si="16"/>
        <v>1</v>
      </c>
    </row>
    <row r="54" spans="1:39" ht="12" customHeight="1" x14ac:dyDescent="0.15">
      <c r="A54" s="5">
        <f t="shared" si="0"/>
        <v>0</v>
      </c>
      <c r="B54" s="5">
        <f t="shared" si="1"/>
        <v>0</v>
      </c>
      <c r="C54" s="14">
        <f t="shared" si="17"/>
        <v>104</v>
      </c>
      <c r="F54" s="242">
        <f>VLOOKUP(C54,Blad1!$A:$K,11,0)</f>
        <v>197</v>
      </c>
      <c r="G54" s="67" t="str">
        <f t="shared" si="18"/>
        <v/>
      </c>
      <c r="H54" s="4" t="str">
        <f>IF(G54="I",$K54,IF(G54="II",$K54-SUM(H$8:H53),IF(G54="III",$K54-SUM(H$8:H53),IF(G54="IV",$K54-SUM(H$8:H53),IF(G54="V",1-SUM(H$8:H53)," ")))))</f>
        <v xml:space="preserve"> </v>
      </c>
      <c r="I54" s="68" t="str">
        <f t="shared" si="2"/>
        <v/>
      </c>
      <c r="J54" s="43" t="str">
        <f>IF(I54="A",$K54,IF(I54="B",$K54-SUM(J$8:J53),IF(I54="C",$K54-SUM(J$8:J53),IF(I54="D",$K54-SUM(J$8:J53),IF(I54="E",1-SUM(J$8:J53)," ")))))</f>
        <v xml:space="preserve"> </v>
      </c>
      <c r="K54" s="1">
        <f>IF(C$4=0,0,(SUM(D$8:D54)/C$4))</f>
        <v>0</v>
      </c>
      <c r="L54" s="9" t="str">
        <f t="shared" si="3"/>
        <v xml:space="preserve"> </v>
      </c>
      <c r="M54" s="2" t="str">
        <f>IF(U54=2,K54,IF(W54=2,K54-SUM(M$8:M53),IF(X54=2,K54-SUM(M$8:M53),IF(X53=2,1-SUM(M$8:M53)," "))))</f>
        <v xml:space="preserve"> </v>
      </c>
      <c r="N54" s="1" t="str">
        <f t="shared" si="4"/>
        <v xml:space="preserve"> </v>
      </c>
      <c r="P54" s="3" t="str">
        <f>IF(O54="Plus",$K54,IF(O54="Basis",$K54-SUM(P$8:P53),IF(O54="Breedte",$K54-SUM(P$8:P53),IF(O53="Breedte",1-SUM(P$8:P53)," "))))</f>
        <v xml:space="preserve"> </v>
      </c>
      <c r="Q54" s="57" t="str">
        <f t="shared" si="20"/>
        <v/>
      </c>
      <c r="R54" s="181">
        <f t="shared" si="19"/>
        <v>197</v>
      </c>
      <c r="S54" s="12">
        <f t="shared" si="5"/>
        <v>104</v>
      </c>
      <c r="T54" s="18">
        <f t="shared" si="6"/>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7"/>
        <v>1</v>
      </c>
      <c r="Z54" s="12">
        <f t="shared" si="8"/>
        <v>1</v>
      </c>
      <c r="AA54" s="12">
        <f t="shared" si="9"/>
        <v>1</v>
      </c>
      <c r="AB54" s="12">
        <f t="shared" si="10"/>
        <v>1</v>
      </c>
      <c r="AD54" s="12">
        <f t="shared" si="11"/>
        <v>104</v>
      </c>
      <c r="AE54" s="18">
        <f t="shared" si="12"/>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3"/>
        <v>1</v>
      </c>
      <c r="AK54" s="12">
        <f t="shared" si="14"/>
        <v>1</v>
      </c>
      <c r="AL54" s="12">
        <f t="shared" si="15"/>
        <v>1</v>
      </c>
      <c r="AM54" s="12">
        <f t="shared" si="16"/>
        <v>1</v>
      </c>
    </row>
    <row r="55" spans="1:39" ht="12" customHeight="1" x14ac:dyDescent="0.15">
      <c r="A55" s="5">
        <f t="shared" si="0"/>
        <v>0</v>
      </c>
      <c r="B55" s="5">
        <f t="shared" si="1"/>
        <v>20</v>
      </c>
      <c r="C55" s="14">
        <f t="shared" si="17"/>
        <v>103</v>
      </c>
      <c r="F55" s="242">
        <f>VLOOKUP(C55,Blad1!$A:$K,11,0)</f>
        <v>196</v>
      </c>
      <c r="G55" s="67" t="str">
        <f t="shared" si="18"/>
        <v>III</v>
      </c>
      <c r="H55" s="4">
        <f>IF(G55="I",$K55,IF(G55="II",$K55-SUM(H$8:H54),IF(G55="III",$K55-SUM(H$8:H54),IF(G55="IV",$K55-SUM(H$8:H54),IF(G55="V",1-SUM(H$8:H54)," ")))))</f>
        <v>0</v>
      </c>
      <c r="I55" s="68" t="str">
        <f t="shared" si="2"/>
        <v/>
      </c>
      <c r="J55" s="43" t="str">
        <f>IF(I55="A",$K55,IF(I55="B",$K55-SUM(J$8:J54),IF(I55="C",$K55-SUM(J$8:J54),IF(I55="D",$K55-SUM(J$8:J54),IF(I55="E",1-SUM(J$8:J54)," ")))))</f>
        <v xml:space="preserve"> </v>
      </c>
      <c r="K55" s="1">
        <f>IF(C$4=0,0,(SUM(D$8:D55)/C$4))</f>
        <v>0</v>
      </c>
      <c r="L55" s="9" t="str">
        <f t="shared" si="3"/>
        <v xml:space="preserve"> </v>
      </c>
      <c r="M55" s="2" t="str">
        <f>IF(U55=2,K55,IF(W55=2,K55-SUM(M$8:M54),IF(X55=2,K55-SUM(M$8:M54),IF(X54=2,1-SUM(M$8:M54)," "))))</f>
        <v xml:space="preserve"> </v>
      </c>
      <c r="N55" s="1" t="str">
        <f t="shared" si="4"/>
        <v xml:space="preserve"> </v>
      </c>
      <c r="P55" s="3" t="str">
        <f>IF(O55="Plus",$K55,IF(O55="Basis",$K55-SUM(P$8:P54),IF(O55="Breedte",$K55-SUM(P$8:P54),IF(O54="Breedte",1-SUM(P$8:P54)," "))))</f>
        <v xml:space="preserve"> </v>
      </c>
      <c r="Q55" s="57" t="str">
        <f t="shared" si="20"/>
        <v/>
      </c>
      <c r="R55" s="181">
        <f t="shared" si="19"/>
        <v>196</v>
      </c>
      <c r="S55" s="12">
        <f t="shared" si="5"/>
        <v>103</v>
      </c>
      <c r="T55" s="18">
        <f t="shared" si="6"/>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7"/>
        <v>1</v>
      </c>
      <c r="Z55" s="12">
        <f t="shared" si="8"/>
        <v>1</v>
      </c>
      <c r="AA55" s="12">
        <f t="shared" si="9"/>
        <v>1</v>
      </c>
      <c r="AB55" s="12">
        <f t="shared" si="10"/>
        <v>1</v>
      </c>
      <c r="AD55" s="12">
        <f t="shared" si="11"/>
        <v>103</v>
      </c>
      <c r="AE55" s="18">
        <f t="shared" si="12"/>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3"/>
        <v>1</v>
      </c>
      <c r="AK55" s="12">
        <f t="shared" si="14"/>
        <v>1</v>
      </c>
      <c r="AL55" s="12">
        <f t="shared" si="15"/>
        <v>1</v>
      </c>
      <c r="AM55" s="12">
        <f t="shared" si="16"/>
        <v>1</v>
      </c>
    </row>
    <row r="56" spans="1:39" ht="12" customHeight="1" x14ac:dyDescent="0.15">
      <c r="A56" s="5">
        <f t="shared" si="0"/>
        <v>0</v>
      </c>
      <c r="B56" s="5">
        <f t="shared" si="1"/>
        <v>0</v>
      </c>
      <c r="C56" s="14">
        <f t="shared" si="17"/>
        <v>102</v>
      </c>
      <c r="F56" s="242">
        <f>VLOOKUP(C56,Blad1!$A:$K,11,0)</f>
        <v>195</v>
      </c>
      <c r="G56" s="67" t="str">
        <f t="shared" si="18"/>
        <v/>
      </c>
      <c r="H56" s="4" t="str">
        <f>IF(G56="I",$K56,IF(G56="II",$K56-SUM(H$8:H55),IF(G56="III",$K56-SUM(H$8:H55),IF(G56="IV",$K56-SUM(H$8:H55),IF(G56="V",1-SUM(H$8:H55)," ")))))</f>
        <v xml:space="preserve"> </v>
      </c>
      <c r="I56" s="68" t="str">
        <f t="shared" si="2"/>
        <v/>
      </c>
      <c r="J56" s="43" t="str">
        <f>IF(I56="A",$K56,IF(I56="B",$K56-SUM(J$8:J55),IF(I56="C",$K56-SUM(J$8:J55),IF(I56="D",$K56-SUM(J$8:J55),IF(I56="E",1-SUM(J$8:J55)," ")))))</f>
        <v xml:space="preserve"> </v>
      </c>
      <c r="K56" s="1">
        <f>IF(C$4=0,0,(SUM(D$8:D56)/C$4))</f>
        <v>0</v>
      </c>
      <c r="L56" s="9" t="str">
        <f t="shared" si="3"/>
        <v xml:space="preserve"> </v>
      </c>
      <c r="M56" s="2" t="str">
        <f>IF(U56=2,K56,IF(W56=2,K56-SUM(M$8:M55),IF(X56=2,K56-SUM(M$8:M55),IF(X55=2,1-SUM(M$8:M55)," "))))</f>
        <v xml:space="preserve"> </v>
      </c>
      <c r="N56" s="1" t="str">
        <f t="shared" si="4"/>
        <v xml:space="preserve"> </v>
      </c>
      <c r="P56" s="3" t="str">
        <f>IF(O56="Plus",$K56,IF(O56="Basis",$K56-SUM(P$8:P55),IF(O56="Breedte",$K56-SUM(P$8:P55),IF(O55="Breedte",1-SUM(P$8:P55)," "))))</f>
        <v xml:space="preserve"> </v>
      </c>
      <c r="Q56" s="57" t="str">
        <f t="shared" si="20"/>
        <v/>
      </c>
      <c r="R56" s="181">
        <f t="shared" si="19"/>
        <v>195</v>
      </c>
      <c r="S56" s="12">
        <f t="shared" si="5"/>
        <v>102</v>
      </c>
      <c r="T56" s="18">
        <f t="shared" si="6"/>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7"/>
        <v>1</v>
      </c>
      <c r="Z56" s="12">
        <f t="shared" si="8"/>
        <v>1</v>
      </c>
      <c r="AA56" s="12">
        <f t="shared" si="9"/>
        <v>1</v>
      </c>
      <c r="AB56" s="12">
        <f t="shared" si="10"/>
        <v>1</v>
      </c>
      <c r="AD56" s="12">
        <f t="shared" si="11"/>
        <v>102</v>
      </c>
      <c r="AE56" s="18">
        <f t="shared" si="12"/>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3"/>
        <v>1</v>
      </c>
      <c r="AK56" s="12">
        <f t="shared" si="14"/>
        <v>1</v>
      </c>
      <c r="AL56" s="12">
        <f t="shared" si="15"/>
        <v>1</v>
      </c>
      <c r="AM56" s="12">
        <f t="shared" si="16"/>
        <v>1</v>
      </c>
    </row>
    <row r="57" spans="1:39" ht="12" customHeight="1" x14ac:dyDescent="0.15">
      <c r="A57" s="5">
        <f t="shared" si="0"/>
        <v>0</v>
      </c>
      <c r="B57" s="5">
        <f t="shared" si="1"/>
        <v>0</v>
      </c>
      <c r="C57" s="14">
        <f t="shared" si="17"/>
        <v>101</v>
      </c>
      <c r="F57" s="242">
        <f>VLOOKUP(C57,Blad1!$A:$K,11,0)</f>
        <v>194</v>
      </c>
      <c r="G57" s="67" t="str">
        <f t="shared" si="18"/>
        <v/>
      </c>
      <c r="H57" s="4" t="str">
        <f>IF(G57="I",$K57,IF(G57="II",$K57-SUM(H$8:H56),IF(G57="III",$K57-SUM(H$8:H56),IF(G57="IV",$K57-SUM(H$8:H56),IF(G57="V",1-SUM(H$8:H56)," ")))))</f>
        <v xml:space="preserve"> </v>
      </c>
      <c r="I57" s="68" t="str">
        <f t="shared" si="2"/>
        <v/>
      </c>
      <c r="J57" s="43" t="str">
        <f>IF(I57="A",$K57,IF(I57="B",$K57-SUM(J$8:J56),IF(I57="C",$K57-SUM(J$8:J56),IF(I57="D",$K57-SUM(J$8:J56),IF(I57="E",1-SUM(J$8:J56)," ")))))</f>
        <v xml:space="preserve"> </v>
      </c>
      <c r="K57" s="1">
        <f>IF(C$4=0,0,(SUM(D$8:D57)/C$4))</f>
        <v>0</v>
      </c>
      <c r="L57" s="9" t="str">
        <f t="shared" si="3"/>
        <v xml:space="preserve"> </v>
      </c>
      <c r="M57" s="2" t="str">
        <f>IF(U57=2,K57,IF(W57=2,K57-SUM(M$8:M56),IF(X57=2,K57-SUM(M$8:M56),IF(X56=2,1-SUM(M$8:M56)," "))))</f>
        <v xml:space="preserve"> </v>
      </c>
      <c r="N57" s="1" t="str">
        <f t="shared" si="4"/>
        <v xml:space="preserve"> </v>
      </c>
      <c r="P57" s="3" t="str">
        <f>IF(O57="Plus",$K57,IF(O57="Basis",$K57-SUM(P$8:P56),IF(O57="Breedte",$K57-SUM(P$8:P56),IF(O56="Breedte",1-SUM(P$8:P56)," "))))</f>
        <v xml:space="preserve"> </v>
      </c>
      <c r="Q57" s="57" t="str">
        <f t="shared" si="20"/>
        <v/>
      </c>
      <c r="R57" s="181">
        <f t="shared" si="19"/>
        <v>194</v>
      </c>
      <c r="S57" s="12">
        <f t="shared" si="5"/>
        <v>101</v>
      </c>
      <c r="T57" s="18">
        <f t="shared" si="6"/>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7"/>
        <v>1</v>
      </c>
      <c r="Z57" s="12">
        <f t="shared" si="8"/>
        <v>1</v>
      </c>
      <c r="AA57" s="12">
        <f t="shared" si="9"/>
        <v>1</v>
      </c>
      <c r="AB57" s="12">
        <f t="shared" si="10"/>
        <v>1</v>
      </c>
      <c r="AD57" s="12">
        <f t="shared" si="11"/>
        <v>101</v>
      </c>
      <c r="AE57" s="18">
        <f t="shared" si="12"/>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3"/>
        <v>1</v>
      </c>
      <c r="AK57" s="12">
        <f t="shared" si="14"/>
        <v>1</v>
      </c>
      <c r="AL57" s="12">
        <f t="shared" si="15"/>
        <v>1</v>
      </c>
      <c r="AM57" s="12">
        <f t="shared" si="16"/>
        <v>1</v>
      </c>
    </row>
    <row r="58" spans="1:39" ht="12" customHeight="1" x14ac:dyDescent="0.15">
      <c r="A58" s="5">
        <f t="shared" si="0"/>
        <v>25</v>
      </c>
      <c r="B58" s="5">
        <f t="shared" si="1"/>
        <v>0</v>
      </c>
      <c r="C58" s="14">
        <f t="shared" si="17"/>
        <v>100</v>
      </c>
      <c r="F58" s="242">
        <f>VLOOKUP(C58,Blad1!$A:$K,11,0)</f>
        <v>193</v>
      </c>
      <c r="G58" s="67" t="str">
        <f t="shared" si="18"/>
        <v/>
      </c>
      <c r="H58" s="4" t="str">
        <f>IF(G58="I",$K58,IF(G58="II",$K58-SUM(H$8:H57),IF(G58="III",$K58-SUM(H$8:H57),IF(G58="IV",$K58-SUM(H$8:H57),IF(G58="V",1-SUM(H$8:H57)," ")))))</f>
        <v xml:space="preserve"> </v>
      </c>
      <c r="I58" s="68" t="str">
        <f t="shared" si="2"/>
        <v>B</v>
      </c>
      <c r="J58" s="43">
        <f>IF(I58="A",$K58,IF(I58="B",$K58-SUM(J$8:J57),IF(I58="C",$K58-SUM(J$8:J57),IF(I58="D",$K58-SUM(J$8:J57),IF(I58="E",1-SUM(J$8:J57)," ")))))</f>
        <v>0</v>
      </c>
      <c r="K58" s="1">
        <f>IF(C$4=0,0,(SUM(D$8:D58)/C$4))</f>
        <v>0</v>
      </c>
      <c r="L58" s="9" t="str">
        <f t="shared" si="3"/>
        <v xml:space="preserve"> </v>
      </c>
      <c r="M58" s="2" t="str">
        <f>IF(U58=2,K58,IF(W58=2,K58-SUM(M$8:M57),IF(X58=2,K58-SUM(M$8:M57),IF(X57=2,1-SUM(M$8:M57)," "))))</f>
        <v xml:space="preserve"> </v>
      </c>
      <c r="N58" s="1" t="str">
        <f t="shared" si="4"/>
        <v xml:space="preserve"> </v>
      </c>
      <c r="P58" s="3" t="str">
        <f>IF(O58="Plus",$K58,IF(O58="Basis",$K58-SUM(P$8:P57),IF(O58="Breedte",$K58-SUM(P$8:P57),IF(O57="Breedte",1-SUM(P$8:P57)," "))))</f>
        <v xml:space="preserve"> </v>
      </c>
      <c r="Q58" s="57" t="str">
        <f t="shared" si="20"/>
        <v/>
      </c>
      <c r="R58" s="181">
        <f t="shared" si="19"/>
        <v>193</v>
      </c>
      <c r="S58" s="12">
        <f t="shared" si="5"/>
        <v>100</v>
      </c>
      <c r="T58" s="18">
        <f t="shared" si="6"/>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7"/>
        <v>1</v>
      </c>
      <c r="Z58" s="12">
        <f t="shared" si="8"/>
        <v>1</v>
      </c>
      <c r="AA58" s="12">
        <f t="shared" si="9"/>
        <v>1</v>
      </c>
      <c r="AB58" s="12">
        <f t="shared" si="10"/>
        <v>1</v>
      </c>
      <c r="AD58" s="12">
        <f t="shared" si="11"/>
        <v>100</v>
      </c>
      <c r="AE58" s="18">
        <f t="shared" si="12"/>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3"/>
        <v>1</v>
      </c>
      <c r="AK58" s="12">
        <f t="shared" si="14"/>
        <v>1</v>
      </c>
      <c r="AL58" s="12">
        <f t="shared" si="15"/>
        <v>1</v>
      </c>
      <c r="AM58" s="12">
        <f t="shared" si="16"/>
        <v>1</v>
      </c>
    </row>
    <row r="59" spans="1:39" ht="12" customHeight="1" x14ac:dyDescent="0.15">
      <c r="A59" s="5">
        <f t="shared" si="0"/>
        <v>0</v>
      </c>
      <c r="B59" s="5">
        <f t="shared" si="1"/>
        <v>0</v>
      </c>
      <c r="C59" s="14">
        <f t="shared" si="17"/>
        <v>99</v>
      </c>
      <c r="F59" s="242">
        <f>VLOOKUP(C59,Blad1!$A:$K,11,0)</f>
        <v>191</v>
      </c>
      <c r="G59" s="67" t="str">
        <f t="shared" si="18"/>
        <v/>
      </c>
      <c r="H59" s="4" t="str">
        <f>IF(G59="I",$K59,IF(G59="II",$K59-SUM(H$8:H58),IF(G59="III",$K59-SUM(H$8:H58),IF(G59="IV",$K59-SUM(H$8:H58),IF(G59="V",1-SUM(H$8:H58)," ")))))</f>
        <v xml:space="preserve"> </v>
      </c>
      <c r="I59" s="68" t="str">
        <f t="shared" si="2"/>
        <v/>
      </c>
      <c r="J59" s="43" t="str">
        <f>IF(I59="A",$K59,IF(I59="B",$K59-SUM(J$8:J58),IF(I59="C",$K59-SUM(J$8:J58),IF(I59="D",$K59-SUM(J$8:J58),IF(I59="E",1-SUM(J$8:J58)," ")))))</f>
        <v xml:space="preserve"> </v>
      </c>
      <c r="K59" s="1">
        <f>IF(C$4=0,0,(SUM(D$8:D59)/C$4))</f>
        <v>0</v>
      </c>
      <c r="L59" s="9" t="str">
        <f t="shared" si="3"/>
        <v xml:space="preserve"> </v>
      </c>
      <c r="M59" s="2" t="str">
        <f>IF(U59=2,K59,IF(W59=2,K59-SUM(M$8:M58),IF(X59=2,K59-SUM(M$8:M58),IF(X58=2,1-SUM(M$8:M58)," "))))</f>
        <v xml:space="preserve"> </v>
      </c>
      <c r="N59" s="1" t="str">
        <f t="shared" si="4"/>
        <v xml:space="preserve"> </v>
      </c>
      <c r="P59" s="3" t="str">
        <f>IF(O59="Plus",$K59,IF(O59="Basis",$K59-SUM(P$8:P58),IF(O59="Breedte",$K59-SUM(P$8:P58),IF(O58="Breedte",1-SUM(P$8:P58)," "))))</f>
        <v xml:space="preserve"> </v>
      </c>
      <c r="Q59" s="57" t="str">
        <f t="shared" si="20"/>
        <v/>
      </c>
      <c r="R59" s="181">
        <f t="shared" si="19"/>
        <v>191</v>
      </c>
      <c r="S59" s="12">
        <f t="shared" si="5"/>
        <v>99</v>
      </c>
      <c r="T59" s="18">
        <f t="shared" si="6"/>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7"/>
        <v>1</v>
      </c>
      <c r="Z59" s="12">
        <f t="shared" si="8"/>
        <v>1</v>
      </c>
      <c r="AA59" s="12">
        <f t="shared" si="9"/>
        <v>1</v>
      </c>
      <c r="AB59" s="12">
        <f t="shared" si="10"/>
        <v>1</v>
      </c>
      <c r="AD59" s="12">
        <f t="shared" si="11"/>
        <v>99</v>
      </c>
      <c r="AE59" s="18">
        <f t="shared" si="12"/>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3"/>
        <v>1</v>
      </c>
      <c r="AK59" s="12">
        <f t="shared" si="14"/>
        <v>1</v>
      </c>
      <c r="AL59" s="12">
        <f t="shared" si="15"/>
        <v>1</v>
      </c>
      <c r="AM59" s="12">
        <f t="shared" si="16"/>
        <v>1</v>
      </c>
    </row>
    <row r="60" spans="1:39" ht="12" customHeight="1" x14ac:dyDescent="0.15">
      <c r="A60" s="5">
        <f t="shared" si="0"/>
        <v>0</v>
      </c>
      <c r="B60" s="5">
        <f t="shared" si="1"/>
        <v>0</v>
      </c>
      <c r="C60" s="14">
        <f t="shared" si="17"/>
        <v>98</v>
      </c>
      <c r="F60" s="242">
        <f>VLOOKUP(C60,Blad1!$A:$K,11,0)</f>
        <v>190</v>
      </c>
      <c r="G60" s="67" t="str">
        <f t="shared" si="18"/>
        <v/>
      </c>
      <c r="H60" s="4" t="str">
        <f>IF(G60="I",$K60,IF(G60="II",$K60-SUM(H$8:H59),IF(G60="III",$K60-SUM(H$8:H59),IF(G60="IV",$K60-SUM(H$8:H59),IF(G60="V",1-SUM(H$8:H59)," ")))))</f>
        <v xml:space="preserve"> </v>
      </c>
      <c r="I60" s="68" t="str">
        <f t="shared" si="2"/>
        <v/>
      </c>
      <c r="J60" s="43" t="str">
        <f>IF(I60="A",$K60,IF(I60="B",$K60-SUM(J$8:J59),IF(I60="C",$K60-SUM(J$8:J59),IF(I60="D",$K60-SUM(J$8:J59),IF(I60="E",1-SUM(J$8:J59)," ")))))</f>
        <v xml:space="preserve"> </v>
      </c>
      <c r="K60" s="1">
        <f>IF(C$4=0,0,(SUM(D$8:D60)/C$4))</f>
        <v>0</v>
      </c>
      <c r="L60" s="9" t="str">
        <f t="shared" si="3"/>
        <v xml:space="preserve"> </v>
      </c>
      <c r="M60" s="2" t="str">
        <f>IF(U60=2,K60,IF(W60=2,K60-SUM(M$8:M59),IF(X60=2,K60-SUM(M$8:M59),IF(X59=2,1-SUM(M$8:M59)," "))))</f>
        <v xml:space="preserve"> </v>
      </c>
      <c r="N60" s="1" t="str">
        <f t="shared" si="4"/>
        <v xml:space="preserve"> </v>
      </c>
      <c r="P60" s="3" t="str">
        <f>IF(O60="Plus",$K60,IF(O60="Basis",$K60-SUM(P$8:P59),IF(O60="Breedte",$K60-SUM(P$8:P59),IF(O59="Breedte",1-SUM(P$8:P59)," "))))</f>
        <v xml:space="preserve"> </v>
      </c>
      <c r="Q60" s="57" t="str">
        <f t="shared" si="20"/>
        <v/>
      </c>
      <c r="R60" s="181">
        <f t="shared" si="19"/>
        <v>190</v>
      </c>
      <c r="S60" s="12">
        <f t="shared" si="5"/>
        <v>98</v>
      </c>
      <c r="T60" s="18">
        <f t="shared" si="6"/>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7"/>
        <v>1</v>
      </c>
      <c r="Z60" s="12">
        <f t="shared" si="8"/>
        <v>1</v>
      </c>
      <c r="AA60" s="12">
        <f t="shared" si="9"/>
        <v>1</v>
      </c>
      <c r="AB60" s="12">
        <f t="shared" si="10"/>
        <v>1</v>
      </c>
      <c r="AD60" s="12">
        <f t="shared" si="11"/>
        <v>98</v>
      </c>
      <c r="AE60" s="18">
        <f t="shared" si="12"/>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3"/>
        <v>1</v>
      </c>
      <c r="AK60" s="12">
        <f t="shared" si="14"/>
        <v>1</v>
      </c>
      <c r="AL60" s="12">
        <f t="shared" si="15"/>
        <v>1</v>
      </c>
      <c r="AM60" s="12">
        <f t="shared" si="16"/>
        <v>1</v>
      </c>
    </row>
    <row r="61" spans="1:39" ht="12" customHeight="1" x14ac:dyDescent="0.15">
      <c r="A61" s="5">
        <f t="shared" si="0"/>
        <v>0</v>
      </c>
      <c r="B61" s="5">
        <f t="shared" si="1"/>
        <v>0</v>
      </c>
      <c r="C61" s="14">
        <f t="shared" si="17"/>
        <v>97</v>
      </c>
      <c r="F61" s="242">
        <f>VLOOKUP(C61,Blad1!$A:$K,11,0)</f>
        <v>188</v>
      </c>
      <c r="G61" s="67" t="str">
        <f t="shared" si="18"/>
        <v/>
      </c>
      <c r="H61" s="4" t="str">
        <f>IF(G61="I",$K61,IF(G61="II",$K61-SUM(H$8:H60),IF(G61="III",$K61-SUM(H$8:H60),IF(G61="IV",$K61-SUM(H$8:H60),IF(G61="V",1-SUM(H$8:H60)," ")))))</f>
        <v xml:space="preserve"> </v>
      </c>
      <c r="I61" s="68" t="str">
        <f t="shared" si="2"/>
        <v/>
      </c>
      <c r="J61" s="43" t="str">
        <f>IF(I61="A",$K61,IF(I61="B",$K61-SUM(J$8:J60),IF(I61="C",$K61-SUM(J$8:J60),IF(I61="D",$K61-SUM(J$8:J60),IF(I61="E",1-SUM(J$8:J60)," ")))))</f>
        <v xml:space="preserve"> </v>
      </c>
      <c r="K61" s="1">
        <f>IF(C$4=0,0,(SUM(D$8:D61)/C$4))</f>
        <v>0</v>
      </c>
      <c r="L61" s="9" t="str">
        <f t="shared" si="3"/>
        <v xml:space="preserve"> </v>
      </c>
      <c r="M61" s="2" t="str">
        <f>IF(U61=2,K61,IF(W61=2,K61-SUM(M$8:M60),IF(X61=2,K61-SUM(M$8:M60),IF(X60=2,1-SUM(M$8:M60)," "))))</f>
        <v xml:space="preserve"> </v>
      </c>
      <c r="N61" s="1" t="str">
        <f t="shared" si="4"/>
        <v xml:space="preserve"> </v>
      </c>
      <c r="P61" s="3" t="str">
        <f>IF(O61="Plus",$K61,IF(O61="Basis",$K61-SUM(P$8:P60),IF(O61="Breedte",$K61-SUM(P$8:P60),IF(O60="Breedte",1-SUM(P$8:P60)," "))))</f>
        <v xml:space="preserve"> </v>
      </c>
      <c r="Q61" s="57" t="str">
        <f t="shared" si="20"/>
        <v/>
      </c>
      <c r="R61" s="181">
        <f t="shared" si="19"/>
        <v>188</v>
      </c>
      <c r="S61" s="12">
        <f t="shared" si="5"/>
        <v>97</v>
      </c>
      <c r="T61" s="18">
        <f t="shared" si="6"/>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7"/>
        <v>1</v>
      </c>
      <c r="Z61" s="12">
        <f t="shared" si="8"/>
        <v>1</v>
      </c>
      <c r="AA61" s="12">
        <f t="shared" si="9"/>
        <v>1</v>
      </c>
      <c r="AB61" s="12">
        <f t="shared" si="10"/>
        <v>1</v>
      </c>
      <c r="AD61" s="12">
        <f t="shared" si="11"/>
        <v>97</v>
      </c>
      <c r="AE61" s="18">
        <f t="shared" si="12"/>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3"/>
        <v>1</v>
      </c>
      <c r="AK61" s="12">
        <f t="shared" si="14"/>
        <v>1</v>
      </c>
      <c r="AL61" s="12">
        <f t="shared" si="15"/>
        <v>1</v>
      </c>
      <c r="AM61" s="12">
        <f t="shared" si="16"/>
        <v>1</v>
      </c>
    </row>
    <row r="62" spans="1:39" ht="12" customHeight="1" x14ac:dyDescent="0.15">
      <c r="A62" s="5">
        <f t="shared" si="0"/>
        <v>0</v>
      </c>
      <c r="B62" s="5">
        <f t="shared" si="1"/>
        <v>20</v>
      </c>
      <c r="C62" s="14">
        <f t="shared" si="17"/>
        <v>96</v>
      </c>
      <c r="F62" s="242">
        <f>VLOOKUP(C62,Blad1!$A:$K,11,0)</f>
        <v>187</v>
      </c>
      <c r="G62" s="67" t="str">
        <f t="shared" si="18"/>
        <v>IV</v>
      </c>
      <c r="H62" s="4">
        <f>IF(G62="I",$K62,IF(G62="II",$K62-SUM(H$8:H61),IF(G62="III",$K62-SUM(H$8:H61),IF(G62="IV",$K62-SUM(H$8:H61),IF(G62="V",1-SUM(H$8:H61)," ")))))</f>
        <v>0</v>
      </c>
      <c r="I62" s="68" t="str">
        <f t="shared" si="2"/>
        <v/>
      </c>
      <c r="J62" s="43" t="str">
        <f>IF(I62="A",$K62,IF(I62="B",$K62-SUM(J$8:J61),IF(I62="C",$K62-SUM(J$8:J61),IF(I62="D",$K62-SUM(J$8:J61),IF(I62="E",1-SUM(J$8:J61)," ")))))</f>
        <v xml:space="preserve"> </v>
      </c>
      <c r="K62" s="1">
        <f>IF(C$4=0,0,(SUM(D$8:D62)/C$4))</f>
        <v>0</v>
      </c>
      <c r="L62" s="9" t="str">
        <f t="shared" si="3"/>
        <v xml:space="preserve"> </v>
      </c>
      <c r="M62" s="2" t="str">
        <f>IF(U62=2,K62,IF(W62=2,K62-SUM(M$8:M61),IF(X62=2,K62-SUM(M$8:M61),IF(X61=2,1-SUM(M$8:M61)," "))))</f>
        <v xml:space="preserve"> </v>
      </c>
      <c r="N62" s="1" t="str">
        <f t="shared" si="4"/>
        <v xml:space="preserve"> </v>
      </c>
      <c r="P62" s="3" t="str">
        <f>IF(O62="Plus",$K62,IF(O62="Basis",$K62-SUM(P$8:P61),IF(O62="Breedte",$K62-SUM(P$8:P61),IF(O61="Breedte",1-SUM(P$8:P61)," "))))</f>
        <v xml:space="preserve"> </v>
      </c>
      <c r="Q62" s="57" t="str">
        <f t="shared" si="20"/>
        <v/>
      </c>
      <c r="R62" s="181">
        <f t="shared" si="19"/>
        <v>187</v>
      </c>
      <c r="S62" s="12">
        <f t="shared" si="5"/>
        <v>96</v>
      </c>
      <c r="T62" s="18">
        <f t="shared" si="6"/>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7"/>
        <v>1</v>
      </c>
      <c r="Z62" s="12">
        <f t="shared" si="8"/>
        <v>1</v>
      </c>
      <c r="AA62" s="12">
        <f t="shared" si="9"/>
        <v>1</v>
      </c>
      <c r="AB62" s="12">
        <f t="shared" si="10"/>
        <v>1</v>
      </c>
      <c r="AD62" s="12">
        <f t="shared" si="11"/>
        <v>96</v>
      </c>
      <c r="AE62" s="18">
        <f t="shared" si="12"/>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3"/>
        <v>1</v>
      </c>
      <c r="AK62" s="12">
        <f t="shared" si="14"/>
        <v>1</v>
      </c>
      <c r="AL62" s="12">
        <f t="shared" si="15"/>
        <v>1</v>
      </c>
      <c r="AM62" s="12">
        <f t="shared" si="16"/>
        <v>1</v>
      </c>
    </row>
    <row r="63" spans="1:39" ht="12" customHeight="1" x14ac:dyDescent="0.15">
      <c r="A63" s="5">
        <f t="shared" si="0"/>
        <v>0</v>
      </c>
      <c r="B63" s="5">
        <f t="shared" si="1"/>
        <v>0</v>
      </c>
      <c r="C63" s="14">
        <f t="shared" si="17"/>
        <v>95</v>
      </c>
      <c r="F63" s="242">
        <f>VLOOKUP(C63,Blad1!$A:$K,11,0)</f>
        <v>186</v>
      </c>
      <c r="G63" s="67" t="str">
        <f t="shared" si="18"/>
        <v/>
      </c>
      <c r="H63" s="4" t="str">
        <f>IF(G63="I",$K63,IF(G63="II",$K63-SUM(H$8:H62),IF(G63="III",$K63-SUM(H$8:H62),IF(G63="IV",$K63-SUM(H$8:H62),IF(G63="V",1-SUM(H$8:H62)," ")))))</f>
        <v xml:space="preserve"> </v>
      </c>
      <c r="I63" s="68" t="str">
        <f t="shared" si="2"/>
        <v/>
      </c>
      <c r="J63" s="43" t="str">
        <f>IF(I63="A",$K63,IF(I63="B",$K63-SUM(J$8:J62),IF(I63="C",$K63-SUM(J$8:J62),IF(I63="D",$K63-SUM(J$8:J62),IF(I63="E",1-SUM(J$8:J62)," ")))))</f>
        <v xml:space="preserve"> </v>
      </c>
      <c r="K63" s="1">
        <f>IF(C$4=0,0,(SUM(D$8:D63)/C$4))</f>
        <v>0</v>
      </c>
      <c r="L63" s="9" t="str">
        <f t="shared" si="3"/>
        <v xml:space="preserve"> </v>
      </c>
      <c r="M63" s="2" t="str">
        <f>IF(U63=2,K63,IF(W63=2,K63-SUM(M$8:M62),IF(X63=2,K63-SUM(M$8:M62),IF(X62=2,1-SUM(M$8:M62)," "))))</f>
        <v xml:space="preserve"> </v>
      </c>
      <c r="N63" s="1" t="str">
        <f t="shared" si="4"/>
        <v xml:space="preserve"> </v>
      </c>
      <c r="P63" s="3" t="str">
        <f>IF(O63="Plus",$K63,IF(O63="Basis",$K63-SUM(P$8:P62),IF(O63="Breedte",$K63-SUM(P$8:P62),IF(O62="Breedte",1-SUM(P$8:P62)," "))))</f>
        <v xml:space="preserve"> </v>
      </c>
      <c r="Q63" s="57" t="str">
        <f t="shared" si="20"/>
        <v/>
      </c>
      <c r="R63" s="181">
        <f t="shared" si="19"/>
        <v>186</v>
      </c>
      <c r="S63" s="12">
        <f t="shared" si="5"/>
        <v>95</v>
      </c>
      <c r="T63" s="18">
        <f t="shared" si="6"/>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7"/>
        <v>1</v>
      </c>
      <c r="Z63" s="12">
        <f t="shared" si="8"/>
        <v>1</v>
      </c>
      <c r="AA63" s="12">
        <f t="shared" si="9"/>
        <v>1</v>
      </c>
      <c r="AB63" s="12">
        <f t="shared" si="10"/>
        <v>1</v>
      </c>
      <c r="AD63" s="12">
        <f t="shared" si="11"/>
        <v>95</v>
      </c>
      <c r="AE63" s="18">
        <f t="shared" si="12"/>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3"/>
        <v>1</v>
      </c>
      <c r="AK63" s="12">
        <f t="shared" si="14"/>
        <v>1</v>
      </c>
      <c r="AL63" s="12">
        <f t="shared" si="15"/>
        <v>1</v>
      </c>
      <c r="AM63" s="12">
        <f t="shared" si="16"/>
        <v>1</v>
      </c>
    </row>
    <row r="64" spans="1:39" ht="12" customHeight="1" x14ac:dyDescent="0.15">
      <c r="A64" s="5">
        <f t="shared" si="0"/>
        <v>0</v>
      </c>
      <c r="B64" s="5">
        <f t="shared" si="1"/>
        <v>0</v>
      </c>
      <c r="C64" s="14">
        <f t="shared" si="17"/>
        <v>94</v>
      </c>
      <c r="F64" s="242">
        <f>VLOOKUP(C64,Blad1!$A:$K,11,0)</f>
        <v>185</v>
      </c>
      <c r="G64" s="67" t="str">
        <f t="shared" si="18"/>
        <v/>
      </c>
      <c r="H64" s="4" t="str">
        <f>IF(G64="I",$K64,IF(G64="II",$K64-SUM(H$8:H63),IF(G64="III",$K64-SUM(H$8:H63),IF(G64="IV",$K64-SUM(H$8:H63),IF(G64="V",1-SUM(H$8:H63)," ")))))</f>
        <v xml:space="preserve"> </v>
      </c>
      <c r="I64" s="68" t="str">
        <f t="shared" si="2"/>
        <v/>
      </c>
      <c r="J64" s="43" t="str">
        <f>IF(I64="A",$K64,IF(I64="B",$K64-SUM(J$8:J63),IF(I64="C",$K64-SUM(J$8:J63),IF(I64="D",$K64-SUM(J$8:J63),IF(I64="E",1-SUM(J$8:J63)," ")))))</f>
        <v xml:space="preserve"> </v>
      </c>
      <c r="K64" s="1">
        <f>IF(C$4=0,0,(SUM(D$8:D64)/C$4))</f>
        <v>0</v>
      </c>
      <c r="L64" s="9" t="str">
        <f t="shared" si="3"/>
        <v xml:space="preserve"> </v>
      </c>
      <c r="M64" s="2" t="str">
        <f>IF(U64=2,K64,IF(W64=2,K64-SUM(M$8:M63),IF(X64=2,K64-SUM(M$8:M63),IF(X63=2,1-SUM(M$8:M63)," "))))</f>
        <v xml:space="preserve"> </v>
      </c>
      <c r="N64" s="1" t="str">
        <f t="shared" si="4"/>
        <v xml:space="preserve"> </v>
      </c>
      <c r="P64" s="3" t="str">
        <f>IF(O64="Plus",$K64,IF(O64="Basis",$K64-SUM(P$8:P63),IF(O64="Breedte",$K64-SUM(P$8:P63),IF(O63="Breedte",1-SUM(P$8:P63)," "))))</f>
        <v xml:space="preserve"> </v>
      </c>
      <c r="Q64" s="57" t="str">
        <f t="shared" si="20"/>
        <v/>
      </c>
      <c r="R64" s="181">
        <f t="shared" si="19"/>
        <v>185</v>
      </c>
      <c r="S64" s="12">
        <f t="shared" si="5"/>
        <v>94</v>
      </c>
      <c r="T64" s="18">
        <f t="shared" si="6"/>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7"/>
        <v>1</v>
      </c>
      <c r="Z64" s="12">
        <f t="shared" si="8"/>
        <v>1</v>
      </c>
      <c r="AA64" s="12">
        <f t="shared" si="9"/>
        <v>1</v>
      </c>
      <c r="AB64" s="12">
        <f t="shared" si="10"/>
        <v>1</v>
      </c>
      <c r="AD64" s="12">
        <f t="shared" si="11"/>
        <v>94</v>
      </c>
      <c r="AE64" s="18">
        <f t="shared" si="12"/>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3"/>
        <v>1</v>
      </c>
      <c r="AK64" s="12">
        <f t="shared" si="14"/>
        <v>1</v>
      </c>
      <c r="AL64" s="12">
        <f t="shared" si="15"/>
        <v>1</v>
      </c>
      <c r="AM64" s="12">
        <f t="shared" si="16"/>
        <v>1</v>
      </c>
    </row>
    <row r="65" spans="1:39" ht="12" customHeight="1" x14ac:dyDescent="0.15">
      <c r="A65" s="5">
        <f t="shared" si="0"/>
        <v>0</v>
      </c>
      <c r="B65" s="5">
        <f t="shared" si="1"/>
        <v>0</v>
      </c>
      <c r="C65" s="14">
        <f t="shared" si="17"/>
        <v>93</v>
      </c>
      <c r="F65" s="242">
        <f>VLOOKUP(C65,Blad1!$A:$K,11,0)</f>
        <v>184</v>
      </c>
      <c r="G65" s="67" t="str">
        <f t="shared" si="18"/>
        <v/>
      </c>
      <c r="H65" s="4" t="str">
        <f>IF(G65="I",$K65,IF(G65="II",$K65-SUM(H$8:H64),IF(G65="III",$K65-SUM(H$8:H64),IF(G65="IV",$K65-SUM(H$8:H64),IF(G65="V",1-SUM(H$8:H64)," ")))))</f>
        <v xml:space="preserve"> </v>
      </c>
      <c r="I65" s="68" t="str">
        <f t="shared" si="2"/>
        <v/>
      </c>
      <c r="J65" s="43" t="str">
        <f>IF(I65="A",$K65,IF(I65="B",$K65-SUM(J$8:J64),IF(I65="C",$K65-SUM(J$8:J64),IF(I65="D",$K65-SUM(J$8:J64),IF(I65="E",1-SUM(J$8:J64)," ")))))</f>
        <v xml:space="preserve"> </v>
      </c>
      <c r="K65" s="1">
        <f>IF(C$4=0,0,(SUM(D$8:D65)/C$4))</f>
        <v>0</v>
      </c>
      <c r="L65" s="9" t="str">
        <f t="shared" si="3"/>
        <v xml:space="preserve"> </v>
      </c>
      <c r="M65" s="2" t="str">
        <f>IF(U65=2,K65,IF(W65=2,K65-SUM(M$8:M64),IF(X65=2,K65-SUM(M$8:M64),IF(X64=2,1-SUM(M$8:M64)," "))))</f>
        <v xml:space="preserve"> </v>
      </c>
      <c r="N65" s="1" t="str">
        <f t="shared" si="4"/>
        <v xml:space="preserve"> </v>
      </c>
      <c r="P65" s="3" t="str">
        <f>IF(O65="Plus",$K65,IF(O65="Basis",$K65-SUM(P$8:P64),IF(O65="Breedte",$K65-SUM(P$8:P64),IF(O64="Breedte",1-SUM(P$8:P64)," "))))</f>
        <v xml:space="preserve"> </v>
      </c>
      <c r="Q65" s="57" t="str">
        <f t="shared" si="20"/>
        <v/>
      </c>
      <c r="R65" s="181">
        <f t="shared" si="19"/>
        <v>184</v>
      </c>
      <c r="S65" s="12">
        <f t="shared" si="5"/>
        <v>93</v>
      </c>
      <c r="T65" s="18">
        <f t="shared" si="6"/>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7"/>
        <v>1</v>
      </c>
      <c r="Z65" s="12">
        <f t="shared" si="8"/>
        <v>1</v>
      </c>
      <c r="AA65" s="12">
        <f t="shared" si="9"/>
        <v>1</v>
      </c>
      <c r="AB65" s="12">
        <f t="shared" si="10"/>
        <v>1</v>
      </c>
      <c r="AD65" s="12">
        <f t="shared" si="11"/>
        <v>93</v>
      </c>
      <c r="AE65" s="18">
        <f t="shared" si="12"/>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3"/>
        <v>1</v>
      </c>
      <c r="AK65" s="12">
        <f t="shared" si="14"/>
        <v>1</v>
      </c>
      <c r="AL65" s="12">
        <f t="shared" si="15"/>
        <v>1</v>
      </c>
      <c r="AM65" s="12">
        <f t="shared" si="16"/>
        <v>1</v>
      </c>
    </row>
    <row r="66" spans="1:39" ht="12" customHeight="1" x14ac:dyDescent="0.15">
      <c r="A66" s="5">
        <f t="shared" si="0"/>
        <v>25</v>
      </c>
      <c r="B66" s="5">
        <f t="shared" si="1"/>
        <v>0</v>
      </c>
      <c r="C66" s="14">
        <f t="shared" si="17"/>
        <v>92</v>
      </c>
      <c r="F66" s="242">
        <f>VLOOKUP(C66,Blad1!$A:$K,11,0)</f>
        <v>183</v>
      </c>
      <c r="G66" s="67" t="str">
        <f t="shared" si="18"/>
        <v/>
      </c>
      <c r="H66" s="4" t="str">
        <f>IF(G66="I",$K66,IF(G66="II",$K66-SUM(H$8:H65),IF(G66="III",$K66-SUM(H$8:H65),IF(G66="IV",$K66-SUM(H$8:H65),IF(G66="V",1-SUM(H$8:H65)," ")))))</f>
        <v xml:space="preserve"> </v>
      </c>
      <c r="I66" s="68" t="str">
        <f t="shared" si="2"/>
        <v>C</v>
      </c>
      <c r="J66" s="43">
        <f>IF(I66="A",$K66,IF(I66="B",$K66-SUM(J$8:J65),IF(I66="C",$K66-SUM(J$8:J65),IF(I66="D",$K66-SUM(J$8:J65),IF(I66="E",1-SUM(J$8:J65)," ")))))</f>
        <v>0</v>
      </c>
      <c r="K66" s="1">
        <f>IF(C$4=0,0,(SUM(D$8:D66)/C$4))</f>
        <v>0</v>
      </c>
      <c r="L66" s="9" t="str">
        <f t="shared" si="3"/>
        <v xml:space="preserve"> </v>
      </c>
      <c r="M66" s="2" t="str">
        <f>IF(U66=2,K66,IF(W66=2,K66-SUM(M$8:M65),IF(X66=2,K66-SUM(M$8:M65),IF(X65=2,1-SUM(M$8:M65)," "))))</f>
        <v xml:space="preserve"> </v>
      </c>
      <c r="N66" s="1" t="str">
        <f t="shared" si="4"/>
        <v xml:space="preserve"> </v>
      </c>
      <c r="P66" s="3" t="str">
        <f>IF(O66="Plus",$K66,IF(O66="Basis",$K66-SUM(P$8:P65),IF(O66="Breedte",$K66-SUM(P$8:P65),IF(O65="Breedte",1-SUM(P$8:P65)," "))))</f>
        <v xml:space="preserve"> </v>
      </c>
      <c r="Q66" s="57" t="str">
        <f t="shared" si="20"/>
        <v/>
      </c>
      <c r="R66" s="181">
        <f t="shared" si="19"/>
        <v>183</v>
      </c>
      <c r="S66" s="12">
        <f t="shared" si="5"/>
        <v>92</v>
      </c>
      <c r="T66" s="18">
        <f t="shared" si="6"/>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7"/>
        <v>1</v>
      </c>
      <c r="Z66" s="12">
        <f t="shared" si="8"/>
        <v>1</v>
      </c>
      <c r="AA66" s="12">
        <f t="shared" si="9"/>
        <v>1</v>
      </c>
      <c r="AB66" s="12">
        <f t="shared" si="10"/>
        <v>1</v>
      </c>
      <c r="AD66" s="12">
        <f t="shared" si="11"/>
        <v>92</v>
      </c>
      <c r="AE66" s="18">
        <f t="shared" si="12"/>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3"/>
        <v>1</v>
      </c>
      <c r="AK66" s="12">
        <f t="shared" si="14"/>
        <v>1</v>
      </c>
      <c r="AL66" s="12">
        <f t="shared" si="15"/>
        <v>1</v>
      </c>
      <c r="AM66" s="12">
        <f t="shared" si="16"/>
        <v>1</v>
      </c>
    </row>
    <row r="67" spans="1:39" ht="12" customHeight="1" x14ac:dyDescent="0.15">
      <c r="A67" s="5">
        <f t="shared" si="0"/>
        <v>0</v>
      </c>
      <c r="B67" s="5">
        <f t="shared" si="1"/>
        <v>0</v>
      </c>
      <c r="C67" s="14">
        <f t="shared" si="17"/>
        <v>91</v>
      </c>
      <c r="F67" s="242">
        <f>VLOOKUP(C67,Blad1!$A:$K,11,0)</f>
        <v>182</v>
      </c>
      <c r="G67" s="67" t="str">
        <f t="shared" si="18"/>
        <v/>
      </c>
      <c r="H67" s="4" t="str">
        <f>IF(G67="I",$K67,IF(G67="II",$K67-SUM(H$8:H66),IF(G67="III",$K67-SUM(H$8:H66),IF(G67="IV",$K67-SUM(H$8:H66),IF(G67="V",1-SUM(H$8:H66)," ")))))</f>
        <v xml:space="preserve"> </v>
      </c>
      <c r="I67" s="68" t="str">
        <f t="shared" si="2"/>
        <v/>
      </c>
      <c r="J67" s="43" t="str">
        <f>IF(I67="A",$K67,IF(I67="B",$K67-SUM(J$8:J66),IF(I67="C",$K67-SUM(J$8:J66),IF(I67="D",$K67-SUM(J$8:J66),IF(I67="E",1-SUM(J$8:J66)," ")))))</f>
        <v xml:space="preserve"> </v>
      </c>
      <c r="K67" s="1">
        <f>IF(C$4=0,0,(SUM(D$8:D67)/C$4))</f>
        <v>0</v>
      </c>
      <c r="L67" s="9" t="str">
        <f t="shared" si="3"/>
        <v xml:space="preserve"> </v>
      </c>
      <c r="M67" s="2" t="str">
        <f>IF(U67=2,K67,IF(W67=2,K67-SUM(M$8:M66),IF(X67=2,K67-SUM(M$8:M66),IF(X66=2,1-SUM(M$8:M66)," "))))</f>
        <v xml:space="preserve"> </v>
      </c>
      <c r="N67" s="1" t="str">
        <f t="shared" si="4"/>
        <v xml:space="preserve"> </v>
      </c>
      <c r="P67" s="3" t="str">
        <f>IF(O67="Plus",$K67,IF(O67="Basis",$K67-SUM(P$8:P66),IF(O67="Breedte",$K67-SUM(P$8:P66),IF(O66="Breedte",1-SUM(P$8:P66)," "))))</f>
        <v xml:space="preserve"> </v>
      </c>
      <c r="Q67" s="57" t="str">
        <f t="shared" si="20"/>
        <v/>
      </c>
      <c r="R67" s="181">
        <f t="shared" si="19"/>
        <v>182</v>
      </c>
      <c r="S67" s="12">
        <f t="shared" si="5"/>
        <v>91</v>
      </c>
      <c r="T67" s="18">
        <f t="shared" si="6"/>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7"/>
        <v>1</v>
      </c>
      <c r="Z67" s="12">
        <f t="shared" si="8"/>
        <v>1</v>
      </c>
      <c r="AA67" s="12">
        <f t="shared" si="9"/>
        <v>1</v>
      </c>
      <c r="AB67" s="12">
        <f t="shared" si="10"/>
        <v>1</v>
      </c>
      <c r="AD67" s="12">
        <f t="shared" si="11"/>
        <v>91</v>
      </c>
      <c r="AE67" s="18">
        <f t="shared" si="12"/>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3"/>
        <v>1</v>
      </c>
      <c r="AK67" s="12">
        <f t="shared" si="14"/>
        <v>1</v>
      </c>
      <c r="AL67" s="12">
        <f t="shared" si="15"/>
        <v>1</v>
      </c>
      <c r="AM67" s="12">
        <f t="shared" si="16"/>
        <v>1</v>
      </c>
    </row>
    <row r="68" spans="1:39" ht="12" customHeight="1" x14ac:dyDescent="0.15">
      <c r="A68" s="5">
        <f t="shared" si="0"/>
        <v>0</v>
      </c>
      <c r="B68" s="5">
        <f t="shared" si="1"/>
        <v>0</v>
      </c>
      <c r="C68" s="14">
        <f t="shared" si="17"/>
        <v>90</v>
      </c>
      <c r="F68" s="242">
        <f>VLOOKUP(C68,Blad1!$A:$K,11,0)</f>
        <v>181</v>
      </c>
      <c r="G68" s="67" t="str">
        <f t="shared" si="18"/>
        <v/>
      </c>
      <c r="H68" s="4" t="str">
        <f>IF(G68="I",$K68,IF(G68="II",$K68-SUM(H$8:H67),IF(G68="III",$K68-SUM(H$8:H67),IF(G68="IV",$K68-SUM(H$8:H67),IF(G68="V",1-SUM(H$8:H67)," ")))))</f>
        <v xml:space="preserve"> </v>
      </c>
      <c r="I68" s="68" t="str">
        <f t="shared" si="2"/>
        <v/>
      </c>
      <c r="J68" s="43" t="str">
        <f>IF(I68="A",$K68,IF(I68="B",$K68-SUM(J$8:J67),IF(I68="C",$K68-SUM(J$8:J67),IF(I68="D",$K68-SUM(J$8:J67),IF(I68="E",1-SUM(J$8:J67)," ")))))</f>
        <v xml:space="preserve"> </v>
      </c>
      <c r="K68" s="1">
        <f>IF(C$4=0,0,(SUM(D$8:D68)/C$4))</f>
        <v>0</v>
      </c>
      <c r="L68" s="9" t="str">
        <f t="shared" si="3"/>
        <v xml:space="preserve"> </v>
      </c>
      <c r="M68" s="2" t="str">
        <f>IF(U68=2,K68,IF(W68=2,K68-SUM(M$8:M67),IF(X68=2,K68-SUM(M$8:M67),IF(X67=2,1-SUM(M$8:M67)," "))))</f>
        <v xml:space="preserve"> </v>
      </c>
      <c r="N68" s="1" t="str">
        <f t="shared" si="4"/>
        <v xml:space="preserve"> </v>
      </c>
      <c r="P68" s="3" t="str">
        <f>IF(O68="Plus",$K68,IF(O68="Basis",$K68-SUM(P$8:P67),IF(O68="Breedte",$K68-SUM(P$8:P67),IF(O67="Breedte",1-SUM(P$8:P67)," "))))</f>
        <v xml:space="preserve"> </v>
      </c>
      <c r="Q68" s="57" t="str">
        <f t="shared" si="20"/>
        <v/>
      </c>
      <c r="R68" s="181">
        <f t="shared" si="19"/>
        <v>181</v>
      </c>
      <c r="S68" s="12">
        <f t="shared" si="5"/>
        <v>90</v>
      </c>
      <c r="T68" s="18">
        <f t="shared" si="6"/>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7"/>
        <v>1</v>
      </c>
      <c r="Z68" s="12">
        <f t="shared" si="8"/>
        <v>1</v>
      </c>
      <c r="AA68" s="12">
        <f t="shared" si="9"/>
        <v>1</v>
      </c>
      <c r="AB68" s="12">
        <f t="shared" si="10"/>
        <v>1</v>
      </c>
      <c r="AD68" s="12">
        <f t="shared" si="11"/>
        <v>90</v>
      </c>
      <c r="AE68" s="18">
        <f t="shared" si="12"/>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3"/>
        <v>1</v>
      </c>
      <c r="AK68" s="12">
        <f t="shared" si="14"/>
        <v>1</v>
      </c>
      <c r="AL68" s="12">
        <f t="shared" si="15"/>
        <v>1</v>
      </c>
      <c r="AM68" s="12">
        <f t="shared" si="16"/>
        <v>1</v>
      </c>
    </row>
    <row r="69" spans="1:39" ht="12" customHeight="1" x14ac:dyDescent="0.15">
      <c r="A69" s="5">
        <f t="shared" si="0"/>
        <v>0</v>
      </c>
      <c r="B69" s="5">
        <f t="shared" si="1"/>
        <v>0</v>
      </c>
      <c r="C69" s="14">
        <f t="shared" si="17"/>
        <v>89</v>
      </c>
      <c r="F69" s="242">
        <f>VLOOKUP(C69,Blad1!$A:$K,11,0)</f>
        <v>180</v>
      </c>
      <c r="G69" s="67" t="str">
        <f t="shared" si="18"/>
        <v/>
      </c>
      <c r="H69" s="4" t="str">
        <f>IF(G69="I",$K69,IF(G69="II",$K69-SUM(H$8:H68),IF(G69="III",$K69-SUM(H$8:H68),IF(G69="IV",$K69-SUM(H$8:H68),IF(G69="V",1-SUM(H$8:H68)," ")))))</f>
        <v xml:space="preserve"> </v>
      </c>
      <c r="I69" s="68" t="str">
        <f t="shared" si="2"/>
        <v/>
      </c>
      <c r="J69" s="43" t="str">
        <f>IF(I69="A",$K69,IF(I69="B",$K69-SUM(J$8:J68),IF(I69="C",$K69-SUM(J$8:J68),IF(I69="D",$K69-SUM(J$8:J68),IF(I69="E",1-SUM(J$8:J68)," ")))))</f>
        <v xml:space="preserve"> </v>
      </c>
      <c r="K69" s="1">
        <f>IF(C$4=0,0,(SUM(D$8:D69)/C$4))</f>
        <v>0</v>
      </c>
      <c r="L69" s="9" t="str">
        <f t="shared" si="3"/>
        <v xml:space="preserve"> </v>
      </c>
      <c r="M69" s="2" t="str">
        <f>IF(U69=2,K69,IF(W69=2,K69-SUM(M$8:M68),IF(X69=2,K69-SUM(M$8:M68),IF(X68=2,1-SUM(M$8:M68)," "))))</f>
        <v xml:space="preserve"> </v>
      </c>
      <c r="N69" s="1" t="str">
        <f t="shared" si="4"/>
        <v xml:space="preserve"> </v>
      </c>
      <c r="P69" s="3" t="str">
        <f>IF(O69="Plus",$K69,IF(O69="Basis",$K69-SUM(P$8:P68),IF(O69="Breedte",$K69-SUM(P$8:P68),IF(O68="Breedte",1-SUM(P$8:P68)," "))))</f>
        <v xml:space="preserve"> </v>
      </c>
      <c r="Q69" s="57" t="str">
        <f t="shared" si="20"/>
        <v/>
      </c>
      <c r="R69" s="181">
        <f t="shared" si="19"/>
        <v>180</v>
      </c>
      <c r="S69" s="12">
        <f t="shared" si="5"/>
        <v>89</v>
      </c>
      <c r="T69" s="18">
        <f t="shared" si="6"/>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7"/>
        <v>1</v>
      </c>
      <c r="Z69" s="12">
        <f t="shared" si="8"/>
        <v>1</v>
      </c>
      <c r="AA69" s="12">
        <f t="shared" si="9"/>
        <v>1</v>
      </c>
      <c r="AB69" s="12">
        <f t="shared" si="10"/>
        <v>1</v>
      </c>
      <c r="AD69" s="12">
        <f t="shared" si="11"/>
        <v>89</v>
      </c>
      <c r="AE69" s="18">
        <f t="shared" si="12"/>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3"/>
        <v>1</v>
      </c>
      <c r="AK69" s="12">
        <f t="shared" si="14"/>
        <v>1</v>
      </c>
      <c r="AL69" s="12">
        <f t="shared" si="15"/>
        <v>1</v>
      </c>
      <c r="AM69" s="12">
        <f t="shared" si="16"/>
        <v>1</v>
      </c>
    </row>
    <row r="70" spans="1:39" ht="12" customHeight="1" x14ac:dyDescent="0.15">
      <c r="A70" s="5">
        <f t="shared" si="0"/>
        <v>0</v>
      </c>
      <c r="B70" s="5">
        <f t="shared" si="1"/>
        <v>0</v>
      </c>
      <c r="C70" s="14">
        <f t="shared" si="17"/>
        <v>88</v>
      </c>
      <c r="F70" s="242">
        <f>VLOOKUP(C70,Blad1!$A:$K,11,0)</f>
        <v>179</v>
      </c>
      <c r="G70" s="67" t="str">
        <f t="shared" si="18"/>
        <v/>
      </c>
      <c r="H70" s="4" t="str">
        <f>IF(G70="I",$K70,IF(G70="II",$K70-SUM(H$8:H69),IF(G70="III",$K70-SUM(H$8:H69),IF(G70="IV",$K70-SUM(H$8:H69),IF(G70="V",1-SUM(H$8:H69)," ")))))</f>
        <v xml:space="preserve"> </v>
      </c>
      <c r="I70" s="68" t="str">
        <f t="shared" si="2"/>
        <v/>
      </c>
      <c r="J70" s="43" t="str">
        <f>IF(I70="A",$K70,IF(I70="B",$K70-SUM(J$8:J69),IF(I70="C",$K70-SUM(J$8:J69),IF(I70="D",$K70-SUM(J$8:J69),IF(I70="E",1-SUM(J$8:J69)," ")))))</f>
        <v xml:space="preserve"> </v>
      </c>
      <c r="K70" s="1">
        <f>IF(C$4=0,0,(SUM(D$8:D70)/C$4))</f>
        <v>0</v>
      </c>
      <c r="L70" s="9" t="str">
        <f t="shared" si="3"/>
        <v xml:space="preserve"> </v>
      </c>
      <c r="M70" s="2" t="str">
        <f>IF(U70=2,K70,IF(W70=2,K70-SUM(M$8:M69),IF(X70=2,K70-SUM(M$8:M69),IF(X69=2,1-SUM(M$8:M69)," "))))</f>
        <v xml:space="preserve"> </v>
      </c>
      <c r="N70" s="1" t="str">
        <f t="shared" si="4"/>
        <v xml:space="preserve"> </v>
      </c>
      <c r="P70" s="3" t="str">
        <f>IF(O70="Plus",$K70,IF(O70="Basis",$K70-SUM(P$8:P69),IF(O70="Breedte",$K70-SUM(P$8:P69),IF(O69="Breedte",1-SUM(P$8:P69)," "))))</f>
        <v xml:space="preserve"> </v>
      </c>
      <c r="Q70" s="57" t="str">
        <f t="shared" si="20"/>
        <v/>
      </c>
      <c r="R70" s="181">
        <f t="shared" si="19"/>
        <v>179</v>
      </c>
      <c r="S70" s="12">
        <f t="shared" si="5"/>
        <v>88</v>
      </c>
      <c r="T70" s="18">
        <f t="shared" si="6"/>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7"/>
        <v>1</v>
      </c>
      <c r="Z70" s="12">
        <f t="shared" si="8"/>
        <v>1</v>
      </c>
      <c r="AA70" s="12">
        <f t="shared" si="9"/>
        <v>1</v>
      </c>
      <c r="AB70" s="12">
        <f t="shared" si="10"/>
        <v>1</v>
      </c>
      <c r="AD70" s="12">
        <f t="shared" si="11"/>
        <v>88</v>
      </c>
      <c r="AE70" s="18">
        <f t="shared" si="12"/>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3"/>
        <v>1</v>
      </c>
      <c r="AK70" s="12">
        <f t="shared" si="14"/>
        <v>1</v>
      </c>
      <c r="AL70" s="12">
        <f t="shared" si="15"/>
        <v>1</v>
      </c>
      <c r="AM70" s="12">
        <f t="shared" si="16"/>
        <v>1</v>
      </c>
    </row>
    <row r="71" spans="1:39" ht="12" customHeight="1" x14ac:dyDescent="0.15">
      <c r="A71" s="5">
        <f t="shared" si="0"/>
        <v>0</v>
      </c>
      <c r="B71" s="5">
        <f t="shared" si="1"/>
        <v>0</v>
      </c>
      <c r="C71" s="14">
        <f t="shared" si="17"/>
        <v>87</v>
      </c>
      <c r="F71" s="242">
        <f>VLOOKUP(C71,Blad1!$A:$K,11,0)</f>
        <v>178</v>
      </c>
      <c r="G71" s="67" t="str">
        <f t="shared" si="18"/>
        <v/>
      </c>
      <c r="H71" s="4" t="str">
        <f>IF(G71="I",$K71,IF(G71="II",$K71-SUM(H$8:H70),IF(G71="III",$K71-SUM(H$8:H70),IF(G71="IV",$K71-SUM(H$8:H70),IF(G71="V",1-SUM(H$8:H70)," ")))))</f>
        <v xml:space="preserve"> </v>
      </c>
      <c r="I71" s="68" t="str">
        <f t="shared" si="2"/>
        <v/>
      </c>
      <c r="J71" s="43" t="str">
        <f>IF(I71="A",$K71,IF(I71="B",$K71-SUM(J$8:J70),IF(I71="C",$K71-SUM(J$8:J70),IF(I71="D",$K71-SUM(J$8:J70),IF(I71="E",1-SUM(J$8:J70)," ")))))</f>
        <v xml:space="preserve"> </v>
      </c>
      <c r="K71" s="1">
        <f>IF(C$4=0,0,(SUM(D$8:D71)/C$4))</f>
        <v>0</v>
      </c>
      <c r="L71" s="9" t="str">
        <f t="shared" si="3"/>
        <v xml:space="preserve"> </v>
      </c>
      <c r="M71" s="2" t="str">
        <f>IF(U71=2,K71,IF(W71=2,K71-SUM(M$8:M70),IF(X71=2,K71-SUM(M$8:M70),IF(X70=2,1-SUM(M$8:M70)," "))))</f>
        <v xml:space="preserve"> </v>
      </c>
      <c r="N71" s="1" t="str">
        <f t="shared" si="4"/>
        <v xml:space="preserve"> </v>
      </c>
      <c r="P71" s="3" t="str">
        <f>IF(O71="Plus",$K71,IF(O71="Basis",$K71-SUM(P$8:P70),IF(O71="Breedte",$K71-SUM(P$8:P70),IF(O70="Breedte",1-SUM(P$8:P70)," "))))</f>
        <v xml:space="preserve"> </v>
      </c>
      <c r="Q71" s="57" t="str">
        <f t="shared" si="20"/>
        <v/>
      </c>
      <c r="R71" s="181">
        <f t="shared" si="19"/>
        <v>178</v>
      </c>
      <c r="S71" s="12">
        <f t="shared" si="5"/>
        <v>87</v>
      </c>
      <c r="T71" s="18">
        <f t="shared" si="6"/>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7"/>
        <v>1</v>
      </c>
      <c r="Z71" s="12">
        <f t="shared" si="8"/>
        <v>1</v>
      </c>
      <c r="AA71" s="12">
        <f t="shared" si="9"/>
        <v>1</v>
      </c>
      <c r="AB71" s="12">
        <f t="shared" si="10"/>
        <v>1</v>
      </c>
      <c r="AD71" s="12">
        <f t="shared" si="11"/>
        <v>87</v>
      </c>
      <c r="AE71" s="18">
        <f t="shared" si="12"/>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3"/>
        <v>1</v>
      </c>
      <c r="AK71" s="12">
        <f t="shared" si="14"/>
        <v>1</v>
      </c>
      <c r="AL71" s="12">
        <f t="shared" si="15"/>
        <v>1</v>
      </c>
      <c r="AM71" s="12">
        <f t="shared" si="16"/>
        <v>1</v>
      </c>
    </row>
    <row r="72" spans="1:39" ht="12" customHeight="1" x14ac:dyDescent="0.15">
      <c r="A72" s="5">
        <f t="shared" ref="A72:A135" si="24">IF(I72="A",25,IF(I72="B",25,IF(I72="C",25,IF(I72="D",15,IF(I72="E",10,0)))))</f>
        <v>0</v>
      </c>
      <c r="B72" s="5">
        <f t="shared" ref="B72:B135" si="25">IF(G72="I",20,IF(G72="II",20,IF(G72="III",20,IF(G72="IV",20,IF(G72="V",20,0)))))</f>
        <v>0</v>
      </c>
      <c r="C72" s="14">
        <f t="shared" si="17"/>
        <v>86</v>
      </c>
      <c r="F72" s="242">
        <f>VLOOKUP(C72,Blad1!$A:$K,11,0)</f>
        <v>176</v>
      </c>
      <c r="G72" s="67" t="str">
        <f t="shared" si="18"/>
        <v/>
      </c>
      <c r="H72" s="4" t="str">
        <f>IF(G72="I",$K72,IF(G72="II",$K72-SUM(H$8:H71),IF(G72="III",$K72-SUM(H$8:H71),IF(G72="IV",$K72-SUM(H$8:H71),IF(G72="V",1-SUM(H$8:H71)," ")))))</f>
        <v xml:space="preserve"> </v>
      </c>
      <c r="I72" s="68" t="str">
        <f t="shared" ref="I72:I135" si="26">IF(C72=109,"A",IF(C72=100,"B",IF(C72=92,"C",IF(C72=84,"D",IF(C72=0,"E","")))))</f>
        <v/>
      </c>
      <c r="J72" s="43" t="str">
        <f>IF(I72="A",$K72,IF(I72="B",$K72-SUM(J$8:J71),IF(I72="C",$K72-SUM(J$8:J71),IF(I72="D",$K72-SUM(J$8:J71),IF(I72="E",1-SUM(J$8:J71)," ")))))</f>
        <v xml:space="preserve"> </v>
      </c>
      <c r="K72" s="1">
        <f>IF(C$4=0,0,(SUM(D$8:D72)/C$4))</f>
        <v>0</v>
      </c>
      <c r="L72" s="9" t="str">
        <f t="shared" ref="L72:L135" si="27">IF(U72=2,"Plus",IF(W72=2,"Basis",IF(X72=2,"Breedte"," ")))</f>
        <v xml:space="preserve"> </v>
      </c>
      <c r="M72" s="2" t="str">
        <f>IF(U72=2,K72,IF(W72=2,K72-SUM(M$8:M71),IF(X72=2,K72-SUM(M$8:M71),IF(X71=2,1-SUM(M$8:M71)," "))))</f>
        <v xml:space="preserve"> </v>
      </c>
      <c r="N72" s="1" t="str">
        <f t="shared" ref="N72:N135" si="28">IF(OR(O72="Plus",O72="Basis",O72="Breedte"),K72," ")</f>
        <v xml:space="preserve"> </v>
      </c>
      <c r="P72" s="3" t="str">
        <f>IF(O72="Plus",$K72,IF(O72="Basis",$K72-SUM(P$8:P71),IF(O72="Breedte",$K72-SUM(P$8:P71),IF(O71="Breedte",1-SUM(P$8:P71)," "))))</f>
        <v xml:space="preserve"> </v>
      </c>
      <c r="Q72" s="57" t="str">
        <f t="shared" si="20"/>
        <v/>
      </c>
      <c r="R72" s="181">
        <f t="shared" si="19"/>
        <v>176</v>
      </c>
      <c r="S72" s="12">
        <f t="shared" ref="S72:S135" si="29">C72</f>
        <v>86</v>
      </c>
      <c r="T72" s="18">
        <f t="shared" ref="T72:T135" si="30">K72</f>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ref="Y72:Y135" si="31">IF(D72=0,1,ABS(K72-0.2))</f>
        <v>1</v>
      </c>
      <c r="Z72" s="12">
        <f t="shared" ref="Z72:Z135" si="32">IF(D72=0,1,ABS(K72-0.5))</f>
        <v>1</v>
      </c>
      <c r="AA72" s="12">
        <f t="shared" ref="AA72:AA135" si="33">IF(D72=0,1,ABS(K72-0.8))</f>
        <v>1</v>
      </c>
      <c r="AB72" s="12">
        <f t="shared" ref="AB72:AB135" si="34">IF(D72=0,1,ABS(K72-1))</f>
        <v>1</v>
      </c>
      <c r="AD72" s="12">
        <f t="shared" ref="AD72:AD135" si="35">S72</f>
        <v>86</v>
      </c>
      <c r="AE72" s="18">
        <f t="shared" ref="AE72:AE135" si="36">K72</f>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ref="AJ72:AJ135" si="37">IF(AE72=0,1,ABS(AH72-0.25))</f>
        <v>1</v>
      </c>
      <c r="AK72" s="12">
        <f t="shared" ref="AK72:AK135" si="38">IF(T72=0,1,ABS(W72-0.5))</f>
        <v>1</v>
      </c>
      <c r="AL72" s="12">
        <f t="shared" ref="AL72:AL135" si="39">IF(T72=0,1,ABS(W72-0.75))</f>
        <v>1</v>
      </c>
      <c r="AM72" s="12">
        <f t="shared" ref="AM72:AM135" si="40">IF(T72=0,1,ABS(W72-0.9))</f>
        <v>1</v>
      </c>
    </row>
    <row r="73" spans="1:39" ht="12" customHeight="1" x14ac:dyDescent="0.15">
      <c r="A73" s="5">
        <f t="shared" si="24"/>
        <v>0</v>
      </c>
      <c r="B73" s="5">
        <f t="shared" si="25"/>
        <v>0</v>
      </c>
      <c r="C73" s="14">
        <f t="shared" ref="C73:C136" si="41">C72-1</f>
        <v>85</v>
      </c>
      <c r="F73" s="242">
        <f>VLOOKUP(C73,Blad1!$A:$K,11,0)</f>
        <v>174</v>
      </c>
      <c r="G73" s="67" t="str">
        <f t="shared" ref="G73:G136" si="42">IF(C73=116,"I",IF(C73=109,"II",IF(C73=103,"III",IF(C73=96,"IV",IF(C73=0,"V","")))))</f>
        <v/>
      </c>
      <c r="H73" s="4" t="str">
        <f>IF(G73="I",$K73,IF(G73="II",$K73-SUM(H$8:H72),IF(G73="III",$K73-SUM(H$8:H72),IF(G73="IV",$K73-SUM(H$8:H72),IF(G73="V",1-SUM(H$8:H72)," ")))))</f>
        <v xml:space="preserve"> </v>
      </c>
      <c r="I73" s="68" t="str">
        <f t="shared" si="26"/>
        <v/>
      </c>
      <c r="J73" s="43" t="str">
        <f>IF(I73="A",$K73,IF(I73="B",$K73-SUM(J$8:J72),IF(I73="C",$K73-SUM(J$8:J72),IF(I73="D",$K73-SUM(J$8:J72),IF(I73="E",1-SUM(J$8:J72)," ")))))</f>
        <v xml:space="preserve"> </v>
      </c>
      <c r="K73" s="1">
        <f>IF(C$4=0,0,(SUM(D$8:D73)/C$4))</f>
        <v>0</v>
      </c>
      <c r="L73" s="9" t="str">
        <f t="shared" si="27"/>
        <v xml:space="preserve"> </v>
      </c>
      <c r="M73" s="2" t="str">
        <f>IF(U73=2,K73,IF(W73=2,K73-SUM(M$8:M72),IF(X73=2,K73-SUM(M$8:M72),IF(X72=2,1-SUM(M$8:M72)," "))))</f>
        <v xml:space="preserve"> </v>
      </c>
      <c r="N73" s="1" t="str">
        <f t="shared" si="28"/>
        <v xml:space="preserve"> </v>
      </c>
      <c r="P73" s="3" t="str">
        <f>IF(O73="Plus",$K73,IF(O73="Basis",$K73-SUM(P$8:P72),IF(O73="Breedte",$K73-SUM(P$8:P72),IF(O72="Breedte",1-SUM(P$8:P72)," "))))</f>
        <v xml:space="preserve"> </v>
      </c>
      <c r="Q73" s="57" t="str">
        <f t="shared" si="20"/>
        <v/>
      </c>
      <c r="R73" s="181">
        <f t="shared" ref="R73:R136" si="43">F73</f>
        <v>174</v>
      </c>
      <c r="S73" s="12">
        <f t="shared" si="29"/>
        <v>85</v>
      </c>
      <c r="T73" s="18">
        <f t="shared" si="30"/>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si="31"/>
        <v>1</v>
      </c>
      <c r="Z73" s="12">
        <f t="shared" si="32"/>
        <v>1</v>
      </c>
      <c r="AA73" s="12">
        <f t="shared" si="33"/>
        <v>1</v>
      </c>
      <c r="AB73" s="12">
        <f t="shared" si="34"/>
        <v>1</v>
      </c>
      <c r="AD73" s="12">
        <f t="shared" si="35"/>
        <v>85</v>
      </c>
      <c r="AE73" s="18">
        <f t="shared" si="36"/>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si="37"/>
        <v>1</v>
      </c>
      <c r="AK73" s="12">
        <f t="shared" si="38"/>
        <v>1</v>
      </c>
      <c r="AL73" s="12">
        <f t="shared" si="39"/>
        <v>1</v>
      </c>
      <c r="AM73" s="12">
        <f t="shared" si="40"/>
        <v>1</v>
      </c>
    </row>
    <row r="74" spans="1:39" ht="12" customHeight="1" x14ac:dyDescent="0.15">
      <c r="A74" s="5">
        <f t="shared" si="24"/>
        <v>15</v>
      </c>
      <c r="B74" s="5">
        <f t="shared" si="25"/>
        <v>0</v>
      </c>
      <c r="C74" s="14">
        <f t="shared" si="41"/>
        <v>84</v>
      </c>
      <c r="F74" s="242">
        <f>VLOOKUP(C74,Blad1!$A:$K,11,0)</f>
        <v>173</v>
      </c>
      <c r="G74" s="67" t="str">
        <f t="shared" si="42"/>
        <v/>
      </c>
      <c r="H74" s="4" t="str">
        <f>IF(G74="I",$K74,IF(G74="II",$K74-SUM(H$8:H73),IF(G74="III",$K74-SUM(H$8:H73),IF(G74="IV",$K74-SUM(H$8:H73),IF(G74="V",1-SUM(H$8:H73)," ")))))</f>
        <v xml:space="preserve"> </v>
      </c>
      <c r="I74" s="68" t="str">
        <f t="shared" si="26"/>
        <v>D</v>
      </c>
      <c r="J74" s="43">
        <f>IF(I74="A",$K74,IF(I74="B",$K74-SUM(J$8:J73),IF(I74="C",$K74-SUM(J$8:J73),IF(I74="D",$K74-SUM(J$8:J73),IF(I74="E",1-SUM(J$8:J73)," ")))))</f>
        <v>0</v>
      </c>
      <c r="K74" s="1">
        <f>IF(C$4=0,0,(SUM(D$8:D74)/C$4))</f>
        <v>0</v>
      </c>
      <c r="L74" s="9" t="str">
        <f t="shared" si="27"/>
        <v xml:space="preserve"> </v>
      </c>
      <c r="M74" s="2" t="str">
        <f>IF(U74=2,K74,IF(W74=2,K74-SUM(M$8:M73),IF(X74=2,K74-SUM(M$8:M73),IF(X73=2,1-SUM(M$8:M73)," "))))</f>
        <v xml:space="preserve"> </v>
      </c>
      <c r="N74" s="1" t="str">
        <f t="shared" si="28"/>
        <v xml:space="preserve"> </v>
      </c>
      <c r="P74" s="3" t="str">
        <f>IF(O74="Plus",$K74,IF(O74="Basis",$K74-SUM(P$8:P73),IF(O74="Breedte",$K74-SUM(P$8:P73),IF(O73="Breedte",1-SUM(P$8:P73)," "))))</f>
        <v xml:space="preserve"> </v>
      </c>
      <c r="Q74" s="57" t="str">
        <f t="shared" si="20"/>
        <v/>
      </c>
      <c r="R74" s="181">
        <f t="shared" si="43"/>
        <v>173</v>
      </c>
      <c r="S74" s="12">
        <f t="shared" si="29"/>
        <v>84</v>
      </c>
      <c r="T74" s="18">
        <f t="shared" si="30"/>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1"/>
        <v>1</v>
      </c>
      <c r="Z74" s="12">
        <f t="shared" si="32"/>
        <v>1</v>
      </c>
      <c r="AA74" s="12">
        <f t="shared" si="33"/>
        <v>1</v>
      </c>
      <c r="AB74" s="12">
        <f t="shared" si="34"/>
        <v>1</v>
      </c>
      <c r="AD74" s="12">
        <f t="shared" si="35"/>
        <v>84</v>
      </c>
      <c r="AE74" s="18">
        <f t="shared" si="36"/>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7"/>
        <v>1</v>
      </c>
      <c r="AK74" s="12">
        <f t="shared" si="38"/>
        <v>1</v>
      </c>
      <c r="AL74" s="12">
        <f t="shared" si="39"/>
        <v>1</v>
      </c>
      <c r="AM74" s="12">
        <f t="shared" si="40"/>
        <v>1</v>
      </c>
    </row>
    <row r="75" spans="1:39" ht="12" customHeight="1" x14ac:dyDescent="0.15">
      <c r="A75" s="5">
        <f t="shared" si="24"/>
        <v>0</v>
      </c>
      <c r="B75" s="5">
        <f t="shared" si="25"/>
        <v>0</v>
      </c>
      <c r="C75" s="14">
        <f t="shared" si="41"/>
        <v>83</v>
      </c>
      <c r="F75" s="242">
        <f>VLOOKUP(C75,Blad1!$A:$K,11,0)</f>
        <v>172</v>
      </c>
      <c r="G75" s="67" t="str">
        <f t="shared" si="42"/>
        <v/>
      </c>
      <c r="H75" s="4" t="str">
        <f>IF(G75="I",$K75,IF(G75="II",$K75-SUM(H$8:H74),IF(G75="III",$K75-SUM(H$8:H74),IF(G75="IV",$K75-SUM(H$8:H74),IF(G75="V",1-SUM(H$8:H74)," ")))))</f>
        <v xml:space="preserve"> </v>
      </c>
      <c r="I75" s="68" t="str">
        <f t="shared" si="26"/>
        <v/>
      </c>
      <c r="J75" s="43" t="str">
        <f>IF(I75="A",$K75,IF(I75="B",$K75-SUM(J$8:J74),IF(I75="C",$K75-SUM(J$8:J74),IF(I75="D",$K75-SUM(J$8:J74),IF(I75="E",1-SUM(J$8:J74)," ")))))</f>
        <v xml:space="preserve"> </v>
      </c>
      <c r="K75" s="1">
        <f>IF(C$4=0,0,(SUM(D$8:D75)/C$4))</f>
        <v>0</v>
      </c>
      <c r="L75" s="9" t="str">
        <f t="shared" si="27"/>
        <v xml:space="preserve"> </v>
      </c>
      <c r="M75" s="2" t="str">
        <f>IF(U75=2,K75,IF(W75=2,K75-SUM(M$8:M74),IF(X75=2,K75-SUM(M$8:M74),IF(X74=2,1-SUM(M$8:M74)," "))))</f>
        <v xml:space="preserve"> </v>
      </c>
      <c r="N75" s="1" t="str">
        <f t="shared" si="28"/>
        <v xml:space="preserve"> </v>
      </c>
      <c r="P75" s="3" t="str">
        <f>IF(O75="Plus",$K75,IF(O75="Basis",$K75-SUM(P$8:P74),IF(O75="Breedte",$K75-SUM(P$8:P74),IF(O74="Breedte",1-SUM(P$8:P74)," "))))</f>
        <v xml:space="preserve"> </v>
      </c>
      <c r="Q75" s="57" t="str">
        <f t="shared" si="20"/>
        <v/>
      </c>
      <c r="R75" s="181">
        <f t="shared" si="43"/>
        <v>172</v>
      </c>
      <c r="S75" s="12">
        <f t="shared" si="29"/>
        <v>83</v>
      </c>
      <c r="T75" s="18">
        <f t="shared" si="30"/>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1"/>
        <v>1</v>
      </c>
      <c r="Z75" s="12">
        <f t="shared" si="32"/>
        <v>1</v>
      </c>
      <c r="AA75" s="12">
        <f t="shared" si="33"/>
        <v>1</v>
      </c>
      <c r="AB75" s="12">
        <f t="shared" si="34"/>
        <v>1</v>
      </c>
      <c r="AD75" s="12">
        <f t="shared" si="35"/>
        <v>83</v>
      </c>
      <c r="AE75" s="18">
        <f t="shared" si="36"/>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7"/>
        <v>1</v>
      </c>
      <c r="AK75" s="12">
        <f t="shared" si="38"/>
        <v>1</v>
      </c>
      <c r="AL75" s="12">
        <f t="shared" si="39"/>
        <v>1</v>
      </c>
      <c r="AM75" s="12">
        <f t="shared" si="40"/>
        <v>1</v>
      </c>
    </row>
    <row r="76" spans="1:39" ht="12" customHeight="1" x14ac:dyDescent="0.15">
      <c r="A76" s="5">
        <f t="shared" si="24"/>
        <v>0</v>
      </c>
      <c r="B76" s="5">
        <f t="shared" si="25"/>
        <v>0</v>
      </c>
      <c r="C76" s="14">
        <f t="shared" si="41"/>
        <v>82</v>
      </c>
      <c r="F76" s="242">
        <f>VLOOKUP(C76,Blad1!$A:$K,11,0)</f>
        <v>170</v>
      </c>
      <c r="G76" s="67" t="str">
        <f t="shared" si="42"/>
        <v/>
      </c>
      <c r="H76" s="4" t="str">
        <f>IF(G76="I",$K76,IF(G76="II",$K76-SUM(H$8:H75),IF(G76="III",$K76-SUM(H$8:H75),IF(G76="IV",$K76-SUM(H$8:H75),IF(G76="V",1-SUM(H$8:H75)," ")))))</f>
        <v xml:space="preserve"> </v>
      </c>
      <c r="I76" s="68" t="str">
        <f t="shared" si="26"/>
        <v/>
      </c>
      <c r="J76" s="43" t="str">
        <f>IF(I76="A",$K76,IF(I76="B",$K76-SUM(J$8:J75),IF(I76="C",$K76-SUM(J$8:J75),IF(I76="D",$K76-SUM(J$8:J75),IF(I76="E",1-SUM(J$8:J75)," ")))))</f>
        <v xml:space="preserve"> </v>
      </c>
      <c r="K76" s="1">
        <f>IF(C$4=0,0,(SUM(D$8:D76)/C$4))</f>
        <v>0</v>
      </c>
      <c r="L76" s="9" t="str">
        <f t="shared" si="27"/>
        <v xml:space="preserve"> </v>
      </c>
      <c r="M76" s="2" t="str">
        <f>IF(U76=2,K76,IF(W76=2,K76-SUM(M$8:M75),IF(X76=2,K76-SUM(M$8:M75),IF(X75=2,1-SUM(M$8:M75)," "))))</f>
        <v xml:space="preserve"> </v>
      </c>
      <c r="N76" s="1" t="str">
        <f t="shared" si="28"/>
        <v xml:space="preserve"> </v>
      </c>
      <c r="P76" s="3" t="str">
        <f>IF(O76="Plus",$K76,IF(O76="Basis",$K76-SUM(P$8:P75),IF(O76="Breedte",$K76-SUM(P$8:P75),IF(O75="Breedte",1-SUM(P$8:P75)," "))))</f>
        <v xml:space="preserve"> </v>
      </c>
      <c r="Q76" s="57" t="str">
        <f t="shared" si="20"/>
        <v/>
      </c>
      <c r="R76" s="181">
        <f t="shared" si="43"/>
        <v>170</v>
      </c>
      <c r="S76" s="12">
        <f t="shared" si="29"/>
        <v>82</v>
      </c>
      <c r="T76" s="18">
        <f t="shared" si="30"/>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1"/>
        <v>1</v>
      </c>
      <c r="Z76" s="12">
        <f t="shared" si="32"/>
        <v>1</v>
      </c>
      <c r="AA76" s="12">
        <f t="shared" si="33"/>
        <v>1</v>
      </c>
      <c r="AB76" s="12">
        <f t="shared" si="34"/>
        <v>1</v>
      </c>
      <c r="AD76" s="12">
        <f t="shared" si="35"/>
        <v>82</v>
      </c>
      <c r="AE76" s="18">
        <f t="shared" si="36"/>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7"/>
        <v>1</v>
      </c>
      <c r="AK76" s="12">
        <f t="shared" si="38"/>
        <v>1</v>
      </c>
      <c r="AL76" s="12">
        <f t="shared" si="39"/>
        <v>1</v>
      </c>
      <c r="AM76" s="12">
        <f t="shared" si="40"/>
        <v>1</v>
      </c>
    </row>
    <row r="77" spans="1:39" ht="12" customHeight="1" x14ac:dyDescent="0.15">
      <c r="A77" s="5">
        <f t="shared" si="24"/>
        <v>0</v>
      </c>
      <c r="B77" s="5">
        <f t="shared" si="25"/>
        <v>0</v>
      </c>
      <c r="C77" s="14">
        <f t="shared" si="41"/>
        <v>81</v>
      </c>
      <c r="F77" s="242">
        <f>VLOOKUP(C77,Blad1!$A:$K,11,0)</f>
        <v>169</v>
      </c>
      <c r="G77" s="67" t="str">
        <f t="shared" si="42"/>
        <v/>
      </c>
      <c r="H77" s="4" t="str">
        <f>IF(G77="I",$K77,IF(G77="II",$K77-SUM(H$8:H76),IF(G77="III",$K77-SUM(H$8:H76),IF(G77="IV",$K77-SUM(H$8:H76),IF(G77="V",1-SUM(H$8:H76)," ")))))</f>
        <v xml:space="preserve"> </v>
      </c>
      <c r="I77" s="68" t="str">
        <f t="shared" si="26"/>
        <v/>
      </c>
      <c r="J77" s="43" t="str">
        <f>IF(I77="A",$K77,IF(I77="B",$K77-SUM(J$8:J76),IF(I77="C",$K77-SUM(J$8:J76),IF(I77="D",$K77-SUM(J$8:J76),IF(I77="E",1-SUM(J$8:J76)," ")))))</f>
        <v xml:space="preserve"> </v>
      </c>
      <c r="K77" s="1">
        <f>IF(C$4=0,0,(SUM(D$8:D77)/C$4))</f>
        <v>0</v>
      </c>
      <c r="L77" s="9" t="str">
        <f t="shared" si="27"/>
        <v xml:space="preserve"> </v>
      </c>
      <c r="M77" s="2" t="str">
        <f>IF(U77=2,K77,IF(W77=2,K77-SUM(M$8:M76),IF(X77=2,K77-SUM(M$8:M76),IF(X76=2,1-SUM(M$8:M76)," "))))</f>
        <v xml:space="preserve"> </v>
      </c>
      <c r="N77" s="1" t="str">
        <f t="shared" si="28"/>
        <v xml:space="preserve"> </v>
      </c>
      <c r="P77" s="3" t="str">
        <f>IF(O77="Plus",$K77,IF(O77="Basis",$K77-SUM(P$8:P76),IF(O77="Breedte",$K77-SUM(P$8:P76),IF(O76="Breedte",1-SUM(P$8:P76)," "))))</f>
        <v xml:space="preserve"> </v>
      </c>
      <c r="Q77" s="57" t="str">
        <f t="shared" si="20"/>
        <v/>
      </c>
      <c r="R77" s="181">
        <f t="shared" si="43"/>
        <v>169</v>
      </c>
      <c r="S77" s="12">
        <f t="shared" si="29"/>
        <v>81</v>
      </c>
      <c r="T77" s="18">
        <f t="shared" si="30"/>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1"/>
        <v>1</v>
      </c>
      <c r="Z77" s="12">
        <f t="shared" si="32"/>
        <v>1</v>
      </c>
      <c r="AA77" s="12">
        <f t="shared" si="33"/>
        <v>1</v>
      </c>
      <c r="AB77" s="12">
        <f t="shared" si="34"/>
        <v>1</v>
      </c>
      <c r="AD77" s="12">
        <f t="shared" si="35"/>
        <v>81</v>
      </c>
      <c r="AE77" s="18">
        <f t="shared" si="36"/>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7"/>
        <v>1</v>
      </c>
      <c r="AK77" s="12">
        <f t="shared" si="38"/>
        <v>1</v>
      </c>
      <c r="AL77" s="12">
        <f t="shared" si="39"/>
        <v>1</v>
      </c>
      <c r="AM77" s="12">
        <f t="shared" si="40"/>
        <v>1</v>
      </c>
    </row>
    <row r="78" spans="1:39" ht="12" customHeight="1" x14ac:dyDescent="0.15">
      <c r="A78" s="5">
        <f t="shared" si="24"/>
        <v>0</v>
      </c>
      <c r="B78" s="5">
        <f t="shared" si="25"/>
        <v>0</v>
      </c>
      <c r="C78" s="14">
        <f t="shared" si="41"/>
        <v>80</v>
      </c>
      <c r="F78" s="242">
        <f>VLOOKUP(C78,Blad1!$A:$K,11,0)</f>
        <v>168</v>
      </c>
      <c r="G78" s="67" t="str">
        <f t="shared" si="42"/>
        <v/>
      </c>
      <c r="H78" s="4" t="str">
        <f>IF(G78="I",$K78,IF(G78="II",$K78-SUM(H$8:H77),IF(G78="III",$K78-SUM(H$8:H77),IF(G78="IV",$K78-SUM(H$8:H77),IF(G78="V",1-SUM(H$8:H77)," ")))))</f>
        <v xml:space="preserve"> </v>
      </c>
      <c r="I78" s="68" t="str">
        <f t="shared" si="26"/>
        <v/>
      </c>
      <c r="J78" s="43" t="str">
        <f>IF(I78="A",$K78,IF(I78="B",$K78-SUM(J$8:J77),IF(I78="C",$K78-SUM(J$8:J77),IF(I78="D",$K78-SUM(J$8:J77),IF(I78="E",1-SUM(J$8:J77)," ")))))</f>
        <v xml:space="preserve"> </v>
      </c>
      <c r="K78" s="1">
        <f>IF(C$4=0,0,(SUM(D$8:D78)/C$4))</f>
        <v>0</v>
      </c>
      <c r="L78" s="9" t="str">
        <f t="shared" si="27"/>
        <v xml:space="preserve"> </v>
      </c>
      <c r="M78" s="2" t="str">
        <f>IF(U78=2,K78,IF(W78=2,K78-SUM(M$8:M77),IF(X78=2,K78-SUM(M$8:M77),IF(X77=2,1-SUM(M$8:M77)," "))))</f>
        <v xml:space="preserve"> </v>
      </c>
      <c r="N78" s="1" t="str">
        <f t="shared" si="28"/>
        <v xml:space="preserve"> </v>
      </c>
      <c r="P78" s="3" t="str">
        <f>IF(O78="Plus",$K78,IF(O78="Basis",$K78-SUM(P$8:P77),IF(O78="Breedte",$K78-SUM(P$8:P77),IF(O77="Breedte",1-SUM(P$8:P77)," "))))</f>
        <v xml:space="preserve"> </v>
      </c>
      <c r="Q78" s="57" t="str">
        <f t="shared" si="20"/>
        <v/>
      </c>
      <c r="R78" s="181">
        <f t="shared" si="43"/>
        <v>168</v>
      </c>
      <c r="S78" s="12">
        <f t="shared" si="29"/>
        <v>80</v>
      </c>
      <c r="T78" s="18">
        <f t="shared" si="30"/>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1"/>
        <v>1</v>
      </c>
      <c r="Z78" s="12">
        <f t="shared" si="32"/>
        <v>1</v>
      </c>
      <c r="AA78" s="12">
        <f t="shared" si="33"/>
        <v>1</v>
      </c>
      <c r="AB78" s="12">
        <f t="shared" si="34"/>
        <v>1</v>
      </c>
      <c r="AD78" s="12">
        <f t="shared" si="35"/>
        <v>80</v>
      </c>
      <c r="AE78" s="18">
        <f t="shared" si="36"/>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7"/>
        <v>1</v>
      </c>
      <c r="AK78" s="12">
        <f t="shared" si="38"/>
        <v>1</v>
      </c>
      <c r="AL78" s="12">
        <f t="shared" si="39"/>
        <v>1</v>
      </c>
      <c r="AM78" s="12">
        <f t="shared" si="40"/>
        <v>1</v>
      </c>
    </row>
    <row r="79" spans="1:39" ht="12" customHeight="1" x14ac:dyDescent="0.15">
      <c r="A79" s="5">
        <f t="shared" si="24"/>
        <v>0</v>
      </c>
      <c r="B79" s="5">
        <f t="shared" si="25"/>
        <v>0</v>
      </c>
      <c r="C79" s="14">
        <f t="shared" si="41"/>
        <v>79</v>
      </c>
      <c r="F79" s="242">
        <f>VLOOKUP(C79,Blad1!$A:$K,11,0)</f>
        <v>167</v>
      </c>
      <c r="G79" s="67" t="str">
        <f t="shared" si="42"/>
        <v/>
      </c>
      <c r="H79" s="4" t="str">
        <f>IF(G79="I",$K79,IF(G79="II",$K79-SUM(H$8:H78),IF(G79="III",$K79-SUM(H$8:H78),IF(G79="IV",$K79-SUM(H$8:H78),IF(G79="V",1-SUM(H$8:H78)," ")))))</f>
        <v xml:space="preserve"> </v>
      </c>
      <c r="I79" s="68" t="str">
        <f t="shared" si="26"/>
        <v/>
      </c>
      <c r="J79" s="43" t="str">
        <f>IF(I79="A",$K79,IF(I79="B",$K79-SUM(J$8:J78),IF(I79="C",$K79-SUM(J$8:J78),IF(I79="D",$K79-SUM(J$8:J78),IF(I79="E",1-SUM(J$8:J78)," ")))))</f>
        <v xml:space="preserve"> </v>
      </c>
      <c r="K79" s="1">
        <f>IF(C$4=0,0,(SUM(D$8:D79)/C$4))</f>
        <v>0</v>
      </c>
      <c r="L79" s="9" t="str">
        <f t="shared" si="27"/>
        <v xml:space="preserve"> </v>
      </c>
      <c r="M79" s="2" t="str">
        <f>IF(U79=2,K79,IF(W79=2,K79-SUM(M$8:M78),IF(X79=2,K79-SUM(M$8:M78),IF(X78=2,1-SUM(M$8:M78)," "))))</f>
        <v xml:space="preserve"> </v>
      </c>
      <c r="N79" s="1" t="str">
        <f t="shared" si="28"/>
        <v xml:space="preserve"> </v>
      </c>
      <c r="P79" s="3" t="str">
        <f>IF(O79="Plus",$K79,IF(O79="Basis",$K79-SUM(P$8:P78),IF(O79="Breedte",$K79-SUM(P$8:P78),IF(O78="Breedte",1-SUM(P$8:P78)," "))))</f>
        <v xml:space="preserve"> </v>
      </c>
      <c r="Q79" s="57" t="str">
        <f t="shared" ref="Q79:Q142" si="44">IF(L78="plus",IF(E79=0,"",CONCATENATE(E79,", ")),IF(L78="basis",IF(E79=0,"",CONCATENATE(E79,", ")),CONCATENATE(Q78,IF(E79=0,"",CONCATENATE(E79,", ")))))</f>
        <v/>
      </c>
      <c r="R79" s="181">
        <f t="shared" si="43"/>
        <v>167</v>
      </c>
      <c r="S79" s="12">
        <f t="shared" si="29"/>
        <v>79</v>
      </c>
      <c r="T79" s="18">
        <f t="shared" si="30"/>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1"/>
        <v>1</v>
      </c>
      <c r="Z79" s="12">
        <f t="shared" si="32"/>
        <v>1</v>
      </c>
      <c r="AA79" s="12">
        <f t="shared" si="33"/>
        <v>1</v>
      </c>
      <c r="AB79" s="12">
        <f t="shared" si="34"/>
        <v>1</v>
      </c>
      <c r="AD79" s="12">
        <f t="shared" si="35"/>
        <v>79</v>
      </c>
      <c r="AE79" s="18">
        <f t="shared" si="36"/>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7"/>
        <v>1</v>
      </c>
      <c r="AK79" s="12">
        <f t="shared" si="38"/>
        <v>1</v>
      </c>
      <c r="AL79" s="12">
        <f t="shared" si="39"/>
        <v>1</v>
      </c>
      <c r="AM79" s="12">
        <f t="shared" si="40"/>
        <v>1</v>
      </c>
    </row>
    <row r="80" spans="1:39" ht="12" customHeight="1" x14ac:dyDescent="0.15">
      <c r="A80" s="5">
        <f t="shared" si="24"/>
        <v>0</v>
      </c>
      <c r="B80" s="5">
        <f t="shared" si="25"/>
        <v>0</v>
      </c>
      <c r="C80" s="14">
        <f t="shared" si="41"/>
        <v>78</v>
      </c>
      <c r="F80" s="242">
        <f>VLOOKUP(C80,Blad1!$A:$K,11,0)</f>
        <v>166</v>
      </c>
      <c r="G80" s="67" t="str">
        <f t="shared" si="42"/>
        <v/>
      </c>
      <c r="H80" s="4" t="str">
        <f>IF(G80="I",$K80,IF(G80="II",$K80-SUM(H$8:H79),IF(G80="III",$K80-SUM(H$8:H79),IF(G80="IV",$K80-SUM(H$8:H79),IF(G80="V",1-SUM(H$8:H79)," ")))))</f>
        <v xml:space="preserve"> </v>
      </c>
      <c r="I80" s="68" t="str">
        <f t="shared" si="26"/>
        <v/>
      </c>
      <c r="J80" s="43" t="str">
        <f>IF(I80="A",$K80,IF(I80="B",$K80-SUM(J$8:J79),IF(I80="C",$K80-SUM(J$8:J79),IF(I80="D",$K80-SUM(J$8:J79),IF(I80="E",1-SUM(J$8:J79)," ")))))</f>
        <v xml:space="preserve"> </v>
      </c>
      <c r="K80" s="1">
        <f>IF(C$4=0,0,(SUM(D$8:D80)/C$4))</f>
        <v>0</v>
      </c>
      <c r="L80" s="9" t="str">
        <f t="shared" si="27"/>
        <v xml:space="preserve"> </v>
      </c>
      <c r="M80" s="2" t="str">
        <f>IF(U80=2,K80,IF(W80=2,K80-SUM(M$8:M79),IF(X80=2,K80-SUM(M$8:M79),IF(X79=2,1-SUM(M$8:M79)," "))))</f>
        <v xml:space="preserve"> </v>
      </c>
      <c r="N80" s="1" t="str">
        <f t="shared" si="28"/>
        <v xml:space="preserve"> </v>
      </c>
      <c r="P80" s="3" t="str">
        <f>IF(O80="Plus",$K80,IF(O80="Basis",$K80-SUM(P$8:P79),IF(O80="Breedte",$K80-SUM(P$8:P79),IF(O79="Breedte",1-SUM(P$8:P79)," "))))</f>
        <v xml:space="preserve"> </v>
      </c>
      <c r="Q80" s="57" t="str">
        <f t="shared" si="44"/>
        <v/>
      </c>
      <c r="R80" s="181">
        <f t="shared" si="43"/>
        <v>166</v>
      </c>
      <c r="S80" s="12">
        <f t="shared" si="29"/>
        <v>78</v>
      </c>
      <c r="T80" s="18">
        <f t="shared" si="30"/>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1"/>
        <v>1</v>
      </c>
      <c r="Z80" s="12">
        <f t="shared" si="32"/>
        <v>1</v>
      </c>
      <c r="AA80" s="12">
        <f t="shared" si="33"/>
        <v>1</v>
      </c>
      <c r="AB80" s="12">
        <f t="shared" si="34"/>
        <v>1</v>
      </c>
      <c r="AD80" s="12">
        <f t="shared" si="35"/>
        <v>78</v>
      </c>
      <c r="AE80" s="18">
        <f t="shared" si="36"/>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7"/>
        <v>1</v>
      </c>
      <c r="AK80" s="12">
        <f t="shared" si="38"/>
        <v>1</v>
      </c>
      <c r="AL80" s="12">
        <f t="shared" si="39"/>
        <v>1</v>
      </c>
      <c r="AM80" s="12">
        <f t="shared" si="40"/>
        <v>1</v>
      </c>
    </row>
    <row r="81" spans="1:39" ht="12" customHeight="1" x14ac:dyDescent="0.15">
      <c r="A81" s="5">
        <f t="shared" si="24"/>
        <v>0</v>
      </c>
      <c r="B81" s="5">
        <f t="shared" si="25"/>
        <v>0</v>
      </c>
      <c r="C81" s="14">
        <f t="shared" si="41"/>
        <v>77</v>
      </c>
      <c r="F81" s="242">
        <f>VLOOKUP(C81,Blad1!$A:$K,11,0)</f>
        <v>165</v>
      </c>
      <c r="G81" s="67" t="str">
        <f t="shared" si="42"/>
        <v/>
      </c>
      <c r="H81" s="4" t="str">
        <f>IF(G81="I",$K81,IF(G81="II",$K81-SUM(H$8:H80),IF(G81="III",$K81-SUM(H$8:H80),IF(G81="IV",$K81-SUM(H$8:H80),IF(G81="V",1-SUM(H$8:H80)," ")))))</f>
        <v xml:space="preserve"> </v>
      </c>
      <c r="I81" s="68" t="str">
        <f t="shared" si="26"/>
        <v/>
      </c>
      <c r="J81" s="43" t="str">
        <f>IF(I81="A",$K81,IF(I81="B",$K81-SUM(J$8:J80),IF(I81="C",$K81-SUM(J$8:J80),IF(I81="D",$K81-SUM(J$8:J80),IF(I81="E",1-SUM(J$8:J80)," ")))))</f>
        <v xml:space="preserve"> </v>
      </c>
      <c r="K81" s="1">
        <f>IF(C$4=0,0,(SUM(D$8:D81)/C$4))</f>
        <v>0</v>
      </c>
      <c r="L81" s="9" t="str">
        <f t="shared" si="27"/>
        <v xml:space="preserve"> </v>
      </c>
      <c r="M81" s="2" t="str">
        <f>IF(U81=2,K81,IF(W81=2,K81-SUM(M$8:M80),IF(X81=2,K81-SUM(M$8:M80),IF(X80=2,1-SUM(M$8:M80)," "))))</f>
        <v xml:space="preserve"> </v>
      </c>
      <c r="N81" s="1" t="str">
        <f t="shared" si="28"/>
        <v xml:space="preserve"> </v>
      </c>
      <c r="P81" s="3" t="str">
        <f>IF(O81="Plus",$K81,IF(O81="Basis",$K81-SUM(P$8:P80),IF(O81="Breedte",$K81-SUM(P$8:P80),IF(O80="Breedte",1-SUM(P$8:P80)," "))))</f>
        <v xml:space="preserve"> </v>
      </c>
      <c r="Q81" s="57" t="str">
        <f t="shared" si="44"/>
        <v/>
      </c>
      <c r="R81" s="181">
        <f t="shared" si="43"/>
        <v>165</v>
      </c>
      <c r="S81" s="12">
        <f t="shared" si="29"/>
        <v>77</v>
      </c>
      <c r="T81" s="18">
        <f t="shared" si="30"/>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1"/>
        <v>1</v>
      </c>
      <c r="Z81" s="12">
        <f t="shared" si="32"/>
        <v>1</v>
      </c>
      <c r="AA81" s="12">
        <f t="shared" si="33"/>
        <v>1</v>
      </c>
      <c r="AB81" s="12">
        <f t="shared" si="34"/>
        <v>1</v>
      </c>
      <c r="AD81" s="12">
        <f t="shared" si="35"/>
        <v>77</v>
      </c>
      <c r="AE81" s="18">
        <f t="shared" si="36"/>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7"/>
        <v>1</v>
      </c>
      <c r="AK81" s="12">
        <f t="shared" si="38"/>
        <v>1</v>
      </c>
      <c r="AL81" s="12">
        <f t="shared" si="39"/>
        <v>1</v>
      </c>
      <c r="AM81" s="12">
        <f t="shared" si="40"/>
        <v>1</v>
      </c>
    </row>
    <row r="82" spans="1:39" ht="12" customHeight="1" x14ac:dyDescent="0.15">
      <c r="A82" s="5">
        <f t="shared" si="24"/>
        <v>0</v>
      </c>
      <c r="B82" s="5">
        <f t="shared" si="25"/>
        <v>0</v>
      </c>
      <c r="C82" s="14">
        <f t="shared" si="41"/>
        <v>76</v>
      </c>
      <c r="F82" s="242">
        <f>VLOOKUP(C82,Blad1!$A:$K,11,0)</f>
        <v>164</v>
      </c>
      <c r="G82" s="67" t="str">
        <f t="shared" si="42"/>
        <v/>
      </c>
      <c r="H82" s="4" t="str">
        <f>IF(G82="I",$K82,IF(G82="II",$K82-SUM(H$8:H81),IF(G82="III",$K82-SUM(H$8:H81),IF(G82="IV",$K82-SUM(H$8:H81),IF(G82="V",1-SUM(H$8:H81)," ")))))</f>
        <v xml:space="preserve"> </v>
      </c>
      <c r="I82" s="68" t="str">
        <f t="shared" si="26"/>
        <v/>
      </c>
      <c r="J82" s="43" t="str">
        <f>IF(I82="A",$K82,IF(I82="B",$K82-SUM(J$8:J81),IF(I82="C",$K82-SUM(J$8:J81),IF(I82="D",$K82-SUM(J$8:J81),IF(I82="E",1-SUM(J$8:J81)," ")))))</f>
        <v xml:space="preserve"> </v>
      </c>
      <c r="K82" s="1">
        <f>IF(C$4=0,0,(SUM(D$8:D82)/C$4))</f>
        <v>0</v>
      </c>
      <c r="L82" s="9" t="str">
        <f t="shared" si="27"/>
        <v xml:space="preserve"> </v>
      </c>
      <c r="M82" s="2" t="str">
        <f>IF(U82=2,K82,IF(W82=2,K82-SUM(M$8:M81),IF(X82=2,K82-SUM(M$8:M81),IF(X81=2,1-SUM(M$8:M81)," "))))</f>
        <v xml:space="preserve"> </v>
      </c>
      <c r="N82" s="1" t="str">
        <f t="shared" si="28"/>
        <v xml:space="preserve"> </v>
      </c>
      <c r="P82" s="3" t="str">
        <f>IF(O82="Plus",$K82,IF(O82="Basis",$K82-SUM(P$8:P81),IF(O82="Breedte",$K82-SUM(P$8:P81),IF(O81="Breedte",1-SUM(P$8:P81)," "))))</f>
        <v xml:space="preserve"> </v>
      </c>
      <c r="Q82" s="57" t="str">
        <f t="shared" si="44"/>
        <v/>
      </c>
      <c r="R82" s="181">
        <f t="shared" si="43"/>
        <v>164</v>
      </c>
      <c r="S82" s="12">
        <f t="shared" si="29"/>
        <v>76</v>
      </c>
      <c r="T82" s="18">
        <f t="shared" si="30"/>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1"/>
        <v>1</v>
      </c>
      <c r="Z82" s="12">
        <f t="shared" si="32"/>
        <v>1</v>
      </c>
      <c r="AA82" s="12">
        <f t="shared" si="33"/>
        <v>1</v>
      </c>
      <c r="AB82" s="12">
        <f t="shared" si="34"/>
        <v>1</v>
      </c>
      <c r="AD82" s="12">
        <f t="shared" si="35"/>
        <v>76</v>
      </c>
      <c r="AE82" s="18">
        <f t="shared" si="36"/>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7"/>
        <v>1</v>
      </c>
      <c r="AK82" s="12">
        <f t="shared" si="38"/>
        <v>1</v>
      </c>
      <c r="AL82" s="12">
        <f t="shared" si="39"/>
        <v>1</v>
      </c>
      <c r="AM82" s="12">
        <f t="shared" si="40"/>
        <v>1</v>
      </c>
    </row>
    <row r="83" spans="1:39" ht="12" customHeight="1" x14ac:dyDescent="0.15">
      <c r="A83" s="5">
        <f t="shared" si="24"/>
        <v>0</v>
      </c>
      <c r="B83" s="5">
        <f t="shared" si="25"/>
        <v>0</v>
      </c>
      <c r="C83" s="14">
        <f t="shared" si="41"/>
        <v>75</v>
      </c>
      <c r="F83" s="242">
        <f>VLOOKUP(C83,Blad1!$A:$K,11,0)</f>
        <v>163</v>
      </c>
      <c r="G83" s="67" t="str">
        <f t="shared" si="42"/>
        <v/>
      </c>
      <c r="H83" s="4" t="str">
        <f>IF(G83="I",$K83,IF(G83="II",$K83-SUM(H$8:H82),IF(G83="III",$K83-SUM(H$8:H82),IF(G83="IV",$K83-SUM(H$8:H82),IF(G83="V",1-SUM(H$8:H82)," ")))))</f>
        <v xml:space="preserve"> </v>
      </c>
      <c r="I83" s="68" t="str">
        <f t="shared" si="26"/>
        <v/>
      </c>
      <c r="J83" s="43" t="str">
        <f>IF(I83="A",$K83,IF(I83="B",$K83-SUM(J$8:J82),IF(I83="C",$K83-SUM(J$8:J82),IF(I83="D",$K83-SUM(J$8:J82),IF(I83="E",1-SUM(J$8:J82)," ")))))</f>
        <v xml:space="preserve"> </v>
      </c>
      <c r="K83" s="1">
        <f>IF(C$4=0,0,(SUM(D$8:D83)/C$4))</f>
        <v>0</v>
      </c>
      <c r="L83" s="9" t="str">
        <f t="shared" si="27"/>
        <v xml:space="preserve"> </v>
      </c>
      <c r="M83" s="2" t="str">
        <f>IF(U83=2,K83,IF(W83=2,K83-SUM(M$8:M82),IF(X83=2,K83-SUM(M$8:M82),IF(X82=2,1-SUM(M$8:M82)," "))))</f>
        <v xml:space="preserve"> </v>
      </c>
      <c r="N83" s="1" t="str">
        <f t="shared" si="28"/>
        <v xml:space="preserve"> </v>
      </c>
      <c r="P83" s="3" t="str">
        <f>IF(O83="Plus",$K83,IF(O83="Basis",$K83-SUM(P$8:P82),IF(O83="Breedte",$K83-SUM(P$8:P82),IF(O82="Breedte",1-SUM(P$8:P82)," "))))</f>
        <v xml:space="preserve"> </v>
      </c>
      <c r="Q83" s="57" t="str">
        <f t="shared" si="44"/>
        <v/>
      </c>
      <c r="R83" s="181">
        <f t="shared" si="43"/>
        <v>163</v>
      </c>
      <c r="S83" s="12">
        <f t="shared" si="29"/>
        <v>75</v>
      </c>
      <c r="T83" s="18">
        <f t="shared" si="30"/>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1"/>
        <v>1</v>
      </c>
      <c r="Z83" s="12">
        <f t="shared" si="32"/>
        <v>1</v>
      </c>
      <c r="AA83" s="12">
        <f t="shared" si="33"/>
        <v>1</v>
      </c>
      <c r="AB83" s="12">
        <f t="shared" si="34"/>
        <v>1</v>
      </c>
      <c r="AD83" s="12">
        <f t="shared" si="35"/>
        <v>75</v>
      </c>
      <c r="AE83" s="18">
        <f t="shared" si="36"/>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7"/>
        <v>1</v>
      </c>
      <c r="AK83" s="12">
        <f t="shared" si="38"/>
        <v>1</v>
      </c>
      <c r="AL83" s="12">
        <f t="shared" si="39"/>
        <v>1</v>
      </c>
      <c r="AM83" s="12">
        <f t="shared" si="40"/>
        <v>1</v>
      </c>
    </row>
    <row r="84" spans="1:39" ht="12" customHeight="1" x14ac:dyDescent="0.15">
      <c r="A84" s="5">
        <f t="shared" si="24"/>
        <v>0</v>
      </c>
      <c r="B84" s="5">
        <f t="shared" si="25"/>
        <v>0</v>
      </c>
      <c r="C84" s="14">
        <f t="shared" si="41"/>
        <v>74</v>
      </c>
      <c r="F84" s="242">
        <f>VLOOKUP(C84,Blad1!$A:$K,11,0)</f>
        <v>162</v>
      </c>
      <c r="G84" s="67" t="str">
        <f t="shared" si="42"/>
        <v/>
      </c>
      <c r="H84" s="4" t="str">
        <f>IF(G84="I",$K84,IF(G84="II",$K84-SUM(H$8:H83),IF(G84="III",$K84-SUM(H$8:H83),IF(G84="IV",$K84-SUM(H$8:H83),IF(G84="V",1-SUM(H$8:H83)," ")))))</f>
        <v xml:space="preserve"> </v>
      </c>
      <c r="I84" s="68" t="str">
        <f t="shared" si="26"/>
        <v/>
      </c>
      <c r="J84" s="43" t="str">
        <f>IF(I84="A",$K84,IF(I84="B",$K84-SUM(J$8:J83),IF(I84="C",$K84-SUM(J$8:J83),IF(I84="D",$K84-SUM(J$8:J83),IF(I84="E",1-SUM(J$8:J83)," ")))))</f>
        <v xml:space="preserve"> </v>
      </c>
      <c r="K84" s="1">
        <f>IF(C$4=0,0,(SUM(D$8:D84)/C$4))</f>
        <v>0</v>
      </c>
      <c r="L84" s="9" t="str">
        <f t="shared" si="27"/>
        <v xml:space="preserve"> </v>
      </c>
      <c r="M84" s="2" t="str">
        <f>IF(U84=2,K84,IF(W84=2,K84-SUM(M$8:M83),IF(X84=2,K84-SUM(M$8:M83),IF(X83=2,1-SUM(M$8:M83)," "))))</f>
        <v xml:space="preserve"> </v>
      </c>
      <c r="N84" s="1" t="str">
        <f t="shared" si="28"/>
        <v xml:space="preserve"> </v>
      </c>
      <c r="P84" s="3" t="str">
        <f>IF(O84="Plus",$K84,IF(O84="Basis",$K84-SUM(P$8:P83),IF(O84="Breedte",$K84-SUM(P$8:P83),IF(O83="Breedte",1-SUM(P$8:P83)," "))))</f>
        <v xml:space="preserve"> </v>
      </c>
      <c r="Q84" s="57" t="str">
        <f t="shared" si="44"/>
        <v/>
      </c>
      <c r="R84" s="181">
        <f t="shared" si="43"/>
        <v>162</v>
      </c>
      <c r="S84" s="12">
        <f t="shared" si="29"/>
        <v>74</v>
      </c>
      <c r="T84" s="18">
        <f t="shared" si="30"/>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1"/>
        <v>1</v>
      </c>
      <c r="Z84" s="12">
        <f t="shared" si="32"/>
        <v>1</v>
      </c>
      <c r="AA84" s="12">
        <f t="shared" si="33"/>
        <v>1</v>
      </c>
      <c r="AB84" s="12">
        <f t="shared" si="34"/>
        <v>1</v>
      </c>
      <c r="AD84" s="12">
        <f t="shared" si="35"/>
        <v>74</v>
      </c>
      <c r="AE84" s="18">
        <f t="shared" si="36"/>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7"/>
        <v>1</v>
      </c>
      <c r="AK84" s="12">
        <f t="shared" si="38"/>
        <v>1</v>
      </c>
      <c r="AL84" s="12">
        <f t="shared" si="39"/>
        <v>1</v>
      </c>
      <c r="AM84" s="12">
        <f t="shared" si="40"/>
        <v>1</v>
      </c>
    </row>
    <row r="85" spans="1:39" ht="12" customHeight="1" x14ac:dyDescent="0.15">
      <c r="A85" s="5">
        <f t="shared" si="24"/>
        <v>0</v>
      </c>
      <c r="B85" s="5">
        <f t="shared" si="25"/>
        <v>0</v>
      </c>
      <c r="C85" s="14">
        <f t="shared" si="41"/>
        <v>73</v>
      </c>
      <c r="F85" s="242">
        <f>VLOOKUP(C85,Blad1!$A:$K,11,0)</f>
        <v>161</v>
      </c>
      <c r="G85" s="67" t="str">
        <f t="shared" si="42"/>
        <v/>
      </c>
      <c r="H85" s="4" t="str">
        <f>IF(G85="I",$K85,IF(G85="II",$K85-SUM(H$8:H84),IF(G85="III",$K85-SUM(H$8:H84),IF(G85="IV",$K85-SUM(H$8:H84),IF(G85="V",1-SUM(H$8:H84)," ")))))</f>
        <v xml:space="preserve"> </v>
      </c>
      <c r="I85" s="68" t="str">
        <f t="shared" si="26"/>
        <v/>
      </c>
      <c r="J85" s="43" t="str">
        <f>IF(I85="A",$K85,IF(I85="B",$K85-SUM(J$8:J84),IF(I85="C",$K85-SUM(J$8:J84),IF(I85="D",$K85-SUM(J$8:J84),IF(I85="E",1-SUM(J$8:J84)," ")))))</f>
        <v xml:space="preserve"> </v>
      </c>
      <c r="K85" s="1">
        <f>IF(C$4=0,0,(SUM(D$8:D85)/C$4))</f>
        <v>0</v>
      </c>
      <c r="L85" s="9" t="str">
        <f t="shared" si="27"/>
        <v xml:space="preserve"> </v>
      </c>
      <c r="M85" s="2" t="str">
        <f>IF(U85=2,K85,IF(W85=2,K85-SUM(M$8:M84),IF(X85=2,K85-SUM(M$8:M84),IF(X84=2,1-SUM(M$8:M84)," "))))</f>
        <v xml:space="preserve"> </v>
      </c>
      <c r="N85" s="1" t="str">
        <f t="shared" si="28"/>
        <v xml:space="preserve"> </v>
      </c>
      <c r="P85" s="3" t="str">
        <f>IF(O85="Plus",$K85,IF(O85="Basis",$K85-SUM(P$8:P84),IF(O85="Breedte",$K85-SUM(P$8:P84),IF(O84="Breedte",1-SUM(P$8:P84)," "))))</f>
        <v xml:space="preserve"> </v>
      </c>
      <c r="Q85" s="57" t="str">
        <f t="shared" si="44"/>
        <v/>
      </c>
      <c r="R85" s="181">
        <f t="shared" si="43"/>
        <v>161</v>
      </c>
      <c r="S85" s="12">
        <f t="shared" si="29"/>
        <v>73</v>
      </c>
      <c r="T85" s="18">
        <f t="shared" si="30"/>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1"/>
        <v>1</v>
      </c>
      <c r="Z85" s="12">
        <f t="shared" si="32"/>
        <v>1</v>
      </c>
      <c r="AA85" s="12">
        <f t="shared" si="33"/>
        <v>1</v>
      </c>
      <c r="AB85" s="12">
        <f t="shared" si="34"/>
        <v>1</v>
      </c>
      <c r="AD85" s="12">
        <f t="shared" si="35"/>
        <v>73</v>
      </c>
      <c r="AE85" s="18">
        <f t="shared" si="36"/>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7"/>
        <v>1</v>
      </c>
      <c r="AK85" s="12">
        <f t="shared" si="38"/>
        <v>1</v>
      </c>
      <c r="AL85" s="12">
        <f t="shared" si="39"/>
        <v>1</v>
      </c>
      <c r="AM85" s="12">
        <f t="shared" si="40"/>
        <v>1</v>
      </c>
    </row>
    <row r="86" spans="1:39" ht="12" customHeight="1" x14ac:dyDescent="0.15">
      <c r="A86" s="5">
        <f t="shared" si="24"/>
        <v>0</v>
      </c>
      <c r="B86" s="5">
        <f t="shared" si="25"/>
        <v>0</v>
      </c>
      <c r="C86" s="14">
        <f t="shared" si="41"/>
        <v>72</v>
      </c>
      <c r="F86" s="242">
        <f>VLOOKUP(C86,Blad1!$A:$K,11,0)</f>
        <v>160</v>
      </c>
      <c r="G86" s="67" t="str">
        <f t="shared" si="42"/>
        <v/>
      </c>
      <c r="H86" s="4" t="str">
        <f>IF(G86="I",$K86,IF(G86="II",$K86-SUM(H$8:H85),IF(G86="III",$K86-SUM(H$8:H85),IF(G86="IV",$K86-SUM(H$8:H85),IF(G86="V",1-SUM(H$8:H85)," ")))))</f>
        <v xml:space="preserve"> </v>
      </c>
      <c r="I86" s="68" t="str">
        <f t="shared" si="26"/>
        <v/>
      </c>
      <c r="J86" s="43" t="str">
        <f>IF(I86="A",$K86,IF(I86="B",$K86-SUM(J$8:J85),IF(I86="C",$K86-SUM(J$8:J85),IF(I86="D",$K86-SUM(J$8:J85),IF(I86="E",1-SUM(J$8:J85)," ")))))</f>
        <v xml:space="preserve"> </v>
      </c>
      <c r="K86" s="1">
        <f>IF(C$4=0,0,(SUM(D$8:D86)/C$4))</f>
        <v>0</v>
      </c>
      <c r="L86" s="9" t="str">
        <f t="shared" si="27"/>
        <v xml:space="preserve"> </v>
      </c>
      <c r="M86" s="2" t="str">
        <f>IF(U86=2,K86,IF(W86=2,K86-SUM(M$8:M85),IF(X86=2,K86-SUM(M$8:M85),IF(X85=2,1-SUM(M$8:M85)," "))))</f>
        <v xml:space="preserve"> </v>
      </c>
      <c r="N86" s="1" t="str">
        <f t="shared" si="28"/>
        <v xml:space="preserve"> </v>
      </c>
      <c r="P86" s="3" t="str">
        <f>IF(O86="Plus",$K86,IF(O86="Basis",$K86-SUM(P$8:P85),IF(O86="Breedte",$K86-SUM(P$8:P85),IF(O85="Breedte",1-SUM(P$8:P85)," "))))</f>
        <v xml:space="preserve"> </v>
      </c>
      <c r="Q86" s="57" t="str">
        <f t="shared" si="44"/>
        <v/>
      </c>
      <c r="R86" s="181">
        <f t="shared" si="43"/>
        <v>160</v>
      </c>
      <c r="S86" s="12">
        <f t="shared" si="29"/>
        <v>72</v>
      </c>
      <c r="T86" s="18">
        <f t="shared" si="30"/>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1"/>
        <v>1</v>
      </c>
      <c r="Z86" s="12">
        <f t="shared" si="32"/>
        <v>1</v>
      </c>
      <c r="AA86" s="12">
        <f t="shared" si="33"/>
        <v>1</v>
      </c>
      <c r="AB86" s="12">
        <f t="shared" si="34"/>
        <v>1</v>
      </c>
      <c r="AD86" s="12">
        <f t="shared" si="35"/>
        <v>72</v>
      </c>
      <c r="AE86" s="18">
        <f t="shared" si="36"/>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7"/>
        <v>1</v>
      </c>
      <c r="AK86" s="12">
        <f t="shared" si="38"/>
        <v>1</v>
      </c>
      <c r="AL86" s="12">
        <f t="shared" si="39"/>
        <v>1</v>
      </c>
      <c r="AM86" s="12">
        <f t="shared" si="40"/>
        <v>1</v>
      </c>
    </row>
    <row r="87" spans="1:39" ht="12" customHeight="1" x14ac:dyDescent="0.15">
      <c r="A87" s="5">
        <f t="shared" si="24"/>
        <v>0</v>
      </c>
      <c r="B87" s="5">
        <f t="shared" si="25"/>
        <v>0</v>
      </c>
      <c r="C87" s="14">
        <f t="shared" si="41"/>
        <v>71</v>
      </c>
      <c r="F87" s="242">
        <f>VLOOKUP(C87,Blad1!$A:$K,11,0)</f>
        <v>159</v>
      </c>
      <c r="G87" s="67" t="str">
        <f t="shared" si="42"/>
        <v/>
      </c>
      <c r="H87" s="4" t="str">
        <f>IF(G87="I",$K87,IF(G87="II",$K87-SUM(H$8:H86),IF(G87="III",$K87-SUM(H$8:H86),IF(G87="IV",$K87-SUM(H$8:H86),IF(G87="V",1-SUM(H$8:H86)," ")))))</f>
        <v xml:space="preserve"> </v>
      </c>
      <c r="I87" s="68" t="str">
        <f t="shared" si="26"/>
        <v/>
      </c>
      <c r="J87" s="43" t="str">
        <f>IF(I87="A",$K87,IF(I87="B",$K87-SUM(J$8:J86),IF(I87="C",$K87-SUM(J$8:J86),IF(I87="D",$K87-SUM(J$8:J86),IF(I87="E",1-SUM(J$8:J86)," ")))))</f>
        <v xml:space="preserve"> </v>
      </c>
      <c r="K87" s="1">
        <f>IF(C$4=0,0,(SUM(D$8:D87)/C$4))</f>
        <v>0</v>
      </c>
      <c r="L87" s="9" t="str">
        <f t="shared" si="27"/>
        <v xml:space="preserve"> </v>
      </c>
      <c r="M87" s="2" t="str">
        <f>IF(U87=2,K87,IF(W87=2,K87-SUM(M$8:M86),IF(X87=2,K87-SUM(M$8:M86),IF(X86=2,1-SUM(M$8:M86)," "))))</f>
        <v xml:space="preserve"> </v>
      </c>
      <c r="N87" s="1" t="str">
        <f t="shared" si="28"/>
        <v xml:space="preserve"> </v>
      </c>
      <c r="P87" s="3" t="str">
        <f>IF(O87="Plus",$K87,IF(O87="Basis",$K87-SUM(P$8:P86),IF(O87="Breedte",$K87-SUM(P$8:P86),IF(O86="Breedte",1-SUM(P$8:P86)," "))))</f>
        <v xml:space="preserve"> </v>
      </c>
      <c r="Q87" s="57" t="str">
        <f t="shared" si="44"/>
        <v/>
      </c>
      <c r="R87" s="181">
        <f t="shared" si="43"/>
        <v>159</v>
      </c>
      <c r="S87" s="12">
        <f t="shared" si="29"/>
        <v>71</v>
      </c>
      <c r="T87" s="18">
        <f t="shared" si="30"/>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1"/>
        <v>1</v>
      </c>
      <c r="Z87" s="12">
        <f t="shared" si="32"/>
        <v>1</v>
      </c>
      <c r="AA87" s="12">
        <f t="shared" si="33"/>
        <v>1</v>
      </c>
      <c r="AB87" s="12">
        <f t="shared" si="34"/>
        <v>1</v>
      </c>
      <c r="AD87" s="12">
        <f t="shared" si="35"/>
        <v>71</v>
      </c>
      <c r="AE87" s="18">
        <f t="shared" si="36"/>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7"/>
        <v>1</v>
      </c>
      <c r="AK87" s="12">
        <f t="shared" si="38"/>
        <v>1</v>
      </c>
      <c r="AL87" s="12">
        <f t="shared" si="39"/>
        <v>1</v>
      </c>
      <c r="AM87" s="12">
        <f t="shared" si="40"/>
        <v>1</v>
      </c>
    </row>
    <row r="88" spans="1:39" ht="12" customHeight="1" x14ac:dyDescent="0.15">
      <c r="A88" s="5">
        <f t="shared" si="24"/>
        <v>0</v>
      </c>
      <c r="B88" s="5">
        <f t="shared" si="25"/>
        <v>0</v>
      </c>
      <c r="C88" s="14">
        <f t="shared" si="41"/>
        <v>70</v>
      </c>
      <c r="F88" s="242">
        <f>VLOOKUP(C88,Blad1!$A:$K,11,0)</f>
        <v>157</v>
      </c>
      <c r="G88" s="67" t="str">
        <f t="shared" si="42"/>
        <v/>
      </c>
      <c r="H88" s="4" t="str">
        <f>IF(G88="I",$K88,IF(G88="II",$K88-SUM(H$8:H87),IF(G88="III",$K88-SUM(H$8:H87),IF(G88="IV",$K88-SUM(H$8:H87),IF(G88="V",1-SUM(H$8:H87)," ")))))</f>
        <v xml:space="preserve"> </v>
      </c>
      <c r="I88" s="68" t="str">
        <f t="shared" si="26"/>
        <v/>
      </c>
      <c r="J88" s="43" t="str">
        <f>IF(I88="A",$K88,IF(I88="B",$K88-SUM(J$8:J87),IF(I88="C",$K88-SUM(J$8:J87),IF(I88="D",$K88-SUM(J$8:J87),IF(I88="E",1-SUM(J$8:J87)," ")))))</f>
        <v xml:space="preserve"> </v>
      </c>
      <c r="K88" s="1">
        <f>IF(C$4=0,0,(SUM(D$8:D88)/C$4))</f>
        <v>0</v>
      </c>
      <c r="L88" s="9" t="str">
        <f t="shared" si="27"/>
        <v xml:space="preserve"> </v>
      </c>
      <c r="M88" s="2" t="str">
        <f>IF(U88=2,K88,IF(W88=2,K88-SUM(M$8:M87),IF(X88=2,K88-SUM(M$8:M87),IF(X87=2,1-SUM(M$8:M87)," "))))</f>
        <v xml:space="preserve"> </v>
      </c>
      <c r="N88" s="1" t="str">
        <f t="shared" si="28"/>
        <v xml:space="preserve"> </v>
      </c>
      <c r="P88" s="3" t="str">
        <f>IF(O88="Plus",$K88,IF(O88="Basis",$K88-SUM(P$8:P87),IF(O88="Breedte",$K88-SUM(P$8:P87),IF(O87="Breedte",1-SUM(P$8:P87)," "))))</f>
        <v xml:space="preserve"> </v>
      </c>
      <c r="Q88" s="57" t="str">
        <f t="shared" si="44"/>
        <v/>
      </c>
      <c r="R88" s="181">
        <f t="shared" si="43"/>
        <v>157</v>
      </c>
      <c r="S88" s="12">
        <f t="shared" si="29"/>
        <v>70</v>
      </c>
      <c r="T88" s="18">
        <f t="shared" si="30"/>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1"/>
        <v>1</v>
      </c>
      <c r="Z88" s="12">
        <f t="shared" si="32"/>
        <v>1</v>
      </c>
      <c r="AA88" s="12">
        <f t="shared" si="33"/>
        <v>1</v>
      </c>
      <c r="AB88" s="12">
        <f t="shared" si="34"/>
        <v>1</v>
      </c>
      <c r="AD88" s="12">
        <f t="shared" si="35"/>
        <v>70</v>
      </c>
      <c r="AE88" s="18">
        <f t="shared" si="36"/>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7"/>
        <v>1</v>
      </c>
      <c r="AK88" s="12">
        <f t="shared" si="38"/>
        <v>1</v>
      </c>
      <c r="AL88" s="12">
        <f t="shared" si="39"/>
        <v>1</v>
      </c>
      <c r="AM88" s="12">
        <f t="shared" si="40"/>
        <v>1</v>
      </c>
    </row>
    <row r="89" spans="1:39" ht="12" customHeight="1" x14ac:dyDescent="0.15">
      <c r="A89" s="5">
        <f t="shared" si="24"/>
        <v>0</v>
      </c>
      <c r="B89" s="5">
        <f t="shared" si="25"/>
        <v>0</v>
      </c>
      <c r="C89" s="14">
        <f t="shared" si="41"/>
        <v>69</v>
      </c>
      <c r="F89" s="242">
        <f>VLOOKUP(C89,Blad1!$A:$K,11,0)</f>
        <v>156</v>
      </c>
      <c r="G89" s="67" t="str">
        <f t="shared" si="42"/>
        <v/>
      </c>
      <c r="H89" s="4" t="str">
        <f>IF(G89="I",$K89,IF(G89="II",$K89-SUM(H$8:H88),IF(G89="III",$K89-SUM(H$8:H88),IF(G89="IV",$K89-SUM(H$8:H88),IF(G89="V",1-SUM(H$8:H88)," ")))))</f>
        <v xml:space="preserve"> </v>
      </c>
      <c r="I89" s="68" t="str">
        <f t="shared" si="26"/>
        <v/>
      </c>
      <c r="J89" s="43" t="str">
        <f>IF(I89="A",$K89,IF(I89="B",$K89-SUM(J$8:J88),IF(I89="C",$K89-SUM(J$8:J88),IF(I89="D",$K89-SUM(J$8:J88),IF(I89="E",1-SUM(J$8:J88)," ")))))</f>
        <v xml:space="preserve"> </v>
      </c>
      <c r="K89" s="1">
        <f>IF(C$4=0,0,(SUM(D$8:D89)/C$4))</f>
        <v>0</v>
      </c>
      <c r="L89" s="9" t="str">
        <f t="shared" si="27"/>
        <v xml:space="preserve"> </v>
      </c>
      <c r="M89" s="2" t="str">
        <f>IF(U89=2,K89,IF(W89=2,K89-SUM(M$8:M88),IF(X89=2,K89-SUM(M$8:M88),IF(X88=2,1-SUM(M$8:M88)," "))))</f>
        <v xml:space="preserve"> </v>
      </c>
      <c r="N89" s="1" t="str">
        <f t="shared" si="28"/>
        <v xml:space="preserve"> </v>
      </c>
      <c r="P89" s="3" t="str">
        <f>IF(O89="Plus",$K89,IF(O89="Basis",$K89-SUM(P$8:P88),IF(O89="Breedte",$K89-SUM(P$8:P88),IF(O88="Breedte",1-SUM(P$8:P88)," "))))</f>
        <v xml:space="preserve"> </v>
      </c>
      <c r="Q89" s="57" t="str">
        <f t="shared" si="44"/>
        <v/>
      </c>
      <c r="R89" s="181">
        <f t="shared" si="43"/>
        <v>156</v>
      </c>
      <c r="S89" s="12">
        <f t="shared" si="29"/>
        <v>69</v>
      </c>
      <c r="T89" s="18">
        <f t="shared" si="30"/>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1"/>
        <v>1</v>
      </c>
      <c r="Z89" s="12">
        <f t="shared" si="32"/>
        <v>1</v>
      </c>
      <c r="AA89" s="12">
        <f t="shared" si="33"/>
        <v>1</v>
      </c>
      <c r="AB89" s="12">
        <f t="shared" si="34"/>
        <v>1</v>
      </c>
      <c r="AD89" s="12">
        <f t="shared" si="35"/>
        <v>69</v>
      </c>
      <c r="AE89" s="18">
        <f t="shared" si="36"/>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7"/>
        <v>1</v>
      </c>
      <c r="AK89" s="12">
        <f t="shared" si="38"/>
        <v>1</v>
      </c>
      <c r="AL89" s="12">
        <f t="shared" si="39"/>
        <v>1</v>
      </c>
      <c r="AM89" s="12">
        <f t="shared" si="40"/>
        <v>1</v>
      </c>
    </row>
    <row r="90" spans="1:39" ht="12" customHeight="1" x14ac:dyDescent="0.15">
      <c r="A90" s="5">
        <f t="shared" si="24"/>
        <v>0</v>
      </c>
      <c r="B90" s="5">
        <f t="shared" si="25"/>
        <v>0</v>
      </c>
      <c r="C90" s="14">
        <f t="shared" si="41"/>
        <v>68</v>
      </c>
      <c r="F90" s="242">
        <f>VLOOKUP(C90,Blad1!$A:$K,11,0)</f>
        <v>155</v>
      </c>
      <c r="G90" s="67" t="str">
        <f t="shared" si="42"/>
        <v/>
      </c>
      <c r="H90" s="4" t="str">
        <f>IF(G90="I",$K90,IF(G90="II",$K90-SUM(H$8:H89),IF(G90="III",$K90-SUM(H$8:H89),IF(G90="IV",$K90-SUM(H$8:H89),IF(G90="V",1-SUM(H$8:H89)," ")))))</f>
        <v xml:space="preserve"> </v>
      </c>
      <c r="I90" s="68" t="str">
        <f t="shared" si="26"/>
        <v/>
      </c>
      <c r="J90" s="43" t="str">
        <f>IF(I90="A",$K90,IF(I90="B",$K90-SUM(J$8:J89),IF(I90="C",$K90-SUM(J$8:J89),IF(I90="D",$K90-SUM(J$8:J89),IF(I90="E",1-SUM(J$8:J89)," ")))))</f>
        <v xml:space="preserve"> </v>
      </c>
      <c r="K90" s="1">
        <f>IF(C$4=0,0,(SUM(D$8:D90)/C$4))</f>
        <v>0</v>
      </c>
      <c r="L90" s="9" t="str">
        <f t="shared" si="27"/>
        <v xml:space="preserve"> </v>
      </c>
      <c r="M90" s="2" t="str">
        <f>IF(U90=2,K90,IF(W90=2,K90-SUM(M$8:M89),IF(X90=2,K90-SUM(M$8:M89),IF(X89=2,1-SUM(M$8:M89)," "))))</f>
        <v xml:space="preserve"> </v>
      </c>
      <c r="N90" s="1" t="str">
        <f t="shared" si="28"/>
        <v xml:space="preserve"> </v>
      </c>
      <c r="P90" s="3" t="str">
        <f>IF(O90="Plus",$K90,IF(O90="Basis",$K90-SUM(P$8:P89),IF(O90="Breedte",$K90-SUM(P$8:P89),IF(O89="Breedte",1-SUM(P$8:P89)," "))))</f>
        <v xml:space="preserve"> </v>
      </c>
      <c r="Q90" s="57" t="str">
        <f t="shared" si="44"/>
        <v/>
      </c>
      <c r="R90" s="181">
        <f t="shared" si="43"/>
        <v>155</v>
      </c>
      <c r="S90" s="12">
        <f t="shared" si="29"/>
        <v>68</v>
      </c>
      <c r="T90" s="18">
        <f t="shared" si="30"/>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1"/>
        <v>1</v>
      </c>
      <c r="Z90" s="12">
        <f t="shared" si="32"/>
        <v>1</v>
      </c>
      <c r="AA90" s="12">
        <f t="shared" si="33"/>
        <v>1</v>
      </c>
      <c r="AB90" s="12">
        <f t="shared" si="34"/>
        <v>1</v>
      </c>
      <c r="AD90" s="12">
        <f t="shared" si="35"/>
        <v>68</v>
      </c>
      <c r="AE90" s="18">
        <f t="shared" si="36"/>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7"/>
        <v>1</v>
      </c>
      <c r="AK90" s="12">
        <f t="shared" si="38"/>
        <v>1</v>
      </c>
      <c r="AL90" s="12">
        <f t="shared" si="39"/>
        <v>1</v>
      </c>
      <c r="AM90" s="12">
        <f t="shared" si="40"/>
        <v>1</v>
      </c>
    </row>
    <row r="91" spans="1:39" ht="12" customHeight="1" x14ac:dyDescent="0.15">
      <c r="A91" s="5">
        <f t="shared" si="24"/>
        <v>0</v>
      </c>
      <c r="B91" s="5">
        <f t="shared" si="25"/>
        <v>0</v>
      </c>
      <c r="C91" s="14">
        <f t="shared" si="41"/>
        <v>67</v>
      </c>
      <c r="F91" s="242">
        <f>VLOOKUP(C91,Blad1!$A:$K,11,0)</f>
        <v>154</v>
      </c>
      <c r="G91" s="67" t="str">
        <f t="shared" si="42"/>
        <v/>
      </c>
      <c r="H91" s="4" t="str">
        <f>IF(G91="I",$K91,IF(G91="II",$K91-SUM(H$8:H90),IF(G91="III",$K91-SUM(H$8:H90),IF(G91="IV",$K91-SUM(H$8:H90),IF(G91="V",1-SUM(H$8:H90)," ")))))</f>
        <v xml:space="preserve"> </v>
      </c>
      <c r="I91" s="68" t="str">
        <f t="shared" si="26"/>
        <v/>
      </c>
      <c r="J91" s="43" t="str">
        <f>IF(I91="A",$K91,IF(I91="B",$K91-SUM(J$8:J90),IF(I91="C",$K91-SUM(J$8:J90),IF(I91="D",$K91-SUM(J$8:J90),IF(I91="E",1-SUM(J$8:J90)," ")))))</f>
        <v xml:space="preserve"> </v>
      </c>
      <c r="K91" s="1">
        <f>IF(C$4=0,0,(SUM(D$8:D91)/C$4))</f>
        <v>0</v>
      </c>
      <c r="L91" s="9" t="str">
        <f t="shared" si="27"/>
        <v xml:space="preserve"> </v>
      </c>
      <c r="M91" s="2" t="str">
        <f>IF(U91=2,K91,IF(W91=2,K91-SUM(M$8:M90),IF(X91=2,K91-SUM(M$8:M90),IF(X90=2,1-SUM(M$8:M90)," "))))</f>
        <v xml:space="preserve"> </v>
      </c>
      <c r="N91" s="1" t="str">
        <f t="shared" si="28"/>
        <v xml:space="preserve"> </v>
      </c>
      <c r="P91" s="3" t="str">
        <f>IF(O91="Plus",$K91,IF(O91="Basis",$K91-SUM(P$8:P90),IF(O91="Breedte",$K91-SUM(P$8:P90),IF(O90="Breedte",1-SUM(P$8:P90)," "))))</f>
        <v xml:space="preserve"> </v>
      </c>
      <c r="Q91" s="57" t="str">
        <f t="shared" si="44"/>
        <v/>
      </c>
      <c r="R91" s="181">
        <f t="shared" si="43"/>
        <v>154</v>
      </c>
      <c r="S91" s="12">
        <f t="shared" si="29"/>
        <v>67</v>
      </c>
      <c r="T91" s="18">
        <f t="shared" si="30"/>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1"/>
        <v>1</v>
      </c>
      <c r="Z91" s="12">
        <f t="shared" si="32"/>
        <v>1</v>
      </c>
      <c r="AA91" s="12">
        <f t="shared" si="33"/>
        <v>1</v>
      </c>
      <c r="AB91" s="12">
        <f t="shared" si="34"/>
        <v>1</v>
      </c>
      <c r="AD91" s="12">
        <f t="shared" si="35"/>
        <v>67</v>
      </c>
      <c r="AE91" s="18">
        <f t="shared" si="36"/>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7"/>
        <v>1</v>
      </c>
      <c r="AK91" s="12">
        <f t="shared" si="38"/>
        <v>1</v>
      </c>
      <c r="AL91" s="12">
        <f t="shared" si="39"/>
        <v>1</v>
      </c>
      <c r="AM91" s="12">
        <f t="shared" si="40"/>
        <v>1</v>
      </c>
    </row>
    <row r="92" spans="1:39" ht="12" customHeight="1" x14ac:dyDescent="0.15">
      <c r="A92" s="5">
        <f t="shared" si="24"/>
        <v>0</v>
      </c>
      <c r="B92" s="5">
        <f t="shared" si="25"/>
        <v>0</v>
      </c>
      <c r="C92" s="14">
        <f t="shared" si="41"/>
        <v>66</v>
      </c>
      <c r="F92" s="242">
        <f>VLOOKUP(C92,Blad1!$A:$K,11,0)</f>
        <v>153</v>
      </c>
      <c r="G92" s="67" t="str">
        <f t="shared" si="42"/>
        <v/>
      </c>
      <c r="H92" s="4" t="str">
        <f>IF(G92="I",$K92,IF(G92="II",$K92-SUM(H$8:H91),IF(G92="III",$K92-SUM(H$8:H91),IF(G92="IV",$K92-SUM(H$8:H91),IF(G92="V",1-SUM(H$8:H91)," ")))))</f>
        <v xml:space="preserve"> </v>
      </c>
      <c r="I92" s="68" t="str">
        <f t="shared" si="26"/>
        <v/>
      </c>
      <c r="J92" s="43" t="str">
        <f>IF(I92="A",$K92,IF(I92="B",$K92-SUM(J$8:J91),IF(I92="C",$K92-SUM(J$8:J91),IF(I92="D",$K92-SUM(J$8:J91),IF(I92="E",1-SUM(J$8:J91)," ")))))</f>
        <v xml:space="preserve"> </v>
      </c>
      <c r="K92" s="1">
        <f>IF(C$4=0,0,(SUM(D$8:D92)/C$4))</f>
        <v>0</v>
      </c>
      <c r="L92" s="9" t="str">
        <f t="shared" si="27"/>
        <v xml:space="preserve"> </v>
      </c>
      <c r="M92" s="2" t="str">
        <f>IF(U92=2,K92,IF(W92=2,K92-SUM(M$8:M91),IF(X92=2,K92-SUM(M$8:M91),IF(X91=2,1-SUM(M$8:M91)," "))))</f>
        <v xml:space="preserve"> </v>
      </c>
      <c r="N92" s="1" t="str">
        <f t="shared" si="28"/>
        <v xml:space="preserve"> </v>
      </c>
      <c r="P92" s="3" t="str">
        <f>IF(O92="Plus",$K92,IF(O92="Basis",$K92-SUM(P$8:P91),IF(O92="Breedte",$K92-SUM(P$8:P91),IF(O91="Breedte",1-SUM(P$8:P91)," "))))</f>
        <v xml:space="preserve"> </v>
      </c>
      <c r="Q92" s="57" t="str">
        <f t="shared" si="44"/>
        <v/>
      </c>
      <c r="R92" s="181">
        <f t="shared" si="43"/>
        <v>153</v>
      </c>
      <c r="S92" s="12">
        <f t="shared" si="29"/>
        <v>66</v>
      </c>
      <c r="T92" s="18">
        <f t="shared" si="30"/>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1"/>
        <v>1</v>
      </c>
      <c r="Z92" s="12">
        <f t="shared" si="32"/>
        <v>1</v>
      </c>
      <c r="AA92" s="12">
        <f t="shared" si="33"/>
        <v>1</v>
      </c>
      <c r="AB92" s="12">
        <f t="shared" si="34"/>
        <v>1</v>
      </c>
      <c r="AD92" s="12">
        <f t="shared" si="35"/>
        <v>66</v>
      </c>
      <c r="AE92" s="18">
        <f t="shared" si="36"/>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7"/>
        <v>1</v>
      </c>
      <c r="AK92" s="12">
        <f t="shared" si="38"/>
        <v>1</v>
      </c>
      <c r="AL92" s="12">
        <f t="shared" si="39"/>
        <v>1</v>
      </c>
      <c r="AM92" s="12">
        <f t="shared" si="40"/>
        <v>1</v>
      </c>
    </row>
    <row r="93" spans="1:39" ht="12" customHeight="1" x14ac:dyDescent="0.15">
      <c r="A93" s="5">
        <f t="shared" si="24"/>
        <v>0</v>
      </c>
      <c r="B93" s="5">
        <f t="shared" si="25"/>
        <v>0</v>
      </c>
      <c r="C93" s="14">
        <f t="shared" si="41"/>
        <v>65</v>
      </c>
      <c r="F93" s="242">
        <f>VLOOKUP(C93,Blad1!$A:$K,11,0)</f>
        <v>152</v>
      </c>
      <c r="G93" s="67" t="str">
        <f t="shared" si="42"/>
        <v/>
      </c>
      <c r="H93" s="4" t="str">
        <f>IF(G93="I",$K93,IF(G93="II",$K93-SUM(H$8:H92),IF(G93="III",$K93-SUM(H$8:H92),IF(G93="IV",$K93-SUM(H$8:H92),IF(G93="V",1-SUM(H$8:H92)," ")))))</f>
        <v xml:space="preserve"> </v>
      </c>
      <c r="I93" s="68" t="str">
        <f t="shared" si="26"/>
        <v/>
      </c>
      <c r="J93" s="43" t="str">
        <f>IF(I93="A",$K93,IF(I93="B",$K93-SUM(J$8:J92),IF(I93="C",$K93-SUM(J$8:J92),IF(I93="D",$K93-SUM(J$8:J92),IF(I93="E",1-SUM(J$8:J92)," ")))))</f>
        <v xml:space="preserve"> </v>
      </c>
      <c r="K93" s="1">
        <f>IF(C$4=0,0,(SUM(D$8:D93)/C$4))</f>
        <v>0</v>
      </c>
      <c r="L93" s="9" t="str">
        <f t="shared" si="27"/>
        <v xml:space="preserve"> </v>
      </c>
      <c r="M93" s="2" t="str">
        <f>IF(U93=2,K93,IF(W93=2,K93-SUM(M$8:M92),IF(X93=2,K93-SUM(M$8:M92),IF(X92=2,1-SUM(M$8:M92)," "))))</f>
        <v xml:space="preserve"> </v>
      </c>
      <c r="N93" s="1" t="str">
        <f t="shared" si="28"/>
        <v xml:space="preserve"> </v>
      </c>
      <c r="P93" s="3" t="str">
        <f>IF(O93="Plus",$K93,IF(O93="Basis",$K93-SUM(P$8:P92),IF(O93="Breedte",$K93-SUM(P$8:P92),IF(O92="Breedte",1-SUM(P$8:P92)," "))))</f>
        <v xml:space="preserve"> </v>
      </c>
      <c r="Q93" s="57" t="str">
        <f t="shared" si="44"/>
        <v/>
      </c>
      <c r="R93" s="181">
        <f t="shared" si="43"/>
        <v>152</v>
      </c>
      <c r="S93" s="12">
        <f t="shared" si="29"/>
        <v>65</v>
      </c>
      <c r="T93" s="18">
        <f t="shared" si="30"/>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1"/>
        <v>1</v>
      </c>
      <c r="Z93" s="12">
        <f t="shared" si="32"/>
        <v>1</v>
      </c>
      <c r="AA93" s="12">
        <f t="shared" si="33"/>
        <v>1</v>
      </c>
      <c r="AB93" s="12">
        <f t="shared" si="34"/>
        <v>1</v>
      </c>
      <c r="AD93" s="12">
        <f t="shared" si="35"/>
        <v>65</v>
      </c>
      <c r="AE93" s="18">
        <f t="shared" si="36"/>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7"/>
        <v>1</v>
      </c>
      <c r="AK93" s="12">
        <f t="shared" si="38"/>
        <v>1</v>
      </c>
      <c r="AL93" s="12">
        <f t="shared" si="39"/>
        <v>1</v>
      </c>
      <c r="AM93" s="12">
        <f t="shared" si="40"/>
        <v>1</v>
      </c>
    </row>
    <row r="94" spans="1:39" ht="12" customHeight="1" x14ac:dyDescent="0.15">
      <c r="A94" s="5">
        <f t="shared" si="24"/>
        <v>0</v>
      </c>
      <c r="B94" s="5">
        <f t="shared" si="25"/>
        <v>0</v>
      </c>
      <c r="C94" s="14">
        <f t="shared" si="41"/>
        <v>64</v>
      </c>
      <c r="F94" s="242">
        <f>VLOOKUP(C94,Blad1!$A:$K,11,0)</f>
        <v>151</v>
      </c>
      <c r="G94" s="67" t="str">
        <f t="shared" si="42"/>
        <v/>
      </c>
      <c r="H94" s="4" t="str">
        <f>IF(G94="I",$K94,IF(G94="II",$K94-SUM(H$8:H93),IF(G94="III",$K94-SUM(H$8:H93),IF(G94="IV",$K94-SUM(H$8:H93),IF(G94="V",1-SUM(H$8:H93)," ")))))</f>
        <v xml:space="preserve"> </v>
      </c>
      <c r="I94" s="68" t="str">
        <f t="shared" si="26"/>
        <v/>
      </c>
      <c r="J94" s="43" t="str">
        <f>IF(I94="A",$K94,IF(I94="B",$K94-SUM(J$8:J93),IF(I94="C",$K94-SUM(J$8:J93),IF(I94="D",$K94-SUM(J$8:J93),IF(I94="E",1-SUM(J$8:J93)," ")))))</f>
        <v xml:space="preserve"> </v>
      </c>
      <c r="K94" s="1">
        <f>IF(C$4=0,0,(SUM(D$8:D94)/C$4))</f>
        <v>0</v>
      </c>
      <c r="L94" s="9" t="str">
        <f t="shared" si="27"/>
        <v xml:space="preserve"> </v>
      </c>
      <c r="M94" s="2" t="str">
        <f>IF(U94=2,K94,IF(W94=2,K94-SUM(M$8:M93),IF(X94=2,K94-SUM(M$8:M93),IF(X93=2,1-SUM(M$8:M93)," "))))</f>
        <v xml:space="preserve"> </v>
      </c>
      <c r="N94" s="1" t="str">
        <f t="shared" si="28"/>
        <v xml:space="preserve"> </v>
      </c>
      <c r="P94" s="3" t="str">
        <f>IF(O94="Plus",$K94,IF(O94="Basis",$K94-SUM(P$8:P93),IF(O94="Breedte",$K94-SUM(P$8:P93),IF(O93="Breedte",1-SUM(P$8:P93)," "))))</f>
        <v xml:space="preserve"> </v>
      </c>
      <c r="Q94" s="57" t="str">
        <f t="shared" si="44"/>
        <v/>
      </c>
      <c r="R94" s="181">
        <f t="shared" si="43"/>
        <v>151</v>
      </c>
      <c r="S94" s="12">
        <f t="shared" si="29"/>
        <v>64</v>
      </c>
      <c r="T94" s="18">
        <f t="shared" si="30"/>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1"/>
        <v>1</v>
      </c>
      <c r="Z94" s="12">
        <f t="shared" si="32"/>
        <v>1</v>
      </c>
      <c r="AA94" s="12">
        <f t="shared" si="33"/>
        <v>1</v>
      </c>
      <c r="AB94" s="12">
        <f t="shared" si="34"/>
        <v>1</v>
      </c>
      <c r="AD94" s="12">
        <f t="shared" si="35"/>
        <v>64</v>
      </c>
      <c r="AE94" s="18">
        <f t="shared" si="36"/>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7"/>
        <v>1</v>
      </c>
      <c r="AK94" s="12">
        <f t="shared" si="38"/>
        <v>1</v>
      </c>
      <c r="AL94" s="12">
        <f t="shared" si="39"/>
        <v>1</v>
      </c>
      <c r="AM94" s="12">
        <f t="shared" si="40"/>
        <v>1</v>
      </c>
    </row>
    <row r="95" spans="1:39" ht="12" customHeight="1" x14ac:dyDescent="0.15">
      <c r="A95" s="5">
        <f t="shared" si="24"/>
        <v>0</v>
      </c>
      <c r="B95" s="5">
        <f t="shared" si="25"/>
        <v>0</v>
      </c>
      <c r="C95" s="14">
        <f t="shared" si="41"/>
        <v>63</v>
      </c>
      <c r="F95" s="242">
        <f>VLOOKUP(C95,Blad1!$A:$K,11,0)</f>
        <v>150</v>
      </c>
      <c r="G95" s="67" t="str">
        <f t="shared" si="42"/>
        <v/>
      </c>
      <c r="H95" s="4" t="str">
        <f>IF(G95="I",$K95,IF(G95="II",$K95-SUM(H$8:H94),IF(G95="III",$K95-SUM(H$8:H94),IF(G95="IV",$K95-SUM(H$8:H94),IF(G95="V",1-SUM(H$8:H94)," ")))))</f>
        <v xml:space="preserve"> </v>
      </c>
      <c r="I95" s="68" t="str">
        <f t="shared" si="26"/>
        <v/>
      </c>
      <c r="J95" s="43" t="str">
        <f>IF(I95="A",$K95,IF(I95="B",$K95-SUM(J$8:J94),IF(I95="C",$K95-SUM(J$8:J94),IF(I95="D",$K95-SUM(J$8:J94),IF(I95="E",1-SUM(J$8:J94)," ")))))</f>
        <v xml:space="preserve"> </v>
      </c>
      <c r="K95" s="1">
        <f>IF(C$4=0,0,(SUM(D$8:D95)/C$4))</f>
        <v>0</v>
      </c>
      <c r="L95" s="9" t="str">
        <f t="shared" si="27"/>
        <v xml:space="preserve"> </v>
      </c>
      <c r="M95" s="2" t="str">
        <f>IF(U95=2,K95,IF(W95=2,K95-SUM(M$8:M94),IF(X95=2,K95-SUM(M$8:M94),IF(X94=2,1-SUM(M$8:M94)," "))))</f>
        <v xml:space="preserve"> </v>
      </c>
      <c r="N95" s="1" t="str">
        <f t="shared" si="28"/>
        <v xml:space="preserve"> </v>
      </c>
      <c r="P95" s="3" t="str">
        <f>IF(O95="Plus",$K95,IF(O95="Basis",$K95-SUM(P$8:P94),IF(O95="Breedte",$K95-SUM(P$8:P94),IF(O94="Breedte",1-SUM(P$8:P94)," "))))</f>
        <v xml:space="preserve"> </v>
      </c>
      <c r="Q95" s="57" t="str">
        <f t="shared" si="44"/>
        <v/>
      </c>
      <c r="R95" s="181">
        <f t="shared" si="43"/>
        <v>150</v>
      </c>
      <c r="S95" s="12">
        <f t="shared" si="29"/>
        <v>63</v>
      </c>
      <c r="T95" s="18">
        <f t="shared" si="30"/>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1"/>
        <v>1</v>
      </c>
      <c r="Z95" s="12">
        <f t="shared" si="32"/>
        <v>1</v>
      </c>
      <c r="AA95" s="12">
        <f t="shared" si="33"/>
        <v>1</v>
      </c>
      <c r="AB95" s="12">
        <f t="shared" si="34"/>
        <v>1</v>
      </c>
      <c r="AD95" s="12">
        <f t="shared" si="35"/>
        <v>63</v>
      </c>
      <c r="AE95" s="18">
        <f t="shared" si="36"/>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7"/>
        <v>1</v>
      </c>
      <c r="AK95" s="12">
        <f t="shared" si="38"/>
        <v>1</v>
      </c>
      <c r="AL95" s="12">
        <f t="shared" si="39"/>
        <v>1</v>
      </c>
      <c r="AM95" s="12">
        <f t="shared" si="40"/>
        <v>1</v>
      </c>
    </row>
    <row r="96" spans="1:39" ht="12" customHeight="1" x14ac:dyDescent="0.15">
      <c r="A96" s="5">
        <f t="shared" si="24"/>
        <v>0</v>
      </c>
      <c r="B96" s="5">
        <f t="shared" si="25"/>
        <v>0</v>
      </c>
      <c r="C96" s="14">
        <f t="shared" si="41"/>
        <v>62</v>
      </c>
      <c r="F96" s="242">
        <f>VLOOKUP(C96,Blad1!$A:$K,11,0)</f>
        <v>149</v>
      </c>
      <c r="G96" s="67" t="str">
        <f t="shared" si="42"/>
        <v/>
      </c>
      <c r="H96" s="4" t="str">
        <f>IF(G96="I",$K96,IF(G96="II",$K96-SUM(H$8:H95),IF(G96="III",$K96-SUM(H$8:H95),IF(G96="IV",$K96-SUM(H$8:H95),IF(G96="V",1-SUM(H$8:H95)," ")))))</f>
        <v xml:space="preserve"> </v>
      </c>
      <c r="I96" s="68" t="str">
        <f t="shared" si="26"/>
        <v/>
      </c>
      <c r="J96" s="43" t="str">
        <f>IF(I96="A",$K96,IF(I96="B",$K96-SUM(J$8:J95),IF(I96="C",$K96-SUM(J$8:J95),IF(I96="D",$K96-SUM(J$8:J95),IF(I96="E",1-SUM(J$8:J95)," ")))))</f>
        <v xml:space="preserve"> </v>
      </c>
      <c r="K96" s="1">
        <f>IF(C$4=0,0,(SUM(D$8:D96)/C$4))</f>
        <v>0</v>
      </c>
      <c r="L96" s="9" t="str">
        <f t="shared" si="27"/>
        <v xml:space="preserve"> </v>
      </c>
      <c r="M96" s="2" t="str">
        <f>IF(U96=2,K96,IF(W96=2,K96-SUM(M$8:M95),IF(X96=2,K96-SUM(M$8:M95),IF(X95=2,1-SUM(M$8:M95)," "))))</f>
        <v xml:space="preserve"> </v>
      </c>
      <c r="N96" s="1" t="str">
        <f t="shared" si="28"/>
        <v xml:space="preserve"> </v>
      </c>
      <c r="P96" s="3" t="str">
        <f>IF(O96="Plus",$K96,IF(O96="Basis",$K96-SUM(P$8:P95),IF(O96="Breedte",$K96-SUM(P$8:P95),IF(O95="Breedte",1-SUM(P$8:P95)," "))))</f>
        <v xml:space="preserve"> </v>
      </c>
      <c r="Q96" s="57" t="str">
        <f t="shared" si="44"/>
        <v/>
      </c>
      <c r="R96" s="181">
        <f t="shared" si="43"/>
        <v>149</v>
      </c>
      <c r="S96" s="12">
        <f t="shared" si="29"/>
        <v>62</v>
      </c>
      <c r="T96" s="18">
        <f t="shared" si="30"/>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1"/>
        <v>1</v>
      </c>
      <c r="Z96" s="12">
        <f t="shared" si="32"/>
        <v>1</v>
      </c>
      <c r="AA96" s="12">
        <f t="shared" si="33"/>
        <v>1</v>
      </c>
      <c r="AB96" s="12">
        <f t="shared" si="34"/>
        <v>1</v>
      </c>
      <c r="AD96" s="12">
        <f t="shared" si="35"/>
        <v>62</v>
      </c>
      <c r="AE96" s="18">
        <f t="shared" si="36"/>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7"/>
        <v>1</v>
      </c>
      <c r="AK96" s="12">
        <f t="shared" si="38"/>
        <v>1</v>
      </c>
      <c r="AL96" s="12">
        <f t="shared" si="39"/>
        <v>1</v>
      </c>
      <c r="AM96" s="12">
        <f t="shared" si="40"/>
        <v>1</v>
      </c>
    </row>
    <row r="97" spans="1:39" ht="12" customHeight="1" x14ac:dyDescent="0.15">
      <c r="A97" s="5">
        <f t="shared" si="24"/>
        <v>0</v>
      </c>
      <c r="B97" s="5">
        <f t="shared" si="25"/>
        <v>0</v>
      </c>
      <c r="C97" s="14">
        <f t="shared" si="41"/>
        <v>61</v>
      </c>
      <c r="F97" s="242">
        <f>VLOOKUP(C97,Blad1!$A:$K,11,0)</f>
        <v>148</v>
      </c>
      <c r="G97" s="67" t="str">
        <f t="shared" si="42"/>
        <v/>
      </c>
      <c r="H97" s="4" t="str">
        <f>IF(G97="I",$K97,IF(G97="II",$K97-SUM(H$8:H96),IF(G97="III",$K97-SUM(H$8:H96),IF(G97="IV",$K97-SUM(H$8:H96),IF(G97="V",1-SUM(H$8:H96)," ")))))</f>
        <v xml:space="preserve"> </v>
      </c>
      <c r="I97" s="68" t="str">
        <f t="shared" si="26"/>
        <v/>
      </c>
      <c r="J97" s="43" t="str">
        <f>IF(I97="A",$K97,IF(I97="B",$K97-SUM(J$8:J96),IF(I97="C",$K97-SUM(J$8:J96),IF(I97="D",$K97-SUM(J$8:J96),IF(I97="E",1-SUM(J$8:J96)," ")))))</f>
        <v xml:space="preserve"> </v>
      </c>
      <c r="K97" s="1">
        <f>IF(C$4=0,0,(SUM(D$8:D97)/C$4))</f>
        <v>0</v>
      </c>
      <c r="L97" s="9" t="str">
        <f t="shared" si="27"/>
        <v xml:space="preserve"> </v>
      </c>
      <c r="M97" s="2" t="str">
        <f>IF(U97=2,K97,IF(W97=2,K97-SUM(M$8:M96),IF(X97=2,K97-SUM(M$8:M96),IF(X96=2,1-SUM(M$8:M96)," "))))</f>
        <v xml:space="preserve"> </v>
      </c>
      <c r="N97" s="1" t="str">
        <f t="shared" si="28"/>
        <v xml:space="preserve"> </v>
      </c>
      <c r="P97" s="3" t="str">
        <f>IF(O97="Plus",$K97,IF(O97="Basis",$K97-SUM(P$8:P96),IF(O97="Breedte",$K97-SUM(P$8:P96),IF(O96="Breedte",1-SUM(P$8:P96)," "))))</f>
        <v xml:space="preserve"> </v>
      </c>
      <c r="Q97" s="57" t="str">
        <f t="shared" si="44"/>
        <v/>
      </c>
      <c r="R97" s="181">
        <f t="shared" si="43"/>
        <v>148</v>
      </c>
      <c r="S97" s="12">
        <f t="shared" si="29"/>
        <v>61</v>
      </c>
      <c r="T97" s="18">
        <f t="shared" si="30"/>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1"/>
        <v>1</v>
      </c>
      <c r="Z97" s="12">
        <f t="shared" si="32"/>
        <v>1</v>
      </c>
      <c r="AA97" s="12">
        <f t="shared" si="33"/>
        <v>1</v>
      </c>
      <c r="AB97" s="12">
        <f t="shared" si="34"/>
        <v>1</v>
      </c>
      <c r="AD97" s="12">
        <f t="shared" si="35"/>
        <v>61</v>
      </c>
      <c r="AE97" s="18">
        <f t="shared" si="36"/>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7"/>
        <v>1</v>
      </c>
      <c r="AK97" s="12">
        <f t="shared" si="38"/>
        <v>1</v>
      </c>
      <c r="AL97" s="12">
        <f t="shared" si="39"/>
        <v>1</v>
      </c>
      <c r="AM97" s="12">
        <f t="shared" si="40"/>
        <v>1</v>
      </c>
    </row>
    <row r="98" spans="1:39" ht="12" customHeight="1" x14ac:dyDescent="0.15">
      <c r="A98" s="5">
        <f t="shared" si="24"/>
        <v>0</v>
      </c>
      <c r="B98" s="5">
        <f t="shared" si="25"/>
        <v>0</v>
      </c>
      <c r="C98" s="14">
        <f t="shared" si="41"/>
        <v>60</v>
      </c>
      <c r="F98" s="242">
        <f>VLOOKUP(C98,Blad1!$A:$K,11,0)</f>
        <v>147</v>
      </c>
      <c r="G98" s="67" t="str">
        <f t="shared" si="42"/>
        <v/>
      </c>
      <c r="H98" s="4" t="str">
        <f>IF(G98="I",$K98,IF(G98="II",$K98-SUM(H$8:H97),IF(G98="III",$K98-SUM(H$8:H97),IF(G98="IV",$K98-SUM(H$8:H97),IF(G98="V",1-SUM(H$8:H97)," ")))))</f>
        <v xml:space="preserve"> </v>
      </c>
      <c r="I98" s="68" t="str">
        <f t="shared" si="26"/>
        <v/>
      </c>
      <c r="J98" s="43" t="str">
        <f>IF(I98="A",$K98,IF(I98="B",$K98-SUM(J$8:J97),IF(I98="C",$K98-SUM(J$8:J97),IF(I98="D",$K98-SUM(J$8:J97),IF(I98="E",1-SUM(J$8:J97)," ")))))</f>
        <v xml:space="preserve"> </v>
      </c>
      <c r="K98" s="1">
        <f>IF(C$4=0,0,(SUM(D$8:D98)/C$4))</f>
        <v>0</v>
      </c>
      <c r="L98" s="9" t="str">
        <f t="shared" si="27"/>
        <v xml:space="preserve"> </v>
      </c>
      <c r="M98" s="2" t="str">
        <f>IF(U98=2,K98,IF(W98=2,K98-SUM(M$8:M97),IF(X98=2,K98-SUM(M$8:M97),IF(X97=2,1-SUM(M$8:M97)," "))))</f>
        <v xml:space="preserve"> </v>
      </c>
      <c r="N98" s="1" t="str">
        <f t="shared" si="28"/>
        <v xml:space="preserve"> </v>
      </c>
      <c r="P98" s="3" t="str">
        <f>IF(O98="Plus",$K98,IF(O98="Basis",$K98-SUM(P$8:P97),IF(O98="Breedte",$K98-SUM(P$8:P97),IF(O97="Breedte",1-SUM(P$8:P97)," "))))</f>
        <v xml:space="preserve"> </v>
      </c>
      <c r="Q98" s="57" t="str">
        <f t="shared" si="44"/>
        <v/>
      </c>
      <c r="R98" s="181">
        <f t="shared" si="43"/>
        <v>147</v>
      </c>
      <c r="S98" s="12">
        <f t="shared" si="29"/>
        <v>60</v>
      </c>
      <c r="T98" s="18">
        <f t="shared" si="30"/>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1"/>
        <v>1</v>
      </c>
      <c r="Z98" s="12">
        <f t="shared" si="32"/>
        <v>1</v>
      </c>
      <c r="AA98" s="12">
        <f t="shared" si="33"/>
        <v>1</v>
      </c>
      <c r="AB98" s="12">
        <f t="shared" si="34"/>
        <v>1</v>
      </c>
      <c r="AD98" s="12">
        <f t="shared" si="35"/>
        <v>60</v>
      </c>
      <c r="AE98" s="18">
        <f t="shared" si="36"/>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7"/>
        <v>1</v>
      </c>
      <c r="AK98" s="12">
        <f t="shared" si="38"/>
        <v>1</v>
      </c>
      <c r="AL98" s="12">
        <f t="shared" si="39"/>
        <v>1</v>
      </c>
      <c r="AM98" s="12">
        <f t="shared" si="40"/>
        <v>1</v>
      </c>
    </row>
    <row r="99" spans="1:39" ht="12" customHeight="1" x14ac:dyDescent="0.15">
      <c r="A99" s="5">
        <f t="shared" si="24"/>
        <v>0</v>
      </c>
      <c r="B99" s="5">
        <f t="shared" si="25"/>
        <v>0</v>
      </c>
      <c r="C99" s="14">
        <f t="shared" si="41"/>
        <v>59</v>
      </c>
      <c r="F99" s="242">
        <f>VLOOKUP(C99,Blad1!$A:$K,11,0)</f>
        <v>146</v>
      </c>
      <c r="G99" s="67" t="str">
        <f t="shared" si="42"/>
        <v/>
      </c>
      <c r="H99" s="4" t="str">
        <f>IF(G99="I",$K99,IF(G99="II",$K99-SUM(H$8:H98),IF(G99="III",$K99-SUM(H$8:H98),IF(G99="IV",$K99-SUM(H$8:H98),IF(G99="V",1-SUM(H$8:H98)," ")))))</f>
        <v xml:space="preserve"> </v>
      </c>
      <c r="I99" s="68" t="str">
        <f t="shared" si="26"/>
        <v/>
      </c>
      <c r="J99" s="43" t="str">
        <f>IF(I99="A",$K99,IF(I99="B",$K99-SUM(J$8:J98),IF(I99="C",$K99-SUM(J$8:J98),IF(I99="D",$K99-SUM(J$8:J98),IF(I99="E",1-SUM(J$8:J98)," ")))))</f>
        <v xml:space="preserve"> </v>
      </c>
      <c r="K99" s="1">
        <f>IF(C$4=0,0,(SUM(D$8:D99)/C$4))</f>
        <v>0</v>
      </c>
      <c r="L99" s="9" t="str">
        <f t="shared" si="27"/>
        <v xml:space="preserve"> </v>
      </c>
      <c r="M99" s="2" t="str">
        <f>IF(U99=2,K99,IF(W99=2,K99-SUM(M$8:M98),IF(X99=2,K99-SUM(M$8:M98),IF(X98=2,1-SUM(M$8:M98)," "))))</f>
        <v xml:space="preserve"> </v>
      </c>
      <c r="N99" s="1" t="str">
        <f t="shared" si="28"/>
        <v xml:space="preserve"> </v>
      </c>
      <c r="P99" s="3" t="str">
        <f>IF(O99="Plus",$K99,IF(O99="Basis",$K99-SUM(P$8:P98),IF(O99="Breedte",$K99-SUM(P$8:P98),IF(O98="Breedte",1-SUM(P$8:P98)," "))))</f>
        <v xml:space="preserve"> </v>
      </c>
      <c r="Q99" s="57" t="str">
        <f t="shared" si="44"/>
        <v/>
      </c>
      <c r="R99" s="181">
        <f t="shared" si="43"/>
        <v>146</v>
      </c>
      <c r="S99" s="12">
        <f t="shared" si="29"/>
        <v>59</v>
      </c>
      <c r="T99" s="18">
        <f t="shared" si="30"/>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1"/>
        <v>1</v>
      </c>
      <c r="Z99" s="12">
        <f t="shared" si="32"/>
        <v>1</v>
      </c>
      <c r="AA99" s="12">
        <f t="shared" si="33"/>
        <v>1</v>
      </c>
      <c r="AB99" s="12">
        <f t="shared" si="34"/>
        <v>1</v>
      </c>
      <c r="AD99" s="12">
        <f t="shared" si="35"/>
        <v>59</v>
      </c>
      <c r="AE99" s="18">
        <f t="shared" si="36"/>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7"/>
        <v>1</v>
      </c>
      <c r="AK99" s="12">
        <f t="shared" si="38"/>
        <v>1</v>
      </c>
      <c r="AL99" s="12">
        <f t="shared" si="39"/>
        <v>1</v>
      </c>
      <c r="AM99" s="12">
        <f t="shared" si="40"/>
        <v>1</v>
      </c>
    </row>
    <row r="100" spans="1:39" ht="12" customHeight="1" x14ac:dyDescent="0.15">
      <c r="A100" s="5">
        <f t="shared" si="24"/>
        <v>0</v>
      </c>
      <c r="B100" s="5">
        <f t="shared" si="25"/>
        <v>0</v>
      </c>
      <c r="C100" s="14">
        <f t="shared" si="41"/>
        <v>58</v>
      </c>
      <c r="F100" s="242">
        <f>VLOOKUP(C100,Blad1!$A:$K,11,0)</f>
        <v>145</v>
      </c>
      <c r="G100" s="67" t="str">
        <f t="shared" si="42"/>
        <v/>
      </c>
      <c r="H100" s="4" t="str">
        <f>IF(G100="I",$K100,IF(G100="II",$K100-SUM(H$8:H99),IF(G100="III",$K100-SUM(H$8:H99),IF(G100="IV",$K100-SUM(H$8:H99),IF(G100="V",1-SUM(H$8:H99)," ")))))</f>
        <v xml:space="preserve"> </v>
      </c>
      <c r="I100" s="68" t="str">
        <f t="shared" si="26"/>
        <v/>
      </c>
      <c r="J100" s="43" t="str">
        <f>IF(I100="A",$K100,IF(I100="B",$K100-SUM(J$8:J99),IF(I100="C",$K100-SUM(J$8:J99),IF(I100="D",$K100-SUM(J$8:J99),IF(I100="E",1-SUM(J$8:J99)," ")))))</f>
        <v xml:space="preserve"> </v>
      </c>
      <c r="K100" s="1">
        <f>IF(C$4=0,0,(SUM(D$8:D100)/C$4))</f>
        <v>0</v>
      </c>
      <c r="L100" s="9" t="str">
        <f t="shared" si="27"/>
        <v xml:space="preserve"> </v>
      </c>
      <c r="M100" s="2" t="str">
        <f>IF(U100=2,K100,IF(W100=2,K100-SUM(M$8:M99),IF(X100=2,K100-SUM(M$8:M99),IF(X99=2,1-SUM(M$8:M99)," "))))</f>
        <v xml:space="preserve"> </v>
      </c>
      <c r="N100" s="1" t="str">
        <f t="shared" si="28"/>
        <v xml:space="preserve"> </v>
      </c>
      <c r="P100" s="3" t="str">
        <f>IF(O100="Plus",$K100,IF(O100="Basis",$K100-SUM(P$8:P99),IF(O100="Breedte",$K100-SUM(P$8:P99),IF(O99="Breedte",1-SUM(P$8:P99)," "))))</f>
        <v xml:space="preserve"> </v>
      </c>
      <c r="Q100" s="57" t="str">
        <f t="shared" si="44"/>
        <v/>
      </c>
      <c r="R100" s="181">
        <f t="shared" si="43"/>
        <v>145</v>
      </c>
      <c r="S100" s="12">
        <f t="shared" si="29"/>
        <v>58</v>
      </c>
      <c r="T100" s="18">
        <f t="shared" si="30"/>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1"/>
        <v>1</v>
      </c>
      <c r="Z100" s="12">
        <f t="shared" si="32"/>
        <v>1</v>
      </c>
      <c r="AA100" s="12">
        <f t="shared" si="33"/>
        <v>1</v>
      </c>
      <c r="AB100" s="12">
        <f t="shared" si="34"/>
        <v>1</v>
      </c>
      <c r="AD100" s="12">
        <f t="shared" si="35"/>
        <v>58</v>
      </c>
      <c r="AE100" s="18">
        <f t="shared" si="36"/>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7"/>
        <v>1</v>
      </c>
      <c r="AK100" s="12">
        <f t="shared" si="38"/>
        <v>1</v>
      </c>
      <c r="AL100" s="12">
        <f t="shared" si="39"/>
        <v>1</v>
      </c>
      <c r="AM100" s="12">
        <f t="shared" si="40"/>
        <v>1</v>
      </c>
    </row>
    <row r="101" spans="1:39" ht="12" customHeight="1" x14ac:dyDescent="0.15">
      <c r="A101" s="5">
        <f t="shared" si="24"/>
        <v>0</v>
      </c>
      <c r="B101" s="5">
        <f t="shared" si="25"/>
        <v>0</v>
      </c>
      <c r="C101" s="14">
        <f t="shared" si="41"/>
        <v>57</v>
      </c>
      <c r="F101" s="242">
        <f>VLOOKUP(C101,Blad1!$A:$K,11,0)</f>
        <v>144</v>
      </c>
      <c r="G101" s="67" t="str">
        <f t="shared" si="42"/>
        <v/>
      </c>
      <c r="H101" s="4" t="str">
        <f>IF(G101="I",$K101,IF(G101="II",$K101-SUM(H$8:H100),IF(G101="III",$K101-SUM(H$8:H100),IF(G101="IV",$K101-SUM(H$8:H100),IF(G101="V",1-SUM(H$8:H100)," ")))))</f>
        <v xml:space="preserve"> </v>
      </c>
      <c r="I101" s="68" t="str">
        <f t="shared" si="26"/>
        <v/>
      </c>
      <c r="J101" s="43" t="str">
        <f>IF(I101="A",$K101,IF(I101="B",$K101-SUM(J$8:J100),IF(I101="C",$K101-SUM(J$8:J100),IF(I101="D",$K101-SUM(J$8:J100),IF(I101="E",1-SUM(J$8:J100)," ")))))</f>
        <v xml:space="preserve"> </v>
      </c>
      <c r="K101" s="1">
        <f>IF(C$4=0,0,(SUM(D$8:D101)/C$4))</f>
        <v>0</v>
      </c>
      <c r="L101" s="9" t="str">
        <f t="shared" si="27"/>
        <v xml:space="preserve"> </v>
      </c>
      <c r="M101" s="2" t="str">
        <f>IF(U101=2,K101,IF(W101=2,K101-SUM(M$8:M100),IF(X101=2,K101-SUM(M$8:M100),IF(X100=2,1-SUM(M$8:M100)," "))))</f>
        <v xml:space="preserve"> </v>
      </c>
      <c r="N101" s="1" t="str">
        <f t="shared" si="28"/>
        <v xml:space="preserve"> </v>
      </c>
      <c r="P101" s="3" t="str">
        <f>IF(O101="Plus",$K101,IF(O101="Basis",$K101-SUM(P$8:P100),IF(O101="Breedte",$K101-SUM(P$8:P100),IF(O100="Breedte",1-SUM(P$8:P100)," "))))</f>
        <v xml:space="preserve"> </v>
      </c>
      <c r="Q101" s="57" t="str">
        <f t="shared" si="44"/>
        <v/>
      </c>
      <c r="R101" s="181">
        <f t="shared" si="43"/>
        <v>144</v>
      </c>
      <c r="S101" s="12">
        <f t="shared" si="29"/>
        <v>57</v>
      </c>
      <c r="T101" s="18">
        <f t="shared" si="30"/>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1"/>
        <v>1</v>
      </c>
      <c r="Z101" s="12">
        <f t="shared" si="32"/>
        <v>1</v>
      </c>
      <c r="AA101" s="12">
        <f t="shared" si="33"/>
        <v>1</v>
      </c>
      <c r="AB101" s="12">
        <f t="shared" si="34"/>
        <v>1</v>
      </c>
      <c r="AD101" s="12">
        <f t="shared" si="35"/>
        <v>57</v>
      </c>
      <c r="AE101" s="18">
        <f t="shared" si="36"/>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7"/>
        <v>1</v>
      </c>
      <c r="AK101" s="12">
        <f t="shared" si="38"/>
        <v>1</v>
      </c>
      <c r="AL101" s="12">
        <f t="shared" si="39"/>
        <v>1</v>
      </c>
      <c r="AM101" s="12">
        <f t="shared" si="40"/>
        <v>1</v>
      </c>
    </row>
    <row r="102" spans="1:39" ht="12" customHeight="1" x14ac:dyDescent="0.15">
      <c r="A102" s="5">
        <f t="shared" si="24"/>
        <v>0</v>
      </c>
      <c r="B102" s="5">
        <f t="shared" si="25"/>
        <v>0</v>
      </c>
      <c r="C102" s="14">
        <f t="shared" si="41"/>
        <v>56</v>
      </c>
      <c r="F102" s="242">
        <f>VLOOKUP(C102,Blad1!$A:$K,11,0)</f>
        <v>143</v>
      </c>
      <c r="G102" s="67" t="str">
        <f t="shared" si="42"/>
        <v/>
      </c>
      <c r="H102" s="4" t="str">
        <f>IF(G102="I",$K102,IF(G102="II",$K102-SUM(H$8:H101),IF(G102="III",$K102-SUM(H$8:H101),IF(G102="IV",$K102-SUM(H$8:H101),IF(G102="V",1-SUM(H$8:H101)," ")))))</f>
        <v xml:space="preserve"> </v>
      </c>
      <c r="I102" s="68" t="str">
        <f t="shared" si="26"/>
        <v/>
      </c>
      <c r="J102" s="43" t="str">
        <f>IF(I102="A",$K102,IF(I102="B",$K102-SUM(J$8:J101),IF(I102="C",$K102-SUM(J$8:J101),IF(I102="D",$K102-SUM(J$8:J101),IF(I102="E",1-SUM(J$8:J101)," ")))))</f>
        <v xml:space="preserve"> </v>
      </c>
      <c r="K102" s="1">
        <f>IF(C$4=0,0,(SUM(D$8:D102)/C$4))</f>
        <v>0</v>
      </c>
      <c r="L102" s="9" t="str">
        <f t="shared" si="27"/>
        <v xml:space="preserve"> </v>
      </c>
      <c r="M102" s="2" t="str">
        <f>IF(U102=2,K102,IF(W102=2,K102-SUM(M$8:M101),IF(X102=2,K102-SUM(M$8:M101),IF(X101=2,1-SUM(M$8:M101)," "))))</f>
        <v xml:space="preserve"> </v>
      </c>
      <c r="N102" s="1" t="str">
        <f t="shared" si="28"/>
        <v xml:space="preserve"> </v>
      </c>
      <c r="P102" s="3" t="str">
        <f>IF(O102="Plus",$K102,IF(O102="Basis",$K102-SUM(P$8:P101),IF(O102="Breedte",$K102-SUM(P$8:P101),IF(O101="Breedte",1-SUM(P$8:P101)," "))))</f>
        <v xml:space="preserve"> </v>
      </c>
      <c r="Q102" s="57" t="str">
        <f t="shared" si="44"/>
        <v/>
      </c>
      <c r="R102" s="181">
        <f t="shared" si="43"/>
        <v>143</v>
      </c>
      <c r="S102" s="12">
        <f t="shared" si="29"/>
        <v>56</v>
      </c>
      <c r="T102" s="18">
        <f t="shared" si="30"/>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1"/>
        <v>1</v>
      </c>
      <c r="Z102" s="12">
        <f t="shared" si="32"/>
        <v>1</v>
      </c>
      <c r="AA102" s="12">
        <f t="shared" si="33"/>
        <v>1</v>
      </c>
      <c r="AB102" s="12">
        <f t="shared" si="34"/>
        <v>1</v>
      </c>
      <c r="AD102" s="12">
        <f t="shared" si="35"/>
        <v>56</v>
      </c>
      <c r="AE102" s="18">
        <f t="shared" si="36"/>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7"/>
        <v>1</v>
      </c>
      <c r="AK102" s="12">
        <f t="shared" si="38"/>
        <v>1</v>
      </c>
      <c r="AL102" s="12">
        <f t="shared" si="39"/>
        <v>1</v>
      </c>
      <c r="AM102" s="12">
        <f t="shared" si="40"/>
        <v>1</v>
      </c>
    </row>
    <row r="103" spans="1:39" ht="12" customHeight="1" x14ac:dyDescent="0.15">
      <c r="A103" s="5">
        <f t="shared" si="24"/>
        <v>0</v>
      </c>
      <c r="B103" s="5">
        <f t="shared" si="25"/>
        <v>0</v>
      </c>
      <c r="C103" s="14">
        <f t="shared" si="41"/>
        <v>55</v>
      </c>
      <c r="F103" s="242">
        <f>VLOOKUP(C103,Blad1!$A:$K,11,0)</f>
        <v>142</v>
      </c>
      <c r="G103" s="67" t="str">
        <f t="shared" si="42"/>
        <v/>
      </c>
      <c r="H103" s="4" t="str">
        <f>IF(G103="I",$K103,IF(G103="II",$K103-SUM(H$8:H102),IF(G103="III",$K103-SUM(H$8:H102),IF(G103="IV",$K103-SUM(H$8:H102),IF(G103="V",1-SUM(H$8:H102)," ")))))</f>
        <v xml:space="preserve"> </v>
      </c>
      <c r="I103" s="68" t="str">
        <f t="shared" si="26"/>
        <v/>
      </c>
      <c r="J103" s="43" t="str">
        <f>IF(I103="A",$K103,IF(I103="B",$K103-SUM(J$8:J102),IF(I103="C",$K103-SUM(J$8:J102),IF(I103="D",$K103-SUM(J$8:J102),IF(I103="E",1-SUM(J$8:J102)," ")))))</f>
        <v xml:space="preserve"> </v>
      </c>
      <c r="K103" s="1">
        <f>IF(C$4=0,0,(SUM(D$8:D103)/C$4))</f>
        <v>0</v>
      </c>
      <c r="L103" s="9" t="str">
        <f t="shared" si="27"/>
        <v xml:space="preserve"> </v>
      </c>
      <c r="M103" s="2" t="str">
        <f>IF(U103=2,K103,IF(W103=2,K103-SUM(M$8:M102),IF(X103=2,K103-SUM(M$8:M102),IF(X102=2,1-SUM(M$8:M102)," "))))</f>
        <v xml:space="preserve"> </v>
      </c>
      <c r="N103" s="1" t="str">
        <f t="shared" si="28"/>
        <v xml:space="preserve"> </v>
      </c>
      <c r="P103" s="3" t="str">
        <f>IF(O103="Plus",$K103,IF(O103="Basis",$K103-SUM(P$8:P102),IF(O103="Breedte",$K103-SUM(P$8:P102),IF(O102="Breedte",1-SUM(P$8:P102)," "))))</f>
        <v xml:space="preserve"> </v>
      </c>
      <c r="Q103" s="57" t="str">
        <f t="shared" si="44"/>
        <v/>
      </c>
      <c r="R103" s="181">
        <f t="shared" si="43"/>
        <v>142</v>
      </c>
      <c r="S103" s="12">
        <f t="shared" si="29"/>
        <v>55</v>
      </c>
      <c r="T103" s="18">
        <f t="shared" si="30"/>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1"/>
        <v>1</v>
      </c>
      <c r="Z103" s="12">
        <f t="shared" si="32"/>
        <v>1</v>
      </c>
      <c r="AA103" s="12">
        <f t="shared" si="33"/>
        <v>1</v>
      </c>
      <c r="AB103" s="12">
        <f t="shared" si="34"/>
        <v>1</v>
      </c>
      <c r="AD103" s="12">
        <f t="shared" si="35"/>
        <v>55</v>
      </c>
      <c r="AE103" s="18">
        <f t="shared" si="36"/>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7"/>
        <v>1</v>
      </c>
      <c r="AK103" s="12">
        <f t="shared" si="38"/>
        <v>1</v>
      </c>
      <c r="AL103" s="12">
        <f t="shared" si="39"/>
        <v>1</v>
      </c>
      <c r="AM103" s="12">
        <f t="shared" si="40"/>
        <v>1</v>
      </c>
    </row>
    <row r="104" spans="1:39" ht="12" customHeight="1" x14ac:dyDescent="0.15">
      <c r="A104" s="5">
        <f t="shared" si="24"/>
        <v>0</v>
      </c>
      <c r="B104" s="5">
        <f t="shared" si="25"/>
        <v>0</v>
      </c>
      <c r="C104" s="14">
        <f t="shared" si="41"/>
        <v>54</v>
      </c>
      <c r="F104" s="242">
        <f>VLOOKUP(C104,Blad1!$A:$K,11,0)</f>
        <v>141</v>
      </c>
      <c r="G104" s="67" t="str">
        <f t="shared" si="42"/>
        <v/>
      </c>
      <c r="H104" s="4" t="str">
        <f>IF(G104="I",$K104,IF(G104="II",$K104-SUM(H$8:H103),IF(G104="III",$K104-SUM(H$8:H103),IF(G104="IV",$K104-SUM(H$8:H103),IF(G104="V",1-SUM(H$8:H103)," ")))))</f>
        <v xml:space="preserve"> </v>
      </c>
      <c r="I104" s="68" t="str">
        <f t="shared" si="26"/>
        <v/>
      </c>
      <c r="J104" s="43" t="str">
        <f>IF(I104="A",$K104,IF(I104="B",$K104-SUM(J$8:J103),IF(I104="C",$K104-SUM(J$8:J103),IF(I104="D",$K104-SUM(J$8:J103),IF(I104="E",1-SUM(J$8:J103)," ")))))</f>
        <v xml:space="preserve"> </v>
      </c>
      <c r="K104" s="1">
        <f>IF(C$4=0,0,(SUM(D$8:D104)/C$4))</f>
        <v>0</v>
      </c>
      <c r="L104" s="9" t="str">
        <f t="shared" si="27"/>
        <v xml:space="preserve"> </v>
      </c>
      <c r="M104" s="2" t="str">
        <f>IF(U104=2,K104,IF(W104=2,K104-SUM(M$8:M103),IF(X104=2,K104-SUM(M$8:M103),IF(X103=2,1-SUM(M$8:M103)," "))))</f>
        <v xml:space="preserve"> </v>
      </c>
      <c r="N104" s="1" t="str">
        <f t="shared" si="28"/>
        <v xml:space="preserve"> </v>
      </c>
      <c r="P104" s="3" t="str">
        <f>IF(O104="Plus",$K104,IF(O104="Basis",$K104-SUM(P$8:P103),IF(O104="Breedte",$K104-SUM(P$8:P103),IF(O103="Breedte",1-SUM(P$8:P103)," "))))</f>
        <v xml:space="preserve"> </v>
      </c>
      <c r="Q104" s="57" t="str">
        <f t="shared" si="44"/>
        <v/>
      </c>
      <c r="R104" s="181">
        <f t="shared" si="43"/>
        <v>141</v>
      </c>
      <c r="S104" s="12">
        <f t="shared" si="29"/>
        <v>54</v>
      </c>
      <c r="T104" s="18">
        <f t="shared" si="30"/>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1"/>
        <v>1</v>
      </c>
      <c r="Z104" s="12">
        <f t="shared" si="32"/>
        <v>1</v>
      </c>
      <c r="AA104" s="12">
        <f t="shared" si="33"/>
        <v>1</v>
      </c>
      <c r="AB104" s="12">
        <f t="shared" si="34"/>
        <v>1</v>
      </c>
      <c r="AD104" s="12">
        <f t="shared" si="35"/>
        <v>54</v>
      </c>
      <c r="AE104" s="18">
        <f t="shared" si="36"/>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7"/>
        <v>1</v>
      </c>
      <c r="AK104" s="12">
        <f t="shared" si="38"/>
        <v>1</v>
      </c>
      <c r="AL104" s="12">
        <f t="shared" si="39"/>
        <v>1</v>
      </c>
      <c r="AM104" s="12">
        <f t="shared" si="40"/>
        <v>1</v>
      </c>
    </row>
    <row r="105" spans="1:39" ht="12" customHeight="1" x14ac:dyDescent="0.15">
      <c r="A105" s="5">
        <f t="shared" si="24"/>
        <v>0</v>
      </c>
      <c r="B105" s="5">
        <f t="shared" si="25"/>
        <v>0</v>
      </c>
      <c r="C105" s="14">
        <f t="shared" si="41"/>
        <v>53</v>
      </c>
      <c r="F105" s="242">
        <f>VLOOKUP(C105,Blad1!$A:$K,11,0)</f>
        <v>140</v>
      </c>
      <c r="G105" s="67" t="str">
        <f t="shared" si="42"/>
        <v/>
      </c>
      <c r="H105" s="4" t="str">
        <f>IF(G105="I",$K105,IF(G105="II",$K105-SUM(H$8:H104),IF(G105="III",$K105-SUM(H$8:H104),IF(G105="IV",$K105-SUM(H$8:H104),IF(G105="V",1-SUM(H$8:H104)," ")))))</f>
        <v xml:space="preserve"> </v>
      </c>
      <c r="I105" s="68" t="str">
        <f t="shared" si="26"/>
        <v/>
      </c>
      <c r="J105" s="43" t="str">
        <f>IF(I105="A",$K105,IF(I105="B",$K105-SUM(J$8:J104),IF(I105="C",$K105-SUM(J$8:J104),IF(I105="D",$K105-SUM(J$8:J104),IF(I105="E",1-SUM(J$8:J104)," ")))))</f>
        <v xml:space="preserve"> </v>
      </c>
      <c r="K105" s="1">
        <f>IF(C$4=0,0,(SUM(D$8:D105)/C$4))</f>
        <v>0</v>
      </c>
      <c r="L105" s="9" t="str">
        <f t="shared" si="27"/>
        <v xml:space="preserve"> </v>
      </c>
      <c r="M105" s="2" t="str">
        <f>IF(U105=2,K105,IF(W105=2,K105-SUM(M$8:M104),IF(X105=2,K105-SUM(M$8:M104),IF(X104=2,1-SUM(M$8:M104)," "))))</f>
        <v xml:space="preserve"> </v>
      </c>
      <c r="N105" s="1" t="str">
        <f t="shared" si="28"/>
        <v xml:space="preserve"> </v>
      </c>
      <c r="P105" s="3" t="str">
        <f>IF(O105="Plus",$K105,IF(O105="Basis",$K105-SUM(P$8:P104),IF(O105="Breedte",$K105-SUM(P$8:P104),IF(O104="Breedte",1-SUM(P$8:P104)," "))))</f>
        <v xml:space="preserve"> </v>
      </c>
      <c r="Q105" s="57" t="str">
        <f t="shared" si="44"/>
        <v/>
      </c>
      <c r="R105" s="181">
        <f t="shared" si="43"/>
        <v>140</v>
      </c>
      <c r="S105" s="12">
        <f t="shared" si="29"/>
        <v>53</v>
      </c>
      <c r="T105" s="18">
        <f t="shared" si="30"/>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1"/>
        <v>1</v>
      </c>
      <c r="Z105" s="12">
        <f t="shared" si="32"/>
        <v>1</v>
      </c>
      <c r="AA105" s="12">
        <f t="shared" si="33"/>
        <v>1</v>
      </c>
      <c r="AB105" s="12">
        <f t="shared" si="34"/>
        <v>1</v>
      </c>
      <c r="AD105" s="12">
        <f t="shared" si="35"/>
        <v>53</v>
      </c>
      <c r="AE105" s="18">
        <f t="shared" si="36"/>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7"/>
        <v>1</v>
      </c>
      <c r="AK105" s="12">
        <f t="shared" si="38"/>
        <v>1</v>
      </c>
      <c r="AL105" s="12">
        <f t="shared" si="39"/>
        <v>1</v>
      </c>
      <c r="AM105" s="12">
        <f t="shared" si="40"/>
        <v>1</v>
      </c>
    </row>
    <row r="106" spans="1:39" ht="12" customHeight="1" x14ac:dyDescent="0.15">
      <c r="A106" s="5">
        <f t="shared" si="24"/>
        <v>0</v>
      </c>
      <c r="B106" s="5">
        <f t="shared" si="25"/>
        <v>0</v>
      </c>
      <c r="C106" s="14">
        <f t="shared" si="41"/>
        <v>52</v>
      </c>
      <c r="F106" s="242">
        <f>VLOOKUP(C106,Blad1!$A:$K,11,0)</f>
        <v>139</v>
      </c>
      <c r="G106" s="67" t="str">
        <f t="shared" si="42"/>
        <v/>
      </c>
      <c r="H106" s="4" t="str">
        <f>IF(G106="I",$K106,IF(G106="II",$K106-SUM(H$8:H105),IF(G106="III",$K106-SUM(H$8:H105),IF(G106="IV",$K106-SUM(H$8:H105),IF(G106="V",1-SUM(H$8:H105)," ")))))</f>
        <v xml:space="preserve"> </v>
      </c>
      <c r="I106" s="68" t="str">
        <f t="shared" si="26"/>
        <v/>
      </c>
      <c r="J106" s="43" t="str">
        <f>IF(I106="A",$K106,IF(I106="B",$K106-SUM(J$8:J105),IF(I106="C",$K106-SUM(J$8:J105),IF(I106="D",$K106-SUM(J$8:J105),IF(I106="E",1-SUM(J$8:J105)," ")))))</f>
        <v xml:space="preserve"> </v>
      </c>
      <c r="K106" s="1">
        <f>IF(C$4=0,0,(SUM(D$8:D106)/C$4))</f>
        <v>0</v>
      </c>
      <c r="L106" s="9" t="str">
        <f t="shared" si="27"/>
        <v xml:space="preserve"> </v>
      </c>
      <c r="M106" s="2" t="str">
        <f>IF(U106=2,K106,IF(W106=2,K106-SUM(M$8:M105),IF(X106=2,K106-SUM(M$8:M105),IF(X105=2,1-SUM(M$8:M105)," "))))</f>
        <v xml:space="preserve"> </v>
      </c>
      <c r="N106" s="1" t="str">
        <f t="shared" si="28"/>
        <v xml:space="preserve"> </v>
      </c>
      <c r="P106" s="3" t="str">
        <f>IF(O106="Plus",$K106,IF(O106="Basis",$K106-SUM(P$8:P105),IF(O106="Breedte",$K106-SUM(P$8:P105),IF(O105="Breedte",1-SUM(P$8:P105)," "))))</f>
        <v xml:space="preserve"> </v>
      </c>
      <c r="Q106" s="57" t="str">
        <f t="shared" si="44"/>
        <v/>
      </c>
      <c r="R106" s="181">
        <f t="shared" si="43"/>
        <v>139</v>
      </c>
      <c r="S106" s="12">
        <f t="shared" si="29"/>
        <v>52</v>
      </c>
      <c r="T106" s="18">
        <f t="shared" si="30"/>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1"/>
        <v>1</v>
      </c>
      <c r="Z106" s="12">
        <f t="shared" si="32"/>
        <v>1</v>
      </c>
      <c r="AA106" s="12">
        <f t="shared" si="33"/>
        <v>1</v>
      </c>
      <c r="AB106" s="12">
        <f t="shared" si="34"/>
        <v>1</v>
      </c>
      <c r="AD106" s="12">
        <f t="shared" si="35"/>
        <v>52</v>
      </c>
      <c r="AE106" s="18">
        <f t="shared" si="36"/>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7"/>
        <v>1</v>
      </c>
      <c r="AK106" s="12">
        <f t="shared" si="38"/>
        <v>1</v>
      </c>
      <c r="AL106" s="12">
        <f t="shared" si="39"/>
        <v>1</v>
      </c>
      <c r="AM106" s="12">
        <f t="shared" si="40"/>
        <v>1</v>
      </c>
    </row>
    <row r="107" spans="1:39" ht="12" customHeight="1" x14ac:dyDescent="0.15">
      <c r="A107" s="5">
        <f t="shared" si="24"/>
        <v>0</v>
      </c>
      <c r="B107" s="5">
        <f t="shared" si="25"/>
        <v>0</v>
      </c>
      <c r="C107" s="14">
        <f t="shared" si="41"/>
        <v>51</v>
      </c>
      <c r="F107" s="242">
        <f>VLOOKUP(C107,Blad1!$A:$K,11,0)</f>
        <v>138</v>
      </c>
      <c r="G107" s="67" t="str">
        <f t="shared" si="42"/>
        <v/>
      </c>
      <c r="H107" s="4" t="str">
        <f>IF(G107="I",$K107,IF(G107="II",$K107-SUM(H$8:H106),IF(G107="III",$K107-SUM(H$8:H106),IF(G107="IV",$K107-SUM(H$8:H106),IF(G107="V",1-SUM(H$8:H106)," ")))))</f>
        <v xml:space="preserve"> </v>
      </c>
      <c r="I107" s="68" t="str">
        <f t="shared" si="26"/>
        <v/>
      </c>
      <c r="J107" s="43" t="str">
        <f>IF(I107="A",$K107,IF(I107="B",$K107-SUM(J$8:J106),IF(I107="C",$K107-SUM(J$8:J106),IF(I107="D",$K107-SUM(J$8:J106),IF(I107="E",1-SUM(J$8:J106)," ")))))</f>
        <v xml:space="preserve"> </v>
      </c>
      <c r="K107" s="1">
        <f>IF(C$4=0,0,(SUM(D$8:D107)/C$4))</f>
        <v>0</v>
      </c>
      <c r="L107" s="9" t="str">
        <f t="shared" si="27"/>
        <v xml:space="preserve"> </v>
      </c>
      <c r="M107" s="2" t="str">
        <f>IF(U107=2,K107,IF(W107=2,K107-SUM(M$8:M106),IF(X107=2,K107-SUM(M$8:M106),IF(X106=2,1-SUM(M$8:M106)," "))))</f>
        <v xml:space="preserve"> </v>
      </c>
      <c r="N107" s="1" t="str">
        <f t="shared" si="28"/>
        <v xml:space="preserve"> </v>
      </c>
      <c r="P107" s="3" t="str">
        <f>IF(O107="Plus",$K107,IF(O107="Basis",$K107-SUM(P$8:P106),IF(O107="Breedte",$K107-SUM(P$8:P106),IF(O106="Breedte",1-SUM(P$8:P106)," "))))</f>
        <v xml:space="preserve"> </v>
      </c>
      <c r="Q107" s="57" t="str">
        <f t="shared" si="44"/>
        <v/>
      </c>
      <c r="R107" s="181">
        <f t="shared" si="43"/>
        <v>138</v>
      </c>
      <c r="S107" s="12">
        <f t="shared" si="29"/>
        <v>51</v>
      </c>
      <c r="T107" s="18">
        <f t="shared" si="30"/>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1"/>
        <v>1</v>
      </c>
      <c r="Z107" s="12">
        <f t="shared" si="32"/>
        <v>1</v>
      </c>
      <c r="AA107" s="12">
        <f t="shared" si="33"/>
        <v>1</v>
      </c>
      <c r="AB107" s="12">
        <f t="shared" si="34"/>
        <v>1</v>
      </c>
      <c r="AD107" s="12">
        <f t="shared" si="35"/>
        <v>51</v>
      </c>
      <c r="AE107" s="18">
        <f t="shared" si="36"/>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7"/>
        <v>1</v>
      </c>
      <c r="AK107" s="12">
        <f t="shared" si="38"/>
        <v>1</v>
      </c>
      <c r="AL107" s="12">
        <f t="shared" si="39"/>
        <v>1</v>
      </c>
      <c r="AM107" s="12">
        <f t="shared" si="40"/>
        <v>1</v>
      </c>
    </row>
    <row r="108" spans="1:39" ht="12" customHeight="1" x14ac:dyDescent="0.15">
      <c r="A108" s="5">
        <f t="shared" si="24"/>
        <v>0</v>
      </c>
      <c r="B108" s="5">
        <f t="shared" si="25"/>
        <v>0</v>
      </c>
      <c r="C108" s="14">
        <f t="shared" si="41"/>
        <v>50</v>
      </c>
      <c r="F108" s="242">
        <f>VLOOKUP(C108,Blad1!$A:$K,11,0)</f>
        <v>137</v>
      </c>
      <c r="G108" s="67" t="str">
        <f t="shared" si="42"/>
        <v/>
      </c>
      <c r="H108" s="4" t="str">
        <f>IF(G108="I",$K108,IF(G108="II",$K108-SUM(H$8:H107),IF(G108="III",$K108-SUM(H$8:H107),IF(G108="IV",$K108-SUM(H$8:H107),IF(G108="V",1-SUM(H$8:H107)," ")))))</f>
        <v xml:space="preserve"> </v>
      </c>
      <c r="I108" s="68" t="str">
        <f t="shared" si="26"/>
        <v/>
      </c>
      <c r="J108" s="43" t="str">
        <f>IF(I108="A",$K108,IF(I108="B",$K108-SUM(J$8:J107),IF(I108="C",$K108-SUM(J$8:J107),IF(I108="D",$K108-SUM(J$8:J107),IF(I108="E",1-SUM(J$8:J107)," ")))))</f>
        <v xml:space="preserve"> </v>
      </c>
      <c r="K108" s="1">
        <f>IF(C$4=0,0,(SUM(D$8:D108)/C$4))</f>
        <v>0</v>
      </c>
      <c r="L108" s="9" t="str">
        <f t="shared" si="27"/>
        <v xml:space="preserve"> </v>
      </c>
      <c r="M108" s="2" t="str">
        <f>IF(U108=2,K108,IF(W108=2,K108-SUM(M$8:M107),IF(X108=2,K108-SUM(M$8:M107),IF(X107=2,1-SUM(M$8:M107)," "))))</f>
        <v xml:space="preserve"> </v>
      </c>
      <c r="N108" s="1" t="str">
        <f t="shared" si="28"/>
        <v xml:space="preserve"> </v>
      </c>
      <c r="P108" s="3" t="str">
        <f>IF(O108="Plus",$K108,IF(O108="Basis",$K108-SUM(P$8:P107),IF(O108="Breedte",$K108-SUM(P$8:P107),IF(O107="Breedte",1-SUM(P$8:P107)," "))))</f>
        <v xml:space="preserve"> </v>
      </c>
      <c r="Q108" s="57" t="str">
        <f t="shared" si="44"/>
        <v/>
      </c>
      <c r="R108" s="181">
        <f t="shared" si="43"/>
        <v>137</v>
      </c>
      <c r="S108" s="12">
        <f t="shared" si="29"/>
        <v>50</v>
      </c>
      <c r="T108" s="18">
        <f t="shared" si="30"/>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1"/>
        <v>1</v>
      </c>
      <c r="Z108" s="12">
        <f t="shared" si="32"/>
        <v>1</v>
      </c>
      <c r="AA108" s="12">
        <f t="shared" si="33"/>
        <v>1</v>
      </c>
      <c r="AB108" s="12">
        <f t="shared" si="34"/>
        <v>1</v>
      </c>
      <c r="AD108" s="12">
        <f t="shared" si="35"/>
        <v>50</v>
      </c>
      <c r="AE108" s="18">
        <f t="shared" si="36"/>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7"/>
        <v>1</v>
      </c>
      <c r="AK108" s="12">
        <f t="shared" si="38"/>
        <v>1</v>
      </c>
      <c r="AL108" s="12">
        <f t="shared" si="39"/>
        <v>1</v>
      </c>
      <c r="AM108" s="12">
        <f t="shared" si="40"/>
        <v>1</v>
      </c>
    </row>
    <row r="109" spans="1:39" ht="12" customHeight="1" x14ac:dyDescent="0.15">
      <c r="A109" s="5">
        <f t="shared" si="24"/>
        <v>0</v>
      </c>
      <c r="B109" s="5">
        <f t="shared" si="25"/>
        <v>0</v>
      </c>
      <c r="C109" s="14">
        <f t="shared" si="41"/>
        <v>49</v>
      </c>
      <c r="F109" s="242">
        <f>VLOOKUP(C109,Blad1!$A:$K,11,0)</f>
        <v>136</v>
      </c>
      <c r="G109" s="67" t="str">
        <f t="shared" si="42"/>
        <v/>
      </c>
      <c r="H109" s="4" t="str">
        <f>IF(G109="I",$K109,IF(G109="II",$K109-SUM(H$8:H108),IF(G109="III",$K109-SUM(H$8:H108),IF(G109="IV",$K109-SUM(H$8:H108),IF(G109="V",1-SUM(H$8:H108)," ")))))</f>
        <v xml:space="preserve"> </v>
      </c>
      <c r="I109" s="68" t="str">
        <f t="shared" si="26"/>
        <v/>
      </c>
      <c r="J109" s="43" t="str">
        <f>IF(I109="A",$K109,IF(I109="B",$K109-SUM(J$8:J108),IF(I109="C",$K109-SUM(J$8:J108),IF(I109="D",$K109-SUM(J$8:J108),IF(I109="E",1-SUM(J$8:J108)," ")))))</f>
        <v xml:space="preserve"> </v>
      </c>
      <c r="K109" s="1">
        <f>IF(C$4=0,0,(SUM(D$8:D109)/C$4))</f>
        <v>0</v>
      </c>
      <c r="L109" s="9" t="str">
        <f t="shared" si="27"/>
        <v xml:space="preserve"> </v>
      </c>
      <c r="M109" s="2" t="str">
        <f>IF(U109=2,K109,IF(W109=2,K109-SUM(M$8:M108),IF(X109=2,K109-SUM(M$8:M108),IF(X108=2,1-SUM(M$8:M108)," "))))</f>
        <v xml:space="preserve"> </v>
      </c>
      <c r="N109" s="1" t="str">
        <f t="shared" si="28"/>
        <v xml:space="preserve"> </v>
      </c>
      <c r="P109" s="3" t="str">
        <f>IF(O109="Plus",$K109,IF(O109="Basis",$K109-SUM(P$8:P108),IF(O109="Breedte",$K109-SUM(P$8:P108),IF(O108="Breedte",1-SUM(P$8:P108)," "))))</f>
        <v xml:space="preserve"> </v>
      </c>
      <c r="Q109" s="57" t="str">
        <f t="shared" si="44"/>
        <v/>
      </c>
      <c r="R109" s="181">
        <f t="shared" si="43"/>
        <v>136</v>
      </c>
      <c r="S109" s="12">
        <f t="shared" si="29"/>
        <v>49</v>
      </c>
      <c r="T109" s="18">
        <f t="shared" si="30"/>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1"/>
        <v>1</v>
      </c>
      <c r="Z109" s="12">
        <f t="shared" si="32"/>
        <v>1</v>
      </c>
      <c r="AA109" s="12">
        <f t="shared" si="33"/>
        <v>1</v>
      </c>
      <c r="AB109" s="12">
        <f t="shared" si="34"/>
        <v>1</v>
      </c>
      <c r="AD109" s="12">
        <f t="shared" si="35"/>
        <v>49</v>
      </c>
      <c r="AE109" s="18">
        <f t="shared" si="36"/>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7"/>
        <v>1</v>
      </c>
      <c r="AK109" s="12">
        <f t="shared" si="38"/>
        <v>1</v>
      </c>
      <c r="AL109" s="12">
        <f t="shared" si="39"/>
        <v>1</v>
      </c>
      <c r="AM109" s="12">
        <f t="shared" si="40"/>
        <v>1</v>
      </c>
    </row>
    <row r="110" spans="1:39" ht="12" customHeight="1" x14ac:dyDescent="0.15">
      <c r="A110" s="5">
        <f t="shared" si="24"/>
        <v>0</v>
      </c>
      <c r="B110" s="5">
        <f t="shared" si="25"/>
        <v>0</v>
      </c>
      <c r="C110" s="14">
        <f t="shared" si="41"/>
        <v>48</v>
      </c>
      <c r="F110" s="242">
        <f>VLOOKUP(C110,Blad1!$A:$K,11,0)</f>
        <v>135</v>
      </c>
      <c r="G110" s="67" t="str">
        <f t="shared" si="42"/>
        <v/>
      </c>
      <c r="H110" s="4" t="str">
        <f>IF(G110="I",$K110,IF(G110="II",$K110-SUM(H$8:H109),IF(G110="III",$K110-SUM(H$8:H109),IF(G110="IV",$K110-SUM(H$8:H109),IF(G110="V",1-SUM(H$8:H109)," ")))))</f>
        <v xml:space="preserve"> </v>
      </c>
      <c r="I110" s="68" t="str">
        <f t="shared" si="26"/>
        <v/>
      </c>
      <c r="J110" s="43" t="str">
        <f>IF(I110="A",$K110,IF(I110="B",$K110-SUM(J$8:J109),IF(I110="C",$K110-SUM(J$8:J109),IF(I110="D",$K110-SUM(J$8:J109),IF(I110="E",1-SUM(J$8:J109)," ")))))</f>
        <v xml:space="preserve"> </v>
      </c>
      <c r="K110" s="1">
        <f>IF(C$4=0,0,(SUM(D$8:D110)/C$4))</f>
        <v>0</v>
      </c>
      <c r="L110" s="9" t="str">
        <f t="shared" si="27"/>
        <v xml:space="preserve"> </v>
      </c>
      <c r="M110" s="2" t="str">
        <f>IF(U110=2,K110,IF(W110=2,K110-SUM(M$8:M109),IF(X110=2,K110-SUM(M$8:M109),IF(X109=2,1-SUM(M$8:M109)," "))))</f>
        <v xml:space="preserve"> </v>
      </c>
      <c r="N110" s="1" t="str">
        <f t="shared" si="28"/>
        <v xml:space="preserve"> </v>
      </c>
      <c r="P110" s="3" t="str">
        <f>IF(O110="Plus",$K110,IF(O110="Basis",$K110-SUM(P$8:P109),IF(O110="Breedte",$K110-SUM(P$8:P109),IF(O109="Breedte",1-SUM(P$8:P109)," "))))</f>
        <v xml:space="preserve"> </v>
      </c>
      <c r="Q110" s="57" t="str">
        <f t="shared" si="44"/>
        <v/>
      </c>
      <c r="R110" s="181">
        <f t="shared" si="43"/>
        <v>135</v>
      </c>
      <c r="S110" s="12">
        <f t="shared" si="29"/>
        <v>48</v>
      </c>
      <c r="T110" s="18">
        <f t="shared" si="30"/>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1"/>
        <v>1</v>
      </c>
      <c r="Z110" s="12">
        <f t="shared" si="32"/>
        <v>1</v>
      </c>
      <c r="AA110" s="12">
        <f t="shared" si="33"/>
        <v>1</v>
      </c>
      <c r="AB110" s="12">
        <f t="shared" si="34"/>
        <v>1</v>
      </c>
      <c r="AD110" s="12">
        <f t="shared" si="35"/>
        <v>48</v>
      </c>
      <c r="AE110" s="18">
        <f t="shared" si="36"/>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7"/>
        <v>1</v>
      </c>
      <c r="AK110" s="12">
        <f t="shared" si="38"/>
        <v>1</v>
      </c>
      <c r="AL110" s="12">
        <f t="shared" si="39"/>
        <v>1</v>
      </c>
      <c r="AM110" s="12">
        <f t="shared" si="40"/>
        <v>1</v>
      </c>
    </row>
    <row r="111" spans="1:39" ht="12" customHeight="1" x14ac:dyDescent="0.15">
      <c r="A111" s="5">
        <f t="shared" si="24"/>
        <v>0</v>
      </c>
      <c r="B111" s="5">
        <f t="shared" si="25"/>
        <v>0</v>
      </c>
      <c r="C111" s="14">
        <f t="shared" si="41"/>
        <v>47</v>
      </c>
      <c r="F111" s="242">
        <f>VLOOKUP(C111,Blad1!$A:$K,11,0)</f>
        <v>134</v>
      </c>
      <c r="G111" s="67" t="str">
        <f t="shared" si="42"/>
        <v/>
      </c>
      <c r="H111" s="4" t="str">
        <f>IF(G111="I",$K111,IF(G111="II",$K111-SUM(H$8:H110),IF(G111="III",$K111-SUM(H$8:H110),IF(G111="IV",$K111-SUM(H$8:H110),IF(G111="V",1-SUM(H$8:H110)," ")))))</f>
        <v xml:space="preserve"> </v>
      </c>
      <c r="I111" s="68" t="str">
        <f t="shared" si="26"/>
        <v/>
      </c>
      <c r="J111" s="43" t="str">
        <f>IF(I111="A",$K111,IF(I111="B",$K111-SUM(J$8:J110),IF(I111="C",$K111-SUM(J$8:J110),IF(I111="D",$K111-SUM(J$8:J110),IF(I111="E",1-SUM(J$8:J110)," ")))))</f>
        <v xml:space="preserve"> </v>
      </c>
      <c r="K111" s="1">
        <f>IF(C$4=0,0,(SUM(D$8:D111)/C$4))</f>
        <v>0</v>
      </c>
      <c r="L111" s="9" t="str">
        <f t="shared" si="27"/>
        <v xml:space="preserve"> </v>
      </c>
      <c r="M111" s="2" t="str">
        <f>IF(U111=2,K111,IF(W111=2,K111-SUM(M$8:M110),IF(X111=2,K111-SUM(M$8:M110),IF(X110=2,1-SUM(M$8:M110)," "))))</f>
        <v xml:space="preserve"> </v>
      </c>
      <c r="N111" s="1" t="str">
        <f t="shared" si="28"/>
        <v xml:space="preserve"> </v>
      </c>
      <c r="P111" s="3" t="str">
        <f>IF(O111="Plus",$K111,IF(O111="Basis",$K111-SUM(P$8:P110),IF(O111="Breedte",$K111-SUM(P$8:P110),IF(O110="Breedte",1-SUM(P$8:P110)," "))))</f>
        <v xml:space="preserve"> </v>
      </c>
      <c r="Q111" s="57" t="str">
        <f t="shared" si="44"/>
        <v/>
      </c>
      <c r="R111" s="181">
        <f t="shared" si="43"/>
        <v>134</v>
      </c>
      <c r="S111" s="12">
        <f t="shared" si="29"/>
        <v>47</v>
      </c>
      <c r="T111" s="18">
        <f t="shared" si="30"/>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1"/>
        <v>1</v>
      </c>
      <c r="Z111" s="12">
        <f t="shared" si="32"/>
        <v>1</v>
      </c>
      <c r="AA111" s="12">
        <f t="shared" si="33"/>
        <v>1</v>
      </c>
      <c r="AB111" s="12">
        <f t="shared" si="34"/>
        <v>1</v>
      </c>
      <c r="AD111" s="12">
        <f t="shared" si="35"/>
        <v>47</v>
      </c>
      <c r="AE111" s="18">
        <f t="shared" si="36"/>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7"/>
        <v>1</v>
      </c>
      <c r="AK111" s="12">
        <f t="shared" si="38"/>
        <v>1</v>
      </c>
      <c r="AL111" s="12">
        <f t="shared" si="39"/>
        <v>1</v>
      </c>
      <c r="AM111" s="12">
        <f t="shared" si="40"/>
        <v>1</v>
      </c>
    </row>
    <row r="112" spans="1:39" ht="12" customHeight="1" x14ac:dyDescent="0.15">
      <c r="A112" s="5">
        <f t="shared" si="24"/>
        <v>0</v>
      </c>
      <c r="B112" s="5">
        <f t="shared" si="25"/>
        <v>0</v>
      </c>
      <c r="C112" s="14">
        <f t="shared" si="41"/>
        <v>46</v>
      </c>
      <c r="F112" s="242">
        <f>VLOOKUP(C112,Blad1!$A:$K,11,0)</f>
        <v>133</v>
      </c>
      <c r="G112" s="67" t="str">
        <f t="shared" si="42"/>
        <v/>
      </c>
      <c r="H112" s="4" t="str">
        <f>IF(G112="I",$K112,IF(G112="II",$K112-SUM(H$8:H111),IF(G112="III",$K112-SUM(H$8:H111),IF(G112="IV",$K112-SUM(H$8:H111),IF(G112="V",1-SUM(H$8:H111)," ")))))</f>
        <v xml:space="preserve"> </v>
      </c>
      <c r="I112" s="68" t="str">
        <f t="shared" si="26"/>
        <v/>
      </c>
      <c r="J112" s="43" t="str">
        <f>IF(I112="A",$K112,IF(I112="B",$K112-SUM(J$8:J111),IF(I112="C",$K112-SUM(J$8:J111),IF(I112="D",$K112-SUM(J$8:J111),IF(I112="E",1-SUM(J$8:J111)," ")))))</f>
        <v xml:space="preserve"> </v>
      </c>
      <c r="K112" s="1">
        <f>IF(C$4=0,0,(SUM(D$8:D112)/C$4))</f>
        <v>0</v>
      </c>
      <c r="L112" s="9" t="str">
        <f t="shared" si="27"/>
        <v xml:space="preserve"> </v>
      </c>
      <c r="M112" s="2" t="str">
        <f>IF(U112=2,K112,IF(W112=2,K112-SUM(M$8:M111),IF(X112=2,K112-SUM(M$8:M111),IF(X111=2,1-SUM(M$8:M111)," "))))</f>
        <v xml:space="preserve"> </v>
      </c>
      <c r="N112" s="1" t="str">
        <f t="shared" si="28"/>
        <v xml:space="preserve"> </v>
      </c>
      <c r="P112" s="3" t="str">
        <f>IF(O112="Plus",$K112,IF(O112="Basis",$K112-SUM(P$8:P111),IF(O112="Breedte",$K112-SUM(P$8:P111),IF(O111="Breedte",1-SUM(P$8:P111)," "))))</f>
        <v xml:space="preserve"> </v>
      </c>
      <c r="Q112" s="57" t="str">
        <f t="shared" si="44"/>
        <v/>
      </c>
      <c r="R112" s="181">
        <f t="shared" si="43"/>
        <v>133</v>
      </c>
      <c r="S112" s="12">
        <f t="shared" si="29"/>
        <v>46</v>
      </c>
      <c r="T112" s="18">
        <f t="shared" si="30"/>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1"/>
        <v>1</v>
      </c>
      <c r="Z112" s="12">
        <f t="shared" si="32"/>
        <v>1</v>
      </c>
      <c r="AA112" s="12">
        <f t="shared" si="33"/>
        <v>1</v>
      </c>
      <c r="AB112" s="12">
        <f t="shared" si="34"/>
        <v>1</v>
      </c>
      <c r="AD112" s="12">
        <f t="shared" si="35"/>
        <v>46</v>
      </c>
      <c r="AE112" s="18">
        <f t="shared" si="36"/>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7"/>
        <v>1</v>
      </c>
      <c r="AK112" s="12">
        <f t="shared" si="38"/>
        <v>1</v>
      </c>
      <c r="AL112" s="12">
        <f t="shared" si="39"/>
        <v>1</v>
      </c>
      <c r="AM112" s="12">
        <f t="shared" si="40"/>
        <v>1</v>
      </c>
    </row>
    <row r="113" spans="1:39" ht="12" customHeight="1" x14ac:dyDescent="0.15">
      <c r="A113" s="5">
        <f t="shared" si="24"/>
        <v>0</v>
      </c>
      <c r="B113" s="5">
        <f t="shared" si="25"/>
        <v>0</v>
      </c>
      <c r="C113" s="14">
        <f t="shared" si="41"/>
        <v>45</v>
      </c>
      <c r="F113" s="242">
        <f>VLOOKUP(C113,Blad1!$A:$K,11,0)</f>
        <v>132</v>
      </c>
      <c r="G113" s="67" t="str">
        <f t="shared" si="42"/>
        <v/>
      </c>
      <c r="H113" s="4" t="str">
        <f>IF(G113="I",$K113,IF(G113="II",$K113-SUM(H$8:H112),IF(G113="III",$K113-SUM(H$8:H112),IF(G113="IV",$K113-SUM(H$8:H112),IF(G113="V",1-SUM(H$8:H112)," ")))))</f>
        <v xml:space="preserve"> </v>
      </c>
      <c r="I113" s="68" t="str">
        <f t="shared" si="26"/>
        <v/>
      </c>
      <c r="J113" s="43" t="str">
        <f>IF(I113="A",$K113,IF(I113="B",$K113-SUM(J$8:J112),IF(I113="C",$K113-SUM(J$8:J112),IF(I113="D",$K113-SUM(J$8:J112),IF(I113="E",1-SUM(J$8:J112)," ")))))</f>
        <v xml:space="preserve"> </v>
      </c>
      <c r="K113" s="1">
        <f>IF(C$4=0,0,(SUM(D$8:D113)/C$4))</f>
        <v>0</v>
      </c>
      <c r="L113" s="9" t="str">
        <f t="shared" si="27"/>
        <v xml:space="preserve"> </v>
      </c>
      <c r="M113" s="2" t="str">
        <f>IF(U113=2,K113,IF(W113=2,K113-SUM(M$8:M112),IF(X113=2,K113-SUM(M$8:M112),IF(X112=2,1-SUM(M$8:M112)," "))))</f>
        <v xml:space="preserve"> </v>
      </c>
      <c r="N113" s="1" t="str">
        <f t="shared" si="28"/>
        <v xml:space="preserve"> </v>
      </c>
      <c r="P113" s="3" t="str">
        <f>IF(O113="Plus",$K113,IF(O113="Basis",$K113-SUM(P$8:P112),IF(O113="Breedte",$K113-SUM(P$8:P112),IF(O112="Breedte",1-SUM(P$8:P112)," "))))</f>
        <v xml:space="preserve"> </v>
      </c>
      <c r="Q113" s="57" t="str">
        <f t="shared" si="44"/>
        <v/>
      </c>
      <c r="R113" s="181">
        <f t="shared" si="43"/>
        <v>132</v>
      </c>
      <c r="S113" s="12">
        <f t="shared" si="29"/>
        <v>45</v>
      </c>
      <c r="T113" s="18">
        <f t="shared" si="30"/>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1"/>
        <v>1</v>
      </c>
      <c r="Z113" s="12">
        <f t="shared" si="32"/>
        <v>1</v>
      </c>
      <c r="AA113" s="12">
        <f t="shared" si="33"/>
        <v>1</v>
      </c>
      <c r="AB113" s="12">
        <f t="shared" si="34"/>
        <v>1</v>
      </c>
      <c r="AD113" s="12">
        <f t="shared" si="35"/>
        <v>45</v>
      </c>
      <c r="AE113" s="18">
        <f t="shared" si="36"/>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7"/>
        <v>1</v>
      </c>
      <c r="AK113" s="12">
        <f t="shared" si="38"/>
        <v>1</v>
      </c>
      <c r="AL113" s="12">
        <f t="shared" si="39"/>
        <v>1</v>
      </c>
      <c r="AM113" s="12">
        <f t="shared" si="40"/>
        <v>1</v>
      </c>
    </row>
    <row r="114" spans="1:39" ht="12" customHeight="1" x14ac:dyDescent="0.15">
      <c r="A114" s="5">
        <f t="shared" si="24"/>
        <v>0</v>
      </c>
      <c r="B114" s="5">
        <f t="shared" si="25"/>
        <v>0</v>
      </c>
      <c r="C114" s="14">
        <f t="shared" si="41"/>
        <v>44</v>
      </c>
      <c r="F114" s="242">
        <f>VLOOKUP(C114,Blad1!$A:$K,11,0)</f>
        <v>131</v>
      </c>
      <c r="G114" s="67" t="str">
        <f t="shared" si="42"/>
        <v/>
      </c>
      <c r="H114" s="4" t="str">
        <f>IF(G114="I",$K114,IF(G114="II",$K114-SUM(H$8:H113),IF(G114="III",$K114-SUM(H$8:H113),IF(G114="IV",$K114-SUM(H$8:H113),IF(G114="V",1-SUM(H$8:H113)," ")))))</f>
        <v xml:space="preserve"> </v>
      </c>
      <c r="I114" s="68" t="str">
        <f t="shared" si="26"/>
        <v/>
      </c>
      <c r="J114" s="43" t="str">
        <f>IF(I114="A",$K114,IF(I114="B",$K114-SUM(J$8:J113),IF(I114="C",$K114-SUM(J$8:J113),IF(I114="D",$K114-SUM(J$8:J113),IF(I114="E",1-SUM(J$8:J113)," ")))))</f>
        <v xml:space="preserve"> </v>
      </c>
      <c r="K114" s="1">
        <f>IF(C$4=0,0,(SUM(D$8:D114)/C$4))</f>
        <v>0</v>
      </c>
      <c r="L114" s="9" t="str">
        <f t="shared" si="27"/>
        <v xml:space="preserve"> </v>
      </c>
      <c r="M114" s="2" t="str">
        <f>IF(U114=2,K114,IF(W114=2,K114-SUM(M$8:M113),IF(X114=2,K114-SUM(M$8:M113),IF(X113=2,1-SUM(M$8:M113)," "))))</f>
        <v xml:space="preserve"> </v>
      </c>
      <c r="N114" s="1" t="str">
        <f t="shared" si="28"/>
        <v xml:space="preserve"> </v>
      </c>
      <c r="P114" s="3" t="str">
        <f>IF(O114="Plus",$K114,IF(O114="Basis",$K114-SUM(P$8:P113),IF(O114="Breedte",$K114-SUM(P$8:P113),IF(O113="Breedte",1-SUM(P$8:P113)," "))))</f>
        <v xml:space="preserve"> </v>
      </c>
      <c r="Q114" s="57" t="str">
        <f t="shared" si="44"/>
        <v/>
      </c>
      <c r="R114" s="181">
        <f t="shared" si="43"/>
        <v>131</v>
      </c>
      <c r="S114" s="12">
        <f t="shared" si="29"/>
        <v>44</v>
      </c>
      <c r="T114" s="18">
        <f t="shared" si="30"/>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1"/>
        <v>1</v>
      </c>
      <c r="Z114" s="12">
        <f t="shared" si="32"/>
        <v>1</v>
      </c>
      <c r="AA114" s="12">
        <f t="shared" si="33"/>
        <v>1</v>
      </c>
      <c r="AB114" s="12">
        <f t="shared" si="34"/>
        <v>1</v>
      </c>
      <c r="AD114" s="12">
        <f t="shared" si="35"/>
        <v>44</v>
      </c>
      <c r="AE114" s="18">
        <f t="shared" si="36"/>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7"/>
        <v>1</v>
      </c>
      <c r="AK114" s="12">
        <f t="shared" si="38"/>
        <v>1</v>
      </c>
      <c r="AL114" s="12">
        <f t="shared" si="39"/>
        <v>1</v>
      </c>
      <c r="AM114" s="12">
        <f t="shared" si="40"/>
        <v>1</v>
      </c>
    </row>
    <row r="115" spans="1:39" ht="12" customHeight="1" x14ac:dyDescent="0.15">
      <c r="A115" s="5">
        <f t="shared" si="24"/>
        <v>0</v>
      </c>
      <c r="B115" s="5">
        <f t="shared" si="25"/>
        <v>0</v>
      </c>
      <c r="C115" s="14">
        <f t="shared" si="41"/>
        <v>43</v>
      </c>
      <c r="F115" s="242">
        <f>VLOOKUP(C115,Blad1!$A:$K,11,0)</f>
        <v>130</v>
      </c>
      <c r="G115" s="67" t="str">
        <f t="shared" si="42"/>
        <v/>
      </c>
      <c r="H115" s="4" t="str">
        <f>IF(G115="I",$K115,IF(G115="II",$K115-SUM(H$8:H114),IF(G115="III",$K115-SUM(H$8:H114),IF(G115="IV",$K115-SUM(H$8:H114),IF(G115="V",1-SUM(H$8:H114)," ")))))</f>
        <v xml:space="preserve"> </v>
      </c>
      <c r="I115" s="68" t="str">
        <f t="shared" si="26"/>
        <v/>
      </c>
      <c r="J115" s="43" t="str">
        <f>IF(I115="A",$K115,IF(I115="B",$K115-SUM(J$8:J114),IF(I115="C",$K115-SUM(J$8:J114),IF(I115="D",$K115-SUM(J$8:J114),IF(I115="E",1-SUM(J$8:J114)," ")))))</f>
        <v xml:space="preserve"> </v>
      </c>
      <c r="K115" s="1">
        <f>IF(C$4=0,0,(SUM(D$8:D115)/C$4))</f>
        <v>0</v>
      </c>
      <c r="L115" s="9" t="str">
        <f t="shared" si="27"/>
        <v xml:space="preserve"> </v>
      </c>
      <c r="M115" s="2" t="str">
        <f>IF(U115=2,K115,IF(W115=2,K115-SUM(M$8:M114),IF(X115=2,K115-SUM(M$8:M114),IF(X114=2,1-SUM(M$8:M114)," "))))</f>
        <v xml:space="preserve"> </v>
      </c>
      <c r="N115" s="1" t="str">
        <f t="shared" si="28"/>
        <v xml:space="preserve"> </v>
      </c>
      <c r="P115" s="3" t="str">
        <f>IF(O115="Plus",$K115,IF(O115="Basis",$K115-SUM(P$8:P114),IF(O115="Breedte",$K115-SUM(P$8:P114),IF(O114="Breedte",1-SUM(P$8:P114)," "))))</f>
        <v xml:space="preserve"> </v>
      </c>
      <c r="Q115" s="57" t="str">
        <f t="shared" si="44"/>
        <v/>
      </c>
      <c r="R115" s="181">
        <f t="shared" si="43"/>
        <v>130</v>
      </c>
      <c r="S115" s="12">
        <f t="shared" si="29"/>
        <v>43</v>
      </c>
      <c r="T115" s="18">
        <f t="shared" si="30"/>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1"/>
        <v>1</v>
      </c>
      <c r="Z115" s="12">
        <f t="shared" si="32"/>
        <v>1</v>
      </c>
      <c r="AA115" s="12">
        <f t="shared" si="33"/>
        <v>1</v>
      </c>
      <c r="AB115" s="12">
        <f t="shared" si="34"/>
        <v>1</v>
      </c>
      <c r="AD115" s="12">
        <f t="shared" si="35"/>
        <v>43</v>
      </c>
      <c r="AE115" s="18">
        <f t="shared" si="36"/>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7"/>
        <v>1</v>
      </c>
      <c r="AK115" s="12">
        <f t="shared" si="38"/>
        <v>1</v>
      </c>
      <c r="AL115" s="12">
        <f t="shared" si="39"/>
        <v>1</v>
      </c>
      <c r="AM115" s="12">
        <f t="shared" si="40"/>
        <v>1</v>
      </c>
    </row>
    <row r="116" spans="1:39" ht="12" customHeight="1" x14ac:dyDescent="0.15">
      <c r="A116" s="5">
        <f t="shared" si="24"/>
        <v>0</v>
      </c>
      <c r="B116" s="5">
        <f t="shared" si="25"/>
        <v>0</v>
      </c>
      <c r="C116" s="14">
        <f t="shared" si="41"/>
        <v>42</v>
      </c>
      <c r="F116" s="242">
        <f>VLOOKUP(C116,Blad1!$A:$K,11,0)</f>
        <v>129</v>
      </c>
      <c r="G116" s="67" t="str">
        <f t="shared" si="42"/>
        <v/>
      </c>
      <c r="H116" s="4" t="str">
        <f>IF(G116="I",$K116,IF(G116="II",$K116-SUM(H$8:H115),IF(G116="III",$K116-SUM(H$8:H115),IF(G116="IV",$K116-SUM(H$8:H115),IF(G116="V",1-SUM(H$8:H115)," ")))))</f>
        <v xml:space="preserve"> </v>
      </c>
      <c r="I116" s="68" t="str">
        <f t="shared" si="26"/>
        <v/>
      </c>
      <c r="J116" s="43" t="str">
        <f>IF(I116="A",$K116,IF(I116="B",$K116-SUM(J$8:J115),IF(I116="C",$K116-SUM(J$8:J115),IF(I116="D",$K116-SUM(J$8:J115),IF(I116="E",1-SUM(J$8:J115)," ")))))</f>
        <v xml:space="preserve"> </v>
      </c>
      <c r="K116" s="1">
        <f>IF(C$4=0,0,(SUM(D$8:D116)/C$4))</f>
        <v>0</v>
      </c>
      <c r="L116" s="9" t="str">
        <f t="shared" si="27"/>
        <v xml:space="preserve"> </v>
      </c>
      <c r="M116" s="2" t="str">
        <f>IF(U116=2,K116,IF(W116=2,K116-SUM(M$8:M115),IF(X116=2,K116-SUM(M$8:M115),IF(X115=2,1-SUM(M$8:M115)," "))))</f>
        <v xml:space="preserve"> </v>
      </c>
      <c r="N116" s="1" t="str">
        <f t="shared" si="28"/>
        <v xml:space="preserve"> </v>
      </c>
      <c r="P116" s="3" t="str">
        <f>IF(O116="Plus",$K116,IF(O116="Basis",$K116-SUM(P$8:P115),IF(O116="Breedte",$K116-SUM(P$8:P115),IF(O115="Breedte",1-SUM(P$8:P115)," "))))</f>
        <v xml:space="preserve"> </v>
      </c>
      <c r="Q116" s="57" t="str">
        <f t="shared" si="44"/>
        <v/>
      </c>
      <c r="R116" s="181">
        <f t="shared" si="43"/>
        <v>129</v>
      </c>
      <c r="S116" s="12">
        <f t="shared" si="29"/>
        <v>42</v>
      </c>
      <c r="T116" s="18">
        <f t="shared" si="30"/>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1"/>
        <v>1</v>
      </c>
      <c r="Z116" s="12">
        <f t="shared" si="32"/>
        <v>1</v>
      </c>
      <c r="AA116" s="12">
        <f t="shared" si="33"/>
        <v>1</v>
      </c>
      <c r="AB116" s="12">
        <f t="shared" si="34"/>
        <v>1</v>
      </c>
      <c r="AD116" s="12">
        <f t="shared" si="35"/>
        <v>42</v>
      </c>
      <c r="AE116" s="18">
        <f t="shared" si="36"/>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7"/>
        <v>1</v>
      </c>
      <c r="AK116" s="12">
        <f t="shared" si="38"/>
        <v>1</v>
      </c>
      <c r="AL116" s="12">
        <f t="shared" si="39"/>
        <v>1</v>
      </c>
      <c r="AM116" s="12">
        <f t="shared" si="40"/>
        <v>1</v>
      </c>
    </row>
    <row r="117" spans="1:39" ht="12" customHeight="1" x14ac:dyDescent="0.15">
      <c r="A117" s="5">
        <f t="shared" si="24"/>
        <v>0</v>
      </c>
      <c r="B117" s="5">
        <f t="shared" si="25"/>
        <v>0</v>
      </c>
      <c r="C117" s="14">
        <f t="shared" si="41"/>
        <v>41</v>
      </c>
      <c r="F117" s="242">
        <f>VLOOKUP(C117,Blad1!$A:$K,11,0)</f>
        <v>128</v>
      </c>
      <c r="G117" s="67" t="str">
        <f t="shared" si="42"/>
        <v/>
      </c>
      <c r="H117" s="4" t="str">
        <f>IF(G117="I",$K117,IF(G117="II",$K117-SUM(H$8:H116),IF(G117="III",$K117-SUM(H$8:H116),IF(G117="IV",$K117-SUM(H$8:H116),IF(G117="V",1-SUM(H$8:H116)," ")))))</f>
        <v xml:space="preserve"> </v>
      </c>
      <c r="I117" s="68" t="str">
        <f t="shared" si="26"/>
        <v/>
      </c>
      <c r="J117" s="43" t="str">
        <f>IF(I117="A",$K117,IF(I117="B",$K117-SUM(J$8:J116),IF(I117="C",$K117-SUM(J$8:J116),IF(I117="D",$K117-SUM(J$8:J116),IF(I117="E",1-SUM(J$8:J116)," ")))))</f>
        <v xml:space="preserve"> </v>
      </c>
      <c r="K117" s="1">
        <f>IF(C$4=0,0,(SUM(D$8:D117)/C$4))</f>
        <v>0</v>
      </c>
      <c r="L117" s="9" t="str">
        <f t="shared" si="27"/>
        <v xml:space="preserve"> </v>
      </c>
      <c r="M117" s="2" t="str">
        <f>IF(U117=2,K117,IF(W117=2,K117-SUM(M$8:M116),IF(X117=2,K117-SUM(M$8:M116),IF(X116=2,1-SUM(M$8:M116)," "))))</f>
        <v xml:space="preserve"> </v>
      </c>
      <c r="N117" s="1" t="str">
        <f t="shared" si="28"/>
        <v xml:space="preserve"> </v>
      </c>
      <c r="P117" s="3" t="str">
        <f>IF(O117="Plus",$K117,IF(O117="Basis",$K117-SUM(P$8:P116),IF(O117="Breedte",$K117-SUM(P$8:P116),IF(O116="Breedte",1-SUM(P$8:P116)," "))))</f>
        <v xml:space="preserve"> </v>
      </c>
      <c r="Q117" s="57" t="str">
        <f t="shared" si="44"/>
        <v/>
      </c>
      <c r="R117" s="181">
        <f t="shared" si="43"/>
        <v>128</v>
      </c>
      <c r="S117" s="12">
        <f t="shared" si="29"/>
        <v>41</v>
      </c>
      <c r="T117" s="18">
        <f t="shared" si="30"/>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1"/>
        <v>1</v>
      </c>
      <c r="Z117" s="12">
        <f t="shared" si="32"/>
        <v>1</v>
      </c>
      <c r="AA117" s="12">
        <f t="shared" si="33"/>
        <v>1</v>
      </c>
      <c r="AB117" s="12">
        <f t="shared" si="34"/>
        <v>1</v>
      </c>
      <c r="AD117" s="12">
        <f t="shared" si="35"/>
        <v>41</v>
      </c>
      <c r="AE117" s="18">
        <f t="shared" si="36"/>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7"/>
        <v>1</v>
      </c>
      <c r="AK117" s="12">
        <f t="shared" si="38"/>
        <v>1</v>
      </c>
      <c r="AL117" s="12">
        <f t="shared" si="39"/>
        <v>1</v>
      </c>
      <c r="AM117" s="12">
        <f t="shared" si="40"/>
        <v>1</v>
      </c>
    </row>
    <row r="118" spans="1:39" ht="12" customHeight="1" x14ac:dyDescent="0.15">
      <c r="A118" s="5">
        <f t="shared" si="24"/>
        <v>0</v>
      </c>
      <c r="B118" s="5">
        <f t="shared" si="25"/>
        <v>0</v>
      </c>
      <c r="C118" s="14">
        <f t="shared" si="41"/>
        <v>40</v>
      </c>
      <c r="F118" s="242">
        <f>VLOOKUP(C118,Blad1!$A:$K,11,0)</f>
        <v>127</v>
      </c>
      <c r="G118" s="67" t="str">
        <f t="shared" si="42"/>
        <v/>
      </c>
      <c r="H118" s="4" t="str">
        <f>IF(G118="I",$K118,IF(G118="II",$K118-SUM(H$8:H117),IF(G118="III",$K118-SUM(H$8:H117),IF(G118="IV",$K118-SUM(H$8:H117),IF(G118="V",1-SUM(H$8:H117)," ")))))</f>
        <v xml:space="preserve"> </v>
      </c>
      <c r="I118" s="68" t="str">
        <f t="shared" si="26"/>
        <v/>
      </c>
      <c r="J118" s="43" t="str">
        <f>IF(I118="A",$K118,IF(I118="B",$K118-SUM(J$8:J117),IF(I118="C",$K118-SUM(J$8:J117),IF(I118="D",$K118-SUM(J$8:J117),IF(I118="E",1-SUM(J$8:J117)," ")))))</f>
        <v xml:space="preserve"> </v>
      </c>
      <c r="K118" s="1">
        <f>IF(C$4=0,0,(SUM(D$8:D118)/C$4))</f>
        <v>0</v>
      </c>
      <c r="L118" s="9" t="str">
        <f t="shared" si="27"/>
        <v xml:space="preserve"> </v>
      </c>
      <c r="M118" s="2" t="str">
        <f>IF(U118=2,K118,IF(W118=2,K118-SUM(M$8:M117),IF(X118=2,K118-SUM(M$8:M117),IF(X117=2,1-SUM(M$8:M117)," "))))</f>
        <v xml:space="preserve"> </v>
      </c>
      <c r="N118" s="1" t="str">
        <f t="shared" si="28"/>
        <v xml:space="preserve"> </v>
      </c>
      <c r="P118" s="3" t="str">
        <f>IF(O118="Plus",$K118,IF(O118="Basis",$K118-SUM(P$8:P117),IF(O118="Breedte",$K118-SUM(P$8:P117),IF(O117="Breedte",1-SUM(P$8:P117)," "))))</f>
        <v xml:space="preserve"> </v>
      </c>
      <c r="Q118" s="57" t="str">
        <f t="shared" si="44"/>
        <v/>
      </c>
      <c r="R118" s="181">
        <f t="shared" si="43"/>
        <v>127</v>
      </c>
      <c r="S118" s="12">
        <f t="shared" si="29"/>
        <v>40</v>
      </c>
      <c r="T118" s="18">
        <f t="shared" si="30"/>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1"/>
        <v>1</v>
      </c>
      <c r="Z118" s="12">
        <f t="shared" si="32"/>
        <v>1</v>
      </c>
      <c r="AA118" s="12">
        <f t="shared" si="33"/>
        <v>1</v>
      </c>
      <c r="AB118" s="12">
        <f t="shared" si="34"/>
        <v>1</v>
      </c>
      <c r="AD118" s="12">
        <f t="shared" si="35"/>
        <v>40</v>
      </c>
      <c r="AE118" s="18">
        <f t="shared" si="36"/>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7"/>
        <v>1</v>
      </c>
      <c r="AK118" s="12">
        <f t="shared" si="38"/>
        <v>1</v>
      </c>
      <c r="AL118" s="12">
        <f t="shared" si="39"/>
        <v>1</v>
      </c>
      <c r="AM118" s="12">
        <f t="shared" si="40"/>
        <v>1</v>
      </c>
    </row>
    <row r="119" spans="1:39" ht="12" customHeight="1" x14ac:dyDescent="0.15">
      <c r="A119" s="5">
        <f t="shared" si="24"/>
        <v>0</v>
      </c>
      <c r="B119" s="5">
        <f t="shared" si="25"/>
        <v>0</v>
      </c>
      <c r="C119" s="14">
        <f t="shared" si="41"/>
        <v>39</v>
      </c>
      <c r="F119" s="242">
        <f>VLOOKUP(C119,Blad1!$A:$K,11,0)</f>
        <v>126</v>
      </c>
      <c r="G119" s="67" t="str">
        <f t="shared" si="42"/>
        <v/>
      </c>
      <c r="H119" s="4" t="str">
        <f>IF(G119="I",$K119,IF(G119="II",$K119-SUM(H$8:H118),IF(G119="III",$K119-SUM(H$8:H118),IF(G119="IV",$K119-SUM(H$8:H118),IF(G119="V",1-SUM(H$8:H118)," ")))))</f>
        <v xml:space="preserve"> </v>
      </c>
      <c r="I119" s="68" t="str">
        <f t="shared" si="26"/>
        <v/>
      </c>
      <c r="J119" s="43" t="str">
        <f>IF(I119="A",$K119,IF(I119="B",$K119-SUM(J$8:J118),IF(I119="C",$K119-SUM(J$8:J118),IF(I119="D",$K119-SUM(J$8:J118),IF(I119="E",1-SUM(J$8:J118)," ")))))</f>
        <v xml:space="preserve"> </v>
      </c>
      <c r="K119" s="1">
        <f>IF(C$4=0,0,(SUM(D$8:D119)/C$4))</f>
        <v>0</v>
      </c>
      <c r="L119" s="9" t="str">
        <f t="shared" si="27"/>
        <v xml:space="preserve"> </v>
      </c>
      <c r="M119" s="2" t="str">
        <f>IF(U119=2,K119,IF(W119=2,K119-SUM(M$8:M118),IF(X119=2,K119-SUM(M$8:M118),IF(X118=2,1-SUM(M$8:M118)," "))))</f>
        <v xml:space="preserve"> </v>
      </c>
      <c r="N119" s="1" t="str">
        <f t="shared" si="28"/>
        <v xml:space="preserve"> </v>
      </c>
      <c r="P119" s="3" t="str">
        <f>IF(O119="Plus",$K119,IF(O119="Basis",$K119-SUM(P$8:P118),IF(O119="Breedte",$K119-SUM(P$8:P118),IF(O118="Breedte",1-SUM(P$8:P118)," "))))</f>
        <v xml:space="preserve"> </v>
      </c>
      <c r="Q119" s="57" t="str">
        <f t="shared" si="44"/>
        <v/>
      </c>
      <c r="R119" s="181">
        <f t="shared" si="43"/>
        <v>126</v>
      </c>
      <c r="S119" s="12">
        <f t="shared" si="29"/>
        <v>39</v>
      </c>
      <c r="T119" s="18">
        <f t="shared" si="30"/>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1"/>
        <v>1</v>
      </c>
      <c r="Z119" s="12">
        <f t="shared" si="32"/>
        <v>1</v>
      </c>
      <c r="AA119" s="12">
        <f t="shared" si="33"/>
        <v>1</v>
      </c>
      <c r="AB119" s="12">
        <f t="shared" si="34"/>
        <v>1</v>
      </c>
      <c r="AD119" s="12">
        <f t="shared" si="35"/>
        <v>39</v>
      </c>
      <c r="AE119" s="18">
        <f t="shared" si="36"/>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7"/>
        <v>1</v>
      </c>
      <c r="AK119" s="12">
        <f t="shared" si="38"/>
        <v>1</v>
      </c>
      <c r="AL119" s="12">
        <f t="shared" si="39"/>
        <v>1</v>
      </c>
      <c r="AM119" s="12">
        <f t="shared" si="40"/>
        <v>1</v>
      </c>
    </row>
    <row r="120" spans="1:39" ht="12" customHeight="1" x14ac:dyDescent="0.15">
      <c r="A120" s="5">
        <f t="shared" si="24"/>
        <v>0</v>
      </c>
      <c r="B120" s="5">
        <f t="shared" si="25"/>
        <v>0</v>
      </c>
      <c r="C120" s="14">
        <f t="shared" si="41"/>
        <v>38</v>
      </c>
      <c r="F120" s="242">
        <f>VLOOKUP(C120,Blad1!$A:$K,11,0)</f>
        <v>125</v>
      </c>
      <c r="G120" s="67" t="str">
        <f t="shared" si="42"/>
        <v/>
      </c>
      <c r="H120" s="4" t="str">
        <f>IF(G120="I",$K120,IF(G120="II",$K120-SUM(H$8:H119),IF(G120="III",$K120-SUM(H$8:H119),IF(G120="IV",$K120-SUM(H$8:H119),IF(G120="V",1-SUM(H$8:H119)," ")))))</f>
        <v xml:space="preserve"> </v>
      </c>
      <c r="I120" s="68" t="str">
        <f t="shared" si="26"/>
        <v/>
      </c>
      <c r="J120" s="43" t="str">
        <f>IF(I120="A",$K120,IF(I120="B",$K120-SUM(J$8:J119),IF(I120="C",$K120-SUM(J$8:J119),IF(I120="D",$K120-SUM(J$8:J119),IF(I120="E",1-SUM(J$8:J119)," ")))))</f>
        <v xml:space="preserve"> </v>
      </c>
      <c r="K120" s="1">
        <f>IF(C$4=0,0,(SUM(D$8:D120)/C$4))</f>
        <v>0</v>
      </c>
      <c r="L120" s="9" t="str">
        <f t="shared" si="27"/>
        <v xml:space="preserve"> </v>
      </c>
      <c r="M120" s="2" t="str">
        <f>IF(U120=2,K120,IF(W120=2,K120-SUM(M$8:M119),IF(X120=2,K120-SUM(M$8:M119),IF(X119=2,1-SUM(M$8:M119)," "))))</f>
        <v xml:space="preserve"> </v>
      </c>
      <c r="N120" s="1" t="str">
        <f t="shared" si="28"/>
        <v xml:space="preserve"> </v>
      </c>
      <c r="P120" s="3" t="str">
        <f>IF(O120="Plus",$K120,IF(O120="Basis",$K120-SUM(P$8:P119),IF(O120="Breedte",$K120-SUM(P$8:P119),IF(O119="Breedte",1-SUM(P$8:P119)," "))))</f>
        <v xml:space="preserve"> </v>
      </c>
      <c r="Q120" s="57" t="str">
        <f t="shared" si="44"/>
        <v/>
      </c>
      <c r="R120" s="181">
        <f t="shared" si="43"/>
        <v>125</v>
      </c>
      <c r="S120" s="12">
        <f t="shared" si="29"/>
        <v>38</v>
      </c>
      <c r="T120" s="18">
        <f t="shared" si="30"/>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1"/>
        <v>1</v>
      </c>
      <c r="Z120" s="12">
        <f t="shared" si="32"/>
        <v>1</v>
      </c>
      <c r="AA120" s="12">
        <f t="shared" si="33"/>
        <v>1</v>
      </c>
      <c r="AB120" s="12">
        <f t="shared" si="34"/>
        <v>1</v>
      </c>
      <c r="AD120" s="12">
        <f t="shared" si="35"/>
        <v>38</v>
      </c>
      <c r="AE120" s="18">
        <f t="shared" si="36"/>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7"/>
        <v>1</v>
      </c>
      <c r="AK120" s="12">
        <f t="shared" si="38"/>
        <v>1</v>
      </c>
      <c r="AL120" s="12">
        <f t="shared" si="39"/>
        <v>1</v>
      </c>
      <c r="AM120" s="12">
        <f t="shared" si="40"/>
        <v>1</v>
      </c>
    </row>
    <row r="121" spans="1:39" ht="12" customHeight="1" x14ac:dyDescent="0.15">
      <c r="A121" s="5">
        <f t="shared" si="24"/>
        <v>0</v>
      </c>
      <c r="B121" s="5">
        <f t="shared" si="25"/>
        <v>0</v>
      </c>
      <c r="C121" s="14">
        <f t="shared" si="41"/>
        <v>37</v>
      </c>
      <c r="F121" s="242">
        <f>VLOOKUP(C121,Blad1!$A:$K,11,0)</f>
        <v>124</v>
      </c>
      <c r="G121" s="67" t="str">
        <f t="shared" si="42"/>
        <v/>
      </c>
      <c r="H121" s="4" t="str">
        <f>IF(G121="I",$K121,IF(G121="II",$K121-SUM(H$8:H120),IF(G121="III",$K121-SUM(H$8:H120),IF(G121="IV",$K121-SUM(H$8:H120),IF(G121="V",1-SUM(H$8:H120)," ")))))</f>
        <v xml:space="preserve"> </v>
      </c>
      <c r="I121" s="68" t="str">
        <f t="shared" si="26"/>
        <v/>
      </c>
      <c r="J121" s="43" t="str">
        <f>IF(I121="A",$K121,IF(I121="B",$K121-SUM(J$8:J120),IF(I121="C",$K121-SUM(J$8:J120),IF(I121="D",$K121-SUM(J$8:J120),IF(I121="E",1-SUM(J$8:J120)," ")))))</f>
        <v xml:space="preserve"> </v>
      </c>
      <c r="K121" s="1">
        <f>IF(C$4=0,0,(SUM(D$8:D121)/C$4))</f>
        <v>0</v>
      </c>
      <c r="L121" s="9" t="str">
        <f t="shared" si="27"/>
        <v xml:space="preserve"> </v>
      </c>
      <c r="M121" s="2" t="str">
        <f>IF(U121=2,K121,IF(W121=2,K121-SUM(M$8:M120),IF(X121=2,K121-SUM(M$8:M120),IF(X120=2,1-SUM(M$8:M120)," "))))</f>
        <v xml:space="preserve"> </v>
      </c>
      <c r="N121" s="1" t="str">
        <f t="shared" si="28"/>
        <v xml:space="preserve"> </v>
      </c>
      <c r="P121" s="3" t="str">
        <f>IF(O121="Plus",$K121,IF(O121="Basis",$K121-SUM(P$8:P120),IF(O121="Breedte",$K121-SUM(P$8:P120),IF(O120="Breedte",1-SUM(P$8:P120)," "))))</f>
        <v xml:space="preserve"> </v>
      </c>
      <c r="Q121" s="57" t="str">
        <f t="shared" si="44"/>
        <v/>
      </c>
      <c r="R121" s="181">
        <f t="shared" si="43"/>
        <v>124</v>
      </c>
      <c r="S121" s="12">
        <f t="shared" si="29"/>
        <v>37</v>
      </c>
      <c r="T121" s="18">
        <f t="shared" si="30"/>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1"/>
        <v>1</v>
      </c>
      <c r="Z121" s="12">
        <f t="shared" si="32"/>
        <v>1</v>
      </c>
      <c r="AA121" s="12">
        <f t="shared" si="33"/>
        <v>1</v>
      </c>
      <c r="AB121" s="12">
        <f t="shared" si="34"/>
        <v>1</v>
      </c>
      <c r="AD121" s="12">
        <f t="shared" si="35"/>
        <v>37</v>
      </c>
      <c r="AE121" s="18">
        <f t="shared" si="36"/>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7"/>
        <v>1</v>
      </c>
      <c r="AK121" s="12">
        <f t="shared" si="38"/>
        <v>1</v>
      </c>
      <c r="AL121" s="12">
        <f t="shared" si="39"/>
        <v>1</v>
      </c>
      <c r="AM121" s="12">
        <f t="shared" si="40"/>
        <v>1</v>
      </c>
    </row>
    <row r="122" spans="1:39" ht="12" customHeight="1" x14ac:dyDescent="0.15">
      <c r="A122" s="5">
        <f t="shared" si="24"/>
        <v>0</v>
      </c>
      <c r="B122" s="5">
        <f t="shared" si="25"/>
        <v>0</v>
      </c>
      <c r="C122" s="14">
        <f t="shared" si="41"/>
        <v>36</v>
      </c>
      <c r="F122" s="242">
        <f>VLOOKUP(C122,Blad1!$A:$K,11,0)</f>
        <v>123</v>
      </c>
      <c r="G122" s="67" t="str">
        <f t="shared" si="42"/>
        <v/>
      </c>
      <c r="H122" s="4" t="str">
        <f>IF(G122="I",$K122,IF(G122="II",$K122-SUM(H$8:H121),IF(G122="III",$K122-SUM(H$8:H121),IF(G122="IV",$K122-SUM(H$8:H121),IF(G122="V",1-SUM(H$8:H121)," ")))))</f>
        <v xml:space="preserve"> </v>
      </c>
      <c r="I122" s="68" t="str">
        <f t="shared" si="26"/>
        <v/>
      </c>
      <c r="J122" s="43" t="str">
        <f>IF(I122="A",$K122,IF(I122="B",$K122-SUM(J$8:J121),IF(I122="C",$K122-SUM(J$8:J121),IF(I122="D",$K122-SUM(J$8:J121),IF(I122="E",1-SUM(J$8:J121)," ")))))</f>
        <v xml:space="preserve"> </v>
      </c>
      <c r="K122" s="1">
        <f>IF(C$4=0,0,(SUM(D$8:D122)/C$4))</f>
        <v>0</v>
      </c>
      <c r="L122" s="9" t="str">
        <f t="shared" si="27"/>
        <v xml:space="preserve"> </v>
      </c>
      <c r="M122" s="2" t="str">
        <f>IF(U122=2,K122,IF(W122=2,K122-SUM(M$8:M121),IF(X122=2,K122-SUM(M$8:M121),IF(X121=2,1-SUM(M$8:M121)," "))))</f>
        <v xml:space="preserve"> </v>
      </c>
      <c r="N122" s="1" t="str">
        <f t="shared" si="28"/>
        <v xml:space="preserve"> </v>
      </c>
      <c r="P122" s="3" t="str">
        <f>IF(O122="Plus",$K122,IF(O122="Basis",$K122-SUM(P$8:P121),IF(O122="Breedte",$K122-SUM(P$8:P121),IF(O121="Breedte",1-SUM(P$8:P121)," "))))</f>
        <v xml:space="preserve"> </v>
      </c>
      <c r="Q122" s="57" t="str">
        <f t="shared" si="44"/>
        <v/>
      </c>
      <c r="R122" s="181">
        <f t="shared" si="43"/>
        <v>123</v>
      </c>
      <c r="S122" s="12">
        <f t="shared" si="29"/>
        <v>36</v>
      </c>
      <c r="T122" s="18">
        <f t="shared" si="30"/>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1"/>
        <v>1</v>
      </c>
      <c r="Z122" s="12">
        <f t="shared" si="32"/>
        <v>1</v>
      </c>
      <c r="AA122" s="12">
        <f t="shared" si="33"/>
        <v>1</v>
      </c>
      <c r="AB122" s="12">
        <f t="shared" si="34"/>
        <v>1</v>
      </c>
      <c r="AD122" s="12">
        <f t="shared" si="35"/>
        <v>36</v>
      </c>
      <c r="AE122" s="18">
        <f t="shared" si="36"/>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7"/>
        <v>1</v>
      </c>
      <c r="AK122" s="12">
        <f t="shared" si="38"/>
        <v>1</v>
      </c>
      <c r="AL122" s="12">
        <f t="shared" si="39"/>
        <v>1</v>
      </c>
      <c r="AM122" s="12">
        <f t="shared" si="40"/>
        <v>1</v>
      </c>
    </row>
    <row r="123" spans="1:39" ht="12" customHeight="1" x14ac:dyDescent="0.15">
      <c r="A123" s="5">
        <f t="shared" si="24"/>
        <v>0</v>
      </c>
      <c r="B123" s="5">
        <f t="shared" si="25"/>
        <v>0</v>
      </c>
      <c r="C123" s="14">
        <f t="shared" si="41"/>
        <v>35</v>
      </c>
      <c r="F123" s="242">
        <f>VLOOKUP(C123,Blad1!$A:$K,11,0)</f>
        <v>122</v>
      </c>
      <c r="G123" s="67" t="str">
        <f t="shared" si="42"/>
        <v/>
      </c>
      <c r="H123" s="4" t="str">
        <f>IF(G123="I",$K123,IF(G123="II",$K123-SUM(H$8:H122),IF(G123="III",$K123-SUM(H$8:H122),IF(G123="IV",$K123-SUM(H$8:H122),IF(G123="V",1-SUM(H$8:H122)," ")))))</f>
        <v xml:space="preserve"> </v>
      </c>
      <c r="I123" s="68" t="str">
        <f t="shared" si="26"/>
        <v/>
      </c>
      <c r="J123" s="43" t="str">
        <f>IF(I123="A",$K123,IF(I123="B",$K123-SUM(J$8:J122),IF(I123="C",$K123-SUM(J$8:J122),IF(I123="D",$K123-SUM(J$8:J122),IF(I123="E",1-SUM(J$8:J122)," ")))))</f>
        <v xml:space="preserve"> </v>
      </c>
      <c r="K123" s="1">
        <f>IF(C$4=0,0,(SUM(D$8:D123)/C$4))</f>
        <v>0</v>
      </c>
      <c r="L123" s="9" t="str">
        <f t="shared" si="27"/>
        <v xml:space="preserve"> </v>
      </c>
      <c r="M123" s="2" t="str">
        <f>IF(U123=2,K123,IF(W123=2,K123-SUM(M$8:M122),IF(X123=2,K123-SUM(M$8:M122),IF(X122=2,1-SUM(M$8:M122)," "))))</f>
        <v xml:space="preserve"> </v>
      </c>
      <c r="N123" s="1" t="str">
        <f t="shared" si="28"/>
        <v xml:space="preserve"> </v>
      </c>
      <c r="P123" s="3" t="str">
        <f>IF(O123="Plus",$K123,IF(O123="Basis",$K123-SUM(P$8:P122),IF(O123="Breedte",$K123-SUM(P$8:P122),IF(O122="Breedte",1-SUM(P$8:P122)," "))))</f>
        <v xml:space="preserve"> </v>
      </c>
      <c r="Q123" s="57" t="str">
        <f t="shared" si="44"/>
        <v/>
      </c>
      <c r="R123" s="181">
        <f t="shared" si="43"/>
        <v>122</v>
      </c>
      <c r="S123" s="12">
        <f t="shared" si="29"/>
        <v>35</v>
      </c>
      <c r="T123" s="18">
        <f t="shared" si="30"/>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1"/>
        <v>1</v>
      </c>
      <c r="Z123" s="12">
        <f t="shared" si="32"/>
        <v>1</v>
      </c>
      <c r="AA123" s="12">
        <f t="shared" si="33"/>
        <v>1</v>
      </c>
      <c r="AB123" s="12">
        <f t="shared" si="34"/>
        <v>1</v>
      </c>
      <c r="AD123" s="12">
        <f t="shared" si="35"/>
        <v>35</v>
      </c>
      <c r="AE123" s="18">
        <f t="shared" si="36"/>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7"/>
        <v>1</v>
      </c>
      <c r="AK123" s="12">
        <f t="shared" si="38"/>
        <v>1</v>
      </c>
      <c r="AL123" s="12">
        <f t="shared" si="39"/>
        <v>1</v>
      </c>
      <c r="AM123" s="12">
        <f t="shared" si="40"/>
        <v>1</v>
      </c>
    </row>
    <row r="124" spans="1:39" ht="12" customHeight="1" x14ac:dyDescent="0.15">
      <c r="A124" s="5">
        <f t="shared" si="24"/>
        <v>0</v>
      </c>
      <c r="B124" s="5">
        <f t="shared" si="25"/>
        <v>0</v>
      </c>
      <c r="C124" s="14">
        <f t="shared" si="41"/>
        <v>34</v>
      </c>
      <c r="F124" s="242">
        <f>VLOOKUP(C124,Blad1!$A:$K,11,0)</f>
        <v>121</v>
      </c>
      <c r="G124" s="67" t="str">
        <f t="shared" si="42"/>
        <v/>
      </c>
      <c r="H124" s="4" t="str">
        <f>IF(G124="I",$K124,IF(G124="II",$K124-SUM(H$8:H123),IF(G124="III",$K124-SUM(H$8:H123),IF(G124="IV",$K124-SUM(H$8:H123),IF(G124="V",1-SUM(H$8:H123)," ")))))</f>
        <v xml:space="preserve"> </v>
      </c>
      <c r="I124" s="68" t="str">
        <f t="shared" si="26"/>
        <v/>
      </c>
      <c r="J124" s="43" t="str">
        <f>IF(I124="A",$K124,IF(I124="B",$K124-SUM(J$8:J123),IF(I124="C",$K124-SUM(J$8:J123),IF(I124="D",$K124-SUM(J$8:J123),IF(I124="E",1-SUM(J$8:J123)," ")))))</f>
        <v xml:space="preserve"> </v>
      </c>
      <c r="K124" s="1">
        <f>IF(C$4=0,0,(SUM(D$8:D124)/C$4))</f>
        <v>0</v>
      </c>
      <c r="L124" s="9" t="str">
        <f t="shared" si="27"/>
        <v xml:space="preserve"> </v>
      </c>
      <c r="M124" s="2" t="str">
        <f>IF(U124=2,K124,IF(W124=2,K124-SUM(M$8:M123),IF(X124=2,K124-SUM(M$8:M123),IF(X123=2,1-SUM(M$8:M123)," "))))</f>
        <v xml:space="preserve"> </v>
      </c>
      <c r="N124" s="1" t="str">
        <f t="shared" si="28"/>
        <v xml:space="preserve"> </v>
      </c>
      <c r="P124" s="3" t="str">
        <f>IF(O124="Plus",$K124,IF(O124="Basis",$K124-SUM(P$8:P123),IF(O124="Breedte",$K124-SUM(P$8:P123),IF(O123="Breedte",1-SUM(P$8:P123)," "))))</f>
        <v xml:space="preserve"> </v>
      </c>
      <c r="Q124" s="57" t="str">
        <f t="shared" si="44"/>
        <v/>
      </c>
      <c r="R124" s="181">
        <f t="shared" si="43"/>
        <v>121</v>
      </c>
      <c r="S124" s="12">
        <f t="shared" si="29"/>
        <v>34</v>
      </c>
      <c r="T124" s="18">
        <f t="shared" si="30"/>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1"/>
        <v>1</v>
      </c>
      <c r="Z124" s="12">
        <f t="shared" si="32"/>
        <v>1</v>
      </c>
      <c r="AA124" s="12">
        <f t="shared" si="33"/>
        <v>1</v>
      </c>
      <c r="AB124" s="12">
        <f t="shared" si="34"/>
        <v>1</v>
      </c>
      <c r="AD124" s="12">
        <f t="shared" si="35"/>
        <v>34</v>
      </c>
      <c r="AE124" s="18">
        <f t="shared" si="36"/>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7"/>
        <v>1</v>
      </c>
      <c r="AK124" s="12">
        <f t="shared" si="38"/>
        <v>1</v>
      </c>
      <c r="AL124" s="12">
        <f t="shared" si="39"/>
        <v>1</v>
      </c>
      <c r="AM124" s="12">
        <f t="shared" si="40"/>
        <v>1</v>
      </c>
    </row>
    <row r="125" spans="1:39" ht="12" customHeight="1" x14ac:dyDescent="0.15">
      <c r="A125" s="5">
        <f t="shared" si="24"/>
        <v>0</v>
      </c>
      <c r="B125" s="5">
        <f t="shared" si="25"/>
        <v>0</v>
      </c>
      <c r="C125" s="14">
        <f t="shared" si="41"/>
        <v>33</v>
      </c>
      <c r="F125" s="242">
        <f>VLOOKUP(C125,Blad1!$A:$K,11,0)</f>
        <v>120</v>
      </c>
      <c r="G125" s="67" t="str">
        <f t="shared" si="42"/>
        <v/>
      </c>
      <c r="H125" s="4" t="str">
        <f>IF(G125="I",$K125,IF(G125="II",$K125-SUM(H$8:H124),IF(G125="III",$K125-SUM(H$8:H124),IF(G125="IV",$K125-SUM(H$8:H124),IF(G125="V",1-SUM(H$8:H124)," ")))))</f>
        <v xml:space="preserve"> </v>
      </c>
      <c r="I125" s="68" t="str">
        <f t="shared" si="26"/>
        <v/>
      </c>
      <c r="J125" s="43" t="str">
        <f>IF(I125="A",$K125,IF(I125="B",$K125-SUM(J$8:J124),IF(I125="C",$K125-SUM(J$8:J124),IF(I125="D",$K125-SUM(J$8:J124),IF(I125="E",1-SUM(J$8:J124)," ")))))</f>
        <v xml:space="preserve"> </v>
      </c>
      <c r="K125" s="1">
        <f>IF(C$4=0,0,(SUM(D$8:D125)/C$4))</f>
        <v>0</v>
      </c>
      <c r="L125" s="9" t="str">
        <f t="shared" si="27"/>
        <v xml:space="preserve"> </v>
      </c>
      <c r="M125" s="2" t="str">
        <f>IF(U125=2,K125,IF(W125=2,K125-SUM(M$8:M124),IF(X125=2,K125-SUM(M$8:M124),IF(X124=2,1-SUM(M$8:M124)," "))))</f>
        <v xml:space="preserve"> </v>
      </c>
      <c r="N125" s="1" t="str">
        <f t="shared" si="28"/>
        <v xml:space="preserve"> </v>
      </c>
      <c r="P125" s="3" t="str">
        <f>IF(O125="Plus",$K125,IF(O125="Basis",$K125-SUM(P$8:P124),IF(O125="Breedte",$K125-SUM(P$8:P124),IF(O124="Breedte",1-SUM(P$8:P124)," "))))</f>
        <v xml:space="preserve"> </v>
      </c>
      <c r="Q125" s="57" t="str">
        <f t="shared" si="44"/>
        <v/>
      </c>
      <c r="R125" s="181">
        <f t="shared" si="43"/>
        <v>120</v>
      </c>
      <c r="S125" s="12">
        <f t="shared" si="29"/>
        <v>33</v>
      </c>
      <c r="T125" s="18">
        <f t="shared" si="30"/>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1"/>
        <v>1</v>
      </c>
      <c r="Z125" s="12">
        <f t="shared" si="32"/>
        <v>1</v>
      </c>
      <c r="AA125" s="12">
        <f t="shared" si="33"/>
        <v>1</v>
      </c>
      <c r="AB125" s="12">
        <f t="shared" si="34"/>
        <v>1</v>
      </c>
      <c r="AD125" s="12">
        <f t="shared" si="35"/>
        <v>33</v>
      </c>
      <c r="AE125" s="18">
        <f t="shared" si="36"/>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7"/>
        <v>1</v>
      </c>
      <c r="AK125" s="12">
        <f t="shared" si="38"/>
        <v>1</v>
      </c>
      <c r="AL125" s="12">
        <f t="shared" si="39"/>
        <v>1</v>
      </c>
      <c r="AM125" s="12">
        <f t="shared" si="40"/>
        <v>1</v>
      </c>
    </row>
    <row r="126" spans="1:39" ht="12" customHeight="1" x14ac:dyDescent="0.15">
      <c r="A126" s="5">
        <f t="shared" si="24"/>
        <v>0</v>
      </c>
      <c r="B126" s="5">
        <f t="shared" si="25"/>
        <v>0</v>
      </c>
      <c r="C126" s="14">
        <f t="shared" si="41"/>
        <v>32</v>
      </c>
      <c r="F126" s="242">
        <f>VLOOKUP(C126,Blad1!$A:$K,11,0)</f>
        <v>119</v>
      </c>
      <c r="G126" s="67" t="str">
        <f t="shared" si="42"/>
        <v/>
      </c>
      <c r="H126" s="4" t="str">
        <f>IF(G126="I",$K126,IF(G126="II",$K126-SUM(H$8:H125),IF(G126="III",$K126-SUM(H$8:H125),IF(G126="IV",$K126-SUM(H$8:H125),IF(G126="V",1-SUM(H$8:H125)," ")))))</f>
        <v xml:space="preserve"> </v>
      </c>
      <c r="I126" s="68" t="str">
        <f t="shared" si="26"/>
        <v/>
      </c>
      <c r="J126" s="43" t="str">
        <f>IF(I126="A",$K126,IF(I126="B",$K126-SUM(J$8:J125),IF(I126="C",$K126-SUM(J$8:J125),IF(I126="D",$K126-SUM(J$8:J125),IF(I126="E",1-SUM(J$8:J125)," ")))))</f>
        <v xml:space="preserve"> </v>
      </c>
      <c r="K126" s="1">
        <f>IF(C$4=0,0,(SUM(D$8:D126)/C$4))</f>
        <v>0</v>
      </c>
      <c r="L126" s="9" t="str">
        <f t="shared" si="27"/>
        <v xml:space="preserve"> </v>
      </c>
      <c r="M126" s="2" t="str">
        <f>IF(U126=2,K126,IF(W126=2,K126-SUM(M$8:M125),IF(X126=2,K126-SUM(M$8:M125),IF(X125=2,1-SUM(M$8:M125)," "))))</f>
        <v xml:space="preserve"> </v>
      </c>
      <c r="N126" s="1" t="str">
        <f t="shared" si="28"/>
        <v xml:space="preserve"> </v>
      </c>
      <c r="P126" s="3" t="str">
        <f>IF(O126="Plus",$K126,IF(O126="Basis",$K126-SUM(P$8:P125),IF(O126="Breedte",$K126-SUM(P$8:P125),IF(O125="Breedte",1-SUM(P$8:P125)," "))))</f>
        <v xml:space="preserve"> </v>
      </c>
      <c r="Q126" s="57" t="str">
        <f t="shared" si="44"/>
        <v/>
      </c>
      <c r="R126" s="181">
        <f t="shared" si="43"/>
        <v>119</v>
      </c>
      <c r="S126" s="12">
        <f t="shared" si="29"/>
        <v>32</v>
      </c>
      <c r="T126" s="18">
        <f t="shared" si="30"/>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1"/>
        <v>1</v>
      </c>
      <c r="Z126" s="12">
        <f t="shared" si="32"/>
        <v>1</v>
      </c>
      <c r="AA126" s="12">
        <f t="shared" si="33"/>
        <v>1</v>
      </c>
      <c r="AB126" s="12">
        <f t="shared" si="34"/>
        <v>1</v>
      </c>
      <c r="AD126" s="12">
        <f t="shared" si="35"/>
        <v>32</v>
      </c>
      <c r="AE126" s="18">
        <f t="shared" si="36"/>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7"/>
        <v>1</v>
      </c>
      <c r="AK126" s="12">
        <f t="shared" si="38"/>
        <v>1</v>
      </c>
      <c r="AL126" s="12">
        <f t="shared" si="39"/>
        <v>1</v>
      </c>
      <c r="AM126" s="12">
        <f t="shared" si="40"/>
        <v>1</v>
      </c>
    </row>
    <row r="127" spans="1:39" ht="12" customHeight="1" x14ac:dyDescent="0.15">
      <c r="A127" s="5">
        <f t="shared" si="24"/>
        <v>0</v>
      </c>
      <c r="B127" s="5">
        <f t="shared" si="25"/>
        <v>0</v>
      </c>
      <c r="C127" s="14">
        <f t="shared" si="41"/>
        <v>31</v>
      </c>
      <c r="F127" s="242">
        <f>VLOOKUP(C127,Blad1!$A:$K,11,0)</f>
        <v>118</v>
      </c>
      <c r="G127" s="67" t="str">
        <f t="shared" si="42"/>
        <v/>
      </c>
      <c r="H127" s="4" t="str">
        <f>IF(G127="I",$K127,IF(G127="II",$K127-SUM(H$8:H126),IF(G127="III",$K127-SUM(H$8:H126),IF(G127="IV",$K127-SUM(H$8:H126),IF(G127="V",1-SUM(H$8:H126)," ")))))</f>
        <v xml:space="preserve"> </v>
      </c>
      <c r="I127" s="68" t="str">
        <f t="shared" si="26"/>
        <v/>
      </c>
      <c r="J127" s="43" t="str">
        <f>IF(I127="A",$K127,IF(I127="B",$K127-SUM(J$8:J126),IF(I127="C",$K127-SUM(J$8:J126),IF(I127="D",$K127-SUM(J$8:J126),IF(I127="E",1-SUM(J$8:J126)," ")))))</f>
        <v xml:space="preserve"> </v>
      </c>
      <c r="K127" s="1">
        <f>IF(C$4=0,0,(SUM(D$8:D127)/C$4))</f>
        <v>0</v>
      </c>
      <c r="L127" s="9" t="str">
        <f t="shared" si="27"/>
        <v xml:space="preserve"> </v>
      </c>
      <c r="M127" s="2" t="str">
        <f>IF(U127=2,K127,IF(W127=2,K127-SUM(M$8:M126),IF(X127=2,K127-SUM(M$8:M126),IF(X126=2,1-SUM(M$8:M126)," "))))</f>
        <v xml:space="preserve"> </v>
      </c>
      <c r="N127" s="1" t="str">
        <f t="shared" si="28"/>
        <v xml:space="preserve"> </v>
      </c>
      <c r="P127" s="3" t="str">
        <f>IF(O127="Plus",$K127,IF(O127="Basis",$K127-SUM(P$8:P126),IF(O127="Breedte",$K127-SUM(P$8:P126),IF(O126="Breedte",1-SUM(P$8:P126)," "))))</f>
        <v xml:space="preserve"> </v>
      </c>
      <c r="Q127" s="57" t="str">
        <f t="shared" si="44"/>
        <v/>
      </c>
      <c r="R127" s="181">
        <f t="shared" si="43"/>
        <v>118</v>
      </c>
      <c r="S127" s="12">
        <f t="shared" si="29"/>
        <v>31</v>
      </c>
      <c r="T127" s="18">
        <f t="shared" si="30"/>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1"/>
        <v>1</v>
      </c>
      <c r="Z127" s="12">
        <f t="shared" si="32"/>
        <v>1</v>
      </c>
      <c r="AA127" s="12">
        <f t="shared" si="33"/>
        <v>1</v>
      </c>
      <c r="AB127" s="12">
        <f t="shared" si="34"/>
        <v>1</v>
      </c>
      <c r="AD127" s="12">
        <f t="shared" si="35"/>
        <v>31</v>
      </c>
      <c r="AE127" s="18">
        <f t="shared" si="36"/>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7"/>
        <v>1</v>
      </c>
      <c r="AK127" s="12">
        <f t="shared" si="38"/>
        <v>1</v>
      </c>
      <c r="AL127" s="12">
        <f t="shared" si="39"/>
        <v>1</v>
      </c>
      <c r="AM127" s="12">
        <f t="shared" si="40"/>
        <v>1</v>
      </c>
    </row>
    <row r="128" spans="1:39" ht="12" customHeight="1" x14ac:dyDescent="0.15">
      <c r="A128" s="5">
        <f t="shared" si="24"/>
        <v>0</v>
      </c>
      <c r="B128" s="5">
        <f t="shared" si="25"/>
        <v>0</v>
      </c>
      <c r="C128" s="14">
        <f t="shared" si="41"/>
        <v>30</v>
      </c>
      <c r="F128" s="242">
        <f>VLOOKUP(C128,Blad1!$A:$K,11,0)</f>
        <v>117</v>
      </c>
      <c r="G128" s="67" t="str">
        <f t="shared" si="42"/>
        <v/>
      </c>
      <c r="H128" s="4" t="str">
        <f>IF(G128="I",$K128,IF(G128="II",$K128-SUM(H$8:H127),IF(G128="III",$K128-SUM(H$8:H127),IF(G128="IV",$K128-SUM(H$8:H127),IF(G128="V",1-SUM(H$8:H127)," ")))))</f>
        <v xml:space="preserve"> </v>
      </c>
      <c r="I128" s="68" t="str">
        <f t="shared" si="26"/>
        <v/>
      </c>
      <c r="J128" s="43" t="str">
        <f>IF(I128="A",$K128,IF(I128="B",$K128-SUM(J$8:J127),IF(I128="C",$K128-SUM(J$8:J127),IF(I128="D",$K128-SUM(J$8:J127),IF(I128="E",1-SUM(J$8:J127)," ")))))</f>
        <v xml:space="preserve"> </v>
      </c>
      <c r="K128" s="1">
        <f>IF(C$4=0,0,(SUM(D$8:D128)/C$4))</f>
        <v>0</v>
      </c>
      <c r="L128" s="9" t="str">
        <f t="shared" si="27"/>
        <v xml:space="preserve"> </v>
      </c>
      <c r="M128" s="2" t="str">
        <f>IF(U128=2,K128,IF(W128=2,K128-SUM(M$8:M127),IF(X128=2,K128-SUM(M$8:M127),IF(X127=2,1-SUM(M$8:M127)," "))))</f>
        <v xml:space="preserve"> </v>
      </c>
      <c r="N128" s="1" t="str">
        <f t="shared" si="28"/>
        <v xml:space="preserve"> </v>
      </c>
      <c r="P128" s="3" t="str">
        <f>IF(O128="Plus",$K128,IF(O128="Basis",$K128-SUM(P$8:P127),IF(O128="Breedte",$K128-SUM(P$8:P127),IF(O127="Breedte",1-SUM(P$8:P127)," "))))</f>
        <v xml:space="preserve"> </v>
      </c>
      <c r="Q128" s="57" t="str">
        <f t="shared" si="44"/>
        <v/>
      </c>
      <c r="R128" s="181">
        <f t="shared" si="43"/>
        <v>117</v>
      </c>
      <c r="S128" s="12">
        <f t="shared" si="29"/>
        <v>30</v>
      </c>
      <c r="T128" s="18">
        <f t="shared" si="30"/>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1"/>
        <v>1</v>
      </c>
      <c r="Z128" s="12">
        <f t="shared" si="32"/>
        <v>1</v>
      </c>
      <c r="AA128" s="12">
        <f t="shared" si="33"/>
        <v>1</v>
      </c>
      <c r="AB128" s="12">
        <f t="shared" si="34"/>
        <v>1</v>
      </c>
      <c r="AD128" s="12">
        <f t="shared" si="35"/>
        <v>30</v>
      </c>
      <c r="AE128" s="18">
        <f t="shared" si="36"/>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7"/>
        <v>1</v>
      </c>
      <c r="AK128" s="12">
        <f t="shared" si="38"/>
        <v>1</v>
      </c>
      <c r="AL128" s="12">
        <f t="shared" si="39"/>
        <v>1</v>
      </c>
      <c r="AM128" s="12">
        <f t="shared" si="40"/>
        <v>1</v>
      </c>
    </row>
    <row r="129" spans="1:39" ht="12" customHeight="1" x14ac:dyDescent="0.15">
      <c r="A129" s="5">
        <f t="shared" si="24"/>
        <v>0</v>
      </c>
      <c r="B129" s="5">
        <f t="shared" si="25"/>
        <v>0</v>
      </c>
      <c r="C129" s="14">
        <f t="shared" si="41"/>
        <v>29</v>
      </c>
      <c r="F129" s="242">
        <f>VLOOKUP(C129,Blad1!$A:$K,11,0)</f>
        <v>116</v>
      </c>
      <c r="G129" s="67" t="str">
        <f t="shared" si="42"/>
        <v/>
      </c>
      <c r="H129" s="4" t="str">
        <f>IF(G129="I",$K129,IF(G129="II",$K129-SUM(H$8:H128),IF(G129="III",$K129-SUM(H$8:H128),IF(G129="IV",$K129-SUM(H$8:H128),IF(G129="V",1-SUM(H$8:H128)," ")))))</f>
        <v xml:space="preserve"> </v>
      </c>
      <c r="I129" s="68" t="str">
        <f t="shared" si="26"/>
        <v/>
      </c>
      <c r="J129" s="43" t="str">
        <f>IF(I129="A",$K129,IF(I129="B",$K129-SUM(J$8:J128),IF(I129="C",$K129-SUM(J$8:J128),IF(I129="D",$K129-SUM(J$8:J128),IF(I129="E",1-SUM(J$8:J128)," ")))))</f>
        <v xml:space="preserve"> </v>
      </c>
      <c r="K129" s="1">
        <f>IF(C$4=0,0,(SUM(D$8:D129)/C$4))</f>
        <v>0</v>
      </c>
      <c r="L129" s="9" t="str">
        <f t="shared" si="27"/>
        <v xml:space="preserve"> </v>
      </c>
      <c r="M129" s="2" t="str">
        <f>IF(U129=2,K129,IF(W129=2,K129-SUM(M$8:M128),IF(X129=2,K129-SUM(M$8:M128),IF(X128=2,1-SUM(M$8:M128)," "))))</f>
        <v xml:space="preserve"> </v>
      </c>
      <c r="N129" s="1" t="str">
        <f t="shared" si="28"/>
        <v xml:space="preserve"> </v>
      </c>
      <c r="P129" s="3" t="str">
        <f>IF(O129="Plus",$K129,IF(O129="Basis",$K129-SUM(P$8:P128),IF(O129="Breedte",$K129-SUM(P$8:P128),IF(O128="Breedte",1-SUM(P$8:P128)," "))))</f>
        <v xml:space="preserve"> </v>
      </c>
      <c r="Q129" s="57" t="str">
        <f t="shared" si="44"/>
        <v/>
      </c>
      <c r="R129" s="181">
        <f t="shared" si="43"/>
        <v>116</v>
      </c>
      <c r="S129" s="12">
        <f t="shared" si="29"/>
        <v>29</v>
      </c>
      <c r="T129" s="18">
        <f t="shared" si="30"/>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1"/>
        <v>1</v>
      </c>
      <c r="Z129" s="12">
        <f t="shared" si="32"/>
        <v>1</v>
      </c>
      <c r="AA129" s="12">
        <f t="shared" si="33"/>
        <v>1</v>
      </c>
      <c r="AB129" s="12">
        <f t="shared" si="34"/>
        <v>1</v>
      </c>
      <c r="AD129" s="12">
        <f t="shared" si="35"/>
        <v>29</v>
      </c>
      <c r="AE129" s="18">
        <f t="shared" si="36"/>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7"/>
        <v>1</v>
      </c>
      <c r="AK129" s="12">
        <f t="shared" si="38"/>
        <v>1</v>
      </c>
      <c r="AL129" s="12">
        <f t="shared" si="39"/>
        <v>1</v>
      </c>
      <c r="AM129" s="12">
        <f t="shared" si="40"/>
        <v>1</v>
      </c>
    </row>
    <row r="130" spans="1:39" ht="12" customHeight="1" x14ac:dyDescent="0.15">
      <c r="A130" s="5">
        <f t="shared" si="24"/>
        <v>0</v>
      </c>
      <c r="B130" s="5">
        <f t="shared" si="25"/>
        <v>0</v>
      </c>
      <c r="C130" s="14">
        <f t="shared" si="41"/>
        <v>28</v>
      </c>
      <c r="F130" s="242">
        <f>VLOOKUP(C130,Blad1!$A:$K,11,0)</f>
        <v>115</v>
      </c>
      <c r="G130" s="67" t="str">
        <f t="shared" si="42"/>
        <v/>
      </c>
      <c r="H130" s="4" t="str">
        <f>IF(G130="I",$K130,IF(G130="II",$K130-SUM(H$8:H129),IF(G130="III",$K130-SUM(H$8:H129),IF(G130="IV",$K130-SUM(H$8:H129),IF(G130="V",1-SUM(H$8:H129)," ")))))</f>
        <v xml:space="preserve"> </v>
      </c>
      <c r="I130" s="68" t="str">
        <f t="shared" si="26"/>
        <v/>
      </c>
      <c r="J130" s="43" t="str">
        <f>IF(I130="A",$K130,IF(I130="B",$K130-SUM(J$8:J129),IF(I130="C",$K130-SUM(J$8:J129),IF(I130="D",$K130-SUM(J$8:J129),IF(I130="E",1-SUM(J$8:J129)," ")))))</f>
        <v xml:space="preserve"> </v>
      </c>
      <c r="K130" s="1">
        <f>IF(C$4=0,0,(SUM(D$8:D130)/C$4))</f>
        <v>0</v>
      </c>
      <c r="L130" s="9" t="str">
        <f t="shared" si="27"/>
        <v xml:space="preserve"> </v>
      </c>
      <c r="M130" s="2" t="str">
        <f>IF(U130=2,K130,IF(W130=2,K130-SUM(M$8:M129),IF(X130=2,K130-SUM(M$8:M129),IF(X129=2,1-SUM(M$8:M129)," "))))</f>
        <v xml:space="preserve"> </v>
      </c>
      <c r="N130" s="1" t="str">
        <f t="shared" si="28"/>
        <v xml:space="preserve"> </v>
      </c>
      <c r="P130" s="3" t="str">
        <f>IF(O130="Plus",$K130,IF(O130="Basis",$K130-SUM(P$8:P129),IF(O130="Breedte",$K130-SUM(P$8:P129),IF(O129="Breedte",1-SUM(P$8:P129)," "))))</f>
        <v xml:space="preserve"> </v>
      </c>
      <c r="Q130" s="57" t="str">
        <f t="shared" si="44"/>
        <v/>
      </c>
      <c r="R130" s="181">
        <f t="shared" si="43"/>
        <v>115</v>
      </c>
      <c r="S130" s="12">
        <f t="shared" si="29"/>
        <v>28</v>
      </c>
      <c r="T130" s="18">
        <f t="shared" si="30"/>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1"/>
        <v>1</v>
      </c>
      <c r="Z130" s="12">
        <f t="shared" si="32"/>
        <v>1</v>
      </c>
      <c r="AA130" s="12">
        <f t="shared" si="33"/>
        <v>1</v>
      </c>
      <c r="AB130" s="12">
        <f t="shared" si="34"/>
        <v>1</v>
      </c>
      <c r="AD130" s="12">
        <f t="shared" si="35"/>
        <v>28</v>
      </c>
      <c r="AE130" s="18">
        <f t="shared" si="36"/>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7"/>
        <v>1</v>
      </c>
      <c r="AK130" s="12">
        <f t="shared" si="38"/>
        <v>1</v>
      </c>
      <c r="AL130" s="12">
        <f t="shared" si="39"/>
        <v>1</v>
      </c>
      <c r="AM130" s="12">
        <f t="shared" si="40"/>
        <v>1</v>
      </c>
    </row>
    <row r="131" spans="1:39" ht="12" customHeight="1" x14ac:dyDescent="0.15">
      <c r="A131" s="5">
        <f t="shared" si="24"/>
        <v>0</v>
      </c>
      <c r="B131" s="5">
        <f t="shared" si="25"/>
        <v>0</v>
      </c>
      <c r="C131" s="14">
        <f t="shared" si="41"/>
        <v>27</v>
      </c>
      <c r="F131" s="242">
        <f>VLOOKUP(C131,Blad1!$A:$K,11,0)</f>
        <v>114</v>
      </c>
      <c r="G131" s="67" t="str">
        <f t="shared" si="42"/>
        <v/>
      </c>
      <c r="H131" s="4" t="str">
        <f>IF(G131="I",$K131,IF(G131="II",$K131-SUM(H$8:H130),IF(G131="III",$K131-SUM(H$8:H130),IF(G131="IV",$K131-SUM(H$8:H130),IF(G131="V",1-SUM(H$8:H130)," ")))))</f>
        <v xml:space="preserve"> </v>
      </c>
      <c r="I131" s="68" t="str">
        <f t="shared" si="26"/>
        <v/>
      </c>
      <c r="J131" s="43" t="str">
        <f>IF(I131="A",$K131,IF(I131="B",$K131-SUM(J$8:J130),IF(I131="C",$K131-SUM(J$8:J130),IF(I131="D",$K131-SUM(J$8:J130),IF(I131="E",1-SUM(J$8:J130)," ")))))</f>
        <v xml:space="preserve"> </v>
      </c>
      <c r="K131" s="1">
        <f>IF(C$4=0,0,(SUM(D$8:D131)/C$4))</f>
        <v>0</v>
      </c>
      <c r="L131" s="9" t="str">
        <f t="shared" si="27"/>
        <v xml:space="preserve"> </v>
      </c>
      <c r="M131" s="2" t="str">
        <f>IF(U131=2,K131,IF(W131=2,K131-SUM(M$8:M130),IF(X131=2,K131-SUM(M$8:M130),IF(X130=2,1-SUM(M$8:M130)," "))))</f>
        <v xml:space="preserve"> </v>
      </c>
      <c r="N131" s="1" t="str">
        <f t="shared" si="28"/>
        <v xml:space="preserve"> </v>
      </c>
      <c r="P131" s="3" t="str">
        <f>IF(O131="Plus",$K131,IF(O131="Basis",$K131-SUM(P$8:P130),IF(O131="Breedte",$K131-SUM(P$8:P130),IF(O130="Breedte",1-SUM(P$8:P130)," "))))</f>
        <v xml:space="preserve"> </v>
      </c>
      <c r="Q131" s="57" t="str">
        <f t="shared" si="44"/>
        <v/>
      </c>
      <c r="R131" s="181">
        <f t="shared" si="43"/>
        <v>114</v>
      </c>
      <c r="S131" s="12">
        <f t="shared" si="29"/>
        <v>27</v>
      </c>
      <c r="T131" s="18">
        <f t="shared" si="30"/>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1"/>
        <v>1</v>
      </c>
      <c r="Z131" s="12">
        <f t="shared" si="32"/>
        <v>1</v>
      </c>
      <c r="AA131" s="12">
        <f t="shared" si="33"/>
        <v>1</v>
      </c>
      <c r="AB131" s="12">
        <f t="shared" si="34"/>
        <v>1</v>
      </c>
      <c r="AD131" s="12">
        <f t="shared" si="35"/>
        <v>27</v>
      </c>
      <c r="AE131" s="18">
        <f t="shared" si="36"/>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7"/>
        <v>1</v>
      </c>
      <c r="AK131" s="12">
        <f t="shared" si="38"/>
        <v>1</v>
      </c>
      <c r="AL131" s="12">
        <f t="shared" si="39"/>
        <v>1</v>
      </c>
      <c r="AM131" s="12">
        <f t="shared" si="40"/>
        <v>1</v>
      </c>
    </row>
    <row r="132" spans="1:39" ht="12" customHeight="1" x14ac:dyDescent="0.15">
      <c r="A132" s="5">
        <f t="shared" si="24"/>
        <v>0</v>
      </c>
      <c r="B132" s="5">
        <f t="shared" si="25"/>
        <v>0</v>
      </c>
      <c r="C132" s="14">
        <f t="shared" si="41"/>
        <v>26</v>
      </c>
      <c r="F132" s="242">
        <f>VLOOKUP(C132,Blad1!$A:$K,11,0)</f>
        <v>113</v>
      </c>
      <c r="G132" s="67" t="str">
        <f t="shared" si="42"/>
        <v/>
      </c>
      <c r="H132" s="4" t="str">
        <f>IF(G132="I",$K132,IF(G132="II",$K132-SUM(H$8:H131),IF(G132="III",$K132-SUM(H$8:H131),IF(G132="IV",$K132-SUM(H$8:H131),IF(G132="V",1-SUM(H$8:H131)," ")))))</f>
        <v xml:space="preserve"> </v>
      </c>
      <c r="I132" s="68" t="str">
        <f t="shared" si="26"/>
        <v/>
      </c>
      <c r="J132" s="43" t="str">
        <f>IF(I132="A",$K132,IF(I132="B",$K132-SUM(J$8:J131),IF(I132="C",$K132-SUM(J$8:J131),IF(I132="D",$K132-SUM(J$8:J131),IF(I132="E",1-SUM(J$8:J131)," ")))))</f>
        <v xml:space="preserve"> </v>
      </c>
      <c r="K132" s="1">
        <f>IF(C$4=0,0,(SUM(D$8:D132)/C$4))</f>
        <v>0</v>
      </c>
      <c r="L132" s="9" t="str">
        <f t="shared" si="27"/>
        <v xml:space="preserve"> </v>
      </c>
      <c r="M132" s="2" t="str">
        <f>IF(U132=2,K132,IF(W132=2,K132-SUM(M$8:M131),IF(X132=2,K132-SUM(M$8:M131),IF(X131=2,1-SUM(M$8:M131)," "))))</f>
        <v xml:space="preserve"> </v>
      </c>
      <c r="N132" s="1" t="str">
        <f t="shared" si="28"/>
        <v xml:space="preserve"> </v>
      </c>
      <c r="P132" s="3" t="str">
        <f>IF(O132="Plus",$K132,IF(O132="Basis",$K132-SUM(P$8:P131),IF(O132="Breedte",$K132-SUM(P$8:P131),IF(O131="Breedte",1-SUM(P$8:P131)," "))))</f>
        <v xml:space="preserve"> </v>
      </c>
      <c r="Q132" s="57" t="str">
        <f t="shared" si="44"/>
        <v/>
      </c>
      <c r="R132" s="181">
        <f t="shared" si="43"/>
        <v>113</v>
      </c>
      <c r="S132" s="12">
        <f t="shared" si="29"/>
        <v>26</v>
      </c>
      <c r="T132" s="18">
        <f t="shared" si="30"/>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1"/>
        <v>1</v>
      </c>
      <c r="Z132" s="12">
        <f t="shared" si="32"/>
        <v>1</v>
      </c>
      <c r="AA132" s="12">
        <f t="shared" si="33"/>
        <v>1</v>
      </c>
      <c r="AB132" s="12">
        <f t="shared" si="34"/>
        <v>1</v>
      </c>
      <c r="AD132" s="12">
        <f t="shared" si="35"/>
        <v>26</v>
      </c>
      <c r="AE132" s="18">
        <f t="shared" si="36"/>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7"/>
        <v>1</v>
      </c>
      <c r="AK132" s="12">
        <f t="shared" si="38"/>
        <v>1</v>
      </c>
      <c r="AL132" s="12">
        <f t="shared" si="39"/>
        <v>1</v>
      </c>
      <c r="AM132" s="12">
        <f t="shared" si="40"/>
        <v>1</v>
      </c>
    </row>
    <row r="133" spans="1:39" ht="12" customHeight="1" x14ac:dyDescent="0.15">
      <c r="A133" s="5">
        <f t="shared" si="24"/>
        <v>0</v>
      </c>
      <c r="B133" s="5">
        <f t="shared" si="25"/>
        <v>0</v>
      </c>
      <c r="C133" s="14">
        <f t="shared" si="41"/>
        <v>25</v>
      </c>
      <c r="F133" s="242">
        <f>VLOOKUP(C133,Blad1!$A:$K,11,0)</f>
        <v>112</v>
      </c>
      <c r="G133" s="67" t="str">
        <f t="shared" si="42"/>
        <v/>
      </c>
      <c r="H133" s="4" t="str">
        <f>IF(G133="I",$K133,IF(G133="II",$K133-SUM(H$8:H132),IF(G133="III",$K133-SUM(H$8:H132),IF(G133="IV",$K133-SUM(H$8:H132),IF(G133="V",1-SUM(H$8:H132)," ")))))</f>
        <v xml:space="preserve"> </v>
      </c>
      <c r="I133" s="68" t="str">
        <f t="shared" si="26"/>
        <v/>
      </c>
      <c r="J133" s="43" t="str">
        <f>IF(I133="A",$K133,IF(I133="B",$K133-SUM(J$8:J132),IF(I133="C",$K133-SUM(J$8:J132),IF(I133="D",$K133-SUM(J$8:J132),IF(I133="E",1-SUM(J$8:J132)," ")))))</f>
        <v xml:space="preserve"> </v>
      </c>
      <c r="K133" s="1">
        <f>IF(C$4=0,0,(SUM(D$8:D133)/C$4))</f>
        <v>0</v>
      </c>
      <c r="L133" s="9" t="str">
        <f t="shared" si="27"/>
        <v xml:space="preserve"> </v>
      </c>
      <c r="M133" s="2" t="str">
        <f>IF(U133=2,K133,IF(W133=2,K133-SUM(M$8:M132),IF(X133=2,K133-SUM(M$8:M132),IF(X132=2,1-SUM(M$8:M132)," "))))</f>
        <v xml:space="preserve"> </v>
      </c>
      <c r="N133" s="1" t="str">
        <f t="shared" si="28"/>
        <v xml:space="preserve"> </v>
      </c>
      <c r="P133" s="3" t="str">
        <f>IF(O133="Plus",$K133,IF(O133="Basis",$K133-SUM(P$8:P132),IF(O133="Breedte",$K133-SUM(P$8:P132),IF(O132="Breedte",1-SUM(P$8:P132)," "))))</f>
        <v xml:space="preserve"> </v>
      </c>
      <c r="Q133" s="57" t="str">
        <f t="shared" si="44"/>
        <v/>
      </c>
      <c r="R133" s="181">
        <f t="shared" si="43"/>
        <v>112</v>
      </c>
      <c r="S133" s="12">
        <f t="shared" si="29"/>
        <v>25</v>
      </c>
      <c r="T133" s="18">
        <f t="shared" si="30"/>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1"/>
        <v>1</v>
      </c>
      <c r="Z133" s="12">
        <f t="shared" si="32"/>
        <v>1</v>
      </c>
      <c r="AA133" s="12">
        <f t="shared" si="33"/>
        <v>1</v>
      </c>
      <c r="AB133" s="12">
        <f t="shared" si="34"/>
        <v>1</v>
      </c>
      <c r="AD133" s="12">
        <f t="shared" si="35"/>
        <v>25</v>
      </c>
      <c r="AE133" s="18">
        <f t="shared" si="36"/>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7"/>
        <v>1</v>
      </c>
      <c r="AK133" s="12">
        <f t="shared" si="38"/>
        <v>1</v>
      </c>
      <c r="AL133" s="12">
        <f t="shared" si="39"/>
        <v>1</v>
      </c>
      <c r="AM133" s="12">
        <f t="shared" si="40"/>
        <v>1</v>
      </c>
    </row>
    <row r="134" spans="1:39" ht="12" customHeight="1" x14ac:dyDescent="0.15">
      <c r="A134" s="5">
        <f t="shared" si="24"/>
        <v>0</v>
      </c>
      <c r="B134" s="5">
        <f t="shared" si="25"/>
        <v>0</v>
      </c>
      <c r="C134" s="14">
        <f t="shared" si="41"/>
        <v>24</v>
      </c>
      <c r="F134" s="242">
        <f>VLOOKUP(C134,Blad1!$A:$K,11,0)</f>
        <v>111</v>
      </c>
      <c r="G134" s="67" t="str">
        <f t="shared" si="42"/>
        <v/>
      </c>
      <c r="H134" s="4" t="str">
        <f>IF(G134="I",$K134,IF(G134="II",$K134-SUM(H$8:H133),IF(G134="III",$K134-SUM(H$8:H133),IF(G134="IV",$K134-SUM(H$8:H133),IF(G134="V",1-SUM(H$8:H133)," ")))))</f>
        <v xml:space="preserve"> </v>
      </c>
      <c r="I134" s="68" t="str">
        <f t="shared" si="26"/>
        <v/>
      </c>
      <c r="J134" s="43" t="str">
        <f>IF(I134="A",$K134,IF(I134="B",$K134-SUM(J$8:J133),IF(I134="C",$K134-SUM(J$8:J133),IF(I134="D",$K134-SUM(J$8:J133),IF(I134="E",1-SUM(J$8:J133)," ")))))</f>
        <v xml:space="preserve"> </v>
      </c>
      <c r="K134" s="1">
        <f>IF(C$4=0,0,(SUM(D$8:D134)/C$4))</f>
        <v>0</v>
      </c>
      <c r="L134" s="9" t="str">
        <f t="shared" si="27"/>
        <v xml:space="preserve"> </v>
      </c>
      <c r="M134" s="2" t="str">
        <f>IF(U134=2,K134,IF(W134=2,K134-SUM(M$8:M133),IF(X134=2,K134-SUM(M$8:M133),IF(X133=2,1-SUM(M$8:M133)," "))))</f>
        <v xml:space="preserve"> </v>
      </c>
      <c r="N134" s="1" t="str">
        <f t="shared" si="28"/>
        <v xml:space="preserve"> </v>
      </c>
      <c r="P134" s="3" t="str">
        <f>IF(O134="Plus",$K134,IF(O134="Basis",$K134-SUM(P$8:P133),IF(O134="Breedte",$K134-SUM(P$8:P133),IF(O133="Breedte",1-SUM(P$8:P133)," "))))</f>
        <v xml:space="preserve"> </v>
      </c>
      <c r="Q134" s="57" t="str">
        <f t="shared" si="44"/>
        <v/>
      </c>
      <c r="R134" s="181">
        <f t="shared" si="43"/>
        <v>111</v>
      </c>
      <c r="S134" s="12">
        <f t="shared" si="29"/>
        <v>24</v>
      </c>
      <c r="T134" s="18">
        <f t="shared" si="30"/>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1"/>
        <v>1</v>
      </c>
      <c r="Z134" s="12">
        <f t="shared" si="32"/>
        <v>1</v>
      </c>
      <c r="AA134" s="12">
        <f t="shared" si="33"/>
        <v>1</v>
      </c>
      <c r="AB134" s="12">
        <f t="shared" si="34"/>
        <v>1</v>
      </c>
      <c r="AD134" s="12">
        <f t="shared" si="35"/>
        <v>24</v>
      </c>
      <c r="AE134" s="18">
        <f t="shared" si="36"/>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7"/>
        <v>1</v>
      </c>
      <c r="AK134" s="12">
        <f t="shared" si="38"/>
        <v>1</v>
      </c>
      <c r="AL134" s="12">
        <f t="shared" si="39"/>
        <v>1</v>
      </c>
      <c r="AM134" s="12">
        <f t="shared" si="40"/>
        <v>1</v>
      </c>
    </row>
    <row r="135" spans="1:39" ht="12" customHeight="1" x14ac:dyDescent="0.15">
      <c r="A135" s="5">
        <f t="shared" si="24"/>
        <v>0</v>
      </c>
      <c r="B135" s="5">
        <f t="shared" si="25"/>
        <v>0</v>
      </c>
      <c r="C135" s="14">
        <f t="shared" si="41"/>
        <v>23</v>
      </c>
      <c r="F135" s="242">
        <f>VLOOKUP(C135,Blad1!$A:$K,11,0)</f>
        <v>110</v>
      </c>
      <c r="G135" s="67" t="str">
        <f t="shared" si="42"/>
        <v/>
      </c>
      <c r="H135" s="4" t="str">
        <f>IF(G135="I",$K135,IF(G135="II",$K135-SUM(H$8:H134),IF(G135="III",$K135-SUM(H$8:H134),IF(G135="IV",$K135-SUM(H$8:H134),IF(G135="V",1-SUM(H$8:H134)," ")))))</f>
        <v xml:space="preserve"> </v>
      </c>
      <c r="I135" s="68" t="str">
        <f t="shared" si="26"/>
        <v/>
      </c>
      <c r="J135" s="43" t="str">
        <f>IF(I135="A",$K135,IF(I135="B",$K135-SUM(J$8:J134),IF(I135="C",$K135-SUM(J$8:J134),IF(I135="D",$K135-SUM(J$8:J134),IF(I135="E",1-SUM(J$8:J134)," ")))))</f>
        <v xml:space="preserve"> </v>
      </c>
      <c r="K135" s="1">
        <f>IF(C$4=0,0,(SUM(D$8:D135)/C$4))</f>
        <v>0</v>
      </c>
      <c r="L135" s="9" t="str">
        <f t="shared" si="27"/>
        <v xml:space="preserve"> </v>
      </c>
      <c r="M135" s="2" t="str">
        <f>IF(U135=2,K135,IF(W135=2,K135-SUM(M$8:M134),IF(X135=2,K135-SUM(M$8:M134),IF(X134=2,1-SUM(M$8:M134)," "))))</f>
        <v xml:space="preserve"> </v>
      </c>
      <c r="N135" s="1" t="str">
        <f t="shared" si="28"/>
        <v xml:space="preserve"> </v>
      </c>
      <c r="P135" s="3" t="str">
        <f>IF(O135="Plus",$K135,IF(O135="Basis",$K135-SUM(P$8:P134),IF(O135="Breedte",$K135-SUM(P$8:P134),IF(O134="Breedte",1-SUM(P$8:P134)," "))))</f>
        <v xml:space="preserve"> </v>
      </c>
      <c r="Q135" s="57" t="str">
        <f t="shared" si="44"/>
        <v/>
      </c>
      <c r="R135" s="181">
        <f t="shared" si="43"/>
        <v>110</v>
      </c>
      <c r="S135" s="12">
        <f t="shared" si="29"/>
        <v>23</v>
      </c>
      <c r="T135" s="18">
        <f t="shared" si="30"/>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1"/>
        <v>1</v>
      </c>
      <c r="Z135" s="12">
        <f t="shared" si="32"/>
        <v>1</v>
      </c>
      <c r="AA135" s="12">
        <f t="shared" si="33"/>
        <v>1</v>
      </c>
      <c r="AB135" s="12">
        <f t="shared" si="34"/>
        <v>1</v>
      </c>
      <c r="AD135" s="12">
        <f t="shared" si="35"/>
        <v>23</v>
      </c>
      <c r="AE135" s="18">
        <f t="shared" si="36"/>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7"/>
        <v>1</v>
      </c>
      <c r="AK135" s="12">
        <f t="shared" si="38"/>
        <v>1</v>
      </c>
      <c r="AL135" s="12">
        <f t="shared" si="39"/>
        <v>1</v>
      </c>
      <c r="AM135" s="12">
        <f t="shared" si="40"/>
        <v>1</v>
      </c>
    </row>
    <row r="136" spans="1:39" ht="12" customHeight="1" x14ac:dyDescent="0.15">
      <c r="A136" s="5">
        <f t="shared" ref="A136:A199" si="45">IF(I136="A",25,IF(I136="B",25,IF(I136="C",25,IF(I136="D",15,IF(I136="E",10,0)))))</f>
        <v>0</v>
      </c>
      <c r="B136" s="5">
        <f t="shared" ref="B136:B199" si="46">IF(G136="I",20,IF(G136="II",20,IF(G136="III",20,IF(G136="IV",20,IF(G136="V",20,0)))))</f>
        <v>0</v>
      </c>
      <c r="C136" s="14">
        <f t="shared" si="41"/>
        <v>22</v>
      </c>
      <c r="F136" s="242">
        <f>VLOOKUP(C136,Blad1!$A:$K,11,0)</f>
        <v>110</v>
      </c>
      <c r="G136" s="67" t="str">
        <f t="shared" si="42"/>
        <v/>
      </c>
      <c r="H136" s="4" t="str">
        <f>IF(G136="I",$K136,IF(G136="II",$K136-SUM(H$8:H135),IF(G136="III",$K136-SUM(H$8:H135),IF(G136="IV",$K136-SUM(H$8:H135),IF(G136="V",1-SUM(H$8:H135)," ")))))</f>
        <v xml:space="preserve"> </v>
      </c>
      <c r="I136" s="68" t="str">
        <f t="shared" ref="I136:I199" si="47">IF(C136=109,"A",IF(C136=100,"B",IF(C136=92,"C",IF(C136=84,"D",IF(C136=0,"E","")))))</f>
        <v/>
      </c>
      <c r="J136" s="43" t="str">
        <f>IF(I136="A",$K136,IF(I136="B",$K136-SUM(J$8:J135),IF(I136="C",$K136-SUM(J$8:J135),IF(I136="D",$K136-SUM(J$8:J135),IF(I136="E",1-SUM(J$8:J135)," ")))))</f>
        <v xml:space="preserve"> </v>
      </c>
      <c r="K136" s="1">
        <f>IF(C$4=0,0,(SUM(D$8:D136)/C$4))</f>
        <v>0</v>
      </c>
      <c r="L136" s="9" t="str">
        <f t="shared" ref="L136:L199" si="48">IF(U136=2,"Plus",IF(W136=2,"Basis",IF(X136=2,"Breedte"," ")))</f>
        <v xml:space="preserve"> </v>
      </c>
      <c r="M136" s="2" t="str">
        <f>IF(U136=2,K136,IF(W136=2,K136-SUM(M$8:M135),IF(X136=2,K136-SUM(M$8:M135),IF(X135=2,1-SUM(M$8:M135)," "))))</f>
        <v xml:space="preserve"> </v>
      </c>
      <c r="N136" s="1" t="str">
        <f t="shared" ref="N136:N199" si="49">IF(OR(O136="Plus",O136="Basis",O136="Breedte"),K136," ")</f>
        <v xml:space="preserve"> </v>
      </c>
      <c r="P136" s="3" t="str">
        <f>IF(O136="Plus",$K136,IF(O136="Basis",$K136-SUM(P$8:P135),IF(O136="Breedte",$K136-SUM(P$8:P135),IF(O135="Breedte",1-SUM(P$8:P135)," "))))</f>
        <v xml:space="preserve"> </v>
      </c>
      <c r="Q136" s="57" t="str">
        <f t="shared" si="44"/>
        <v/>
      </c>
      <c r="R136" s="181">
        <f t="shared" si="43"/>
        <v>110</v>
      </c>
      <c r="S136" s="12">
        <f t="shared" ref="S136:S199" si="50">C136</f>
        <v>22</v>
      </c>
      <c r="T136" s="18">
        <f t="shared" ref="T136:T199" si="51">K136</f>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ref="Y136:Y199" si="52">IF(D136=0,1,ABS(K136-0.2))</f>
        <v>1</v>
      </c>
      <c r="Z136" s="12">
        <f t="shared" ref="Z136:Z199" si="53">IF(D136=0,1,ABS(K136-0.5))</f>
        <v>1</v>
      </c>
      <c r="AA136" s="12">
        <f t="shared" ref="AA136:AA199" si="54">IF(D136=0,1,ABS(K136-0.8))</f>
        <v>1</v>
      </c>
      <c r="AB136" s="12">
        <f t="shared" ref="AB136:AB199" si="55">IF(D136=0,1,ABS(K136-1))</f>
        <v>1</v>
      </c>
      <c r="AD136" s="12">
        <f t="shared" ref="AD136:AD199" si="56">S136</f>
        <v>22</v>
      </c>
      <c r="AE136" s="18">
        <f t="shared" ref="AE136:AE199" si="57">K136</f>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ref="AJ136:AJ199" si="58">IF(AE136=0,1,ABS(AH136-0.25))</f>
        <v>1</v>
      </c>
      <c r="AK136" s="12">
        <f t="shared" ref="AK136:AK199" si="59">IF(T136=0,1,ABS(W136-0.5))</f>
        <v>1</v>
      </c>
      <c r="AL136" s="12">
        <f t="shared" ref="AL136:AL199" si="60">IF(T136=0,1,ABS(W136-0.75))</f>
        <v>1</v>
      </c>
      <c r="AM136" s="12">
        <f t="shared" ref="AM136:AM199" si="61">IF(T136=0,1,ABS(W136-0.9))</f>
        <v>1</v>
      </c>
    </row>
    <row r="137" spans="1:39" ht="12" customHeight="1" x14ac:dyDescent="0.15">
      <c r="A137" s="5">
        <f t="shared" si="45"/>
        <v>0</v>
      </c>
      <c r="B137" s="5">
        <f t="shared" si="46"/>
        <v>0</v>
      </c>
      <c r="C137" s="14">
        <f t="shared" ref="C137:C200" si="62">C136-1</f>
        <v>21</v>
      </c>
      <c r="F137" s="242">
        <f>VLOOKUP(C137,Blad1!$A:$K,11,0)</f>
        <v>110</v>
      </c>
      <c r="G137" s="67" t="str">
        <f t="shared" ref="G137:G182" si="63">IF(C137=116,"I",IF(C137=109,"II",IF(C137=103,"III",IF(C137=96,"IV",IF(C137=0,"V","")))))</f>
        <v/>
      </c>
      <c r="H137" s="4" t="str">
        <f>IF(G137="I",$K137,IF(G137="II",$K137-SUM(H$8:H136),IF(G137="III",$K137-SUM(H$8:H136),IF(G137="IV",$K137-SUM(H$8:H136),IF(G137="V",1-SUM(H$8:H136)," ")))))</f>
        <v xml:space="preserve"> </v>
      </c>
      <c r="I137" s="68" t="str">
        <f t="shared" si="47"/>
        <v/>
      </c>
      <c r="J137" s="43" t="str">
        <f>IF(I137="A",$K137,IF(I137="B",$K137-SUM(J$8:J136),IF(I137="C",$K137-SUM(J$8:J136),IF(I137="D",$K137-SUM(J$8:J136),IF(I137="E",1-SUM(J$8:J136)," ")))))</f>
        <v xml:space="preserve"> </v>
      </c>
      <c r="K137" s="1">
        <f>IF(C$4=0,0,(SUM(D$8:D137)/C$4))</f>
        <v>0</v>
      </c>
      <c r="L137" s="9" t="str">
        <f t="shared" si="48"/>
        <v xml:space="preserve"> </v>
      </c>
      <c r="M137" s="2" t="str">
        <f>IF(U137=2,K137,IF(W137=2,K137-SUM(M$8:M136),IF(X137=2,K137-SUM(M$8:M136),IF(X136=2,1-SUM(M$8:M136)," "))))</f>
        <v xml:space="preserve"> </v>
      </c>
      <c r="N137" s="1" t="str">
        <f t="shared" si="49"/>
        <v xml:space="preserve"> </v>
      </c>
      <c r="P137" s="3" t="str">
        <f>IF(O137="Plus",$K137,IF(O137="Basis",$K137-SUM(P$8:P136),IF(O137="Breedte",$K137-SUM(P$8:P136),IF(O136="Breedte",1-SUM(P$8:P136)," "))))</f>
        <v xml:space="preserve"> </v>
      </c>
      <c r="Q137" s="57" t="str">
        <f t="shared" si="44"/>
        <v/>
      </c>
      <c r="R137" s="181">
        <f t="shared" ref="R137:R200" si="64">F137</f>
        <v>110</v>
      </c>
      <c r="S137" s="12">
        <f t="shared" si="50"/>
        <v>21</v>
      </c>
      <c r="T137" s="18">
        <f t="shared" si="51"/>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si="52"/>
        <v>1</v>
      </c>
      <c r="Z137" s="12">
        <f t="shared" si="53"/>
        <v>1</v>
      </c>
      <c r="AA137" s="12">
        <f t="shared" si="54"/>
        <v>1</v>
      </c>
      <c r="AB137" s="12">
        <f t="shared" si="55"/>
        <v>1</v>
      </c>
      <c r="AD137" s="12">
        <f t="shared" si="56"/>
        <v>21</v>
      </c>
      <c r="AE137" s="18">
        <f t="shared" si="57"/>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si="58"/>
        <v>1</v>
      </c>
      <c r="AK137" s="12">
        <f t="shared" si="59"/>
        <v>1</v>
      </c>
      <c r="AL137" s="12">
        <f t="shared" si="60"/>
        <v>1</v>
      </c>
      <c r="AM137" s="12">
        <f t="shared" si="61"/>
        <v>1</v>
      </c>
    </row>
    <row r="138" spans="1:39" ht="12" customHeight="1" x14ac:dyDescent="0.15">
      <c r="A138" s="5">
        <f t="shared" si="45"/>
        <v>0</v>
      </c>
      <c r="B138" s="5">
        <f t="shared" si="46"/>
        <v>0</v>
      </c>
      <c r="C138" s="14">
        <f t="shared" si="62"/>
        <v>20</v>
      </c>
      <c r="F138" s="242">
        <f>VLOOKUP(C138,Blad1!$A:$K,11,0)</f>
        <v>110</v>
      </c>
      <c r="G138" s="67" t="str">
        <f t="shared" si="63"/>
        <v/>
      </c>
      <c r="H138" s="4" t="str">
        <f>IF(G138="I",$K138,IF(G138="II",$K138-SUM(H$8:H137),IF(G138="III",$K138-SUM(H$8:H137),IF(G138="IV",$K138-SUM(H$8:H137),IF(G138="V",1-SUM(H$8:H137)," ")))))</f>
        <v xml:space="preserve"> </v>
      </c>
      <c r="I138" s="68" t="str">
        <f t="shared" si="47"/>
        <v/>
      </c>
      <c r="J138" s="43" t="str">
        <f>IF(I138="A",$K138,IF(I138="B",$K138-SUM(J$8:J137),IF(I138="C",$K138-SUM(J$8:J137),IF(I138="D",$K138-SUM(J$8:J137),IF(I138="E",1-SUM(J$8:J137)," ")))))</f>
        <v xml:space="preserve"> </v>
      </c>
      <c r="K138" s="1">
        <f>IF(C$4=0,0,(SUM(D$8:D138)/C$4))</f>
        <v>0</v>
      </c>
      <c r="L138" s="9" t="str">
        <f t="shared" si="48"/>
        <v xml:space="preserve"> </v>
      </c>
      <c r="M138" s="2" t="str">
        <f>IF(U138=2,K138,IF(W138=2,K138-SUM(M$8:M137),IF(X138=2,K138-SUM(M$8:M137),IF(X137=2,1-SUM(M$8:M137)," "))))</f>
        <v xml:space="preserve"> </v>
      </c>
      <c r="N138" s="1" t="str">
        <f t="shared" si="49"/>
        <v xml:space="preserve"> </v>
      </c>
      <c r="P138" s="3" t="str">
        <f>IF(O138="Plus",$K138,IF(O138="Basis",$K138-SUM(P$8:P137),IF(O138="Breedte",$K138-SUM(P$8:P137),IF(O137="Breedte",1-SUM(P$8:P137)," "))))</f>
        <v xml:space="preserve"> </v>
      </c>
      <c r="Q138" s="57" t="str">
        <f t="shared" si="44"/>
        <v/>
      </c>
      <c r="R138" s="181">
        <f t="shared" si="64"/>
        <v>110</v>
      </c>
      <c r="S138" s="12">
        <f t="shared" si="50"/>
        <v>20</v>
      </c>
      <c r="T138" s="18">
        <f t="shared" si="51"/>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2"/>
        <v>1</v>
      </c>
      <c r="Z138" s="12">
        <f t="shared" si="53"/>
        <v>1</v>
      </c>
      <c r="AA138" s="12">
        <f t="shared" si="54"/>
        <v>1</v>
      </c>
      <c r="AB138" s="12">
        <f t="shared" si="55"/>
        <v>1</v>
      </c>
      <c r="AD138" s="12">
        <f t="shared" si="56"/>
        <v>20</v>
      </c>
      <c r="AE138" s="18">
        <f t="shared" si="57"/>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8"/>
        <v>1</v>
      </c>
      <c r="AK138" s="12">
        <f t="shared" si="59"/>
        <v>1</v>
      </c>
      <c r="AL138" s="12">
        <f t="shared" si="60"/>
        <v>1</v>
      </c>
      <c r="AM138" s="12">
        <f t="shared" si="61"/>
        <v>1</v>
      </c>
    </row>
    <row r="139" spans="1:39" ht="12" customHeight="1" x14ac:dyDescent="0.15">
      <c r="A139" s="5">
        <f t="shared" si="45"/>
        <v>0</v>
      </c>
      <c r="B139" s="5">
        <f t="shared" si="46"/>
        <v>0</v>
      </c>
      <c r="C139" s="14">
        <f t="shared" si="62"/>
        <v>19</v>
      </c>
      <c r="F139" s="242">
        <f>VLOOKUP(C139,Blad1!$A:$K,11,0)</f>
        <v>110</v>
      </c>
      <c r="G139" s="67" t="str">
        <f t="shared" si="63"/>
        <v/>
      </c>
      <c r="H139" s="4" t="str">
        <f>IF(G139="I",$K139,IF(G139="II",$K139-SUM(H$8:H138),IF(G139="III",$K139-SUM(H$8:H138),IF(G139="IV",$K139-SUM(H$8:H138),IF(G139="V",1-SUM(H$8:H138)," ")))))</f>
        <v xml:space="preserve"> </v>
      </c>
      <c r="I139" s="68" t="str">
        <f t="shared" si="47"/>
        <v/>
      </c>
      <c r="J139" s="43" t="str">
        <f>IF(I139="A",$K139,IF(I139="B",$K139-SUM(J$8:J138),IF(I139="C",$K139-SUM(J$8:J138),IF(I139="D",$K139-SUM(J$8:J138),IF(I139="E",1-SUM(J$8:J138)," ")))))</f>
        <v xml:space="preserve"> </v>
      </c>
      <c r="K139" s="1">
        <f>IF(C$4=0,0,(SUM(D$8:D139)/C$4))</f>
        <v>0</v>
      </c>
      <c r="L139" s="9" t="str">
        <f t="shared" si="48"/>
        <v xml:space="preserve"> </v>
      </c>
      <c r="M139" s="2" t="str">
        <f>IF(U139=2,K139,IF(W139=2,K139-SUM(M$8:M138),IF(X139=2,K139-SUM(M$8:M138),IF(X138=2,1-SUM(M$8:M138)," "))))</f>
        <v xml:space="preserve"> </v>
      </c>
      <c r="N139" s="1" t="str">
        <f t="shared" si="49"/>
        <v xml:space="preserve"> </v>
      </c>
      <c r="P139" s="3" t="str">
        <f>IF(O139="Plus",$K139,IF(O139="Basis",$K139-SUM(P$8:P138),IF(O139="Breedte",$K139-SUM(P$8:P138),IF(O138="Breedte",1-SUM(P$8:P138)," "))))</f>
        <v xml:space="preserve"> </v>
      </c>
      <c r="Q139" s="57" t="str">
        <f t="shared" si="44"/>
        <v/>
      </c>
      <c r="R139" s="181">
        <f t="shared" si="64"/>
        <v>110</v>
      </c>
      <c r="S139" s="12">
        <f t="shared" si="50"/>
        <v>19</v>
      </c>
      <c r="T139" s="18">
        <f t="shared" si="51"/>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2"/>
        <v>1</v>
      </c>
      <c r="Z139" s="12">
        <f t="shared" si="53"/>
        <v>1</v>
      </c>
      <c r="AA139" s="12">
        <f t="shared" si="54"/>
        <v>1</v>
      </c>
      <c r="AB139" s="12">
        <f t="shared" si="55"/>
        <v>1</v>
      </c>
      <c r="AD139" s="12">
        <f t="shared" si="56"/>
        <v>19</v>
      </c>
      <c r="AE139" s="18">
        <f t="shared" si="57"/>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8"/>
        <v>1</v>
      </c>
      <c r="AK139" s="12">
        <f t="shared" si="59"/>
        <v>1</v>
      </c>
      <c r="AL139" s="12">
        <f t="shared" si="60"/>
        <v>1</v>
      </c>
      <c r="AM139" s="12">
        <f t="shared" si="61"/>
        <v>1</v>
      </c>
    </row>
    <row r="140" spans="1:39" ht="12" customHeight="1" x14ac:dyDescent="0.15">
      <c r="A140" s="5">
        <f t="shared" si="45"/>
        <v>0</v>
      </c>
      <c r="B140" s="5">
        <f t="shared" si="46"/>
        <v>0</v>
      </c>
      <c r="C140" s="14">
        <f t="shared" si="62"/>
        <v>18</v>
      </c>
      <c r="F140" s="242">
        <f>VLOOKUP(C140,Blad1!$A:$K,11,0)</f>
        <v>110</v>
      </c>
      <c r="G140" s="67" t="str">
        <f t="shared" si="63"/>
        <v/>
      </c>
      <c r="H140" s="4" t="str">
        <f>IF(G140="I",$K140,IF(G140="II",$K140-SUM(H$8:H139),IF(G140="III",$K140-SUM(H$8:H139),IF(G140="IV",$K140-SUM(H$8:H139),IF(G140="V",1-SUM(H$8:H139)," ")))))</f>
        <v xml:space="preserve"> </v>
      </c>
      <c r="I140" s="68" t="str">
        <f t="shared" si="47"/>
        <v/>
      </c>
      <c r="J140" s="43" t="str">
        <f>IF(I140="A",$K140,IF(I140="B",$K140-SUM(J$8:J139),IF(I140="C",$K140-SUM(J$8:J139),IF(I140="D",$K140-SUM(J$8:J139),IF(I140="E",1-SUM(J$8:J139)," ")))))</f>
        <v xml:space="preserve"> </v>
      </c>
      <c r="K140" s="1">
        <f>IF(C$4=0,0,(SUM(D$8:D140)/C$4))</f>
        <v>0</v>
      </c>
      <c r="L140" s="9" t="str">
        <f t="shared" si="48"/>
        <v xml:space="preserve"> </v>
      </c>
      <c r="M140" s="2" t="str">
        <f>IF(U140=2,K140,IF(W140=2,K140-SUM(M$8:M139),IF(X140=2,K140-SUM(M$8:M139),IF(X139=2,1-SUM(M$8:M139)," "))))</f>
        <v xml:space="preserve"> </v>
      </c>
      <c r="N140" s="1" t="str">
        <f t="shared" si="49"/>
        <v xml:space="preserve"> </v>
      </c>
      <c r="P140" s="3" t="str">
        <f>IF(O140="Plus",$K140,IF(O140="Basis",$K140-SUM(P$8:P139),IF(O140="Breedte",$K140-SUM(P$8:P139),IF(O139="Breedte",1-SUM(P$8:P139)," "))))</f>
        <v xml:space="preserve"> </v>
      </c>
      <c r="Q140" s="57" t="str">
        <f t="shared" si="44"/>
        <v/>
      </c>
      <c r="R140" s="181">
        <f t="shared" si="64"/>
        <v>110</v>
      </c>
      <c r="S140" s="12">
        <f t="shared" si="50"/>
        <v>18</v>
      </c>
      <c r="T140" s="18">
        <f t="shared" si="51"/>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2"/>
        <v>1</v>
      </c>
      <c r="Z140" s="12">
        <f t="shared" si="53"/>
        <v>1</v>
      </c>
      <c r="AA140" s="12">
        <f t="shared" si="54"/>
        <v>1</v>
      </c>
      <c r="AB140" s="12">
        <f t="shared" si="55"/>
        <v>1</v>
      </c>
      <c r="AD140" s="12">
        <f t="shared" si="56"/>
        <v>18</v>
      </c>
      <c r="AE140" s="18">
        <f t="shared" si="57"/>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8"/>
        <v>1</v>
      </c>
      <c r="AK140" s="12">
        <f t="shared" si="59"/>
        <v>1</v>
      </c>
      <c r="AL140" s="12">
        <f t="shared" si="60"/>
        <v>1</v>
      </c>
      <c r="AM140" s="12">
        <f t="shared" si="61"/>
        <v>1</v>
      </c>
    </row>
    <row r="141" spans="1:39" ht="12" customHeight="1" x14ac:dyDescent="0.15">
      <c r="A141" s="5">
        <f t="shared" si="45"/>
        <v>0</v>
      </c>
      <c r="B141" s="5">
        <f t="shared" si="46"/>
        <v>0</v>
      </c>
      <c r="C141" s="14">
        <f t="shared" si="62"/>
        <v>17</v>
      </c>
      <c r="F141" s="242">
        <f>VLOOKUP(C141,Blad1!$A:$K,11,0)</f>
        <v>110</v>
      </c>
      <c r="G141" s="67" t="str">
        <f t="shared" si="63"/>
        <v/>
      </c>
      <c r="H141" s="4" t="str">
        <f>IF(G141="I",$K141,IF(G141="II",$K141-SUM(H$8:H140),IF(G141="III",$K141-SUM(H$8:H140),IF(G141="IV",$K141-SUM(H$8:H140),IF(G141="V",1-SUM(H$8:H140)," ")))))</f>
        <v xml:space="preserve"> </v>
      </c>
      <c r="I141" s="68" t="str">
        <f t="shared" si="47"/>
        <v/>
      </c>
      <c r="J141" s="43" t="str">
        <f>IF(I141="A",$K141,IF(I141="B",$K141-SUM(J$8:J140),IF(I141="C",$K141-SUM(J$8:J140),IF(I141="D",$K141-SUM(J$8:J140),IF(I141="E",1-SUM(J$8:J140)," ")))))</f>
        <v xml:space="preserve"> </v>
      </c>
      <c r="K141" s="1">
        <f>IF(C$4=0,0,(SUM(D$8:D141)/C$4))</f>
        <v>0</v>
      </c>
      <c r="L141" s="9" t="str">
        <f t="shared" si="48"/>
        <v xml:space="preserve"> </v>
      </c>
      <c r="M141" s="2" t="str">
        <f>IF(U141=2,K141,IF(W141=2,K141-SUM(M$8:M140),IF(X141=2,K141-SUM(M$8:M140),IF(X140=2,1-SUM(M$8:M140)," "))))</f>
        <v xml:space="preserve"> </v>
      </c>
      <c r="N141" s="1" t="str">
        <f t="shared" si="49"/>
        <v xml:space="preserve"> </v>
      </c>
      <c r="P141" s="3" t="str">
        <f>IF(O141="Plus",$K141,IF(O141="Basis",$K141-SUM(P$8:P140),IF(O141="Breedte",$K141-SUM(P$8:P140),IF(O140="Breedte",1-SUM(P$8:P140)," "))))</f>
        <v xml:space="preserve"> </v>
      </c>
      <c r="Q141" s="57" t="str">
        <f t="shared" si="44"/>
        <v/>
      </c>
      <c r="R141" s="181">
        <f t="shared" si="64"/>
        <v>110</v>
      </c>
      <c r="S141" s="12">
        <f t="shared" si="50"/>
        <v>17</v>
      </c>
      <c r="T141" s="18">
        <f t="shared" si="51"/>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2"/>
        <v>1</v>
      </c>
      <c r="Z141" s="12">
        <f t="shared" si="53"/>
        <v>1</v>
      </c>
      <c r="AA141" s="12">
        <f t="shared" si="54"/>
        <v>1</v>
      </c>
      <c r="AB141" s="12">
        <f t="shared" si="55"/>
        <v>1</v>
      </c>
      <c r="AD141" s="12">
        <f t="shared" si="56"/>
        <v>17</v>
      </c>
      <c r="AE141" s="18">
        <f t="shared" si="57"/>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8"/>
        <v>1</v>
      </c>
      <c r="AK141" s="12">
        <f t="shared" si="59"/>
        <v>1</v>
      </c>
      <c r="AL141" s="12">
        <f t="shared" si="60"/>
        <v>1</v>
      </c>
      <c r="AM141" s="12">
        <f t="shared" si="61"/>
        <v>1</v>
      </c>
    </row>
    <row r="142" spans="1:39" ht="12" customHeight="1" x14ac:dyDescent="0.15">
      <c r="A142" s="5">
        <f t="shared" si="45"/>
        <v>0</v>
      </c>
      <c r="B142" s="5">
        <f t="shared" si="46"/>
        <v>0</v>
      </c>
      <c r="C142" s="14">
        <f t="shared" si="62"/>
        <v>16</v>
      </c>
      <c r="F142" s="242">
        <f>VLOOKUP(C142,Blad1!$A:$K,11,0)</f>
        <v>110</v>
      </c>
      <c r="G142" s="67" t="str">
        <f t="shared" si="63"/>
        <v/>
      </c>
      <c r="H142" s="4" t="str">
        <f>IF(G142="I",$K142,IF(G142="II",$K142-SUM(H$8:H141),IF(G142="III",$K142-SUM(H$8:H141),IF(G142="IV",$K142-SUM(H$8:H141),IF(G142="V",1-SUM(H$8:H141)," ")))))</f>
        <v xml:space="preserve"> </v>
      </c>
      <c r="I142" s="68" t="str">
        <f t="shared" si="47"/>
        <v/>
      </c>
      <c r="J142" s="43" t="str">
        <f>IF(I142="A",$K142,IF(I142="B",$K142-SUM(J$8:J141),IF(I142="C",$K142-SUM(J$8:J141),IF(I142="D",$K142-SUM(J$8:J141),IF(I142="E",1-SUM(J$8:J141)," ")))))</f>
        <v xml:space="preserve"> </v>
      </c>
      <c r="K142" s="1">
        <f>IF(C$4=0,0,(SUM(D$8:D142)/C$4))</f>
        <v>0</v>
      </c>
      <c r="L142" s="9" t="str">
        <f t="shared" si="48"/>
        <v xml:space="preserve"> </v>
      </c>
      <c r="M142" s="2" t="str">
        <f>IF(U142=2,K142,IF(W142=2,K142-SUM(M$8:M141),IF(X142=2,K142-SUM(M$8:M141),IF(X141=2,1-SUM(M$8:M141)," "))))</f>
        <v xml:space="preserve"> </v>
      </c>
      <c r="N142" s="1" t="str">
        <f t="shared" si="49"/>
        <v xml:space="preserve"> </v>
      </c>
      <c r="P142" s="3" t="str">
        <f>IF(O142="Plus",$K142,IF(O142="Basis",$K142-SUM(P$8:P141),IF(O142="Breedte",$K142-SUM(P$8:P141),IF(O141="Breedte",1-SUM(P$8:P141)," "))))</f>
        <v xml:space="preserve"> </v>
      </c>
      <c r="Q142" s="57" t="str">
        <f t="shared" si="44"/>
        <v/>
      </c>
      <c r="R142" s="181">
        <f t="shared" si="64"/>
        <v>110</v>
      </c>
      <c r="S142" s="12">
        <f t="shared" si="50"/>
        <v>16</v>
      </c>
      <c r="T142" s="18">
        <f t="shared" si="51"/>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2"/>
        <v>1</v>
      </c>
      <c r="Z142" s="12">
        <f t="shared" si="53"/>
        <v>1</v>
      </c>
      <c r="AA142" s="12">
        <f t="shared" si="54"/>
        <v>1</v>
      </c>
      <c r="AB142" s="12">
        <f t="shared" si="55"/>
        <v>1</v>
      </c>
      <c r="AD142" s="12">
        <f t="shared" si="56"/>
        <v>16</v>
      </c>
      <c r="AE142" s="18">
        <f t="shared" si="57"/>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8"/>
        <v>1</v>
      </c>
      <c r="AK142" s="12">
        <f t="shared" si="59"/>
        <v>1</v>
      </c>
      <c r="AL142" s="12">
        <f t="shared" si="60"/>
        <v>1</v>
      </c>
      <c r="AM142" s="12">
        <f t="shared" si="61"/>
        <v>1</v>
      </c>
    </row>
    <row r="143" spans="1:39" ht="12" customHeight="1" x14ac:dyDescent="0.15">
      <c r="A143" s="5">
        <f t="shared" si="45"/>
        <v>0</v>
      </c>
      <c r="B143" s="5">
        <f t="shared" si="46"/>
        <v>0</v>
      </c>
      <c r="C143" s="14">
        <f t="shared" si="62"/>
        <v>15</v>
      </c>
      <c r="F143" s="242">
        <f>VLOOKUP(C143,Blad1!$A:$K,11,0)</f>
        <v>110</v>
      </c>
      <c r="G143" s="67" t="str">
        <f t="shared" si="63"/>
        <v/>
      </c>
      <c r="H143" s="4" t="str">
        <f>IF(G143="I",$K143,IF(G143="II",$K143-SUM(H$8:H142),IF(G143="III",$K143-SUM(H$8:H142),IF(G143="IV",$K143-SUM(H$8:H142),IF(G143="V",1-SUM(H$8:H142)," ")))))</f>
        <v xml:space="preserve"> </v>
      </c>
      <c r="I143" s="68" t="str">
        <f t="shared" si="47"/>
        <v/>
      </c>
      <c r="J143" s="43" t="str">
        <f>IF(I143="A",$K143,IF(I143="B",$K143-SUM(J$8:J142),IF(I143="C",$K143-SUM(J$8:J142),IF(I143="D",$K143-SUM(J$8:J142),IF(I143="E",1-SUM(J$8:J142)," ")))))</f>
        <v xml:space="preserve"> </v>
      </c>
      <c r="K143" s="1">
        <f>IF(C$4=0,0,(SUM(D$8:D143)/C$4))</f>
        <v>0</v>
      </c>
      <c r="L143" s="9" t="str">
        <f t="shared" si="48"/>
        <v xml:space="preserve"> </v>
      </c>
      <c r="M143" s="2" t="str">
        <f>IF(U143=2,K143,IF(W143=2,K143-SUM(M$8:M142),IF(X143=2,K143-SUM(M$8:M142),IF(X142=2,1-SUM(M$8:M142)," "))))</f>
        <v xml:space="preserve"> </v>
      </c>
      <c r="N143" s="1" t="str">
        <f t="shared" si="49"/>
        <v xml:space="preserve"> </v>
      </c>
      <c r="P143" s="3" t="str">
        <f>IF(O143="Plus",$K143,IF(O143="Basis",$K143-SUM(P$8:P142),IF(O143="Breedte",$K143-SUM(P$8:P142),IF(O142="Breedte",1-SUM(P$8:P142)," "))))</f>
        <v xml:space="preserve"> </v>
      </c>
      <c r="Q143" s="57" t="str">
        <f t="shared" ref="Q143:Q206" si="65">IF(L142="plus",IF(E143=0,"",CONCATENATE(E143,", ")),IF(L142="basis",IF(E143=0,"",CONCATENATE(E143,", ")),CONCATENATE(Q142,IF(E143=0,"",CONCATENATE(E143,", ")))))</f>
        <v/>
      </c>
      <c r="R143" s="181">
        <f t="shared" si="64"/>
        <v>110</v>
      </c>
      <c r="S143" s="12">
        <f t="shared" si="50"/>
        <v>15</v>
      </c>
      <c r="T143" s="18">
        <f t="shared" si="51"/>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2"/>
        <v>1</v>
      </c>
      <c r="Z143" s="12">
        <f t="shared" si="53"/>
        <v>1</v>
      </c>
      <c r="AA143" s="12">
        <f t="shared" si="54"/>
        <v>1</v>
      </c>
      <c r="AB143" s="12">
        <f t="shared" si="55"/>
        <v>1</v>
      </c>
      <c r="AD143" s="12">
        <f t="shared" si="56"/>
        <v>15</v>
      </c>
      <c r="AE143" s="18">
        <f t="shared" si="57"/>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8"/>
        <v>1</v>
      </c>
      <c r="AK143" s="12">
        <f t="shared" si="59"/>
        <v>1</v>
      </c>
      <c r="AL143" s="12">
        <f t="shared" si="60"/>
        <v>1</v>
      </c>
      <c r="AM143" s="12">
        <f t="shared" si="61"/>
        <v>1</v>
      </c>
    </row>
    <row r="144" spans="1:39" ht="12" customHeight="1" x14ac:dyDescent="0.15">
      <c r="A144" s="5">
        <f t="shared" si="45"/>
        <v>0</v>
      </c>
      <c r="B144" s="5">
        <f t="shared" si="46"/>
        <v>0</v>
      </c>
      <c r="C144" s="14">
        <f t="shared" si="62"/>
        <v>14</v>
      </c>
      <c r="F144" s="242">
        <f>VLOOKUP(C144,Blad1!$A:$K,11,0)</f>
        <v>110</v>
      </c>
      <c r="G144" s="67" t="str">
        <f t="shared" si="63"/>
        <v/>
      </c>
      <c r="H144" s="4" t="str">
        <f>IF(G144="I",$K144,IF(G144="II",$K144-SUM(H$8:H143),IF(G144="III",$K144-SUM(H$8:H143),IF(G144="IV",$K144-SUM(H$8:H143),IF(G144="V",1-SUM(H$8:H143)," ")))))</f>
        <v xml:space="preserve"> </v>
      </c>
      <c r="I144" s="68" t="str">
        <f t="shared" si="47"/>
        <v/>
      </c>
      <c r="J144" s="43" t="str">
        <f>IF(I144="A",$K144,IF(I144="B",$K144-SUM(J$8:J143),IF(I144="C",$K144-SUM(J$8:J143),IF(I144="D",$K144-SUM(J$8:J143),IF(I144="E",1-SUM(J$8:J143)," ")))))</f>
        <v xml:space="preserve"> </v>
      </c>
      <c r="K144" s="1">
        <f>IF(C$4=0,0,(SUM(D$8:D144)/C$4))</f>
        <v>0</v>
      </c>
      <c r="L144" s="9" t="str">
        <f t="shared" si="48"/>
        <v xml:space="preserve"> </v>
      </c>
      <c r="M144" s="2" t="str">
        <f>IF(U144=2,K144,IF(W144=2,K144-SUM(M$8:M143),IF(X144=2,K144-SUM(M$8:M143),IF(X143=2,1-SUM(M$8:M143)," "))))</f>
        <v xml:space="preserve"> </v>
      </c>
      <c r="N144" s="1" t="str">
        <f t="shared" si="49"/>
        <v xml:space="preserve"> </v>
      </c>
      <c r="P144" s="3" t="str">
        <f>IF(O144="Plus",$K144,IF(O144="Basis",$K144-SUM(P$8:P143),IF(O144="Breedte",$K144-SUM(P$8:P143),IF(O143="Breedte",1-SUM(P$8:P143)," "))))</f>
        <v xml:space="preserve"> </v>
      </c>
      <c r="Q144" s="57" t="str">
        <f t="shared" si="65"/>
        <v/>
      </c>
      <c r="R144" s="181">
        <f t="shared" si="64"/>
        <v>110</v>
      </c>
      <c r="S144" s="12">
        <f t="shared" si="50"/>
        <v>14</v>
      </c>
      <c r="T144" s="18">
        <f t="shared" si="51"/>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2"/>
        <v>1</v>
      </c>
      <c r="Z144" s="12">
        <f t="shared" si="53"/>
        <v>1</v>
      </c>
      <c r="AA144" s="12">
        <f t="shared" si="54"/>
        <v>1</v>
      </c>
      <c r="AB144" s="12">
        <f t="shared" si="55"/>
        <v>1</v>
      </c>
      <c r="AD144" s="12">
        <f t="shared" si="56"/>
        <v>14</v>
      </c>
      <c r="AE144" s="18">
        <f t="shared" si="57"/>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8"/>
        <v>1</v>
      </c>
      <c r="AK144" s="12">
        <f t="shared" si="59"/>
        <v>1</v>
      </c>
      <c r="AL144" s="12">
        <f t="shared" si="60"/>
        <v>1</v>
      </c>
      <c r="AM144" s="12">
        <f t="shared" si="61"/>
        <v>1</v>
      </c>
    </row>
    <row r="145" spans="1:39" ht="12" customHeight="1" x14ac:dyDescent="0.15">
      <c r="A145" s="5">
        <f t="shared" si="45"/>
        <v>0</v>
      </c>
      <c r="B145" s="5">
        <f t="shared" si="46"/>
        <v>0</v>
      </c>
      <c r="C145" s="14">
        <f t="shared" si="62"/>
        <v>13</v>
      </c>
      <c r="F145" s="242">
        <f>VLOOKUP(C145,Blad1!$A:$K,11,0)</f>
        <v>110</v>
      </c>
      <c r="G145" s="67" t="str">
        <f t="shared" si="63"/>
        <v/>
      </c>
      <c r="H145" s="4" t="str">
        <f>IF(G145="I",$K145,IF(G145="II",$K145-SUM(H$8:H144),IF(G145="III",$K145-SUM(H$8:H144),IF(G145="IV",$K145-SUM(H$8:H144),IF(G145="V",1-SUM(H$8:H144)," ")))))</f>
        <v xml:space="preserve"> </v>
      </c>
      <c r="I145" s="68" t="str">
        <f t="shared" si="47"/>
        <v/>
      </c>
      <c r="J145" s="43" t="str">
        <f>IF(I145="A",$K145,IF(I145="B",$K145-SUM(J$8:J144),IF(I145="C",$K145-SUM(J$8:J144),IF(I145="D",$K145-SUM(J$8:J144),IF(I145="E",1-SUM(J$8:J144)," ")))))</f>
        <v xml:space="preserve"> </v>
      </c>
      <c r="K145" s="1">
        <f>IF(C$4=0,0,(SUM(D$8:D145)/C$4))</f>
        <v>0</v>
      </c>
      <c r="L145" s="9" t="str">
        <f t="shared" si="48"/>
        <v xml:space="preserve"> </v>
      </c>
      <c r="M145" s="2" t="str">
        <f>IF(U145=2,K145,IF(W145=2,K145-SUM(M$8:M144),IF(X145=2,K145-SUM(M$8:M144),IF(X144=2,1-SUM(M$8:M144)," "))))</f>
        <v xml:space="preserve"> </v>
      </c>
      <c r="N145" s="1" t="str">
        <f t="shared" si="49"/>
        <v xml:space="preserve"> </v>
      </c>
      <c r="P145" s="3" t="str">
        <f>IF(O145="Plus",$K145,IF(O145="Basis",$K145-SUM(P$8:P144),IF(O145="Breedte",$K145-SUM(P$8:P144),IF(O144="Breedte",1-SUM(P$8:P144)," "))))</f>
        <v xml:space="preserve"> </v>
      </c>
      <c r="Q145" s="57" t="str">
        <f t="shared" si="65"/>
        <v/>
      </c>
      <c r="R145" s="181">
        <f t="shared" si="64"/>
        <v>110</v>
      </c>
      <c r="S145" s="12">
        <f t="shared" si="50"/>
        <v>13</v>
      </c>
      <c r="T145" s="18">
        <f t="shared" si="51"/>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2"/>
        <v>1</v>
      </c>
      <c r="Z145" s="12">
        <f t="shared" si="53"/>
        <v>1</v>
      </c>
      <c r="AA145" s="12">
        <f t="shared" si="54"/>
        <v>1</v>
      </c>
      <c r="AB145" s="12">
        <f t="shared" si="55"/>
        <v>1</v>
      </c>
      <c r="AD145" s="12">
        <f t="shared" si="56"/>
        <v>13</v>
      </c>
      <c r="AE145" s="18">
        <f t="shared" si="57"/>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8"/>
        <v>1</v>
      </c>
      <c r="AK145" s="12">
        <f t="shared" si="59"/>
        <v>1</v>
      </c>
      <c r="AL145" s="12">
        <f t="shared" si="60"/>
        <v>1</v>
      </c>
      <c r="AM145" s="12">
        <f t="shared" si="61"/>
        <v>1</v>
      </c>
    </row>
    <row r="146" spans="1:39" ht="12" customHeight="1" x14ac:dyDescent="0.15">
      <c r="A146" s="5">
        <f t="shared" si="45"/>
        <v>0</v>
      </c>
      <c r="B146" s="5">
        <f t="shared" si="46"/>
        <v>0</v>
      </c>
      <c r="C146" s="14">
        <f t="shared" si="62"/>
        <v>12</v>
      </c>
      <c r="F146" s="242">
        <f>VLOOKUP(C146,Blad1!$A:$K,11,0)</f>
        <v>110</v>
      </c>
      <c r="G146" s="67" t="str">
        <f t="shared" si="63"/>
        <v/>
      </c>
      <c r="H146" s="4" t="str">
        <f>IF(G146="I",$K146,IF(G146="II",$K146-SUM(H$8:H145),IF(G146="III",$K146-SUM(H$8:H145),IF(G146="IV",$K146-SUM(H$8:H145),IF(G146="V",1-SUM(H$8:H145)," ")))))</f>
        <v xml:space="preserve"> </v>
      </c>
      <c r="I146" s="68" t="str">
        <f t="shared" si="47"/>
        <v/>
      </c>
      <c r="J146" s="43" t="str">
        <f>IF(I146="A",$K146,IF(I146="B",$K146-SUM(J$8:J145),IF(I146="C",$K146-SUM(J$8:J145),IF(I146="D",$K146-SUM(J$8:J145),IF(I146="E",1-SUM(J$8:J145)," ")))))</f>
        <v xml:space="preserve"> </v>
      </c>
      <c r="K146" s="1">
        <f>IF(C$4=0,0,(SUM(D$8:D146)/C$4))</f>
        <v>0</v>
      </c>
      <c r="L146" s="9" t="str">
        <f t="shared" si="48"/>
        <v xml:space="preserve"> </v>
      </c>
      <c r="M146" s="2" t="str">
        <f>IF(U146=2,K146,IF(W146=2,K146-SUM(M$8:M145),IF(X146=2,K146-SUM(M$8:M145),IF(X145=2,1-SUM(M$8:M145)," "))))</f>
        <v xml:space="preserve"> </v>
      </c>
      <c r="N146" s="1" t="str">
        <f t="shared" si="49"/>
        <v xml:space="preserve"> </v>
      </c>
      <c r="P146" s="3" t="str">
        <f>IF(O146="Plus",$K146,IF(O146="Basis",$K146-SUM(P$8:P145),IF(O146="Breedte",$K146-SUM(P$8:P145),IF(O145="Breedte",1-SUM(P$8:P145)," "))))</f>
        <v xml:space="preserve"> </v>
      </c>
      <c r="Q146" s="57" t="str">
        <f t="shared" si="65"/>
        <v/>
      </c>
      <c r="R146" s="181">
        <f t="shared" si="64"/>
        <v>110</v>
      </c>
      <c r="S146" s="12">
        <f t="shared" si="50"/>
        <v>12</v>
      </c>
      <c r="T146" s="18">
        <f t="shared" si="51"/>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2"/>
        <v>1</v>
      </c>
      <c r="Z146" s="12">
        <f t="shared" si="53"/>
        <v>1</v>
      </c>
      <c r="AA146" s="12">
        <f t="shared" si="54"/>
        <v>1</v>
      </c>
      <c r="AB146" s="12">
        <f t="shared" si="55"/>
        <v>1</v>
      </c>
      <c r="AD146" s="12">
        <f t="shared" si="56"/>
        <v>12</v>
      </c>
      <c r="AE146" s="18">
        <f t="shared" si="57"/>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8"/>
        <v>1</v>
      </c>
      <c r="AK146" s="12">
        <f t="shared" si="59"/>
        <v>1</v>
      </c>
      <c r="AL146" s="12">
        <f t="shared" si="60"/>
        <v>1</v>
      </c>
      <c r="AM146" s="12">
        <f t="shared" si="61"/>
        <v>1</v>
      </c>
    </row>
    <row r="147" spans="1:39" ht="12" customHeight="1" x14ac:dyDescent="0.15">
      <c r="A147" s="5">
        <f t="shared" si="45"/>
        <v>0</v>
      </c>
      <c r="B147" s="5">
        <f t="shared" si="46"/>
        <v>0</v>
      </c>
      <c r="C147" s="14">
        <f t="shared" si="62"/>
        <v>11</v>
      </c>
      <c r="F147" s="242">
        <f>VLOOKUP(C147,Blad1!$A:$K,11,0)</f>
        <v>110</v>
      </c>
      <c r="G147" s="67" t="str">
        <f t="shared" si="63"/>
        <v/>
      </c>
      <c r="H147" s="4" t="str">
        <f>IF(G147="I",$K147,IF(G147="II",$K147-SUM(H$8:H146),IF(G147="III",$K147-SUM(H$8:H146),IF(G147="IV",$K147-SUM(H$8:H146),IF(G147="V",1-SUM(H$8:H146)," ")))))</f>
        <v xml:space="preserve"> </v>
      </c>
      <c r="I147" s="68" t="str">
        <f t="shared" si="47"/>
        <v/>
      </c>
      <c r="J147" s="43" t="str">
        <f>IF(I147="A",$K147,IF(I147="B",$K147-SUM(J$8:J146),IF(I147="C",$K147-SUM(J$8:J146),IF(I147="D",$K147-SUM(J$8:J146),IF(I147="E",1-SUM(J$8:J146)," ")))))</f>
        <v xml:space="preserve"> </v>
      </c>
      <c r="K147" s="1">
        <f>IF(C$4=0,0,(SUM(D$8:D147)/C$4))</f>
        <v>0</v>
      </c>
      <c r="L147" s="9" t="str">
        <f t="shared" si="48"/>
        <v xml:space="preserve"> </v>
      </c>
      <c r="M147" s="2" t="str">
        <f>IF(U147=2,K147,IF(W147=2,K147-SUM(M$8:M146),IF(X147=2,K147-SUM(M$8:M146),IF(X146=2,1-SUM(M$8:M146)," "))))</f>
        <v xml:space="preserve"> </v>
      </c>
      <c r="N147" s="1" t="str">
        <f t="shared" si="49"/>
        <v xml:space="preserve"> </v>
      </c>
      <c r="P147" s="3" t="str">
        <f>IF(O147="Plus",$K147,IF(O147="Basis",$K147-SUM(P$8:P146),IF(O147="Breedte",$K147-SUM(P$8:P146),IF(O146="Breedte",1-SUM(P$8:P146)," "))))</f>
        <v xml:space="preserve"> </v>
      </c>
      <c r="Q147" s="57" t="str">
        <f t="shared" si="65"/>
        <v/>
      </c>
      <c r="R147" s="181">
        <f t="shared" si="64"/>
        <v>110</v>
      </c>
      <c r="S147" s="12">
        <f t="shared" si="50"/>
        <v>11</v>
      </c>
      <c r="T147" s="18">
        <f t="shared" si="51"/>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2"/>
        <v>1</v>
      </c>
      <c r="Z147" s="12">
        <f t="shared" si="53"/>
        <v>1</v>
      </c>
      <c r="AA147" s="12">
        <f t="shared" si="54"/>
        <v>1</v>
      </c>
      <c r="AB147" s="12">
        <f t="shared" si="55"/>
        <v>1</v>
      </c>
      <c r="AD147" s="12">
        <f t="shared" si="56"/>
        <v>11</v>
      </c>
      <c r="AE147" s="18">
        <f t="shared" si="57"/>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8"/>
        <v>1</v>
      </c>
      <c r="AK147" s="12">
        <f t="shared" si="59"/>
        <v>1</v>
      </c>
      <c r="AL147" s="12">
        <f t="shared" si="60"/>
        <v>1</v>
      </c>
      <c r="AM147" s="12">
        <f t="shared" si="61"/>
        <v>1</v>
      </c>
    </row>
    <row r="148" spans="1:39" ht="12" customHeight="1" x14ac:dyDescent="0.15">
      <c r="A148" s="5">
        <f t="shared" si="45"/>
        <v>0</v>
      </c>
      <c r="B148" s="5">
        <f t="shared" si="46"/>
        <v>0</v>
      </c>
      <c r="C148" s="14">
        <f t="shared" si="62"/>
        <v>10</v>
      </c>
      <c r="F148" s="242">
        <f>VLOOKUP(C148,Blad1!$A:$K,11,0)</f>
        <v>110</v>
      </c>
      <c r="G148" s="67" t="str">
        <f t="shared" si="63"/>
        <v/>
      </c>
      <c r="H148" s="4" t="str">
        <f>IF(G148="I",$K148,IF(G148="II",$K148-SUM(H$8:H147),IF(G148="III",$K148-SUM(H$8:H147),IF(G148="IV",$K148-SUM(H$8:H147),IF(G148="V",1-SUM(H$8:H147)," ")))))</f>
        <v xml:space="preserve"> </v>
      </c>
      <c r="I148" s="68" t="str">
        <f t="shared" si="47"/>
        <v/>
      </c>
      <c r="J148" s="43" t="str">
        <f>IF(I148="A",$K148,IF(I148="B",$K148-SUM(J$8:J147),IF(I148="C",$K148-SUM(J$8:J147),IF(I148="D",$K148-SUM(J$8:J147),IF(I148="E",1-SUM(J$8:J147)," ")))))</f>
        <v xml:space="preserve"> </v>
      </c>
      <c r="K148" s="1">
        <f>IF(C$4=0,0,(SUM(D$8:D148)/C$4))</f>
        <v>0</v>
      </c>
      <c r="L148" s="9" t="str">
        <f t="shared" si="48"/>
        <v xml:space="preserve"> </v>
      </c>
      <c r="M148" s="2" t="str">
        <f>IF(U148=2,K148,IF(W148=2,K148-SUM(M$8:M147),IF(X148=2,K148-SUM(M$8:M147),IF(X147=2,1-SUM(M$8:M147)," "))))</f>
        <v xml:space="preserve"> </v>
      </c>
      <c r="N148" s="1" t="str">
        <f t="shared" si="49"/>
        <v xml:space="preserve"> </v>
      </c>
      <c r="P148" s="3" t="str">
        <f>IF(O148="Plus",$K148,IF(O148="Basis",$K148-SUM(P$8:P147),IF(O148="Breedte",$K148-SUM(P$8:P147),IF(O147="Breedte",1-SUM(P$8:P147)," "))))</f>
        <v xml:space="preserve"> </v>
      </c>
      <c r="Q148" s="57" t="str">
        <f t="shared" si="65"/>
        <v/>
      </c>
      <c r="R148" s="181">
        <f t="shared" si="64"/>
        <v>110</v>
      </c>
      <c r="S148" s="12">
        <f t="shared" si="50"/>
        <v>10</v>
      </c>
      <c r="T148" s="18">
        <f t="shared" si="51"/>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2"/>
        <v>1</v>
      </c>
      <c r="Z148" s="12">
        <f t="shared" si="53"/>
        <v>1</v>
      </c>
      <c r="AA148" s="12">
        <f t="shared" si="54"/>
        <v>1</v>
      </c>
      <c r="AB148" s="12">
        <f t="shared" si="55"/>
        <v>1</v>
      </c>
      <c r="AD148" s="12">
        <f t="shared" si="56"/>
        <v>10</v>
      </c>
      <c r="AE148" s="18">
        <f t="shared" si="57"/>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8"/>
        <v>1</v>
      </c>
      <c r="AK148" s="12">
        <f t="shared" si="59"/>
        <v>1</v>
      </c>
      <c r="AL148" s="12">
        <f t="shared" si="60"/>
        <v>1</v>
      </c>
      <c r="AM148" s="12">
        <f t="shared" si="61"/>
        <v>1</v>
      </c>
    </row>
    <row r="149" spans="1:39" ht="12" customHeight="1" x14ac:dyDescent="0.15">
      <c r="A149" s="5">
        <f t="shared" si="45"/>
        <v>0</v>
      </c>
      <c r="B149" s="5">
        <f t="shared" si="46"/>
        <v>0</v>
      </c>
      <c r="C149" s="14">
        <f t="shared" si="62"/>
        <v>9</v>
      </c>
      <c r="F149" s="242">
        <f>VLOOKUP(C149,Blad1!$A:$K,11,0)</f>
        <v>110</v>
      </c>
      <c r="G149" s="67" t="str">
        <f t="shared" si="63"/>
        <v/>
      </c>
      <c r="H149" s="4" t="str">
        <f>IF(G149="I",$K149,IF(G149="II",$K149-SUM(H$8:H148),IF(G149="III",$K149-SUM(H$8:H148),IF(G149="IV",$K149-SUM(H$8:H148),IF(G149="V",1-SUM(H$8:H148)," ")))))</f>
        <v xml:space="preserve"> </v>
      </c>
      <c r="I149" s="68" t="str">
        <f t="shared" si="47"/>
        <v/>
      </c>
      <c r="J149" s="43" t="str">
        <f>IF(I149="A",$K149,IF(I149="B",$K149-SUM(J$8:J148),IF(I149="C",$K149-SUM(J$8:J148),IF(I149="D",$K149-SUM(J$8:J148),IF(I149="E",1-SUM(J$8:J148)," ")))))</f>
        <v xml:space="preserve"> </v>
      </c>
      <c r="K149" s="1">
        <f>IF(C$4=0,0,(SUM(D$8:D149)/C$4))</f>
        <v>0</v>
      </c>
      <c r="L149" s="9" t="str">
        <f t="shared" si="48"/>
        <v xml:space="preserve"> </v>
      </c>
      <c r="M149" s="2" t="str">
        <f>IF(U149=2,K149,IF(W149=2,K149-SUM(M$8:M148),IF(X149=2,K149-SUM(M$8:M148),IF(X148=2,1-SUM(M$8:M148)," "))))</f>
        <v xml:space="preserve"> </v>
      </c>
      <c r="N149" s="1" t="str">
        <f t="shared" si="49"/>
        <v xml:space="preserve"> </v>
      </c>
      <c r="P149" s="3" t="str">
        <f>IF(O149="Plus",$K149,IF(O149="Basis",$K149-SUM(P$8:P148),IF(O149="Breedte",$K149-SUM(P$8:P148),IF(O148="Breedte",1-SUM(P$8:P148)," "))))</f>
        <v xml:space="preserve"> </v>
      </c>
      <c r="Q149" s="57" t="str">
        <f t="shared" si="65"/>
        <v/>
      </c>
      <c r="R149" s="181">
        <f t="shared" si="64"/>
        <v>110</v>
      </c>
      <c r="S149" s="12">
        <f t="shared" si="50"/>
        <v>9</v>
      </c>
      <c r="T149" s="18">
        <f t="shared" si="51"/>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2"/>
        <v>1</v>
      </c>
      <c r="Z149" s="12">
        <f t="shared" si="53"/>
        <v>1</v>
      </c>
      <c r="AA149" s="12">
        <f t="shared" si="54"/>
        <v>1</v>
      </c>
      <c r="AB149" s="12">
        <f t="shared" si="55"/>
        <v>1</v>
      </c>
      <c r="AD149" s="12">
        <f t="shared" si="56"/>
        <v>9</v>
      </c>
      <c r="AE149" s="18">
        <f t="shared" si="57"/>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8"/>
        <v>1</v>
      </c>
      <c r="AK149" s="12">
        <f t="shared" si="59"/>
        <v>1</v>
      </c>
      <c r="AL149" s="12">
        <f t="shared" si="60"/>
        <v>1</v>
      </c>
      <c r="AM149" s="12">
        <f t="shared" si="61"/>
        <v>1</v>
      </c>
    </row>
    <row r="150" spans="1:39" ht="12" customHeight="1" x14ac:dyDescent="0.15">
      <c r="A150" s="5">
        <f t="shared" si="45"/>
        <v>0</v>
      </c>
      <c r="B150" s="5">
        <f t="shared" si="46"/>
        <v>0</v>
      </c>
      <c r="C150" s="14">
        <f t="shared" si="62"/>
        <v>8</v>
      </c>
      <c r="F150" s="242">
        <f>VLOOKUP(C150,Blad1!$A:$K,11,0)</f>
        <v>110</v>
      </c>
      <c r="G150" s="67" t="str">
        <f t="shared" si="63"/>
        <v/>
      </c>
      <c r="H150" s="4" t="str">
        <f>IF(G150="I",$K150,IF(G150="II",$K150-SUM(H$8:H149),IF(G150="III",$K150-SUM(H$8:H149),IF(G150="IV",$K150-SUM(H$8:H149),IF(G150="V",1-SUM(H$8:H149)," ")))))</f>
        <v xml:space="preserve"> </v>
      </c>
      <c r="I150" s="68" t="str">
        <f t="shared" si="47"/>
        <v/>
      </c>
      <c r="J150" s="43" t="str">
        <f>IF(I150="A",$K150,IF(I150="B",$K150-SUM(J$8:J149),IF(I150="C",$K150-SUM(J$8:J149),IF(I150="D",$K150-SUM(J$8:J149),IF(I150="E",1-SUM(J$8:J149)," ")))))</f>
        <v xml:space="preserve"> </v>
      </c>
      <c r="K150" s="1">
        <f>IF(C$4=0,0,(SUM(D$8:D150)/C$4))</f>
        <v>0</v>
      </c>
      <c r="L150" s="9" t="str">
        <f t="shared" si="48"/>
        <v xml:space="preserve"> </v>
      </c>
      <c r="M150" s="2" t="str">
        <f>IF(U150=2,K150,IF(W150=2,K150-SUM(M$8:M149),IF(X150=2,K150-SUM(M$8:M149),IF(X149=2,1-SUM(M$8:M149)," "))))</f>
        <v xml:space="preserve"> </v>
      </c>
      <c r="N150" s="1" t="str">
        <f t="shared" si="49"/>
        <v xml:space="preserve"> </v>
      </c>
      <c r="P150" s="3" t="str">
        <f>IF(O150="Plus",$K150,IF(O150="Basis",$K150-SUM(P$8:P149),IF(O150="Breedte",$K150-SUM(P$8:P149),IF(O149="Breedte",1-SUM(P$8:P149)," "))))</f>
        <v xml:space="preserve"> </v>
      </c>
      <c r="Q150" s="57" t="str">
        <f t="shared" si="65"/>
        <v/>
      </c>
      <c r="R150" s="181">
        <f t="shared" si="64"/>
        <v>110</v>
      </c>
      <c r="S150" s="12">
        <f t="shared" si="50"/>
        <v>8</v>
      </c>
      <c r="T150" s="18">
        <f t="shared" si="51"/>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2"/>
        <v>1</v>
      </c>
      <c r="Z150" s="12">
        <f t="shared" si="53"/>
        <v>1</v>
      </c>
      <c r="AA150" s="12">
        <f t="shared" si="54"/>
        <v>1</v>
      </c>
      <c r="AB150" s="12">
        <f t="shared" si="55"/>
        <v>1</v>
      </c>
      <c r="AD150" s="12">
        <f t="shared" si="56"/>
        <v>8</v>
      </c>
      <c r="AE150" s="18">
        <f t="shared" si="57"/>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8"/>
        <v>1</v>
      </c>
      <c r="AK150" s="12">
        <f t="shared" si="59"/>
        <v>1</v>
      </c>
      <c r="AL150" s="12">
        <f t="shared" si="60"/>
        <v>1</v>
      </c>
      <c r="AM150" s="12">
        <f t="shared" si="61"/>
        <v>1</v>
      </c>
    </row>
    <row r="151" spans="1:39" ht="12" customHeight="1" x14ac:dyDescent="0.15">
      <c r="A151" s="5">
        <f t="shared" si="45"/>
        <v>0</v>
      </c>
      <c r="B151" s="5">
        <f t="shared" si="46"/>
        <v>0</v>
      </c>
      <c r="C151" s="14">
        <f t="shared" si="62"/>
        <v>7</v>
      </c>
      <c r="F151" s="242">
        <f>VLOOKUP(C151,Blad1!$A:$K,11,0)</f>
        <v>110</v>
      </c>
      <c r="G151" s="67" t="str">
        <f t="shared" si="63"/>
        <v/>
      </c>
      <c r="H151" s="4" t="str">
        <f>IF(G151="I",$K151,IF(G151="II",$K151-SUM(H$8:H150),IF(G151="III",$K151-SUM(H$8:H150),IF(G151="IV",$K151-SUM(H$8:H150),IF(G151="V",1-SUM(H$8:H150)," ")))))</f>
        <v xml:space="preserve"> </v>
      </c>
      <c r="I151" s="68" t="str">
        <f t="shared" si="47"/>
        <v/>
      </c>
      <c r="J151" s="43" t="str">
        <f>IF(I151="A",$K151,IF(I151="B",$K151-SUM(J$8:J150),IF(I151="C",$K151-SUM(J$8:J150),IF(I151="D",$K151-SUM(J$8:J150),IF(I151="E",1-SUM(J$8:J150)," ")))))</f>
        <v xml:space="preserve"> </v>
      </c>
      <c r="K151" s="1">
        <f>IF(C$4=0,0,(SUM(D$8:D151)/C$4))</f>
        <v>0</v>
      </c>
      <c r="L151" s="9" t="str">
        <f t="shared" si="48"/>
        <v xml:space="preserve"> </v>
      </c>
      <c r="M151" s="2" t="str">
        <f>IF(U151=2,K151,IF(W151=2,K151-SUM(M$8:M150),IF(X151=2,K151-SUM(M$8:M150),IF(X150=2,1-SUM(M$8:M150)," "))))</f>
        <v xml:space="preserve"> </v>
      </c>
      <c r="N151" s="1" t="str">
        <f t="shared" si="49"/>
        <v xml:space="preserve"> </v>
      </c>
      <c r="P151" s="3" t="str">
        <f>IF(O151="Plus",$K151,IF(O151="Basis",$K151-SUM(P$8:P150),IF(O151="Breedte",$K151-SUM(P$8:P150),IF(O150="Breedte",1-SUM(P$8:P150)," "))))</f>
        <v xml:space="preserve"> </v>
      </c>
      <c r="Q151" s="57" t="str">
        <f t="shared" si="65"/>
        <v/>
      </c>
      <c r="R151" s="181">
        <f t="shared" si="64"/>
        <v>110</v>
      </c>
      <c r="S151" s="12">
        <f t="shared" si="50"/>
        <v>7</v>
      </c>
      <c r="T151" s="18">
        <f t="shared" si="51"/>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2"/>
        <v>1</v>
      </c>
      <c r="Z151" s="12">
        <f t="shared" si="53"/>
        <v>1</v>
      </c>
      <c r="AA151" s="12">
        <f t="shared" si="54"/>
        <v>1</v>
      </c>
      <c r="AB151" s="12">
        <f t="shared" si="55"/>
        <v>1</v>
      </c>
      <c r="AD151" s="12">
        <f t="shared" si="56"/>
        <v>7</v>
      </c>
      <c r="AE151" s="18">
        <f t="shared" si="57"/>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8"/>
        <v>1</v>
      </c>
      <c r="AK151" s="12">
        <f t="shared" si="59"/>
        <v>1</v>
      </c>
      <c r="AL151" s="12">
        <f t="shared" si="60"/>
        <v>1</v>
      </c>
      <c r="AM151" s="12">
        <f t="shared" si="61"/>
        <v>1</v>
      </c>
    </row>
    <row r="152" spans="1:39" ht="12" customHeight="1" x14ac:dyDescent="0.15">
      <c r="A152" s="5">
        <f t="shared" si="45"/>
        <v>0</v>
      </c>
      <c r="B152" s="5">
        <f t="shared" si="46"/>
        <v>0</v>
      </c>
      <c r="C152" s="14">
        <f t="shared" si="62"/>
        <v>6</v>
      </c>
      <c r="F152" s="242">
        <f>VLOOKUP(C152,Blad1!$A:$K,11,0)</f>
        <v>110</v>
      </c>
      <c r="G152" s="67" t="str">
        <f t="shared" si="63"/>
        <v/>
      </c>
      <c r="H152" s="4" t="str">
        <f>IF(G152="I",$K152,IF(G152="II",$K152-SUM(H$8:H151),IF(G152="III",$K152-SUM(H$8:H151),IF(G152="IV",$K152-SUM(H$8:H151),IF(G152="V",1-SUM(H$8:H151)," ")))))</f>
        <v xml:space="preserve"> </v>
      </c>
      <c r="I152" s="68" t="str">
        <f t="shared" si="47"/>
        <v/>
      </c>
      <c r="J152" s="43" t="str">
        <f>IF(I152="A",$K152,IF(I152="B",$K152-SUM(J$8:J151),IF(I152="C",$K152-SUM(J$8:J151),IF(I152="D",$K152-SUM(J$8:J151),IF(I152="E",1-SUM(J$8:J151)," ")))))</f>
        <v xml:space="preserve"> </v>
      </c>
      <c r="K152" s="1">
        <f>IF(C$4=0,0,(SUM(D$8:D152)/C$4))</f>
        <v>0</v>
      </c>
      <c r="L152" s="9" t="str">
        <f t="shared" si="48"/>
        <v xml:space="preserve"> </v>
      </c>
      <c r="M152" s="2" t="str">
        <f>IF(U152=2,K152,IF(W152=2,K152-SUM(M$8:M151),IF(X152=2,K152-SUM(M$8:M151),IF(X151=2,1-SUM(M$8:M151)," "))))</f>
        <v xml:space="preserve"> </v>
      </c>
      <c r="N152" s="1" t="str">
        <f t="shared" si="49"/>
        <v xml:space="preserve"> </v>
      </c>
      <c r="P152" s="3" t="str">
        <f>IF(O152="Plus",$K152,IF(O152="Basis",$K152-SUM(P$8:P151),IF(O152="Breedte",$K152-SUM(P$8:P151),IF(O151="Breedte",1-SUM(P$8:P151)," "))))</f>
        <v xml:space="preserve"> </v>
      </c>
      <c r="Q152" s="57" t="str">
        <f t="shared" si="65"/>
        <v/>
      </c>
      <c r="R152" s="181">
        <f t="shared" si="64"/>
        <v>110</v>
      </c>
      <c r="S152" s="12">
        <f t="shared" si="50"/>
        <v>6</v>
      </c>
      <c r="T152" s="18">
        <f t="shared" si="51"/>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2"/>
        <v>1</v>
      </c>
      <c r="Z152" s="12">
        <f t="shared" si="53"/>
        <v>1</v>
      </c>
      <c r="AA152" s="12">
        <f t="shared" si="54"/>
        <v>1</v>
      </c>
      <c r="AB152" s="12">
        <f t="shared" si="55"/>
        <v>1</v>
      </c>
      <c r="AD152" s="12">
        <f t="shared" si="56"/>
        <v>6</v>
      </c>
      <c r="AE152" s="18">
        <f t="shared" si="57"/>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8"/>
        <v>1</v>
      </c>
      <c r="AK152" s="12">
        <f t="shared" si="59"/>
        <v>1</v>
      </c>
      <c r="AL152" s="12">
        <f t="shared" si="60"/>
        <v>1</v>
      </c>
      <c r="AM152" s="12">
        <f t="shared" si="61"/>
        <v>1</v>
      </c>
    </row>
    <row r="153" spans="1:39" ht="12" customHeight="1" x14ac:dyDescent="0.15">
      <c r="A153" s="5">
        <f t="shared" si="45"/>
        <v>0</v>
      </c>
      <c r="B153" s="5">
        <f t="shared" si="46"/>
        <v>0</v>
      </c>
      <c r="C153" s="14">
        <f t="shared" si="62"/>
        <v>5</v>
      </c>
      <c r="F153" s="242">
        <f>VLOOKUP(C153,Blad1!$A:$K,11,0)</f>
        <v>110</v>
      </c>
      <c r="G153" s="67" t="str">
        <f t="shared" si="63"/>
        <v/>
      </c>
      <c r="H153" s="4" t="str">
        <f>IF(G153="I",$K153,IF(G153="II",$K153-SUM(H$8:H152),IF(G153="III",$K153-SUM(H$8:H152),IF(G153="IV",$K153-SUM(H$8:H152),IF(G153="V",1-SUM(H$8:H152)," ")))))</f>
        <v xml:space="preserve"> </v>
      </c>
      <c r="I153" s="68" t="str">
        <f t="shared" si="47"/>
        <v/>
      </c>
      <c r="J153" s="43" t="str">
        <f>IF(I153="A",$K153,IF(I153="B",$K153-SUM(J$8:J152),IF(I153="C",$K153-SUM(J$8:J152),IF(I153="D",$K153-SUM(J$8:J152),IF(I153="E",1-SUM(J$8:J152)," ")))))</f>
        <v xml:space="preserve"> </v>
      </c>
      <c r="K153" s="1">
        <f>IF(C$4=0,0,(SUM(D$8:D153)/C$4))</f>
        <v>0</v>
      </c>
      <c r="L153" s="9" t="str">
        <f t="shared" si="48"/>
        <v xml:space="preserve"> </v>
      </c>
      <c r="M153" s="2" t="str">
        <f>IF(U153=2,K153,IF(W153=2,K153-SUM(M$8:M152),IF(X153=2,K153-SUM(M$8:M152),IF(X152=2,1-SUM(M$8:M152)," "))))</f>
        <v xml:space="preserve"> </v>
      </c>
      <c r="N153" s="1" t="str">
        <f t="shared" si="49"/>
        <v xml:space="preserve"> </v>
      </c>
      <c r="P153" s="3" t="str">
        <f>IF(O153="Plus",$K153,IF(O153="Basis",$K153-SUM(P$8:P152),IF(O153="Breedte",$K153-SUM(P$8:P152),IF(O152="Breedte",1-SUM(P$8:P152)," "))))</f>
        <v xml:space="preserve"> </v>
      </c>
      <c r="Q153" s="57" t="str">
        <f t="shared" si="65"/>
        <v/>
      </c>
      <c r="R153" s="181">
        <f t="shared" si="64"/>
        <v>110</v>
      </c>
      <c r="S153" s="12">
        <f t="shared" si="50"/>
        <v>5</v>
      </c>
      <c r="T153" s="18">
        <f t="shared" si="51"/>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2"/>
        <v>1</v>
      </c>
      <c r="Z153" s="12">
        <f t="shared" si="53"/>
        <v>1</v>
      </c>
      <c r="AA153" s="12">
        <f t="shared" si="54"/>
        <v>1</v>
      </c>
      <c r="AB153" s="12">
        <f t="shared" si="55"/>
        <v>1</v>
      </c>
      <c r="AD153" s="12">
        <f t="shared" si="56"/>
        <v>5</v>
      </c>
      <c r="AE153" s="18">
        <f t="shared" si="57"/>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8"/>
        <v>1</v>
      </c>
      <c r="AK153" s="12">
        <f t="shared" si="59"/>
        <v>1</v>
      </c>
      <c r="AL153" s="12">
        <f t="shared" si="60"/>
        <v>1</v>
      </c>
      <c r="AM153" s="12">
        <f t="shared" si="61"/>
        <v>1</v>
      </c>
    </row>
    <row r="154" spans="1:39" ht="12" customHeight="1" x14ac:dyDescent="0.15">
      <c r="A154" s="5">
        <f t="shared" si="45"/>
        <v>0</v>
      </c>
      <c r="B154" s="5">
        <f t="shared" si="46"/>
        <v>0</v>
      </c>
      <c r="C154" s="14">
        <f t="shared" si="62"/>
        <v>4</v>
      </c>
      <c r="F154" s="242">
        <f>VLOOKUP(C154,Blad1!$A:$K,11,0)</f>
        <v>110</v>
      </c>
      <c r="G154" s="67" t="str">
        <f t="shared" si="63"/>
        <v/>
      </c>
      <c r="H154" s="4" t="str">
        <f>IF(G154="I",$K154,IF(G154="II",$K154-SUM(H$8:H153),IF(G154="III",$K154-SUM(H$8:H153),IF(G154="IV",$K154-SUM(H$8:H153),IF(G154="V",1-SUM(H$8:H153)," ")))))</f>
        <v xml:space="preserve"> </v>
      </c>
      <c r="I154" s="68" t="str">
        <f t="shared" si="47"/>
        <v/>
      </c>
      <c r="J154" s="43" t="str">
        <f>IF(I154="A",$K154,IF(I154="B",$K154-SUM(J$8:J153),IF(I154="C",$K154-SUM(J$8:J153),IF(I154="D",$K154-SUM(J$8:J153),IF(I154="E",1-SUM(J$8:J153)," ")))))</f>
        <v xml:space="preserve"> </v>
      </c>
      <c r="K154" s="1">
        <f>IF(C$4=0,0,(SUM(D$8:D154)/C$4))</f>
        <v>0</v>
      </c>
      <c r="L154" s="9" t="str">
        <f t="shared" si="48"/>
        <v xml:space="preserve"> </v>
      </c>
      <c r="M154" s="2" t="str">
        <f>IF(U154=2,K154,IF(W154=2,K154-SUM(M$8:M153),IF(X154=2,K154-SUM(M$8:M153),IF(X153=2,1-SUM(M$8:M153)," "))))</f>
        <v xml:space="preserve"> </v>
      </c>
      <c r="N154" s="1" t="str">
        <f t="shared" si="49"/>
        <v xml:space="preserve"> </v>
      </c>
      <c r="P154" s="3" t="str">
        <f>IF(O154="Plus",$K154,IF(O154="Basis",$K154-SUM(P$8:P153),IF(O154="Breedte",$K154-SUM(P$8:P153),IF(O153="Breedte",1-SUM(P$8:P153)," "))))</f>
        <v xml:space="preserve"> </v>
      </c>
      <c r="Q154" s="57" t="str">
        <f t="shared" si="65"/>
        <v/>
      </c>
      <c r="R154" s="181">
        <f t="shared" si="64"/>
        <v>110</v>
      </c>
      <c r="S154" s="12">
        <f t="shared" si="50"/>
        <v>4</v>
      </c>
      <c r="T154" s="18">
        <f t="shared" si="51"/>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2"/>
        <v>1</v>
      </c>
      <c r="Z154" s="12">
        <f t="shared" si="53"/>
        <v>1</v>
      </c>
      <c r="AA154" s="12">
        <f t="shared" si="54"/>
        <v>1</v>
      </c>
      <c r="AB154" s="12">
        <f t="shared" si="55"/>
        <v>1</v>
      </c>
      <c r="AD154" s="12">
        <f t="shared" si="56"/>
        <v>4</v>
      </c>
      <c r="AE154" s="18">
        <f t="shared" si="57"/>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8"/>
        <v>1</v>
      </c>
      <c r="AK154" s="12">
        <f t="shared" si="59"/>
        <v>1</v>
      </c>
      <c r="AL154" s="12">
        <f t="shared" si="60"/>
        <v>1</v>
      </c>
      <c r="AM154" s="12">
        <f t="shared" si="61"/>
        <v>1</v>
      </c>
    </row>
    <row r="155" spans="1:39" ht="12" customHeight="1" x14ac:dyDescent="0.15">
      <c r="A155" s="5">
        <f t="shared" si="45"/>
        <v>0</v>
      </c>
      <c r="B155" s="5">
        <f t="shared" si="46"/>
        <v>0</v>
      </c>
      <c r="C155" s="14">
        <f t="shared" si="62"/>
        <v>3</v>
      </c>
      <c r="F155" s="242">
        <f>VLOOKUP(C155,Blad1!$A:$K,11,0)</f>
        <v>110</v>
      </c>
      <c r="G155" s="67" t="str">
        <f t="shared" si="63"/>
        <v/>
      </c>
      <c r="H155" s="4" t="str">
        <f>IF(G155="I",$K155,IF(G155="II",$K155-SUM(H$8:H154),IF(G155="III",$K155-SUM(H$8:H154),IF(G155="IV",$K155-SUM(H$8:H154),IF(G155="V",1-SUM(H$8:H154)," ")))))</f>
        <v xml:space="preserve"> </v>
      </c>
      <c r="I155" s="68" t="str">
        <f t="shared" si="47"/>
        <v/>
      </c>
      <c r="J155" s="43" t="str">
        <f>IF(I155="A",$K155,IF(I155="B",$K155-SUM(J$8:J154),IF(I155="C",$K155-SUM(J$8:J154),IF(I155="D",$K155-SUM(J$8:J154),IF(I155="E",1-SUM(J$8:J154)," ")))))</f>
        <v xml:space="preserve"> </v>
      </c>
      <c r="K155" s="1">
        <f>IF(C$4=0,0,(SUM(D$8:D155)/C$4))</f>
        <v>0</v>
      </c>
      <c r="L155" s="9" t="str">
        <f t="shared" si="48"/>
        <v xml:space="preserve"> </v>
      </c>
      <c r="M155" s="2" t="str">
        <f>IF(U155=2,K155,IF(W155=2,K155-SUM(M$8:M154),IF(X155=2,K155-SUM(M$8:M154),IF(X154=2,1-SUM(M$8:M154)," "))))</f>
        <v xml:space="preserve"> </v>
      </c>
      <c r="N155" s="1" t="str">
        <f t="shared" si="49"/>
        <v xml:space="preserve"> </v>
      </c>
      <c r="P155" s="3" t="str">
        <f>IF(O155="Plus",$K155,IF(O155="Basis",$K155-SUM(P$8:P154),IF(O155="Breedte",$K155-SUM(P$8:P154),IF(O154="Breedte",1-SUM(P$8:P154)," "))))</f>
        <v xml:space="preserve"> </v>
      </c>
      <c r="Q155" s="57" t="str">
        <f t="shared" si="65"/>
        <v/>
      </c>
      <c r="R155" s="181">
        <f t="shared" si="64"/>
        <v>110</v>
      </c>
      <c r="S155" s="12">
        <f t="shared" si="50"/>
        <v>3</v>
      </c>
      <c r="T155" s="18">
        <f t="shared" si="51"/>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2"/>
        <v>1</v>
      </c>
      <c r="Z155" s="12">
        <f t="shared" si="53"/>
        <v>1</v>
      </c>
      <c r="AA155" s="12">
        <f t="shared" si="54"/>
        <v>1</v>
      </c>
      <c r="AB155" s="12">
        <f t="shared" si="55"/>
        <v>1</v>
      </c>
      <c r="AD155" s="12">
        <f t="shared" si="56"/>
        <v>3</v>
      </c>
      <c r="AE155" s="18">
        <f t="shared" si="57"/>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8"/>
        <v>1</v>
      </c>
      <c r="AK155" s="12">
        <f t="shared" si="59"/>
        <v>1</v>
      </c>
      <c r="AL155" s="12">
        <f t="shared" si="60"/>
        <v>1</v>
      </c>
      <c r="AM155" s="12">
        <f t="shared" si="61"/>
        <v>1</v>
      </c>
    </row>
    <row r="156" spans="1:39" ht="12" customHeight="1" x14ac:dyDescent="0.15">
      <c r="A156" s="5">
        <f t="shared" si="45"/>
        <v>0</v>
      </c>
      <c r="B156" s="5">
        <f t="shared" si="46"/>
        <v>0</v>
      </c>
      <c r="C156" s="14">
        <f t="shared" si="62"/>
        <v>2</v>
      </c>
      <c r="F156" s="242">
        <f>VLOOKUP(C156,Blad1!$A:$K,11,0)</f>
        <v>110</v>
      </c>
      <c r="G156" s="67" t="str">
        <f t="shared" si="63"/>
        <v/>
      </c>
      <c r="H156" s="4" t="str">
        <f>IF(G156="I",$K156,IF(G156="II",$K156-SUM(H$8:H155),IF(G156="III",$K156-SUM(H$8:H155),IF(G156="IV",$K156-SUM(H$8:H155),IF(G156="V",1-SUM(H$8:H155)," ")))))</f>
        <v xml:space="preserve"> </v>
      </c>
      <c r="I156" s="68" t="str">
        <f t="shared" si="47"/>
        <v/>
      </c>
      <c r="J156" s="43" t="str">
        <f>IF(I156="A",$K156,IF(I156="B",$K156-SUM(J$8:J155),IF(I156="C",$K156-SUM(J$8:J155),IF(I156="D",$K156-SUM(J$8:J155),IF(I156="E",1-SUM(J$8:J155)," ")))))</f>
        <v xml:space="preserve"> </v>
      </c>
      <c r="K156" s="1">
        <f>IF(C$4=0,0,(SUM(D$8:D156)/C$4))</f>
        <v>0</v>
      </c>
      <c r="L156" s="9" t="str">
        <f t="shared" si="48"/>
        <v xml:space="preserve"> </v>
      </c>
      <c r="M156" s="2" t="str">
        <f>IF(U156=2,K156,IF(W156=2,K156-SUM(M$8:M155),IF(X156=2,K156-SUM(M$8:M155),IF(X155=2,1-SUM(M$8:M155)," "))))</f>
        <v xml:space="preserve"> </v>
      </c>
      <c r="N156" s="1" t="str">
        <f t="shared" si="49"/>
        <v xml:space="preserve"> </v>
      </c>
      <c r="P156" s="3" t="str">
        <f>IF(O156="Plus",$K156,IF(O156="Basis",$K156-SUM(P$8:P155),IF(O156="Breedte",$K156-SUM(P$8:P155),IF(O155="Breedte",1-SUM(P$8:P155)," "))))</f>
        <v xml:space="preserve"> </v>
      </c>
      <c r="Q156" s="57" t="str">
        <f t="shared" si="65"/>
        <v/>
      </c>
      <c r="R156" s="181">
        <f t="shared" si="64"/>
        <v>110</v>
      </c>
      <c r="S156" s="12">
        <f t="shared" si="50"/>
        <v>2</v>
      </c>
      <c r="T156" s="18">
        <f t="shared" si="51"/>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2"/>
        <v>1</v>
      </c>
      <c r="Z156" s="12">
        <f t="shared" si="53"/>
        <v>1</v>
      </c>
      <c r="AA156" s="12">
        <f t="shared" si="54"/>
        <v>1</v>
      </c>
      <c r="AB156" s="12">
        <f t="shared" si="55"/>
        <v>1</v>
      </c>
      <c r="AD156" s="12">
        <f t="shared" si="56"/>
        <v>2</v>
      </c>
      <c r="AE156" s="18">
        <f t="shared" si="57"/>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8"/>
        <v>1</v>
      </c>
      <c r="AK156" s="12">
        <f t="shared" si="59"/>
        <v>1</v>
      </c>
      <c r="AL156" s="12">
        <f t="shared" si="60"/>
        <v>1</v>
      </c>
      <c r="AM156" s="12">
        <f t="shared" si="61"/>
        <v>1</v>
      </c>
    </row>
    <row r="157" spans="1:39" ht="12" customHeight="1" x14ac:dyDescent="0.15">
      <c r="A157" s="5">
        <f t="shared" si="45"/>
        <v>0</v>
      </c>
      <c r="B157" s="5">
        <f t="shared" si="46"/>
        <v>0</v>
      </c>
      <c r="C157" s="14">
        <f t="shared" si="62"/>
        <v>1</v>
      </c>
      <c r="F157" s="242">
        <f>VLOOKUP(C157,Blad1!$A:$K,11,0)</f>
        <v>110</v>
      </c>
      <c r="G157" s="67" t="str">
        <f t="shared" si="63"/>
        <v/>
      </c>
      <c r="H157" s="4" t="str">
        <f>IF(G157="I",$K157,IF(G157="II",$K157-SUM(H$8:H156),IF(G157="III",$K157-SUM(H$8:H156),IF(G157="IV",$K157-SUM(H$8:H156),IF(G157="V",1-SUM(H$8:H156)," ")))))</f>
        <v xml:space="preserve"> </v>
      </c>
      <c r="I157" s="68" t="str">
        <f t="shared" si="47"/>
        <v/>
      </c>
      <c r="J157" s="43" t="str">
        <f>IF(I157="A",$K157,IF(I157="B",$K157-SUM(J$8:J156),IF(I157="C",$K157-SUM(J$8:J156),IF(I157="D",$K157-SUM(J$8:J156),IF(I157="E",1-SUM(J$8:J156)," ")))))</f>
        <v xml:space="preserve"> </v>
      </c>
      <c r="K157" s="1">
        <f>IF(C$4=0,0,(SUM(D$8:D157)/C$4))</f>
        <v>0</v>
      </c>
      <c r="L157" s="9" t="str">
        <f t="shared" si="48"/>
        <v xml:space="preserve"> </v>
      </c>
      <c r="M157" s="2" t="str">
        <f>IF(U157=2,K157,IF(W157=2,K157-SUM(M$8:M156),IF(X157=2,K157-SUM(M$8:M156),IF(X156=2,1-SUM(M$8:M156)," "))))</f>
        <v xml:space="preserve"> </v>
      </c>
      <c r="N157" s="1" t="str">
        <f t="shared" si="49"/>
        <v xml:space="preserve"> </v>
      </c>
      <c r="P157" s="3" t="str">
        <f>IF(O157="Plus",$K157,IF(O157="Basis",$K157-SUM(P$8:P156),IF(O157="Breedte",$K157-SUM(P$8:P156),IF(O156="Breedte",1-SUM(P$8:P156)," "))))</f>
        <v xml:space="preserve"> </v>
      </c>
      <c r="Q157" s="57" t="str">
        <f t="shared" si="65"/>
        <v/>
      </c>
      <c r="R157" s="181">
        <f t="shared" si="64"/>
        <v>110</v>
      </c>
      <c r="S157" s="12">
        <f t="shared" si="50"/>
        <v>1</v>
      </c>
      <c r="T157" s="18">
        <f t="shared" si="51"/>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2"/>
        <v>1</v>
      </c>
      <c r="Z157" s="12">
        <f t="shared" si="53"/>
        <v>1</v>
      </c>
      <c r="AA157" s="12">
        <f t="shared" si="54"/>
        <v>1</v>
      </c>
      <c r="AB157" s="12">
        <f t="shared" si="55"/>
        <v>1</v>
      </c>
      <c r="AD157" s="12">
        <f t="shared" si="56"/>
        <v>1</v>
      </c>
      <c r="AE157" s="18">
        <f t="shared" si="57"/>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8"/>
        <v>1</v>
      </c>
      <c r="AK157" s="12">
        <f t="shared" si="59"/>
        <v>1</v>
      </c>
      <c r="AL157" s="12">
        <f t="shared" si="60"/>
        <v>1</v>
      </c>
      <c r="AM157" s="12">
        <f t="shared" si="61"/>
        <v>1</v>
      </c>
    </row>
    <row r="158" spans="1:39" ht="12" customHeight="1" x14ac:dyDescent="0.15">
      <c r="A158" s="5">
        <f t="shared" si="45"/>
        <v>10</v>
      </c>
      <c r="B158" s="5">
        <f t="shared" si="46"/>
        <v>20</v>
      </c>
      <c r="C158" s="14">
        <f t="shared" si="62"/>
        <v>0</v>
      </c>
      <c r="F158" s="242">
        <f>VLOOKUP(C158,Blad1!$A:$K,11,0)</f>
        <v>110</v>
      </c>
      <c r="G158" s="67" t="str">
        <f t="shared" si="63"/>
        <v>V</v>
      </c>
      <c r="H158" s="4">
        <f>IF(G158="I",$K158,IF(G158="II",$K158-SUM(H$8:H157),IF(G158="III",$K158-SUM(H$8:H157),IF(G158="IV",$K158-SUM(H$8:H157),IF(G158="V",1-SUM(H$8:H157)," ")))))</f>
        <v>1</v>
      </c>
      <c r="I158" s="68" t="str">
        <f t="shared" si="47"/>
        <v>E</v>
      </c>
      <c r="J158" s="43">
        <f>IF(I158="A",$K158,IF(I158="B",$K158-SUM(J$8:J157),IF(I158="C",$K158-SUM(J$8:J157),IF(I158="D",$K158-SUM(J$8:J157),IF(I158="E",1-SUM(J$8:J157)," ")))))</f>
        <v>1</v>
      </c>
      <c r="K158" s="1">
        <f>IF(C$4=0,0,(SUM(D$8:D158)/C$4))</f>
        <v>0</v>
      </c>
      <c r="L158" s="9" t="str">
        <f t="shared" si="48"/>
        <v xml:space="preserve"> </v>
      </c>
      <c r="M158" s="2" t="str">
        <f>IF(U158=2,K158,IF(W158=2,K158-SUM(M$8:M157),IF(X158=2,K158-SUM(M$8:M157),IF(X157=2,1-SUM(M$8:M157)," "))))</f>
        <v xml:space="preserve"> </v>
      </c>
      <c r="N158" s="1" t="str">
        <f t="shared" si="49"/>
        <v xml:space="preserve"> </v>
      </c>
      <c r="P158" s="3" t="str">
        <f>IF(O158="Plus",$K158,IF(O158="Basis",$K158-SUM(P$8:P157),IF(O158="Breedte",$K158-SUM(P$8:P157),IF(O157="Breedte",1-SUM(P$8:P157)," "))))</f>
        <v xml:space="preserve"> </v>
      </c>
      <c r="Q158" s="57" t="str">
        <f t="shared" si="65"/>
        <v/>
      </c>
      <c r="R158" s="181">
        <f t="shared" si="64"/>
        <v>110</v>
      </c>
      <c r="S158" s="12">
        <f t="shared" si="50"/>
        <v>0</v>
      </c>
      <c r="T158" s="18">
        <f t="shared" si="51"/>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2"/>
        <v>1</v>
      </c>
      <c r="Z158" s="12">
        <f t="shared" si="53"/>
        <v>1</v>
      </c>
      <c r="AA158" s="12">
        <f t="shared" si="54"/>
        <v>1</v>
      </c>
      <c r="AB158" s="12">
        <f t="shared" si="55"/>
        <v>1</v>
      </c>
      <c r="AD158" s="12">
        <f t="shared" si="56"/>
        <v>0</v>
      </c>
      <c r="AE158" s="18">
        <f t="shared" si="57"/>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8"/>
        <v>1</v>
      </c>
      <c r="AK158" s="12">
        <f t="shared" si="59"/>
        <v>1</v>
      </c>
      <c r="AL158" s="12">
        <f t="shared" si="60"/>
        <v>1</v>
      </c>
      <c r="AM158" s="12">
        <f t="shared" si="61"/>
        <v>1</v>
      </c>
    </row>
    <row r="159" spans="1:39" ht="12" customHeight="1" x14ac:dyDescent="0.15">
      <c r="A159" s="5">
        <f t="shared" si="45"/>
        <v>0</v>
      </c>
      <c r="B159" s="5">
        <f t="shared" si="46"/>
        <v>0</v>
      </c>
      <c r="C159" s="14">
        <f t="shared" si="62"/>
        <v>-1</v>
      </c>
      <c r="F159" s="242" t="e">
        <f>VLOOKUP(C159,Blad1!$A:$K,11,0)</f>
        <v>#N/A</v>
      </c>
      <c r="G159" s="67" t="str">
        <f t="shared" si="63"/>
        <v/>
      </c>
      <c r="H159" s="4" t="str">
        <f>IF(G159="I",$K159,IF(G159="II",$K159-SUM(H$8:H158),IF(G159="III",$K159-SUM(H$8:H158),IF(G159="IV",$K159-SUM(H$8:H158),IF(G159="V",1-SUM(H$8:H158)," ")))))</f>
        <v xml:space="preserve"> </v>
      </c>
      <c r="I159" s="68" t="str">
        <f t="shared" si="47"/>
        <v/>
      </c>
      <c r="J159" s="43" t="str">
        <f>IF(I159="A",$K159,IF(I159="B",$K159-SUM(J$8:J158),IF(I159="C",$K159-SUM(J$8:J158),IF(I159="D",$K159-SUM(J$8:J158),IF(I159="E",1-SUM(J$8:J158)," ")))))</f>
        <v xml:space="preserve"> </v>
      </c>
      <c r="K159" s="1">
        <f>IF(C$4=0,0,(SUM(D$8:D159)/C$4))</f>
        <v>0</v>
      </c>
      <c r="L159" s="9" t="str">
        <f t="shared" si="48"/>
        <v xml:space="preserve"> </v>
      </c>
      <c r="M159" s="2" t="str">
        <f>IF(U159=2,K159,IF(W159=2,K159-SUM(M$8:M158),IF(X159=2,K159-SUM(M$8:M158),IF(X158=2,1-SUM(M$8:M158)," "))))</f>
        <v xml:space="preserve"> </v>
      </c>
      <c r="N159" s="1" t="str">
        <f t="shared" si="49"/>
        <v xml:space="preserve"> </v>
      </c>
      <c r="P159" s="3" t="str">
        <f>IF(O159="Plus",$K159,IF(O159="Basis",$K159-SUM(P$8:P158),IF(O159="Breedte",$K159-SUM(P$8:P158),IF(O158="Breedte",1-SUM(P$8:P158)," "))))</f>
        <v xml:space="preserve"> </v>
      </c>
      <c r="Q159" s="57" t="str">
        <f t="shared" si="65"/>
        <v/>
      </c>
      <c r="R159" s="181" t="e">
        <f t="shared" si="64"/>
        <v>#N/A</v>
      </c>
      <c r="S159" s="12">
        <f t="shared" si="50"/>
        <v>-1</v>
      </c>
      <c r="T159" s="18">
        <f t="shared" si="51"/>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2"/>
        <v>1</v>
      </c>
      <c r="Z159" s="12">
        <f t="shared" si="53"/>
        <v>1</v>
      </c>
      <c r="AA159" s="12">
        <f t="shared" si="54"/>
        <v>1</v>
      </c>
      <c r="AB159" s="12">
        <f t="shared" si="55"/>
        <v>1</v>
      </c>
      <c r="AD159" s="12">
        <f t="shared" si="56"/>
        <v>-1</v>
      </c>
      <c r="AE159" s="18">
        <f t="shared" si="57"/>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8"/>
        <v>1</v>
      </c>
      <c r="AK159" s="12">
        <f t="shared" si="59"/>
        <v>1</v>
      </c>
      <c r="AL159" s="12">
        <f t="shared" si="60"/>
        <v>1</v>
      </c>
      <c r="AM159" s="12">
        <f t="shared" si="61"/>
        <v>1</v>
      </c>
    </row>
    <row r="160" spans="1:39" ht="12" customHeight="1" x14ac:dyDescent="0.15">
      <c r="A160" s="5">
        <f t="shared" si="45"/>
        <v>0</v>
      </c>
      <c r="B160" s="5">
        <f t="shared" si="46"/>
        <v>0</v>
      </c>
      <c r="C160" s="14">
        <f t="shared" si="62"/>
        <v>-2</v>
      </c>
      <c r="F160" s="242" t="e">
        <f>VLOOKUP(C160,Blad1!$A:$K,11,0)</f>
        <v>#N/A</v>
      </c>
      <c r="G160" s="67" t="str">
        <f t="shared" si="63"/>
        <v/>
      </c>
      <c r="H160" s="4" t="str">
        <f>IF(G160="I",$K160,IF(G160="II",$K160-SUM(H$8:H159),IF(G160="III",$K160-SUM(H$8:H159),IF(G160="IV",$K160-SUM(H$8:H159),IF(G160="V",1-SUM(H$8:H159)," ")))))</f>
        <v xml:space="preserve"> </v>
      </c>
      <c r="I160" s="68" t="str">
        <f t="shared" si="47"/>
        <v/>
      </c>
      <c r="J160" s="43" t="str">
        <f>IF(I160="A",$K160,IF(I160="B",$K160-SUM(J$8:J159),IF(I160="C",$K160-SUM(J$8:J159),IF(I160="D",$K160-SUM(J$8:J159),IF(I160="E",1-SUM(J$8:J159)," ")))))</f>
        <v xml:space="preserve"> </v>
      </c>
      <c r="K160" s="1">
        <f>IF(C$4=0,0,(SUM(D$8:D160)/C$4))</f>
        <v>0</v>
      </c>
      <c r="L160" s="9" t="str">
        <f t="shared" si="48"/>
        <v xml:space="preserve"> </v>
      </c>
      <c r="M160" s="2" t="str">
        <f>IF(U160=2,K160,IF(W160=2,K160-SUM(M$8:M159),IF(X160=2,K160-SUM(M$8:M159),IF(X159=2,1-SUM(M$8:M159)," "))))</f>
        <v xml:space="preserve"> </v>
      </c>
      <c r="N160" s="1" t="str">
        <f t="shared" si="49"/>
        <v xml:space="preserve"> </v>
      </c>
      <c r="P160" s="3" t="str">
        <f>IF(O160="Plus",$K160,IF(O160="Basis",$K160-SUM(P$8:P159),IF(O160="Breedte",$K160-SUM(P$8:P159),IF(O159="Breedte",1-SUM(P$8:P159)," "))))</f>
        <v xml:space="preserve"> </v>
      </c>
      <c r="Q160" s="57" t="str">
        <f t="shared" si="65"/>
        <v/>
      </c>
      <c r="R160" s="181" t="e">
        <f t="shared" si="64"/>
        <v>#N/A</v>
      </c>
      <c r="S160" s="12">
        <f t="shared" si="50"/>
        <v>-2</v>
      </c>
      <c r="T160" s="18">
        <f t="shared" si="51"/>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2"/>
        <v>1</v>
      </c>
      <c r="Z160" s="12">
        <f t="shared" si="53"/>
        <v>1</v>
      </c>
      <c r="AA160" s="12">
        <f t="shared" si="54"/>
        <v>1</v>
      </c>
      <c r="AB160" s="12">
        <f t="shared" si="55"/>
        <v>1</v>
      </c>
      <c r="AD160" s="12">
        <f t="shared" si="56"/>
        <v>-2</v>
      </c>
      <c r="AE160" s="18">
        <f t="shared" si="57"/>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8"/>
        <v>1</v>
      </c>
      <c r="AK160" s="12">
        <f t="shared" si="59"/>
        <v>1</v>
      </c>
      <c r="AL160" s="12">
        <f t="shared" si="60"/>
        <v>1</v>
      </c>
      <c r="AM160" s="12">
        <f t="shared" si="61"/>
        <v>1</v>
      </c>
    </row>
    <row r="161" spans="1:39" ht="12" customHeight="1" x14ac:dyDescent="0.15">
      <c r="A161" s="5">
        <f t="shared" si="45"/>
        <v>0</v>
      </c>
      <c r="B161" s="5">
        <f t="shared" si="46"/>
        <v>0</v>
      </c>
      <c r="C161" s="14">
        <f t="shared" si="62"/>
        <v>-3</v>
      </c>
      <c r="F161" s="242" t="e">
        <f>VLOOKUP(C161,Blad1!$A:$K,11,0)</f>
        <v>#N/A</v>
      </c>
      <c r="G161" s="67" t="str">
        <f t="shared" si="63"/>
        <v/>
      </c>
      <c r="H161" s="4" t="str">
        <f>IF(G161="I",$K161,IF(G161="II",$K161-SUM(H$8:H160),IF(G161="III",$K161-SUM(H$8:H160),IF(G161="IV",$K161-SUM(H$8:H160),IF(G161="V",1-SUM(H$8:H160)," ")))))</f>
        <v xml:space="preserve"> </v>
      </c>
      <c r="I161" s="68" t="str">
        <f t="shared" si="47"/>
        <v/>
      </c>
      <c r="J161" s="43" t="str">
        <f>IF(I161="A",$K161,IF(I161="B",$K161-SUM(J$8:J160),IF(I161="C",$K161-SUM(J$8:J160),IF(I161="D",$K161-SUM(J$8:J160),IF(I161="E",1-SUM(J$8:J160)," ")))))</f>
        <v xml:space="preserve"> </v>
      </c>
      <c r="K161" s="1">
        <f>IF(C$4=0,0,(SUM(D$8:D161)/C$4))</f>
        <v>0</v>
      </c>
      <c r="L161" s="9" t="str">
        <f t="shared" si="48"/>
        <v xml:space="preserve"> </v>
      </c>
      <c r="M161" s="2" t="str">
        <f>IF(U161=2,K161,IF(W161=2,K161-SUM(M$8:M160),IF(X161=2,K161-SUM(M$8:M160),IF(X160=2,1-SUM(M$8:M160)," "))))</f>
        <v xml:space="preserve"> </v>
      </c>
      <c r="N161" s="1" t="str">
        <f t="shared" si="49"/>
        <v xml:space="preserve"> </v>
      </c>
      <c r="P161" s="3" t="str">
        <f>IF(O161="Plus",$K161,IF(O161="Basis",$K161-SUM(P$8:P160),IF(O161="Breedte",$K161-SUM(P$8:P160),IF(O160="Breedte",1-SUM(P$8:P160)," "))))</f>
        <v xml:space="preserve"> </v>
      </c>
      <c r="Q161" s="57" t="str">
        <f t="shared" si="65"/>
        <v/>
      </c>
      <c r="R161" s="181" t="e">
        <f t="shared" si="64"/>
        <v>#N/A</v>
      </c>
      <c r="S161" s="12">
        <f t="shared" si="50"/>
        <v>-3</v>
      </c>
      <c r="T161" s="18">
        <f t="shared" si="51"/>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2"/>
        <v>1</v>
      </c>
      <c r="Z161" s="12">
        <f t="shared" si="53"/>
        <v>1</v>
      </c>
      <c r="AA161" s="12">
        <f t="shared" si="54"/>
        <v>1</v>
      </c>
      <c r="AB161" s="12">
        <f t="shared" si="55"/>
        <v>1</v>
      </c>
      <c r="AD161" s="12">
        <f t="shared" si="56"/>
        <v>-3</v>
      </c>
      <c r="AE161" s="18">
        <f t="shared" si="57"/>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8"/>
        <v>1</v>
      </c>
      <c r="AK161" s="12">
        <f t="shared" si="59"/>
        <v>1</v>
      </c>
      <c r="AL161" s="12">
        <f t="shared" si="60"/>
        <v>1</v>
      </c>
      <c r="AM161" s="12">
        <f t="shared" si="61"/>
        <v>1</v>
      </c>
    </row>
    <row r="162" spans="1:39" ht="12" customHeight="1" x14ac:dyDescent="0.15">
      <c r="A162" s="5">
        <f t="shared" si="45"/>
        <v>0</v>
      </c>
      <c r="B162" s="5">
        <f t="shared" si="46"/>
        <v>0</v>
      </c>
      <c r="C162" s="14">
        <f t="shared" si="62"/>
        <v>-4</v>
      </c>
      <c r="F162" s="242" t="e">
        <f>VLOOKUP(C162,Blad1!$A:$K,11,0)</f>
        <v>#N/A</v>
      </c>
      <c r="G162" s="67" t="str">
        <f t="shared" si="63"/>
        <v/>
      </c>
      <c r="H162" s="4" t="str">
        <f>IF(G162="I",$K162,IF(G162="II",$K162-SUM(H$8:H161),IF(G162="III",$K162-SUM(H$8:H161),IF(G162="IV",$K162-SUM(H$8:H161),IF(G162="V",1-SUM(H$8:H161)," ")))))</f>
        <v xml:space="preserve"> </v>
      </c>
      <c r="I162" s="68" t="str">
        <f t="shared" si="47"/>
        <v/>
      </c>
      <c r="J162" s="43" t="str">
        <f>IF(I162="A",$K162,IF(I162="B",$K162-SUM(J$8:J161),IF(I162="C",$K162-SUM(J$8:J161),IF(I162="D",$K162-SUM(J$8:J161),IF(I162="E",1-SUM(J$8:J161)," ")))))</f>
        <v xml:space="preserve"> </v>
      </c>
      <c r="K162" s="1">
        <f>IF(C$4=0,0,(SUM(D$8:D162)/C$4))</f>
        <v>0</v>
      </c>
      <c r="L162" s="9" t="str">
        <f t="shared" si="48"/>
        <v xml:space="preserve"> </v>
      </c>
      <c r="M162" s="2" t="str">
        <f>IF(U162=2,K162,IF(W162=2,K162-SUM(M$8:M161),IF(X162=2,K162-SUM(M$8:M161),IF(X161=2,1-SUM(M$8:M161)," "))))</f>
        <v xml:space="preserve"> </v>
      </c>
      <c r="N162" s="1" t="str">
        <f t="shared" si="49"/>
        <v xml:space="preserve"> </v>
      </c>
      <c r="P162" s="3" t="str">
        <f>IF(O162="Plus",$K162,IF(O162="Basis",$K162-SUM(P$8:P161),IF(O162="Breedte",$K162-SUM(P$8:P161),IF(O161="Breedte",1-SUM(P$8:P161)," "))))</f>
        <v xml:space="preserve"> </v>
      </c>
      <c r="Q162" s="57" t="str">
        <f t="shared" si="65"/>
        <v/>
      </c>
      <c r="R162" s="181" t="e">
        <f t="shared" si="64"/>
        <v>#N/A</v>
      </c>
      <c r="S162" s="12">
        <f t="shared" si="50"/>
        <v>-4</v>
      </c>
      <c r="T162" s="18">
        <f t="shared" si="51"/>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2"/>
        <v>1</v>
      </c>
      <c r="Z162" s="12">
        <f t="shared" si="53"/>
        <v>1</v>
      </c>
      <c r="AA162" s="12">
        <f t="shared" si="54"/>
        <v>1</v>
      </c>
      <c r="AB162" s="12">
        <f t="shared" si="55"/>
        <v>1</v>
      </c>
      <c r="AD162" s="12">
        <f t="shared" si="56"/>
        <v>-4</v>
      </c>
      <c r="AE162" s="18">
        <f t="shared" si="57"/>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8"/>
        <v>1</v>
      </c>
      <c r="AK162" s="12">
        <f t="shared" si="59"/>
        <v>1</v>
      </c>
      <c r="AL162" s="12">
        <f t="shared" si="60"/>
        <v>1</v>
      </c>
      <c r="AM162" s="12">
        <f t="shared" si="61"/>
        <v>1</v>
      </c>
    </row>
    <row r="163" spans="1:39" ht="12" customHeight="1" x14ac:dyDescent="0.15">
      <c r="A163" s="5">
        <f t="shared" si="45"/>
        <v>0</v>
      </c>
      <c r="B163" s="5">
        <f t="shared" si="46"/>
        <v>0</v>
      </c>
      <c r="C163" s="14">
        <f t="shared" si="62"/>
        <v>-5</v>
      </c>
      <c r="F163" s="242" t="e">
        <f>VLOOKUP(C163,Blad1!$A:$K,11,0)</f>
        <v>#N/A</v>
      </c>
      <c r="G163" s="67" t="str">
        <f t="shared" si="63"/>
        <v/>
      </c>
      <c r="H163" s="4" t="str">
        <f>IF(G163="I",$K163,IF(G163="II",$K163-SUM(H$8:H162),IF(G163="III",$K163-SUM(H$8:H162),IF(G163="IV",$K163-SUM(H$8:H162),IF(G163="V",1-SUM(H$8:H162)," ")))))</f>
        <v xml:space="preserve"> </v>
      </c>
      <c r="I163" s="68" t="str">
        <f t="shared" si="47"/>
        <v/>
      </c>
      <c r="J163" s="43" t="str">
        <f>IF(I163="A",$K163,IF(I163="B",$K163-SUM(J$8:J162),IF(I163="C",$K163-SUM(J$8:J162),IF(I163="D",$K163-SUM(J$8:J162),IF(I163="E",1-SUM(J$8:J162)," ")))))</f>
        <v xml:space="preserve"> </v>
      </c>
      <c r="K163" s="1">
        <f>IF(C$4=0,0,(SUM(D$8:D163)/C$4))</f>
        <v>0</v>
      </c>
      <c r="L163" s="9" t="str">
        <f t="shared" si="48"/>
        <v xml:space="preserve"> </v>
      </c>
      <c r="M163" s="2" t="str">
        <f>IF(U163=2,K163,IF(W163=2,K163-SUM(M$8:M162),IF(X163=2,K163-SUM(M$8:M162),IF(X162=2,1-SUM(M$8:M162)," "))))</f>
        <v xml:space="preserve"> </v>
      </c>
      <c r="N163" s="1" t="str">
        <f t="shared" si="49"/>
        <v xml:space="preserve"> </v>
      </c>
      <c r="P163" s="3" t="str">
        <f>IF(O163="Plus",$K163,IF(O163="Basis",$K163-SUM(P$8:P162),IF(O163="Breedte",$K163-SUM(P$8:P162),IF(O162="Breedte",1-SUM(P$8:P162)," "))))</f>
        <v xml:space="preserve"> </v>
      </c>
      <c r="Q163" s="57" t="str">
        <f t="shared" si="65"/>
        <v/>
      </c>
      <c r="R163" s="181" t="e">
        <f t="shared" si="64"/>
        <v>#N/A</v>
      </c>
      <c r="S163" s="12">
        <f t="shared" si="50"/>
        <v>-5</v>
      </c>
      <c r="T163" s="18">
        <f t="shared" si="51"/>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2"/>
        <v>1</v>
      </c>
      <c r="Z163" s="12">
        <f t="shared" si="53"/>
        <v>1</v>
      </c>
      <c r="AA163" s="12">
        <f t="shared" si="54"/>
        <v>1</v>
      </c>
      <c r="AB163" s="12">
        <f t="shared" si="55"/>
        <v>1</v>
      </c>
      <c r="AD163" s="12">
        <f t="shared" si="56"/>
        <v>-5</v>
      </c>
      <c r="AE163" s="18">
        <f t="shared" si="57"/>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8"/>
        <v>1</v>
      </c>
      <c r="AK163" s="12">
        <f t="shared" si="59"/>
        <v>1</v>
      </c>
      <c r="AL163" s="12">
        <f t="shared" si="60"/>
        <v>1</v>
      </c>
      <c r="AM163" s="12">
        <f t="shared" si="61"/>
        <v>1</v>
      </c>
    </row>
    <row r="164" spans="1:39" ht="12" customHeight="1" x14ac:dyDescent="0.15">
      <c r="A164" s="5">
        <f t="shared" si="45"/>
        <v>0</v>
      </c>
      <c r="B164" s="5">
        <f t="shared" si="46"/>
        <v>0</v>
      </c>
      <c r="C164" s="14">
        <f t="shared" si="62"/>
        <v>-6</v>
      </c>
      <c r="F164" s="242" t="e">
        <f>VLOOKUP(C164,Blad1!$A:$K,11,0)</f>
        <v>#N/A</v>
      </c>
      <c r="G164" s="67" t="str">
        <f t="shared" si="63"/>
        <v/>
      </c>
      <c r="H164" s="4" t="str">
        <f>IF(G164="I",$K164,IF(G164="II",$K164-SUM(H$8:H163),IF(G164="III",$K164-SUM(H$8:H163),IF(G164="IV",$K164-SUM(H$8:H163),IF(G164="V",1-SUM(H$8:H163)," ")))))</f>
        <v xml:space="preserve"> </v>
      </c>
      <c r="I164" s="68" t="str">
        <f t="shared" si="47"/>
        <v/>
      </c>
      <c r="J164" s="43" t="str">
        <f>IF(I164="A",$K164,IF(I164="B",$K164-SUM(J$8:J163),IF(I164="C",$K164-SUM(J$8:J163),IF(I164="D",$K164-SUM(J$8:J163),IF(I164="E",1-SUM(J$8:J163)," ")))))</f>
        <v xml:space="preserve"> </v>
      </c>
      <c r="K164" s="1">
        <f>IF(C$4=0,0,(SUM(D$8:D164)/C$4))</f>
        <v>0</v>
      </c>
      <c r="L164" s="9" t="str">
        <f t="shared" si="48"/>
        <v xml:space="preserve"> </v>
      </c>
      <c r="M164" s="2" t="str">
        <f>IF(U164=2,K164,IF(W164=2,K164-SUM(M$8:M163),IF(X164=2,K164-SUM(M$8:M163),IF(X163=2,1-SUM(M$8:M163)," "))))</f>
        <v xml:space="preserve"> </v>
      </c>
      <c r="N164" s="1" t="str">
        <f t="shared" si="49"/>
        <v xml:space="preserve"> </v>
      </c>
      <c r="P164" s="3" t="str">
        <f>IF(O164="Plus",$K164,IF(O164="Basis",$K164-SUM(P$8:P163),IF(O164="Breedte",$K164-SUM(P$8:P163),IF(O163="Breedte",1-SUM(P$8:P163)," "))))</f>
        <v xml:space="preserve"> </v>
      </c>
      <c r="Q164" s="57" t="str">
        <f t="shared" si="65"/>
        <v/>
      </c>
      <c r="R164" s="181" t="e">
        <f t="shared" si="64"/>
        <v>#N/A</v>
      </c>
      <c r="S164" s="12">
        <f t="shared" si="50"/>
        <v>-6</v>
      </c>
      <c r="T164" s="18">
        <f t="shared" si="51"/>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2"/>
        <v>1</v>
      </c>
      <c r="Z164" s="12">
        <f t="shared" si="53"/>
        <v>1</v>
      </c>
      <c r="AA164" s="12">
        <f t="shared" si="54"/>
        <v>1</v>
      </c>
      <c r="AB164" s="12">
        <f t="shared" si="55"/>
        <v>1</v>
      </c>
      <c r="AD164" s="12">
        <f t="shared" si="56"/>
        <v>-6</v>
      </c>
      <c r="AE164" s="18">
        <f t="shared" si="57"/>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8"/>
        <v>1</v>
      </c>
      <c r="AK164" s="12">
        <f t="shared" si="59"/>
        <v>1</v>
      </c>
      <c r="AL164" s="12">
        <f t="shared" si="60"/>
        <v>1</v>
      </c>
      <c r="AM164" s="12">
        <f t="shared" si="61"/>
        <v>1</v>
      </c>
    </row>
    <row r="165" spans="1:39" ht="12" customHeight="1" x14ac:dyDescent="0.15">
      <c r="A165" s="5">
        <f t="shared" si="45"/>
        <v>0</v>
      </c>
      <c r="B165" s="5">
        <f t="shared" si="46"/>
        <v>0</v>
      </c>
      <c r="C165" s="14">
        <f t="shared" si="62"/>
        <v>-7</v>
      </c>
      <c r="F165" s="242" t="e">
        <f>VLOOKUP(C165,Blad1!$A:$K,11,0)</f>
        <v>#N/A</v>
      </c>
      <c r="G165" s="67" t="str">
        <f t="shared" si="63"/>
        <v/>
      </c>
      <c r="H165" s="4" t="str">
        <f>IF(G165="I",$K165,IF(G165="II",$K165-SUM(H$8:H164),IF(G165="III",$K165-SUM(H$8:H164),IF(G165="IV",$K165-SUM(H$8:H164),IF(G165="V",1-SUM(H$8:H164)," ")))))</f>
        <v xml:space="preserve"> </v>
      </c>
      <c r="I165" s="68" t="str">
        <f t="shared" si="47"/>
        <v/>
      </c>
      <c r="J165" s="43" t="str">
        <f>IF(I165="A",$K165,IF(I165="B",$K165-SUM(J$8:J164),IF(I165="C",$K165-SUM(J$8:J164),IF(I165="D",$K165-SUM(J$8:J164),IF(I165="E",1-SUM(J$8:J164)," ")))))</f>
        <v xml:space="preserve"> </v>
      </c>
      <c r="K165" s="1">
        <f>IF(C$4=0,0,(SUM(D$8:D165)/C$4))</f>
        <v>0</v>
      </c>
      <c r="L165" s="9" t="str">
        <f t="shared" si="48"/>
        <v xml:space="preserve"> </v>
      </c>
      <c r="M165" s="2" t="str">
        <f>IF(U165=2,K165,IF(W165=2,K165-SUM(M$8:M164),IF(X165=2,K165-SUM(M$8:M164),IF(X164=2,1-SUM(M$8:M164)," "))))</f>
        <v xml:space="preserve"> </v>
      </c>
      <c r="N165" s="1" t="str">
        <f t="shared" si="49"/>
        <v xml:space="preserve"> </v>
      </c>
      <c r="P165" s="3" t="str">
        <f>IF(O165="Plus",$K165,IF(O165="Basis",$K165-SUM(P$8:P164),IF(O165="Breedte",$K165-SUM(P$8:P164),IF(O164="Breedte",1-SUM(P$8:P164)," "))))</f>
        <v xml:space="preserve"> </v>
      </c>
      <c r="Q165" s="57" t="str">
        <f t="shared" si="65"/>
        <v/>
      </c>
      <c r="R165" s="181" t="e">
        <f t="shared" si="64"/>
        <v>#N/A</v>
      </c>
      <c r="S165" s="12">
        <f t="shared" si="50"/>
        <v>-7</v>
      </c>
      <c r="T165" s="18">
        <f t="shared" si="51"/>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2"/>
        <v>1</v>
      </c>
      <c r="Z165" s="12">
        <f t="shared" si="53"/>
        <v>1</v>
      </c>
      <c r="AA165" s="12">
        <f t="shared" si="54"/>
        <v>1</v>
      </c>
      <c r="AB165" s="12">
        <f t="shared" si="55"/>
        <v>1</v>
      </c>
      <c r="AD165" s="12">
        <f t="shared" si="56"/>
        <v>-7</v>
      </c>
      <c r="AE165" s="18">
        <f t="shared" si="57"/>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8"/>
        <v>1</v>
      </c>
      <c r="AK165" s="12">
        <f t="shared" si="59"/>
        <v>1</v>
      </c>
      <c r="AL165" s="12">
        <f t="shared" si="60"/>
        <v>1</v>
      </c>
      <c r="AM165" s="12">
        <f t="shared" si="61"/>
        <v>1</v>
      </c>
    </row>
    <row r="166" spans="1:39" ht="12" customHeight="1" x14ac:dyDescent="0.15">
      <c r="A166" s="5">
        <f t="shared" si="45"/>
        <v>0</v>
      </c>
      <c r="B166" s="5">
        <f t="shared" si="46"/>
        <v>0</v>
      </c>
      <c r="C166" s="14">
        <f t="shared" si="62"/>
        <v>-8</v>
      </c>
      <c r="F166" s="242" t="e">
        <f>VLOOKUP(C166,Blad1!$A:$K,11,0)</f>
        <v>#N/A</v>
      </c>
      <c r="G166" s="67" t="str">
        <f t="shared" si="63"/>
        <v/>
      </c>
      <c r="H166" s="4" t="str">
        <f>IF(G166="I",$K166,IF(G166="II",$K166-SUM(H$8:H165),IF(G166="III",$K166-SUM(H$8:H165),IF(G166="IV",$K166-SUM(H$8:H165),IF(G166="V",1-SUM(H$8:H165)," ")))))</f>
        <v xml:space="preserve"> </v>
      </c>
      <c r="I166" s="68" t="str">
        <f t="shared" si="47"/>
        <v/>
      </c>
      <c r="J166" s="43" t="str">
        <f>IF(I166="A",$K166,IF(I166="B",$K166-SUM(J$8:J165),IF(I166="C",$K166-SUM(J$8:J165),IF(I166="D",$K166-SUM(J$8:J165),IF(I166="E",1-SUM(J$8:J165)," ")))))</f>
        <v xml:space="preserve"> </v>
      </c>
      <c r="K166" s="1">
        <f>IF(C$4=0,0,(SUM(D$8:D166)/C$4))</f>
        <v>0</v>
      </c>
      <c r="L166" s="9" t="str">
        <f t="shared" si="48"/>
        <v xml:space="preserve"> </v>
      </c>
      <c r="M166" s="2" t="str">
        <f>IF(U166=2,K166,IF(W166=2,K166-SUM(M$8:M165),IF(X166=2,K166-SUM(M$8:M165),IF(X165=2,1-SUM(M$8:M165)," "))))</f>
        <v xml:space="preserve"> </v>
      </c>
      <c r="N166" s="1" t="str">
        <f t="shared" si="49"/>
        <v xml:space="preserve"> </v>
      </c>
      <c r="P166" s="3" t="str">
        <f>IF(O166="Plus",$K166,IF(O166="Basis",$K166-SUM(P$8:P165),IF(O166="Breedte",$K166-SUM(P$8:P165),IF(O165="Breedte",1-SUM(P$8:P165)," "))))</f>
        <v xml:space="preserve"> </v>
      </c>
      <c r="Q166" s="57" t="str">
        <f t="shared" si="65"/>
        <v/>
      </c>
      <c r="R166" s="181" t="e">
        <f t="shared" si="64"/>
        <v>#N/A</v>
      </c>
      <c r="S166" s="12">
        <f t="shared" si="50"/>
        <v>-8</v>
      </c>
      <c r="T166" s="18">
        <f t="shared" si="51"/>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2"/>
        <v>1</v>
      </c>
      <c r="Z166" s="12">
        <f t="shared" si="53"/>
        <v>1</v>
      </c>
      <c r="AA166" s="12">
        <f t="shared" si="54"/>
        <v>1</v>
      </c>
      <c r="AB166" s="12">
        <f t="shared" si="55"/>
        <v>1</v>
      </c>
      <c r="AD166" s="12">
        <f t="shared" si="56"/>
        <v>-8</v>
      </c>
      <c r="AE166" s="18">
        <f t="shared" si="57"/>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8"/>
        <v>1</v>
      </c>
      <c r="AK166" s="12">
        <f t="shared" si="59"/>
        <v>1</v>
      </c>
      <c r="AL166" s="12">
        <f t="shared" si="60"/>
        <v>1</v>
      </c>
      <c r="AM166" s="12">
        <f t="shared" si="61"/>
        <v>1</v>
      </c>
    </row>
    <row r="167" spans="1:39" ht="12" customHeight="1" x14ac:dyDescent="0.15">
      <c r="A167" s="5">
        <f t="shared" si="45"/>
        <v>0</v>
      </c>
      <c r="B167" s="5">
        <f t="shared" si="46"/>
        <v>0</v>
      </c>
      <c r="C167" s="14">
        <f t="shared" si="62"/>
        <v>-9</v>
      </c>
      <c r="F167" s="242" t="e">
        <f>VLOOKUP(C167,Blad1!$A:$K,11,0)</f>
        <v>#N/A</v>
      </c>
      <c r="G167" s="67" t="str">
        <f t="shared" si="63"/>
        <v/>
      </c>
      <c r="H167" s="4" t="str">
        <f>IF(G167="I",$K167,IF(G167="II",$K167-SUM(H$8:H166),IF(G167="III",$K167-SUM(H$8:H166),IF(G167="IV",$K167-SUM(H$8:H166),IF(G167="V",1-SUM(H$8:H166)," ")))))</f>
        <v xml:space="preserve"> </v>
      </c>
      <c r="I167" s="68" t="str">
        <f t="shared" si="47"/>
        <v/>
      </c>
      <c r="J167" s="43" t="str">
        <f>IF(I167="A",$K167,IF(I167="B",$K167-SUM(J$8:J166),IF(I167="C",$K167-SUM(J$8:J166),IF(I167="D",$K167-SUM(J$8:J166),IF(I167="E",1-SUM(J$8:J166)," ")))))</f>
        <v xml:space="preserve"> </v>
      </c>
      <c r="K167" s="1">
        <f>IF(C$4=0,0,(SUM(D$8:D167)/C$4))</f>
        <v>0</v>
      </c>
      <c r="L167" s="9" t="str">
        <f t="shared" si="48"/>
        <v xml:space="preserve"> </v>
      </c>
      <c r="M167" s="2" t="str">
        <f>IF(U167=2,K167,IF(W167=2,K167-SUM(M$8:M166),IF(X167=2,K167-SUM(M$8:M166),IF(X166=2,1-SUM(M$8:M166)," "))))</f>
        <v xml:space="preserve"> </v>
      </c>
      <c r="N167" s="1" t="str">
        <f t="shared" si="49"/>
        <v xml:space="preserve"> </v>
      </c>
      <c r="P167" s="3" t="str">
        <f>IF(O167="Plus",$K167,IF(O167="Basis",$K167-SUM(P$8:P166),IF(O167="Breedte",$K167-SUM(P$8:P166),IF(O166="Breedte",1-SUM(P$8:P166)," "))))</f>
        <v xml:space="preserve"> </v>
      </c>
      <c r="Q167" s="57" t="str">
        <f t="shared" si="65"/>
        <v/>
      </c>
      <c r="R167" s="181" t="e">
        <f t="shared" si="64"/>
        <v>#N/A</v>
      </c>
      <c r="S167" s="12">
        <f t="shared" si="50"/>
        <v>-9</v>
      </c>
      <c r="T167" s="18">
        <f t="shared" si="51"/>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2"/>
        <v>1</v>
      </c>
      <c r="Z167" s="12">
        <f t="shared" si="53"/>
        <v>1</v>
      </c>
      <c r="AA167" s="12">
        <f t="shared" si="54"/>
        <v>1</v>
      </c>
      <c r="AB167" s="12">
        <f t="shared" si="55"/>
        <v>1</v>
      </c>
      <c r="AD167" s="12">
        <f t="shared" si="56"/>
        <v>-9</v>
      </c>
      <c r="AE167" s="18">
        <f t="shared" si="57"/>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8"/>
        <v>1</v>
      </c>
      <c r="AK167" s="12">
        <f t="shared" si="59"/>
        <v>1</v>
      </c>
      <c r="AL167" s="12">
        <f t="shared" si="60"/>
        <v>1</v>
      </c>
      <c r="AM167" s="12">
        <f t="shared" si="61"/>
        <v>1</v>
      </c>
    </row>
    <row r="168" spans="1:39" ht="12" customHeight="1" x14ac:dyDescent="0.15">
      <c r="A168" s="5">
        <f t="shared" si="45"/>
        <v>0</v>
      </c>
      <c r="B168" s="5">
        <f t="shared" si="46"/>
        <v>0</v>
      </c>
      <c r="C168" s="14">
        <f t="shared" si="62"/>
        <v>-10</v>
      </c>
      <c r="F168" s="242" t="e">
        <f>VLOOKUP(C168,Blad1!$A:$K,11,0)</f>
        <v>#N/A</v>
      </c>
      <c r="G168" s="67" t="str">
        <f t="shared" si="63"/>
        <v/>
      </c>
      <c r="H168" s="4" t="str">
        <f>IF(G168="I",$K168,IF(G168="II",$K168-SUM(H$8:H167),IF(G168="III",$K168-SUM(H$8:H167),IF(G168="IV",$K168-SUM(H$8:H167),IF(G168="V",1-SUM(H$8:H167)," ")))))</f>
        <v xml:space="preserve"> </v>
      </c>
      <c r="I168" s="68" t="str">
        <f t="shared" si="47"/>
        <v/>
      </c>
      <c r="J168" s="43" t="str">
        <f>IF(I168="A",$K168,IF(I168="B",$K168-SUM(J$8:J167),IF(I168="C",$K168-SUM(J$8:J167),IF(I168="D",$K168-SUM(J$8:J167),IF(I168="E",1-SUM(J$8:J167)," ")))))</f>
        <v xml:space="preserve"> </v>
      </c>
      <c r="K168" s="1">
        <f>IF(C$4=0,0,(SUM(D$8:D168)/C$4))</f>
        <v>0</v>
      </c>
      <c r="L168" s="9" t="str">
        <f t="shared" si="48"/>
        <v xml:space="preserve"> </v>
      </c>
      <c r="M168" s="2" t="str">
        <f>IF(U168=2,K168,IF(W168=2,K168-SUM(M$8:M167),IF(X168=2,K168-SUM(M$8:M167),IF(X167=2,1-SUM(M$8:M167)," "))))</f>
        <v xml:space="preserve"> </v>
      </c>
      <c r="N168" s="1" t="str">
        <f t="shared" si="49"/>
        <v xml:space="preserve"> </v>
      </c>
      <c r="P168" s="3" t="str">
        <f>IF(O168="Plus",$K168,IF(O168="Basis",$K168-SUM(P$8:P167),IF(O168="Breedte",$K168-SUM(P$8:P167),IF(O167="Breedte",1-SUM(P$8:P167)," "))))</f>
        <v xml:space="preserve"> </v>
      </c>
      <c r="Q168" s="57" t="str">
        <f t="shared" si="65"/>
        <v/>
      </c>
      <c r="R168" s="181" t="e">
        <f t="shared" si="64"/>
        <v>#N/A</v>
      </c>
      <c r="S168" s="12">
        <f t="shared" si="50"/>
        <v>-10</v>
      </c>
      <c r="T168" s="18">
        <f t="shared" si="51"/>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2"/>
        <v>1</v>
      </c>
      <c r="Z168" s="12">
        <f t="shared" si="53"/>
        <v>1</v>
      </c>
      <c r="AA168" s="12">
        <f t="shared" si="54"/>
        <v>1</v>
      </c>
      <c r="AB168" s="12">
        <f t="shared" si="55"/>
        <v>1</v>
      </c>
      <c r="AD168" s="12">
        <f t="shared" si="56"/>
        <v>-10</v>
      </c>
      <c r="AE168" s="18">
        <f t="shared" si="57"/>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8"/>
        <v>1</v>
      </c>
      <c r="AK168" s="12">
        <f t="shared" si="59"/>
        <v>1</v>
      </c>
      <c r="AL168" s="12">
        <f t="shared" si="60"/>
        <v>1</v>
      </c>
      <c r="AM168" s="12">
        <f t="shared" si="61"/>
        <v>1</v>
      </c>
    </row>
    <row r="169" spans="1:39" ht="12" customHeight="1" x14ac:dyDescent="0.15">
      <c r="A169" s="5">
        <f t="shared" si="45"/>
        <v>0</v>
      </c>
      <c r="B169" s="5">
        <f t="shared" si="46"/>
        <v>0</v>
      </c>
      <c r="C169" s="14">
        <f t="shared" si="62"/>
        <v>-11</v>
      </c>
      <c r="F169" s="242" t="e">
        <f>VLOOKUP(C169,Blad1!$A:$K,11,0)</f>
        <v>#N/A</v>
      </c>
      <c r="G169" s="67" t="str">
        <f t="shared" si="63"/>
        <v/>
      </c>
      <c r="H169" s="4" t="str">
        <f>IF(G169="I",$K169,IF(G169="II",$K169-SUM(H$8:H168),IF(G169="III",$K169-SUM(H$8:H168),IF(G169="IV",$K169-SUM(H$8:H168),IF(G169="V",1-SUM(H$8:H168)," ")))))</f>
        <v xml:space="preserve"> </v>
      </c>
      <c r="I169" s="68" t="str">
        <f t="shared" si="47"/>
        <v/>
      </c>
      <c r="J169" s="43" t="str">
        <f>IF(I169="A",$K169,IF(I169="B",$K169-SUM(J$8:J168),IF(I169="C",$K169-SUM(J$8:J168),IF(I169="D",$K169-SUM(J$8:J168),IF(I169="E",1-SUM(J$8:J168)," ")))))</f>
        <v xml:space="preserve"> </v>
      </c>
      <c r="K169" s="1">
        <f>IF(C$4=0,0,(SUM(D$8:D169)/C$4))</f>
        <v>0</v>
      </c>
      <c r="L169" s="9" t="str">
        <f t="shared" si="48"/>
        <v xml:space="preserve"> </v>
      </c>
      <c r="M169" s="2" t="str">
        <f>IF(U169=2,K169,IF(W169=2,K169-SUM(M$8:M168),IF(X169=2,K169-SUM(M$8:M168),IF(X168=2,1-SUM(M$8:M168)," "))))</f>
        <v xml:space="preserve"> </v>
      </c>
      <c r="N169" s="1" t="str">
        <f t="shared" si="49"/>
        <v xml:space="preserve"> </v>
      </c>
      <c r="P169" s="3" t="str">
        <f>IF(O169="Plus",$K169,IF(O169="Basis",$K169-SUM(P$8:P168),IF(O169="Breedte",$K169-SUM(P$8:P168),IF(O168="Breedte",1-SUM(P$8:P168)," "))))</f>
        <v xml:space="preserve"> </v>
      </c>
      <c r="Q169" s="57" t="str">
        <f t="shared" si="65"/>
        <v/>
      </c>
      <c r="R169" s="181" t="e">
        <f t="shared" si="64"/>
        <v>#N/A</v>
      </c>
      <c r="S169" s="12">
        <f t="shared" si="50"/>
        <v>-11</v>
      </c>
      <c r="T169" s="18">
        <f t="shared" si="51"/>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2"/>
        <v>1</v>
      </c>
      <c r="Z169" s="12">
        <f t="shared" si="53"/>
        <v>1</v>
      </c>
      <c r="AA169" s="12">
        <f t="shared" si="54"/>
        <v>1</v>
      </c>
      <c r="AB169" s="12">
        <f t="shared" si="55"/>
        <v>1</v>
      </c>
      <c r="AD169" s="12">
        <f t="shared" si="56"/>
        <v>-11</v>
      </c>
      <c r="AE169" s="18">
        <f t="shared" si="57"/>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8"/>
        <v>1</v>
      </c>
      <c r="AK169" s="12">
        <f t="shared" si="59"/>
        <v>1</v>
      </c>
      <c r="AL169" s="12">
        <f t="shared" si="60"/>
        <v>1</v>
      </c>
      <c r="AM169" s="12">
        <f t="shared" si="61"/>
        <v>1</v>
      </c>
    </row>
    <row r="170" spans="1:39" ht="12" customHeight="1" x14ac:dyDescent="0.15">
      <c r="A170" s="5">
        <f t="shared" si="45"/>
        <v>0</v>
      </c>
      <c r="B170" s="5">
        <f t="shared" si="46"/>
        <v>0</v>
      </c>
      <c r="C170" s="14">
        <f t="shared" si="62"/>
        <v>-12</v>
      </c>
      <c r="F170" s="242" t="e">
        <f>VLOOKUP(C170,Blad1!$A:$K,11,0)</f>
        <v>#N/A</v>
      </c>
      <c r="G170" s="67" t="str">
        <f t="shared" si="63"/>
        <v/>
      </c>
      <c r="H170" s="4" t="str">
        <f>IF(G170="I",$K170,IF(G170="II",$K170-SUM(H$8:H169),IF(G170="III",$K170-SUM(H$8:H169),IF(G170="IV",$K170-SUM(H$8:H169),IF(G170="V",1-SUM(H$8:H169)," ")))))</f>
        <v xml:space="preserve"> </v>
      </c>
      <c r="I170" s="68" t="str">
        <f t="shared" si="47"/>
        <v/>
      </c>
      <c r="J170" s="43" t="str">
        <f>IF(I170="A",$K170,IF(I170="B",$K170-SUM(J$8:J169),IF(I170="C",$K170-SUM(J$8:J169),IF(I170="D",$K170-SUM(J$8:J169),IF(I170="E",1-SUM(J$8:J169)," ")))))</f>
        <v xml:space="preserve"> </v>
      </c>
      <c r="K170" s="1">
        <f>IF(C$4=0,0,(SUM(D$8:D170)/C$4))</f>
        <v>0</v>
      </c>
      <c r="L170" s="9" t="str">
        <f t="shared" si="48"/>
        <v xml:space="preserve"> </v>
      </c>
      <c r="M170" s="2" t="str">
        <f>IF(U170=2,K170,IF(W170=2,K170-SUM(M$8:M169),IF(X170=2,K170-SUM(M$8:M169),IF(X169=2,1-SUM(M$8:M169)," "))))</f>
        <v xml:space="preserve"> </v>
      </c>
      <c r="N170" s="1" t="str">
        <f t="shared" si="49"/>
        <v xml:space="preserve"> </v>
      </c>
      <c r="P170" s="3" t="str">
        <f>IF(O170="Plus",$K170,IF(O170="Basis",$K170-SUM(P$8:P169),IF(O170="Breedte",$K170-SUM(P$8:P169),IF(O169="Breedte",1-SUM(P$8:P169)," "))))</f>
        <v xml:space="preserve"> </v>
      </c>
      <c r="Q170" s="57" t="str">
        <f t="shared" si="65"/>
        <v/>
      </c>
      <c r="R170" s="181" t="e">
        <f t="shared" si="64"/>
        <v>#N/A</v>
      </c>
      <c r="S170" s="12">
        <f t="shared" si="50"/>
        <v>-12</v>
      </c>
      <c r="T170" s="18">
        <f t="shared" si="51"/>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2"/>
        <v>1</v>
      </c>
      <c r="Z170" s="12">
        <f t="shared" si="53"/>
        <v>1</v>
      </c>
      <c r="AA170" s="12">
        <f t="shared" si="54"/>
        <v>1</v>
      </c>
      <c r="AB170" s="12">
        <f t="shared" si="55"/>
        <v>1</v>
      </c>
      <c r="AD170" s="12">
        <f t="shared" si="56"/>
        <v>-12</v>
      </c>
      <c r="AE170" s="18">
        <f t="shared" si="57"/>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8"/>
        <v>1</v>
      </c>
      <c r="AK170" s="12">
        <f t="shared" si="59"/>
        <v>1</v>
      </c>
      <c r="AL170" s="12">
        <f t="shared" si="60"/>
        <v>1</v>
      </c>
      <c r="AM170" s="12">
        <f t="shared" si="61"/>
        <v>1</v>
      </c>
    </row>
    <row r="171" spans="1:39" ht="12" customHeight="1" x14ac:dyDescent="0.15">
      <c r="A171" s="5">
        <f t="shared" si="45"/>
        <v>0</v>
      </c>
      <c r="B171" s="5">
        <f t="shared" si="46"/>
        <v>0</v>
      </c>
      <c r="C171" s="14">
        <f t="shared" si="62"/>
        <v>-13</v>
      </c>
      <c r="F171" s="242" t="e">
        <f>VLOOKUP(C171,Blad1!$A:$K,11,0)</f>
        <v>#N/A</v>
      </c>
      <c r="G171" s="67" t="str">
        <f t="shared" si="63"/>
        <v/>
      </c>
      <c r="H171" s="4" t="str">
        <f>IF(G171="I",$K171,IF(G171="II",$K171-SUM(H$8:H170),IF(G171="III",$K171-SUM(H$8:H170),IF(G171="IV",$K171-SUM(H$8:H170),IF(G171="V",1-SUM(H$8:H170)," ")))))</f>
        <v xml:space="preserve"> </v>
      </c>
      <c r="I171" s="68" t="str">
        <f t="shared" si="47"/>
        <v/>
      </c>
      <c r="J171" s="43" t="str">
        <f>IF(I171="A",$K171,IF(I171="B",$K171-SUM(J$8:J170),IF(I171="C",$K171-SUM(J$8:J170),IF(I171="D",$K171-SUM(J$8:J170),IF(I171="E",1-SUM(J$8:J170)," ")))))</f>
        <v xml:space="preserve"> </v>
      </c>
      <c r="K171" s="1">
        <f>IF(C$4=0,0,(SUM(D$8:D171)/C$4))</f>
        <v>0</v>
      </c>
      <c r="L171" s="9" t="str">
        <f t="shared" si="48"/>
        <v xml:space="preserve"> </v>
      </c>
      <c r="M171" s="2" t="str">
        <f>IF(U171=2,K171,IF(W171=2,K171-SUM(M$8:M170),IF(X171=2,K171-SUM(M$8:M170),IF(X170=2,1-SUM(M$8:M170)," "))))</f>
        <v xml:space="preserve"> </v>
      </c>
      <c r="N171" s="1" t="str">
        <f t="shared" si="49"/>
        <v xml:space="preserve"> </v>
      </c>
      <c r="P171" s="3" t="str">
        <f>IF(O171="Plus",$K171,IF(O171="Basis",$K171-SUM(P$8:P170),IF(O171="Breedte",$K171-SUM(P$8:P170),IF(O170="Breedte",1-SUM(P$8:P170)," "))))</f>
        <v xml:space="preserve"> </v>
      </c>
      <c r="Q171" s="57" t="str">
        <f t="shared" si="65"/>
        <v/>
      </c>
      <c r="R171" s="181" t="e">
        <f t="shared" si="64"/>
        <v>#N/A</v>
      </c>
      <c r="S171" s="12">
        <f t="shared" si="50"/>
        <v>-13</v>
      </c>
      <c r="T171" s="18">
        <f t="shared" si="51"/>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2"/>
        <v>1</v>
      </c>
      <c r="Z171" s="12">
        <f t="shared" si="53"/>
        <v>1</v>
      </c>
      <c r="AA171" s="12">
        <f t="shared" si="54"/>
        <v>1</v>
      </c>
      <c r="AB171" s="12">
        <f t="shared" si="55"/>
        <v>1</v>
      </c>
      <c r="AD171" s="12">
        <f t="shared" si="56"/>
        <v>-13</v>
      </c>
      <c r="AE171" s="18">
        <f t="shared" si="57"/>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8"/>
        <v>1</v>
      </c>
      <c r="AK171" s="12">
        <f t="shared" si="59"/>
        <v>1</v>
      </c>
      <c r="AL171" s="12">
        <f t="shared" si="60"/>
        <v>1</v>
      </c>
      <c r="AM171" s="12">
        <f t="shared" si="61"/>
        <v>1</v>
      </c>
    </row>
    <row r="172" spans="1:39" ht="12" customHeight="1" x14ac:dyDescent="0.15">
      <c r="A172" s="5">
        <f t="shared" si="45"/>
        <v>0</v>
      </c>
      <c r="B172" s="5">
        <f t="shared" si="46"/>
        <v>0</v>
      </c>
      <c r="C172" s="14">
        <f t="shared" si="62"/>
        <v>-14</v>
      </c>
      <c r="F172" s="242" t="e">
        <f>VLOOKUP(C172,Blad1!$A:$K,11,0)</f>
        <v>#N/A</v>
      </c>
      <c r="G172" s="67" t="str">
        <f t="shared" si="63"/>
        <v/>
      </c>
      <c r="H172" s="4" t="str">
        <f>IF(G172="I",$K172,IF(G172="II",$K172-SUM(H$8:H171),IF(G172="III",$K172-SUM(H$8:H171),IF(G172="IV",$K172-SUM(H$8:H171),IF(G172="V",1-SUM(H$8:H171)," ")))))</f>
        <v xml:space="preserve"> </v>
      </c>
      <c r="I172" s="68" t="str">
        <f t="shared" si="47"/>
        <v/>
      </c>
      <c r="J172" s="43" t="str">
        <f>IF(I172="A",$K172,IF(I172="B",$K172-SUM(J$8:J171),IF(I172="C",$K172-SUM(J$8:J171),IF(I172="D",$K172-SUM(J$8:J171),IF(I172="E",1-SUM(J$8:J171)," ")))))</f>
        <v xml:space="preserve"> </v>
      </c>
      <c r="K172" s="1">
        <f>IF(C$4=0,0,(SUM(D$8:D172)/C$4))</f>
        <v>0</v>
      </c>
      <c r="L172" s="9" t="str">
        <f t="shared" si="48"/>
        <v xml:space="preserve"> </v>
      </c>
      <c r="M172" s="2" t="str">
        <f>IF(U172=2,K172,IF(W172=2,K172-SUM(M$8:M171),IF(X172=2,K172-SUM(M$8:M171),IF(X171=2,1-SUM(M$8:M171)," "))))</f>
        <v xml:space="preserve"> </v>
      </c>
      <c r="N172" s="1" t="str">
        <f t="shared" si="49"/>
        <v xml:space="preserve"> </v>
      </c>
      <c r="P172" s="3" t="str">
        <f>IF(O172="Plus",$K172,IF(O172="Basis",$K172-SUM(P$8:P171),IF(O172="Breedte",$K172-SUM(P$8:P171),IF(O171="Breedte",1-SUM(P$8:P171)," "))))</f>
        <v xml:space="preserve"> </v>
      </c>
      <c r="Q172" s="57" t="str">
        <f t="shared" si="65"/>
        <v/>
      </c>
      <c r="R172" s="181" t="e">
        <f t="shared" si="64"/>
        <v>#N/A</v>
      </c>
      <c r="S172" s="12">
        <f t="shared" si="50"/>
        <v>-14</v>
      </c>
      <c r="T172" s="18">
        <f t="shared" si="51"/>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2"/>
        <v>1</v>
      </c>
      <c r="Z172" s="12">
        <f t="shared" si="53"/>
        <v>1</v>
      </c>
      <c r="AA172" s="12">
        <f t="shared" si="54"/>
        <v>1</v>
      </c>
      <c r="AB172" s="12">
        <f t="shared" si="55"/>
        <v>1</v>
      </c>
      <c r="AD172" s="12">
        <f t="shared" si="56"/>
        <v>-14</v>
      </c>
      <c r="AE172" s="18">
        <f t="shared" si="57"/>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8"/>
        <v>1</v>
      </c>
      <c r="AK172" s="12">
        <f t="shared" si="59"/>
        <v>1</v>
      </c>
      <c r="AL172" s="12">
        <f t="shared" si="60"/>
        <v>1</v>
      </c>
      <c r="AM172" s="12">
        <f t="shared" si="61"/>
        <v>1</v>
      </c>
    </row>
    <row r="173" spans="1:39" ht="12" customHeight="1" x14ac:dyDescent="0.15">
      <c r="A173" s="5">
        <f t="shared" si="45"/>
        <v>0</v>
      </c>
      <c r="B173" s="5">
        <f t="shared" si="46"/>
        <v>0</v>
      </c>
      <c r="C173" s="14">
        <f t="shared" si="62"/>
        <v>-15</v>
      </c>
      <c r="F173" s="242" t="e">
        <f>VLOOKUP(C173,Blad1!$A:$K,11,0)</f>
        <v>#N/A</v>
      </c>
      <c r="G173" s="67" t="str">
        <f t="shared" si="63"/>
        <v/>
      </c>
      <c r="H173" s="4" t="str">
        <f>IF(G173="I",$K173,IF(G173="II",$K173-SUM(H$8:H172),IF(G173="III",$K173-SUM(H$8:H172),IF(G173="IV",$K173-SUM(H$8:H172),IF(G173="V",1-SUM(H$8:H172)," ")))))</f>
        <v xml:space="preserve"> </v>
      </c>
      <c r="I173" s="68" t="str">
        <f t="shared" si="47"/>
        <v/>
      </c>
      <c r="J173" s="43" t="str">
        <f>IF(I173="A",$K173,IF(I173="B",$K173-SUM(J$8:J172),IF(I173="C",$K173-SUM(J$8:J172),IF(I173="D",$K173-SUM(J$8:J172),IF(I173="E",1-SUM(J$8:J172)," ")))))</f>
        <v xml:space="preserve"> </v>
      </c>
      <c r="K173" s="1">
        <f>IF(C$4=0,0,(SUM(D$8:D173)/C$4))</f>
        <v>0</v>
      </c>
      <c r="L173" s="9" t="str">
        <f t="shared" si="48"/>
        <v xml:space="preserve"> </v>
      </c>
      <c r="M173" s="2" t="str">
        <f>IF(U173=2,K173,IF(W173=2,K173-SUM(M$8:M172),IF(X173=2,K173-SUM(M$8:M172),IF(X172=2,1-SUM(M$8:M172)," "))))</f>
        <v xml:space="preserve"> </v>
      </c>
      <c r="N173" s="1" t="str">
        <f t="shared" si="49"/>
        <v xml:space="preserve"> </v>
      </c>
      <c r="P173" s="3" t="str">
        <f>IF(O173="Plus",$K173,IF(O173="Basis",$K173-SUM(P$8:P172),IF(O173="Breedte",$K173-SUM(P$8:P172),IF(O172="Breedte",1-SUM(P$8:P172)," "))))</f>
        <v xml:space="preserve"> </v>
      </c>
      <c r="Q173" s="57" t="str">
        <f t="shared" si="65"/>
        <v/>
      </c>
      <c r="R173" s="181" t="e">
        <f t="shared" si="64"/>
        <v>#N/A</v>
      </c>
      <c r="S173" s="12">
        <f t="shared" si="50"/>
        <v>-15</v>
      </c>
      <c r="T173" s="18">
        <f t="shared" si="51"/>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2"/>
        <v>1</v>
      </c>
      <c r="Z173" s="12">
        <f t="shared" si="53"/>
        <v>1</v>
      </c>
      <c r="AA173" s="12">
        <f t="shared" si="54"/>
        <v>1</v>
      </c>
      <c r="AB173" s="12">
        <f t="shared" si="55"/>
        <v>1</v>
      </c>
      <c r="AD173" s="12">
        <f t="shared" si="56"/>
        <v>-15</v>
      </c>
      <c r="AE173" s="18">
        <f t="shared" si="57"/>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8"/>
        <v>1</v>
      </c>
      <c r="AK173" s="12">
        <f t="shared" si="59"/>
        <v>1</v>
      </c>
      <c r="AL173" s="12">
        <f t="shared" si="60"/>
        <v>1</v>
      </c>
      <c r="AM173" s="12">
        <f t="shared" si="61"/>
        <v>1</v>
      </c>
    </row>
    <row r="174" spans="1:39" ht="12" customHeight="1" x14ac:dyDescent="0.15">
      <c r="A174" s="5">
        <f t="shared" si="45"/>
        <v>0</v>
      </c>
      <c r="B174" s="5">
        <f t="shared" si="46"/>
        <v>0</v>
      </c>
      <c r="C174" s="14">
        <f t="shared" si="62"/>
        <v>-16</v>
      </c>
      <c r="F174" s="242" t="e">
        <f>VLOOKUP(C174,Blad1!$A:$K,11,0)</f>
        <v>#N/A</v>
      </c>
      <c r="G174" s="67" t="str">
        <f t="shared" si="63"/>
        <v/>
      </c>
      <c r="H174" s="4" t="str">
        <f>IF(G174="I",$K174,IF(G174="II",$K174-SUM(H$8:H173),IF(G174="III",$K174-SUM(H$8:H173),IF(G174="IV",$K174-SUM(H$8:H173),IF(G174="V",1-SUM(H$8:H173)," ")))))</f>
        <v xml:space="preserve"> </v>
      </c>
      <c r="I174" s="68" t="str">
        <f t="shared" si="47"/>
        <v/>
      </c>
      <c r="J174" s="43" t="str">
        <f>IF(I174="A",$K174,IF(I174="B",$K174-SUM(J$8:J173),IF(I174="C",$K174-SUM(J$8:J173),IF(I174="D",$K174-SUM(J$8:J173),IF(I174="E",1-SUM(J$8:J173)," ")))))</f>
        <v xml:space="preserve"> </v>
      </c>
      <c r="K174" s="1">
        <f>IF(C$4=0,0,(SUM(D$8:D174)/C$4))</f>
        <v>0</v>
      </c>
      <c r="L174" s="9" t="str">
        <f t="shared" si="48"/>
        <v xml:space="preserve"> </v>
      </c>
      <c r="M174" s="2" t="str">
        <f>IF(U174=2,K174,IF(W174=2,K174-SUM(M$8:M173),IF(X174=2,K174-SUM(M$8:M173),IF(X173=2,1-SUM(M$8:M173)," "))))</f>
        <v xml:space="preserve"> </v>
      </c>
      <c r="N174" s="1" t="str">
        <f t="shared" si="49"/>
        <v xml:space="preserve"> </v>
      </c>
      <c r="P174" s="3" t="str">
        <f>IF(O174="Plus",$K174,IF(O174="Basis",$K174-SUM(P$8:P173),IF(O174="Breedte",$K174-SUM(P$8:P173),IF(O173="Breedte",1-SUM(P$8:P173)," "))))</f>
        <v xml:space="preserve"> </v>
      </c>
      <c r="Q174" s="57" t="str">
        <f t="shared" si="65"/>
        <v/>
      </c>
      <c r="R174" s="181" t="e">
        <f t="shared" si="64"/>
        <v>#N/A</v>
      </c>
      <c r="S174" s="12">
        <f t="shared" si="50"/>
        <v>-16</v>
      </c>
      <c r="T174" s="18">
        <f t="shared" si="51"/>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2"/>
        <v>1</v>
      </c>
      <c r="Z174" s="12">
        <f t="shared" si="53"/>
        <v>1</v>
      </c>
      <c r="AA174" s="12">
        <f t="shared" si="54"/>
        <v>1</v>
      </c>
      <c r="AB174" s="12">
        <f t="shared" si="55"/>
        <v>1</v>
      </c>
      <c r="AD174" s="12">
        <f t="shared" si="56"/>
        <v>-16</v>
      </c>
      <c r="AE174" s="18">
        <f t="shared" si="57"/>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8"/>
        <v>1</v>
      </c>
      <c r="AK174" s="12">
        <f t="shared" si="59"/>
        <v>1</v>
      </c>
      <c r="AL174" s="12">
        <f t="shared" si="60"/>
        <v>1</v>
      </c>
      <c r="AM174" s="12">
        <f t="shared" si="61"/>
        <v>1</v>
      </c>
    </row>
    <row r="175" spans="1:39" ht="12" customHeight="1" x14ac:dyDescent="0.15">
      <c r="A175" s="5">
        <f t="shared" si="45"/>
        <v>0</v>
      </c>
      <c r="B175" s="5">
        <f t="shared" si="46"/>
        <v>0</v>
      </c>
      <c r="C175" s="14">
        <f t="shared" si="62"/>
        <v>-17</v>
      </c>
      <c r="F175" s="242" t="e">
        <f>VLOOKUP(C175,Blad1!$A:$K,11,0)</f>
        <v>#N/A</v>
      </c>
      <c r="G175" s="67" t="str">
        <f t="shared" si="63"/>
        <v/>
      </c>
      <c r="H175" s="4" t="str">
        <f>IF(G175="I",$K175,IF(G175="II",$K175-SUM(H$8:H174),IF(G175="III",$K175-SUM(H$8:H174),IF(G175="IV",$K175-SUM(H$8:H174),IF(G175="V",1-SUM(H$8:H174)," ")))))</f>
        <v xml:space="preserve"> </v>
      </c>
      <c r="I175" s="68" t="str">
        <f t="shared" si="47"/>
        <v/>
      </c>
      <c r="J175" s="43" t="str">
        <f>IF(I175="A",$K175,IF(I175="B",$K175-SUM(J$8:J174),IF(I175="C",$K175-SUM(J$8:J174),IF(I175="D",$K175-SUM(J$8:J174),IF(I175="E",1-SUM(J$8:J174)," ")))))</f>
        <v xml:space="preserve"> </v>
      </c>
      <c r="K175" s="1">
        <f>IF(C$4=0,0,(SUM(D$8:D175)/C$4))</f>
        <v>0</v>
      </c>
      <c r="L175" s="9" t="str">
        <f t="shared" si="48"/>
        <v xml:space="preserve"> </v>
      </c>
      <c r="M175" s="2" t="str">
        <f>IF(U175=2,K175,IF(W175=2,K175-SUM(M$8:M174),IF(X175=2,K175-SUM(M$8:M174),IF(X174=2,1-SUM(M$8:M174)," "))))</f>
        <v xml:space="preserve"> </v>
      </c>
      <c r="N175" s="1" t="str">
        <f t="shared" si="49"/>
        <v xml:space="preserve"> </v>
      </c>
      <c r="P175" s="3" t="str">
        <f>IF(O175="Plus",$K175,IF(O175="Basis",$K175-SUM(P$8:P174),IF(O175="Breedte",$K175-SUM(P$8:P174),IF(O174="Breedte",1-SUM(P$8:P174)," "))))</f>
        <v xml:space="preserve"> </v>
      </c>
      <c r="Q175" s="57" t="str">
        <f t="shared" si="65"/>
        <v/>
      </c>
      <c r="R175" s="181" t="e">
        <f t="shared" si="64"/>
        <v>#N/A</v>
      </c>
      <c r="S175" s="12">
        <f t="shared" si="50"/>
        <v>-17</v>
      </c>
      <c r="T175" s="18">
        <f t="shared" si="51"/>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2"/>
        <v>1</v>
      </c>
      <c r="Z175" s="12">
        <f t="shared" si="53"/>
        <v>1</v>
      </c>
      <c r="AA175" s="12">
        <f t="shared" si="54"/>
        <v>1</v>
      </c>
      <c r="AB175" s="12">
        <f t="shared" si="55"/>
        <v>1</v>
      </c>
      <c r="AD175" s="12">
        <f t="shared" si="56"/>
        <v>-17</v>
      </c>
      <c r="AE175" s="18">
        <f t="shared" si="57"/>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8"/>
        <v>1</v>
      </c>
      <c r="AK175" s="12">
        <f t="shared" si="59"/>
        <v>1</v>
      </c>
      <c r="AL175" s="12">
        <f t="shared" si="60"/>
        <v>1</v>
      </c>
      <c r="AM175" s="12">
        <f t="shared" si="61"/>
        <v>1</v>
      </c>
    </row>
    <row r="176" spans="1:39" ht="12" customHeight="1" x14ac:dyDescent="0.15">
      <c r="A176" s="5">
        <f t="shared" si="45"/>
        <v>0</v>
      </c>
      <c r="B176" s="5">
        <f t="shared" si="46"/>
        <v>0</v>
      </c>
      <c r="C176" s="14">
        <f t="shared" si="62"/>
        <v>-18</v>
      </c>
      <c r="F176" s="242" t="e">
        <f>VLOOKUP(C176,Blad1!$A:$K,11,0)</f>
        <v>#N/A</v>
      </c>
      <c r="G176" s="67" t="str">
        <f t="shared" si="63"/>
        <v/>
      </c>
      <c r="H176" s="4" t="str">
        <f>IF(G176="I",$K176,IF(G176="II",$K176-SUM(H$8:H175),IF(G176="III",$K176-SUM(H$8:H175),IF(G176="IV",$K176-SUM(H$8:H175),IF(G176="V",1-SUM(H$8:H175)," ")))))</f>
        <v xml:space="preserve"> </v>
      </c>
      <c r="I176" s="68" t="str">
        <f t="shared" si="47"/>
        <v/>
      </c>
      <c r="J176" s="43" t="str">
        <f>IF(I176="A",$K176,IF(I176="B",$K176-SUM(J$8:J175),IF(I176="C",$K176-SUM(J$8:J175),IF(I176="D",$K176-SUM(J$8:J175),IF(I176="E",1-SUM(J$8:J175)," ")))))</f>
        <v xml:space="preserve"> </v>
      </c>
      <c r="K176" s="1">
        <f>IF(C$4=0,0,(SUM(D$8:D176)/C$4))</f>
        <v>0</v>
      </c>
      <c r="L176" s="9" t="str">
        <f t="shared" si="48"/>
        <v xml:space="preserve"> </v>
      </c>
      <c r="M176" s="2" t="str">
        <f>IF(U176=2,K176,IF(W176=2,K176-SUM(M$8:M175),IF(X176=2,K176-SUM(M$8:M175),IF(X175=2,1-SUM(M$8:M175)," "))))</f>
        <v xml:space="preserve"> </v>
      </c>
      <c r="N176" s="1" t="str">
        <f t="shared" si="49"/>
        <v xml:space="preserve"> </v>
      </c>
      <c r="P176" s="3" t="str">
        <f>IF(O176="Plus",$K176,IF(O176="Basis",$K176-SUM(P$8:P175),IF(O176="Breedte",$K176-SUM(P$8:P175),IF(O175="Breedte",1-SUM(P$8:P175)," "))))</f>
        <v xml:space="preserve"> </v>
      </c>
      <c r="Q176" s="57" t="str">
        <f t="shared" si="65"/>
        <v/>
      </c>
      <c r="R176" s="181" t="e">
        <f t="shared" si="64"/>
        <v>#N/A</v>
      </c>
      <c r="S176" s="12">
        <f t="shared" si="50"/>
        <v>-18</v>
      </c>
      <c r="T176" s="18">
        <f t="shared" si="51"/>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2"/>
        <v>1</v>
      </c>
      <c r="Z176" s="12">
        <f t="shared" si="53"/>
        <v>1</v>
      </c>
      <c r="AA176" s="12">
        <f t="shared" si="54"/>
        <v>1</v>
      </c>
      <c r="AB176" s="12">
        <f t="shared" si="55"/>
        <v>1</v>
      </c>
      <c r="AD176" s="12">
        <f t="shared" si="56"/>
        <v>-18</v>
      </c>
      <c r="AE176" s="18">
        <f t="shared" si="57"/>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8"/>
        <v>1</v>
      </c>
      <c r="AK176" s="12">
        <f t="shared" si="59"/>
        <v>1</v>
      </c>
      <c r="AL176" s="12">
        <f t="shared" si="60"/>
        <v>1</v>
      </c>
      <c r="AM176" s="12">
        <f t="shared" si="61"/>
        <v>1</v>
      </c>
    </row>
    <row r="177" spans="1:39" ht="12" customHeight="1" x14ac:dyDescent="0.15">
      <c r="A177" s="5">
        <f t="shared" si="45"/>
        <v>0</v>
      </c>
      <c r="B177" s="5">
        <f t="shared" si="46"/>
        <v>0</v>
      </c>
      <c r="C177" s="14">
        <f t="shared" si="62"/>
        <v>-19</v>
      </c>
      <c r="F177" s="242" t="e">
        <f>VLOOKUP(C177,Blad1!$A:$K,11,0)</f>
        <v>#N/A</v>
      </c>
      <c r="G177" s="67" t="str">
        <f t="shared" si="63"/>
        <v/>
      </c>
      <c r="H177" s="4" t="str">
        <f>IF(G177="I",$K177,IF(G177="II",$K177-SUM(H$8:H176),IF(G177="III",$K177-SUM(H$8:H176),IF(G177="IV",$K177-SUM(H$8:H176),IF(G177="V",1-SUM(H$8:H176)," ")))))</f>
        <v xml:space="preserve"> </v>
      </c>
      <c r="I177" s="68" t="str">
        <f t="shared" si="47"/>
        <v/>
      </c>
      <c r="J177" s="43" t="str">
        <f>IF(I177="A",$K177,IF(I177="B",$K177-SUM(J$8:J176),IF(I177="C",$K177-SUM(J$8:J176),IF(I177="D",$K177-SUM(J$8:J176),IF(I177="E",1-SUM(J$8:J176)," ")))))</f>
        <v xml:space="preserve"> </v>
      </c>
      <c r="K177" s="1">
        <f>IF(C$4=0,0,(SUM(D$8:D177)/C$4))</f>
        <v>0</v>
      </c>
      <c r="L177" s="9" t="str">
        <f t="shared" si="48"/>
        <v xml:space="preserve"> </v>
      </c>
      <c r="M177" s="2" t="str">
        <f>IF(U177=2,K177,IF(W177=2,K177-SUM(M$8:M176),IF(X177=2,K177-SUM(M$8:M176),IF(X176=2,1-SUM(M$8:M176)," "))))</f>
        <v xml:space="preserve"> </v>
      </c>
      <c r="N177" s="1" t="str">
        <f t="shared" si="49"/>
        <v xml:space="preserve"> </v>
      </c>
      <c r="P177" s="3" t="str">
        <f>IF(O177="Plus",$K177,IF(O177="Basis",$K177-SUM(P$8:P176),IF(O177="Breedte",$K177-SUM(P$8:P176),IF(O176="Breedte",1-SUM(P$8:P176)," "))))</f>
        <v xml:space="preserve"> </v>
      </c>
      <c r="Q177" s="57" t="str">
        <f t="shared" si="65"/>
        <v/>
      </c>
      <c r="R177" s="181" t="e">
        <f t="shared" si="64"/>
        <v>#N/A</v>
      </c>
      <c r="S177" s="12">
        <f t="shared" si="50"/>
        <v>-19</v>
      </c>
      <c r="T177" s="18">
        <f t="shared" si="51"/>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2"/>
        <v>1</v>
      </c>
      <c r="Z177" s="12">
        <f t="shared" si="53"/>
        <v>1</v>
      </c>
      <c r="AA177" s="12">
        <f t="shared" si="54"/>
        <v>1</v>
      </c>
      <c r="AB177" s="12">
        <f t="shared" si="55"/>
        <v>1</v>
      </c>
      <c r="AD177" s="12">
        <f t="shared" si="56"/>
        <v>-19</v>
      </c>
      <c r="AE177" s="18">
        <f t="shared" si="57"/>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8"/>
        <v>1</v>
      </c>
      <c r="AK177" s="12">
        <f t="shared" si="59"/>
        <v>1</v>
      </c>
      <c r="AL177" s="12">
        <f t="shared" si="60"/>
        <v>1</v>
      </c>
      <c r="AM177" s="12">
        <f t="shared" si="61"/>
        <v>1</v>
      </c>
    </row>
    <row r="178" spans="1:39" ht="12" customHeight="1" x14ac:dyDescent="0.15">
      <c r="A178" s="5">
        <f t="shared" si="45"/>
        <v>0</v>
      </c>
      <c r="B178" s="5">
        <f t="shared" si="46"/>
        <v>0</v>
      </c>
      <c r="C178" s="14">
        <f t="shared" si="62"/>
        <v>-20</v>
      </c>
      <c r="F178" s="242" t="e">
        <f>VLOOKUP(C178,Blad1!$A:$K,11,0)</f>
        <v>#N/A</v>
      </c>
      <c r="G178" s="67" t="str">
        <f t="shared" si="63"/>
        <v/>
      </c>
      <c r="H178" s="4" t="str">
        <f>IF(G178="I",$K178,IF(G178="II",$K178-SUM(H$8:H177),IF(G178="III",$K178-SUM(H$8:H177),IF(G178="IV",$K178-SUM(H$8:H177),IF(G178="V",1-SUM(H$8:H177)," ")))))</f>
        <v xml:space="preserve"> </v>
      </c>
      <c r="I178" s="68" t="str">
        <f t="shared" si="47"/>
        <v/>
      </c>
      <c r="J178" s="43" t="str">
        <f>IF(I178="A",$K178,IF(I178="B",$K178-SUM(J$8:J177),IF(I178="C",$K178-SUM(J$8:J177),IF(I178="D",$K178-SUM(J$8:J177),IF(I178="E",1-SUM(J$8:J177)," ")))))</f>
        <v xml:space="preserve"> </v>
      </c>
      <c r="K178" s="1">
        <f>IF(C$4=0,0,(SUM(D$8:D178)/C$4))</f>
        <v>0</v>
      </c>
      <c r="L178" s="9" t="str">
        <f t="shared" si="48"/>
        <v xml:space="preserve"> </v>
      </c>
      <c r="M178" s="2" t="str">
        <f>IF(U178=2,K178,IF(W178=2,K178-SUM(M$8:M177),IF(X178=2,K178-SUM(M$8:M177),IF(X177=2,1-SUM(M$8:M177)," "))))</f>
        <v xml:space="preserve"> </v>
      </c>
      <c r="N178" s="1" t="str">
        <f t="shared" si="49"/>
        <v xml:space="preserve"> </v>
      </c>
      <c r="P178" s="3" t="str">
        <f>IF(O178="Plus",$K178,IF(O178="Basis",$K178-SUM(P$8:P177),IF(O178="Breedte",$K178-SUM(P$8:P177),IF(O177="Breedte",1-SUM(P$8:P177)," "))))</f>
        <v xml:space="preserve"> </v>
      </c>
      <c r="Q178" s="57" t="str">
        <f t="shared" si="65"/>
        <v/>
      </c>
      <c r="R178" s="181" t="e">
        <f t="shared" si="64"/>
        <v>#N/A</v>
      </c>
      <c r="S178" s="12">
        <f t="shared" si="50"/>
        <v>-20</v>
      </c>
      <c r="T178" s="18">
        <f t="shared" si="51"/>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2"/>
        <v>1</v>
      </c>
      <c r="Z178" s="12">
        <f t="shared" si="53"/>
        <v>1</v>
      </c>
      <c r="AA178" s="12">
        <f t="shared" si="54"/>
        <v>1</v>
      </c>
      <c r="AB178" s="12">
        <f t="shared" si="55"/>
        <v>1</v>
      </c>
      <c r="AD178" s="12">
        <f t="shared" si="56"/>
        <v>-20</v>
      </c>
      <c r="AE178" s="18">
        <f t="shared" si="57"/>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8"/>
        <v>1</v>
      </c>
      <c r="AK178" s="12">
        <f t="shared" si="59"/>
        <v>1</v>
      </c>
      <c r="AL178" s="12">
        <f t="shared" si="60"/>
        <v>1</v>
      </c>
      <c r="AM178" s="12">
        <f t="shared" si="61"/>
        <v>1</v>
      </c>
    </row>
    <row r="179" spans="1:39" ht="12" customHeight="1" x14ac:dyDescent="0.15">
      <c r="A179" s="5">
        <f t="shared" si="45"/>
        <v>0</v>
      </c>
      <c r="B179" s="5">
        <f t="shared" si="46"/>
        <v>0</v>
      </c>
      <c r="C179" s="14">
        <f t="shared" si="62"/>
        <v>-21</v>
      </c>
      <c r="F179" s="242" t="e">
        <f>VLOOKUP(C179,Blad1!$A:$K,11,0)</f>
        <v>#N/A</v>
      </c>
      <c r="G179" s="67" t="str">
        <f t="shared" si="63"/>
        <v/>
      </c>
      <c r="H179" s="4" t="str">
        <f>IF(G179="I",$K179,IF(G179="II",$K179-SUM(H$8:H178),IF(G179="III",$K179-SUM(H$8:H178),IF(G179="IV",$K179-SUM(H$8:H178),IF(G179="V",1-SUM(H$8:H178)," ")))))</f>
        <v xml:space="preserve"> </v>
      </c>
      <c r="I179" s="68" t="str">
        <f t="shared" si="47"/>
        <v/>
      </c>
      <c r="J179" s="43" t="str">
        <f>IF(I179="A",$K179,IF(I179="B",$K179-SUM(J$8:J178),IF(I179="C",$K179-SUM(J$8:J178),IF(I179="D",$K179-SUM(J$8:J178),IF(I179="E",1-SUM(J$8:J178)," ")))))</f>
        <v xml:space="preserve"> </v>
      </c>
      <c r="K179" s="1">
        <f>IF(C$4=0,0,(SUM(D$8:D179)/C$4))</f>
        <v>0</v>
      </c>
      <c r="L179" s="9" t="str">
        <f t="shared" si="48"/>
        <v xml:space="preserve"> </v>
      </c>
      <c r="M179" s="2" t="str">
        <f>IF(U179=2,K179,IF(W179=2,K179-SUM(M$8:M178),IF(X179=2,K179-SUM(M$8:M178),IF(X178=2,1-SUM(M$8:M178)," "))))</f>
        <v xml:space="preserve"> </v>
      </c>
      <c r="N179" s="1" t="str">
        <f t="shared" si="49"/>
        <v xml:space="preserve"> </v>
      </c>
      <c r="P179" s="3" t="str">
        <f>IF(O179="Plus",$K179,IF(O179="Basis",$K179-SUM(P$8:P178),IF(O179="Breedte",$K179-SUM(P$8:P178),IF(O178="Breedte",1-SUM(P$8:P178)," "))))</f>
        <v xml:space="preserve"> </v>
      </c>
      <c r="Q179" s="57" t="str">
        <f t="shared" si="65"/>
        <v/>
      </c>
      <c r="R179" s="181" t="e">
        <f t="shared" si="64"/>
        <v>#N/A</v>
      </c>
      <c r="S179" s="12">
        <f t="shared" si="50"/>
        <v>-21</v>
      </c>
      <c r="T179" s="18">
        <f t="shared" si="51"/>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2"/>
        <v>1</v>
      </c>
      <c r="Z179" s="12">
        <f t="shared" si="53"/>
        <v>1</v>
      </c>
      <c r="AA179" s="12">
        <f t="shared" si="54"/>
        <v>1</v>
      </c>
      <c r="AB179" s="12">
        <f t="shared" si="55"/>
        <v>1</v>
      </c>
      <c r="AD179" s="12">
        <f t="shared" si="56"/>
        <v>-21</v>
      </c>
      <c r="AE179" s="18">
        <f t="shared" si="57"/>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8"/>
        <v>1</v>
      </c>
      <c r="AK179" s="12">
        <f t="shared" si="59"/>
        <v>1</v>
      </c>
      <c r="AL179" s="12">
        <f t="shared" si="60"/>
        <v>1</v>
      </c>
      <c r="AM179" s="12">
        <f t="shared" si="61"/>
        <v>1</v>
      </c>
    </row>
    <row r="180" spans="1:39" ht="12" customHeight="1" x14ac:dyDescent="0.15">
      <c r="A180" s="5">
        <f t="shared" si="45"/>
        <v>0</v>
      </c>
      <c r="B180" s="5">
        <f t="shared" si="46"/>
        <v>0</v>
      </c>
      <c r="C180" s="14">
        <f t="shared" si="62"/>
        <v>-22</v>
      </c>
      <c r="F180" s="242" t="e">
        <f>VLOOKUP(C180,Blad1!$A:$K,11,0)</f>
        <v>#N/A</v>
      </c>
      <c r="G180" s="67" t="str">
        <f t="shared" si="63"/>
        <v/>
      </c>
      <c r="H180" s="4" t="str">
        <f>IF(G180="I",$K180,IF(G180="II",$K180-SUM(H$8:H179),IF(G180="III",$K180-SUM(H$8:H179),IF(G180="IV",$K180-SUM(H$8:H179),IF(G180="V",1-SUM(H$8:H179)," ")))))</f>
        <v xml:space="preserve"> </v>
      </c>
      <c r="I180" s="68" t="str">
        <f t="shared" si="47"/>
        <v/>
      </c>
      <c r="J180" s="43" t="str">
        <f>IF(I180="A",$K180,IF(I180="B",$K180-SUM(J$8:J179),IF(I180="C",$K180-SUM(J$8:J179),IF(I180="D",$K180-SUM(J$8:J179),IF(I180="E",1-SUM(J$8:J179)," ")))))</f>
        <v xml:space="preserve"> </v>
      </c>
      <c r="K180" s="1">
        <f>IF(C$4=0,0,(SUM(D$8:D180)/C$4))</f>
        <v>0</v>
      </c>
      <c r="L180" s="9" t="str">
        <f t="shared" si="48"/>
        <v xml:space="preserve"> </v>
      </c>
      <c r="M180" s="2" t="str">
        <f>IF(U180=2,K180,IF(W180=2,K180-SUM(M$8:M179),IF(X180=2,K180-SUM(M$8:M179),IF(X179=2,1-SUM(M$8:M179)," "))))</f>
        <v xml:space="preserve"> </v>
      </c>
      <c r="N180" s="1" t="str">
        <f t="shared" si="49"/>
        <v xml:space="preserve"> </v>
      </c>
      <c r="P180" s="3" t="str">
        <f>IF(O180="Plus",$K180,IF(O180="Basis",$K180-SUM(P$8:P179),IF(O180="Breedte",$K180-SUM(P$8:P179),IF(O179="Breedte",1-SUM(P$8:P179)," "))))</f>
        <v xml:space="preserve"> </v>
      </c>
      <c r="Q180" s="57" t="str">
        <f t="shared" si="65"/>
        <v/>
      </c>
      <c r="R180" s="181" t="e">
        <f t="shared" si="64"/>
        <v>#N/A</v>
      </c>
      <c r="S180" s="12">
        <f t="shared" si="50"/>
        <v>-22</v>
      </c>
      <c r="T180" s="18">
        <f t="shared" si="51"/>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2"/>
        <v>1</v>
      </c>
      <c r="Z180" s="12">
        <f t="shared" si="53"/>
        <v>1</v>
      </c>
      <c r="AA180" s="12">
        <f t="shared" si="54"/>
        <v>1</v>
      </c>
      <c r="AB180" s="12">
        <f t="shared" si="55"/>
        <v>1</v>
      </c>
      <c r="AD180" s="12">
        <f t="shared" si="56"/>
        <v>-22</v>
      </c>
      <c r="AE180" s="18">
        <f t="shared" si="57"/>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8"/>
        <v>1</v>
      </c>
      <c r="AK180" s="12">
        <f t="shared" si="59"/>
        <v>1</v>
      </c>
      <c r="AL180" s="12">
        <f t="shared" si="60"/>
        <v>1</v>
      </c>
      <c r="AM180" s="12">
        <f t="shared" si="61"/>
        <v>1</v>
      </c>
    </row>
    <row r="181" spans="1:39" ht="12" customHeight="1" x14ac:dyDescent="0.15">
      <c r="A181" s="5">
        <f t="shared" si="45"/>
        <v>0</v>
      </c>
      <c r="B181" s="5">
        <f t="shared" si="46"/>
        <v>0</v>
      </c>
      <c r="C181" s="14">
        <f t="shared" si="62"/>
        <v>-23</v>
      </c>
      <c r="F181" s="151" t="e">
        <f>VLOOKUP(C181,Blad1!$A:$K,11,0)</f>
        <v>#N/A</v>
      </c>
      <c r="G181" s="67" t="str">
        <f t="shared" si="63"/>
        <v/>
      </c>
      <c r="H181" s="4" t="str">
        <f>IF(G181="I",$K181,IF(G181="II",$K181-SUM(H$8:H180),IF(G181="III",$K181-SUM(H$8:H180),IF(G181="IV",$K181-SUM(H$8:H180),IF(G181="V",1-SUM(H$8:H180)," ")))))</f>
        <v xml:space="preserve"> </v>
      </c>
      <c r="I181" s="68" t="str">
        <f t="shared" si="47"/>
        <v/>
      </c>
      <c r="J181" s="43" t="str">
        <f>IF(I181="A",$K181,IF(I181="B",$K181-SUM(J$8:J180),IF(I181="C",$K181-SUM(J$8:J180),IF(I181="D",$K181-SUM(J$8:J180),IF(I181="E",1-SUM(J$8:J180)," ")))))</f>
        <v xml:space="preserve"> </v>
      </c>
      <c r="K181" s="1">
        <f>IF(C$4=0,0,(SUM(D$8:D181)/C$4))</f>
        <v>0</v>
      </c>
      <c r="L181" s="9" t="str">
        <f t="shared" si="48"/>
        <v xml:space="preserve"> </v>
      </c>
      <c r="M181" s="2" t="str">
        <f>IF(U181=2,K181,IF(W181=2,K181-SUM(M$8:M180),IF(X181=2,K181-SUM(M$8:M180),IF(X180=2,1-SUM(M$8:M180)," "))))</f>
        <v xml:space="preserve"> </v>
      </c>
      <c r="N181" s="1" t="str">
        <f t="shared" si="49"/>
        <v xml:space="preserve"> </v>
      </c>
      <c r="P181" s="3" t="str">
        <f>IF(O181="Plus",$K181,IF(O181="Basis",$K181-SUM(P$8:P180),IF(O181="Breedte",$K181-SUM(P$8:P180),IF(O180="Breedte",1-SUM(P$8:P180)," "))))</f>
        <v xml:space="preserve"> </v>
      </c>
      <c r="Q181" s="57" t="str">
        <f t="shared" si="65"/>
        <v/>
      </c>
      <c r="R181" s="181" t="e">
        <f t="shared" si="64"/>
        <v>#N/A</v>
      </c>
      <c r="S181" s="12">
        <f t="shared" si="50"/>
        <v>-23</v>
      </c>
      <c r="T181" s="18">
        <f t="shared" si="51"/>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2"/>
        <v>1</v>
      </c>
      <c r="Z181" s="12">
        <f t="shared" si="53"/>
        <v>1</v>
      </c>
      <c r="AA181" s="12">
        <f t="shared" si="54"/>
        <v>1</v>
      </c>
      <c r="AB181" s="12">
        <f t="shared" si="55"/>
        <v>1</v>
      </c>
      <c r="AD181" s="12">
        <f t="shared" si="56"/>
        <v>-23</v>
      </c>
      <c r="AE181" s="18">
        <f t="shared" si="57"/>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8"/>
        <v>1</v>
      </c>
      <c r="AK181" s="12">
        <f t="shared" si="59"/>
        <v>1</v>
      </c>
      <c r="AL181" s="12">
        <f t="shared" si="60"/>
        <v>1</v>
      </c>
      <c r="AM181" s="12">
        <f t="shared" si="61"/>
        <v>1</v>
      </c>
    </row>
    <row r="182" spans="1:39" ht="12" customHeight="1" x14ac:dyDescent="0.15">
      <c r="A182" s="5">
        <f t="shared" si="45"/>
        <v>0</v>
      </c>
      <c r="B182" s="5">
        <f t="shared" si="46"/>
        <v>0</v>
      </c>
      <c r="C182" s="14">
        <f t="shared" si="62"/>
        <v>-24</v>
      </c>
      <c r="F182" s="151" t="e">
        <f>VLOOKUP(C182,Blad1!$A:$K,11,0)</f>
        <v>#N/A</v>
      </c>
      <c r="G182" s="67" t="str">
        <f t="shared" si="63"/>
        <v/>
      </c>
      <c r="H182" s="4" t="str">
        <f>IF(G182="I",$K182,IF(G182="II",$K182-SUM(H$8:H181),IF(G182="III",$K182-SUM(H$8:H181),IF(G182="IV",$K182-SUM(H$8:H181),IF(G182="V",1-SUM(H$8:H181)," ")))))</f>
        <v xml:space="preserve"> </v>
      </c>
      <c r="I182" s="68" t="str">
        <f t="shared" si="47"/>
        <v/>
      </c>
      <c r="J182" s="43" t="str">
        <f>IF(I182="A",$K182,IF(I182="B",$K182-SUM(J$8:J181),IF(I182="C",$K182-SUM(J$8:J181),IF(I182="D",$K182-SUM(J$8:J181),IF(I182="E",1-SUM(J$8:J181)," ")))))</f>
        <v xml:space="preserve"> </v>
      </c>
      <c r="K182" s="1">
        <f>IF(C$4=0,0,(SUM(D$8:D182)/C$4))</f>
        <v>0</v>
      </c>
      <c r="L182" s="9" t="str">
        <f t="shared" si="48"/>
        <v xml:space="preserve"> </v>
      </c>
      <c r="M182" s="2" t="str">
        <f>IF(U182=2,K182,IF(W182=2,K182-SUM(M$8:M181),IF(X182=2,K182-SUM(M$8:M181),IF(X181=2,1-SUM(M$8:M181)," "))))</f>
        <v xml:space="preserve"> </v>
      </c>
      <c r="N182" s="1" t="str">
        <f t="shared" si="49"/>
        <v xml:space="preserve"> </v>
      </c>
      <c r="P182" s="3" t="str">
        <f>IF(O182="Plus",$K182,IF(O182="Basis",$K182-SUM(P$8:P181),IF(O182="Breedte",$K182-SUM(P$8:P181),IF(O181="Breedte",1-SUM(P$8:P181)," "))))</f>
        <v xml:space="preserve"> </v>
      </c>
      <c r="Q182" s="57" t="str">
        <f t="shared" si="65"/>
        <v/>
      </c>
      <c r="R182" s="181" t="e">
        <f t="shared" si="64"/>
        <v>#N/A</v>
      </c>
      <c r="S182" s="12">
        <f t="shared" si="50"/>
        <v>-24</v>
      </c>
      <c r="T182" s="18">
        <f t="shared" si="51"/>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2"/>
        <v>1</v>
      </c>
      <c r="Z182" s="12">
        <f t="shared" si="53"/>
        <v>1</v>
      </c>
      <c r="AA182" s="12">
        <f t="shared" si="54"/>
        <v>1</v>
      </c>
      <c r="AB182" s="12">
        <f t="shared" si="55"/>
        <v>1</v>
      </c>
      <c r="AD182" s="12">
        <f t="shared" si="56"/>
        <v>-24</v>
      </c>
      <c r="AE182" s="18">
        <f t="shared" si="57"/>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8"/>
        <v>1</v>
      </c>
      <c r="AK182" s="12">
        <f t="shared" si="59"/>
        <v>1</v>
      </c>
      <c r="AL182" s="12">
        <f t="shared" si="60"/>
        <v>1</v>
      </c>
      <c r="AM182" s="12">
        <f t="shared" si="61"/>
        <v>1</v>
      </c>
    </row>
    <row r="183" spans="1:39" ht="12" customHeight="1" x14ac:dyDescent="0.15">
      <c r="A183" s="5">
        <f t="shared" si="45"/>
        <v>0</v>
      </c>
      <c r="B183" s="5">
        <f t="shared" si="46"/>
        <v>0</v>
      </c>
      <c r="C183" s="14">
        <f t="shared" si="62"/>
        <v>-25</v>
      </c>
      <c r="F183" s="151" t="e">
        <f>VLOOKUP(C183,Blad1!$A:$K,11,0)</f>
        <v>#N/A</v>
      </c>
      <c r="G183" s="67" t="str">
        <f t="shared" ref="G183:G200" si="66">IF(C183=111,"I",IF(C183=104,"II",IF(C183=97,"III",IF(C183=90,"IV",IF(C183=0,"V","")))))</f>
        <v/>
      </c>
      <c r="H183" s="4" t="str">
        <f>IF(G183="I",$K183,IF(G183="II",$K183-SUM(H$8:H182),IF(G183="III",$K183-SUM(H$8:H182),IF(G183="IV",$K183-SUM(H$8:H182),IF(G183="V",1-SUM(H$8:H182)," ")))))</f>
        <v xml:space="preserve"> </v>
      </c>
      <c r="I183" s="68" t="str">
        <f t="shared" si="47"/>
        <v/>
      </c>
      <c r="J183" s="43" t="str">
        <f>IF(I183="A",$K183,IF(I183="B",$K183-SUM(J$8:J182),IF(I183="C",$K183-SUM(J$8:J182),IF(I183="D",$K183-SUM(J$8:J182),IF(I183="E",1-SUM(J$8:J182)," ")))))</f>
        <v xml:space="preserve"> </v>
      </c>
      <c r="K183" s="1">
        <f>IF(C$4=0,0,(SUM(D$8:D183)/C$4))</f>
        <v>0</v>
      </c>
      <c r="L183" s="9" t="str">
        <f t="shared" si="48"/>
        <v xml:space="preserve"> </v>
      </c>
      <c r="M183" s="2" t="str">
        <f>IF(U183=2,K183,IF(W183=2,K183-SUM(M$8:M182),IF(X183=2,K183-SUM(M$8:M182),IF(X182=2,1-SUM(M$8:M182)," "))))</f>
        <v xml:space="preserve"> </v>
      </c>
      <c r="N183" s="1" t="str">
        <f t="shared" si="49"/>
        <v xml:space="preserve"> </v>
      </c>
      <c r="P183" s="3" t="str">
        <f>IF(O183="Plus",$K183,IF(O183="Basis",$K183-SUM(P$8:P182),IF(O183="Breedte",$K183-SUM(P$8:P182),IF(O182="Breedte",1-SUM(P$8:P182)," "))))</f>
        <v xml:space="preserve"> </v>
      </c>
      <c r="Q183" s="57" t="str">
        <f t="shared" si="65"/>
        <v/>
      </c>
      <c r="R183" s="181" t="e">
        <f t="shared" si="64"/>
        <v>#N/A</v>
      </c>
      <c r="S183" s="12">
        <f t="shared" si="50"/>
        <v>-25</v>
      </c>
      <c r="T183" s="18">
        <f t="shared" si="51"/>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2"/>
        <v>1</v>
      </c>
      <c r="Z183" s="12">
        <f t="shared" si="53"/>
        <v>1</v>
      </c>
      <c r="AA183" s="12">
        <f t="shared" si="54"/>
        <v>1</v>
      </c>
      <c r="AB183" s="12">
        <f t="shared" si="55"/>
        <v>1</v>
      </c>
      <c r="AD183" s="12">
        <f t="shared" si="56"/>
        <v>-25</v>
      </c>
      <c r="AE183" s="18">
        <f t="shared" si="57"/>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8"/>
        <v>1</v>
      </c>
      <c r="AK183" s="12">
        <f t="shared" si="59"/>
        <v>1</v>
      </c>
      <c r="AL183" s="12">
        <f t="shared" si="60"/>
        <v>1</v>
      </c>
      <c r="AM183" s="12">
        <f t="shared" si="61"/>
        <v>1</v>
      </c>
    </row>
    <row r="184" spans="1:39" ht="12" customHeight="1" x14ac:dyDescent="0.15">
      <c r="A184" s="5">
        <f t="shared" si="45"/>
        <v>0</v>
      </c>
      <c r="B184" s="5">
        <f t="shared" si="46"/>
        <v>0</v>
      </c>
      <c r="C184" s="14">
        <f t="shared" si="62"/>
        <v>-26</v>
      </c>
      <c r="F184" s="151" t="e">
        <f>VLOOKUP(C184,Blad1!$A:$K,11,0)</f>
        <v>#N/A</v>
      </c>
      <c r="G184" s="67" t="str">
        <f t="shared" si="66"/>
        <v/>
      </c>
      <c r="H184" s="4" t="str">
        <f>IF(G184="I",$K184,IF(G184="II",$K184-SUM(H$8:H183),IF(G184="III",$K184-SUM(H$8:H183),IF(G184="IV",$K184-SUM(H$8:H183),IF(G184="V",1-SUM(H$8:H183)," ")))))</f>
        <v xml:space="preserve"> </v>
      </c>
      <c r="I184" s="68" t="str">
        <f t="shared" si="47"/>
        <v/>
      </c>
      <c r="J184" s="43" t="str">
        <f>IF(I184="A",$K184,IF(I184="B",$K184-SUM(J$8:J183),IF(I184="C",$K184-SUM(J$8:J183),IF(I184="D",$K184-SUM(J$8:J183),IF(I184="E",1-SUM(J$8:J183)," ")))))</f>
        <v xml:space="preserve"> </v>
      </c>
      <c r="K184" s="1">
        <f>IF(C$4=0,0,(SUM(D$8:D184)/C$4))</f>
        <v>0</v>
      </c>
      <c r="L184" s="9" t="str">
        <f t="shared" si="48"/>
        <v xml:space="preserve"> </v>
      </c>
      <c r="M184" s="2" t="str">
        <f>IF(U184=2,K184,IF(W184=2,K184-SUM(M$8:M183),IF(X184=2,K184-SUM(M$8:M183),IF(X183=2,1-SUM(M$8:M183)," "))))</f>
        <v xml:space="preserve"> </v>
      </c>
      <c r="N184" s="1" t="str">
        <f t="shared" si="49"/>
        <v xml:space="preserve"> </v>
      </c>
      <c r="P184" s="3" t="str">
        <f>IF(O184="Plus",$K184,IF(O184="Basis",$K184-SUM(P$8:P183),IF(O184="Breedte",$K184-SUM(P$8:P183),IF(O183="Breedte",1-SUM(P$8:P183)," "))))</f>
        <v xml:space="preserve"> </v>
      </c>
      <c r="Q184" s="57" t="str">
        <f t="shared" si="65"/>
        <v/>
      </c>
      <c r="R184" s="181" t="e">
        <f t="shared" si="64"/>
        <v>#N/A</v>
      </c>
      <c r="S184" s="12">
        <f t="shared" si="50"/>
        <v>-26</v>
      </c>
      <c r="T184" s="18">
        <f t="shared" si="51"/>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2"/>
        <v>1</v>
      </c>
      <c r="Z184" s="12">
        <f t="shared" si="53"/>
        <v>1</v>
      </c>
      <c r="AA184" s="12">
        <f t="shared" si="54"/>
        <v>1</v>
      </c>
      <c r="AB184" s="12">
        <f t="shared" si="55"/>
        <v>1</v>
      </c>
      <c r="AD184" s="12">
        <f t="shared" si="56"/>
        <v>-26</v>
      </c>
      <c r="AE184" s="18">
        <f t="shared" si="57"/>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8"/>
        <v>1</v>
      </c>
      <c r="AK184" s="12">
        <f t="shared" si="59"/>
        <v>1</v>
      </c>
      <c r="AL184" s="12">
        <f t="shared" si="60"/>
        <v>1</v>
      </c>
      <c r="AM184" s="12">
        <f t="shared" si="61"/>
        <v>1</v>
      </c>
    </row>
    <row r="185" spans="1:39" ht="12" customHeight="1" x14ac:dyDescent="0.15">
      <c r="A185" s="5">
        <f t="shared" si="45"/>
        <v>0</v>
      </c>
      <c r="B185" s="5">
        <f t="shared" si="46"/>
        <v>0</v>
      </c>
      <c r="C185" s="14">
        <f t="shared" si="62"/>
        <v>-27</v>
      </c>
      <c r="F185" s="151" t="e">
        <f>VLOOKUP(C185,Blad1!$A:$K,11,0)</f>
        <v>#N/A</v>
      </c>
      <c r="G185" s="67" t="str">
        <f t="shared" si="66"/>
        <v/>
      </c>
      <c r="H185" s="4" t="str">
        <f>IF(G185="I",$K185,IF(G185="II",$K185-SUM(H$8:H184),IF(G185="III",$K185-SUM(H$8:H184),IF(G185="IV",$K185-SUM(H$8:H184),IF(G185="V",1-SUM(H$8:H184)," ")))))</f>
        <v xml:space="preserve"> </v>
      </c>
      <c r="I185" s="68" t="str">
        <f t="shared" si="47"/>
        <v/>
      </c>
      <c r="J185" s="43" t="str">
        <f>IF(I185="A",$K185,IF(I185="B",$K185-SUM(J$8:J184),IF(I185="C",$K185-SUM(J$8:J184),IF(I185="D",$K185-SUM(J$8:J184),IF(I185="E",1-SUM(J$8:J184)," ")))))</f>
        <v xml:space="preserve"> </v>
      </c>
      <c r="K185" s="1">
        <f>IF(C$4=0,0,(SUM(D$8:D185)/C$4))</f>
        <v>0</v>
      </c>
      <c r="L185" s="9" t="str">
        <f t="shared" si="48"/>
        <v xml:space="preserve"> </v>
      </c>
      <c r="M185" s="2" t="str">
        <f>IF(U185=2,K185,IF(W185=2,K185-SUM(M$8:M184),IF(X185=2,K185-SUM(M$8:M184),IF(X184=2,1-SUM(M$8:M184)," "))))</f>
        <v xml:space="preserve"> </v>
      </c>
      <c r="N185" s="1" t="str">
        <f t="shared" si="49"/>
        <v xml:space="preserve"> </v>
      </c>
      <c r="P185" s="3" t="str">
        <f>IF(O185="Plus",$K185,IF(O185="Basis",$K185-SUM(P$8:P184),IF(O185="Breedte",$K185-SUM(P$8:P184),IF(O184="Breedte",1-SUM(P$8:P184)," "))))</f>
        <v xml:space="preserve"> </v>
      </c>
      <c r="Q185" s="57" t="str">
        <f t="shared" si="65"/>
        <v/>
      </c>
      <c r="R185" s="181" t="e">
        <f t="shared" si="64"/>
        <v>#N/A</v>
      </c>
      <c r="S185" s="12">
        <f t="shared" si="50"/>
        <v>-27</v>
      </c>
      <c r="T185" s="18">
        <f t="shared" si="51"/>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2"/>
        <v>1</v>
      </c>
      <c r="Z185" s="12">
        <f t="shared" si="53"/>
        <v>1</v>
      </c>
      <c r="AA185" s="12">
        <f t="shared" si="54"/>
        <v>1</v>
      </c>
      <c r="AB185" s="12">
        <f t="shared" si="55"/>
        <v>1</v>
      </c>
      <c r="AD185" s="12">
        <f t="shared" si="56"/>
        <v>-27</v>
      </c>
      <c r="AE185" s="18">
        <f t="shared" si="57"/>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8"/>
        <v>1</v>
      </c>
      <c r="AK185" s="12">
        <f t="shared" si="59"/>
        <v>1</v>
      </c>
      <c r="AL185" s="12">
        <f t="shared" si="60"/>
        <v>1</v>
      </c>
      <c r="AM185" s="12">
        <f t="shared" si="61"/>
        <v>1</v>
      </c>
    </row>
    <row r="186" spans="1:39" ht="12" customHeight="1" x14ac:dyDescent="0.15">
      <c r="A186" s="5">
        <f t="shared" si="45"/>
        <v>0</v>
      </c>
      <c r="B186" s="5">
        <f t="shared" si="46"/>
        <v>0</v>
      </c>
      <c r="C186" s="14">
        <f t="shared" si="62"/>
        <v>-28</v>
      </c>
      <c r="F186" s="151" t="e">
        <f>VLOOKUP(C186,Blad1!$A:$K,11,0)</f>
        <v>#N/A</v>
      </c>
      <c r="G186" s="67" t="str">
        <f t="shared" si="66"/>
        <v/>
      </c>
      <c r="H186" s="4" t="str">
        <f>IF(G186="I",$K186,IF(G186="II",$K186-SUM(H$8:H185),IF(G186="III",$K186-SUM(H$8:H185),IF(G186="IV",$K186-SUM(H$8:H185),IF(G186="V",1-SUM(H$8:H185)," ")))))</f>
        <v xml:space="preserve"> </v>
      </c>
      <c r="I186" s="68" t="str">
        <f t="shared" si="47"/>
        <v/>
      </c>
      <c r="J186" s="43" t="str">
        <f>IF(I186="A",$K186,IF(I186="B",$K186-SUM(J$8:J185),IF(I186="C",$K186-SUM(J$8:J185),IF(I186="D",$K186-SUM(J$8:J185),IF(I186="E",1-SUM(J$8:J185)," ")))))</f>
        <v xml:space="preserve"> </v>
      </c>
      <c r="K186" s="1">
        <f>IF(C$4=0,0,(SUM(D$8:D186)/C$4))</f>
        <v>0</v>
      </c>
      <c r="L186" s="9" t="str">
        <f t="shared" si="48"/>
        <v xml:space="preserve"> </v>
      </c>
      <c r="M186" s="2" t="str">
        <f>IF(U186=2,K186,IF(W186=2,K186-SUM(M$8:M185),IF(X186=2,K186-SUM(M$8:M185),IF(X185=2,1-SUM(M$8:M185)," "))))</f>
        <v xml:space="preserve"> </v>
      </c>
      <c r="N186" s="1" t="str">
        <f t="shared" si="49"/>
        <v xml:space="preserve"> </v>
      </c>
      <c r="P186" s="3" t="str">
        <f>IF(O186="Plus",$K186,IF(O186="Basis",$K186-SUM(P$8:P185),IF(O186="Breedte",$K186-SUM(P$8:P185),IF(O185="Breedte",1-SUM(P$8:P185)," "))))</f>
        <v xml:space="preserve"> </v>
      </c>
      <c r="Q186" s="57" t="str">
        <f t="shared" si="65"/>
        <v/>
      </c>
      <c r="R186" s="181" t="e">
        <f t="shared" si="64"/>
        <v>#N/A</v>
      </c>
      <c r="S186" s="12">
        <f t="shared" si="50"/>
        <v>-28</v>
      </c>
      <c r="T186" s="18">
        <f t="shared" si="51"/>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2"/>
        <v>1</v>
      </c>
      <c r="Z186" s="12">
        <f t="shared" si="53"/>
        <v>1</v>
      </c>
      <c r="AA186" s="12">
        <f t="shared" si="54"/>
        <v>1</v>
      </c>
      <c r="AB186" s="12">
        <f t="shared" si="55"/>
        <v>1</v>
      </c>
      <c r="AD186" s="12">
        <f t="shared" si="56"/>
        <v>-28</v>
      </c>
      <c r="AE186" s="18">
        <f t="shared" si="57"/>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8"/>
        <v>1</v>
      </c>
      <c r="AK186" s="12">
        <f t="shared" si="59"/>
        <v>1</v>
      </c>
      <c r="AL186" s="12">
        <f t="shared" si="60"/>
        <v>1</v>
      </c>
      <c r="AM186" s="12">
        <f t="shared" si="61"/>
        <v>1</v>
      </c>
    </row>
    <row r="187" spans="1:39" ht="12" customHeight="1" x14ac:dyDescent="0.15">
      <c r="A187" s="5">
        <f t="shared" si="45"/>
        <v>0</v>
      </c>
      <c r="B187" s="5">
        <f t="shared" si="46"/>
        <v>0</v>
      </c>
      <c r="C187" s="14">
        <f t="shared" si="62"/>
        <v>-29</v>
      </c>
      <c r="F187" s="151" t="e">
        <f>VLOOKUP(C187,Blad1!$A:$K,11,0)</f>
        <v>#N/A</v>
      </c>
      <c r="G187" s="67" t="str">
        <f t="shared" si="66"/>
        <v/>
      </c>
      <c r="H187" s="4" t="str">
        <f>IF(G187="I",$K187,IF(G187="II",$K187-SUM(H$8:H186),IF(G187="III",$K187-SUM(H$8:H186),IF(G187="IV",$K187-SUM(H$8:H186),IF(G187="V",1-SUM(H$8:H186)," ")))))</f>
        <v xml:space="preserve"> </v>
      </c>
      <c r="I187" s="68" t="str">
        <f t="shared" si="47"/>
        <v/>
      </c>
      <c r="J187" s="43" t="str">
        <f>IF(I187="A",$K187,IF(I187="B",$K187-SUM(J$8:J186),IF(I187="C",$K187-SUM(J$8:J186),IF(I187="D",$K187-SUM(J$8:J186),IF(I187="E",1-SUM(J$8:J186)," ")))))</f>
        <v xml:space="preserve"> </v>
      </c>
      <c r="K187" s="1">
        <f>IF(C$4=0,0,(SUM(D$8:D187)/C$4))</f>
        <v>0</v>
      </c>
      <c r="L187" s="9" t="str">
        <f t="shared" si="48"/>
        <v xml:space="preserve"> </v>
      </c>
      <c r="M187" s="2" t="str">
        <f>IF(U187=2,K187,IF(W187=2,K187-SUM(M$8:M186),IF(X187=2,K187-SUM(M$8:M186),IF(X186=2,1-SUM(M$8:M186)," "))))</f>
        <v xml:space="preserve"> </v>
      </c>
      <c r="N187" s="1" t="str">
        <f t="shared" si="49"/>
        <v xml:space="preserve"> </v>
      </c>
      <c r="P187" s="3" t="str">
        <f>IF(O187="Plus",$K187,IF(O187="Basis",$K187-SUM(P$8:P186),IF(O187="Breedte",$K187-SUM(P$8:P186),IF(O186="Breedte",1-SUM(P$8:P186)," "))))</f>
        <v xml:space="preserve"> </v>
      </c>
      <c r="Q187" s="57" t="str">
        <f t="shared" si="65"/>
        <v/>
      </c>
      <c r="R187" s="181" t="e">
        <f t="shared" si="64"/>
        <v>#N/A</v>
      </c>
      <c r="S187" s="12">
        <f t="shared" si="50"/>
        <v>-29</v>
      </c>
      <c r="T187" s="18">
        <f t="shared" si="51"/>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2"/>
        <v>1</v>
      </c>
      <c r="Z187" s="12">
        <f t="shared" si="53"/>
        <v>1</v>
      </c>
      <c r="AA187" s="12">
        <f t="shared" si="54"/>
        <v>1</v>
      </c>
      <c r="AB187" s="12">
        <f t="shared" si="55"/>
        <v>1</v>
      </c>
      <c r="AD187" s="12">
        <f t="shared" si="56"/>
        <v>-29</v>
      </c>
      <c r="AE187" s="18">
        <f t="shared" si="57"/>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8"/>
        <v>1</v>
      </c>
      <c r="AK187" s="12">
        <f t="shared" si="59"/>
        <v>1</v>
      </c>
      <c r="AL187" s="12">
        <f t="shared" si="60"/>
        <v>1</v>
      </c>
      <c r="AM187" s="12">
        <f t="shared" si="61"/>
        <v>1</v>
      </c>
    </row>
    <row r="188" spans="1:39" ht="12" customHeight="1" x14ac:dyDescent="0.15">
      <c r="A188" s="5">
        <f t="shared" si="45"/>
        <v>0</v>
      </c>
      <c r="B188" s="5">
        <f t="shared" si="46"/>
        <v>0</v>
      </c>
      <c r="C188" s="14">
        <f t="shared" si="62"/>
        <v>-30</v>
      </c>
      <c r="F188" s="151" t="e">
        <f>VLOOKUP(C188,Blad1!$A:$K,11,0)</f>
        <v>#N/A</v>
      </c>
      <c r="G188" s="67" t="str">
        <f t="shared" si="66"/>
        <v/>
      </c>
      <c r="H188" s="4" t="str">
        <f>IF(G188="I",$K188,IF(G188="II",$K188-SUM(H$8:H187),IF(G188="III",$K188-SUM(H$8:H187),IF(G188="IV",$K188-SUM(H$8:H187),IF(G188="V",1-SUM(H$8:H187)," ")))))</f>
        <v xml:space="preserve"> </v>
      </c>
      <c r="I188" s="68" t="str">
        <f t="shared" si="47"/>
        <v/>
      </c>
      <c r="J188" s="43" t="str">
        <f>IF(I188="A",$K188,IF(I188="B",$K188-SUM(J$8:J187),IF(I188="C",$K188-SUM(J$8:J187),IF(I188="D",$K188-SUM(J$8:J187),IF(I188="E",1-SUM(J$8:J187)," ")))))</f>
        <v xml:space="preserve"> </v>
      </c>
      <c r="K188" s="1">
        <f>IF(C$4=0,0,(SUM(D$8:D188)/C$4))</f>
        <v>0</v>
      </c>
      <c r="L188" s="9" t="str">
        <f t="shared" si="48"/>
        <v xml:space="preserve"> </v>
      </c>
      <c r="M188" s="2" t="str">
        <f>IF(U188=2,K188,IF(W188=2,K188-SUM(M$8:M187),IF(X188=2,K188-SUM(M$8:M187),IF(X187=2,1-SUM(M$8:M187)," "))))</f>
        <v xml:space="preserve"> </v>
      </c>
      <c r="N188" s="1" t="str">
        <f t="shared" si="49"/>
        <v xml:space="preserve"> </v>
      </c>
      <c r="P188" s="3" t="str">
        <f>IF(O188="Plus",$K188,IF(O188="Basis",$K188-SUM(P$8:P187),IF(O188="Breedte",$K188-SUM(P$8:P187),IF(O187="Breedte",1-SUM(P$8:P187)," "))))</f>
        <v xml:space="preserve"> </v>
      </c>
      <c r="Q188" s="57" t="str">
        <f t="shared" si="65"/>
        <v/>
      </c>
      <c r="R188" s="181" t="e">
        <f t="shared" si="64"/>
        <v>#N/A</v>
      </c>
      <c r="S188" s="12">
        <f t="shared" si="50"/>
        <v>-30</v>
      </c>
      <c r="T188" s="18">
        <f t="shared" si="51"/>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2"/>
        <v>1</v>
      </c>
      <c r="Z188" s="12">
        <f t="shared" si="53"/>
        <v>1</v>
      </c>
      <c r="AA188" s="12">
        <f t="shared" si="54"/>
        <v>1</v>
      </c>
      <c r="AB188" s="12">
        <f t="shared" si="55"/>
        <v>1</v>
      </c>
      <c r="AD188" s="12">
        <f t="shared" si="56"/>
        <v>-30</v>
      </c>
      <c r="AE188" s="18">
        <f t="shared" si="57"/>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8"/>
        <v>1</v>
      </c>
      <c r="AK188" s="12">
        <f t="shared" si="59"/>
        <v>1</v>
      </c>
      <c r="AL188" s="12">
        <f t="shared" si="60"/>
        <v>1</v>
      </c>
      <c r="AM188" s="12">
        <f t="shared" si="61"/>
        <v>1</v>
      </c>
    </row>
    <row r="189" spans="1:39" ht="12" customHeight="1" x14ac:dyDescent="0.15">
      <c r="A189" s="5">
        <f t="shared" si="45"/>
        <v>0</v>
      </c>
      <c r="B189" s="5">
        <f t="shared" si="46"/>
        <v>0</v>
      </c>
      <c r="C189" s="14">
        <f t="shared" si="62"/>
        <v>-31</v>
      </c>
      <c r="F189" s="151" t="e">
        <f>VLOOKUP(C189,Blad1!$A:$K,11,0)</f>
        <v>#N/A</v>
      </c>
      <c r="G189" s="67" t="str">
        <f t="shared" si="66"/>
        <v/>
      </c>
      <c r="H189" s="4" t="str">
        <f>IF(G189="I",$K189,IF(G189="II",$K189-SUM(H$8:H188),IF(G189="III",$K189-SUM(H$8:H188),IF(G189="IV",$K189-SUM(H$8:H188),IF(G189="V",1-SUM(H$8:H188)," ")))))</f>
        <v xml:space="preserve"> </v>
      </c>
      <c r="I189" s="68" t="str">
        <f t="shared" si="47"/>
        <v/>
      </c>
      <c r="J189" s="43" t="str">
        <f>IF(I189="A",$K189,IF(I189="B",$K189-SUM(J$8:J188),IF(I189="C",$K189-SUM(J$8:J188),IF(I189="D",$K189-SUM(J$8:J188),IF(I189="E",1-SUM(J$8:J188)," ")))))</f>
        <v xml:space="preserve"> </v>
      </c>
      <c r="K189" s="1">
        <f>IF(C$4=0,0,(SUM(D$8:D189)/C$4))</f>
        <v>0</v>
      </c>
      <c r="L189" s="9" t="str">
        <f t="shared" si="48"/>
        <v xml:space="preserve"> </v>
      </c>
      <c r="M189" s="2" t="str">
        <f>IF(U189=2,K189,IF(W189=2,K189-SUM(M$8:M188),IF(X189=2,K189-SUM(M$8:M188),IF(X188=2,1-SUM(M$8:M188)," "))))</f>
        <v xml:space="preserve"> </v>
      </c>
      <c r="N189" s="1" t="str">
        <f t="shared" si="49"/>
        <v xml:space="preserve"> </v>
      </c>
      <c r="P189" s="3" t="str">
        <f>IF(O189="Plus",$K189,IF(O189="Basis",$K189-SUM(P$8:P188),IF(O189="Breedte",$K189-SUM(P$8:P188),IF(O188="Breedte",1-SUM(P$8:P188)," "))))</f>
        <v xml:space="preserve"> </v>
      </c>
      <c r="Q189" s="57" t="str">
        <f t="shared" si="65"/>
        <v/>
      </c>
      <c r="R189" s="181" t="e">
        <f t="shared" si="64"/>
        <v>#N/A</v>
      </c>
      <c r="S189" s="12">
        <f t="shared" si="50"/>
        <v>-31</v>
      </c>
      <c r="T189" s="18">
        <f t="shared" si="51"/>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2"/>
        <v>1</v>
      </c>
      <c r="Z189" s="12">
        <f t="shared" si="53"/>
        <v>1</v>
      </c>
      <c r="AA189" s="12">
        <f t="shared" si="54"/>
        <v>1</v>
      </c>
      <c r="AB189" s="12">
        <f t="shared" si="55"/>
        <v>1</v>
      </c>
      <c r="AD189" s="12">
        <f t="shared" si="56"/>
        <v>-31</v>
      </c>
      <c r="AE189" s="18">
        <f t="shared" si="57"/>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8"/>
        <v>1</v>
      </c>
      <c r="AK189" s="12">
        <f t="shared" si="59"/>
        <v>1</v>
      </c>
      <c r="AL189" s="12">
        <f t="shared" si="60"/>
        <v>1</v>
      </c>
      <c r="AM189" s="12">
        <f t="shared" si="61"/>
        <v>1</v>
      </c>
    </row>
    <row r="190" spans="1:39" ht="12" customHeight="1" x14ac:dyDescent="0.15">
      <c r="A190" s="5">
        <f t="shared" si="45"/>
        <v>0</v>
      </c>
      <c r="B190" s="5">
        <f t="shared" si="46"/>
        <v>0</v>
      </c>
      <c r="C190" s="14">
        <f t="shared" si="62"/>
        <v>-32</v>
      </c>
      <c r="F190" s="151" t="e">
        <f>VLOOKUP(C190,Blad1!$A:$K,11,0)</f>
        <v>#N/A</v>
      </c>
      <c r="G190" s="67" t="str">
        <f t="shared" si="66"/>
        <v/>
      </c>
      <c r="H190" s="4" t="str">
        <f>IF(G190="I",$K190,IF(G190="II",$K190-SUM(H$8:H189),IF(G190="III",$K190-SUM(H$8:H189),IF(G190="IV",$K190-SUM(H$8:H189),IF(G190="V",1-SUM(H$8:H189)," ")))))</f>
        <v xml:space="preserve"> </v>
      </c>
      <c r="I190" s="68" t="str">
        <f t="shared" si="47"/>
        <v/>
      </c>
      <c r="J190" s="43" t="str">
        <f>IF(I190="A",$K190,IF(I190="B",$K190-SUM(J$8:J189),IF(I190="C",$K190-SUM(J$8:J189),IF(I190="D",$K190-SUM(J$8:J189),IF(I190="E",1-SUM(J$8:J189)," ")))))</f>
        <v xml:space="preserve"> </v>
      </c>
      <c r="K190" s="1">
        <f>IF(C$4=0,0,(SUM(D$8:D190)/C$4))</f>
        <v>0</v>
      </c>
      <c r="L190" s="9" t="str">
        <f t="shared" si="48"/>
        <v xml:space="preserve"> </v>
      </c>
      <c r="M190" s="2" t="str">
        <f>IF(U190=2,K190,IF(W190=2,K190-SUM(M$8:M189),IF(X190=2,K190-SUM(M$8:M189),IF(X189=2,1-SUM(M$8:M189)," "))))</f>
        <v xml:space="preserve"> </v>
      </c>
      <c r="N190" s="1" t="str">
        <f t="shared" si="49"/>
        <v xml:space="preserve"> </v>
      </c>
      <c r="P190" s="3" t="str">
        <f>IF(O190="Plus",$K190,IF(O190="Basis",$K190-SUM(P$8:P189),IF(O190="Breedte",$K190-SUM(P$8:P189),IF(O189="Breedte",1-SUM(P$8:P189)," "))))</f>
        <v xml:space="preserve"> </v>
      </c>
      <c r="Q190" s="57" t="str">
        <f t="shared" si="65"/>
        <v/>
      </c>
      <c r="R190" s="181" t="e">
        <f t="shared" si="64"/>
        <v>#N/A</v>
      </c>
      <c r="S190" s="12">
        <f t="shared" si="50"/>
        <v>-32</v>
      </c>
      <c r="T190" s="18">
        <f t="shared" si="51"/>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2"/>
        <v>1</v>
      </c>
      <c r="Z190" s="12">
        <f t="shared" si="53"/>
        <v>1</v>
      </c>
      <c r="AA190" s="12">
        <f t="shared" si="54"/>
        <v>1</v>
      </c>
      <c r="AB190" s="12">
        <f t="shared" si="55"/>
        <v>1</v>
      </c>
      <c r="AD190" s="12">
        <f t="shared" si="56"/>
        <v>-32</v>
      </c>
      <c r="AE190" s="18">
        <f t="shared" si="57"/>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8"/>
        <v>1</v>
      </c>
      <c r="AK190" s="12">
        <f t="shared" si="59"/>
        <v>1</v>
      </c>
      <c r="AL190" s="12">
        <f t="shared" si="60"/>
        <v>1</v>
      </c>
      <c r="AM190" s="12">
        <f t="shared" si="61"/>
        <v>1</v>
      </c>
    </row>
    <row r="191" spans="1:39" ht="12" customHeight="1" x14ac:dyDescent="0.15">
      <c r="A191" s="5">
        <f t="shared" si="45"/>
        <v>0</v>
      </c>
      <c r="B191" s="5">
        <f t="shared" si="46"/>
        <v>0</v>
      </c>
      <c r="C191" s="14">
        <f t="shared" si="62"/>
        <v>-33</v>
      </c>
      <c r="F191" s="151" t="e">
        <f>VLOOKUP(C191,Blad1!$A:$K,11,0)</f>
        <v>#N/A</v>
      </c>
      <c r="G191" s="67" t="str">
        <f t="shared" si="66"/>
        <v/>
      </c>
      <c r="H191" s="4" t="str">
        <f>IF(G191="I",$K191,IF(G191="II",$K191-SUM(H$8:H190),IF(G191="III",$K191-SUM(H$8:H190),IF(G191="IV",$K191-SUM(H$8:H190),IF(G191="V",1-SUM(H$8:H190)," ")))))</f>
        <v xml:space="preserve"> </v>
      </c>
      <c r="I191" s="68" t="str">
        <f t="shared" si="47"/>
        <v/>
      </c>
      <c r="J191" s="43" t="str">
        <f>IF(I191="A",$K191,IF(I191="B",$K191-SUM(J$8:J190),IF(I191="C",$K191-SUM(J$8:J190),IF(I191="D",$K191-SUM(J$8:J190),IF(I191="E",1-SUM(J$8:J190)," ")))))</f>
        <v xml:space="preserve"> </v>
      </c>
      <c r="K191" s="1">
        <f>IF(C$4=0,0,(SUM(D$8:D191)/C$4))</f>
        <v>0</v>
      </c>
      <c r="L191" s="9" t="str">
        <f t="shared" si="48"/>
        <v xml:space="preserve"> </v>
      </c>
      <c r="M191" s="2" t="str">
        <f>IF(U191=2,K191,IF(W191=2,K191-SUM(M$8:M190),IF(X191=2,K191-SUM(M$8:M190),IF(X190=2,1-SUM(M$8:M190)," "))))</f>
        <v xml:space="preserve"> </v>
      </c>
      <c r="N191" s="1" t="str">
        <f t="shared" si="49"/>
        <v xml:space="preserve"> </v>
      </c>
      <c r="P191" s="3" t="str">
        <f>IF(O191="Plus",$K191,IF(O191="Basis",$K191-SUM(P$8:P190),IF(O191="Breedte",$K191-SUM(P$8:P190),IF(O190="Breedte",1-SUM(P$8:P190)," "))))</f>
        <v xml:space="preserve"> </v>
      </c>
      <c r="Q191" s="57" t="str">
        <f t="shared" si="65"/>
        <v/>
      </c>
      <c r="R191" s="181" t="e">
        <f t="shared" si="64"/>
        <v>#N/A</v>
      </c>
      <c r="S191" s="12">
        <f t="shared" si="50"/>
        <v>-33</v>
      </c>
      <c r="T191" s="18">
        <f t="shared" si="51"/>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2"/>
        <v>1</v>
      </c>
      <c r="Z191" s="12">
        <f t="shared" si="53"/>
        <v>1</v>
      </c>
      <c r="AA191" s="12">
        <f t="shared" si="54"/>
        <v>1</v>
      </c>
      <c r="AB191" s="12">
        <f t="shared" si="55"/>
        <v>1</v>
      </c>
      <c r="AD191" s="12">
        <f t="shared" si="56"/>
        <v>-33</v>
      </c>
      <c r="AE191" s="18">
        <f t="shared" si="57"/>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8"/>
        <v>1</v>
      </c>
      <c r="AK191" s="12">
        <f t="shared" si="59"/>
        <v>1</v>
      </c>
      <c r="AL191" s="12">
        <f t="shared" si="60"/>
        <v>1</v>
      </c>
      <c r="AM191" s="12">
        <f t="shared" si="61"/>
        <v>1</v>
      </c>
    </row>
    <row r="192" spans="1:39" ht="12" customHeight="1" x14ac:dyDescent="0.15">
      <c r="A192" s="5">
        <f t="shared" si="45"/>
        <v>0</v>
      </c>
      <c r="B192" s="5">
        <f t="shared" si="46"/>
        <v>0</v>
      </c>
      <c r="C192" s="14">
        <f t="shared" si="62"/>
        <v>-34</v>
      </c>
      <c r="F192" s="151" t="e">
        <f>VLOOKUP(C192,Blad1!$A:$K,11,0)</f>
        <v>#N/A</v>
      </c>
      <c r="G192" s="67" t="str">
        <f t="shared" si="66"/>
        <v/>
      </c>
      <c r="H192" s="4" t="str">
        <f>IF(G192="I",$K192,IF(G192="II",$K192-SUM(H$8:H191),IF(G192="III",$K192-SUM(H$8:H191),IF(G192="IV",$K192-SUM(H$8:H191),IF(G192="V",1-SUM(H$8:H191)," ")))))</f>
        <v xml:space="preserve"> </v>
      </c>
      <c r="I192" s="68" t="str">
        <f t="shared" si="47"/>
        <v/>
      </c>
      <c r="J192" s="43" t="str">
        <f>IF(I192="A",$K192,IF(I192="B",$K192-SUM(J$8:J191),IF(I192="C",$K192-SUM(J$8:J191),IF(I192="D",$K192-SUM(J$8:J191),IF(I192="E",1-SUM(J$8:J191)," ")))))</f>
        <v xml:space="preserve"> </v>
      </c>
      <c r="K192" s="1">
        <f>IF(C$4=0,0,(SUM(D$8:D192)/C$4))</f>
        <v>0</v>
      </c>
      <c r="L192" s="9" t="str">
        <f t="shared" si="48"/>
        <v xml:space="preserve"> </v>
      </c>
      <c r="M192" s="2" t="str">
        <f>IF(U192=2,K192,IF(W192=2,K192-SUM(M$8:M191),IF(X192=2,K192-SUM(M$8:M191),IF(X191=2,1-SUM(M$8:M191)," "))))</f>
        <v xml:space="preserve"> </v>
      </c>
      <c r="N192" s="1" t="str">
        <f t="shared" si="49"/>
        <v xml:space="preserve"> </v>
      </c>
      <c r="P192" s="3" t="str">
        <f>IF(O192="Plus",$K192,IF(O192="Basis",$K192-SUM(P$8:P191),IF(O192="Breedte",$K192-SUM(P$8:P191),IF(O191="Breedte",1-SUM(P$8:P191)," "))))</f>
        <v xml:space="preserve"> </v>
      </c>
      <c r="Q192" s="57" t="str">
        <f t="shared" si="65"/>
        <v/>
      </c>
      <c r="R192" s="181" t="e">
        <f t="shared" si="64"/>
        <v>#N/A</v>
      </c>
      <c r="S192" s="12">
        <f t="shared" si="50"/>
        <v>-34</v>
      </c>
      <c r="T192" s="18">
        <f t="shared" si="51"/>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2"/>
        <v>1</v>
      </c>
      <c r="Z192" s="12">
        <f t="shared" si="53"/>
        <v>1</v>
      </c>
      <c r="AA192" s="12">
        <f t="shared" si="54"/>
        <v>1</v>
      </c>
      <c r="AB192" s="12">
        <f t="shared" si="55"/>
        <v>1</v>
      </c>
      <c r="AD192" s="12">
        <f t="shared" si="56"/>
        <v>-34</v>
      </c>
      <c r="AE192" s="18">
        <f t="shared" si="57"/>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8"/>
        <v>1</v>
      </c>
      <c r="AK192" s="12">
        <f t="shared" si="59"/>
        <v>1</v>
      </c>
      <c r="AL192" s="12">
        <f t="shared" si="60"/>
        <v>1</v>
      </c>
      <c r="AM192" s="12">
        <f t="shared" si="61"/>
        <v>1</v>
      </c>
    </row>
    <row r="193" spans="1:39" ht="12" customHeight="1" x14ac:dyDescent="0.15">
      <c r="A193" s="5">
        <f t="shared" si="45"/>
        <v>0</v>
      </c>
      <c r="B193" s="5">
        <f t="shared" si="46"/>
        <v>0</v>
      </c>
      <c r="C193" s="14">
        <f t="shared" si="62"/>
        <v>-35</v>
      </c>
      <c r="F193" s="151" t="e">
        <f>VLOOKUP(C193,Blad1!$A:$K,11,0)</f>
        <v>#N/A</v>
      </c>
      <c r="G193" s="67" t="str">
        <f t="shared" si="66"/>
        <v/>
      </c>
      <c r="H193" s="4" t="str">
        <f>IF(G193="I",$K193,IF(G193="II",$K193-SUM(H$8:H192),IF(G193="III",$K193-SUM(H$8:H192),IF(G193="IV",$K193-SUM(H$8:H192),IF(G193="V",1-SUM(H$8:H192)," ")))))</f>
        <v xml:space="preserve"> </v>
      </c>
      <c r="I193" s="68" t="str">
        <f t="shared" si="47"/>
        <v/>
      </c>
      <c r="J193" s="43" t="str">
        <f>IF(I193="A",$K193,IF(I193="B",$K193-SUM(J$8:J192),IF(I193="C",$K193-SUM(J$8:J192),IF(I193="D",$K193-SUM(J$8:J192),IF(I193="E",1-SUM(J$8:J192)," ")))))</f>
        <v xml:space="preserve"> </v>
      </c>
      <c r="K193" s="1">
        <f>IF(C$4=0,0,(SUM(D$8:D193)/C$4))</f>
        <v>0</v>
      </c>
      <c r="L193" s="9" t="str">
        <f t="shared" si="48"/>
        <v xml:space="preserve"> </v>
      </c>
      <c r="M193" s="2" t="str">
        <f>IF(U193=2,K193,IF(W193=2,K193-SUM(M$8:M192),IF(X193=2,K193-SUM(M$8:M192),IF(X192=2,1-SUM(M$8:M192)," "))))</f>
        <v xml:space="preserve"> </v>
      </c>
      <c r="N193" s="1" t="str">
        <f t="shared" si="49"/>
        <v xml:space="preserve"> </v>
      </c>
      <c r="P193" s="3" t="str">
        <f>IF(O193="Plus",$K193,IF(O193="Basis",$K193-SUM(P$8:P192),IF(O193="Breedte",$K193-SUM(P$8:P192),IF(O192="Breedte",1-SUM(P$8:P192)," "))))</f>
        <v xml:space="preserve"> </v>
      </c>
      <c r="Q193" s="57" t="str">
        <f t="shared" si="65"/>
        <v/>
      </c>
      <c r="R193" s="181" t="e">
        <f t="shared" si="64"/>
        <v>#N/A</v>
      </c>
      <c r="S193" s="12">
        <f t="shared" si="50"/>
        <v>-35</v>
      </c>
      <c r="T193" s="18">
        <f t="shared" si="51"/>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2"/>
        <v>1</v>
      </c>
      <c r="Z193" s="12">
        <f t="shared" si="53"/>
        <v>1</v>
      </c>
      <c r="AA193" s="12">
        <f t="shared" si="54"/>
        <v>1</v>
      </c>
      <c r="AB193" s="12">
        <f t="shared" si="55"/>
        <v>1</v>
      </c>
      <c r="AD193" s="12">
        <f t="shared" si="56"/>
        <v>-35</v>
      </c>
      <c r="AE193" s="18">
        <f t="shared" si="57"/>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8"/>
        <v>1</v>
      </c>
      <c r="AK193" s="12">
        <f t="shared" si="59"/>
        <v>1</v>
      </c>
      <c r="AL193" s="12">
        <f t="shared" si="60"/>
        <v>1</v>
      </c>
      <c r="AM193" s="12">
        <f t="shared" si="61"/>
        <v>1</v>
      </c>
    </row>
    <row r="194" spans="1:39" ht="12" customHeight="1" x14ac:dyDescent="0.15">
      <c r="A194" s="5">
        <f t="shared" si="45"/>
        <v>0</v>
      </c>
      <c r="B194" s="5">
        <f t="shared" si="46"/>
        <v>0</v>
      </c>
      <c r="C194" s="14">
        <f t="shared" si="62"/>
        <v>-36</v>
      </c>
      <c r="F194" s="151" t="e">
        <f>VLOOKUP(C194,Blad1!$A:$K,11,0)</f>
        <v>#N/A</v>
      </c>
      <c r="G194" s="67" t="str">
        <f t="shared" si="66"/>
        <v/>
      </c>
      <c r="H194" s="4" t="str">
        <f>IF(G194="I",$K194,IF(G194="II",$K194-SUM(H$8:H193),IF(G194="III",$K194-SUM(H$8:H193),IF(G194="IV",$K194-SUM(H$8:H193),IF(G194="V",1-SUM(H$8:H193)," ")))))</f>
        <v xml:space="preserve"> </v>
      </c>
      <c r="I194" s="68" t="str">
        <f t="shared" si="47"/>
        <v/>
      </c>
      <c r="J194" s="43" t="str">
        <f>IF(I194="A",$K194,IF(I194="B",$K194-SUM(J$8:J193),IF(I194="C",$K194-SUM(J$8:J193),IF(I194="D",$K194-SUM(J$8:J193),IF(I194="E",1-SUM(J$8:J193)," ")))))</f>
        <v xml:space="preserve"> </v>
      </c>
      <c r="K194" s="1">
        <f>IF(C$4=0,0,(SUM(D$8:D194)/C$4))</f>
        <v>0</v>
      </c>
      <c r="L194" s="9" t="str">
        <f t="shared" si="48"/>
        <v xml:space="preserve"> </v>
      </c>
      <c r="M194" s="2" t="str">
        <f>IF(U194=2,K194,IF(W194=2,K194-SUM(M$8:M193),IF(X194=2,K194-SUM(M$8:M193),IF(X193=2,1-SUM(M$8:M193)," "))))</f>
        <v xml:space="preserve"> </v>
      </c>
      <c r="N194" s="1" t="str">
        <f t="shared" si="49"/>
        <v xml:space="preserve"> </v>
      </c>
      <c r="P194" s="3" t="str">
        <f>IF(O194="Plus",$K194,IF(O194="Basis",$K194-SUM(P$8:P193),IF(O194="Breedte",$K194-SUM(P$8:P193),IF(O193="Breedte",1-SUM(P$8:P193)," "))))</f>
        <v xml:space="preserve"> </v>
      </c>
      <c r="Q194" s="57" t="str">
        <f t="shared" si="65"/>
        <v/>
      </c>
      <c r="R194" s="181" t="e">
        <f t="shared" si="64"/>
        <v>#N/A</v>
      </c>
      <c r="S194" s="12">
        <f t="shared" si="50"/>
        <v>-36</v>
      </c>
      <c r="T194" s="18">
        <f t="shared" si="51"/>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2"/>
        <v>1</v>
      </c>
      <c r="Z194" s="12">
        <f t="shared" si="53"/>
        <v>1</v>
      </c>
      <c r="AA194" s="12">
        <f t="shared" si="54"/>
        <v>1</v>
      </c>
      <c r="AB194" s="12">
        <f t="shared" si="55"/>
        <v>1</v>
      </c>
      <c r="AD194" s="12">
        <f t="shared" si="56"/>
        <v>-36</v>
      </c>
      <c r="AE194" s="18">
        <f t="shared" si="57"/>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8"/>
        <v>1</v>
      </c>
      <c r="AK194" s="12">
        <f t="shared" si="59"/>
        <v>1</v>
      </c>
      <c r="AL194" s="12">
        <f t="shared" si="60"/>
        <v>1</v>
      </c>
      <c r="AM194" s="12">
        <f t="shared" si="61"/>
        <v>1</v>
      </c>
    </row>
    <row r="195" spans="1:39" ht="12" customHeight="1" x14ac:dyDescent="0.15">
      <c r="A195" s="5">
        <f t="shared" si="45"/>
        <v>0</v>
      </c>
      <c r="B195" s="5">
        <f t="shared" si="46"/>
        <v>0</v>
      </c>
      <c r="C195" s="14">
        <f t="shared" si="62"/>
        <v>-37</v>
      </c>
      <c r="F195" s="151" t="e">
        <f>VLOOKUP(C195,Blad1!$A:$K,11,0)</f>
        <v>#N/A</v>
      </c>
      <c r="G195" s="67" t="str">
        <f t="shared" si="66"/>
        <v/>
      </c>
      <c r="H195" s="4" t="str">
        <f>IF(G195="I",$K195,IF(G195="II",$K195-SUM(H$8:H194),IF(G195="III",$K195-SUM(H$8:H194),IF(G195="IV",$K195-SUM(H$8:H194),IF(G195="V",1-SUM(H$8:H194)," ")))))</f>
        <v xml:space="preserve"> </v>
      </c>
      <c r="I195" s="68" t="str">
        <f t="shared" si="47"/>
        <v/>
      </c>
      <c r="J195" s="43" t="str">
        <f>IF(I195="A",$K195,IF(I195="B",$K195-SUM(J$8:J194),IF(I195="C",$K195-SUM(J$8:J194),IF(I195="D",$K195-SUM(J$8:J194),IF(I195="E",1-SUM(J$8:J194)," ")))))</f>
        <v xml:space="preserve"> </v>
      </c>
      <c r="K195" s="1">
        <f>IF(C$4=0,0,(SUM(D$8:D195)/C$4))</f>
        <v>0</v>
      </c>
      <c r="L195" s="9" t="str">
        <f t="shared" si="48"/>
        <v xml:space="preserve"> </v>
      </c>
      <c r="M195" s="2" t="str">
        <f>IF(U195=2,K195,IF(W195=2,K195-SUM(M$8:M194),IF(X195=2,K195-SUM(M$8:M194),IF(X194=2,1-SUM(M$8:M194)," "))))</f>
        <v xml:space="preserve"> </v>
      </c>
      <c r="N195" s="1" t="str">
        <f t="shared" si="49"/>
        <v xml:space="preserve"> </v>
      </c>
      <c r="P195" s="3" t="str">
        <f>IF(O195="Plus",$K195,IF(O195="Basis",$K195-SUM(P$8:P194),IF(O195="Breedte",$K195-SUM(P$8:P194),IF(O194="Breedte",1-SUM(P$8:P194)," "))))</f>
        <v xml:space="preserve"> </v>
      </c>
      <c r="Q195" s="57" t="str">
        <f t="shared" si="65"/>
        <v/>
      </c>
      <c r="R195" s="181" t="e">
        <f t="shared" si="64"/>
        <v>#N/A</v>
      </c>
      <c r="S195" s="12">
        <f t="shared" si="50"/>
        <v>-37</v>
      </c>
      <c r="T195" s="18">
        <f t="shared" si="51"/>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2"/>
        <v>1</v>
      </c>
      <c r="Z195" s="12">
        <f t="shared" si="53"/>
        <v>1</v>
      </c>
      <c r="AA195" s="12">
        <f t="shared" si="54"/>
        <v>1</v>
      </c>
      <c r="AB195" s="12">
        <f t="shared" si="55"/>
        <v>1</v>
      </c>
      <c r="AD195" s="12">
        <f t="shared" si="56"/>
        <v>-37</v>
      </c>
      <c r="AE195" s="18">
        <f t="shared" si="57"/>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8"/>
        <v>1</v>
      </c>
      <c r="AK195" s="12">
        <f t="shared" si="59"/>
        <v>1</v>
      </c>
      <c r="AL195" s="12">
        <f t="shared" si="60"/>
        <v>1</v>
      </c>
      <c r="AM195" s="12">
        <f t="shared" si="61"/>
        <v>1</v>
      </c>
    </row>
    <row r="196" spans="1:39" ht="12" customHeight="1" x14ac:dyDescent="0.15">
      <c r="A196" s="5">
        <f t="shared" si="45"/>
        <v>0</v>
      </c>
      <c r="B196" s="5">
        <f t="shared" si="46"/>
        <v>0</v>
      </c>
      <c r="C196" s="14">
        <f t="shared" si="62"/>
        <v>-38</v>
      </c>
      <c r="F196" s="151" t="e">
        <f>VLOOKUP(C196,Blad1!$A:$K,11,0)</f>
        <v>#N/A</v>
      </c>
      <c r="G196" s="67" t="str">
        <f t="shared" si="66"/>
        <v/>
      </c>
      <c r="H196" s="4" t="str">
        <f>IF(G196="I",$K196,IF(G196="II",$K196-SUM(H$8:H195),IF(G196="III",$K196-SUM(H$8:H195),IF(G196="IV",$K196-SUM(H$8:H195),IF(G196="V",1-SUM(H$8:H195)," ")))))</f>
        <v xml:space="preserve"> </v>
      </c>
      <c r="I196" s="68" t="str">
        <f t="shared" si="47"/>
        <v/>
      </c>
      <c r="J196" s="43" t="str">
        <f>IF(I196="A",$K196,IF(I196="B",$K196-SUM(J$8:J195),IF(I196="C",$K196-SUM(J$8:J195),IF(I196="D",$K196-SUM(J$8:J195),IF(I196="E",1-SUM(J$8:J195)," ")))))</f>
        <v xml:space="preserve"> </v>
      </c>
      <c r="K196" s="1">
        <f>IF(C$4=0,0,(SUM(D$8:D196)/C$4))</f>
        <v>0</v>
      </c>
      <c r="L196" s="9" t="str">
        <f t="shared" si="48"/>
        <v xml:space="preserve"> </v>
      </c>
      <c r="M196" s="2" t="str">
        <f>IF(U196=2,K196,IF(W196=2,K196-SUM(M$8:M195),IF(X196=2,K196-SUM(M$8:M195),IF(X195=2,1-SUM(M$8:M195)," "))))</f>
        <v xml:space="preserve"> </v>
      </c>
      <c r="N196" s="1" t="str">
        <f t="shared" si="49"/>
        <v xml:space="preserve"> </v>
      </c>
      <c r="P196" s="3" t="str">
        <f>IF(O196="Plus",$K196,IF(O196="Basis",$K196-SUM(P$8:P195),IF(O196="Breedte",$K196-SUM(P$8:P195),IF(O195="Breedte",1-SUM(P$8:P195)," "))))</f>
        <v xml:space="preserve"> </v>
      </c>
      <c r="Q196" s="57" t="str">
        <f t="shared" si="65"/>
        <v/>
      </c>
      <c r="R196" s="181" t="e">
        <f t="shared" si="64"/>
        <v>#N/A</v>
      </c>
      <c r="S196" s="12">
        <f t="shared" si="50"/>
        <v>-38</v>
      </c>
      <c r="T196" s="18">
        <f t="shared" si="51"/>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2"/>
        <v>1</v>
      </c>
      <c r="Z196" s="12">
        <f t="shared" si="53"/>
        <v>1</v>
      </c>
      <c r="AA196" s="12">
        <f t="shared" si="54"/>
        <v>1</v>
      </c>
      <c r="AB196" s="12">
        <f t="shared" si="55"/>
        <v>1</v>
      </c>
      <c r="AD196" s="12">
        <f t="shared" si="56"/>
        <v>-38</v>
      </c>
      <c r="AE196" s="18">
        <f t="shared" si="57"/>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8"/>
        <v>1</v>
      </c>
      <c r="AK196" s="12">
        <f t="shared" si="59"/>
        <v>1</v>
      </c>
      <c r="AL196" s="12">
        <f t="shared" si="60"/>
        <v>1</v>
      </c>
      <c r="AM196" s="12">
        <f t="shared" si="61"/>
        <v>1</v>
      </c>
    </row>
    <row r="197" spans="1:39" ht="12" customHeight="1" x14ac:dyDescent="0.15">
      <c r="A197" s="5">
        <f t="shared" si="45"/>
        <v>0</v>
      </c>
      <c r="B197" s="5">
        <f t="shared" si="46"/>
        <v>0</v>
      </c>
      <c r="C197" s="14">
        <f t="shared" si="62"/>
        <v>-39</v>
      </c>
      <c r="F197" s="151" t="e">
        <f>VLOOKUP(C197,Blad1!$A:$K,11,0)</f>
        <v>#N/A</v>
      </c>
      <c r="G197" s="67" t="str">
        <f t="shared" si="66"/>
        <v/>
      </c>
      <c r="H197" s="4" t="str">
        <f>IF(G197="I",$K197,IF(G197="II",$K197-SUM(H$8:H196),IF(G197="III",$K197-SUM(H$8:H196),IF(G197="IV",$K197-SUM(H$8:H196),IF(G197="V",1-SUM(H$8:H196)," ")))))</f>
        <v xml:space="preserve"> </v>
      </c>
      <c r="I197" s="68" t="str">
        <f t="shared" si="47"/>
        <v/>
      </c>
      <c r="J197" s="43" t="str">
        <f>IF(I197="A",$K197,IF(I197="B",$K197-SUM(J$8:J196),IF(I197="C",$K197-SUM(J$8:J196),IF(I197="D",$K197-SUM(J$8:J196),IF(I197="E",1-SUM(J$8:J196)," ")))))</f>
        <v xml:space="preserve"> </v>
      </c>
      <c r="K197" s="1">
        <f>IF(C$4=0,0,(SUM(D$8:D197)/C$4))</f>
        <v>0</v>
      </c>
      <c r="L197" s="9" t="str">
        <f t="shared" si="48"/>
        <v xml:space="preserve"> </v>
      </c>
      <c r="M197" s="2" t="str">
        <f>IF(U197=2,K197,IF(W197=2,K197-SUM(M$8:M196),IF(X197=2,K197-SUM(M$8:M196),IF(X196=2,1-SUM(M$8:M196)," "))))</f>
        <v xml:space="preserve"> </v>
      </c>
      <c r="N197" s="1" t="str">
        <f t="shared" si="49"/>
        <v xml:space="preserve"> </v>
      </c>
      <c r="P197" s="3" t="str">
        <f>IF(O197="Plus",$K197,IF(O197="Basis",$K197-SUM(P$8:P196),IF(O197="Breedte",$K197-SUM(P$8:P196),IF(O196="Breedte",1-SUM(P$8:P196)," "))))</f>
        <v xml:space="preserve"> </v>
      </c>
      <c r="Q197" s="57" t="str">
        <f t="shared" si="65"/>
        <v/>
      </c>
      <c r="R197" s="181" t="e">
        <f t="shared" si="64"/>
        <v>#N/A</v>
      </c>
      <c r="S197" s="12">
        <f t="shared" si="50"/>
        <v>-39</v>
      </c>
      <c r="T197" s="18">
        <f t="shared" si="51"/>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2"/>
        <v>1</v>
      </c>
      <c r="Z197" s="12">
        <f t="shared" si="53"/>
        <v>1</v>
      </c>
      <c r="AA197" s="12">
        <f t="shared" si="54"/>
        <v>1</v>
      </c>
      <c r="AB197" s="12">
        <f t="shared" si="55"/>
        <v>1</v>
      </c>
      <c r="AD197" s="12">
        <f t="shared" si="56"/>
        <v>-39</v>
      </c>
      <c r="AE197" s="18">
        <f t="shared" si="57"/>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8"/>
        <v>1</v>
      </c>
      <c r="AK197" s="12">
        <f t="shared" si="59"/>
        <v>1</v>
      </c>
      <c r="AL197" s="12">
        <f t="shared" si="60"/>
        <v>1</v>
      </c>
      <c r="AM197" s="12">
        <f t="shared" si="61"/>
        <v>1</v>
      </c>
    </row>
    <row r="198" spans="1:39" ht="12" customHeight="1" x14ac:dyDescent="0.15">
      <c r="A198" s="5">
        <f t="shared" si="45"/>
        <v>0</v>
      </c>
      <c r="B198" s="5">
        <f t="shared" si="46"/>
        <v>0</v>
      </c>
      <c r="C198" s="14">
        <f t="shared" si="62"/>
        <v>-40</v>
      </c>
      <c r="F198" s="151" t="e">
        <f>VLOOKUP(C198,Blad1!$A:$K,11,0)</f>
        <v>#N/A</v>
      </c>
      <c r="G198" s="67" t="str">
        <f t="shared" si="66"/>
        <v/>
      </c>
      <c r="H198" s="4" t="str">
        <f>IF(G198="I",$K198,IF(G198="II",$K198-SUM(H$8:H197),IF(G198="III",$K198-SUM(H$8:H197),IF(G198="IV",$K198-SUM(H$8:H197),IF(G198="V",1-SUM(H$8:H197)," ")))))</f>
        <v xml:space="preserve"> </v>
      </c>
      <c r="I198" s="68" t="str">
        <f t="shared" si="47"/>
        <v/>
      </c>
      <c r="J198" s="43" t="str">
        <f>IF(I198="A",$K198,IF(I198="B",$K198-SUM(J$8:J197),IF(I198="C",$K198-SUM(J$8:J197),IF(I198="D",$K198-SUM(J$8:J197),IF(I198="E",1-SUM(J$8:J197)," ")))))</f>
        <v xml:space="preserve"> </v>
      </c>
      <c r="K198" s="1">
        <f>IF(C$4=0,0,(SUM(D$8:D198)/C$4))</f>
        <v>0</v>
      </c>
      <c r="L198" s="9" t="str">
        <f t="shared" si="48"/>
        <v xml:space="preserve"> </v>
      </c>
      <c r="M198" s="2" t="str">
        <f>IF(U198=2,K198,IF(W198=2,K198-SUM(M$8:M197),IF(X198=2,K198-SUM(M$8:M197),IF(X197=2,1-SUM(M$8:M197)," "))))</f>
        <v xml:space="preserve"> </v>
      </c>
      <c r="N198" s="1" t="str">
        <f t="shared" si="49"/>
        <v xml:space="preserve"> </v>
      </c>
      <c r="P198" s="3" t="str">
        <f>IF(O198="Plus",$K198,IF(O198="Basis",$K198-SUM(P$8:P197),IF(O198="Breedte",$K198-SUM(P$8:P197),IF(O197="Breedte",1-SUM(P$8:P197)," "))))</f>
        <v xml:space="preserve"> </v>
      </c>
      <c r="Q198" s="57" t="str">
        <f t="shared" si="65"/>
        <v/>
      </c>
      <c r="R198" s="181" t="e">
        <f t="shared" si="64"/>
        <v>#N/A</v>
      </c>
      <c r="S198" s="12">
        <f t="shared" si="50"/>
        <v>-40</v>
      </c>
      <c r="T198" s="18">
        <f t="shared" si="51"/>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2"/>
        <v>1</v>
      </c>
      <c r="Z198" s="12">
        <f t="shared" si="53"/>
        <v>1</v>
      </c>
      <c r="AA198" s="12">
        <f t="shared" si="54"/>
        <v>1</v>
      </c>
      <c r="AB198" s="12">
        <f t="shared" si="55"/>
        <v>1</v>
      </c>
      <c r="AD198" s="12">
        <f t="shared" si="56"/>
        <v>-40</v>
      </c>
      <c r="AE198" s="18">
        <f t="shared" si="57"/>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8"/>
        <v>1</v>
      </c>
      <c r="AK198" s="12">
        <f t="shared" si="59"/>
        <v>1</v>
      </c>
      <c r="AL198" s="12">
        <f t="shared" si="60"/>
        <v>1</v>
      </c>
      <c r="AM198" s="12">
        <f t="shared" si="61"/>
        <v>1</v>
      </c>
    </row>
    <row r="199" spans="1:39" ht="12" customHeight="1" x14ac:dyDescent="0.15">
      <c r="A199" s="5">
        <f t="shared" si="45"/>
        <v>0</v>
      </c>
      <c r="B199" s="5">
        <f t="shared" si="46"/>
        <v>0</v>
      </c>
      <c r="C199" s="14">
        <f t="shared" si="62"/>
        <v>-41</v>
      </c>
      <c r="F199" s="151" t="e">
        <f>VLOOKUP(C199,Blad1!$A:$K,11,0)</f>
        <v>#N/A</v>
      </c>
      <c r="G199" s="67" t="str">
        <f t="shared" si="66"/>
        <v/>
      </c>
      <c r="H199" s="4" t="str">
        <f>IF(G199="I",$K199,IF(G199="II",$K199-SUM(H$8:H198),IF(G199="III",$K199-SUM(H$8:H198),IF(G199="IV",$K199-SUM(H$8:H198),IF(G199="V",1-SUM(H$8:H198)," ")))))</f>
        <v xml:space="preserve"> </v>
      </c>
      <c r="I199" s="68" t="str">
        <f t="shared" si="47"/>
        <v/>
      </c>
      <c r="J199" s="43" t="str">
        <f>IF(I199="A",$K199,IF(I199="B",$K199-SUM(J$8:J198),IF(I199="C",$K199-SUM(J$8:J198),IF(I199="D",$K199-SUM(J$8:J198),IF(I199="E",1-SUM(J$8:J198)," ")))))</f>
        <v xml:space="preserve"> </v>
      </c>
      <c r="K199" s="1">
        <f>IF(C$4=0,0,(SUM(D$8:D199)/C$4))</f>
        <v>0</v>
      </c>
      <c r="L199" s="9" t="str">
        <f t="shared" si="48"/>
        <v xml:space="preserve"> </v>
      </c>
      <c r="M199" s="2" t="str">
        <f>IF(U199=2,K199,IF(W199=2,K199-SUM(M$8:M198),IF(X199=2,K199-SUM(M$8:M198),IF(X198=2,1-SUM(M$8:M198)," "))))</f>
        <v xml:space="preserve"> </v>
      </c>
      <c r="N199" s="1" t="str">
        <f t="shared" si="49"/>
        <v xml:space="preserve"> </v>
      </c>
      <c r="P199" s="3" t="str">
        <f>IF(O199="Plus",$K199,IF(O199="Basis",$K199-SUM(P$8:P198),IF(O199="Breedte",$K199-SUM(P$8:P198),IF(O198="Breedte",1-SUM(P$8:P198)," "))))</f>
        <v xml:space="preserve"> </v>
      </c>
      <c r="Q199" s="57" t="str">
        <f t="shared" si="65"/>
        <v/>
      </c>
      <c r="R199" s="181" t="e">
        <f t="shared" si="64"/>
        <v>#N/A</v>
      </c>
      <c r="S199" s="12">
        <f t="shared" si="50"/>
        <v>-41</v>
      </c>
      <c r="T199" s="18">
        <f t="shared" si="51"/>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2"/>
        <v>1</v>
      </c>
      <c r="Z199" s="12">
        <f t="shared" si="53"/>
        <v>1</v>
      </c>
      <c r="AA199" s="12">
        <f t="shared" si="54"/>
        <v>1</v>
      </c>
      <c r="AB199" s="12">
        <f t="shared" si="55"/>
        <v>1</v>
      </c>
      <c r="AD199" s="12">
        <f t="shared" si="56"/>
        <v>-41</v>
      </c>
      <c r="AE199" s="18">
        <f t="shared" si="57"/>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8"/>
        <v>1</v>
      </c>
      <c r="AK199" s="12">
        <f t="shared" si="59"/>
        <v>1</v>
      </c>
      <c r="AL199" s="12">
        <f t="shared" si="60"/>
        <v>1</v>
      </c>
      <c r="AM199" s="12">
        <f t="shared" si="61"/>
        <v>1</v>
      </c>
    </row>
    <row r="200" spans="1:39" ht="12" customHeight="1" x14ac:dyDescent="0.15">
      <c r="A200" s="5">
        <f t="shared" ref="A200:A250" si="67">IF(I200="A",25,IF(I200="B",25,IF(I200="C",25,IF(I200="D",15,IF(I200="E",10,0)))))</f>
        <v>0</v>
      </c>
      <c r="B200" s="5">
        <f t="shared" ref="B200:B250" si="68">IF(G200="I",20,IF(G200="II",20,IF(G200="III",20,IF(G200="IV",20,IF(G200="V",20,0)))))</f>
        <v>0</v>
      </c>
      <c r="C200" s="14">
        <f t="shared" si="62"/>
        <v>-42</v>
      </c>
      <c r="F200" s="151" t="e">
        <f>VLOOKUP(C200,Blad1!$A:$K,11,0)</f>
        <v>#N/A</v>
      </c>
      <c r="G200" s="67" t="str">
        <f t="shared" si="66"/>
        <v/>
      </c>
      <c r="H200" s="4" t="str">
        <f>IF(G200="I",$K200,IF(G200="II",$K200-SUM(H$8:H199),IF(G200="III",$K200-SUM(H$8:H199),IF(G200="IV",$K200-SUM(H$8:H199),IF(G200="V",1-SUM(H$8:H199)," ")))))</f>
        <v xml:space="preserve"> </v>
      </c>
      <c r="I200" s="68" t="str">
        <f t="shared" ref="I200:I210" si="69">IF(C200=109,"A",IF(C200=100,"B",IF(C200=92,"C",IF(C200=84,"D",IF(C200=0,"E","")))))</f>
        <v/>
      </c>
      <c r="J200" s="43" t="str">
        <f>IF(I200="A",$K200,IF(I200="B",$K200-SUM(J$8:J199),IF(I200="C",$K200-SUM(J$8:J199),IF(I200="D",$K200-SUM(J$8:J199),IF(I200="E",1-SUM(J$8:J199)," ")))))</f>
        <v xml:space="preserve"> </v>
      </c>
      <c r="K200" s="1">
        <f>IF(C$4=0,0,(SUM(D$8:D200)/C$4))</f>
        <v>0</v>
      </c>
      <c r="L200" s="9" t="str">
        <f t="shared" ref="L200:L242" si="70">IF(U200=2,"Plus",IF(W200=2,"Basis",IF(X200=2,"Breedte"," ")))</f>
        <v xml:space="preserve"> </v>
      </c>
      <c r="M200" s="2" t="str">
        <f>IF(U200=2,K200,IF(W200=2,K200-SUM(M$8:M199),IF(X200=2,K200-SUM(M$8:M199),IF(X199=2,1-SUM(M$8:M199)," "))))</f>
        <v xml:space="preserve"> </v>
      </c>
      <c r="N200" s="1" t="str">
        <f t="shared" ref="N200:N208" si="71">IF(OR(O200="Plus",O200="Basis",O200="Breedte"),K200," ")</f>
        <v xml:space="preserve"> </v>
      </c>
      <c r="P200" s="3" t="str">
        <f>IF(O200="Plus",$K200,IF(O200="Basis",$K200-SUM(P$8:P199),IF(O200="Breedte",$K200-SUM(P$8:P199),IF(O199="Breedte",1-SUM(P$8:P199)," "))))</f>
        <v xml:space="preserve"> </v>
      </c>
      <c r="Q200" s="57" t="str">
        <f t="shared" si="65"/>
        <v/>
      </c>
      <c r="R200" s="181" t="e">
        <f t="shared" si="64"/>
        <v>#N/A</v>
      </c>
      <c r="S200" s="12">
        <f t="shared" ref="S200:S208" si="72">C200</f>
        <v>-42</v>
      </c>
      <c r="T200" s="18">
        <f t="shared" ref="T200:T208" si="73">K200</f>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ref="Y200:Y208" si="74">IF(D200=0,1,ABS(K200-0.2))</f>
        <v>1</v>
      </c>
      <c r="Z200" s="12">
        <f t="shared" ref="Z200:Z208" si="75">IF(D200=0,1,ABS(K200-0.5))</f>
        <v>1</v>
      </c>
      <c r="AA200" s="12">
        <f t="shared" ref="AA200:AA208" si="76">IF(D200=0,1,ABS(K200-0.8))</f>
        <v>1</v>
      </c>
      <c r="AB200" s="12">
        <f t="shared" ref="AB200:AB208" si="77">IF(D200=0,1,ABS(K200-1))</f>
        <v>1</v>
      </c>
      <c r="AD200" s="12">
        <f t="shared" ref="AD200:AD208" si="78">S200</f>
        <v>-42</v>
      </c>
      <c r="AE200" s="18">
        <f t="shared" ref="AE200:AE215" si="79">K200</f>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ref="AJ200:AJ237" si="80">IF(AE200=0,1,ABS(AH200-0.25))</f>
        <v>1</v>
      </c>
      <c r="AK200" s="12">
        <f t="shared" ref="AK200:AK208" si="81">IF(T200=0,1,ABS(W200-0.5))</f>
        <v>1</v>
      </c>
      <c r="AL200" s="12">
        <f t="shared" ref="AL200:AL208" si="82">IF(T200=0,1,ABS(W200-0.75))</f>
        <v>1</v>
      </c>
      <c r="AM200" s="12">
        <f t="shared" ref="AM200:AM208" si="83">IF(T200=0,1,ABS(W200-0.9))</f>
        <v>1</v>
      </c>
    </row>
    <row r="201" spans="1:39" ht="12" customHeight="1" x14ac:dyDescent="0.15">
      <c r="A201" s="5">
        <f t="shared" si="67"/>
        <v>0</v>
      </c>
      <c r="B201" s="5">
        <f t="shared" si="68"/>
        <v>0</v>
      </c>
      <c r="C201" s="14">
        <f t="shared" ref="C201:C237" si="84">C200-1</f>
        <v>-43</v>
      </c>
      <c r="G201" s="67" t="str">
        <f t="shared" ref="G201:G220" si="85">IF(C201=111,"I",IF(C201=104,"II",IF(C201=97,"III",IF(C201=90,"IV",IF(C201=0,"V","")))))</f>
        <v/>
      </c>
      <c r="H201" s="4" t="str">
        <f>IF(G201="I",$K201,IF(G201="II",$K201-SUM(H$8:H200),IF(G201="III",$K201-SUM(H$8:H200),IF(G201="IV",$K201-SUM(H$8:H200),IF(G201="V",1-SUM(H$8:H200)," ")))))</f>
        <v xml:space="preserve"> </v>
      </c>
      <c r="I201" s="68" t="str">
        <f t="shared" si="69"/>
        <v/>
      </c>
      <c r="J201" s="43" t="str">
        <f>IF(I201="A",$K201,IF(I201="B",$K201-SUM(J$8:J200),IF(I201="C",$K201-SUM(J$8:J200),IF(I201="D",$K201-SUM(J$8:J200),IF(I201="E",1-SUM(J$8:J200)," ")))))</f>
        <v xml:space="preserve"> </v>
      </c>
      <c r="K201" s="1">
        <f>IF(C$4=0,0,(SUM(D$8:D201)/C$4))</f>
        <v>0</v>
      </c>
      <c r="L201" s="9" t="str">
        <f t="shared" si="70"/>
        <v xml:space="preserve"> </v>
      </c>
      <c r="M201" s="2" t="str">
        <f>IF(U201=2,K201,IF(W201=2,K201-SUM(M$8:M200),IF(X201=2,K201-SUM(M$8:M200),IF(X200=2,1-SUM(M$8:M200)," "))))</f>
        <v xml:space="preserve"> </v>
      </c>
      <c r="N201" s="1" t="str">
        <f t="shared" si="71"/>
        <v xml:space="preserve"> </v>
      </c>
      <c r="P201" s="3" t="str">
        <f>IF(O201="Plus",$K201,IF(O201="Basis",$K201-SUM(P$8:P200),IF(O201="Breedte",$K201-SUM(P$8:P200),IF(O200="Breedte",1-SUM(P$8:P200)," "))))</f>
        <v xml:space="preserve"> </v>
      </c>
      <c r="Q201" s="57" t="str">
        <f t="shared" si="65"/>
        <v/>
      </c>
      <c r="R201" s="181">
        <f t="shared" ref="R201:R203" si="86">F201</f>
        <v>0</v>
      </c>
      <c r="S201" s="12">
        <f t="shared" si="72"/>
        <v>-43</v>
      </c>
      <c r="T201" s="18">
        <f t="shared" si="73"/>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si="74"/>
        <v>1</v>
      </c>
      <c r="Z201" s="12">
        <f t="shared" si="75"/>
        <v>1</v>
      </c>
      <c r="AA201" s="12">
        <f t="shared" si="76"/>
        <v>1</v>
      </c>
      <c r="AB201" s="12">
        <f t="shared" si="77"/>
        <v>1</v>
      </c>
      <c r="AD201" s="12">
        <f t="shared" si="78"/>
        <v>-43</v>
      </c>
      <c r="AE201" s="18">
        <f t="shared" si="79"/>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si="80"/>
        <v>1</v>
      </c>
      <c r="AK201" s="12">
        <f t="shared" si="81"/>
        <v>1</v>
      </c>
      <c r="AL201" s="12">
        <f t="shared" si="82"/>
        <v>1</v>
      </c>
      <c r="AM201" s="12">
        <f t="shared" si="83"/>
        <v>1</v>
      </c>
    </row>
    <row r="202" spans="1:39" ht="12" customHeight="1" x14ac:dyDescent="0.15">
      <c r="A202" s="5">
        <f t="shared" si="67"/>
        <v>0</v>
      </c>
      <c r="B202" s="5">
        <f t="shared" si="68"/>
        <v>0</v>
      </c>
      <c r="C202" s="14">
        <f t="shared" si="84"/>
        <v>-44</v>
      </c>
      <c r="G202" s="67" t="str">
        <f t="shared" si="85"/>
        <v/>
      </c>
      <c r="H202" s="4" t="str">
        <f>IF(G202="I",$K202,IF(G202="II",$K202-SUM(H$8:H201),IF(G202="III",$K202-SUM(H$8:H201),IF(G202="IV",$K202-SUM(H$8:H201),IF(G202="V",1-SUM(H$8:H201)," ")))))</f>
        <v xml:space="preserve"> </v>
      </c>
      <c r="I202" s="68" t="str">
        <f t="shared" si="69"/>
        <v/>
      </c>
      <c r="J202" s="43" t="str">
        <f>IF(I202="A",$K202,IF(I202="B",$K202-SUM(J$8:J201),IF(I202="C",$K202-SUM(J$8:J201),IF(I202="D",$K202-SUM(J$8:J201),IF(I202="E",1-SUM(J$8:J201)," ")))))</f>
        <v xml:space="preserve"> </v>
      </c>
      <c r="K202" s="1">
        <f>IF(C$4=0,0,(SUM(D$8:D202)/C$4))</f>
        <v>0</v>
      </c>
      <c r="L202" s="9" t="str">
        <f t="shared" si="70"/>
        <v xml:space="preserve"> </v>
      </c>
      <c r="M202" s="2" t="str">
        <f>IF(U202=2,K202,IF(W202=2,K202-SUM(M$8:M201),IF(X202=2,K202-SUM(M$8:M201),IF(X201=2,1-SUM(M$8:M201)," "))))</f>
        <v xml:space="preserve"> </v>
      </c>
      <c r="N202" s="1" t="str">
        <f t="shared" si="71"/>
        <v xml:space="preserve"> </v>
      </c>
      <c r="P202" s="3" t="str">
        <f>IF(O202="Plus",$K202,IF(O202="Basis",$K202-SUM(P$8:P201),IF(O202="Breedte",$K202-SUM(P$8:P201),IF(O201="Breedte",1-SUM(P$8:P201)," "))))</f>
        <v xml:space="preserve"> </v>
      </c>
      <c r="Q202" s="57" t="str">
        <f t="shared" si="65"/>
        <v/>
      </c>
      <c r="R202" s="181">
        <f t="shared" si="86"/>
        <v>0</v>
      </c>
      <c r="S202" s="12">
        <f t="shared" si="72"/>
        <v>-44</v>
      </c>
      <c r="T202" s="18">
        <f t="shared" si="73"/>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4"/>
        <v>1</v>
      </c>
      <c r="Z202" s="12">
        <f t="shared" si="75"/>
        <v>1</v>
      </c>
      <c r="AA202" s="12">
        <f t="shared" si="76"/>
        <v>1</v>
      </c>
      <c r="AB202" s="12">
        <f t="shared" si="77"/>
        <v>1</v>
      </c>
      <c r="AD202" s="12">
        <f t="shared" si="78"/>
        <v>-44</v>
      </c>
      <c r="AE202" s="18">
        <f t="shared" si="79"/>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0"/>
        <v>1</v>
      </c>
      <c r="AK202" s="12">
        <f t="shared" si="81"/>
        <v>1</v>
      </c>
      <c r="AL202" s="12">
        <f t="shared" si="82"/>
        <v>1</v>
      </c>
      <c r="AM202" s="12">
        <f t="shared" si="83"/>
        <v>1</v>
      </c>
    </row>
    <row r="203" spans="1:39" ht="12" customHeight="1" x14ac:dyDescent="0.15">
      <c r="A203" s="5">
        <f t="shared" si="67"/>
        <v>0</v>
      </c>
      <c r="B203" s="5">
        <f t="shared" si="68"/>
        <v>0</v>
      </c>
      <c r="C203" s="14">
        <f t="shared" si="84"/>
        <v>-45</v>
      </c>
      <c r="G203" s="67" t="str">
        <f t="shared" si="85"/>
        <v/>
      </c>
      <c r="H203" s="4" t="str">
        <f>IF(G203="I",$K203,IF(G203="II",$K203-SUM(H$8:H202),IF(G203="III",$K203-SUM(H$8:H202),IF(G203="IV",$K203-SUM(H$8:H202),IF(G203="V",1-SUM(H$8:H202)," ")))))</f>
        <v xml:space="preserve"> </v>
      </c>
      <c r="I203" s="68" t="str">
        <f t="shared" si="69"/>
        <v/>
      </c>
      <c r="J203" s="43" t="str">
        <f>IF(I203="A",$K203,IF(I203="B",$K203-SUM(J$8:J202),IF(I203="C",$K203-SUM(J$8:J202),IF(I203="D",$K203-SUM(J$8:J202),IF(I203="E",1-SUM(J$8:J202)," ")))))</f>
        <v xml:space="preserve"> </v>
      </c>
      <c r="K203" s="1">
        <f>IF(C$4=0,0,(SUM(D$8:D203)/C$4))</f>
        <v>0</v>
      </c>
      <c r="L203" s="9" t="str">
        <f t="shared" si="70"/>
        <v xml:space="preserve"> </v>
      </c>
      <c r="M203" s="2" t="str">
        <f>IF(U203=2,K203,IF(W203=2,K203-SUM(M$8:M202),IF(X203=2,K203-SUM(M$8:M202),IF(X202=2,1-SUM(M$8:M202)," "))))</f>
        <v xml:space="preserve"> </v>
      </c>
      <c r="N203" s="1" t="str">
        <f t="shared" si="71"/>
        <v xml:space="preserve"> </v>
      </c>
      <c r="P203" s="3" t="str">
        <f>IF(O203="Plus",$K203,IF(O203="Basis",$K203-SUM(P$8:P202),IF(O203="Breedte",$K203-SUM(P$8:P202),IF(O202="Breedte",1-SUM(P$8:P202)," "))))</f>
        <v xml:space="preserve"> </v>
      </c>
      <c r="Q203" s="57" t="str">
        <f t="shared" si="65"/>
        <v/>
      </c>
      <c r="R203" s="181">
        <f t="shared" si="86"/>
        <v>0</v>
      </c>
      <c r="S203" s="12">
        <f t="shared" si="72"/>
        <v>-45</v>
      </c>
      <c r="T203" s="18">
        <f t="shared" si="73"/>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4"/>
        <v>1</v>
      </c>
      <c r="Z203" s="12">
        <f t="shared" si="75"/>
        <v>1</v>
      </c>
      <c r="AA203" s="12">
        <f t="shared" si="76"/>
        <v>1</v>
      </c>
      <c r="AB203" s="12">
        <f t="shared" si="77"/>
        <v>1</v>
      </c>
      <c r="AD203" s="12">
        <f t="shared" si="78"/>
        <v>-45</v>
      </c>
      <c r="AE203" s="18">
        <f t="shared" si="79"/>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0"/>
        <v>1</v>
      </c>
      <c r="AK203" s="12">
        <f t="shared" si="81"/>
        <v>1</v>
      </c>
      <c r="AL203" s="12">
        <f t="shared" si="82"/>
        <v>1</v>
      </c>
      <c r="AM203" s="12">
        <f t="shared" si="83"/>
        <v>1</v>
      </c>
    </row>
    <row r="204" spans="1:39" ht="12" customHeight="1" x14ac:dyDescent="0.15">
      <c r="A204" s="5">
        <f t="shared" si="67"/>
        <v>0</v>
      </c>
      <c r="B204" s="5">
        <f t="shared" si="68"/>
        <v>0</v>
      </c>
      <c r="C204" s="14">
        <f t="shared" si="84"/>
        <v>-46</v>
      </c>
      <c r="G204" s="67" t="str">
        <f t="shared" si="85"/>
        <v/>
      </c>
      <c r="H204" s="4" t="str">
        <f>IF(G204="I",$K204,IF(G204="II",$K204-SUM(H$8:H203),IF(G204="III",$K204-SUM(H$8:H203),IF(G204="IV",$K204-SUM(H$8:H203),IF(G204="V",1-SUM(H$8:H203)," ")))))</f>
        <v xml:space="preserve"> </v>
      </c>
      <c r="I204" s="68" t="str">
        <f t="shared" si="69"/>
        <v/>
      </c>
      <c r="J204" s="43" t="str">
        <f>IF(I204="A",$K204,IF(I204="B",$K204-SUM(J$8:J203),IF(I204="C",$K204-SUM(J$8:J203),IF(I204="D",$K204-SUM(J$8:J203),IF(I204="E",1-SUM(J$8:J203)," ")))))</f>
        <v xml:space="preserve"> </v>
      </c>
      <c r="K204" s="1">
        <f>IF(C$4=0,0,(SUM(D$8:D204)/C$4))</f>
        <v>0</v>
      </c>
      <c r="L204" s="9" t="str">
        <f t="shared" si="70"/>
        <v xml:space="preserve"> </v>
      </c>
      <c r="M204" s="2" t="str">
        <f>IF(U204=2,K204,IF(W204=2,K204-SUM(M$8:M203),IF(X204=2,K204-SUM(M$8:M203),IF(X203=2,1-SUM(M$8:M203)," "))))</f>
        <v xml:space="preserve"> </v>
      </c>
      <c r="N204" s="1" t="str">
        <f t="shared" si="71"/>
        <v xml:space="preserve"> </v>
      </c>
      <c r="P204" s="3" t="str">
        <f>IF(O204="Plus",$K204,IF(O204="Basis",$K204-SUM(P$8:P203),IF(O204="Breedte",$K204-SUM(P$8:P203),IF(O203="Breedte",1-SUM(P$8:P203)," "))))</f>
        <v xml:space="preserve"> </v>
      </c>
      <c r="Q204" s="57" t="str">
        <f t="shared" si="65"/>
        <v/>
      </c>
      <c r="R204" s="57"/>
      <c r="S204" s="12">
        <f t="shared" si="72"/>
        <v>-46</v>
      </c>
      <c r="T204" s="18">
        <f t="shared" si="73"/>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4"/>
        <v>1</v>
      </c>
      <c r="Z204" s="12">
        <f t="shared" si="75"/>
        <v>1</v>
      </c>
      <c r="AA204" s="12">
        <f t="shared" si="76"/>
        <v>1</v>
      </c>
      <c r="AB204" s="12">
        <f t="shared" si="77"/>
        <v>1</v>
      </c>
      <c r="AD204" s="12">
        <f t="shared" si="78"/>
        <v>-46</v>
      </c>
      <c r="AE204" s="18">
        <f t="shared" si="79"/>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0"/>
        <v>1</v>
      </c>
      <c r="AK204" s="12">
        <f t="shared" si="81"/>
        <v>1</v>
      </c>
      <c r="AL204" s="12">
        <f t="shared" si="82"/>
        <v>1</v>
      </c>
      <c r="AM204" s="12">
        <f t="shared" si="83"/>
        <v>1</v>
      </c>
    </row>
    <row r="205" spans="1:39" ht="12" customHeight="1" x14ac:dyDescent="0.15">
      <c r="A205" s="5">
        <f t="shared" si="67"/>
        <v>0</v>
      </c>
      <c r="B205" s="5">
        <f t="shared" si="68"/>
        <v>0</v>
      </c>
      <c r="C205" s="14">
        <f t="shared" si="84"/>
        <v>-47</v>
      </c>
      <c r="G205" s="67" t="str">
        <f t="shared" si="85"/>
        <v/>
      </c>
      <c r="H205" s="4" t="str">
        <f>IF(G205="I",$K205,IF(G205="II",$K205-SUM(H$8:H204),IF(G205="III",$K205-SUM(H$8:H204),IF(G205="IV",$K205-SUM(H$8:H204),IF(G205="V",1-SUM(H$8:H204)," ")))))</f>
        <v xml:space="preserve"> </v>
      </c>
      <c r="I205" s="68" t="str">
        <f t="shared" si="69"/>
        <v/>
      </c>
      <c r="J205" s="43" t="str">
        <f>IF(I205="A",$K205,IF(I205="B",$K205-SUM(J$8:J204),IF(I205="C",$K205-SUM(J$8:J204),IF(I205="D",$K205-SUM(J$8:J204),IF(I205="E",1-SUM(J$8:J204)," ")))))</f>
        <v xml:space="preserve"> </v>
      </c>
      <c r="K205" s="1">
        <f>IF(C$4=0,0,(SUM(D$8:D205)/C$4))</f>
        <v>0</v>
      </c>
      <c r="L205" s="9" t="str">
        <f t="shared" si="70"/>
        <v xml:space="preserve"> </v>
      </c>
      <c r="M205" s="2" t="str">
        <f>IF(U205=2,K205,IF(W205=2,K205-SUM(M$8:M204),IF(X205=2,K205-SUM(M$8:M204),IF(X204=2,1-SUM(M$8:M204)," "))))</f>
        <v xml:space="preserve"> </v>
      </c>
      <c r="N205" s="1" t="str">
        <f t="shared" si="71"/>
        <v xml:space="preserve"> </v>
      </c>
      <c r="P205" s="3" t="str">
        <f>IF(O205="Plus",$K205,IF(O205="Basis",$K205-SUM(P$8:P204),IF(O205="Breedte",$K205-SUM(P$8:P204),IF(O204="Breedte",1-SUM(P$8:P204)," "))))</f>
        <v xml:space="preserve"> </v>
      </c>
      <c r="Q205" s="57" t="str">
        <f t="shared" si="65"/>
        <v/>
      </c>
      <c r="R205" s="57"/>
      <c r="S205" s="12">
        <f t="shared" si="72"/>
        <v>-47</v>
      </c>
      <c r="T205" s="18">
        <f t="shared" si="73"/>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4"/>
        <v>1</v>
      </c>
      <c r="Z205" s="12">
        <f t="shared" si="75"/>
        <v>1</v>
      </c>
      <c r="AA205" s="12">
        <f t="shared" si="76"/>
        <v>1</v>
      </c>
      <c r="AB205" s="12">
        <f t="shared" si="77"/>
        <v>1</v>
      </c>
      <c r="AD205" s="12">
        <f t="shared" si="78"/>
        <v>-47</v>
      </c>
      <c r="AE205" s="18">
        <f t="shared" si="79"/>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0"/>
        <v>1</v>
      </c>
      <c r="AK205" s="12">
        <f t="shared" si="81"/>
        <v>1</v>
      </c>
      <c r="AL205" s="12">
        <f t="shared" si="82"/>
        <v>1</v>
      </c>
      <c r="AM205" s="12">
        <f t="shared" si="83"/>
        <v>1</v>
      </c>
    </row>
    <row r="206" spans="1:39" ht="12" customHeight="1" x14ac:dyDescent="0.15">
      <c r="A206" s="5">
        <f t="shared" si="67"/>
        <v>0</v>
      </c>
      <c r="B206" s="5">
        <f t="shared" si="68"/>
        <v>0</v>
      </c>
      <c r="C206" s="14">
        <f t="shared" si="84"/>
        <v>-48</v>
      </c>
      <c r="G206" s="67" t="str">
        <f t="shared" si="85"/>
        <v/>
      </c>
      <c r="H206" s="4" t="str">
        <f>IF(G206="I",$K206,IF(G206="II",$K206-SUM(H$8:H205),IF(G206="III",$K206-SUM(H$8:H205),IF(G206="IV",$K206-SUM(H$8:H205),IF(G206="V",1-SUM(H$8:H205)," ")))))</f>
        <v xml:space="preserve"> </v>
      </c>
      <c r="I206" s="68" t="str">
        <f t="shared" si="69"/>
        <v/>
      </c>
      <c r="J206" s="43" t="str">
        <f>IF(I206="A",$K206,IF(I206="B",$K206-SUM(J$8:J205),IF(I206="C",$K206-SUM(J$8:J205),IF(I206="D",$K206-SUM(J$8:J205),IF(I206="E",1-SUM(J$8:J205)," ")))))</f>
        <v xml:space="preserve"> </v>
      </c>
      <c r="K206" s="1">
        <f>IF(C$4=0,0,(SUM(D$8:D206)/C$4))</f>
        <v>0</v>
      </c>
      <c r="L206" s="9" t="str">
        <f t="shared" si="70"/>
        <v xml:space="preserve"> </v>
      </c>
      <c r="M206" s="2" t="str">
        <f>IF(U206=2,K206,IF(W206=2,K206-SUM(M$8:M205),IF(X206=2,K206-SUM(M$8:M205),IF(X205=2,1-SUM(M$8:M205)," "))))</f>
        <v xml:space="preserve"> </v>
      </c>
      <c r="N206" s="1" t="str">
        <f t="shared" si="71"/>
        <v xml:space="preserve"> </v>
      </c>
      <c r="P206" s="3" t="str">
        <f>IF(O206="Plus",$K206,IF(O206="Basis",$K206-SUM(P$8:P205),IF(O206="Breedte",$K206-SUM(P$8:P205),IF(O205="Breedte",1-SUM(P$8:P205)," "))))</f>
        <v xml:space="preserve"> </v>
      </c>
      <c r="Q206" s="57" t="str">
        <f t="shared" si="65"/>
        <v/>
      </c>
      <c r="R206" s="57"/>
      <c r="S206" s="12">
        <f t="shared" si="72"/>
        <v>-48</v>
      </c>
      <c r="T206" s="18">
        <f t="shared" si="73"/>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4"/>
        <v>1</v>
      </c>
      <c r="Z206" s="12">
        <f t="shared" si="75"/>
        <v>1</v>
      </c>
      <c r="AA206" s="12">
        <f t="shared" si="76"/>
        <v>1</v>
      </c>
      <c r="AB206" s="12">
        <f t="shared" si="77"/>
        <v>1</v>
      </c>
      <c r="AD206" s="12">
        <f t="shared" si="78"/>
        <v>-48</v>
      </c>
      <c r="AE206" s="18">
        <f t="shared" si="79"/>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0"/>
        <v>1</v>
      </c>
      <c r="AK206" s="12">
        <f t="shared" si="81"/>
        <v>1</v>
      </c>
      <c r="AL206" s="12">
        <f t="shared" si="82"/>
        <v>1</v>
      </c>
      <c r="AM206" s="12">
        <f t="shared" si="83"/>
        <v>1</v>
      </c>
    </row>
    <row r="207" spans="1:39" ht="12" customHeight="1" x14ac:dyDescent="0.15">
      <c r="A207" s="5">
        <f t="shared" si="67"/>
        <v>0</v>
      </c>
      <c r="B207" s="5">
        <f t="shared" si="68"/>
        <v>0</v>
      </c>
      <c r="C207" s="14">
        <f t="shared" si="84"/>
        <v>-49</v>
      </c>
      <c r="G207" s="67" t="str">
        <f t="shared" si="85"/>
        <v/>
      </c>
      <c r="H207" s="4" t="str">
        <f>IF(G207="I",$K207,IF(G207="II",$K207-SUM(H$8:H206),IF(G207="III",$K207-SUM(H$8:H206),IF(G207="IV",$K207-SUM(H$8:H206),IF(G207="V",1-SUM(H$8:H206)," ")))))</f>
        <v xml:space="preserve"> </v>
      </c>
      <c r="I207" s="68" t="str">
        <f t="shared" si="69"/>
        <v/>
      </c>
      <c r="J207" s="43" t="str">
        <f>IF(I207="A",$K207,IF(I207="B",$K207-SUM(J$8:J206),IF(I207="C",$K207-SUM(J$8:J206),IF(I207="D",$K207-SUM(J$8:J206),IF(I207="E",1-SUM(J$8:J206)," ")))))</f>
        <v xml:space="preserve"> </v>
      </c>
      <c r="K207" s="1">
        <f>IF(C$4=0,0,(SUM(D$8:D207)/C$4))</f>
        <v>0</v>
      </c>
      <c r="L207" s="9" t="str">
        <f t="shared" si="70"/>
        <v xml:space="preserve"> </v>
      </c>
      <c r="M207" s="2" t="str">
        <f>IF(U207=2,K207,IF(W207=2,K207-SUM(M$8:M206),IF(X207=2,K207-SUM(M$8:M206),IF(X206=2,1-SUM(M$8:M206)," "))))</f>
        <v xml:space="preserve"> </v>
      </c>
      <c r="N207" s="1" t="str">
        <f t="shared" si="71"/>
        <v xml:space="preserve"> </v>
      </c>
      <c r="P207" s="3" t="str">
        <f>IF(O207="Plus",$K207,IF(O207="Basis",$K207-SUM(P$8:P206),IF(O207="Breedte",$K207-SUM(P$8:P206),IF(O206="Breedte",1-SUM(P$8:P206)," "))))</f>
        <v xml:space="preserve"> </v>
      </c>
      <c r="Q207" s="57" t="str">
        <f t="shared" ref="Q207:Q270" si="87">IF(L206="plus",IF(E207=0,"",CONCATENATE(E207,", ")),IF(L206="basis",IF(E207=0,"",CONCATENATE(E207,", ")),CONCATENATE(Q206,IF(E207=0,"",CONCATENATE(E207,", ")))))</f>
        <v/>
      </c>
      <c r="R207" s="57"/>
      <c r="S207" s="12">
        <f t="shared" si="72"/>
        <v>-49</v>
      </c>
      <c r="T207" s="18">
        <f t="shared" si="73"/>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4"/>
        <v>1</v>
      </c>
      <c r="Z207" s="12">
        <f t="shared" si="75"/>
        <v>1</v>
      </c>
      <c r="AA207" s="12">
        <f t="shared" si="76"/>
        <v>1</v>
      </c>
      <c r="AB207" s="12">
        <f t="shared" si="77"/>
        <v>1</v>
      </c>
      <c r="AD207" s="12">
        <f t="shared" si="78"/>
        <v>-49</v>
      </c>
      <c r="AE207" s="18">
        <f t="shared" si="79"/>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0"/>
        <v>1</v>
      </c>
      <c r="AK207" s="12">
        <f t="shared" si="81"/>
        <v>1</v>
      </c>
      <c r="AL207" s="12">
        <f t="shared" si="82"/>
        <v>1</v>
      </c>
      <c r="AM207" s="12">
        <f t="shared" si="83"/>
        <v>1</v>
      </c>
    </row>
    <row r="208" spans="1:39" ht="12" customHeight="1" x14ac:dyDescent="0.15">
      <c r="A208" s="5">
        <f t="shared" si="67"/>
        <v>0</v>
      </c>
      <c r="B208" s="5">
        <f t="shared" si="68"/>
        <v>0</v>
      </c>
      <c r="C208" s="14">
        <f t="shared" si="84"/>
        <v>-50</v>
      </c>
      <c r="G208" s="67" t="str">
        <f t="shared" si="85"/>
        <v/>
      </c>
      <c r="H208" s="4" t="str">
        <f>IF(G208="I",$K208,IF(G208="II",$K208-SUM(H$8:H207),IF(G208="III",$K208-SUM(H$8:H207),IF(G208="IV",$K208-SUM(H$8:H207),IF(G208="V",1-SUM(H$8:H207)," ")))))</f>
        <v xml:space="preserve"> </v>
      </c>
      <c r="I208" s="68" t="str">
        <f t="shared" si="69"/>
        <v/>
      </c>
      <c r="J208" s="43" t="str">
        <f>IF(I208="A",$K208,IF(I208="B",$K208-SUM(J$8:J207),IF(I208="C",$K208-SUM(J$8:J207),IF(I208="D",$K208-SUM(J$8:J207),IF(I208="E",1-SUM(J$8:J207)," ")))))</f>
        <v xml:space="preserve"> </v>
      </c>
      <c r="K208" s="1">
        <f>IF(C$4=0,0,(SUM(D$8:D208)/C$4))</f>
        <v>0</v>
      </c>
      <c r="L208" s="9" t="str">
        <f t="shared" si="70"/>
        <v xml:space="preserve"> </v>
      </c>
      <c r="M208" s="2" t="str">
        <f>IF(U208=2,K208,IF(W208=2,K208-SUM(M$8:M207),IF(X208=2,K208-SUM(M$8:M207),IF(X207=2,1-SUM(M$8:M207)," "))))</f>
        <v xml:space="preserve"> </v>
      </c>
      <c r="N208" s="1" t="str">
        <f t="shared" si="71"/>
        <v xml:space="preserve"> </v>
      </c>
      <c r="P208" s="3" t="str">
        <f>IF(O208="Plus",$K208,IF(O208="Basis",$K208-SUM(P$8:P207),IF(O208="Breedte",$K208-SUM(P$8:P207),IF(O207="Breedte",1-SUM(P$8:P207)," "))))</f>
        <v xml:space="preserve"> </v>
      </c>
      <c r="Q208" s="57" t="str">
        <f t="shared" si="87"/>
        <v/>
      </c>
      <c r="R208" s="57"/>
      <c r="S208" s="12">
        <f t="shared" si="72"/>
        <v>-50</v>
      </c>
      <c r="T208" s="18">
        <f t="shared" si="73"/>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4"/>
        <v>1</v>
      </c>
      <c r="Z208" s="12">
        <f t="shared" si="75"/>
        <v>1</v>
      </c>
      <c r="AA208" s="12">
        <f t="shared" si="76"/>
        <v>1</v>
      </c>
      <c r="AB208" s="12">
        <f t="shared" si="77"/>
        <v>1</v>
      </c>
      <c r="AD208" s="12">
        <f t="shared" si="78"/>
        <v>-50</v>
      </c>
      <c r="AE208" s="18">
        <f t="shared" si="79"/>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0"/>
        <v>1</v>
      </c>
      <c r="AK208" s="12">
        <f t="shared" si="81"/>
        <v>1</v>
      </c>
      <c r="AL208" s="12">
        <f t="shared" si="82"/>
        <v>1</v>
      </c>
      <c r="AM208" s="12">
        <f t="shared" si="83"/>
        <v>1</v>
      </c>
    </row>
    <row r="209" spans="1:36" ht="12" customHeight="1" x14ac:dyDescent="0.15">
      <c r="A209" s="5">
        <f t="shared" si="67"/>
        <v>0</v>
      </c>
      <c r="B209" s="5">
        <f t="shared" si="68"/>
        <v>0</v>
      </c>
      <c r="C209" s="14">
        <f t="shared" si="84"/>
        <v>-51</v>
      </c>
      <c r="G209" s="67" t="str">
        <f t="shared" si="85"/>
        <v/>
      </c>
      <c r="H209" s="4" t="str">
        <f>IF(G209="I",$K209,IF(G209="II",$K209-SUM(H$8:H208),IF(G209="III",$K209-SUM(H$8:H208),IF(G209="IV",$K209-SUM(H$8:H208),IF(G209="V",1-SUM(H$8:H208)," ")))))</f>
        <v xml:space="preserve"> </v>
      </c>
      <c r="I209" s="68" t="str">
        <f t="shared" si="69"/>
        <v/>
      </c>
      <c r="J209" s="43" t="str">
        <f>IF(I209="A",$K209,IF(I209="B",$K209-SUM(J$8:J208),IF(I209="C",$K209-SUM(J$8:J208),IF(I209="D",$K209-SUM(J$8:J208),IF(I209="E",1-SUM(J$8:J208)," ")))))</f>
        <v xml:space="preserve"> </v>
      </c>
      <c r="L209" s="9" t="str">
        <f t="shared" si="70"/>
        <v xml:space="preserve"> </v>
      </c>
      <c r="P209" s="3" t="str">
        <f>IF(O209="Plus",$K209,IF(O209="Basis",$K209-SUM(P$8:P208),IF(O209="Breedte",$K209-SUM(P$8:P208),IF(O208="Breedte",1-SUM(P$8:P208)," "))))</f>
        <v xml:space="preserve"> </v>
      </c>
      <c r="Q209" s="57" t="str">
        <f t="shared" si="87"/>
        <v/>
      </c>
      <c r="R209" s="57"/>
      <c r="AE209" s="18">
        <f t="shared" si="79"/>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0"/>
        <v>1</v>
      </c>
    </row>
    <row r="210" spans="1:36" ht="12" customHeight="1" x14ac:dyDescent="0.15">
      <c r="A210" s="5">
        <f t="shared" si="67"/>
        <v>0</v>
      </c>
      <c r="B210" s="5">
        <f t="shared" si="68"/>
        <v>0</v>
      </c>
      <c r="C210" s="14">
        <f t="shared" si="84"/>
        <v>-52</v>
      </c>
      <c r="G210" s="67" t="str">
        <f t="shared" si="85"/>
        <v/>
      </c>
      <c r="H210" s="4" t="str">
        <f>IF(G210="I",$K210,IF(G210="II",$K210-SUM(H$8:H209),IF(G210="III",$K210-SUM(H$8:H209),IF(G210="IV",$K210-SUM(H$8:H209),IF(G210="V",1-SUM(H$8:H209)," ")))))</f>
        <v xml:space="preserve"> </v>
      </c>
      <c r="I210" s="68" t="str">
        <f t="shared" si="69"/>
        <v/>
      </c>
      <c r="J210" s="43" t="str">
        <f>IF(I210="A",$K210,IF(I210="B",$K210-SUM(J$8:J209),IF(I210="C",$K210-SUM(J$8:J209),IF(I210="D",$K210-SUM(J$8:J209),IF(I210="E",1-SUM(J$8:J209)," ")))))</f>
        <v xml:space="preserve"> </v>
      </c>
      <c r="L210" s="9" t="str">
        <f t="shared" si="70"/>
        <v xml:space="preserve"> </v>
      </c>
      <c r="P210" s="3" t="str">
        <f>IF(O210="Plus",$K210,IF(O210="Basis",$K210-SUM(P$8:P209),IF(O210="Breedte",$K210-SUM(P$8:P209),IF(O209="Breedte",1-SUM(P$8:P209)," "))))</f>
        <v xml:space="preserve"> </v>
      </c>
      <c r="Q210" s="57" t="str">
        <f t="shared" si="87"/>
        <v/>
      </c>
      <c r="R210" s="57"/>
      <c r="AE210" s="18">
        <f t="shared" si="79"/>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0"/>
        <v>1</v>
      </c>
    </row>
    <row r="211" spans="1:36" ht="12" customHeight="1" x14ac:dyDescent="0.15">
      <c r="A211" s="5">
        <f t="shared" si="67"/>
        <v>0</v>
      </c>
      <c r="B211" s="5">
        <f t="shared" si="68"/>
        <v>0</v>
      </c>
      <c r="C211" s="14">
        <f t="shared" si="84"/>
        <v>-53</v>
      </c>
      <c r="G211" s="67" t="str">
        <f t="shared" si="85"/>
        <v/>
      </c>
      <c r="H211" s="4" t="str">
        <f>IF(G211="I",$K211,IF(G211="II",$K211-SUM(H$8:H210),IF(G211="III",$K211-SUM(H$8:H210),IF(G211="IV",$K211-SUM(H$8:H210),IF(G211="V",1-SUM(H$8:H210)," ")))))</f>
        <v xml:space="preserve"> </v>
      </c>
      <c r="I211" s="54"/>
      <c r="J211" s="43" t="str">
        <f>IF(I211="A",$K211,IF(I211="B",$K211-SUM(J$8:J210),IF(I211="C",$K211-SUM(J$8:J210),IF(I211="D",$K211-SUM(J$8:J210),IF(I211="E",1-SUM(J$8:J210)," ")))))</f>
        <v xml:space="preserve"> </v>
      </c>
      <c r="L211" s="9" t="str">
        <f t="shared" si="70"/>
        <v xml:space="preserve"> </v>
      </c>
      <c r="P211" s="3" t="str">
        <f>IF(O211="Plus",$K211,IF(O211="Basis",$K211-SUM(P$8:P210),IF(O211="Breedte",$K211-SUM(P$8:P210),IF(O210="Breedte",1-SUM(P$8:P210)," "))))</f>
        <v xml:space="preserve"> </v>
      </c>
      <c r="Q211" s="57" t="str">
        <f t="shared" si="87"/>
        <v/>
      </c>
      <c r="R211" s="57"/>
      <c r="AE211" s="18">
        <f t="shared" si="79"/>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0"/>
        <v>1</v>
      </c>
    </row>
    <row r="212" spans="1:36" ht="12" customHeight="1" x14ac:dyDescent="0.15">
      <c r="A212" s="5">
        <f t="shared" si="67"/>
        <v>0</v>
      </c>
      <c r="B212" s="5">
        <f t="shared" si="68"/>
        <v>0</v>
      </c>
      <c r="C212" s="14">
        <f t="shared" si="84"/>
        <v>-54</v>
      </c>
      <c r="G212" s="67" t="str">
        <f t="shared" si="85"/>
        <v/>
      </c>
      <c r="H212" s="4" t="str">
        <f>IF(G212="I",$K212,IF(G212="II",$K212-SUM(H$8:H211),IF(G212="III",$K212-SUM(H$8:H211),IF(G212="IV",$K212-SUM(H$8:H211),IF(G212="V",1-SUM(H$8:H211)," ")))))</f>
        <v xml:space="preserve"> </v>
      </c>
      <c r="I212" s="54"/>
      <c r="J212" s="43" t="str">
        <f>IF(I212="A",$K212,IF(I212="B",$K212-SUM(J$8:J211),IF(I212="C",$K212-SUM(J$8:J211),IF(I212="D",$K212-SUM(J$8:J211),IF(I212="E",1-SUM(J$8:J211)," ")))))</f>
        <v xml:space="preserve"> </v>
      </c>
      <c r="L212" s="9" t="str">
        <f t="shared" si="70"/>
        <v xml:space="preserve"> </v>
      </c>
      <c r="P212" s="3" t="str">
        <f>IF(O212="Plus",$K212,IF(O212="Basis",$K212-SUM(P$8:P211),IF(O212="Breedte",$K212-SUM(P$8:P211),IF(O211="Breedte",1-SUM(P$8:P211)," "))))</f>
        <v xml:space="preserve"> </v>
      </c>
      <c r="Q212" s="57" t="str">
        <f t="shared" si="87"/>
        <v/>
      </c>
      <c r="R212" s="57"/>
      <c r="AE212" s="18">
        <f t="shared" si="79"/>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0"/>
        <v>1</v>
      </c>
    </row>
    <row r="213" spans="1:36" ht="12" customHeight="1" x14ac:dyDescent="0.15">
      <c r="A213" s="5">
        <f t="shared" si="67"/>
        <v>0</v>
      </c>
      <c r="B213" s="5">
        <f t="shared" si="68"/>
        <v>0</v>
      </c>
      <c r="C213" s="14">
        <f t="shared" si="84"/>
        <v>-55</v>
      </c>
      <c r="G213" s="67" t="str">
        <f t="shared" si="85"/>
        <v/>
      </c>
      <c r="H213" s="4" t="str">
        <f>IF(G213="I",$K213,IF(G213="II",$K213-SUM(H$8:H212),IF(G213="III",$K213-SUM(H$8:H212),IF(G213="IV",$K213-SUM(H$8:H212),IF(G213="V",1-SUM(H$8:H212)," ")))))</f>
        <v xml:space="preserve"> </v>
      </c>
      <c r="I213" s="54"/>
      <c r="J213" s="43" t="str">
        <f>IF(I213="A",$K213,IF(I213="B",$K213-SUM(J$8:J212),IF(I213="C",$K213-SUM(J$8:J212),IF(I213="D",$K213-SUM(J$8:J212),IF(I213="E",1-SUM(J$8:J212)," ")))))</f>
        <v xml:space="preserve"> </v>
      </c>
      <c r="L213" s="9" t="str">
        <f t="shared" si="70"/>
        <v xml:space="preserve"> </v>
      </c>
      <c r="P213" s="3" t="str">
        <f>IF(O213="Plus",$K213,IF(O213="Basis",$K213-SUM(P$8:P212),IF(O213="Breedte",$K213-SUM(P$8:P212),IF(O212="Breedte",1-SUM(P$8:P212)," "))))</f>
        <v xml:space="preserve"> </v>
      </c>
      <c r="Q213" s="57" t="str">
        <f t="shared" si="87"/>
        <v/>
      </c>
      <c r="R213" s="57"/>
      <c r="AE213" s="18">
        <f t="shared" si="79"/>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0"/>
        <v>1</v>
      </c>
    </row>
    <row r="214" spans="1:36" ht="12" customHeight="1" x14ac:dyDescent="0.15">
      <c r="A214" s="5">
        <f t="shared" si="67"/>
        <v>0</v>
      </c>
      <c r="B214" s="5">
        <f t="shared" si="68"/>
        <v>0</v>
      </c>
      <c r="C214" s="14">
        <f t="shared" si="84"/>
        <v>-56</v>
      </c>
      <c r="G214" s="67" t="str">
        <f t="shared" si="85"/>
        <v/>
      </c>
      <c r="H214" s="4" t="str">
        <f>IF(G214="I",$K214,IF(G214="II",$K214-SUM(H$8:H213),IF(G214="III",$K214-SUM(H$8:H213),IF(G214="IV",$K214-SUM(H$8:H213),IF(G214="V",1-SUM(H$8:H213)," ")))))</f>
        <v xml:space="preserve"> </v>
      </c>
      <c r="I214" s="54"/>
      <c r="J214" s="43" t="str">
        <f>IF(I214="A",$K214,IF(I214="B",$K214-SUM(J$8:J213),IF(I214="C",$K214-SUM(J$8:J213),IF(I214="D",$K214-SUM(J$8:J213),IF(I214="E",1-SUM(J$8:J213)," ")))))</f>
        <v xml:space="preserve"> </v>
      </c>
      <c r="L214" s="9" t="str">
        <f t="shared" si="70"/>
        <v xml:space="preserve"> </v>
      </c>
      <c r="P214" s="3" t="str">
        <f>IF(O214="Plus",$K214,IF(O214="Basis",$K214-SUM(P$8:P213),IF(O214="Breedte",$K214-SUM(P$8:P213),IF(O213="Breedte",1-SUM(P$8:P213)," "))))</f>
        <v xml:space="preserve"> </v>
      </c>
      <c r="Q214" s="57" t="str">
        <f t="shared" si="87"/>
        <v/>
      </c>
      <c r="R214" s="57"/>
      <c r="AE214" s="18">
        <f t="shared" si="79"/>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0"/>
        <v>1</v>
      </c>
    </row>
    <row r="215" spans="1:36" ht="12" customHeight="1" x14ac:dyDescent="0.15">
      <c r="A215" s="5">
        <f t="shared" si="67"/>
        <v>0</v>
      </c>
      <c r="B215" s="5">
        <f t="shared" si="68"/>
        <v>0</v>
      </c>
      <c r="C215" s="14">
        <f t="shared" si="84"/>
        <v>-57</v>
      </c>
      <c r="G215" s="67" t="str">
        <f t="shared" si="85"/>
        <v/>
      </c>
      <c r="H215" s="4" t="str">
        <f>IF(G215="I",$K215,IF(G215="II",$K215-SUM(H$8:H214),IF(G215="III",$K215-SUM(H$8:H214),IF(G215="IV",$K215-SUM(H$8:H214),IF(G215="V",1-SUM(H$8:H214)," ")))))</f>
        <v xml:space="preserve"> </v>
      </c>
      <c r="I215" s="54"/>
      <c r="J215" s="43" t="str">
        <f>IF(I215="A",$K215,IF(I215="B",$K215-SUM(J$8:J214),IF(I215="C",$K215-SUM(J$8:J214),IF(I215="D",$K215-SUM(J$8:J214),IF(I215="E",1-SUM(J$8:J214)," ")))))</f>
        <v xml:space="preserve"> </v>
      </c>
      <c r="L215" s="9" t="str">
        <f t="shared" si="70"/>
        <v xml:space="preserve"> </v>
      </c>
      <c r="P215" s="3" t="str">
        <f>IF(O215="Plus",$K215,IF(O215="Basis",$K215-SUM(P$8:P214),IF(O215="Breedte",$K215-SUM(P$8:P214),IF(O214="Breedte",1-SUM(P$8:P214)," "))))</f>
        <v xml:space="preserve"> </v>
      </c>
      <c r="Q215" s="57" t="str">
        <f t="shared" si="87"/>
        <v/>
      </c>
      <c r="R215" s="57"/>
      <c r="AE215" s="18">
        <f t="shared" si="79"/>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0"/>
        <v>1</v>
      </c>
    </row>
    <row r="216" spans="1:36" ht="12" customHeight="1" x14ac:dyDescent="0.15">
      <c r="A216" s="5">
        <f t="shared" si="67"/>
        <v>0</v>
      </c>
      <c r="B216" s="5">
        <f t="shared" si="68"/>
        <v>0</v>
      </c>
      <c r="C216" s="14">
        <f t="shared" si="84"/>
        <v>-58</v>
      </c>
      <c r="G216" s="67" t="str">
        <f t="shared" si="85"/>
        <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L216" s="9" t="str">
        <f t="shared" si="70"/>
        <v xml:space="preserve"> </v>
      </c>
      <c r="P216" s="3" t="str">
        <f>IF(O216="Plus",$K216,IF(O216="Basis",$K216-SUM(P$8:P215),IF(O216="Breedte",$K216-SUM(P$8:P215),IF(O215="Breedte",1-SUM(P$8:P215)," "))))</f>
        <v xml:space="preserve"> </v>
      </c>
      <c r="Q216" s="57" t="str">
        <f t="shared" si="87"/>
        <v/>
      </c>
      <c r="R216" s="57"/>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0"/>
        <v>1</v>
      </c>
    </row>
    <row r="217" spans="1:36" ht="12" customHeight="1" x14ac:dyDescent="0.15">
      <c r="A217" s="5">
        <f t="shared" si="67"/>
        <v>0</v>
      </c>
      <c r="B217" s="5">
        <f t="shared" si="68"/>
        <v>0</v>
      </c>
      <c r="C217" s="14">
        <f t="shared" si="84"/>
        <v>-59</v>
      </c>
      <c r="G217" s="67" t="str">
        <f t="shared" si="85"/>
        <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70"/>
        <v xml:space="preserve"> </v>
      </c>
      <c r="P217" s="3" t="str">
        <f>IF(O217="Plus",$K217,IF(O217="Basis",$K217-SUM(P$8:P216),IF(O217="Breedte",$K217-SUM(P$8:P216),IF(O216="Breedte",1-SUM(P$8:P216)," "))))</f>
        <v xml:space="preserve"> </v>
      </c>
      <c r="Q217" s="57" t="str">
        <f t="shared" si="87"/>
        <v/>
      </c>
      <c r="R217" s="57"/>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0"/>
        <v>1</v>
      </c>
    </row>
    <row r="218" spans="1:36" ht="12" customHeight="1" x14ac:dyDescent="0.15">
      <c r="A218" s="5">
        <f t="shared" si="67"/>
        <v>0</v>
      </c>
      <c r="B218" s="5">
        <f t="shared" si="68"/>
        <v>0</v>
      </c>
      <c r="C218" s="14">
        <f t="shared" si="84"/>
        <v>-60</v>
      </c>
      <c r="G218" s="67" t="str">
        <f t="shared" si="85"/>
        <v/>
      </c>
      <c r="H218" s="4" t="str">
        <f>IF(G218="I",$K218,IF(G218="II",$K218-SUM(H$8:H217),IF(G218="III",$K218-SUM(H$8:H217),IF(G218="IV",$K218-SUM(H$8:H217),IF(G218="V",1-SUM(H$8:H217)," ")))))</f>
        <v xml:space="preserve"> </v>
      </c>
      <c r="I218" s="54"/>
      <c r="L218" s="9" t="str">
        <f t="shared" si="70"/>
        <v xml:space="preserve"> </v>
      </c>
      <c r="P218" s="3" t="str">
        <f>IF(O218="Plus",$K218,IF(O218="Basis",$K218-SUM(P$8:P217),IF(O218="Breedte",$K218-SUM(P$8:P217),IF(O217="Breedte",1-SUM(P$8:P217)," "))))</f>
        <v xml:space="preserve"> </v>
      </c>
      <c r="Q218" s="57" t="str">
        <f t="shared" si="87"/>
        <v/>
      </c>
      <c r="R218" s="57"/>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0"/>
        <v>1</v>
      </c>
    </row>
    <row r="219" spans="1:36" ht="12" customHeight="1" x14ac:dyDescent="0.15">
      <c r="A219" s="5">
        <f t="shared" si="67"/>
        <v>0</v>
      </c>
      <c r="B219" s="5">
        <f t="shared" si="68"/>
        <v>0</v>
      </c>
      <c r="C219" s="14">
        <f t="shared" si="84"/>
        <v>-61</v>
      </c>
      <c r="G219" s="67" t="str">
        <f t="shared" si="85"/>
        <v/>
      </c>
      <c r="H219" s="4" t="str">
        <f>IF(G219="I",$K219,IF(G219="II",$K219-SUM(H$8:H218),IF(G219="III",$K219-SUM(H$8:H218),IF(G219="IV",$K219-SUM(H$8:H218),IF(G219="V",1-SUM(H$8:H218)," ")))))</f>
        <v xml:space="preserve"> </v>
      </c>
      <c r="I219" s="54"/>
      <c r="L219" s="9" t="str">
        <f t="shared" si="70"/>
        <v xml:space="preserve"> </v>
      </c>
      <c r="P219" s="3" t="str">
        <f>IF(O219="Plus",$K219,IF(O219="Basis",$K219-SUM(P$8:P218),IF(O219="Breedte",$K219-SUM(P$8:P218),IF(O218="Breedte",1-SUM(P$8:P218)," "))))</f>
        <v xml:space="preserve"> </v>
      </c>
      <c r="Q219" s="57" t="str">
        <f t="shared" si="87"/>
        <v/>
      </c>
      <c r="R219" s="57"/>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0"/>
        <v>1</v>
      </c>
    </row>
    <row r="220" spans="1:36" ht="12" customHeight="1" x14ac:dyDescent="0.15">
      <c r="A220" s="5">
        <f t="shared" si="67"/>
        <v>0</v>
      </c>
      <c r="B220" s="5">
        <f t="shared" si="68"/>
        <v>0</v>
      </c>
      <c r="C220" s="14">
        <f t="shared" si="84"/>
        <v>-62</v>
      </c>
      <c r="G220" s="67" t="str">
        <f t="shared" si="85"/>
        <v/>
      </c>
      <c r="H220" s="4" t="str">
        <f>IF(G220="I",$K220,IF(G220="II",$K220-SUM(H$8:H219),IF(G220="III",$K220-SUM(H$8:H219),IF(G220="IV",$K220-SUM(H$8:H219),IF(G220="V",1-SUM(H$8:H219)," ")))))</f>
        <v xml:space="preserve"> </v>
      </c>
      <c r="I220" s="54"/>
      <c r="L220" s="9" t="str">
        <f t="shared" si="70"/>
        <v xml:space="preserve"> </v>
      </c>
      <c r="P220" s="3" t="str">
        <f>IF(O220="Plus",$K220,IF(O220="Basis",$K220-SUM(P$8:P219),IF(O220="Breedte",$K220-SUM(P$8:P219),IF(O219="Breedte",1-SUM(P$8:P219)," "))))</f>
        <v xml:space="preserve"> </v>
      </c>
      <c r="Q220" s="57" t="str">
        <f t="shared" si="87"/>
        <v/>
      </c>
      <c r="R220" s="57"/>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0"/>
        <v>1</v>
      </c>
    </row>
    <row r="221" spans="1:36" ht="12" customHeight="1" x14ac:dyDescent="0.15">
      <c r="A221" s="5">
        <f t="shared" si="67"/>
        <v>0</v>
      </c>
      <c r="B221" s="5">
        <f t="shared" si="68"/>
        <v>0</v>
      </c>
      <c r="C221" s="14">
        <f t="shared" si="84"/>
        <v>-63</v>
      </c>
      <c r="H221" s="4" t="str">
        <f>IF(G221="I",$K221,IF(G221="II",$K221-SUM(H$8:H220),IF(G221="III",$K221-SUM(H$8:H220),IF(G221="IV",$K221-SUM(H$8:H220),IF(G221="V",1-SUM(H$8:H220)," ")))))</f>
        <v xml:space="preserve"> </v>
      </c>
      <c r="I221" s="54"/>
      <c r="L221" s="9" t="str">
        <f t="shared" si="70"/>
        <v xml:space="preserve"> </v>
      </c>
      <c r="P221" s="3" t="str">
        <f>IF(O221="Plus",$K221,IF(O221="Basis",$K221-SUM(P$8:P220),IF(O221="Breedte",$K221-SUM(P$8:P220),IF(O220="Breedte",1-SUM(P$8:P220)," "))))</f>
        <v xml:space="preserve"> </v>
      </c>
      <c r="Q221" s="57" t="str">
        <f t="shared" si="87"/>
        <v/>
      </c>
      <c r="R221" s="57"/>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0"/>
        <v>1</v>
      </c>
    </row>
    <row r="222" spans="1:36" ht="12" customHeight="1" x14ac:dyDescent="0.15">
      <c r="A222" s="5">
        <f t="shared" si="67"/>
        <v>0</v>
      </c>
      <c r="B222" s="5">
        <f t="shared" si="68"/>
        <v>0</v>
      </c>
      <c r="C222" s="14">
        <f t="shared" si="84"/>
        <v>-64</v>
      </c>
      <c r="H222" s="4" t="str">
        <f>IF(G222="I",$K222,IF(G222="II",$K222-SUM(H$8:H221),IF(G222="III",$K222-SUM(H$8:H221),IF(G222="IV",$K222-SUM(H$8:H221),IF(G222="V",1-SUM(H$8:H221)," ")))))</f>
        <v xml:space="preserve"> </v>
      </c>
      <c r="I222" s="54"/>
      <c r="L222" s="9" t="str">
        <f t="shared" si="70"/>
        <v xml:space="preserve"> </v>
      </c>
      <c r="P222" s="3" t="str">
        <f>IF(O222="Plus",$K222,IF(O222="Basis",$K222-SUM(P$8:P221),IF(O222="Breedte",$K222-SUM(P$8:P221),IF(O221="Breedte",1-SUM(P$8:P221)," "))))</f>
        <v xml:space="preserve"> </v>
      </c>
      <c r="Q222" s="57" t="str">
        <f t="shared" si="87"/>
        <v/>
      </c>
      <c r="R222" s="57"/>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0"/>
        <v>1</v>
      </c>
    </row>
    <row r="223" spans="1:36" ht="12" customHeight="1" x14ac:dyDescent="0.15">
      <c r="A223" s="5">
        <f t="shared" si="67"/>
        <v>0</v>
      </c>
      <c r="B223" s="5">
        <f t="shared" si="68"/>
        <v>0</v>
      </c>
      <c r="C223" s="14">
        <f t="shared" si="84"/>
        <v>-65</v>
      </c>
      <c r="H223" s="4" t="str">
        <f>IF(G223="I",$K223,IF(G223="II",$K223-SUM(H$8:H222),IF(G223="III",$K223-SUM(H$8:H222),IF(G223="IV",$K223-SUM(H$8:H222),IF(G223="V",1-SUM(H$8:H222)," ")))))</f>
        <v xml:space="preserve"> </v>
      </c>
      <c r="I223" s="54"/>
      <c r="L223" s="9" t="str">
        <f t="shared" si="70"/>
        <v xml:space="preserve"> </v>
      </c>
      <c r="P223" s="3" t="str">
        <f>IF(O223="Plus",$K223,IF(O223="Basis",$K223-SUM(P$8:P222),IF(O223="Breedte",$K223-SUM(P$8:P222),IF(O222="Breedte",1-SUM(P$8:P222)," "))))</f>
        <v xml:space="preserve"> </v>
      </c>
      <c r="Q223" s="57" t="str">
        <f t="shared" si="87"/>
        <v/>
      </c>
      <c r="R223" s="57"/>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0"/>
        <v>1</v>
      </c>
    </row>
    <row r="224" spans="1:36" ht="12" customHeight="1" x14ac:dyDescent="0.15">
      <c r="A224" s="5">
        <f t="shared" si="67"/>
        <v>0</v>
      </c>
      <c r="B224" s="5">
        <f t="shared" si="68"/>
        <v>0</v>
      </c>
      <c r="C224" s="14">
        <f t="shared" si="84"/>
        <v>-66</v>
      </c>
      <c r="H224" s="4" t="str">
        <f>IF(G224="I",$K224,IF(G224="II",$K224-SUM(H$8:H223),IF(G224="III",$K224-SUM(H$8:H223),IF(G224="IV",$K224-SUM(H$8:H223),IF(G224="V",1-SUM(H$8:H223)," ")))))</f>
        <v xml:space="preserve"> </v>
      </c>
      <c r="I224" s="54"/>
      <c r="L224" s="9" t="str">
        <f t="shared" si="70"/>
        <v xml:space="preserve"> </v>
      </c>
      <c r="P224" s="3" t="str">
        <f>IF(O224="Plus",$K224,IF(O224="Basis",$K224-SUM(P$8:P223),IF(O224="Breedte",$K224-SUM(P$8:P223),IF(O223="Breedte",1-SUM(P$8:P223)," "))))</f>
        <v xml:space="preserve"> </v>
      </c>
      <c r="Q224" s="57" t="str">
        <f t="shared" si="87"/>
        <v/>
      </c>
      <c r="R224" s="57"/>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0"/>
        <v>1</v>
      </c>
    </row>
    <row r="225" spans="1:36" ht="12" customHeight="1" x14ac:dyDescent="0.15">
      <c r="A225" s="5">
        <f t="shared" si="67"/>
        <v>0</v>
      </c>
      <c r="B225" s="5">
        <f t="shared" si="68"/>
        <v>0</v>
      </c>
      <c r="C225" s="14">
        <f t="shared" si="84"/>
        <v>-67</v>
      </c>
      <c r="H225" s="4" t="str">
        <f>IF(G225="I",$K225,IF(G225="II",$K225-SUM(H$8:H224),IF(G225="III",$K225-SUM(H$8:H224),IF(G225="IV",$K225-SUM(H$8:H224),IF(G225="V",1-SUM(H$8:H224)," ")))))</f>
        <v xml:space="preserve"> </v>
      </c>
      <c r="I225" s="54"/>
      <c r="L225" s="9" t="str">
        <f t="shared" si="70"/>
        <v xml:space="preserve"> </v>
      </c>
      <c r="P225" s="3" t="str">
        <f>IF(O225="Plus",$K225,IF(O225="Basis",$K225-SUM(P$8:P224),IF(O225="Breedte",$K225-SUM(P$8:P224),IF(O224="Breedte",1-SUM(P$8:P224)," "))))</f>
        <v xml:space="preserve"> </v>
      </c>
      <c r="Q225" s="57" t="str">
        <f t="shared" si="87"/>
        <v/>
      </c>
      <c r="R225" s="57"/>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0"/>
        <v>1</v>
      </c>
    </row>
    <row r="226" spans="1:36" ht="12" customHeight="1" x14ac:dyDescent="0.15">
      <c r="A226" s="5">
        <f t="shared" si="67"/>
        <v>0</v>
      </c>
      <c r="B226" s="5">
        <f t="shared" si="68"/>
        <v>0</v>
      </c>
      <c r="C226" s="14">
        <f t="shared" si="84"/>
        <v>-68</v>
      </c>
      <c r="H226" s="4" t="str">
        <f>IF(G226="I",$K226,IF(G226="II",$K226-SUM(H$8:H225),IF(G226="III",$K226-SUM(H$8:H225),IF(G226="IV",$K226-SUM(H$8:H225),IF(G226="V",1-SUM(H$8:H225)," ")))))</f>
        <v xml:space="preserve"> </v>
      </c>
      <c r="I226" s="54"/>
      <c r="L226" s="9" t="str">
        <f t="shared" si="70"/>
        <v xml:space="preserve"> </v>
      </c>
      <c r="P226" s="3" t="str">
        <f>IF(O226="Plus",$K226,IF(O226="Basis",$K226-SUM(P$8:P225),IF(O226="Breedte",$K226-SUM(P$8:P225),IF(O225="Breedte",1-SUM(P$8:P225)," "))))</f>
        <v xml:space="preserve"> </v>
      </c>
      <c r="Q226" s="57" t="str">
        <f t="shared" si="87"/>
        <v/>
      </c>
      <c r="R226" s="57"/>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0"/>
        <v>1</v>
      </c>
    </row>
    <row r="227" spans="1:36" ht="12" customHeight="1" x14ac:dyDescent="0.15">
      <c r="A227" s="5">
        <f t="shared" si="67"/>
        <v>0</v>
      </c>
      <c r="B227" s="5">
        <f t="shared" si="68"/>
        <v>0</v>
      </c>
      <c r="C227" s="14">
        <f t="shared" si="84"/>
        <v>-69</v>
      </c>
      <c r="H227" s="4" t="str">
        <f>IF(G227="I",$K227,IF(G227="II",$K227-SUM(H$8:H226),IF(G227="III",$K227-SUM(H$8:H226),IF(G227="IV",$K227-SUM(H$8:H226),IF(G227="V",1-SUM(H$8:H226)," ")))))</f>
        <v xml:space="preserve"> </v>
      </c>
      <c r="I227" s="54"/>
      <c r="L227" s="9" t="str">
        <f t="shared" si="70"/>
        <v xml:space="preserve"> </v>
      </c>
      <c r="P227" s="3" t="str">
        <f>IF(O227="Plus",$K227,IF(O227="Basis",$K227-SUM(P$8:P226),IF(O227="Breedte",$K227-SUM(P$8:P226),IF(O226="Breedte",1-SUM(P$8:P226)," "))))</f>
        <v xml:space="preserve"> </v>
      </c>
      <c r="Q227" s="57" t="str">
        <f t="shared" si="87"/>
        <v/>
      </c>
      <c r="R227" s="57"/>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0"/>
        <v>1</v>
      </c>
    </row>
    <row r="228" spans="1:36" ht="12" customHeight="1" x14ac:dyDescent="0.15">
      <c r="A228" s="5">
        <f t="shared" si="67"/>
        <v>0</v>
      </c>
      <c r="B228" s="5">
        <f t="shared" si="68"/>
        <v>0</v>
      </c>
      <c r="C228" s="14">
        <f t="shared" si="84"/>
        <v>-70</v>
      </c>
      <c r="H228" s="4" t="str">
        <f>IF(G228="I",$K228,IF(G228="II",$K228-SUM(H$8:H227),IF(G228="III",$K228-SUM(H$8:H227),IF(G228="IV",$K228-SUM(H$8:H227),IF(G228="V",1-SUM(H$8:H227)," ")))))</f>
        <v xml:space="preserve"> </v>
      </c>
      <c r="I228" s="54"/>
      <c r="L228" s="9" t="str">
        <f t="shared" si="70"/>
        <v xml:space="preserve"> </v>
      </c>
      <c r="P228" s="3" t="str">
        <f>IF(O228="Plus",$K228,IF(O228="Basis",$K228-SUM(P$8:P227),IF(O228="Breedte",$K228-SUM(P$8:P227),IF(O227="Breedte",1-SUM(P$8:P227)," "))))</f>
        <v xml:space="preserve"> </v>
      </c>
      <c r="Q228" s="57" t="str">
        <f t="shared" si="87"/>
        <v/>
      </c>
      <c r="R228" s="57"/>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0"/>
        <v>1</v>
      </c>
    </row>
    <row r="229" spans="1:36" ht="12" customHeight="1" x14ac:dyDescent="0.15">
      <c r="A229" s="5">
        <f t="shared" si="67"/>
        <v>0</v>
      </c>
      <c r="B229" s="5">
        <f t="shared" si="68"/>
        <v>0</v>
      </c>
      <c r="C229" s="14">
        <f t="shared" si="84"/>
        <v>-71</v>
      </c>
      <c r="H229" s="4" t="str">
        <f>IF(G229="I",$K229,IF(G229="II",$K229-SUM(H$8:H228),IF(G229="III",$K229-SUM(H$8:H228),IF(G229="IV",$K229-SUM(H$8:H228),IF(G229="V",1-SUM(H$8:H228)," ")))))</f>
        <v xml:space="preserve"> </v>
      </c>
      <c r="I229" s="54"/>
      <c r="L229" s="9" t="str">
        <f t="shared" si="70"/>
        <v xml:space="preserve"> </v>
      </c>
      <c r="P229" s="3" t="str">
        <f>IF(O229="Plus",$K229,IF(O229="Basis",$K229-SUM(P$8:P228),IF(O229="Breedte",$K229-SUM(P$8:P228),IF(O228="Breedte",1-SUM(P$8:P228)," "))))</f>
        <v xml:space="preserve"> </v>
      </c>
      <c r="Q229" s="57" t="str">
        <f t="shared" si="87"/>
        <v/>
      </c>
      <c r="R229" s="57"/>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0"/>
        <v>1</v>
      </c>
    </row>
    <row r="230" spans="1:36" ht="12" customHeight="1" x14ac:dyDescent="0.15">
      <c r="A230" s="5">
        <f t="shared" si="67"/>
        <v>0</v>
      </c>
      <c r="B230" s="5">
        <f t="shared" si="68"/>
        <v>0</v>
      </c>
      <c r="C230" s="14">
        <f t="shared" si="84"/>
        <v>-72</v>
      </c>
      <c r="H230" s="4" t="str">
        <f>IF(G230="I",$K230,IF(G230="II",$K230-SUM(H$8:H229),IF(G230="III",$K230-SUM(H$8:H229),IF(G230="IV",$K230-SUM(H$8:H229),IF(G230="V",1-SUM(H$8:H229)," ")))))</f>
        <v xml:space="preserve"> </v>
      </c>
      <c r="I230" s="54"/>
      <c r="L230" s="9" t="str">
        <f t="shared" si="70"/>
        <v xml:space="preserve"> </v>
      </c>
      <c r="P230" s="3" t="str">
        <f>IF(O230="Plus",$K230,IF(O230="Basis",$K230-SUM(P$8:P229),IF(O230="Breedte",$K230-SUM(P$8:P229),IF(O229="Breedte",1-SUM(P$8:P229)," "))))</f>
        <v xml:space="preserve"> </v>
      </c>
      <c r="Q230" s="57" t="str">
        <f t="shared" si="87"/>
        <v/>
      </c>
      <c r="R230" s="57"/>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0"/>
        <v>1</v>
      </c>
    </row>
    <row r="231" spans="1:36" ht="12" customHeight="1" x14ac:dyDescent="0.15">
      <c r="A231" s="5">
        <f t="shared" si="67"/>
        <v>0</v>
      </c>
      <c r="B231" s="5">
        <f t="shared" si="68"/>
        <v>0</v>
      </c>
      <c r="C231" s="14">
        <f t="shared" si="84"/>
        <v>-73</v>
      </c>
      <c r="H231" s="4" t="str">
        <f>IF(G231="I",$K231,IF(G231="II",$K231-SUM(H$8:H230),IF(G231="III",$K231-SUM(H$8:H230),IF(G231="IV",$K231-SUM(H$8:H230),IF(G231="V",1-SUM(H$8:H230)," ")))))</f>
        <v xml:space="preserve"> </v>
      </c>
      <c r="I231" s="54"/>
      <c r="L231" s="9" t="str">
        <f t="shared" si="70"/>
        <v xml:space="preserve"> </v>
      </c>
      <c r="P231" s="3" t="str">
        <f>IF(O231="Plus",$K231,IF(O231="Basis",$K231-SUM(P$8:P230),IF(O231="Breedte",$K231-SUM(P$8:P230),IF(O230="Breedte",1-SUM(P$8:P230)," "))))</f>
        <v xml:space="preserve"> </v>
      </c>
      <c r="Q231" s="57" t="str">
        <f t="shared" si="87"/>
        <v/>
      </c>
      <c r="R231" s="57"/>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0"/>
        <v>1</v>
      </c>
    </row>
    <row r="232" spans="1:36" ht="12" customHeight="1" x14ac:dyDescent="0.15">
      <c r="A232" s="5">
        <f t="shared" si="67"/>
        <v>0</v>
      </c>
      <c r="B232" s="5">
        <f t="shared" si="68"/>
        <v>0</v>
      </c>
      <c r="C232" s="14">
        <f t="shared" si="84"/>
        <v>-74</v>
      </c>
      <c r="H232" s="4" t="str">
        <f>IF(G232="I",$K232,IF(G232="II",$K232-SUM(H$8:H231),IF(G232="III",$K232-SUM(H$8:H231),IF(G232="IV",$K232-SUM(H$8:H231),IF(G232="V",1-SUM(H$8:H231)," ")))))</f>
        <v xml:space="preserve"> </v>
      </c>
      <c r="I232" s="54"/>
      <c r="L232" s="9" t="str">
        <f t="shared" si="70"/>
        <v xml:space="preserve"> </v>
      </c>
      <c r="P232" s="3" t="str">
        <f>IF(O232="Plus",$K232,IF(O232="Basis",$K232-SUM(P$8:P231),IF(O232="Breedte",$K232-SUM(P$8:P231),IF(O231="Breedte",1-SUM(P$8:P231)," "))))</f>
        <v xml:space="preserve"> </v>
      </c>
      <c r="Q232" s="57" t="str">
        <f t="shared" si="87"/>
        <v/>
      </c>
      <c r="R232" s="57"/>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0"/>
        <v>1</v>
      </c>
    </row>
    <row r="233" spans="1:36" ht="12" customHeight="1" x14ac:dyDescent="0.15">
      <c r="A233" s="5">
        <f t="shared" si="67"/>
        <v>0</v>
      </c>
      <c r="B233" s="5">
        <f t="shared" si="68"/>
        <v>0</v>
      </c>
      <c r="C233" s="14">
        <f t="shared" si="84"/>
        <v>-75</v>
      </c>
      <c r="H233" s="4" t="str">
        <f>IF(G233="I",$K233,IF(G233="II",$K233-SUM(H$8:H232),IF(G233="III",$K233-SUM(H$8:H232),IF(G233="IV",$K233-SUM(H$8:H232),IF(G233="V",1-SUM(H$8:H232)," ")))))</f>
        <v xml:space="preserve"> </v>
      </c>
      <c r="I233" s="54"/>
      <c r="L233" s="9" t="str">
        <f t="shared" si="70"/>
        <v xml:space="preserve"> </v>
      </c>
      <c r="P233" s="3" t="str">
        <f>IF(O233="Plus",$K233,IF(O233="Basis",$K233-SUM(P$8:P232),IF(O233="Breedte",$K233-SUM(P$8:P232),IF(O232="Breedte",1-SUM(P$8:P232)," "))))</f>
        <v xml:space="preserve"> </v>
      </c>
      <c r="Q233" s="57" t="str">
        <f t="shared" si="87"/>
        <v/>
      </c>
      <c r="R233" s="57"/>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0"/>
        <v>1</v>
      </c>
    </row>
    <row r="234" spans="1:36" ht="12" customHeight="1" x14ac:dyDescent="0.15">
      <c r="A234" s="5">
        <f t="shared" si="67"/>
        <v>0</v>
      </c>
      <c r="B234" s="5">
        <f t="shared" si="68"/>
        <v>0</v>
      </c>
      <c r="C234" s="14">
        <f t="shared" si="84"/>
        <v>-76</v>
      </c>
      <c r="H234" s="4" t="str">
        <f>IF(G234="I",$K234,IF(G234="II",$K234-SUM(H$8:H233),IF(G234="III",$K234-SUM(H$8:H233),IF(G234="IV",$K234-SUM(H$8:H233),IF(G234="V",1-SUM(H$8:H233)," ")))))</f>
        <v xml:space="preserve"> </v>
      </c>
      <c r="I234" s="54"/>
      <c r="L234" s="9" t="str">
        <f t="shared" si="70"/>
        <v xml:space="preserve"> </v>
      </c>
      <c r="P234" s="3" t="str">
        <f>IF(O234="Plus",$K234,IF(O234="Basis",$K234-SUM(P$8:P233),IF(O234="Breedte",$K234-SUM(P$8:P233),IF(O233="Breedte",1-SUM(P$8:P233)," "))))</f>
        <v xml:space="preserve"> </v>
      </c>
      <c r="Q234" s="57" t="str">
        <f t="shared" si="87"/>
        <v/>
      </c>
      <c r="R234" s="57"/>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0"/>
        <v>1</v>
      </c>
    </row>
    <row r="235" spans="1:36" ht="12" customHeight="1" x14ac:dyDescent="0.15">
      <c r="A235" s="5">
        <f t="shared" si="67"/>
        <v>0</v>
      </c>
      <c r="B235" s="5">
        <f t="shared" si="68"/>
        <v>0</v>
      </c>
      <c r="C235" s="14">
        <f t="shared" si="84"/>
        <v>-77</v>
      </c>
      <c r="H235" s="4" t="str">
        <f>IF(G235="I",$K235,IF(G235="II",$K235-SUM(H$8:H234),IF(G235="III",$K235-SUM(H$8:H234),IF(G235="IV",$K235-SUM(H$8:H234),IF(G235="V",1-SUM(H$8:H234)," ")))))</f>
        <v xml:space="preserve"> </v>
      </c>
      <c r="I235" s="54"/>
      <c r="L235" s="9" t="str">
        <f t="shared" si="70"/>
        <v xml:space="preserve"> </v>
      </c>
      <c r="P235" s="3" t="str">
        <f>IF(O235="Plus",$K235,IF(O235="Basis",$K235-SUM(P$8:P234),IF(O235="Breedte",$K235-SUM(P$8:P234),IF(O234="Breedte",1-SUM(P$8:P234)," "))))</f>
        <v xml:space="preserve"> </v>
      </c>
      <c r="Q235" s="57" t="str">
        <f t="shared" si="87"/>
        <v/>
      </c>
      <c r="R235" s="57"/>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0"/>
        <v>1</v>
      </c>
    </row>
    <row r="236" spans="1:36" ht="12" customHeight="1" x14ac:dyDescent="0.15">
      <c r="A236" s="5">
        <f t="shared" si="67"/>
        <v>0</v>
      </c>
      <c r="B236" s="5">
        <f t="shared" si="68"/>
        <v>0</v>
      </c>
      <c r="C236" s="14">
        <f t="shared" si="84"/>
        <v>-78</v>
      </c>
      <c r="H236" s="4" t="str">
        <f>IF(G236="I",$K236,IF(G236="II",$K236-SUM(H$8:H235),IF(G236="III",$K236-SUM(H$8:H235),IF(G236="IV",$K236-SUM(H$8:H235),IF(G236="V",1-SUM(H$8:H235)," ")))))</f>
        <v xml:space="preserve"> </v>
      </c>
      <c r="I236" s="54"/>
      <c r="L236" s="9" t="str">
        <f t="shared" si="70"/>
        <v xml:space="preserve"> </v>
      </c>
      <c r="P236" s="3" t="str">
        <f>IF(O236="Plus",$K236,IF(O236="Basis",$K236-SUM(P$8:P235),IF(O236="Breedte",$K236-SUM(P$8:P235),IF(O235="Breedte",1-SUM(P$8:P235)," "))))</f>
        <v xml:space="preserve"> </v>
      </c>
      <c r="Q236" s="57" t="str">
        <f t="shared" si="87"/>
        <v/>
      </c>
      <c r="R236" s="57"/>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0"/>
        <v>1</v>
      </c>
    </row>
    <row r="237" spans="1:36" ht="12" customHeight="1" x14ac:dyDescent="0.15">
      <c r="A237" s="5">
        <f t="shared" si="67"/>
        <v>0</v>
      </c>
      <c r="B237" s="5">
        <f t="shared" si="68"/>
        <v>0</v>
      </c>
      <c r="C237" s="14">
        <f t="shared" si="84"/>
        <v>-79</v>
      </c>
      <c r="H237" s="4" t="str">
        <f>IF(G237="I",$K237,IF(G237="II",$K237-SUM(H$8:H236),IF(G237="III",$K237-SUM(H$8:H236),IF(G237="IV",$K237-SUM(H$8:H236),IF(G237="V",1-SUM(H$8:H236)," ")))))</f>
        <v xml:space="preserve"> </v>
      </c>
      <c r="I237" s="54"/>
      <c r="L237" s="9" t="str">
        <f t="shared" si="70"/>
        <v xml:space="preserve"> </v>
      </c>
      <c r="P237" s="3" t="str">
        <f>IF(O237="Plus",$K237,IF(O237="Basis",$K237-SUM(P$8:P236),IF(O237="Breedte",$K237-SUM(P$8:P236),IF(O236="Breedte",1-SUM(P$8:P236)," "))))</f>
        <v xml:space="preserve"> </v>
      </c>
      <c r="Q237" s="57" t="str">
        <f t="shared" si="87"/>
        <v/>
      </c>
      <c r="R237" s="57"/>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0"/>
        <v>1</v>
      </c>
    </row>
    <row r="238" spans="1:36" ht="12" customHeight="1" x14ac:dyDescent="0.15">
      <c r="A238" s="5">
        <f t="shared" si="67"/>
        <v>0</v>
      </c>
      <c r="B238" s="5">
        <f t="shared" si="68"/>
        <v>0</v>
      </c>
      <c r="H238" s="4" t="str">
        <f>IF(G238="I",$K238,IF(G238="II",$K238-SUM(H$8:H237),IF(G238="III",$K238-SUM(H$8:H237),IF(G238="IV",$K238-SUM(H$8:H237),IF(G238="V",1-SUM(H$8:H237)," ")))))</f>
        <v xml:space="preserve"> </v>
      </c>
      <c r="I238" s="54"/>
      <c r="L238" s="9" t="str">
        <f t="shared" si="70"/>
        <v xml:space="preserve"> </v>
      </c>
      <c r="P238" s="3" t="str">
        <f>IF(O238="Plus",$K238,IF(O238="Basis",$K238-SUM(P$8:P237),IF(O238="Breedte",$K238-SUM(P$8:P237),IF(O237="Breedte",1-SUM(P$8:P237)," "))))</f>
        <v xml:space="preserve"> </v>
      </c>
      <c r="Q238" s="57" t="str">
        <f t="shared" si="87"/>
        <v/>
      </c>
      <c r="R238" s="57"/>
    </row>
    <row r="239" spans="1:36" ht="12" customHeight="1" x14ac:dyDescent="0.15">
      <c r="A239" s="5">
        <f t="shared" si="67"/>
        <v>0</v>
      </c>
      <c r="B239" s="5">
        <f t="shared" si="68"/>
        <v>0</v>
      </c>
      <c r="H239" s="4" t="str">
        <f>IF(G239="I",$K239,IF(G239="II",$K239-SUM(H$8:H238),IF(G239="III",$K239-SUM(H$8:H238),IF(G239="IV",$K239-SUM(H$8:H238),IF(G239="V",1-SUM(H$8:H238)," ")))))</f>
        <v xml:space="preserve"> </v>
      </c>
      <c r="I239" s="54"/>
      <c r="L239" s="9" t="str">
        <f t="shared" si="70"/>
        <v xml:space="preserve"> </v>
      </c>
      <c r="P239" s="3" t="str">
        <f>IF(O239="Plus",$K239,IF(O239="Basis",$K239-SUM(P$8:P238),IF(O239="Breedte",$K239-SUM(P$8:P238),IF(O238="Breedte",1-SUM(P$8:P238)," "))))</f>
        <v xml:space="preserve"> </v>
      </c>
      <c r="Q239" s="57" t="str">
        <f t="shared" si="87"/>
        <v/>
      </c>
      <c r="R239" s="57"/>
    </row>
    <row r="240" spans="1:36" ht="12" customHeight="1" x14ac:dyDescent="0.15">
      <c r="A240" s="5">
        <f t="shared" si="67"/>
        <v>0</v>
      </c>
      <c r="B240" s="5">
        <f t="shared" si="68"/>
        <v>0</v>
      </c>
      <c r="H240" s="4" t="str">
        <f>IF(G240="I",$K240,IF(G240="II",$K240-SUM(H$8:H239),IF(G240="III",$K240-SUM(H$8:H239),IF(G240="IV",$K240-SUM(H$8:H239),IF(G240="V",1-SUM(H$8:H239)," ")))))</f>
        <v xml:space="preserve"> </v>
      </c>
      <c r="I240" s="54"/>
      <c r="L240" s="9" t="str">
        <f t="shared" si="70"/>
        <v xml:space="preserve"> </v>
      </c>
      <c r="P240" s="3" t="str">
        <f>IF(O240="Plus",$K240,IF(O240="Basis",$K240-SUM(P$8:P239),IF(O240="Breedte",$K240-SUM(P$8:P239),IF(O239="Breedte",1-SUM(P$8:P239)," "))))</f>
        <v xml:space="preserve"> </v>
      </c>
      <c r="Q240" s="57" t="str">
        <f t="shared" si="87"/>
        <v/>
      </c>
      <c r="R240" s="57"/>
    </row>
    <row r="241" spans="1:18" ht="12" customHeight="1" x14ac:dyDescent="0.15">
      <c r="A241" s="5">
        <f t="shared" si="67"/>
        <v>0</v>
      </c>
      <c r="B241" s="5">
        <f t="shared" si="68"/>
        <v>0</v>
      </c>
      <c r="H241" s="4" t="str">
        <f>IF(G241="I",$K241,IF(G241="II",$K241-SUM(H$8:H240),IF(G241="III",$K241-SUM(H$8:H240),IF(G241="IV",$K241-SUM(H$8:H240),IF(G241="V",1-SUM(H$8:H240)," ")))))</f>
        <v xml:space="preserve"> </v>
      </c>
      <c r="I241" s="54"/>
      <c r="L241" s="9" t="str">
        <f t="shared" si="70"/>
        <v xml:space="preserve"> </v>
      </c>
      <c r="P241" s="3" t="str">
        <f>IF(O241="Plus",$K241,IF(O241="Basis",$K241-SUM(P$8:P240),IF(O241="Breedte",$K241-SUM(P$8:P240),IF(O240="Breedte",1-SUM(P$8:P240)," "))))</f>
        <v xml:space="preserve"> </v>
      </c>
      <c r="Q241" s="57" t="str">
        <f t="shared" si="87"/>
        <v/>
      </c>
      <c r="R241" s="57"/>
    </row>
    <row r="242" spans="1:18" ht="12" customHeight="1" x14ac:dyDescent="0.15">
      <c r="A242" s="5">
        <f t="shared" si="67"/>
        <v>0</v>
      </c>
      <c r="B242" s="5">
        <f t="shared" si="68"/>
        <v>0</v>
      </c>
      <c r="H242" s="4" t="str">
        <f>IF(G242="I",$K242,IF(G242="II",$K242-SUM(H$8:H241),IF(G242="III",$K242-SUM(H$8:H241),IF(G242="IV",$K242-SUM(H$8:H241),IF(G242="V",1-SUM(H$8:H241)," ")))))</f>
        <v xml:space="preserve"> </v>
      </c>
      <c r="I242" s="54"/>
      <c r="L242" s="9" t="str">
        <f t="shared" si="70"/>
        <v xml:space="preserve"> </v>
      </c>
      <c r="P242" s="3" t="str">
        <f>IF(O242="Plus",$K242,IF(O242="Basis",$K242-SUM(P$8:P241),IF(O242="Breedte",$K242-SUM(P$8:P241),IF(O241="Breedte",1-SUM(P$8:P241)," "))))</f>
        <v xml:space="preserve"> </v>
      </c>
      <c r="Q242" s="57" t="str">
        <f t="shared" si="87"/>
        <v/>
      </c>
      <c r="R242" s="57"/>
    </row>
    <row r="243" spans="1:18" ht="12" customHeight="1" x14ac:dyDescent="0.15">
      <c r="A243" s="5">
        <f t="shared" si="67"/>
        <v>0</v>
      </c>
      <c r="B243" s="5">
        <f t="shared" si="68"/>
        <v>0</v>
      </c>
      <c r="I243" s="54"/>
      <c r="P243" s="3" t="str">
        <f>IF(O243="Plus",$K243,IF(O243="Basis",$K243-SUM(P$8:P242),IF(O243="Breedte",$K243-SUM(P$8:P242),IF(O242="Breedte",1-SUM(P$8:P242)," "))))</f>
        <v xml:space="preserve"> </v>
      </c>
      <c r="Q243" s="57" t="str">
        <f t="shared" si="87"/>
        <v/>
      </c>
      <c r="R243" s="57"/>
    </row>
    <row r="244" spans="1:18" ht="12" customHeight="1" x14ac:dyDescent="0.15">
      <c r="A244" s="5">
        <f t="shared" si="67"/>
        <v>0</v>
      </c>
      <c r="B244" s="5">
        <f t="shared" si="68"/>
        <v>0</v>
      </c>
      <c r="I244" s="54"/>
      <c r="P244" s="3" t="str">
        <f>IF(O244="Plus",$K244,IF(O244="Basis",$K244-SUM(P$8:P243),IF(O244="Breedte",$K244-SUM(P$8:P243),IF(O243="Breedte",1-SUM(P$8:P243)," "))))</f>
        <v xml:space="preserve"> </v>
      </c>
      <c r="Q244" s="57" t="str">
        <f t="shared" si="87"/>
        <v/>
      </c>
      <c r="R244" s="57"/>
    </row>
    <row r="245" spans="1:18" ht="12" customHeight="1" x14ac:dyDescent="0.15">
      <c r="A245" s="5">
        <f t="shared" si="67"/>
        <v>0</v>
      </c>
      <c r="B245" s="5">
        <f t="shared" si="68"/>
        <v>0</v>
      </c>
      <c r="I245" s="54"/>
      <c r="P245" s="3" t="str">
        <f>IF(O245="Plus",$K245,IF(O245="Basis",$K245-SUM(P$8:P244),IF(O245="Breedte",$K245-SUM(P$8:P244),IF(O244="Breedte",1-SUM(P$8:P244)," "))))</f>
        <v xml:space="preserve"> </v>
      </c>
      <c r="Q245" s="57" t="str">
        <f t="shared" si="87"/>
        <v/>
      </c>
      <c r="R245" s="57"/>
    </row>
    <row r="246" spans="1:18" ht="12" customHeight="1" x14ac:dyDescent="0.15">
      <c r="A246" s="5">
        <f t="shared" si="67"/>
        <v>0</v>
      </c>
      <c r="B246" s="5">
        <f t="shared" si="68"/>
        <v>0</v>
      </c>
      <c r="I246" s="54"/>
      <c r="P246" s="3" t="str">
        <f>IF(O246="Plus",$K246,IF(O246="Basis",$K246-SUM(P$8:P245),IF(O246="Breedte",$K246-SUM(P$8:P245),IF(O245="Breedte",1-SUM(P$8:P245)," "))))</f>
        <v xml:space="preserve"> </v>
      </c>
      <c r="Q246" s="57" t="str">
        <f t="shared" si="87"/>
        <v/>
      </c>
      <c r="R246" s="57"/>
    </row>
    <row r="247" spans="1:18" ht="12" customHeight="1" x14ac:dyDescent="0.15">
      <c r="A247" s="5">
        <f t="shared" si="67"/>
        <v>0</v>
      </c>
      <c r="B247" s="5">
        <f t="shared" si="68"/>
        <v>0</v>
      </c>
      <c r="I247" s="54"/>
      <c r="P247" s="3" t="str">
        <f>IF(O247="Plus",$K247,IF(O247="Basis",$K247-SUM(P$8:P246),IF(O247="Breedte",$K247-SUM(P$8:P246),IF(O246="Breedte",1-SUM(P$8:P246)," "))))</f>
        <v xml:space="preserve"> </v>
      </c>
      <c r="Q247" s="57" t="str">
        <f t="shared" si="87"/>
        <v/>
      </c>
      <c r="R247" s="57"/>
    </row>
    <row r="248" spans="1:18" ht="12" customHeight="1" x14ac:dyDescent="0.15">
      <c r="A248" s="5">
        <f t="shared" si="67"/>
        <v>0</v>
      </c>
      <c r="B248" s="5">
        <f t="shared" si="68"/>
        <v>0</v>
      </c>
      <c r="I248" s="54"/>
      <c r="P248" s="3" t="str">
        <f>IF(O248="Plus",$K248,IF(O248="Basis",$K248-SUM(P$8:P247),IF(O248="Breedte",$K248-SUM(P$8:P247),IF(O247="Breedte",1-SUM(P$8:P247)," "))))</f>
        <v xml:space="preserve"> </v>
      </c>
      <c r="Q248" s="57" t="str">
        <f t="shared" si="87"/>
        <v/>
      </c>
      <c r="R248" s="57"/>
    </row>
    <row r="249" spans="1:18" ht="12" customHeight="1" x14ac:dyDescent="0.15">
      <c r="A249" s="5">
        <f t="shared" si="67"/>
        <v>0</v>
      </c>
      <c r="B249" s="5">
        <f t="shared" si="68"/>
        <v>0</v>
      </c>
      <c r="I249" s="54"/>
      <c r="P249" s="3" t="str">
        <f>IF(O249="Plus",$K249,IF(O249="Basis",$K249-SUM(P$8:P248),IF(O249="Breedte",$K249-SUM(P$8:P248),IF(O248="Breedte",1-SUM(P$8:P248)," "))))</f>
        <v xml:space="preserve"> </v>
      </c>
      <c r="Q249" s="57" t="str">
        <f t="shared" si="87"/>
        <v/>
      </c>
      <c r="R249" s="57"/>
    </row>
    <row r="250" spans="1:18" ht="12" customHeight="1" x14ac:dyDescent="0.15">
      <c r="A250" s="5">
        <f t="shared" si="67"/>
        <v>0</v>
      </c>
      <c r="B250" s="5">
        <f t="shared" si="68"/>
        <v>0</v>
      </c>
      <c r="I250" s="54"/>
      <c r="P250" s="3" t="str">
        <f>IF(O250="Plus",$K250,IF(O250="Basis",$K250-SUM(P$8:P249),IF(O250="Breedte",$K250-SUM(P$8:P249),IF(O249="Breedte",1-SUM(P$8:P249)," "))))</f>
        <v xml:space="preserve"> </v>
      </c>
      <c r="Q250" s="57" t="str">
        <f t="shared" si="87"/>
        <v/>
      </c>
      <c r="R250" s="57"/>
    </row>
    <row r="251" spans="1:18" ht="12" customHeight="1" x14ac:dyDescent="0.15">
      <c r="A251" s="5">
        <f t="shared" ref="A251:A267" si="88">IF(I251="A",25,IF(I251="B",50,IF(I251="C",75,IF(I251="D",90,IF(I251="E",100,0)))))</f>
        <v>0</v>
      </c>
      <c r="B251" s="5">
        <f t="shared" ref="B251:B272" si="89">IF(G251="I",20,IF(G251="II",40,IF(G251="III",60,IF(G251="IV",80,IF(G251="V",100,0)))))</f>
        <v>0</v>
      </c>
      <c r="I251" s="54"/>
      <c r="P251" s="3" t="str">
        <f>IF(O251="Plus",$K251,IF(O251="Basis",$K251-SUM(P$8:P250),IF(O251="Breedte",$K251-SUM(P$8:P250),IF(O250="Breedte",1-SUM(P$8:P250)," "))))</f>
        <v xml:space="preserve"> </v>
      </c>
      <c r="Q251" s="57" t="str">
        <f t="shared" si="87"/>
        <v/>
      </c>
      <c r="R251" s="57"/>
    </row>
    <row r="252" spans="1:18" ht="12" customHeight="1" x14ac:dyDescent="0.15">
      <c r="A252" s="5">
        <f t="shared" si="88"/>
        <v>0</v>
      </c>
      <c r="B252" s="5">
        <f t="shared" si="89"/>
        <v>0</v>
      </c>
      <c r="I252" s="54"/>
      <c r="P252" s="3" t="str">
        <f>IF(O252="Plus",$K252,IF(O252="Basis",$K252-SUM(P$8:P251),IF(O252="Breedte",$K252-SUM(P$8:P251),IF(O251="Breedte",1-SUM(P$8:P251)," "))))</f>
        <v xml:space="preserve"> </v>
      </c>
      <c r="Q252" s="57" t="str">
        <f t="shared" si="87"/>
        <v/>
      </c>
      <c r="R252" s="57"/>
    </row>
    <row r="253" spans="1:18" ht="12" customHeight="1" x14ac:dyDescent="0.15">
      <c r="A253" s="5">
        <f t="shared" si="88"/>
        <v>0</v>
      </c>
      <c r="B253" s="5">
        <f t="shared" si="89"/>
        <v>0</v>
      </c>
      <c r="I253" s="54"/>
      <c r="P253" s="3" t="str">
        <f>IF(O253="Plus",$K253,IF(O253="Basis",$K253-SUM(P$8:P252),IF(O253="Breedte",$K253-SUM(P$8:P252),IF(O252="Breedte",1-SUM(P$8:P252)," "))))</f>
        <v xml:space="preserve"> </v>
      </c>
      <c r="Q253" s="57" t="str">
        <f t="shared" si="87"/>
        <v/>
      </c>
      <c r="R253" s="57"/>
    </row>
    <row r="254" spans="1:18" ht="12" customHeight="1" x14ac:dyDescent="0.15">
      <c r="A254" s="5">
        <f t="shared" si="88"/>
        <v>0</v>
      </c>
      <c r="B254" s="5">
        <f t="shared" si="89"/>
        <v>0</v>
      </c>
      <c r="I254" s="54"/>
      <c r="P254" s="3" t="str">
        <f>IF(O254="Plus",$K254,IF(O254="Basis",$K254-SUM(P$8:P253),IF(O254="Breedte",$K254-SUM(P$8:P253),IF(O253="Breedte",1-SUM(P$8:P253)," "))))</f>
        <v xml:space="preserve"> </v>
      </c>
      <c r="Q254" s="57" t="str">
        <f t="shared" si="87"/>
        <v/>
      </c>
      <c r="R254" s="57"/>
    </row>
    <row r="255" spans="1:18" ht="12" customHeight="1" x14ac:dyDescent="0.15">
      <c r="A255" s="5">
        <f t="shared" si="88"/>
        <v>0</v>
      </c>
      <c r="B255" s="5">
        <f t="shared" si="89"/>
        <v>0</v>
      </c>
      <c r="I255" s="54"/>
      <c r="P255" s="3" t="str">
        <f>IF(O255="Plus",$K255,IF(O255="Basis",$K255-SUM(P$8:P254),IF(O255="Breedte",$K255-SUM(P$8:P254),IF(O254="Breedte",1-SUM(P$8:P254)," "))))</f>
        <v xml:space="preserve"> </v>
      </c>
      <c r="Q255" s="57" t="str">
        <f t="shared" si="87"/>
        <v/>
      </c>
      <c r="R255" s="57"/>
    </row>
    <row r="256" spans="1:18" ht="12" customHeight="1" x14ac:dyDescent="0.15">
      <c r="A256" s="5">
        <f t="shared" si="88"/>
        <v>0</v>
      </c>
      <c r="B256" s="5">
        <f t="shared" si="89"/>
        <v>0</v>
      </c>
      <c r="I256" s="54"/>
      <c r="P256" s="3" t="str">
        <f>IF(O256="Plus",$K256,IF(O256="Basis",$K256-SUM(P$8:P255),IF(O256="Breedte",$K256-SUM(P$8:P255),IF(O255="Breedte",1-SUM(P$8:P255)," "))))</f>
        <v xml:space="preserve"> </v>
      </c>
      <c r="Q256" s="57" t="str">
        <f t="shared" si="87"/>
        <v/>
      </c>
      <c r="R256" s="57"/>
    </row>
    <row r="257" spans="1:18" ht="12" customHeight="1" x14ac:dyDescent="0.15">
      <c r="A257" s="5">
        <f t="shared" si="88"/>
        <v>0</v>
      </c>
      <c r="B257" s="5">
        <f t="shared" si="89"/>
        <v>0</v>
      </c>
      <c r="I257" s="54"/>
      <c r="P257" s="3" t="str">
        <f>IF(O257="Plus",$K257,IF(O257="Basis",$K257-SUM(P$8:P256),IF(O257="Breedte",$K257-SUM(P$8:P256),IF(O256="Breedte",1-SUM(P$8:P256)," "))))</f>
        <v xml:space="preserve"> </v>
      </c>
      <c r="Q257" s="57" t="str">
        <f t="shared" si="87"/>
        <v/>
      </c>
      <c r="R257" s="57"/>
    </row>
    <row r="258" spans="1:18" ht="12" customHeight="1" x14ac:dyDescent="0.15">
      <c r="A258" s="5">
        <f t="shared" si="88"/>
        <v>0</v>
      </c>
      <c r="B258" s="5">
        <f t="shared" si="89"/>
        <v>0</v>
      </c>
      <c r="I258" s="54"/>
      <c r="P258" s="3" t="str">
        <f>IF(O258="Plus",$K258,IF(O258="Basis",$K258-SUM(P$8:P257),IF(O258="Breedte",$K258-SUM(P$8:P257),IF(O257="Breedte",1-SUM(P$8:P257)," "))))</f>
        <v xml:space="preserve"> </v>
      </c>
      <c r="Q258" s="57" t="str">
        <f t="shared" si="87"/>
        <v/>
      </c>
      <c r="R258" s="57"/>
    </row>
    <row r="259" spans="1:18" ht="12" customHeight="1" x14ac:dyDescent="0.15">
      <c r="A259" s="5">
        <f t="shared" si="88"/>
        <v>0</v>
      </c>
      <c r="B259" s="5">
        <f t="shared" si="89"/>
        <v>0</v>
      </c>
      <c r="I259" s="54"/>
      <c r="P259" s="3" t="str">
        <f>IF(O259="Plus",$K259,IF(O259="Basis",$K259-SUM(P$8:P258),IF(O259="Breedte",$K259-SUM(P$8:P258),IF(O258="Breedte",1-SUM(P$8:P258)," "))))</f>
        <v xml:space="preserve"> </v>
      </c>
      <c r="Q259" s="57" t="str">
        <f t="shared" si="87"/>
        <v/>
      </c>
      <c r="R259" s="57"/>
    </row>
    <row r="260" spans="1:18" ht="12" customHeight="1" x14ac:dyDescent="0.15">
      <c r="A260" s="5">
        <f t="shared" si="88"/>
        <v>0</v>
      </c>
      <c r="B260" s="5">
        <f t="shared" si="89"/>
        <v>0</v>
      </c>
      <c r="I260" s="54"/>
      <c r="P260" s="3" t="str">
        <f>IF(O260="Plus",$K260,IF(O260="Basis",$K260-SUM(P$8:P259),IF(O260="Breedte",$K260-SUM(P$8:P259),IF(O259="Breedte",1-SUM(P$8:P259)," "))))</f>
        <v xml:space="preserve"> </v>
      </c>
      <c r="Q260" s="57" t="str">
        <f t="shared" si="87"/>
        <v/>
      </c>
      <c r="R260" s="57"/>
    </row>
    <row r="261" spans="1:18" ht="12" customHeight="1" x14ac:dyDescent="0.15">
      <c r="A261" s="5">
        <f t="shared" si="88"/>
        <v>0</v>
      </c>
      <c r="B261" s="5">
        <f t="shared" si="89"/>
        <v>0</v>
      </c>
      <c r="I261" s="54"/>
      <c r="P261" s="3" t="str">
        <f>IF(O261="Plus",$K261,IF(O261="Basis",$K261-SUM(P$8:P260),IF(O261="Breedte",$K261-SUM(P$8:P260),IF(O260="Breedte",1-SUM(P$8:P260)," "))))</f>
        <v xml:space="preserve"> </v>
      </c>
      <c r="Q261" s="57" t="str">
        <f t="shared" si="87"/>
        <v/>
      </c>
      <c r="R261" s="57"/>
    </row>
    <row r="262" spans="1:18" ht="12" customHeight="1" x14ac:dyDescent="0.15">
      <c r="A262" s="5">
        <f t="shared" si="88"/>
        <v>0</v>
      </c>
      <c r="B262" s="5">
        <f t="shared" si="89"/>
        <v>0</v>
      </c>
      <c r="I262" s="54"/>
      <c r="P262" s="3" t="str">
        <f>IF(O262="Plus",$K262,IF(O262="Basis",$K262-SUM(P$8:P261),IF(O262="Breedte",$K262-SUM(P$8:P261),IF(O261="Breedte",1-SUM(P$8:P261)," "))))</f>
        <v xml:space="preserve"> </v>
      </c>
      <c r="Q262" s="57" t="str">
        <f t="shared" si="87"/>
        <v/>
      </c>
      <c r="R262" s="57"/>
    </row>
    <row r="263" spans="1:18" ht="12" customHeight="1" x14ac:dyDescent="0.15">
      <c r="A263" s="5">
        <f t="shared" si="88"/>
        <v>0</v>
      </c>
      <c r="B263" s="5">
        <f t="shared" si="89"/>
        <v>0</v>
      </c>
      <c r="I263" s="54"/>
      <c r="P263" s="3" t="str">
        <f>IF(O263="Plus",$K263,IF(O263="Basis",$K263-SUM(P$8:P262),IF(O263="Breedte",$K263-SUM(P$8:P262),IF(O262="Breedte",1-SUM(P$8:P262)," "))))</f>
        <v xml:space="preserve"> </v>
      </c>
      <c r="Q263" s="57" t="str">
        <f t="shared" si="87"/>
        <v/>
      </c>
      <c r="R263" s="57"/>
    </row>
    <row r="264" spans="1:18" ht="12" customHeight="1" x14ac:dyDescent="0.15">
      <c r="A264" s="5">
        <f t="shared" si="88"/>
        <v>0</v>
      </c>
      <c r="B264" s="5">
        <f t="shared" si="89"/>
        <v>0</v>
      </c>
      <c r="I264" s="54"/>
      <c r="P264" s="3" t="str">
        <f>IF(O264="Plus",$K264,IF(O264="Basis",$K264-SUM(P$8:P263),IF(O264="Breedte",$K264-SUM(P$8:P263),IF(O263="Breedte",1-SUM(P$8:P263)," "))))</f>
        <v xml:space="preserve"> </v>
      </c>
      <c r="Q264" s="57" t="str">
        <f t="shared" si="87"/>
        <v/>
      </c>
      <c r="R264" s="57"/>
    </row>
    <row r="265" spans="1:18" ht="12" customHeight="1" x14ac:dyDescent="0.15">
      <c r="A265" s="5">
        <f t="shared" si="88"/>
        <v>0</v>
      </c>
      <c r="B265" s="5">
        <f t="shared" si="89"/>
        <v>0</v>
      </c>
      <c r="P265" s="3" t="str">
        <f>IF(O265="Plus",$K265,IF(O265="Basis",$K265-SUM(P$8:P264),IF(O265="Breedte",$K265-SUM(P$8:P264),IF(O264="Breedte",1-SUM(P$8:P264)," "))))</f>
        <v xml:space="preserve"> </v>
      </c>
      <c r="Q265" s="57" t="str">
        <f t="shared" si="87"/>
        <v/>
      </c>
      <c r="R265" s="57"/>
    </row>
    <row r="266" spans="1:18" ht="12" customHeight="1" x14ac:dyDescent="0.15">
      <c r="A266" s="5">
        <f t="shared" si="88"/>
        <v>0</v>
      </c>
      <c r="B266" s="5">
        <f t="shared" si="89"/>
        <v>0</v>
      </c>
      <c r="P266" s="3" t="str">
        <f>IF(O266="Plus",$K266,IF(O266="Basis",$K266-SUM(P$8:P265),IF(O266="Breedte",$K266-SUM(P$8:P265),IF(O265="Breedte",1-SUM(P$8:P265)," "))))</f>
        <v xml:space="preserve"> </v>
      </c>
      <c r="Q266" s="57" t="str">
        <f t="shared" si="87"/>
        <v/>
      </c>
      <c r="R266" s="57"/>
    </row>
    <row r="267" spans="1:18" ht="12" customHeight="1" x14ac:dyDescent="0.15">
      <c r="A267" s="5">
        <f t="shared" si="88"/>
        <v>0</v>
      </c>
      <c r="B267" s="5">
        <f t="shared" si="89"/>
        <v>0</v>
      </c>
      <c r="P267" s="3" t="str">
        <f>IF(O267="Plus",$K267,IF(O267="Basis",$K267-SUM(P$8:P266),IF(O267="Breedte",$K267-SUM(P$8:P266),IF(O266="Breedte",1-SUM(P$8:P266)," "))))</f>
        <v xml:space="preserve"> </v>
      </c>
      <c r="Q267" s="57" t="str">
        <f t="shared" si="87"/>
        <v/>
      </c>
      <c r="R267" s="57"/>
    </row>
    <row r="268" spans="1:18" ht="12" customHeight="1" x14ac:dyDescent="0.15">
      <c r="A268" s="5">
        <f>IF(I268="A",25,IF(I268="B",50,IF(I268="C",75,IF(I268="D",90,0))))</f>
        <v>0</v>
      </c>
      <c r="B268" s="5">
        <f t="shared" si="89"/>
        <v>0</v>
      </c>
      <c r="P268" s="3" t="str">
        <f>IF(O268="Plus",$K268,IF(O268="Basis",$K268-SUM(P$8:P267),IF(O268="Breedte",$K268-SUM(P$8:P267),IF(O267="Breedte",1-SUM(P$8:P267)," "))))</f>
        <v xml:space="preserve"> </v>
      </c>
      <c r="Q268" s="57" t="str">
        <f t="shared" si="87"/>
        <v/>
      </c>
      <c r="R268" s="57"/>
    </row>
    <row r="269" spans="1:18" ht="12" customHeight="1" x14ac:dyDescent="0.15">
      <c r="A269" s="5">
        <f>IF(I269="A",25,IF(I269="B",50,IF(I269="C",75,IF(I269="D",90,0))))</f>
        <v>0</v>
      </c>
      <c r="B269" s="5">
        <f t="shared" si="89"/>
        <v>0</v>
      </c>
      <c r="P269" s="3" t="str">
        <f>IF(O269="Plus",$K269,IF(O269="Basis",$K269-SUM(P$8:P268),IF(O269="Breedte",$K269-SUM(P$8:P268),IF(O268="Breedte",1-SUM(P$8:P268)," "))))</f>
        <v xml:space="preserve"> </v>
      </c>
      <c r="Q269" s="57" t="str">
        <f t="shared" si="87"/>
        <v/>
      </c>
      <c r="R269" s="57"/>
    </row>
    <row r="270" spans="1:18" ht="12" customHeight="1" x14ac:dyDescent="0.15">
      <c r="A270" s="5">
        <f>IF(I270="A",25,IF(I270="B",50,IF(I270="C",75,IF(I270="D",90,0))))</f>
        <v>0</v>
      </c>
      <c r="B270" s="5">
        <f t="shared" si="89"/>
        <v>0</v>
      </c>
      <c r="P270" s="3" t="str">
        <f>IF(O270="Plus",$K270,IF(O270="Basis",$K270-SUM(P$8:P269),IF(O270="Breedte",$K270-SUM(P$8:P269),IF(O269="Breedte",1-SUM(P$8:P269)," "))))</f>
        <v xml:space="preserve"> </v>
      </c>
      <c r="Q270" s="57" t="str">
        <f t="shared" si="87"/>
        <v/>
      </c>
      <c r="R270" s="57"/>
    </row>
    <row r="271" spans="1:18" ht="12" customHeight="1" x14ac:dyDescent="0.15">
      <c r="A271" s="5">
        <f>IF(I271="A",25,IF(I271="B",50,IF(I271="C",75,IF(I271="D",90,0))))</f>
        <v>0</v>
      </c>
      <c r="B271" s="5">
        <f t="shared" si="89"/>
        <v>0</v>
      </c>
      <c r="P271" s="3" t="str">
        <f>IF(O271="Plus",$K271,IF(O271="Basis",$K271-SUM(P$8:P270),IF(O271="Breedte",$K271-SUM(P$8:P270),IF(O270="Breedte",1-SUM(P$8:P270)," "))))</f>
        <v xml:space="preserve"> </v>
      </c>
      <c r="Q271" s="57" t="str">
        <f t="shared" ref="Q271:Q287" si="90">IF(L270="plus",IF(E271=0,"",CONCATENATE(E271,", ")),IF(L270="basis",IF(E271=0,"",CONCATENATE(E271,", ")),CONCATENATE(Q270,IF(E271=0,"",CONCATENATE(E271,", ")))))</f>
        <v/>
      </c>
      <c r="R271" s="57"/>
    </row>
    <row r="272" spans="1:18" ht="12" customHeight="1" x14ac:dyDescent="0.15">
      <c r="A272" s="5">
        <f>IF(I272="A",25,IF(I272="B",50,IF(I272="C",75,IF(I272="D",90,0))))</f>
        <v>0</v>
      </c>
      <c r="B272" s="5">
        <f t="shared" si="89"/>
        <v>0</v>
      </c>
      <c r="Q272" s="57" t="str">
        <f t="shared" si="90"/>
        <v/>
      </c>
      <c r="R272" s="57"/>
    </row>
    <row r="273" spans="17:18" ht="12" customHeight="1" x14ac:dyDescent="0.15">
      <c r="Q273" s="57" t="str">
        <f t="shared" si="90"/>
        <v/>
      </c>
      <c r="R273" s="57"/>
    </row>
    <row r="274" spans="17:18" ht="12" customHeight="1" x14ac:dyDescent="0.15">
      <c r="Q274" s="57" t="str">
        <f t="shared" si="90"/>
        <v/>
      </c>
      <c r="R274" s="57"/>
    </row>
    <row r="275" spans="17:18" ht="12" customHeight="1" x14ac:dyDescent="0.15">
      <c r="Q275" s="57" t="str">
        <f t="shared" si="90"/>
        <v/>
      </c>
      <c r="R275" s="57"/>
    </row>
    <row r="276" spans="17:18" ht="12" customHeight="1" x14ac:dyDescent="0.15">
      <c r="Q276" s="57" t="str">
        <f t="shared" si="90"/>
        <v/>
      </c>
      <c r="R276" s="57"/>
    </row>
    <row r="277" spans="17:18" ht="12" customHeight="1" x14ac:dyDescent="0.15">
      <c r="Q277" s="57" t="str">
        <f t="shared" si="90"/>
        <v/>
      </c>
      <c r="R277" s="57"/>
    </row>
    <row r="278" spans="17:18" ht="12" customHeight="1" x14ac:dyDescent="0.15">
      <c r="Q278" s="57" t="str">
        <f t="shared" si="90"/>
        <v/>
      </c>
      <c r="R278" s="57"/>
    </row>
    <row r="279" spans="17:18" ht="12" customHeight="1" x14ac:dyDescent="0.15">
      <c r="Q279" s="57" t="str">
        <f t="shared" si="90"/>
        <v/>
      </c>
      <c r="R279" s="57"/>
    </row>
    <row r="280" spans="17:18" ht="12" customHeight="1" x14ac:dyDescent="0.15">
      <c r="Q280" s="57" t="str">
        <f t="shared" si="90"/>
        <v/>
      </c>
      <c r="R280" s="57"/>
    </row>
    <row r="281" spans="17:18" ht="12" customHeight="1" x14ac:dyDescent="0.15">
      <c r="Q281" s="57" t="str">
        <f t="shared" si="90"/>
        <v/>
      </c>
      <c r="R281" s="57"/>
    </row>
    <row r="282" spans="17:18" ht="12" customHeight="1" x14ac:dyDescent="0.15">
      <c r="Q282" s="57" t="str">
        <f t="shared" si="90"/>
        <v/>
      </c>
      <c r="R282" s="57"/>
    </row>
    <row r="283" spans="17:18" ht="12" customHeight="1" x14ac:dyDescent="0.15">
      <c r="Q283" s="57" t="str">
        <f t="shared" si="90"/>
        <v/>
      </c>
      <c r="R283" s="57"/>
    </row>
    <row r="284" spans="17:18" ht="12" customHeight="1" x14ac:dyDescent="0.15">
      <c r="Q284" s="57" t="str">
        <f t="shared" si="90"/>
        <v/>
      </c>
      <c r="R284" s="57"/>
    </row>
    <row r="285" spans="17:18" ht="12" customHeight="1" x14ac:dyDescent="0.15">
      <c r="Q285" s="57" t="str">
        <f t="shared" si="90"/>
        <v/>
      </c>
      <c r="R285" s="57"/>
    </row>
    <row r="286" spans="17:18" ht="12" customHeight="1" x14ac:dyDescent="0.15">
      <c r="Q286" s="57" t="str">
        <f t="shared" si="90"/>
        <v/>
      </c>
      <c r="R286" s="57"/>
    </row>
    <row r="287" spans="17:18" ht="12" customHeight="1" x14ac:dyDescent="0.15">
      <c r="Q287" s="57" t="str">
        <f t="shared" si="90"/>
        <v/>
      </c>
      <c r="R287" s="57"/>
    </row>
  </sheetData>
  <sheetProtection sheet="1" objects="1" scenarios="1" selectLockedCells="1"/>
  <mergeCells count="5">
    <mergeCell ref="AQ37:BB37"/>
    <mergeCell ref="C1:N1"/>
    <mergeCell ref="C2:N2"/>
    <mergeCell ref="AQ33:BB33"/>
    <mergeCell ref="AQ35:BB35"/>
  </mergeCells>
  <conditionalFormatting sqref="AT10:AV15 AZ15:BB15">
    <cfRule type="cellIs" dxfId="412" priority="170" stopIfTrue="1" operator="lessThanOrEqual">
      <formula>0</formula>
    </cfRule>
  </conditionalFormatting>
  <conditionalFormatting sqref="AT18:AV22">
    <cfRule type="cellIs" dxfId="411" priority="169" stopIfTrue="1" operator="lessThanOrEqual">
      <formula>0</formula>
    </cfRule>
  </conditionalFormatting>
  <conditionalFormatting sqref="AW18:AZ22">
    <cfRule type="cellIs" dxfId="410" priority="168" stopIfTrue="1" operator="lessThanOrEqual">
      <formula>0</formula>
    </cfRule>
  </conditionalFormatting>
  <conditionalFormatting sqref="K8:K65533">
    <cfRule type="expression" dxfId="409" priority="165" stopIfTrue="1">
      <formula>OR($C8&lt;0,AND($C8=$Y8,$B8=$Y8))</formula>
    </cfRule>
    <cfRule type="expression" dxfId="408" priority="166" stopIfTrue="1">
      <formula>SUM($U8:$X8)&gt;0</formula>
    </cfRule>
    <cfRule type="expression" dxfId="407" priority="167" stopIfTrue="1">
      <formula>$D8=0</formula>
    </cfRule>
  </conditionalFormatting>
  <conditionalFormatting sqref="L8:M65533">
    <cfRule type="expression" dxfId="406" priority="163" stopIfTrue="1">
      <formula>OR($C8&lt;0,AND($C8=$Y8,$B8=$Y8))</formula>
    </cfRule>
    <cfRule type="expression" dxfId="405" priority="164" stopIfTrue="1">
      <formula>SUM($U8:$X8)&gt;1</formula>
    </cfRule>
  </conditionalFormatting>
  <conditionalFormatting sqref="D8:F65536">
    <cfRule type="expression" dxfId="404" priority="46" stopIfTrue="1">
      <formula>OR($C8&lt;0,AND($C8=$Y8,$B8=$Y8))</formula>
    </cfRule>
  </conditionalFormatting>
  <conditionalFormatting sqref="B8:B65536">
    <cfRule type="expression" dxfId="403" priority="159" stopIfTrue="1">
      <formula>OR($C8&lt;0,AND($C8=$Y8,$B8=$Y8))</formula>
    </cfRule>
    <cfRule type="expression" dxfId="402" priority="160" stopIfTrue="1">
      <formula>$B8&gt;0</formula>
    </cfRule>
    <cfRule type="cellIs" dxfId="401" priority="161" stopIfTrue="1" operator="equal">
      <formula>0</formula>
    </cfRule>
  </conditionalFormatting>
  <conditionalFormatting sqref="K65535:K65536">
    <cfRule type="expression" dxfId="400" priority="156" stopIfTrue="1">
      <formula>OR($C65535&lt;0,AND($C65535=$Y65535,$B65535=$Y65535))</formula>
    </cfRule>
    <cfRule type="expression" dxfId="399" priority="157" stopIfTrue="1">
      <formula>SUM($U65535:$X65537)&gt;0</formula>
    </cfRule>
    <cfRule type="expression" dxfId="398" priority="158" stopIfTrue="1">
      <formula>$D65535=0</formula>
    </cfRule>
  </conditionalFormatting>
  <conditionalFormatting sqref="K65534">
    <cfRule type="expression" dxfId="397" priority="153" stopIfTrue="1">
      <formula>OR($C65534&lt;0,AND($C65534=$Y65534,$B65534=$Y65534))</formula>
    </cfRule>
    <cfRule type="expression" dxfId="396" priority="154" stopIfTrue="1">
      <formula>SUM($U65534:$X65536)&gt;0</formula>
    </cfRule>
    <cfRule type="expression" dxfId="395" priority="155" stopIfTrue="1">
      <formula>$D65534=0</formula>
    </cfRule>
  </conditionalFormatting>
  <conditionalFormatting sqref="L65535:M65536">
    <cfRule type="expression" dxfId="394" priority="151" stopIfTrue="1">
      <formula>OR($C65535&lt;0,AND($C65535=$Y65535,$B65535=$Y65535))</formula>
    </cfRule>
    <cfRule type="expression" dxfId="393" priority="152" stopIfTrue="1">
      <formula>SUM($U65535:$X65537)&gt;1</formula>
    </cfRule>
  </conditionalFormatting>
  <conditionalFormatting sqref="L65534:M65534">
    <cfRule type="expression" dxfId="392" priority="149" stopIfTrue="1">
      <formula>OR($C65534&lt;0,AND($C65534=$Y65534,$B65534=$Y65534))</formula>
    </cfRule>
    <cfRule type="expression" dxfId="391" priority="150" stopIfTrue="1">
      <formula>SUM($U65534:$X65536)&gt;1</formula>
    </cfRule>
  </conditionalFormatting>
  <conditionalFormatting sqref="N8:P65536">
    <cfRule type="expression" dxfId="390" priority="147" stopIfTrue="1">
      <formula>OR($C8&lt;0,AND($C8=$Y8,$B8=$Y8))</formula>
    </cfRule>
    <cfRule type="expression" dxfId="389" priority="148" stopIfTrue="1">
      <formula>OR($O8="Plus",$O8="Basis",$O8="Breedte")</formula>
    </cfRule>
  </conditionalFormatting>
  <conditionalFormatting sqref="A8:A272">
    <cfRule type="expression" dxfId="388" priority="144" stopIfTrue="1">
      <formula>OR($C8&lt;0,AND($C8=$AJ8,$A8=$AJ8))</formula>
    </cfRule>
    <cfRule type="expression" dxfId="387" priority="145" stopIfTrue="1">
      <formula>$A8&gt;0</formula>
    </cfRule>
    <cfRule type="cellIs" dxfId="386" priority="146" stopIfTrue="1" operator="equal">
      <formula>0</formula>
    </cfRule>
  </conditionalFormatting>
  <conditionalFormatting sqref="C8:C65536 G8:H65536">
    <cfRule type="expression" dxfId="385" priority="142" stopIfTrue="1">
      <formula>OR($C8&lt;0,AND($C8=$Y8,$B8=$Y8))</formula>
    </cfRule>
    <cfRule type="expression" dxfId="384" priority="143" stopIfTrue="1">
      <formula>$B8&gt;0</formula>
    </cfRule>
  </conditionalFormatting>
  <conditionalFormatting sqref="I8:J65536">
    <cfRule type="expression" dxfId="383" priority="140" stopIfTrue="1">
      <formula>OR($C8&lt;0,AND($C8=$AJ8,$A8=$AJ8))</formula>
    </cfRule>
    <cfRule type="expression" dxfId="382" priority="141" stopIfTrue="1">
      <formula>$A8&gt;0</formula>
    </cfRule>
  </conditionalFormatting>
  <conditionalFormatting sqref="AR25">
    <cfRule type="cellIs" dxfId="381" priority="139" operator="equal">
      <formula>0</formula>
    </cfRule>
  </conditionalFormatting>
  <conditionalFormatting sqref="AR27">
    <cfRule type="cellIs" dxfId="380" priority="138" operator="equal">
      <formula>0</formula>
    </cfRule>
  </conditionalFormatting>
  <conditionalFormatting sqref="AR29">
    <cfRule type="cellIs" dxfId="379" priority="137" operator="equal">
      <formula>0</formula>
    </cfRule>
  </conditionalFormatting>
  <conditionalFormatting sqref="AQ26">
    <cfRule type="containsErrors" dxfId="378" priority="136">
      <formula>ISERROR(AQ26)</formula>
    </cfRule>
  </conditionalFormatting>
  <conditionalFormatting sqref="AQ28">
    <cfRule type="containsErrors" dxfId="377" priority="135">
      <formula>ISERROR(AQ28)</formula>
    </cfRule>
  </conditionalFormatting>
  <conditionalFormatting sqref="AQ30">
    <cfRule type="containsErrors" dxfId="376" priority="134">
      <formula>ISERROR(AQ30)</formula>
    </cfRule>
  </conditionalFormatting>
  <conditionalFormatting sqref="AR25">
    <cfRule type="cellIs" dxfId="375" priority="133" operator="equal">
      <formula>0</formula>
    </cfRule>
  </conditionalFormatting>
  <conditionalFormatting sqref="AR27">
    <cfRule type="cellIs" dxfId="374" priority="132" operator="equal">
      <formula>0</formula>
    </cfRule>
  </conditionalFormatting>
  <conditionalFormatting sqref="AR29">
    <cfRule type="cellIs" dxfId="373" priority="131" operator="equal">
      <formula>0</formula>
    </cfRule>
  </conditionalFormatting>
  <conditionalFormatting sqref="AQ26">
    <cfRule type="containsErrors" dxfId="372" priority="130">
      <formula>ISERROR(AQ26)</formula>
    </cfRule>
  </conditionalFormatting>
  <conditionalFormatting sqref="AQ28">
    <cfRule type="containsErrors" dxfId="371" priority="129">
      <formula>ISERROR(AQ28)</formula>
    </cfRule>
  </conditionalFormatting>
  <conditionalFormatting sqref="AQ30">
    <cfRule type="containsErrors" dxfId="370" priority="128">
      <formula>ISERROR(AQ30)</formula>
    </cfRule>
  </conditionalFormatting>
  <conditionalFormatting sqref="AR25">
    <cfRule type="cellIs" dxfId="369" priority="127" operator="equal">
      <formula>0</formula>
    </cfRule>
  </conditionalFormatting>
  <conditionalFormatting sqref="AR27">
    <cfRule type="cellIs" dxfId="368" priority="126" operator="equal">
      <formula>0</formula>
    </cfRule>
  </conditionalFormatting>
  <conditionalFormatting sqref="AR29">
    <cfRule type="cellIs" dxfId="367" priority="125" operator="equal">
      <formula>0</formula>
    </cfRule>
  </conditionalFormatting>
  <conditionalFormatting sqref="AQ26">
    <cfRule type="containsErrors" dxfId="366" priority="124">
      <formula>ISERROR(AQ26)</formula>
    </cfRule>
  </conditionalFormatting>
  <conditionalFormatting sqref="AQ28">
    <cfRule type="containsErrors" dxfId="365" priority="123">
      <formula>ISERROR(AQ28)</formula>
    </cfRule>
  </conditionalFormatting>
  <conditionalFormatting sqref="AQ30">
    <cfRule type="containsErrors" dxfId="364" priority="122">
      <formula>ISERROR(AQ30)</formula>
    </cfRule>
  </conditionalFormatting>
  <conditionalFormatting sqref="AR25">
    <cfRule type="cellIs" dxfId="363" priority="121" operator="equal">
      <formula>0</formula>
    </cfRule>
  </conditionalFormatting>
  <conditionalFormatting sqref="AR27">
    <cfRule type="cellIs" dxfId="362" priority="120" operator="equal">
      <formula>0</formula>
    </cfRule>
  </conditionalFormatting>
  <conditionalFormatting sqref="AR29">
    <cfRule type="cellIs" dxfId="361" priority="119" operator="equal">
      <formula>0</formula>
    </cfRule>
  </conditionalFormatting>
  <conditionalFormatting sqref="AQ26">
    <cfRule type="containsErrors" dxfId="360" priority="118">
      <formula>ISERROR(AQ26)</formula>
    </cfRule>
  </conditionalFormatting>
  <conditionalFormatting sqref="AQ28">
    <cfRule type="containsErrors" dxfId="359" priority="117">
      <formula>ISERROR(AQ28)</formula>
    </cfRule>
  </conditionalFormatting>
  <conditionalFormatting sqref="AQ30">
    <cfRule type="containsErrors" dxfId="358" priority="116">
      <formula>ISERROR(AQ30)</formula>
    </cfRule>
  </conditionalFormatting>
  <conditionalFormatting sqref="AR25">
    <cfRule type="cellIs" dxfId="357" priority="115" operator="equal">
      <formula>0</formula>
    </cfRule>
  </conditionalFormatting>
  <conditionalFormatting sqref="AR27">
    <cfRule type="cellIs" dxfId="356" priority="114" operator="equal">
      <formula>0</formula>
    </cfRule>
  </conditionalFormatting>
  <conditionalFormatting sqref="AR29">
    <cfRule type="cellIs" dxfId="355" priority="113" operator="equal">
      <formula>0</formula>
    </cfRule>
  </conditionalFormatting>
  <conditionalFormatting sqref="AQ26">
    <cfRule type="containsErrors" dxfId="354" priority="112">
      <formula>ISERROR(AQ26)</formula>
    </cfRule>
  </conditionalFormatting>
  <conditionalFormatting sqref="AQ28">
    <cfRule type="containsErrors" dxfId="353" priority="111">
      <formula>ISERROR(AQ28)</formula>
    </cfRule>
  </conditionalFormatting>
  <conditionalFormatting sqref="AQ30">
    <cfRule type="containsErrors" dxfId="352" priority="110">
      <formula>ISERROR(AQ30)</formula>
    </cfRule>
  </conditionalFormatting>
  <conditionalFormatting sqref="AR25">
    <cfRule type="cellIs" dxfId="351" priority="109" operator="equal">
      <formula>0</formula>
    </cfRule>
  </conditionalFormatting>
  <conditionalFormatting sqref="AR27">
    <cfRule type="cellIs" dxfId="350" priority="108" operator="equal">
      <formula>0</formula>
    </cfRule>
  </conditionalFormatting>
  <conditionalFormatting sqref="AR29">
    <cfRule type="cellIs" dxfId="349" priority="107" operator="equal">
      <formula>0</formula>
    </cfRule>
  </conditionalFormatting>
  <conditionalFormatting sqref="AQ26">
    <cfRule type="containsErrors" dxfId="348" priority="106">
      <formula>ISERROR(AQ26)</formula>
    </cfRule>
  </conditionalFormatting>
  <conditionalFormatting sqref="AQ28">
    <cfRule type="containsErrors" dxfId="347" priority="105">
      <formula>ISERROR(AQ28)</formula>
    </cfRule>
  </conditionalFormatting>
  <conditionalFormatting sqref="AQ30">
    <cfRule type="containsErrors" dxfId="346" priority="104">
      <formula>ISERROR(AQ30)</formula>
    </cfRule>
  </conditionalFormatting>
  <conditionalFormatting sqref="AR25">
    <cfRule type="cellIs" dxfId="345" priority="103" operator="equal">
      <formula>0</formula>
    </cfRule>
  </conditionalFormatting>
  <conditionalFormatting sqref="AR27">
    <cfRule type="cellIs" dxfId="344" priority="102" operator="equal">
      <formula>0</formula>
    </cfRule>
  </conditionalFormatting>
  <conditionalFormatting sqref="AR29">
    <cfRule type="cellIs" dxfId="343" priority="101" operator="equal">
      <formula>0</formula>
    </cfRule>
  </conditionalFormatting>
  <conditionalFormatting sqref="AQ26">
    <cfRule type="containsErrors" dxfId="342" priority="100">
      <formula>ISERROR(AQ26)</formula>
    </cfRule>
  </conditionalFormatting>
  <conditionalFormatting sqref="AQ28">
    <cfRule type="containsErrors" dxfId="341" priority="99">
      <formula>ISERROR(AQ28)</formula>
    </cfRule>
  </conditionalFormatting>
  <conditionalFormatting sqref="AQ30">
    <cfRule type="containsErrors" dxfId="340" priority="98">
      <formula>ISERROR(AQ30)</formula>
    </cfRule>
  </conditionalFormatting>
  <conditionalFormatting sqref="AR25">
    <cfRule type="cellIs" dxfId="339" priority="97" operator="equal">
      <formula>0</formula>
    </cfRule>
  </conditionalFormatting>
  <conditionalFormatting sqref="AR27">
    <cfRule type="cellIs" dxfId="338" priority="96" operator="equal">
      <formula>0</formula>
    </cfRule>
  </conditionalFormatting>
  <conditionalFormatting sqref="AR29">
    <cfRule type="cellIs" dxfId="337" priority="95" operator="equal">
      <formula>0</formula>
    </cfRule>
  </conditionalFormatting>
  <conditionalFormatting sqref="AQ26">
    <cfRule type="containsErrors" dxfId="336" priority="94">
      <formula>ISERROR(AQ26)</formula>
    </cfRule>
  </conditionalFormatting>
  <conditionalFormatting sqref="AQ28">
    <cfRule type="containsErrors" dxfId="335" priority="93">
      <formula>ISERROR(AQ28)</formula>
    </cfRule>
  </conditionalFormatting>
  <conditionalFormatting sqref="AQ30">
    <cfRule type="containsErrors" dxfId="334" priority="92">
      <formula>ISERROR(AQ30)</formula>
    </cfRule>
  </conditionalFormatting>
  <conditionalFormatting sqref="AR25">
    <cfRule type="cellIs" dxfId="333" priority="91" operator="equal">
      <formula>0</formula>
    </cfRule>
  </conditionalFormatting>
  <conditionalFormatting sqref="AR27">
    <cfRule type="cellIs" dxfId="332" priority="90" operator="equal">
      <formula>0</formula>
    </cfRule>
  </conditionalFormatting>
  <conditionalFormatting sqref="AR29">
    <cfRule type="cellIs" dxfId="331" priority="89" operator="equal">
      <formula>0</formula>
    </cfRule>
  </conditionalFormatting>
  <conditionalFormatting sqref="AQ26">
    <cfRule type="containsErrors" dxfId="330" priority="88">
      <formula>ISERROR(AQ26)</formula>
    </cfRule>
  </conditionalFormatting>
  <conditionalFormatting sqref="AQ28">
    <cfRule type="containsErrors" dxfId="329" priority="87">
      <formula>ISERROR(AQ28)</formula>
    </cfRule>
  </conditionalFormatting>
  <conditionalFormatting sqref="AQ30">
    <cfRule type="containsErrors" dxfId="328" priority="86">
      <formula>ISERROR(AQ30)</formula>
    </cfRule>
  </conditionalFormatting>
  <conditionalFormatting sqref="AR25">
    <cfRule type="cellIs" dxfId="327" priority="85" operator="equal">
      <formula>0</formula>
    </cfRule>
  </conditionalFormatting>
  <conditionalFormatting sqref="AR27">
    <cfRule type="cellIs" dxfId="326" priority="84" operator="equal">
      <formula>0</formula>
    </cfRule>
  </conditionalFormatting>
  <conditionalFormatting sqref="AR29">
    <cfRule type="cellIs" dxfId="325" priority="83" operator="equal">
      <formula>0</formula>
    </cfRule>
  </conditionalFormatting>
  <conditionalFormatting sqref="AQ26">
    <cfRule type="containsErrors" dxfId="324" priority="82">
      <formula>ISERROR(AQ26)</formula>
    </cfRule>
  </conditionalFormatting>
  <conditionalFormatting sqref="AQ28">
    <cfRule type="containsErrors" dxfId="323" priority="81">
      <formula>ISERROR(AQ28)</formula>
    </cfRule>
  </conditionalFormatting>
  <conditionalFormatting sqref="AQ30">
    <cfRule type="containsErrors" dxfId="322" priority="80">
      <formula>ISERROR(AQ30)</formula>
    </cfRule>
  </conditionalFormatting>
  <conditionalFormatting sqref="AR25">
    <cfRule type="cellIs" dxfId="321" priority="79" operator="equal">
      <formula>0</formula>
    </cfRule>
  </conditionalFormatting>
  <conditionalFormatting sqref="AR27">
    <cfRule type="cellIs" dxfId="320" priority="78" operator="equal">
      <formula>0</formula>
    </cfRule>
  </conditionalFormatting>
  <conditionalFormatting sqref="AR29">
    <cfRule type="cellIs" dxfId="319" priority="77" operator="equal">
      <formula>0</formula>
    </cfRule>
  </conditionalFormatting>
  <conditionalFormatting sqref="AQ26">
    <cfRule type="containsErrors" dxfId="318" priority="76">
      <formula>ISERROR(AQ26)</formula>
    </cfRule>
  </conditionalFormatting>
  <conditionalFormatting sqref="AQ28">
    <cfRule type="containsErrors" dxfId="317" priority="75">
      <formula>ISERROR(AQ28)</formula>
    </cfRule>
  </conditionalFormatting>
  <conditionalFormatting sqref="AQ30">
    <cfRule type="containsErrors" dxfId="316" priority="74">
      <formula>ISERROR(AQ30)</formula>
    </cfRule>
  </conditionalFormatting>
  <conditionalFormatting sqref="AR25">
    <cfRule type="cellIs" dxfId="315" priority="73" operator="equal">
      <formula>0</formula>
    </cfRule>
  </conditionalFormatting>
  <conditionalFormatting sqref="AR27">
    <cfRule type="cellIs" dxfId="314" priority="72" operator="equal">
      <formula>0</formula>
    </cfRule>
  </conditionalFormatting>
  <conditionalFormatting sqref="AR29">
    <cfRule type="cellIs" dxfId="313" priority="71" operator="equal">
      <formula>0</formula>
    </cfRule>
  </conditionalFormatting>
  <conditionalFormatting sqref="AQ26">
    <cfRule type="containsErrors" dxfId="312" priority="70">
      <formula>ISERROR(AQ26)</formula>
    </cfRule>
  </conditionalFormatting>
  <conditionalFormatting sqref="AQ28">
    <cfRule type="containsErrors" dxfId="311" priority="69">
      <formula>ISERROR(AQ28)</formula>
    </cfRule>
  </conditionalFormatting>
  <conditionalFormatting sqref="AQ30">
    <cfRule type="containsErrors" dxfId="310" priority="68">
      <formula>ISERROR(AQ30)</formula>
    </cfRule>
  </conditionalFormatting>
  <conditionalFormatting sqref="AR25">
    <cfRule type="cellIs" dxfId="309" priority="67" operator="equal">
      <formula>0</formula>
    </cfRule>
  </conditionalFormatting>
  <conditionalFormatting sqref="AR27">
    <cfRule type="cellIs" dxfId="308" priority="66" operator="equal">
      <formula>0</formula>
    </cfRule>
  </conditionalFormatting>
  <conditionalFormatting sqref="AR29">
    <cfRule type="cellIs" dxfId="307" priority="65" operator="equal">
      <formula>0</formula>
    </cfRule>
  </conditionalFormatting>
  <conditionalFormatting sqref="AQ26">
    <cfRule type="containsErrors" dxfId="306" priority="64">
      <formula>ISERROR(AQ26)</formula>
    </cfRule>
  </conditionalFormatting>
  <conditionalFormatting sqref="AQ28">
    <cfRule type="containsErrors" dxfId="305" priority="63">
      <formula>ISERROR(AQ28)</formula>
    </cfRule>
  </conditionalFormatting>
  <conditionalFormatting sqref="AQ30">
    <cfRule type="containsErrors" dxfId="304" priority="62">
      <formula>ISERROR(AQ30)</formula>
    </cfRule>
  </conditionalFormatting>
  <conditionalFormatting sqref="AR25">
    <cfRule type="cellIs" dxfId="303" priority="61" operator="equal">
      <formula>0</formula>
    </cfRule>
  </conditionalFormatting>
  <conditionalFormatting sqref="AR27">
    <cfRule type="cellIs" dxfId="302" priority="60" operator="equal">
      <formula>0</formula>
    </cfRule>
  </conditionalFormatting>
  <conditionalFormatting sqref="AR29">
    <cfRule type="cellIs" dxfId="301" priority="59" operator="equal">
      <formula>0</formula>
    </cfRule>
  </conditionalFormatting>
  <conditionalFormatting sqref="AQ26">
    <cfRule type="containsErrors" dxfId="300" priority="58">
      <formula>ISERROR(AQ26)</formula>
    </cfRule>
  </conditionalFormatting>
  <conditionalFormatting sqref="AQ28">
    <cfRule type="containsErrors" dxfId="299" priority="57">
      <formula>ISERROR(AQ28)</formula>
    </cfRule>
  </conditionalFormatting>
  <conditionalFormatting sqref="AQ30">
    <cfRule type="containsErrors" dxfId="298" priority="56">
      <formula>ISERROR(AQ30)</formula>
    </cfRule>
  </conditionalFormatting>
  <conditionalFormatting sqref="F8:F200">
    <cfRule type="expression" dxfId="297" priority="162">
      <formula>$D8=0</formula>
    </cfRule>
  </conditionalFormatting>
  <conditionalFormatting sqref="AT10:AV15 AZ15:BB15">
    <cfRule type="cellIs" dxfId="296" priority="45" stopIfTrue="1" operator="lessThanOrEqual">
      <formula>0</formula>
    </cfRule>
  </conditionalFormatting>
  <conditionalFormatting sqref="AT18:AV22">
    <cfRule type="cellIs" dxfId="295" priority="44" stopIfTrue="1" operator="lessThanOrEqual">
      <formula>0</formula>
    </cfRule>
  </conditionalFormatting>
  <conditionalFormatting sqref="AW18:AZ22">
    <cfRule type="cellIs" dxfId="294" priority="43" stopIfTrue="1" operator="lessThanOrEqual">
      <formula>0</formula>
    </cfRule>
  </conditionalFormatting>
  <conditionalFormatting sqref="AR25">
    <cfRule type="cellIs" dxfId="293" priority="42" operator="equal">
      <formula>0</formula>
    </cfRule>
  </conditionalFormatting>
  <conditionalFormatting sqref="AR27">
    <cfRule type="cellIs" dxfId="292" priority="41" operator="equal">
      <formula>0</formula>
    </cfRule>
  </conditionalFormatting>
  <conditionalFormatting sqref="AR29">
    <cfRule type="cellIs" dxfId="291" priority="40" operator="equal">
      <formula>0</formula>
    </cfRule>
  </conditionalFormatting>
  <conditionalFormatting sqref="AQ26">
    <cfRule type="containsErrors" dxfId="290" priority="39">
      <formula>ISERROR(AQ26)</formula>
    </cfRule>
  </conditionalFormatting>
  <conditionalFormatting sqref="AQ28">
    <cfRule type="containsErrors" dxfId="289" priority="38">
      <formula>ISERROR(AQ28)</formula>
    </cfRule>
  </conditionalFormatting>
  <conditionalFormatting sqref="AQ30">
    <cfRule type="containsErrors" dxfId="288" priority="37">
      <formula>ISERROR(AQ30)</formula>
    </cfRule>
  </conditionalFormatting>
  <conditionalFormatting sqref="AR25">
    <cfRule type="cellIs" dxfId="287" priority="36" operator="equal">
      <formula>0</formula>
    </cfRule>
  </conditionalFormatting>
  <conditionalFormatting sqref="AR27">
    <cfRule type="cellIs" dxfId="286" priority="35" operator="equal">
      <formula>0</formula>
    </cfRule>
  </conditionalFormatting>
  <conditionalFormatting sqref="AR29">
    <cfRule type="cellIs" dxfId="285" priority="34" operator="equal">
      <formula>0</formula>
    </cfRule>
  </conditionalFormatting>
  <conditionalFormatting sqref="AQ26">
    <cfRule type="containsErrors" dxfId="284" priority="33">
      <formula>ISERROR(AQ26)</formula>
    </cfRule>
  </conditionalFormatting>
  <conditionalFormatting sqref="AQ28">
    <cfRule type="containsErrors" dxfId="283" priority="32">
      <formula>ISERROR(AQ28)</formula>
    </cfRule>
  </conditionalFormatting>
  <conditionalFormatting sqref="AQ30">
    <cfRule type="containsErrors" dxfId="282" priority="31">
      <formula>ISERROR(AQ30)</formula>
    </cfRule>
  </conditionalFormatting>
  <conditionalFormatting sqref="AR25">
    <cfRule type="cellIs" dxfId="281" priority="30" operator="equal">
      <formula>0</formula>
    </cfRule>
  </conditionalFormatting>
  <conditionalFormatting sqref="AR27">
    <cfRule type="cellIs" dxfId="280" priority="29" operator="equal">
      <formula>0</formula>
    </cfRule>
  </conditionalFormatting>
  <conditionalFormatting sqref="AR29">
    <cfRule type="cellIs" dxfId="279" priority="28" operator="equal">
      <formula>0</formula>
    </cfRule>
  </conditionalFormatting>
  <conditionalFormatting sqref="AQ26">
    <cfRule type="containsErrors" dxfId="278" priority="27">
      <formula>ISERROR(AQ26)</formula>
    </cfRule>
  </conditionalFormatting>
  <conditionalFormatting sqref="AQ28">
    <cfRule type="containsErrors" dxfId="277" priority="26">
      <formula>ISERROR(AQ28)</formula>
    </cfRule>
  </conditionalFormatting>
  <conditionalFormatting sqref="AQ30">
    <cfRule type="containsErrors" dxfId="276" priority="25">
      <formula>ISERROR(AQ30)</formula>
    </cfRule>
  </conditionalFormatting>
  <conditionalFormatting sqref="AR25">
    <cfRule type="cellIs" dxfId="275" priority="24" operator="equal">
      <formula>0</formula>
    </cfRule>
  </conditionalFormatting>
  <conditionalFormatting sqref="AR27">
    <cfRule type="cellIs" dxfId="274" priority="23" operator="equal">
      <formula>0</formula>
    </cfRule>
  </conditionalFormatting>
  <conditionalFormatting sqref="AR29">
    <cfRule type="cellIs" dxfId="273" priority="22" operator="equal">
      <formula>0</formula>
    </cfRule>
  </conditionalFormatting>
  <conditionalFormatting sqref="AQ26">
    <cfRule type="containsErrors" dxfId="272" priority="21">
      <formula>ISERROR(AQ26)</formula>
    </cfRule>
  </conditionalFormatting>
  <conditionalFormatting sqref="AQ28">
    <cfRule type="containsErrors" dxfId="271" priority="20">
      <formula>ISERROR(AQ28)</formula>
    </cfRule>
  </conditionalFormatting>
  <conditionalFormatting sqref="AQ30">
    <cfRule type="containsErrors" dxfId="270" priority="19">
      <formula>ISERROR(AQ30)</formula>
    </cfRule>
  </conditionalFormatting>
  <conditionalFormatting sqref="AR25">
    <cfRule type="cellIs" dxfId="269" priority="18" operator="equal">
      <formula>0</formula>
    </cfRule>
  </conditionalFormatting>
  <conditionalFormatting sqref="AR27">
    <cfRule type="cellIs" dxfId="268" priority="17" operator="equal">
      <formula>0</formula>
    </cfRule>
  </conditionalFormatting>
  <conditionalFormatting sqref="AR29">
    <cfRule type="cellIs" dxfId="267" priority="16" operator="equal">
      <formula>0</formula>
    </cfRule>
  </conditionalFormatting>
  <conditionalFormatting sqref="AQ26">
    <cfRule type="containsErrors" dxfId="266" priority="15">
      <formula>ISERROR(AQ26)</formula>
    </cfRule>
  </conditionalFormatting>
  <conditionalFormatting sqref="AQ28">
    <cfRule type="containsErrors" dxfId="265" priority="14">
      <formula>ISERROR(AQ28)</formula>
    </cfRule>
  </conditionalFormatting>
  <conditionalFormatting sqref="AQ30">
    <cfRule type="containsErrors" dxfId="264" priority="13">
      <formula>ISERROR(AQ30)</formula>
    </cfRule>
  </conditionalFormatting>
  <conditionalFormatting sqref="AR25">
    <cfRule type="cellIs" dxfId="263" priority="12" operator="equal">
      <formula>0</formula>
    </cfRule>
  </conditionalFormatting>
  <conditionalFormatting sqref="AR27">
    <cfRule type="cellIs" dxfId="262" priority="11" operator="equal">
      <formula>0</formula>
    </cfRule>
  </conditionalFormatting>
  <conditionalFormatting sqref="AR29">
    <cfRule type="cellIs" dxfId="261" priority="10" operator="equal">
      <formula>0</formula>
    </cfRule>
  </conditionalFormatting>
  <conditionalFormatting sqref="AQ26">
    <cfRule type="containsErrors" dxfId="260" priority="9">
      <formula>ISERROR(AQ26)</formula>
    </cfRule>
  </conditionalFormatting>
  <conditionalFormatting sqref="AQ28">
    <cfRule type="containsErrors" dxfId="259" priority="8">
      <formula>ISERROR(AQ28)</formula>
    </cfRule>
  </conditionalFormatting>
  <conditionalFormatting sqref="AQ30">
    <cfRule type="containsErrors" dxfId="258" priority="7">
      <formula>ISERROR(AQ30)</formula>
    </cfRule>
  </conditionalFormatting>
  <conditionalFormatting sqref="AT10:AV15 AZ15:BB15">
    <cfRule type="cellIs" dxfId="257" priority="6" stopIfTrue="1" operator="lessThanOrEqual">
      <formula>0</formula>
    </cfRule>
  </conditionalFormatting>
  <conditionalFormatting sqref="AT18:AV22 AT26:AV30">
    <cfRule type="cellIs" dxfId="256" priority="5" stopIfTrue="1" operator="lessThanOrEqual">
      <formula>0</formula>
    </cfRule>
  </conditionalFormatting>
  <conditionalFormatting sqref="AY26:BB30 AY18:BB22">
    <cfRule type="cellIs" dxfId="255" priority="4" stopIfTrue="1" operator="lessThanOrEqual">
      <formula>0</formula>
    </cfRule>
  </conditionalFormatting>
  <conditionalFormatting sqref="AR32 AR34 AR36">
    <cfRule type="cellIs" dxfId="254" priority="3" operator="equal">
      <formula>0</formula>
    </cfRule>
  </conditionalFormatting>
  <conditionalFormatting sqref="AQ33 AQ35 AQ37">
    <cfRule type="containsErrors" dxfId="253" priority="2">
      <formula>ISERROR(AQ33)</formula>
    </cfRule>
  </conditionalFormatting>
  <conditionalFormatting sqref="D17:D57">
    <cfRule type="expression" dxfId="252" priority="1" stopIfTrue="1">
      <formula>OR($C17&lt;0,AND($C17=$Y17,$B17=$Y17))</formula>
    </cfRule>
  </conditionalFormatting>
  <pageMargins left="0.75" right="0.75" top="1" bottom="1" header="0.5" footer="0.5"/>
  <pageSetup paperSize="9" orientation="portrait" horizontalDpi="1200" verticalDpi="12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39"/>
  <sheetViews>
    <sheetView tabSelected="1" workbookViewId="0">
      <pane xSplit="5" ySplit="7" topLeftCell="F8" activePane="bottomRight" state="frozen"/>
      <selection activeCell="N40" sqref="N40"/>
      <selection pane="topRight" activeCell="N40" sqref="N40"/>
      <selection pane="bottomLeft" activeCell="N40" sqref="N40"/>
      <selection pane="bottomRight" activeCell="O8" sqref="O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customWidth="1"/>
    <col min="18" max="18" width="9.140625" hidden="1" customWidth="1"/>
    <col min="19" max="38" width="9.140625" style="12" hidden="1" customWidth="1"/>
    <col min="39" max="39" width="9" style="12" hidden="1" customWidth="1"/>
    <col min="40" max="41" width="9.140625" style="12" hidden="1" customWidth="1"/>
    <col min="42" max="42" width="0" hidden="1" customWidth="1"/>
    <col min="43" max="45" width="8.28515625" customWidth="1"/>
    <col min="46" max="46" width="6.140625" customWidth="1"/>
    <col min="47" max="47" width="7.140625" customWidth="1"/>
    <col min="48" max="48" width="8.28515625" customWidth="1"/>
    <col min="49" max="49" width="5.7109375" customWidth="1"/>
    <col min="50" max="50" width="7.7109375" customWidth="1"/>
    <col min="52" max="52" width="6.7109375" customWidth="1"/>
    <col min="53" max="53" width="7.5703125" customWidth="1"/>
    <col min="55" max="55" width="1.5703125" customWidth="1"/>
  </cols>
  <sheetData>
    <row r="1" spans="1:54" ht="18" customHeight="1" x14ac:dyDescent="0.2">
      <c r="B1" s="8" t="s">
        <v>2</v>
      </c>
      <c r="C1" s="246" t="s">
        <v>51</v>
      </c>
      <c r="D1" s="247"/>
      <c r="E1" s="247"/>
      <c r="F1" s="247"/>
      <c r="G1" s="247"/>
      <c r="H1" s="247"/>
      <c r="I1" s="247"/>
      <c r="J1" s="247"/>
      <c r="K1" s="247"/>
      <c r="L1" s="247"/>
      <c r="M1" s="247"/>
      <c r="N1" s="248"/>
      <c r="O1" s="16"/>
      <c r="P1" s="7"/>
      <c r="Q1" t="s">
        <v>21</v>
      </c>
    </row>
    <row r="2" spans="1:54" ht="18" customHeight="1" x14ac:dyDescent="0.2">
      <c r="B2" s="8" t="s">
        <v>3</v>
      </c>
      <c r="C2" s="246" t="s">
        <v>40</v>
      </c>
      <c r="D2" s="247"/>
      <c r="E2" s="247"/>
      <c r="F2" s="247"/>
      <c r="G2" s="247"/>
      <c r="H2" s="247"/>
      <c r="I2" s="247"/>
      <c r="J2" s="247"/>
      <c r="K2" s="247"/>
      <c r="L2" s="247"/>
      <c r="M2" s="247"/>
      <c r="N2" s="248"/>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4" ht="12" customHeight="1" x14ac:dyDescent="0.15">
      <c r="B5" s="8" t="s">
        <v>5</v>
      </c>
      <c r="C5" s="69">
        <v>160</v>
      </c>
      <c r="D5" s="13"/>
      <c r="E5" s="13"/>
      <c r="F5" s="13"/>
      <c r="G5" s="16"/>
      <c r="H5" s="7"/>
      <c r="I5" s="41"/>
      <c r="J5" s="42"/>
      <c r="K5" s="7"/>
      <c r="L5" s="6"/>
      <c r="M5" s="7"/>
      <c r="N5" s="7"/>
      <c r="O5" s="16"/>
      <c r="P5" s="7"/>
      <c r="U5" s="12">
        <f>COUNTIF(G:G,"V")</f>
        <v>1</v>
      </c>
      <c r="V5" s="12">
        <f>COUNTIF(L:L,"Breedte")</f>
        <v>0</v>
      </c>
      <c r="W5" s="12">
        <f>COUNTIF(O:O,"Breedte")</f>
        <v>0</v>
      </c>
      <c r="AF5" s="12">
        <f>COUNTIF(I:I,"D")</f>
        <v>1</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41</v>
      </c>
      <c r="F7" s="24"/>
      <c r="G7" s="24" t="s">
        <v>32</v>
      </c>
      <c r="H7" s="25" t="s">
        <v>11</v>
      </c>
      <c r="I7" s="24" t="s">
        <v>33</v>
      </c>
      <c r="J7" s="25" t="s">
        <v>11</v>
      </c>
      <c r="K7" s="25" t="s">
        <v>12</v>
      </c>
      <c r="L7" s="23" t="s">
        <v>13</v>
      </c>
      <c r="M7" s="25" t="s">
        <v>14</v>
      </c>
      <c r="N7" s="25" t="s">
        <v>15</v>
      </c>
      <c r="O7" s="24" t="s">
        <v>34</v>
      </c>
      <c r="P7" s="25" t="s">
        <v>16</v>
      </c>
      <c r="Y7" s="12">
        <v>1</v>
      </c>
      <c r="Z7" s="12">
        <v>1</v>
      </c>
      <c r="AA7" s="12">
        <v>1</v>
      </c>
      <c r="AB7" s="12">
        <v>1</v>
      </c>
      <c r="AJ7" s="12">
        <v>1</v>
      </c>
      <c r="AK7" s="12">
        <v>1</v>
      </c>
      <c r="AL7" s="12">
        <v>1</v>
      </c>
      <c r="AM7" s="12">
        <v>1</v>
      </c>
      <c r="AQ7" s="93" t="s">
        <v>82</v>
      </c>
    </row>
    <row r="8" spans="1:54" ht="12" customHeight="1" thickTop="1" x14ac:dyDescent="0.25">
      <c r="A8" s="5">
        <f>IF(I8="A",25,IF(I8="B",25,IF(I8="C",25,IF(I8="D",15,IF(I8="E",10,0)))))</f>
        <v>0</v>
      </c>
      <c r="B8" s="5">
        <f>IF(G8="I",20,IF(G8="II",20,IF(G8="III",20,IF(G8="IV",20,IF(G8="V",20,0)))))</f>
        <v>0</v>
      </c>
      <c r="C8" s="14">
        <f>C5</f>
        <v>160</v>
      </c>
      <c r="F8" s="242">
        <f>VLOOKUP(C8,Blad1!$A:$M,13,0)</f>
        <v>230</v>
      </c>
      <c r="G8" s="67" t="str">
        <f>IF(C8=121,"I",IF(C8=115,"II",IF(C8=109,"III",IF(C8=103,"IV",IF(C8=0,"V","")))))</f>
        <v/>
      </c>
      <c r="H8" s="4" t="str">
        <f>IF(G8="I",$K8,IF(G8="II",$K8-SUM(H7:H$8),IF(G8="III",$K8-SUM(H7:H$8),IF(G8="IV",$K8-SUM(H7:H$8),IF(G8="V",1-SUM(H7:H$8)," ")))))</f>
        <v xml:space="preserve"> </v>
      </c>
      <c r="I8" s="68" t="str">
        <f>IF(C8=117,"A",IF(C8=108,"B",IF(C8=99,"C",IF(C8=92,"D",IF(C8=0,"E","")))))</f>
        <v/>
      </c>
      <c r="J8" s="43" t="str">
        <f>IF(I8="A",$K8,IF(I8="B",$K8-SUM(J7:J$8),IF(I8="C",$K8-SUM(J7:J$8),IF(I8="D",$K8-SUM(J7:J$8),IF(I8="E",1-SUM(J7:J$8)," ")))))</f>
        <v xml:space="preserve"> </v>
      </c>
      <c r="K8" s="1">
        <f>IF(C$4=0,0,(SUM(D$8:D8)/C$4))</f>
        <v>0</v>
      </c>
      <c r="L8" s="9" t="str">
        <f t="shared" ref="L8:L72" si="0">IF(U8=2,"Plus",IF(W8=2,"Basis",IF(X8=2,"Breedte"," ")))</f>
        <v xml:space="preserve"> </v>
      </c>
      <c r="M8" s="2" t="str">
        <f>IF(U8=2,K8,IF(W8=2,K8-SUM(M7:M$8),IF(X8=2,K8-SUM(M7:M$8),IF(X7=2,1-SUM(M7:M$8)," "))))</f>
        <v xml:space="preserve"> </v>
      </c>
      <c r="N8" s="1" t="str">
        <f>IF(OR(O8="Plus",O8="Basis",O8="Breedte"),K8," ")</f>
        <v xml:space="preserve"> </v>
      </c>
      <c r="P8" s="3" t="str">
        <f>IF(O8="Plus",$K8,IF(O8="Basis",$K8-SUM(P7:P$8),IF(O8="Breedte",$K8-SUM(P7:P$8),IF(O7="Breedte",1-SUM(P7:P$8)," "))))</f>
        <v xml:space="preserve"> </v>
      </c>
      <c r="Q8" s="59" t="str">
        <f>CONCATENATE(IF(E8=0,"",CONCATENATE(E8,"; ")))</f>
        <v/>
      </c>
      <c r="R8" s="180">
        <f>F8</f>
        <v>230</v>
      </c>
      <c r="S8" s="12">
        <f>C8</f>
        <v>160</v>
      </c>
      <c r="T8" s="18">
        <f>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IF(D8=0,1,ABS(K8-0.2))</f>
        <v>1</v>
      </c>
      <c r="Z8" s="12">
        <f>IF(D8=0,1,ABS(K8-0.5))</f>
        <v>1</v>
      </c>
      <c r="AA8" s="12">
        <f>IF(D8=0,1,ABS(K8-0.8))</f>
        <v>1</v>
      </c>
      <c r="AB8" s="12">
        <f>IF(D8=0,1,ABS(K8-1))</f>
        <v>1</v>
      </c>
      <c r="AD8" s="12">
        <f>S8</f>
        <v>160</v>
      </c>
      <c r="AE8" s="18">
        <f>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IF(AE8=0,1,ABS(AH8-0.25))</f>
        <v>1</v>
      </c>
      <c r="AK8" s="12">
        <f>IF(T8=0,1,ABS(W8-0.5))</f>
        <v>1</v>
      </c>
      <c r="AL8" s="12">
        <f>IF(T8=0,1,ABS(W8-0.75))</f>
        <v>1</v>
      </c>
      <c r="AM8" s="12">
        <f>IF(T8=0,1,ABS(W8-0.9))</f>
        <v>1</v>
      </c>
      <c r="AQ8" s="27" t="s">
        <v>6</v>
      </c>
      <c r="AR8" s="28"/>
      <c r="AS8" s="28" t="s">
        <v>7</v>
      </c>
      <c r="AT8" s="28"/>
      <c r="AU8" s="28"/>
      <c r="AV8" s="28"/>
      <c r="AW8" s="45"/>
    </row>
    <row r="9" spans="1:54" ht="12" customHeight="1" x14ac:dyDescent="0.25">
      <c r="A9" s="5">
        <f t="shared" ref="A9:A72" si="1">IF(I9="A",25,IF(I9="B",25,IF(I9="C",25,IF(I9="D",15,IF(I9="E",10,0)))))</f>
        <v>0</v>
      </c>
      <c r="B9" s="5">
        <f t="shared" ref="B9:B72" si="2">IF(G9="I",20,IF(G9="II",20,IF(G9="III",20,IF(G9="IV",20,IF(G9="V",20,0)))))</f>
        <v>0</v>
      </c>
      <c r="C9" s="14">
        <f>C8-1</f>
        <v>159</v>
      </c>
      <c r="F9" s="242">
        <f>VLOOKUP(C9,Blad1!$A:$M,13,0)</f>
        <v>230</v>
      </c>
      <c r="G9" s="67" t="str">
        <f t="shared" ref="G9:G72" si="3">IF(C9=121,"I",IF(C9=115,"II",IF(C9=109,"III",IF(C9=103,"IV",IF(C9=0,"V","")))))</f>
        <v/>
      </c>
      <c r="H9" s="4" t="str">
        <f>IF(G9="I",$K9,IF(G9="II",$K9-SUM(H8:H$8),IF(G9="III",$K9-SUM(H8:H$8),IF(G9="IV",$K9-SUM(H8:H$8),IF(G9="V",1-SUM(H8:H$8)," ")))))</f>
        <v xml:space="preserve"> </v>
      </c>
      <c r="I9" s="68" t="str">
        <f t="shared" ref="I9:I72" si="4">IF(C9=117,"A",IF(C9=108,"B",IF(C9=99,"C",IF(C9=92,"D",IF(C9=0,"E","")))))</f>
        <v/>
      </c>
      <c r="J9" s="43" t="str">
        <f>IF(I9="A",$K9,IF(I9="B",$K9-SUM(J8:J$8),IF(I9="C",$K9-SUM(J8:J$8),IF(I9="D",$K9-SUM(J8:J$8),IF(I9="E",1-SUM(J8:J$8)," ")))))</f>
        <v xml:space="preserve"> </v>
      </c>
      <c r="K9" s="1">
        <f>IF(C$4=0,0,(SUM(D$8:D9)/C$4))</f>
        <v>0</v>
      </c>
      <c r="L9" s="9" t="str">
        <f t="shared" si="0"/>
        <v xml:space="preserve"> </v>
      </c>
      <c r="M9" s="2" t="str">
        <f>IF(U9=2,K9,IF(W9=2,K9-SUM(M8:M$8),IF(X9=2,K9-SUM(M8:M$8),IF(X8=2,1-SUM(M8:M$8)," "))))</f>
        <v xml:space="preserve"> </v>
      </c>
      <c r="N9" s="1" t="str">
        <f t="shared" ref="N9:N72" si="5">IF(OR(O9="Plus",O9="Basis",O9="Breedte"),K9," ")</f>
        <v xml:space="preserve"> </v>
      </c>
      <c r="P9" s="3" t="str">
        <f>IF(O9="Plus",$K9,IF(O9="Basis",$K9-SUM(P8:P$8),IF(O9="Breedte",$K9-SUM(P8:P$8),IF(O8="Breedte",1-SUM(P8:P$8)," "))))</f>
        <v xml:space="preserve"> </v>
      </c>
      <c r="Q9" s="57" t="str">
        <f t="shared" ref="Q9:Q72" si="6">IF(L8="plus",IF(E9=0,"",CONCATENATE(E9,", ")),IF(L8="basis",IF(E9=0,"",CONCATENATE(E9,", ")),CONCATENATE(Q8,IF(E9=0,"",CONCATENATE(E9,", ")))))</f>
        <v/>
      </c>
      <c r="R9" s="180">
        <f t="shared" ref="R9:R72" si="7">F9</f>
        <v>230</v>
      </c>
      <c r="S9" s="12">
        <f>C9</f>
        <v>159</v>
      </c>
      <c r="T9" s="18">
        <f t="shared" ref="T9:T72" si="8">K9</f>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ref="Y9:Y72" si="9">IF(D9=0,1,ABS(K9-0.2))</f>
        <v>1</v>
      </c>
      <c r="Z9" s="12">
        <f t="shared" ref="Z9:Z72" si="10">IF(D9=0,1,ABS(K9-0.5))</f>
        <v>1</v>
      </c>
      <c r="AA9" s="12">
        <f t="shared" ref="AA9:AA72" si="11">IF(D9=0,1,ABS(K9-0.8))</f>
        <v>1</v>
      </c>
      <c r="AB9" s="12">
        <f t="shared" ref="AB9:AB72" si="12">IF(D9=0,1,ABS(K9-1))</f>
        <v>1</v>
      </c>
      <c r="AD9" s="12">
        <f>S9</f>
        <v>159</v>
      </c>
      <c r="AE9" s="18">
        <f t="shared" ref="AE9:AE72" si="13">K9</f>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ref="AJ9:AJ72" si="14">IF(AE9=0,1,ABS(AH9-0.25))</f>
        <v>1</v>
      </c>
      <c r="AK9" s="12">
        <f>IF(T9=0,1,ABS(W9-0.5))</f>
        <v>1</v>
      </c>
      <c r="AL9" s="12">
        <f>IF(T9=0,1,ABS(W9-0.75))</f>
        <v>1</v>
      </c>
      <c r="AM9" s="12">
        <f>IF(T9=0,1,ABS(W9-0.9))</f>
        <v>1</v>
      </c>
      <c r="AQ9" s="30"/>
      <c r="AR9" s="31"/>
      <c r="AS9" s="32" t="s">
        <v>17</v>
      </c>
      <c r="AT9" s="32" t="s">
        <v>18</v>
      </c>
      <c r="AU9" s="32" t="s">
        <v>19</v>
      </c>
      <c r="AV9" s="32" t="s">
        <v>20</v>
      </c>
      <c r="AW9" s="45"/>
    </row>
    <row r="10" spans="1:54" ht="12" customHeight="1" x14ac:dyDescent="0.25">
      <c r="A10" s="5">
        <f t="shared" si="1"/>
        <v>0</v>
      </c>
      <c r="B10" s="5">
        <f t="shared" si="2"/>
        <v>0</v>
      </c>
      <c r="C10" s="14">
        <f t="shared" ref="C10:C73" si="15">C9-1</f>
        <v>158</v>
      </c>
      <c r="F10" s="242">
        <f>VLOOKUP(C10,Blad1!$A:$M,13,0)</f>
        <v>230</v>
      </c>
      <c r="G10" s="67" t="str">
        <f t="shared" si="3"/>
        <v/>
      </c>
      <c r="H10" s="4" t="str">
        <f>IF(G10="I",$K10,IF(G10="II",$K10-SUM(H$8:H9),IF(G10="III",$K10-SUM(H$8:H9),IF(G10="IV",$K10-SUM(H$8:H9),IF(G10="V",1-SUM(H$8:H9)," ")))))</f>
        <v xml:space="preserve"> </v>
      </c>
      <c r="I10" s="68" t="str">
        <f t="shared" si="4"/>
        <v/>
      </c>
      <c r="J10" s="43" t="str">
        <f>IF(I10="A",$K10,IF(I10="B",$K10-SUM(J$8:J9),IF(I10="C",$K10-SUM(J$8:J9),IF(I10="D",$K10-SUM(J$8:J9),IF(I10="E",1-SUM(J$8:J9)," ")))))</f>
        <v xml:space="preserve"> </v>
      </c>
      <c r="K10" s="1">
        <f>IF(C$4=0,0,(SUM(D$8:D10)/C$4))</f>
        <v>0</v>
      </c>
      <c r="L10" s="9" t="str">
        <f t="shared" si="0"/>
        <v xml:space="preserve"> </v>
      </c>
      <c r="M10" s="2" t="str">
        <f>IF(U10=2,K10,IF(W10=2,K10-SUM(M$8:M9),IF(X10=2,K10-SUM(M$8:M9),IF(X9=2,1-SUM(M$8:M9)," "))))</f>
        <v xml:space="preserve"> </v>
      </c>
      <c r="N10" s="1" t="str">
        <f t="shared" si="5"/>
        <v xml:space="preserve"> </v>
      </c>
      <c r="P10" s="3" t="str">
        <f>IF(O10="Plus",$K10,IF(O10="Basis",$K10-SUM(P$8:P9),IF(O10="Breedte",$K10-SUM(P$8:P9),IF(O9="Breedte",1-SUM(P$8:P9)," "))))</f>
        <v xml:space="preserve"> </v>
      </c>
      <c r="Q10" s="57" t="str">
        <f t="shared" si="6"/>
        <v/>
      </c>
      <c r="R10" s="180">
        <f t="shared" si="7"/>
        <v>230</v>
      </c>
      <c r="S10" s="12">
        <f t="shared" ref="S10:S73" si="16">C10</f>
        <v>158</v>
      </c>
      <c r="T10" s="18">
        <f t="shared" si="8"/>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9"/>
        <v>1</v>
      </c>
      <c r="Z10" s="12">
        <f t="shared" si="10"/>
        <v>1</v>
      </c>
      <c r="AA10" s="12">
        <f t="shared" si="11"/>
        <v>1</v>
      </c>
      <c r="AB10" s="12">
        <f t="shared" si="12"/>
        <v>1</v>
      </c>
      <c r="AD10" s="12">
        <f t="shared" ref="AD10:AD73" si="17">S10</f>
        <v>158</v>
      </c>
      <c r="AE10" s="18">
        <f t="shared" si="13"/>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4"/>
        <v>1</v>
      </c>
      <c r="AK10" s="12">
        <f t="shared" ref="AK10:AK73" si="18">IF(T10=0,1,ABS(W10-0.5))</f>
        <v>1</v>
      </c>
      <c r="AL10" s="12">
        <f t="shared" ref="AL10:AL73" si="19">IF(T10=0,1,ABS(W10-0.75))</f>
        <v>1</v>
      </c>
      <c r="AM10" s="12">
        <f t="shared" ref="AM10:AM73" si="20">IF(T10=0,1,ABS(W10-0.9))</f>
        <v>1</v>
      </c>
      <c r="AQ10" s="49" t="s">
        <v>26</v>
      </c>
      <c r="AR10" s="50">
        <v>0.2</v>
      </c>
      <c r="AS10" s="145">
        <f>IF($U3=0,0,VLOOKUP("I",$G:$S,13,FALSE))</f>
        <v>121</v>
      </c>
      <c r="AT10" s="145">
        <f>AU10*AT$14</f>
        <v>0</v>
      </c>
      <c r="AU10" s="146">
        <f>AV10</f>
        <v>0</v>
      </c>
      <c r="AV10" s="146">
        <f>IF($U3=0,0,VLOOKUP("I",$G:$S,5,FALSE))</f>
        <v>0</v>
      </c>
      <c r="AW10" s="45"/>
    </row>
    <row r="11" spans="1:54" ht="12" customHeight="1" x14ac:dyDescent="0.25">
      <c r="A11" s="5">
        <f t="shared" si="1"/>
        <v>0</v>
      </c>
      <c r="B11" s="5">
        <f t="shared" si="2"/>
        <v>0</v>
      </c>
      <c r="C11" s="14">
        <f t="shared" si="15"/>
        <v>157</v>
      </c>
      <c r="F11" s="242">
        <f>VLOOKUP(C11,Blad1!$A:$M,13,0)</f>
        <v>230</v>
      </c>
      <c r="G11" s="67" t="str">
        <f t="shared" si="3"/>
        <v/>
      </c>
      <c r="H11" s="4" t="str">
        <f>IF(G11="I",$K11,IF(G11="II",$K11-SUM(H$8:H10),IF(G11="III",$K11-SUM(H$8:H10),IF(G11="IV",$K11-SUM(H$8:H10),IF(G11="V",1-SUM(H$8:H10)," ")))))</f>
        <v xml:space="preserve"> </v>
      </c>
      <c r="I11" s="68" t="str">
        <f t="shared" si="4"/>
        <v/>
      </c>
      <c r="J11" s="43" t="str">
        <f>IF(I11="A",$K11,IF(I11="B",$K11-SUM(J$8:J10),IF(I11="C",$K11-SUM(J$8:J10),IF(I11="D",$K11-SUM(J$8:J10),IF(I11="E",1-SUM(J$8:J10)," ")))))</f>
        <v xml:space="preserve"> </v>
      </c>
      <c r="K11" s="1">
        <f>IF(C$4=0,0,(SUM(D$8:D11)/C$4))</f>
        <v>0</v>
      </c>
      <c r="L11" s="9" t="str">
        <f t="shared" si="0"/>
        <v xml:space="preserve"> </v>
      </c>
      <c r="M11" s="2" t="str">
        <f>IF(U11=2,K11,IF(W11=2,K11-SUM(M$8:M10),IF(X11=2,K11-SUM(M$8:M10),IF(X10=2,1-SUM(M$8:M10)," "))))</f>
        <v xml:space="preserve"> </v>
      </c>
      <c r="N11" s="1" t="str">
        <f t="shared" si="5"/>
        <v xml:space="preserve"> </v>
      </c>
      <c r="P11" s="3" t="str">
        <f>IF(O11="Plus",$K11,IF(O11="Basis",$K11-SUM(P$8:P10),IF(O11="Breedte",$K11-SUM(P$8:P10),IF(O10="Breedte",1-SUM(P$8:P10)," "))))</f>
        <v xml:space="preserve"> </v>
      </c>
      <c r="Q11" s="57" t="str">
        <f t="shared" si="6"/>
        <v/>
      </c>
      <c r="R11" s="180">
        <f t="shared" si="7"/>
        <v>230</v>
      </c>
      <c r="S11" s="12">
        <f t="shared" si="16"/>
        <v>157</v>
      </c>
      <c r="T11" s="18">
        <f t="shared" si="8"/>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9"/>
        <v>1</v>
      </c>
      <c r="Z11" s="12">
        <f t="shared" si="10"/>
        <v>1</v>
      </c>
      <c r="AA11" s="12">
        <f t="shared" si="11"/>
        <v>1</v>
      </c>
      <c r="AB11" s="12">
        <f t="shared" si="12"/>
        <v>1</v>
      </c>
      <c r="AD11" s="12">
        <f t="shared" si="17"/>
        <v>157</v>
      </c>
      <c r="AE11" s="18">
        <f t="shared" si="13"/>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4"/>
        <v>1</v>
      </c>
      <c r="AK11" s="12">
        <f t="shared" si="18"/>
        <v>1</v>
      </c>
      <c r="AL11" s="12">
        <f t="shared" si="19"/>
        <v>1</v>
      </c>
      <c r="AM11" s="12">
        <f t="shared" si="20"/>
        <v>1</v>
      </c>
      <c r="AQ11" s="49" t="s">
        <v>30</v>
      </c>
      <c r="AR11" s="50">
        <v>0.6</v>
      </c>
      <c r="AS11" s="145">
        <f>IF($U4=0,0,VLOOKUP("IV",$G:$S,13,FALSE))</f>
        <v>103</v>
      </c>
      <c r="AT11" s="145">
        <f>AU11*AT$14</f>
        <v>0</v>
      </c>
      <c r="AU11" s="146">
        <f>AV11-AV10</f>
        <v>0</v>
      </c>
      <c r="AV11" s="146">
        <f>IF($U4=0,0,VLOOKUP("IV",$G:$S,5,FALSE))</f>
        <v>0</v>
      </c>
      <c r="AW11" s="45"/>
    </row>
    <row r="12" spans="1:54" ht="12" customHeight="1" x14ac:dyDescent="0.25">
      <c r="A12" s="5">
        <f t="shared" si="1"/>
        <v>0</v>
      </c>
      <c r="B12" s="5">
        <f t="shared" si="2"/>
        <v>0</v>
      </c>
      <c r="C12" s="14">
        <f t="shared" si="15"/>
        <v>156</v>
      </c>
      <c r="F12" s="242">
        <f>VLOOKUP(C12,Blad1!$A:$M,13,0)</f>
        <v>230</v>
      </c>
      <c r="G12" s="67" t="str">
        <f t="shared" si="3"/>
        <v/>
      </c>
      <c r="H12" s="4" t="str">
        <f>IF(G12="I",$K12,IF(G12="II",$K12-SUM(H$8:H11),IF(G12="III",$K12-SUM(H$8:H11),IF(G12="IV",$K12-SUM(H$8:H11),IF(G12="V",1-SUM(H$8:H11)," ")))))</f>
        <v xml:space="preserve"> </v>
      </c>
      <c r="I12" s="68" t="str">
        <f t="shared" si="4"/>
        <v/>
      </c>
      <c r="J12" s="43" t="str">
        <f>IF(I12="A",$K12,IF(I12="B",$K12-SUM(J$8:J11),IF(I12="C",$K12-SUM(J$8:J11),IF(I12="D",$K12-SUM(J$8:J11),IF(I12="E",1-SUM(J$8:J11)," ")))))</f>
        <v xml:space="preserve"> </v>
      </c>
      <c r="K12" s="1">
        <f>IF(C$4=0,0,(SUM(D$8:D12)/C$4))</f>
        <v>0</v>
      </c>
      <c r="L12" s="9" t="str">
        <f t="shared" si="0"/>
        <v xml:space="preserve"> </v>
      </c>
      <c r="M12" s="2" t="str">
        <f>IF(U12=2,K12,IF(W12=2,K12-SUM(M$8:M11),IF(X12=2,K12-SUM(M$8:M11),IF(X11=2,1-SUM(M$8:M11)," "))))</f>
        <v xml:space="preserve"> </v>
      </c>
      <c r="N12" s="1" t="str">
        <f t="shared" si="5"/>
        <v xml:space="preserve"> </v>
      </c>
      <c r="P12" s="3" t="str">
        <f>IF(O12="Plus",$K12,IF(O12="Basis",$K12-SUM(P$8:P11),IF(O12="Breedte",$K12-SUM(P$8:P11),IF(O11="Breedte",1-SUM(P$8:P11)," "))))</f>
        <v xml:space="preserve"> </v>
      </c>
      <c r="Q12" s="57" t="str">
        <f t="shared" si="6"/>
        <v/>
      </c>
      <c r="R12" s="180">
        <f t="shared" si="7"/>
        <v>230</v>
      </c>
      <c r="S12" s="12">
        <f t="shared" si="16"/>
        <v>156</v>
      </c>
      <c r="T12" s="18">
        <f t="shared" si="8"/>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9"/>
        <v>1</v>
      </c>
      <c r="Z12" s="12">
        <f t="shared" si="10"/>
        <v>1</v>
      </c>
      <c r="AA12" s="12">
        <f t="shared" si="11"/>
        <v>1</v>
      </c>
      <c r="AB12" s="12">
        <f t="shared" si="12"/>
        <v>1</v>
      </c>
      <c r="AD12" s="12">
        <f t="shared" si="17"/>
        <v>156</v>
      </c>
      <c r="AE12" s="18">
        <f t="shared" si="13"/>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4"/>
        <v>1</v>
      </c>
      <c r="AK12" s="12">
        <f t="shared" si="18"/>
        <v>1</v>
      </c>
      <c r="AL12" s="12">
        <f t="shared" si="19"/>
        <v>1</v>
      </c>
      <c r="AM12" s="12">
        <f t="shared" si="20"/>
        <v>1</v>
      </c>
      <c r="AQ12" s="49" t="s">
        <v>29</v>
      </c>
      <c r="AR12" s="50">
        <v>0.2</v>
      </c>
      <c r="AS12" s="145">
        <f>IF($U5=0,0,VLOOKUP("V",$G:$S,13,FALSE))</f>
        <v>0</v>
      </c>
      <c r="AT12" s="145">
        <f>AU12*AT$14</f>
        <v>0</v>
      </c>
      <c r="AU12" s="146">
        <f>AV12-AV11</f>
        <v>0</v>
      </c>
      <c r="AV12" s="146">
        <f>IF($U5=0,0,VLOOKUP("V",$G:$S,5,FALSE))</f>
        <v>0</v>
      </c>
      <c r="AW12" s="45"/>
    </row>
    <row r="13" spans="1:54" ht="12" customHeight="1" x14ac:dyDescent="0.25">
      <c r="A13" s="5">
        <f t="shared" si="1"/>
        <v>0</v>
      </c>
      <c r="B13" s="5">
        <f t="shared" si="2"/>
        <v>0</v>
      </c>
      <c r="C13" s="14">
        <f t="shared" si="15"/>
        <v>155</v>
      </c>
      <c r="F13" s="242">
        <f>VLOOKUP(C13,Blad1!$A:$M,13,0)</f>
        <v>230</v>
      </c>
      <c r="G13" s="67" t="str">
        <f t="shared" si="3"/>
        <v/>
      </c>
      <c r="H13" s="4" t="str">
        <f>IF(G13="I",$K13,IF(G13="II",$K13-SUM(H$8:H12),IF(G13="III",$K13-SUM(H$8:H12),IF(G13="IV",$K13-SUM(H$8:H12),IF(G13="V",1-SUM(H$8:H12)," ")))))</f>
        <v xml:space="preserve"> </v>
      </c>
      <c r="I13" s="68" t="str">
        <f t="shared" si="4"/>
        <v/>
      </c>
      <c r="J13" s="43" t="str">
        <f>IF(I13="A",$K13,IF(I13="B",$K13-SUM(J$8:J12),IF(I13="C",$K13-SUM(J$8:J12),IF(I13="D",$K13-SUM(J$8:J12),IF(I13="E",1-SUM(J$8:J12)," ")))))</f>
        <v xml:space="preserve"> </v>
      </c>
      <c r="K13" s="1">
        <f>IF(C$4=0,0,(SUM(D$8:D13)/C$4))</f>
        <v>0</v>
      </c>
      <c r="L13" s="9" t="str">
        <f t="shared" si="0"/>
        <v xml:space="preserve"> </v>
      </c>
      <c r="M13" s="2" t="str">
        <f>IF(U13=2,K13,IF(W13=2,K13-SUM(M$8:M12),IF(X13=2,K13-SUM(M$8:M12),IF(X12=2,1-SUM(M$8:M12)," "))))</f>
        <v xml:space="preserve"> </v>
      </c>
      <c r="N13" s="1" t="str">
        <f t="shared" si="5"/>
        <v xml:space="preserve"> </v>
      </c>
      <c r="P13" s="3" t="str">
        <f>IF(O13="Plus",$K13,IF(O13="Basis",$K13-SUM(P$8:P12),IF(O13="Breedte",$K13-SUM(P$8:P12),IF(O12="Breedte",1-SUM(P$8:P12)," "))))</f>
        <v xml:space="preserve"> </v>
      </c>
      <c r="Q13" s="57" t="str">
        <f t="shared" si="6"/>
        <v/>
      </c>
      <c r="R13" s="180">
        <f t="shared" si="7"/>
        <v>230</v>
      </c>
      <c r="S13" s="12">
        <f t="shared" si="16"/>
        <v>155</v>
      </c>
      <c r="T13" s="18">
        <f t="shared" si="8"/>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9"/>
        <v>1</v>
      </c>
      <c r="Z13" s="12">
        <f t="shared" si="10"/>
        <v>1</v>
      </c>
      <c r="AA13" s="12">
        <f t="shared" si="11"/>
        <v>1</v>
      </c>
      <c r="AB13" s="12">
        <f t="shared" si="12"/>
        <v>1</v>
      </c>
      <c r="AD13" s="12">
        <f t="shared" si="17"/>
        <v>155</v>
      </c>
      <c r="AE13" s="18">
        <f t="shared" si="13"/>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4"/>
        <v>1</v>
      </c>
      <c r="AK13" s="12">
        <f t="shared" si="18"/>
        <v>1</v>
      </c>
      <c r="AL13" s="12">
        <f t="shared" si="19"/>
        <v>1</v>
      </c>
      <c r="AM13" s="12">
        <f t="shared" si="20"/>
        <v>1</v>
      </c>
      <c r="AQ13" s="49"/>
      <c r="AR13" s="50"/>
      <c r="AS13" s="145"/>
      <c r="AT13" s="145"/>
      <c r="AU13" s="146"/>
      <c r="AV13" s="146">
        <f>IF(SUM(AT10:AT12)&lt;AT14,1,0)</f>
        <v>0</v>
      </c>
      <c r="AW13" s="45"/>
    </row>
    <row r="14" spans="1:54" ht="12" customHeight="1" thickBot="1" x14ac:dyDescent="0.3">
      <c r="A14" s="5">
        <f t="shared" si="1"/>
        <v>0</v>
      </c>
      <c r="B14" s="5">
        <f t="shared" si="2"/>
        <v>0</v>
      </c>
      <c r="C14" s="14">
        <f t="shared" si="15"/>
        <v>154</v>
      </c>
      <c r="F14" s="242">
        <f>VLOOKUP(C14,Blad1!$A:$M,13,0)</f>
        <v>230</v>
      </c>
      <c r="G14" s="67" t="str">
        <f t="shared" si="3"/>
        <v/>
      </c>
      <c r="H14" s="4" t="str">
        <f>IF(G14="I",$K14,IF(G14="II",$K14-SUM(H$8:H13),IF(G14="III",$K14-SUM(H$8:H13),IF(G14="IV",$K14-SUM(H$8:H13),IF(G14="V",1-SUM(H$8:H13)," ")))))</f>
        <v xml:space="preserve"> </v>
      </c>
      <c r="I14" s="68" t="str">
        <f t="shared" si="4"/>
        <v/>
      </c>
      <c r="J14" s="43" t="str">
        <f>IF(I14="A",$K14,IF(I14="B",$K14-SUM(J$8:J13),IF(I14="C",$K14-SUM(J$8:J13),IF(I14="D",$K14-SUM(J$8:J13),IF(I14="E",1-SUM(J$8:J13)," ")))))</f>
        <v xml:space="preserve"> </v>
      </c>
      <c r="K14" s="1">
        <f>IF(C$4=0,0,(SUM(D$8:D14)/C$4))</f>
        <v>0</v>
      </c>
      <c r="L14" s="9" t="str">
        <f t="shared" si="0"/>
        <v xml:space="preserve"> </v>
      </c>
      <c r="M14" s="2" t="str">
        <f>IF(U14=2,K14,IF(W14=2,K14-SUM(M$8:M13),IF(X14=2,K14-SUM(M$8:M13),IF(X13=2,1-SUM(M$8:M13)," "))))</f>
        <v xml:space="preserve"> </v>
      </c>
      <c r="N14" s="1" t="str">
        <f t="shared" si="5"/>
        <v xml:space="preserve"> </v>
      </c>
      <c r="P14" s="3" t="str">
        <f>IF(O14="Plus",$K14,IF(O14="Basis",$K14-SUM(P$8:P13),IF(O14="Breedte",$K14-SUM(P$8:P13),IF(O13="Breedte",1-SUM(P$8:P13)," "))))</f>
        <v xml:space="preserve"> </v>
      </c>
      <c r="Q14" s="57" t="str">
        <f t="shared" si="6"/>
        <v/>
      </c>
      <c r="R14" s="180">
        <f t="shared" si="7"/>
        <v>230</v>
      </c>
      <c r="S14" s="12">
        <f t="shared" si="16"/>
        <v>154</v>
      </c>
      <c r="T14" s="18">
        <f t="shared" si="8"/>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9"/>
        <v>1</v>
      </c>
      <c r="Z14" s="12">
        <f t="shared" si="10"/>
        <v>1</v>
      </c>
      <c r="AA14" s="12">
        <f t="shared" si="11"/>
        <v>1</v>
      </c>
      <c r="AB14" s="12">
        <f t="shared" si="12"/>
        <v>1</v>
      </c>
      <c r="AD14" s="12">
        <f t="shared" si="17"/>
        <v>154</v>
      </c>
      <c r="AE14" s="18">
        <f t="shared" si="13"/>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4"/>
        <v>1</v>
      </c>
      <c r="AK14" s="12">
        <f t="shared" si="18"/>
        <v>1</v>
      </c>
      <c r="AL14" s="12">
        <f t="shared" si="19"/>
        <v>1</v>
      </c>
      <c r="AM14" s="12">
        <f t="shared" si="20"/>
        <v>1</v>
      </c>
      <c r="AQ14" s="34"/>
      <c r="AR14" s="35"/>
      <c r="AS14" s="147"/>
      <c r="AT14" s="148">
        <f>$C$4</f>
        <v>0</v>
      </c>
      <c r="AU14" s="147"/>
      <c r="AV14" s="147"/>
      <c r="AW14" s="45"/>
      <c r="AX14" s="71"/>
    </row>
    <row r="15" spans="1:54" ht="12" customHeight="1" thickTop="1" thickBot="1" x14ac:dyDescent="0.3">
      <c r="A15" s="5">
        <f t="shared" si="1"/>
        <v>0</v>
      </c>
      <c r="B15" s="5">
        <f t="shared" si="2"/>
        <v>0</v>
      </c>
      <c r="C15" s="14">
        <f t="shared" si="15"/>
        <v>153</v>
      </c>
      <c r="E15" s="56"/>
      <c r="F15" s="242">
        <f>VLOOKUP(C15,Blad1!$A:$M,13,0)</f>
        <v>230</v>
      </c>
      <c r="G15" s="67" t="str">
        <f t="shared" si="3"/>
        <v/>
      </c>
      <c r="H15" s="4" t="str">
        <f>IF(G15="I",$K15,IF(G15="II",$K15-SUM(H$8:H14),IF(G15="III",$K15-SUM(H$8:H14),IF(G15="IV",$K15-SUM(H$8:H14),IF(G15="V",1-SUM(H$8:H14)," ")))))</f>
        <v xml:space="preserve"> </v>
      </c>
      <c r="I15" s="68" t="str">
        <f t="shared" si="4"/>
        <v/>
      </c>
      <c r="J15" s="43" t="str">
        <f>IF(I15="A",$K15,IF(I15="B",$K15-SUM(J$8:J14),IF(I15="C",$K15-SUM(J$8:J14),IF(I15="D",$K15-SUM(J$8:J14),IF(I15="E",1-SUM(J$8:J14)," ")))))</f>
        <v xml:space="preserve"> </v>
      </c>
      <c r="K15" s="1">
        <f>IF(C$4=0,0,(SUM(D$8:D15)/C$4))</f>
        <v>0</v>
      </c>
      <c r="L15" s="9" t="str">
        <f t="shared" si="0"/>
        <v xml:space="preserve"> </v>
      </c>
      <c r="M15" s="2" t="str">
        <f>IF(U15=2,K15,IF(W15=2,K15-SUM(M$8:M14),IF(X15=2,K15-SUM(M$8:M14),IF(X14=2,1-SUM(M$8:M14)," "))))</f>
        <v xml:space="preserve"> </v>
      </c>
      <c r="N15" s="1" t="str">
        <f t="shared" si="5"/>
        <v xml:space="preserve"> </v>
      </c>
      <c r="P15" s="3" t="str">
        <f>IF(O15="Plus",$K15,IF(O15="Basis",$K15-SUM(P$8:P14),IF(O15="Breedte",$K15-SUM(P$8:P14),IF(O14="Breedte",1-SUM(P$8:P14)," "))))</f>
        <v xml:space="preserve"> </v>
      </c>
      <c r="Q15" s="57" t="str">
        <f t="shared" si="6"/>
        <v/>
      </c>
      <c r="R15" s="180">
        <f t="shared" si="7"/>
        <v>230</v>
      </c>
      <c r="S15" s="12">
        <f t="shared" si="16"/>
        <v>153</v>
      </c>
      <c r="T15" s="18">
        <f t="shared" si="8"/>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9"/>
        <v>1</v>
      </c>
      <c r="Z15" s="12">
        <f t="shared" si="10"/>
        <v>1</v>
      </c>
      <c r="AA15" s="12">
        <f t="shared" si="11"/>
        <v>1</v>
      </c>
      <c r="AB15" s="12">
        <f t="shared" si="12"/>
        <v>1</v>
      </c>
      <c r="AD15" s="12">
        <f t="shared" si="17"/>
        <v>153</v>
      </c>
      <c r="AE15" s="18">
        <f t="shared" si="13"/>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4"/>
        <v>1</v>
      </c>
      <c r="AK15" s="12">
        <f t="shared" si="18"/>
        <v>1</v>
      </c>
      <c r="AL15" s="12">
        <f t="shared" si="19"/>
        <v>1</v>
      </c>
      <c r="AM15" s="12">
        <f t="shared" si="20"/>
        <v>1</v>
      </c>
      <c r="AV15" s="130"/>
      <c r="AW15" s="136"/>
      <c r="AX15" s="136"/>
    </row>
    <row r="16" spans="1:54" ht="12" customHeight="1" thickTop="1" thickBot="1" x14ac:dyDescent="0.3">
      <c r="A16" s="5">
        <f t="shared" si="1"/>
        <v>0</v>
      </c>
      <c r="B16" s="5">
        <f t="shared" si="2"/>
        <v>0</v>
      </c>
      <c r="C16" s="14">
        <f t="shared" si="15"/>
        <v>152</v>
      </c>
      <c r="F16" s="242">
        <f>VLOOKUP(C16,Blad1!$A:$M,13,0)</f>
        <v>230</v>
      </c>
      <c r="G16" s="67" t="str">
        <f t="shared" si="3"/>
        <v/>
      </c>
      <c r="H16" s="4" t="str">
        <f>IF(G16="I",$K16,IF(G16="II",$K16-SUM(H$8:H15),IF(G16="III",$K16-SUM(H$8:H15),IF(G16="IV",$K16-SUM(H$8:H15),IF(G16="V",1-SUM(H$8:H15)," ")))))</f>
        <v xml:space="preserve"> </v>
      </c>
      <c r="I16" s="68" t="str">
        <f t="shared" si="4"/>
        <v/>
      </c>
      <c r="J16" s="43" t="str">
        <f>IF(I16="A",$K16,IF(I16="B",$K16-SUM(J$8:J15),IF(I16="C",$K16-SUM(J$8:J15),IF(I16="D",$K16-SUM(J$8:J15),IF(I16="E",1-SUM(J$8:J15)," ")))))</f>
        <v xml:space="preserve"> </v>
      </c>
      <c r="K16" s="1">
        <f>IF(C$4=0,0,(SUM(D$8:D16)/C$4))</f>
        <v>0</v>
      </c>
      <c r="L16" s="9" t="str">
        <f t="shared" si="0"/>
        <v xml:space="preserve"> </v>
      </c>
      <c r="M16" s="2" t="str">
        <f>IF(U16=2,K16,IF(W16=2,K16-SUM(M$8:M15),IF(X16=2,K16-SUM(M$8:M15),IF(X15=2,1-SUM(M$8:M15)," "))))</f>
        <v xml:space="preserve"> </v>
      </c>
      <c r="N16" s="1" t="str">
        <f t="shared" si="5"/>
        <v xml:space="preserve"> </v>
      </c>
      <c r="P16" s="3" t="str">
        <f>IF(O16="Plus",$K16,IF(O16="Basis",$K16-SUM(P$8:P15),IF(O16="Breedte",$K16-SUM(P$8:P15),IF(O15="Breedte",1-SUM(P$8:P15)," "))))</f>
        <v xml:space="preserve"> </v>
      </c>
      <c r="Q16" s="57" t="str">
        <f t="shared" si="6"/>
        <v/>
      </c>
      <c r="R16" s="180">
        <f t="shared" si="7"/>
        <v>230</v>
      </c>
      <c r="S16" s="12">
        <f t="shared" si="16"/>
        <v>152</v>
      </c>
      <c r="T16" s="18">
        <f t="shared" si="8"/>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9"/>
        <v>1</v>
      </c>
      <c r="Z16" s="12">
        <f t="shared" si="10"/>
        <v>1</v>
      </c>
      <c r="AA16" s="12">
        <f t="shared" si="11"/>
        <v>1</v>
      </c>
      <c r="AB16" s="12">
        <f t="shared" si="12"/>
        <v>1</v>
      </c>
      <c r="AD16" s="12">
        <f t="shared" si="17"/>
        <v>152</v>
      </c>
      <c r="AE16" s="18">
        <f t="shared" si="13"/>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4"/>
        <v>1</v>
      </c>
      <c r="AK16" s="12">
        <f t="shared" si="18"/>
        <v>1</v>
      </c>
      <c r="AL16" s="12">
        <f t="shared" si="19"/>
        <v>1</v>
      </c>
      <c r="AM16" s="12">
        <f t="shared" si="20"/>
        <v>1</v>
      </c>
      <c r="AP16" s="44"/>
      <c r="AQ16" s="27" t="s">
        <v>6</v>
      </c>
      <c r="AR16" s="28"/>
      <c r="AS16" s="28" t="s">
        <v>8</v>
      </c>
      <c r="AT16" s="28"/>
      <c r="AU16" s="28"/>
      <c r="AV16" s="51"/>
      <c r="AW16" s="141"/>
      <c r="AX16" s="132"/>
      <c r="AY16" s="28" t="s">
        <v>9</v>
      </c>
      <c r="AZ16" s="28"/>
      <c r="BA16" s="28"/>
      <c r="BB16" s="29"/>
    </row>
    <row r="17" spans="1:55" ht="12" customHeight="1" thickTop="1" x14ac:dyDescent="0.25">
      <c r="A17" s="5">
        <f t="shared" si="1"/>
        <v>0</v>
      </c>
      <c r="B17" s="5">
        <f t="shared" si="2"/>
        <v>0</v>
      </c>
      <c r="C17" s="14">
        <f t="shared" si="15"/>
        <v>151</v>
      </c>
      <c r="F17" s="242">
        <f>VLOOKUP(C17,Blad1!$A:$M,13,0)</f>
        <v>230</v>
      </c>
      <c r="G17" s="67" t="str">
        <f t="shared" si="3"/>
        <v/>
      </c>
      <c r="H17" s="4" t="str">
        <f>IF(G17="I",$K17,IF(G17="II",$K17-SUM(H$8:H16),IF(G17="III",$K17-SUM(H$8:H16),IF(G17="IV",$K17-SUM(H$8:H16),IF(G17="V",1-SUM(H$8:H16)," ")))))</f>
        <v xml:space="preserve"> </v>
      </c>
      <c r="I17" s="68" t="str">
        <f t="shared" si="4"/>
        <v/>
      </c>
      <c r="J17" s="43" t="str">
        <f>IF(I17="A",$K17,IF(I17="B",$K17-SUM(J$8:J16),IF(I17="C",$K17-SUM(J$8:J16),IF(I17="D",$K17-SUM(J$8:J16),IF(I17="E",1-SUM(J$8:J16)," ")))))</f>
        <v xml:space="preserve"> </v>
      </c>
      <c r="K17" s="1">
        <f>IF(C$4=0,0,(SUM(D$8:D17)/C$4))</f>
        <v>0</v>
      </c>
      <c r="L17" s="9" t="str">
        <f t="shared" si="0"/>
        <v xml:space="preserve"> </v>
      </c>
      <c r="M17" s="2" t="str">
        <f>IF(U17=2,K17,IF(W17=2,K17-SUM(M$8:M16),IF(X17=2,K17-SUM(M$8:M16),IF(X16=2,1-SUM(M$8:M16)," "))))</f>
        <v xml:space="preserve"> </v>
      </c>
      <c r="N17" s="1" t="str">
        <f t="shared" si="5"/>
        <v xml:space="preserve"> </v>
      </c>
      <c r="P17" s="3" t="str">
        <f>IF(O17="Plus",$K17,IF(O17="Basis",$K17-SUM(P$8:P16),IF(O17="Breedte",$K17-SUM(P$8:P16),IF(O16="Breedte",1-SUM(P$8:P16)," "))))</f>
        <v xml:space="preserve"> </v>
      </c>
      <c r="Q17" s="57" t="str">
        <f t="shared" si="6"/>
        <v/>
      </c>
      <c r="R17" s="180">
        <f t="shared" si="7"/>
        <v>230</v>
      </c>
      <c r="S17" s="12">
        <f t="shared" si="16"/>
        <v>151</v>
      </c>
      <c r="T17" s="18">
        <f t="shared" si="8"/>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9"/>
        <v>1</v>
      </c>
      <c r="Z17" s="12">
        <f t="shared" si="10"/>
        <v>1</v>
      </c>
      <c r="AA17" s="12">
        <f t="shared" si="11"/>
        <v>1</v>
      </c>
      <c r="AB17" s="12">
        <f t="shared" si="12"/>
        <v>1</v>
      </c>
      <c r="AD17" s="12">
        <f t="shared" si="17"/>
        <v>151</v>
      </c>
      <c r="AE17" s="18">
        <f t="shared" si="13"/>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4"/>
        <v>1</v>
      </c>
      <c r="AK17" s="12">
        <f t="shared" si="18"/>
        <v>1</v>
      </c>
      <c r="AL17" s="12">
        <f t="shared" si="19"/>
        <v>1</v>
      </c>
      <c r="AM17" s="12">
        <f t="shared" si="20"/>
        <v>1</v>
      </c>
      <c r="AP17" s="44"/>
      <c r="AQ17" s="30"/>
      <c r="AR17" s="31"/>
      <c r="AS17" s="32" t="s">
        <v>17</v>
      </c>
      <c r="AT17" s="32" t="s">
        <v>18</v>
      </c>
      <c r="AU17" s="32" t="s">
        <v>19</v>
      </c>
      <c r="AV17" s="138" t="s">
        <v>20</v>
      </c>
      <c r="AW17" s="139"/>
      <c r="AX17" s="139"/>
      <c r="AY17" s="32" t="s">
        <v>17</v>
      </c>
      <c r="AZ17" s="32" t="s">
        <v>31</v>
      </c>
      <c r="BA17" s="32" t="s">
        <v>19</v>
      </c>
      <c r="BB17" s="33" t="s">
        <v>20</v>
      </c>
    </row>
    <row r="18" spans="1:55" ht="12" customHeight="1" thickBot="1" x14ac:dyDescent="0.3">
      <c r="A18" s="5">
        <f t="shared" si="1"/>
        <v>0</v>
      </c>
      <c r="B18" s="5">
        <f t="shared" si="2"/>
        <v>0</v>
      </c>
      <c r="C18" s="14">
        <f t="shared" si="15"/>
        <v>150</v>
      </c>
      <c r="E18" s="56"/>
      <c r="F18" s="242">
        <f>VLOOKUP(C18,Blad1!$A:$M,13,0)</f>
        <v>230</v>
      </c>
      <c r="G18" s="67" t="str">
        <f t="shared" si="3"/>
        <v/>
      </c>
      <c r="H18" s="4" t="str">
        <f>IF(G18="I",$K18,IF(G18="II",$K18-SUM(H$8:H17),IF(G18="III",$K18-SUM(H$8:H17),IF(G18="IV",$K18-SUM(H$8:H17),IF(G18="V",1-SUM(H$8:H17)," ")))))</f>
        <v xml:space="preserve"> </v>
      </c>
      <c r="I18" s="68" t="str">
        <f t="shared" si="4"/>
        <v/>
      </c>
      <c r="J18" s="43" t="str">
        <f>IF(I18="A",$K18,IF(I18="B",$K18-SUM(J$8:J17),IF(I18="C",$K18-SUM(J$8:J17),IF(I18="D",$K18-SUM(J$8:J17),IF(I18="E",1-SUM(J$8:J17)," ")))))</f>
        <v xml:space="preserve"> </v>
      </c>
      <c r="K18" s="1">
        <f>IF(C$4=0,0,(SUM(D$8:D18)/C$4))</f>
        <v>0</v>
      </c>
      <c r="L18" s="9" t="str">
        <f t="shared" si="0"/>
        <v xml:space="preserve"> </v>
      </c>
      <c r="M18" s="2" t="str">
        <f>IF(U18=2,K18,IF(W18=2,K18-SUM(M$8:M17),IF(X18=2,K18-SUM(M$8:M17),IF(X17=2,1-SUM(M$8:M17)," "))))</f>
        <v xml:space="preserve"> </v>
      </c>
      <c r="N18" s="1" t="str">
        <f t="shared" si="5"/>
        <v xml:space="preserve"> </v>
      </c>
      <c r="P18" s="3" t="str">
        <f>IF(O18="Plus",$K18,IF(O18="Basis",$K18-SUM(P$8:P17),IF(O18="Breedte",$K18-SUM(P$8:P17),IF(O17="Breedte",1-SUM(P$8:P17)," "))))</f>
        <v xml:space="preserve"> </v>
      </c>
      <c r="Q18" s="57" t="str">
        <f t="shared" si="6"/>
        <v/>
      </c>
      <c r="R18" s="180">
        <f t="shared" si="7"/>
        <v>230</v>
      </c>
      <c r="S18" s="12">
        <f t="shared" si="16"/>
        <v>150</v>
      </c>
      <c r="T18" s="18">
        <f t="shared" si="8"/>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9"/>
        <v>1</v>
      </c>
      <c r="Z18" s="12">
        <f t="shared" si="10"/>
        <v>1</v>
      </c>
      <c r="AA18" s="12">
        <f t="shared" si="11"/>
        <v>1</v>
      </c>
      <c r="AB18" s="12">
        <f t="shared" si="12"/>
        <v>1</v>
      </c>
      <c r="AD18" s="12">
        <f t="shared" si="17"/>
        <v>150</v>
      </c>
      <c r="AE18" s="18">
        <f t="shared" si="13"/>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4"/>
        <v>1</v>
      </c>
      <c r="AK18" s="12">
        <f t="shared" si="18"/>
        <v>1</v>
      </c>
      <c r="AL18" s="12">
        <f t="shared" si="19"/>
        <v>1</v>
      </c>
      <c r="AM18" s="12">
        <f t="shared" si="20"/>
        <v>1</v>
      </c>
      <c r="AP18" s="44"/>
      <c r="AQ18" s="49" t="s">
        <v>24</v>
      </c>
      <c r="AR18" s="50">
        <v>0.2</v>
      </c>
      <c r="AS18" s="125">
        <f>IF($V3=0,0,VLOOKUP("Plus",$L:$T,8,FALSE))</f>
        <v>0</v>
      </c>
      <c r="AT18" s="19">
        <f>AU18*AT$22</f>
        <v>0</v>
      </c>
      <c r="AU18" s="20">
        <f>AV18</f>
        <v>0</v>
      </c>
      <c r="AV18" s="20">
        <f>IF($V3=0,0,VLOOKUP("Plus",$L:$T,9,FALSE))</f>
        <v>0</v>
      </c>
      <c r="AW18" s="131"/>
      <c r="AX18" s="132"/>
      <c r="AY18" s="46">
        <f>IF($W3=0,0,VLOOKUP("Plus",$O:$T,5,FALSE))</f>
        <v>0</v>
      </c>
      <c r="AZ18" s="47">
        <f>BA18*$AT$22</f>
        <v>0</v>
      </c>
      <c r="BA18" s="26">
        <f>BB18</f>
        <v>0</v>
      </c>
      <c r="BB18" s="22">
        <f>IF($W3=0,0,VLOOKUP("Plus",$O:$T,6,FALSE))</f>
        <v>0</v>
      </c>
      <c r="BC18" s="39"/>
    </row>
    <row r="19" spans="1:55" ht="12" customHeight="1" thickTop="1" thickBot="1" x14ac:dyDescent="0.3">
      <c r="A19" s="5">
        <f t="shared" si="1"/>
        <v>0</v>
      </c>
      <c r="B19" s="5">
        <f t="shared" si="2"/>
        <v>0</v>
      </c>
      <c r="C19" s="14">
        <f t="shared" si="15"/>
        <v>149</v>
      </c>
      <c r="F19" s="242">
        <f>VLOOKUP(C19,Blad1!$A:$M,13,0)</f>
        <v>230</v>
      </c>
      <c r="G19" s="67" t="str">
        <f t="shared" si="3"/>
        <v/>
      </c>
      <c r="H19" s="4" t="str">
        <f>IF(G19="I",$K19,IF(G19="II",$K19-SUM(H$8:H18),IF(G19="III",$K19-SUM(H$8:H18),IF(G19="IV",$K19-SUM(H$8:H18),IF(G19="V",1-SUM(H$8:H18)," ")))))</f>
        <v xml:space="preserve"> </v>
      </c>
      <c r="I19" s="68" t="str">
        <f t="shared" si="4"/>
        <v/>
      </c>
      <c r="J19" s="43" t="str">
        <f>IF(I19="A",$K19,IF(I19="B",$K19-SUM(J$8:J18),IF(I19="C",$K19-SUM(J$8:J18),IF(I19="D",$K19-SUM(J$8:J18),IF(I19="E",1-SUM(J$8:J18)," ")))))</f>
        <v xml:space="preserve"> </v>
      </c>
      <c r="K19" s="1">
        <f>IF(C$4=0,0,(SUM(D$8:D19)/C$4))</f>
        <v>0</v>
      </c>
      <c r="L19" s="9" t="str">
        <f t="shared" si="0"/>
        <v xml:space="preserve"> </v>
      </c>
      <c r="M19" s="2" t="str">
        <f>IF(U19=2,K19,IF(W19=2,K19-SUM(M$8:M18),IF(X19=2,K19-SUM(M$8:M18),IF(X18=2,1-SUM(M$8:M18)," "))))</f>
        <v xml:space="preserve"> </v>
      </c>
      <c r="N19" s="1" t="str">
        <f t="shared" si="5"/>
        <v xml:space="preserve"> </v>
      </c>
      <c r="P19" s="3" t="str">
        <f>IF(O19="Plus",$K19,IF(O19="Basis",$K19-SUM(P$8:P18),IF(O19="Breedte",$K19-SUM(P$8:P18),IF(O18="Breedte",1-SUM(P$8:P18)," "))))</f>
        <v xml:space="preserve"> </v>
      </c>
      <c r="Q19" s="57" t="str">
        <f t="shared" si="6"/>
        <v/>
      </c>
      <c r="R19" s="180">
        <f t="shared" si="7"/>
        <v>230</v>
      </c>
      <c r="S19" s="12">
        <f t="shared" si="16"/>
        <v>149</v>
      </c>
      <c r="T19" s="18">
        <f t="shared" si="8"/>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9"/>
        <v>1</v>
      </c>
      <c r="Z19" s="12">
        <f t="shared" si="10"/>
        <v>1</v>
      </c>
      <c r="AA19" s="12">
        <f t="shared" si="11"/>
        <v>1</v>
      </c>
      <c r="AB19" s="12">
        <f t="shared" si="12"/>
        <v>1</v>
      </c>
      <c r="AD19" s="12">
        <f t="shared" si="17"/>
        <v>149</v>
      </c>
      <c r="AE19" s="18">
        <f t="shared" si="13"/>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4"/>
        <v>1</v>
      </c>
      <c r="AK19" s="12">
        <f t="shared" si="18"/>
        <v>1</v>
      </c>
      <c r="AL19" s="12">
        <f t="shared" si="19"/>
        <v>1</v>
      </c>
      <c r="AM19" s="12">
        <f t="shared" si="20"/>
        <v>1</v>
      </c>
      <c r="AP19" s="44"/>
      <c r="AQ19" s="49" t="s">
        <v>22</v>
      </c>
      <c r="AR19" s="50">
        <v>0.6</v>
      </c>
      <c r="AS19" s="125">
        <f>IF($V4=0,0,VLOOKUP("Basis",$L:$T,8,FALSE))</f>
        <v>0</v>
      </c>
      <c r="AT19" s="19">
        <f>AU19*AT$22</f>
        <v>0</v>
      </c>
      <c r="AU19" s="20">
        <f>AV19-AV18</f>
        <v>0</v>
      </c>
      <c r="AV19" s="20">
        <f>IF($V4=0,0,VLOOKUP("Basis",$L:$T,9,FALSE))</f>
        <v>0</v>
      </c>
      <c r="AW19" s="131"/>
      <c r="AX19" s="132"/>
      <c r="AY19" s="46">
        <f>IF($W4=0,0,VLOOKUP("Basis",$O:$T,5,FALSE))</f>
        <v>0</v>
      </c>
      <c r="AZ19" s="47">
        <f t="shared" ref="AZ19:AZ20" si="21">BA19*$AT$22</f>
        <v>0</v>
      </c>
      <c r="BA19" s="26">
        <f>BB19-BB18</f>
        <v>0</v>
      </c>
      <c r="BB19" s="22">
        <f>IF($W4=0,0,VLOOKUP("Basis",$O:$T,6,FALSE))</f>
        <v>0</v>
      </c>
      <c r="BC19" s="39"/>
    </row>
    <row r="20" spans="1:55" ht="12" customHeight="1" thickTop="1" thickBot="1" x14ac:dyDescent="0.3">
      <c r="A20" s="5">
        <f t="shared" si="1"/>
        <v>0</v>
      </c>
      <c r="B20" s="5">
        <f t="shared" si="2"/>
        <v>0</v>
      </c>
      <c r="C20" s="14">
        <f t="shared" si="15"/>
        <v>148</v>
      </c>
      <c r="E20" s="56"/>
      <c r="F20" s="242">
        <f>VLOOKUP(C20,Blad1!$A:$M,13,0)</f>
        <v>230</v>
      </c>
      <c r="G20" s="67" t="str">
        <f t="shared" si="3"/>
        <v/>
      </c>
      <c r="H20" s="4" t="str">
        <f>IF(G20="I",$K20,IF(G20="II",$K20-SUM(H$8:H19),IF(G20="III",$K20-SUM(H$8:H19),IF(G20="IV",$K20-SUM(H$8:H19),IF(G20="V",1-SUM(H$8:H19)," ")))))</f>
        <v xml:space="preserve"> </v>
      </c>
      <c r="I20" s="68" t="str">
        <f t="shared" si="4"/>
        <v/>
      </c>
      <c r="J20" s="43" t="str">
        <f>IF(I20="A",$K20,IF(I20="B",$K20-SUM(J$8:J19),IF(I20="C",$K20-SUM(J$8:J19),IF(I20="D",$K20-SUM(J$8:J19),IF(I20="E",1-SUM(J$8:J19)," ")))))</f>
        <v xml:space="preserve"> </v>
      </c>
      <c r="K20" s="1">
        <f>IF(C$4=0,0,(SUM(D$8:D20)/C$4))</f>
        <v>0</v>
      </c>
      <c r="L20" s="9" t="str">
        <f t="shared" si="0"/>
        <v xml:space="preserve"> </v>
      </c>
      <c r="M20" s="2" t="str">
        <f>IF(U20=2,K20,IF(W20=2,K20-SUM(M$8:M19),IF(X20=2,K20-SUM(M$8:M19),IF(X19=2,1-SUM(M$8:M19)," "))))</f>
        <v xml:space="preserve"> </v>
      </c>
      <c r="N20" s="1" t="str">
        <f t="shared" si="5"/>
        <v xml:space="preserve"> </v>
      </c>
      <c r="P20" s="3" t="str">
        <f>IF(O20="Plus",$K20,IF(O20="Basis",$K20-SUM(P$8:P19),IF(O20="Breedte",$K20-SUM(P$8:P19),IF(O19="Breedte",1-SUM(P$8:P19)," "))))</f>
        <v xml:space="preserve"> </v>
      </c>
      <c r="Q20" s="57" t="str">
        <f t="shared" si="6"/>
        <v/>
      </c>
      <c r="R20" s="180">
        <f t="shared" si="7"/>
        <v>230</v>
      </c>
      <c r="S20" s="12">
        <f t="shared" si="16"/>
        <v>148</v>
      </c>
      <c r="T20" s="18">
        <f t="shared" si="8"/>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9"/>
        <v>1</v>
      </c>
      <c r="Z20" s="12">
        <f t="shared" si="10"/>
        <v>1</v>
      </c>
      <c r="AA20" s="12">
        <f t="shared" si="11"/>
        <v>1</v>
      </c>
      <c r="AB20" s="12">
        <f t="shared" si="12"/>
        <v>1</v>
      </c>
      <c r="AD20" s="12">
        <f t="shared" si="17"/>
        <v>148</v>
      </c>
      <c r="AE20" s="18">
        <f t="shared" si="13"/>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4"/>
        <v>1</v>
      </c>
      <c r="AK20" s="12">
        <f t="shared" si="18"/>
        <v>1</v>
      </c>
      <c r="AL20" s="12">
        <f t="shared" si="19"/>
        <v>1</v>
      </c>
      <c r="AM20" s="12">
        <f t="shared" si="20"/>
        <v>1</v>
      </c>
      <c r="AP20" s="44"/>
      <c r="AQ20" s="49" t="s">
        <v>23</v>
      </c>
      <c r="AR20" s="50">
        <v>0.2</v>
      </c>
      <c r="AS20" s="125">
        <f>IF($V5=0,0,VLOOKUP("Breedte",$L:$T,8,FALSE))</f>
        <v>0</v>
      </c>
      <c r="AT20" s="19">
        <f>AU20*AT$22</f>
        <v>0</v>
      </c>
      <c r="AU20" s="20">
        <f>AV20-AV19</f>
        <v>0</v>
      </c>
      <c r="AV20" s="20">
        <f>IF($V5=0,0,VLOOKUP("Breedte",$L:$T,9,FALSE))</f>
        <v>0</v>
      </c>
      <c r="AW20" s="131"/>
      <c r="AX20" s="132"/>
      <c r="AY20" s="46">
        <f>IF($W5=0,0,VLOOKUP("Breedte",$O:$T,5,FALSE))</f>
        <v>0</v>
      </c>
      <c r="AZ20" s="47">
        <f t="shared" si="21"/>
        <v>0</v>
      </c>
      <c r="BA20" s="26">
        <f>BB20-BB19</f>
        <v>0</v>
      </c>
      <c r="BB20" s="22">
        <f>IF($W5=0,0,VLOOKUP("Breedte",$O:$T,6,FALSE))</f>
        <v>0</v>
      </c>
      <c r="BC20" s="39"/>
    </row>
    <row r="21" spans="1:55" ht="12" customHeight="1" thickTop="1" thickBot="1" x14ac:dyDescent="0.3">
      <c r="A21" s="5">
        <f t="shared" si="1"/>
        <v>0</v>
      </c>
      <c r="B21" s="5">
        <f t="shared" si="2"/>
        <v>0</v>
      </c>
      <c r="C21" s="14">
        <f t="shared" si="15"/>
        <v>147</v>
      </c>
      <c r="F21" s="242">
        <f>VLOOKUP(C21,Blad1!$A:$M,13,0)</f>
        <v>230</v>
      </c>
      <c r="G21" s="67" t="str">
        <f t="shared" si="3"/>
        <v/>
      </c>
      <c r="H21" s="4" t="str">
        <f>IF(G21="I",$K21,IF(G21="II",$K21-SUM(H$8:H20),IF(G21="III",$K21-SUM(H$8:H20),IF(G21="IV",$K21-SUM(H$8:H20),IF(G21="V",1-SUM(H$8:H20)," ")))))</f>
        <v xml:space="preserve"> </v>
      </c>
      <c r="I21" s="68" t="str">
        <f t="shared" si="4"/>
        <v/>
      </c>
      <c r="J21" s="43" t="str">
        <f>IF(I21="A",$K21,IF(I21="B",$K21-SUM(J$8:J20),IF(I21="C",$K21-SUM(J$8:J20),IF(I21="D",$K21-SUM(J$8:J20),IF(I21="E",1-SUM(J$8:J20)," ")))))</f>
        <v xml:space="preserve"> </v>
      </c>
      <c r="K21" s="1">
        <f>IF(C$4=0,0,(SUM(D$8:D21)/C$4))</f>
        <v>0</v>
      </c>
      <c r="L21" s="9" t="str">
        <f t="shared" si="0"/>
        <v xml:space="preserve"> </v>
      </c>
      <c r="M21" s="2" t="str">
        <f>IF(U21=2,K21,IF(W21=2,K21-SUM(M$8:M20),IF(X21=2,K21-SUM(M$8:M20),IF(X20=2,1-SUM(M$8:M20)," "))))</f>
        <v xml:space="preserve"> </v>
      </c>
      <c r="N21" s="1" t="str">
        <f t="shared" si="5"/>
        <v xml:space="preserve"> </v>
      </c>
      <c r="P21" s="3" t="str">
        <f>IF(O21="Plus",$K21,IF(O21="Basis",$K21-SUM(P$8:P20),IF(O21="Breedte",$K21-SUM(P$8:P20),IF(O20="Breedte",1-SUM(P$8:P20)," "))))</f>
        <v xml:space="preserve"> </v>
      </c>
      <c r="Q21" s="57" t="str">
        <f t="shared" si="6"/>
        <v/>
      </c>
      <c r="R21" s="180">
        <f t="shared" si="7"/>
        <v>230</v>
      </c>
      <c r="S21" s="12">
        <f t="shared" si="16"/>
        <v>147</v>
      </c>
      <c r="T21" s="18">
        <f t="shared" si="8"/>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9"/>
        <v>1</v>
      </c>
      <c r="Z21" s="12">
        <f t="shared" si="10"/>
        <v>1</v>
      </c>
      <c r="AA21" s="12">
        <f t="shared" si="11"/>
        <v>1</v>
      </c>
      <c r="AB21" s="12">
        <f t="shared" si="12"/>
        <v>1</v>
      </c>
      <c r="AD21" s="12">
        <f t="shared" si="17"/>
        <v>147</v>
      </c>
      <c r="AE21" s="18">
        <f t="shared" si="13"/>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4"/>
        <v>1</v>
      </c>
      <c r="AK21" s="12">
        <f t="shared" si="18"/>
        <v>1</v>
      </c>
      <c r="AL21" s="12">
        <f t="shared" si="19"/>
        <v>1</v>
      </c>
      <c r="AM21" s="12">
        <f t="shared" si="20"/>
        <v>1</v>
      </c>
      <c r="AQ21" s="49" t="s">
        <v>25</v>
      </c>
      <c r="AR21" s="50"/>
      <c r="AS21" s="125"/>
      <c r="AT21" s="144"/>
      <c r="AU21" s="20"/>
      <c r="AV21" s="20">
        <f>IF(SUM(AT18:AT20)&lt;AT22,1,0)</f>
        <v>0</v>
      </c>
      <c r="AW21" s="131"/>
      <c r="AX21" s="132"/>
      <c r="AY21" s="21"/>
      <c r="AZ21" s="47"/>
      <c r="BA21" s="26"/>
      <c r="BB21" s="22">
        <f>IF(SUM(W3:W5)=0,0,IF(SUM(AT18:AT20)&lt;AT22,1,0))</f>
        <v>0</v>
      </c>
      <c r="BC21" s="39"/>
    </row>
    <row r="22" spans="1:55" ht="12" customHeight="1" thickTop="1" thickBot="1" x14ac:dyDescent="0.3">
      <c r="A22" s="5">
        <f t="shared" si="1"/>
        <v>0</v>
      </c>
      <c r="B22" s="5">
        <f t="shared" si="2"/>
        <v>0</v>
      </c>
      <c r="C22" s="14">
        <f t="shared" si="15"/>
        <v>146</v>
      </c>
      <c r="F22" s="242">
        <f>VLOOKUP(C22,Blad1!$A:$M,13,0)</f>
        <v>230</v>
      </c>
      <c r="G22" s="67" t="str">
        <f t="shared" si="3"/>
        <v/>
      </c>
      <c r="H22" s="4" t="str">
        <f>IF(G22="I",$K22,IF(G22="II",$K22-SUM(H$8:H21),IF(G22="III",$K22-SUM(H$8:H21),IF(G22="IV",$K22-SUM(H$8:H21),IF(G22="V",1-SUM(H$8:H21)," ")))))</f>
        <v xml:space="preserve"> </v>
      </c>
      <c r="I22" s="68" t="str">
        <f t="shared" si="4"/>
        <v/>
      </c>
      <c r="J22" s="43" t="str">
        <f>IF(I22="A",$K22,IF(I22="B",$K22-SUM(J$8:J21),IF(I22="C",$K22-SUM(J$8:J21),IF(I22="D",$K22-SUM(J$8:J21),IF(I22="E",1-SUM(J$8:J21)," ")))))</f>
        <v xml:space="preserve"> </v>
      </c>
      <c r="K22" s="1">
        <f>IF(C$4=0,0,(SUM(D$8:D22)/C$4))</f>
        <v>0</v>
      </c>
      <c r="L22" s="9" t="str">
        <f t="shared" si="0"/>
        <v xml:space="preserve"> </v>
      </c>
      <c r="M22" s="2" t="str">
        <f>IF(U22=2,K22,IF(W22=2,K22-SUM(M$8:M21),IF(X22=2,K22-SUM(M$8:M21),IF(X21=2,1-SUM(M$8:M21)," "))))</f>
        <v xml:space="preserve"> </v>
      </c>
      <c r="N22" s="1" t="str">
        <f t="shared" si="5"/>
        <v xml:space="preserve"> </v>
      </c>
      <c r="P22" s="3" t="str">
        <f>IF(O22="Plus",$K22,IF(O22="Basis",$K22-SUM(P$8:P21),IF(O22="Breedte",$K22-SUM(P$8:P21),IF(O21="Breedte",1-SUM(P$8:P21)," "))))</f>
        <v xml:space="preserve"> </v>
      </c>
      <c r="Q22" s="57" t="str">
        <f t="shared" si="6"/>
        <v/>
      </c>
      <c r="R22" s="180">
        <f t="shared" si="7"/>
        <v>230</v>
      </c>
      <c r="S22" s="12">
        <f t="shared" si="16"/>
        <v>146</v>
      </c>
      <c r="T22" s="18">
        <f t="shared" si="8"/>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9"/>
        <v>1</v>
      </c>
      <c r="Z22" s="12">
        <f t="shared" si="10"/>
        <v>1</v>
      </c>
      <c r="AA22" s="12">
        <f t="shared" si="11"/>
        <v>1</v>
      </c>
      <c r="AB22" s="12">
        <f t="shared" si="12"/>
        <v>1</v>
      </c>
      <c r="AD22" s="12">
        <f t="shared" si="17"/>
        <v>146</v>
      </c>
      <c r="AE22" s="18">
        <f t="shared" si="13"/>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4"/>
        <v>1</v>
      </c>
      <c r="AK22" s="12">
        <f t="shared" si="18"/>
        <v>1</v>
      </c>
      <c r="AL22" s="12">
        <f t="shared" si="19"/>
        <v>1</v>
      </c>
      <c r="AM22" s="12">
        <f t="shared" si="20"/>
        <v>1</v>
      </c>
      <c r="AP22" s="44"/>
      <c r="AQ22" s="52"/>
      <c r="AR22" s="53"/>
      <c r="AS22" s="36"/>
      <c r="AT22" s="143">
        <f>$C$4</f>
        <v>0</v>
      </c>
      <c r="AU22" s="36"/>
      <c r="AV22" s="36"/>
      <c r="AW22" s="60"/>
      <c r="AX22" s="142"/>
      <c r="AY22" s="37"/>
      <c r="AZ22" s="48">
        <f>AT22</f>
        <v>0</v>
      </c>
      <c r="BA22" s="37"/>
      <c r="BB22" s="38"/>
    </row>
    <row r="23" spans="1:55" ht="12" customHeight="1" thickTop="1" thickBot="1" x14ac:dyDescent="0.3">
      <c r="A23" s="5">
        <f t="shared" si="1"/>
        <v>0</v>
      </c>
      <c r="B23" s="5">
        <f t="shared" si="2"/>
        <v>0</v>
      </c>
      <c r="C23" s="14">
        <f t="shared" si="15"/>
        <v>145</v>
      </c>
      <c r="F23" s="242">
        <f>VLOOKUP(C23,Blad1!$A:$M,13,0)</f>
        <v>230</v>
      </c>
      <c r="G23" s="67" t="str">
        <f t="shared" si="3"/>
        <v/>
      </c>
      <c r="H23" s="4" t="str">
        <f>IF(G23="I",$K23,IF(G23="II",$K23-SUM(H$8:H22),IF(G23="III",$K23-SUM(H$8:H22),IF(G23="IV",$K23-SUM(H$8:H22),IF(G23="V",1-SUM(H$8:H22)," ")))))</f>
        <v xml:space="preserve"> </v>
      </c>
      <c r="I23" s="68" t="str">
        <f t="shared" si="4"/>
        <v/>
      </c>
      <c r="J23" s="43" t="str">
        <f>IF(I23="A",$K23,IF(I23="B",$K23-SUM(J$8:J22),IF(I23="C",$K23-SUM(J$8:J22),IF(I23="D",$K23-SUM(J$8:J22),IF(I23="E",1-SUM(J$8:J22)," ")))))</f>
        <v xml:space="preserve"> </v>
      </c>
      <c r="K23" s="1">
        <f>IF(C$4=0,0,(SUM(D$8:D23)/C$4))</f>
        <v>0</v>
      </c>
      <c r="L23" s="9" t="str">
        <f t="shared" si="0"/>
        <v xml:space="preserve"> </v>
      </c>
      <c r="M23" s="2" t="str">
        <f>IF(U23=2,K23,IF(W23=2,K23-SUM(M$8:M22),IF(X23=2,K23-SUM(M$8:M22),IF(X22=2,1-SUM(M$8:M22)," "))))</f>
        <v xml:space="preserve"> </v>
      </c>
      <c r="N23" s="1" t="str">
        <f t="shared" si="5"/>
        <v xml:space="preserve"> </v>
      </c>
      <c r="P23" s="3" t="str">
        <f>IF(O23="Plus",$K23,IF(O23="Basis",$K23-SUM(P$8:P22),IF(O23="Breedte",$K23-SUM(P$8:P22),IF(O22="Breedte",1-SUM(P$8:P22)," "))))</f>
        <v xml:space="preserve"> </v>
      </c>
      <c r="Q23" s="57" t="str">
        <f t="shared" si="6"/>
        <v/>
      </c>
      <c r="R23" s="180">
        <f t="shared" si="7"/>
        <v>230</v>
      </c>
      <c r="S23" s="12">
        <f t="shared" si="16"/>
        <v>145</v>
      </c>
      <c r="T23" s="18">
        <f t="shared" si="8"/>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9"/>
        <v>1</v>
      </c>
      <c r="Z23" s="12">
        <f t="shared" si="10"/>
        <v>1</v>
      </c>
      <c r="AA23" s="12">
        <f t="shared" si="11"/>
        <v>1</v>
      </c>
      <c r="AB23" s="12">
        <f t="shared" si="12"/>
        <v>1</v>
      </c>
      <c r="AD23" s="12">
        <f t="shared" si="17"/>
        <v>145</v>
      </c>
      <c r="AE23" s="18">
        <f t="shared" si="13"/>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4"/>
        <v>1</v>
      </c>
      <c r="AK23" s="12">
        <f t="shared" si="18"/>
        <v>1</v>
      </c>
      <c r="AL23" s="12">
        <f t="shared" si="19"/>
        <v>1</v>
      </c>
      <c r="AM23" s="12">
        <f t="shared" si="20"/>
        <v>1</v>
      </c>
      <c r="AV23" s="135"/>
      <c r="AW23" s="135"/>
      <c r="AX23" s="135"/>
    </row>
    <row r="24" spans="1:55" ht="12" customHeight="1" thickTop="1" thickBot="1" x14ac:dyDescent="0.3">
      <c r="A24" s="5">
        <f t="shared" si="1"/>
        <v>0</v>
      </c>
      <c r="B24" s="5">
        <f t="shared" si="2"/>
        <v>0</v>
      </c>
      <c r="C24" s="14">
        <f t="shared" si="15"/>
        <v>144</v>
      </c>
      <c r="E24" s="56"/>
      <c r="F24" s="242">
        <f>VLOOKUP(C24,Blad1!$A:$M,13,0)</f>
        <v>230</v>
      </c>
      <c r="G24" s="67" t="str">
        <f t="shared" si="3"/>
        <v/>
      </c>
      <c r="H24" s="4" t="str">
        <f>IF(G24="I",$K24,IF(G24="II",$K24-SUM(H$8:H23),IF(G24="III",$K24-SUM(H$8:H23),IF(G24="IV",$K24-SUM(H$8:H23),IF(G24="V",1-SUM(H$8:H23)," ")))))</f>
        <v xml:space="preserve"> </v>
      </c>
      <c r="I24" s="68" t="str">
        <f t="shared" si="4"/>
        <v/>
      </c>
      <c r="J24" s="43" t="str">
        <f>IF(I24="A",$K24,IF(I24="B",$K24-SUM(J$8:J23),IF(I24="C",$K24-SUM(J$8:J23),IF(I24="D",$K24-SUM(J$8:J23),IF(I24="E",1-SUM(J$8:J23)," ")))))</f>
        <v xml:space="preserve"> </v>
      </c>
      <c r="K24" s="1">
        <f>IF(C$4=0,0,(SUM(D$8:D24)/C$4))</f>
        <v>0</v>
      </c>
      <c r="L24" s="9" t="str">
        <f t="shared" si="0"/>
        <v xml:space="preserve"> </v>
      </c>
      <c r="M24" s="2" t="str">
        <f>IF(U24=2,K24,IF(W24=2,K24-SUM(M$8:M23),IF(X24=2,K24-SUM(M$8:M23),IF(X23=2,1-SUM(M$8:M23)," "))))</f>
        <v xml:space="preserve"> </v>
      </c>
      <c r="N24" s="1" t="str">
        <f t="shared" si="5"/>
        <v xml:space="preserve"> </v>
      </c>
      <c r="P24" s="3" t="str">
        <f>IF(O24="Plus",$K24,IF(O24="Basis",$K24-SUM(P$8:P23),IF(O24="Breedte",$K24-SUM(P$8:P23),IF(O23="Breedte",1-SUM(P$8:P23)," "))))</f>
        <v xml:space="preserve"> </v>
      </c>
      <c r="Q24" s="57" t="str">
        <f t="shared" si="6"/>
        <v/>
      </c>
      <c r="R24" s="180">
        <f t="shared" si="7"/>
        <v>230</v>
      </c>
      <c r="S24" s="12">
        <f t="shared" si="16"/>
        <v>144</v>
      </c>
      <c r="T24" s="18">
        <f t="shared" si="8"/>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9"/>
        <v>1</v>
      </c>
      <c r="Z24" s="12">
        <f t="shared" si="10"/>
        <v>1</v>
      </c>
      <c r="AA24" s="12">
        <f t="shared" si="11"/>
        <v>1</v>
      </c>
      <c r="AB24" s="12">
        <f t="shared" si="12"/>
        <v>1</v>
      </c>
      <c r="AD24" s="12">
        <f t="shared" si="17"/>
        <v>144</v>
      </c>
      <c r="AE24" s="18">
        <f t="shared" si="13"/>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4"/>
        <v>1</v>
      </c>
      <c r="AK24" s="12">
        <f t="shared" si="18"/>
        <v>1</v>
      </c>
      <c r="AL24" s="12">
        <f t="shared" si="19"/>
        <v>1</v>
      </c>
      <c r="AM24" s="12">
        <f t="shared" si="20"/>
        <v>1</v>
      </c>
      <c r="AQ24" s="27" t="s">
        <v>6</v>
      </c>
      <c r="AR24" s="28"/>
      <c r="AS24" s="28" t="s">
        <v>8</v>
      </c>
      <c r="AT24" s="28"/>
      <c r="AU24" s="28"/>
      <c r="AV24" s="51"/>
      <c r="AW24" s="141"/>
      <c r="AX24" s="132"/>
      <c r="AY24" s="28" t="s">
        <v>9</v>
      </c>
      <c r="AZ24" s="28"/>
      <c r="BA24" s="28"/>
      <c r="BB24" s="29"/>
    </row>
    <row r="25" spans="1:55" ht="12" customHeight="1" thickTop="1" x14ac:dyDescent="0.25">
      <c r="A25" s="5">
        <f t="shared" si="1"/>
        <v>0</v>
      </c>
      <c r="B25" s="5">
        <f t="shared" si="2"/>
        <v>0</v>
      </c>
      <c r="C25" s="14">
        <f t="shared" si="15"/>
        <v>143</v>
      </c>
      <c r="F25" s="242">
        <f>VLOOKUP(C25,Blad1!$A:$M,13,0)</f>
        <v>230</v>
      </c>
      <c r="G25" s="67" t="str">
        <f t="shared" si="3"/>
        <v/>
      </c>
      <c r="H25" s="4" t="str">
        <f>IF(G25="I",$K25,IF(G25="II",$K25-SUM(H$8:H24),IF(G25="III",$K25-SUM(H$8:H24),IF(G25="IV",$K25-SUM(H$8:H24),IF(G25="V",1-SUM(H$8:H24)," ")))))</f>
        <v xml:space="preserve"> </v>
      </c>
      <c r="I25" s="68" t="str">
        <f t="shared" si="4"/>
        <v/>
      </c>
      <c r="J25" s="43" t="str">
        <f>IF(I25="A",$K25,IF(I25="B",$K25-SUM(J$8:J24),IF(I25="C",$K25-SUM(J$8:J24),IF(I25="D",$K25-SUM(J$8:J24),IF(I25="E",1-SUM(J$8:J24)," ")))))</f>
        <v xml:space="preserve"> </v>
      </c>
      <c r="K25" s="1">
        <f>IF(C$4=0,0,(SUM(D$8:D25)/C$4))</f>
        <v>0</v>
      </c>
      <c r="L25" s="9" t="str">
        <f t="shared" si="0"/>
        <v xml:space="preserve"> </v>
      </c>
      <c r="M25" s="2" t="str">
        <f>IF(U25=2,K25,IF(W25=2,K25-SUM(M$8:M24),IF(X25=2,K25-SUM(M$8:M24),IF(X24=2,1-SUM(M$8:M24)," "))))</f>
        <v xml:space="preserve"> </v>
      </c>
      <c r="N25" s="1" t="str">
        <f t="shared" si="5"/>
        <v xml:space="preserve"> </v>
      </c>
      <c r="P25" s="3" t="str">
        <f>IF(O25="Plus",$K25,IF(O25="Basis",$K25-SUM(P$8:P24),IF(O25="Breedte",$K25-SUM(P$8:P24),IF(O24="Breedte",1-SUM(P$8:P24)," "))))</f>
        <v xml:space="preserve"> </v>
      </c>
      <c r="Q25" s="57" t="str">
        <f t="shared" si="6"/>
        <v/>
      </c>
      <c r="R25" s="180">
        <f t="shared" si="7"/>
        <v>230</v>
      </c>
      <c r="S25" s="12">
        <f t="shared" si="16"/>
        <v>143</v>
      </c>
      <c r="T25" s="18">
        <f t="shared" si="8"/>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9"/>
        <v>1</v>
      </c>
      <c r="Z25" s="12">
        <f t="shared" si="10"/>
        <v>1</v>
      </c>
      <c r="AA25" s="12">
        <f t="shared" si="11"/>
        <v>1</v>
      </c>
      <c r="AB25" s="12">
        <f t="shared" si="12"/>
        <v>1</v>
      </c>
      <c r="AD25" s="12">
        <f t="shared" si="17"/>
        <v>143</v>
      </c>
      <c r="AE25" s="18">
        <f t="shared" si="13"/>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4"/>
        <v>1</v>
      </c>
      <c r="AK25" s="12">
        <f t="shared" si="18"/>
        <v>1</v>
      </c>
      <c r="AL25" s="12">
        <f t="shared" si="19"/>
        <v>1</v>
      </c>
      <c r="AM25" s="12">
        <f t="shared" si="20"/>
        <v>1</v>
      </c>
      <c r="AQ25" s="30"/>
      <c r="AR25" s="31"/>
      <c r="AS25" s="32" t="s">
        <v>17</v>
      </c>
      <c r="AT25" s="32" t="s">
        <v>18</v>
      </c>
      <c r="AU25" s="32" t="s">
        <v>19</v>
      </c>
      <c r="AV25" s="138" t="s">
        <v>20</v>
      </c>
      <c r="AW25" s="140"/>
      <c r="AX25" s="140"/>
      <c r="AY25" s="32" t="s">
        <v>17</v>
      </c>
      <c r="AZ25" s="32" t="s">
        <v>31</v>
      </c>
      <c r="BA25" s="32" t="s">
        <v>19</v>
      </c>
      <c r="BB25" s="33" t="s">
        <v>20</v>
      </c>
    </row>
    <row r="26" spans="1:55" ht="12" customHeight="1" thickBot="1" x14ac:dyDescent="0.3">
      <c r="A26" s="5">
        <f t="shared" si="1"/>
        <v>0</v>
      </c>
      <c r="B26" s="5">
        <f t="shared" si="2"/>
        <v>0</v>
      </c>
      <c r="C26" s="14">
        <f t="shared" si="15"/>
        <v>142</v>
      </c>
      <c r="F26" s="242">
        <f>VLOOKUP(C26,Blad1!$A:$M,13,0)</f>
        <v>230</v>
      </c>
      <c r="G26" s="67" t="str">
        <f t="shared" si="3"/>
        <v/>
      </c>
      <c r="H26" s="4" t="str">
        <f>IF(G26="I",$K26,IF(G26="II",$K26-SUM(H$8:H25),IF(G26="III",$K26-SUM(H$8:H25),IF(G26="IV",$K26-SUM(H$8:H25),IF(G26="V",1-SUM(H$8:H25)," ")))))</f>
        <v xml:space="preserve"> </v>
      </c>
      <c r="I26" s="68" t="str">
        <f t="shared" si="4"/>
        <v/>
      </c>
      <c r="J26" s="43" t="str">
        <f>IF(I26="A",$K26,IF(I26="B",$K26-SUM(J$8:J25),IF(I26="C",$K26-SUM(J$8:J25),IF(I26="D",$K26-SUM(J$8:J25),IF(I26="E",1-SUM(J$8:J25)," ")))))</f>
        <v xml:space="preserve"> </v>
      </c>
      <c r="K26" s="1">
        <f>IF(C$4=0,0,(SUM(D$8:D26)/C$4))</f>
        <v>0</v>
      </c>
      <c r="L26" s="9" t="str">
        <f t="shared" si="0"/>
        <v xml:space="preserve"> </v>
      </c>
      <c r="M26" s="2" t="str">
        <f>IF(U26=2,K26,IF(W26=2,K26-SUM(M$8:M25),IF(X26=2,K26-SUM(M$8:M25),IF(X25=2,1-SUM(M$8:M25)," "))))</f>
        <v xml:space="preserve"> </v>
      </c>
      <c r="N26" s="1" t="str">
        <f t="shared" si="5"/>
        <v xml:space="preserve"> </v>
      </c>
      <c r="P26" s="3" t="str">
        <f>IF(O26="Plus",$K26,IF(O26="Basis",$K26-SUM(P$8:P25),IF(O26="Breedte",$K26-SUM(P$8:P25),IF(O25="Breedte",1-SUM(P$8:P25)," "))))</f>
        <v xml:space="preserve"> </v>
      </c>
      <c r="Q26" s="57" t="str">
        <f t="shared" si="6"/>
        <v/>
      </c>
      <c r="R26" s="180">
        <f t="shared" si="7"/>
        <v>230</v>
      </c>
      <c r="S26" s="12">
        <f t="shared" si="16"/>
        <v>142</v>
      </c>
      <c r="T26" s="18">
        <f t="shared" si="8"/>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9"/>
        <v>1</v>
      </c>
      <c r="Z26" s="12">
        <f t="shared" si="10"/>
        <v>1</v>
      </c>
      <c r="AA26" s="12">
        <f t="shared" si="11"/>
        <v>1</v>
      </c>
      <c r="AB26" s="12">
        <f t="shared" si="12"/>
        <v>1</v>
      </c>
      <c r="AD26" s="12">
        <f t="shared" si="17"/>
        <v>142</v>
      </c>
      <c r="AE26" s="18">
        <f t="shared" si="13"/>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4"/>
        <v>1</v>
      </c>
      <c r="AK26" s="12">
        <f t="shared" si="18"/>
        <v>1</v>
      </c>
      <c r="AL26" s="12">
        <f t="shared" si="19"/>
        <v>1</v>
      </c>
      <c r="AM26" s="12">
        <f t="shared" si="20"/>
        <v>1</v>
      </c>
      <c r="AQ26" s="49" t="s">
        <v>24</v>
      </c>
      <c r="AR26" s="50">
        <v>0.2</v>
      </c>
      <c r="AS26" s="125">
        <f>IF(AS18=0,0,VLOOKUP("Plus",$L:$R,7,FALSE))</f>
        <v>0</v>
      </c>
      <c r="AT26" s="19">
        <f>AT18</f>
        <v>0</v>
      </c>
      <c r="AU26" s="20">
        <f>AU18</f>
        <v>0</v>
      </c>
      <c r="AV26" s="20">
        <f>AV18</f>
        <v>0</v>
      </c>
      <c r="AW26" s="131"/>
      <c r="AX26" s="132"/>
      <c r="AY26" s="126">
        <f>IF(AY18=0,0,VLOOKUP("Plus",$O:$T,4,FALSE))</f>
        <v>0</v>
      </c>
      <c r="AZ26" s="47">
        <f t="shared" ref="AZ26:BB28" si="22">AZ18</f>
        <v>0</v>
      </c>
      <c r="BA26" s="26">
        <f t="shared" si="22"/>
        <v>0</v>
      </c>
      <c r="BB26" s="22">
        <f t="shared" si="22"/>
        <v>0</v>
      </c>
    </row>
    <row r="27" spans="1:55" ht="11.25" customHeight="1" thickTop="1" thickBot="1" x14ac:dyDescent="0.3">
      <c r="A27" s="5">
        <f t="shared" si="1"/>
        <v>0</v>
      </c>
      <c r="B27" s="5">
        <f t="shared" si="2"/>
        <v>0</v>
      </c>
      <c r="C27" s="14">
        <f t="shared" si="15"/>
        <v>141</v>
      </c>
      <c r="F27" s="242">
        <f>VLOOKUP(C27,Blad1!$A:$M,13,0)</f>
        <v>230</v>
      </c>
      <c r="G27" s="67" t="str">
        <f t="shared" si="3"/>
        <v/>
      </c>
      <c r="H27" s="4" t="str">
        <f>IF(G27="I",$K27,IF(G27="II",$K27-SUM(H$8:H26),IF(G27="III",$K27-SUM(H$8:H26),IF(G27="IV",$K27-SUM(H$8:H26),IF(G27="V",1-SUM(H$8:H26)," ")))))</f>
        <v xml:space="preserve"> </v>
      </c>
      <c r="I27" s="68" t="str">
        <f t="shared" si="4"/>
        <v/>
      </c>
      <c r="J27" s="43" t="str">
        <f>IF(I27="A",$K27,IF(I27="B",$K27-SUM(J$8:J26),IF(I27="C",$K27-SUM(J$8:J26),IF(I27="D",$K27-SUM(J$8:J26),IF(I27="E",1-SUM(J$8:J26)," ")))))</f>
        <v xml:space="preserve"> </v>
      </c>
      <c r="K27" s="1">
        <f>IF(C$4=0,0,(SUM(D$8:D27)/C$4))</f>
        <v>0</v>
      </c>
      <c r="L27" s="9" t="str">
        <f t="shared" si="0"/>
        <v xml:space="preserve"> </v>
      </c>
      <c r="M27" s="2" t="str">
        <f>IF(U27=2,K27,IF(W27=2,K27-SUM(M$8:M26),IF(X27=2,K27-SUM(M$8:M26),IF(X26=2,1-SUM(M$8:M26)," "))))</f>
        <v xml:space="preserve"> </v>
      </c>
      <c r="N27" s="1" t="str">
        <f t="shared" si="5"/>
        <v xml:space="preserve"> </v>
      </c>
      <c r="P27" s="3" t="str">
        <f>IF(O27="Plus",$K27,IF(O27="Basis",$K27-SUM(P$8:P26),IF(O27="Breedte",$K27-SUM(P$8:P26),IF(O26="Breedte",1-SUM(P$8:P26)," "))))</f>
        <v xml:space="preserve"> </v>
      </c>
      <c r="Q27" s="57" t="str">
        <f t="shared" si="6"/>
        <v/>
      </c>
      <c r="R27" s="180">
        <f t="shared" si="7"/>
        <v>230</v>
      </c>
      <c r="S27" s="12">
        <f t="shared" si="16"/>
        <v>141</v>
      </c>
      <c r="T27" s="18">
        <f t="shared" si="8"/>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9"/>
        <v>1</v>
      </c>
      <c r="Z27" s="12">
        <f t="shared" si="10"/>
        <v>1</v>
      </c>
      <c r="AA27" s="12">
        <f t="shared" si="11"/>
        <v>1</v>
      </c>
      <c r="AB27" s="12">
        <f t="shared" si="12"/>
        <v>1</v>
      </c>
      <c r="AD27" s="12">
        <f t="shared" si="17"/>
        <v>141</v>
      </c>
      <c r="AE27" s="18">
        <f t="shared" si="13"/>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4"/>
        <v>1</v>
      </c>
      <c r="AK27" s="12">
        <f t="shared" si="18"/>
        <v>1</v>
      </c>
      <c r="AL27" s="12">
        <f t="shared" si="19"/>
        <v>1</v>
      </c>
      <c r="AM27" s="12">
        <f t="shared" si="20"/>
        <v>1</v>
      </c>
      <c r="AQ27" s="49" t="s">
        <v>22</v>
      </c>
      <c r="AR27" s="50">
        <v>0.6</v>
      </c>
      <c r="AS27" s="125">
        <f>IF(AS19=0,0,VLOOKUP("Basis",$L:$R,7,FALSE))</f>
        <v>0</v>
      </c>
      <c r="AT27" s="19">
        <f>AT19</f>
        <v>0</v>
      </c>
      <c r="AU27" s="20">
        <f t="shared" ref="AU27:AV28" si="23">AU19</f>
        <v>0</v>
      </c>
      <c r="AV27" s="20">
        <f t="shared" si="23"/>
        <v>0</v>
      </c>
      <c r="AW27" s="133"/>
      <c r="AX27" s="134"/>
      <c r="AY27" s="126">
        <f>IF(AY19=0,0,VLOOKUP("Basis",$O:$T,4,FALSE))</f>
        <v>0</v>
      </c>
      <c r="AZ27" s="47">
        <f t="shared" si="22"/>
        <v>0</v>
      </c>
      <c r="BA27" s="26">
        <f t="shared" si="22"/>
        <v>0</v>
      </c>
      <c r="BB27" s="22">
        <f t="shared" si="22"/>
        <v>0</v>
      </c>
    </row>
    <row r="28" spans="1:55" ht="12" customHeight="1" thickTop="1" thickBot="1" x14ac:dyDescent="0.3">
      <c r="A28" s="5">
        <f t="shared" si="1"/>
        <v>0</v>
      </c>
      <c r="B28" s="5">
        <f t="shared" si="2"/>
        <v>0</v>
      </c>
      <c r="C28" s="14">
        <f t="shared" si="15"/>
        <v>140</v>
      </c>
      <c r="F28" s="242">
        <f>VLOOKUP(C28,Blad1!$A:$M,13,0)</f>
        <v>230</v>
      </c>
      <c r="G28" s="67" t="str">
        <f t="shared" si="3"/>
        <v/>
      </c>
      <c r="H28" s="4" t="str">
        <f>IF(G28="I",$K28,IF(G28="II",$K28-SUM(H$8:H27),IF(G28="III",$K28-SUM(H$8:H27),IF(G28="IV",$K28-SUM(H$8:H27),IF(G28="V",1-SUM(H$8:H27)," ")))))</f>
        <v xml:space="preserve"> </v>
      </c>
      <c r="I28" s="68" t="str">
        <f t="shared" si="4"/>
        <v/>
      </c>
      <c r="J28" s="43" t="str">
        <f>IF(I28="A",$K28,IF(I28="B",$K28-SUM(J$8:J27),IF(I28="C",$K28-SUM(J$8:J27),IF(I28="D",$K28-SUM(J$8:J27),IF(I28="E",1-SUM(J$8:J27)," ")))))</f>
        <v xml:space="preserve"> </v>
      </c>
      <c r="K28" s="1">
        <f>IF(C$4=0,0,(SUM(D$8:D28)/C$4))</f>
        <v>0</v>
      </c>
      <c r="L28" s="9" t="str">
        <f t="shared" si="0"/>
        <v xml:space="preserve"> </v>
      </c>
      <c r="M28" s="2" t="str">
        <f>IF(U28=2,K28,IF(W28=2,K28-SUM(M$8:M27),IF(X28=2,K28-SUM(M$8:M27),IF(X27=2,1-SUM(M$8:M27)," "))))</f>
        <v xml:space="preserve"> </v>
      </c>
      <c r="N28" s="1" t="str">
        <f t="shared" si="5"/>
        <v xml:space="preserve"> </v>
      </c>
      <c r="P28" s="3" t="str">
        <f>IF(O28="Plus",$K28,IF(O28="Basis",$K28-SUM(P$8:P27),IF(O28="Breedte",$K28-SUM(P$8:P27),IF(O27="Breedte",1-SUM(P$8:P27)," "))))</f>
        <v xml:space="preserve"> </v>
      </c>
      <c r="Q28" s="57" t="str">
        <f t="shared" si="6"/>
        <v/>
      </c>
      <c r="R28" s="180">
        <f t="shared" si="7"/>
        <v>230</v>
      </c>
      <c r="S28" s="12">
        <f t="shared" si="16"/>
        <v>140</v>
      </c>
      <c r="T28" s="18">
        <f t="shared" si="8"/>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9"/>
        <v>1</v>
      </c>
      <c r="Z28" s="12">
        <f t="shared" si="10"/>
        <v>1</v>
      </c>
      <c r="AA28" s="12">
        <f t="shared" si="11"/>
        <v>1</v>
      </c>
      <c r="AB28" s="12">
        <f t="shared" si="12"/>
        <v>1</v>
      </c>
      <c r="AD28" s="12">
        <f t="shared" si="17"/>
        <v>140</v>
      </c>
      <c r="AE28" s="18">
        <f t="shared" si="13"/>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4"/>
        <v>1</v>
      </c>
      <c r="AK28" s="12">
        <f t="shared" si="18"/>
        <v>1</v>
      </c>
      <c r="AL28" s="12">
        <f t="shared" si="19"/>
        <v>1</v>
      </c>
      <c r="AM28" s="12">
        <f t="shared" si="20"/>
        <v>1</v>
      </c>
      <c r="AQ28" s="49" t="s">
        <v>23</v>
      </c>
      <c r="AR28" s="50">
        <v>0.2</v>
      </c>
      <c r="AS28" s="125">
        <f>IF(AS20=0,0,VLOOKUP("Breedte",$L:$R,7,FALSE))</f>
        <v>0</v>
      </c>
      <c r="AT28" s="19">
        <f>AT20</f>
        <v>0</v>
      </c>
      <c r="AU28" s="20">
        <f t="shared" si="23"/>
        <v>0</v>
      </c>
      <c r="AV28" s="20">
        <f t="shared" si="23"/>
        <v>0</v>
      </c>
      <c r="AW28" s="133"/>
      <c r="AX28" s="134"/>
      <c r="AY28" s="126">
        <f>IF(AY20=0,0,VLOOKUP("Breedte",$O:$T,4,FALSE))</f>
        <v>0</v>
      </c>
      <c r="AZ28" s="47">
        <f t="shared" si="22"/>
        <v>0</v>
      </c>
      <c r="BA28" s="26">
        <f t="shared" si="22"/>
        <v>0</v>
      </c>
      <c r="BB28" s="22">
        <f t="shared" si="22"/>
        <v>0</v>
      </c>
    </row>
    <row r="29" spans="1:55" ht="12" customHeight="1" thickTop="1" thickBot="1" x14ac:dyDescent="0.3">
      <c r="A29" s="5">
        <f t="shared" si="1"/>
        <v>0</v>
      </c>
      <c r="B29" s="5">
        <f t="shared" si="2"/>
        <v>0</v>
      </c>
      <c r="C29" s="14">
        <f t="shared" si="15"/>
        <v>139</v>
      </c>
      <c r="F29" s="242">
        <f>VLOOKUP(C29,Blad1!$A:$M,13,0)</f>
        <v>230</v>
      </c>
      <c r="G29" s="67" t="str">
        <f t="shared" si="3"/>
        <v/>
      </c>
      <c r="H29" s="4" t="str">
        <f>IF(G29="I",$K29,IF(G29="II",$K29-SUM(H$8:H28),IF(G29="III",$K29-SUM(H$8:H28),IF(G29="IV",$K29-SUM(H$8:H28),IF(G29="V",1-SUM(H$8:H28)," ")))))</f>
        <v xml:space="preserve"> </v>
      </c>
      <c r="I29" s="68" t="str">
        <f t="shared" si="4"/>
        <v/>
      </c>
      <c r="J29" s="43" t="str">
        <f>IF(I29="A",$K29,IF(I29="B",$K29-SUM(J$8:J28),IF(I29="C",$K29-SUM(J$8:J28),IF(I29="D",$K29-SUM(J$8:J28),IF(I29="E",1-SUM(J$8:J28)," ")))))</f>
        <v xml:space="preserve"> </v>
      </c>
      <c r="K29" s="1">
        <f>IF(C$4=0,0,(SUM(D$8:D29)/C$4))</f>
        <v>0</v>
      </c>
      <c r="L29" s="9" t="str">
        <f t="shared" si="0"/>
        <v xml:space="preserve"> </v>
      </c>
      <c r="M29" s="2" t="str">
        <f>IF(U29=2,K29,IF(W29=2,K29-SUM(M$8:M28),IF(X29=2,K29-SUM(M$8:M28),IF(X28=2,1-SUM(M$8:M28)," "))))</f>
        <v xml:space="preserve"> </v>
      </c>
      <c r="N29" s="1" t="str">
        <f t="shared" si="5"/>
        <v xml:space="preserve"> </v>
      </c>
      <c r="P29" s="3" t="str">
        <f>IF(O29="Plus",$K29,IF(O29="Basis",$K29-SUM(P$8:P28),IF(O29="Breedte",$K29-SUM(P$8:P28),IF(O28="Breedte",1-SUM(P$8:P28)," "))))</f>
        <v xml:space="preserve"> </v>
      </c>
      <c r="Q29" s="57" t="str">
        <f t="shared" si="6"/>
        <v/>
      </c>
      <c r="R29" s="180">
        <f t="shared" si="7"/>
        <v>230</v>
      </c>
      <c r="S29" s="12">
        <f t="shared" si="16"/>
        <v>139</v>
      </c>
      <c r="T29" s="18">
        <f t="shared" si="8"/>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9"/>
        <v>1</v>
      </c>
      <c r="Z29" s="12">
        <f t="shared" si="10"/>
        <v>1</v>
      </c>
      <c r="AA29" s="12">
        <f t="shared" si="11"/>
        <v>1</v>
      </c>
      <c r="AB29" s="12">
        <f t="shared" si="12"/>
        <v>1</v>
      </c>
      <c r="AD29" s="12">
        <f t="shared" si="17"/>
        <v>139</v>
      </c>
      <c r="AE29" s="18">
        <f t="shared" si="13"/>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4"/>
        <v>1</v>
      </c>
      <c r="AK29" s="12">
        <f t="shared" si="18"/>
        <v>1</v>
      </c>
      <c r="AL29" s="12">
        <f t="shared" si="19"/>
        <v>1</v>
      </c>
      <c r="AM29" s="12">
        <f t="shared" si="20"/>
        <v>1</v>
      </c>
      <c r="AQ29" s="49" t="s">
        <v>25</v>
      </c>
      <c r="AR29" s="50"/>
      <c r="AS29" s="125"/>
      <c r="AT29" s="19"/>
      <c r="AU29" s="20"/>
      <c r="AV29" s="20">
        <f>IF(SUM(AT26:AT28)&lt;AT30,1,0)</f>
        <v>0</v>
      </c>
      <c r="AW29" s="133"/>
      <c r="AX29" s="134"/>
      <c r="AY29" s="21"/>
      <c r="AZ29" s="47"/>
      <c r="BA29" s="26"/>
      <c r="BB29" s="22">
        <f>IF(SUM(W11:W13)=0,0,IF(SUM(AT26:AT28)&lt;AT30,1,0))</f>
        <v>0</v>
      </c>
    </row>
    <row r="30" spans="1:55" ht="12" customHeight="1" thickTop="1" thickBot="1" x14ac:dyDescent="0.3">
      <c r="A30" s="5">
        <f t="shared" si="1"/>
        <v>0</v>
      </c>
      <c r="B30" s="5">
        <f t="shared" si="2"/>
        <v>0</v>
      </c>
      <c r="C30" s="14">
        <f t="shared" si="15"/>
        <v>138</v>
      </c>
      <c r="F30" s="242">
        <f>VLOOKUP(C30,Blad1!$A:$M,13,0)</f>
        <v>230</v>
      </c>
      <c r="G30" s="67" t="str">
        <f t="shared" si="3"/>
        <v/>
      </c>
      <c r="H30" s="4" t="str">
        <f>IF(G30="I",$K30,IF(G30="II",$K30-SUM(H$8:H29),IF(G30="III",$K30-SUM(H$8:H29),IF(G30="IV",$K30-SUM(H$8:H29),IF(G30="V",1-SUM(H$8:H29)," ")))))</f>
        <v xml:space="preserve"> </v>
      </c>
      <c r="I30" s="68" t="str">
        <f t="shared" si="4"/>
        <v/>
      </c>
      <c r="J30" s="43" t="str">
        <f>IF(I30="A",$K30,IF(I30="B",$K30-SUM(J$8:J29),IF(I30="C",$K30-SUM(J$8:J29),IF(I30="D",$K30-SUM(J$8:J29),IF(I30="E",1-SUM(J$8:J29)," ")))))</f>
        <v xml:space="preserve"> </v>
      </c>
      <c r="K30" s="1">
        <f>IF(C$4=0,0,(SUM(D$8:D30)/C$4))</f>
        <v>0</v>
      </c>
      <c r="L30" s="9" t="str">
        <f t="shared" si="0"/>
        <v xml:space="preserve"> </v>
      </c>
      <c r="M30" s="2" t="str">
        <f>IF(U30=2,K30,IF(W30=2,K30-SUM(M$8:M29),IF(X30=2,K30-SUM(M$8:M29),IF(X29=2,1-SUM(M$8:M29)," "))))</f>
        <v xml:space="preserve"> </v>
      </c>
      <c r="N30" s="1" t="str">
        <f t="shared" si="5"/>
        <v xml:space="preserve"> </v>
      </c>
      <c r="P30" s="3" t="str">
        <f>IF(O30="Plus",$K30,IF(O30="Basis",$K30-SUM(P$8:P29),IF(O30="Breedte",$K30-SUM(P$8:P29),IF(O29="Breedte",1-SUM(P$8:P29)," "))))</f>
        <v xml:space="preserve"> </v>
      </c>
      <c r="Q30" s="57" t="str">
        <f t="shared" si="6"/>
        <v/>
      </c>
      <c r="R30" s="180">
        <f t="shared" si="7"/>
        <v>230</v>
      </c>
      <c r="S30" s="12">
        <f t="shared" si="16"/>
        <v>138</v>
      </c>
      <c r="T30" s="18">
        <f t="shared" si="8"/>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9"/>
        <v>1</v>
      </c>
      <c r="Z30" s="12">
        <f t="shared" si="10"/>
        <v>1</v>
      </c>
      <c r="AA30" s="12">
        <f t="shared" si="11"/>
        <v>1</v>
      </c>
      <c r="AB30" s="12">
        <f t="shared" si="12"/>
        <v>1</v>
      </c>
      <c r="AD30" s="12">
        <f t="shared" si="17"/>
        <v>138</v>
      </c>
      <c r="AE30" s="18">
        <f t="shared" si="13"/>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4"/>
        <v>1</v>
      </c>
      <c r="AK30" s="12">
        <f t="shared" si="18"/>
        <v>1</v>
      </c>
      <c r="AL30" s="12">
        <f t="shared" si="19"/>
        <v>1</v>
      </c>
      <c r="AM30" s="12">
        <f t="shared" si="20"/>
        <v>1</v>
      </c>
      <c r="AQ30" s="52"/>
      <c r="AR30" s="53"/>
      <c r="AS30" s="36"/>
      <c r="AT30" s="143">
        <f>$C$4</f>
        <v>0</v>
      </c>
      <c r="AU30" s="36"/>
      <c r="AV30" s="36"/>
      <c r="AW30" s="137"/>
      <c r="AX30" s="137"/>
      <c r="AY30" s="37"/>
      <c r="AZ30" s="48">
        <f>AT30</f>
        <v>0</v>
      </c>
      <c r="BA30" s="37"/>
      <c r="BB30" s="38"/>
    </row>
    <row r="31" spans="1:55" ht="12" customHeight="1" thickTop="1" thickBot="1" x14ac:dyDescent="0.3">
      <c r="A31" s="5">
        <f t="shared" si="1"/>
        <v>0</v>
      </c>
      <c r="B31" s="5">
        <f t="shared" si="2"/>
        <v>0</v>
      </c>
      <c r="C31" s="14">
        <f t="shared" si="15"/>
        <v>137</v>
      </c>
      <c r="F31" s="242">
        <f>VLOOKUP(C31,Blad1!$A:$M,13,0)</f>
        <v>230</v>
      </c>
      <c r="G31" s="67" t="str">
        <f t="shared" si="3"/>
        <v/>
      </c>
      <c r="H31" s="4" t="str">
        <f>IF(G31="I",$K31,IF(G31="II",$K31-SUM(H$8:H30),IF(G31="III",$K31-SUM(H$8:H30),IF(G31="IV",$K31-SUM(H$8:H30),IF(G31="V",1-SUM(H$8:H30)," ")))))</f>
        <v xml:space="preserve"> </v>
      </c>
      <c r="I31" s="68" t="str">
        <f t="shared" si="4"/>
        <v/>
      </c>
      <c r="J31" s="43" t="str">
        <f>IF(I31="A",$K31,IF(I31="B",$K31-SUM(J$8:J30),IF(I31="C",$K31-SUM(J$8:J30),IF(I31="D",$K31-SUM(J$8:J30),IF(I31="E",1-SUM(J$8:J30)," ")))))</f>
        <v xml:space="preserve"> </v>
      </c>
      <c r="K31" s="1">
        <f>IF(C$4=0,0,(SUM(D$8:D31)/C$4))</f>
        <v>0</v>
      </c>
      <c r="L31" s="9" t="str">
        <f t="shared" si="0"/>
        <v xml:space="preserve"> </v>
      </c>
      <c r="M31" s="2" t="str">
        <f>IF(U31=2,K31,IF(W31=2,K31-SUM(M$8:M30),IF(X31=2,K31-SUM(M$8:M30),IF(X30=2,1-SUM(M$8:M30)," "))))</f>
        <v xml:space="preserve"> </v>
      </c>
      <c r="N31" s="1" t="str">
        <f t="shared" si="5"/>
        <v xml:space="preserve"> </v>
      </c>
      <c r="P31" s="3" t="str">
        <f>IF(O31="Plus",$K31,IF(O31="Basis",$K31-SUM(P$8:P30),IF(O31="Breedte",$K31-SUM(P$8:P30),IF(O30="Breedte",1-SUM(P$8:P30)," "))))</f>
        <v xml:space="preserve"> </v>
      </c>
      <c r="Q31" s="57" t="str">
        <f t="shared" si="6"/>
        <v/>
      </c>
      <c r="R31" s="180">
        <f t="shared" si="7"/>
        <v>230</v>
      </c>
      <c r="S31" s="12">
        <f t="shared" si="16"/>
        <v>137</v>
      </c>
      <c r="T31" s="18">
        <f t="shared" si="8"/>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9"/>
        <v>1</v>
      </c>
      <c r="Z31" s="12">
        <f t="shared" si="10"/>
        <v>1</v>
      </c>
      <c r="AA31" s="12">
        <f t="shared" si="11"/>
        <v>1</v>
      </c>
      <c r="AB31" s="12">
        <f t="shared" si="12"/>
        <v>1</v>
      </c>
      <c r="AD31" s="12">
        <f t="shared" si="17"/>
        <v>137</v>
      </c>
      <c r="AE31" s="18">
        <f t="shared" si="13"/>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4"/>
        <v>1</v>
      </c>
      <c r="AK31" s="12">
        <f t="shared" si="18"/>
        <v>1</v>
      </c>
      <c r="AL31" s="12">
        <f t="shared" si="19"/>
        <v>1</v>
      </c>
      <c r="AM31" s="12">
        <f t="shared" si="20"/>
        <v>1</v>
      </c>
      <c r="AQ31" s="60"/>
      <c r="AR31" s="60"/>
      <c r="AS31" s="60"/>
      <c r="AT31" s="60"/>
      <c r="AU31" s="60"/>
      <c r="AV31" s="60"/>
      <c r="AW31" s="136"/>
      <c r="AX31" s="136"/>
      <c r="AY31" s="60"/>
      <c r="AZ31" s="60"/>
      <c r="BA31" s="60"/>
      <c r="BB31" s="60"/>
    </row>
    <row r="32" spans="1:55" ht="12" customHeight="1" thickTop="1" x14ac:dyDescent="0.25">
      <c r="A32" s="5">
        <f t="shared" si="1"/>
        <v>0</v>
      </c>
      <c r="B32" s="5">
        <f t="shared" si="2"/>
        <v>0</v>
      </c>
      <c r="C32" s="14">
        <f t="shared" si="15"/>
        <v>136</v>
      </c>
      <c r="F32" s="242">
        <f>VLOOKUP(C32,Blad1!$A:$M,13,0)</f>
        <v>230</v>
      </c>
      <c r="G32" s="67" t="str">
        <f t="shared" si="3"/>
        <v/>
      </c>
      <c r="H32" s="4" t="str">
        <f>IF(G32="I",$K32,IF(G32="II",$K32-SUM(H$8:H31),IF(G32="III",$K32-SUM(H$8:H31),IF(G32="IV",$K32-SUM(H$8:H31),IF(G32="V",1-SUM(H$8:H31)," ")))))</f>
        <v xml:space="preserve"> </v>
      </c>
      <c r="I32" s="68" t="str">
        <f t="shared" si="4"/>
        <v/>
      </c>
      <c r="J32" s="43" t="str">
        <f>IF(I32="A",$K32,IF(I32="B",$K32-SUM(J$8:J31),IF(I32="C",$K32-SUM(J$8:J31),IF(I32="D",$K32-SUM(J$8:J31),IF(I32="E",1-SUM(J$8:J31)," ")))))</f>
        <v xml:space="preserve"> </v>
      </c>
      <c r="K32" s="1">
        <f>IF(C$4=0,0,(SUM(D$8:D32)/C$4))</f>
        <v>0</v>
      </c>
      <c r="L32" s="9" t="str">
        <f t="shared" si="0"/>
        <v xml:space="preserve"> </v>
      </c>
      <c r="M32" s="2" t="str">
        <f>IF(U32=2,K32,IF(W32=2,K32-SUM(M$8:M31),IF(X32=2,K32-SUM(M$8:M31),IF(X31=2,1-SUM(M$8:M31)," "))))</f>
        <v xml:space="preserve"> </v>
      </c>
      <c r="N32" s="1" t="str">
        <f t="shared" si="5"/>
        <v xml:space="preserve"> </v>
      </c>
      <c r="P32" s="3" t="str">
        <f>IF(O32="Plus",$K32,IF(O32="Basis",$K32-SUM(P$8:P31),IF(O32="Breedte",$K32-SUM(P$8:P31),IF(O31="Breedte",1-SUM(P$8:P31)," "))))</f>
        <v xml:space="preserve"> </v>
      </c>
      <c r="Q32" s="57" t="str">
        <f t="shared" si="6"/>
        <v/>
      </c>
      <c r="R32" s="180">
        <f t="shared" si="7"/>
        <v>230</v>
      </c>
      <c r="S32" s="12">
        <f t="shared" si="16"/>
        <v>136</v>
      </c>
      <c r="T32" s="18">
        <f t="shared" si="8"/>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9"/>
        <v>1</v>
      </c>
      <c r="Z32" s="12">
        <f t="shared" si="10"/>
        <v>1</v>
      </c>
      <c r="AA32" s="12">
        <f t="shared" si="11"/>
        <v>1</v>
      </c>
      <c r="AB32" s="12">
        <f t="shared" si="12"/>
        <v>1</v>
      </c>
      <c r="AD32" s="12">
        <f t="shared" si="17"/>
        <v>136</v>
      </c>
      <c r="AE32" s="18">
        <f t="shared" si="13"/>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4"/>
        <v>1</v>
      </c>
      <c r="AK32" s="12">
        <f t="shared" si="18"/>
        <v>1</v>
      </c>
      <c r="AL32" s="12">
        <f t="shared" si="19"/>
        <v>1</v>
      </c>
      <c r="AM32" s="12">
        <f t="shared" si="20"/>
        <v>1</v>
      </c>
      <c r="AQ32" s="49" t="s">
        <v>24</v>
      </c>
      <c r="AR32" s="51"/>
      <c r="AS32" s="123"/>
      <c r="AT32" s="51"/>
      <c r="AU32" s="51"/>
      <c r="AV32" s="51"/>
      <c r="AW32" s="51"/>
      <c r="AX32" s="51"/>
      <c r="AY32" s="51"/>
      <c r="AZ32" s="51"/>
      <c r="BA32" s="51"/>
      <c r="BB32" s="55"/>
    </row>
    <row r="33" spans="1:54" ht="12" customHeight="1" x14ac:dyDescent="0.25">
      <c r="A33" s="5">
        <f t="shared" si="1"/>
        <v>0</v>
      </c>
      <c r="B33" s="5">
        <f t="shared" si="2"/>
        <v>0</v>
      </c>
      <c r="C33" s="14">
        <f t="shared" si="15"/>
        <v>135</v>
      </c>
      <c r="F33" s="242">
        <f>VLOOKUP(C33,Blad1!$A:$M,13,0)</f>
        <v>229</v>
      </c>
      <c r="G33" s="67" t="str">
        <f t="shared" si="3"/>
        <v/>
      </c>
      <c r="H33" s="4" t="str">
        <f>IF(G33="I",$K33,IF(G33="II",$K33-SUM(H$8:H32),IF(G33="III",$K33-SUM(H$8:H32),IF(G33="IV",$K33-SUM(H$8:H32),IF(G33="V",1-SUM(H$8:H32)," ")))))</f>
        <v xml:space="preserve"> </v>
      </c>
      <c r="I33" s="68" t="str">
        <f t="shared" si="4"/>
        <v/>
      </c>
      <c r="J33" s="43" t="str">
        <f>IF(I33="A",$K33,IF(I33="B",$K33-SUM(J$8:J32),IF(I33="C",$K33-SUM(J$8:J32),IF(I33="D",$K33-SUM(J$8:J32),IF(I33="E",1-SUM(J$8:J32)," ")))))</f>
        <v xml:space="preserve"> </v>
      </c>
      <c r="K33" s="1">
        <f>IF(C$4=0,0,(SUM(D$8:D33)/C$4))</f>
        <v>0</v>
      </c>
      <c r="L33" s="9" t="str">
        <f t="shared" si="0"/>
        <v xml:space="preserve"> </v>
      </c>
      <c r="M33" s="2" t="str">
        <f>IF(U33=2,K33,IF(W33=2,K33-SUM(M$8:M32),IF(X33=2,K33-SUM(M$8:M32),IF(X32=2,1-SUM(M$8:M32)," "))))</f>
        <v xml:space="preserve"> </v>
      </c>
      <c r="N33" s="1" t="str">
        <f t="shared" si="5"/>
        <v xml:space="preserve"> </v>
      </c>
      <c r="P33" s="3" t="str">
        <f>IF(O33="Plus",$K33,IF(O33="Basis",$K33-SUM(P$8:P32),IF(O33="Breedte",$K33-SUM(P$8:P32),IF(O32="Breedte",1-SUM(P$8:P32)," "))))</f>
        <v xml:space="preserve"> </v>
      </c>
      <c r="Q33" s="57" t="str">
        <f t="shared" si="6"/>
        <v/>
      </c>
      <c r="R33" s="180">
        <f t="shared" si="7"/>
        <v>229</v>
      </c>
      <c r="S33" s="12">
        <f t="shared" si="16"/>
        <v>135</v>
      </c>
      <c r="T33" s="18">
        <f t="shared" si="8"/>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9"/>
        <v>1</v>
      </c>
      <c r="Z33" s="12">
        <f t="shared" si="10"/>
        <v>1</v>
      </c>
      <c r="AA33" s="12">
        <f t="shared" si="11"/>
        <v>1</v>
      </c>
      <c r="AB33" s="12">
        <f t="shared" si="12"/>
        <v>1</v>
      </c>
      <c r="AD33" s="12">
        <f t="shared" si="17"/>
        <v>135</v>
      </c>
      <c r="AE33" s="18">
        <f t="shared" si="13"/>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4"/>
        <v>1</v>
      </c>
      <c r="AK33" s="12">
        <f t="shared" si="18"/>
        <v>1</v>
      </c>
      <c r="AL33" s="12">
        <f t="shared" si="19"/>
        <v>1</v>
      </c>
      <c r="AM33" s="12">
        <f t="shared" si="20"/>
        <v>1</v>
      </c>
      <c r="AQ33" s="249" t="e">
        <f>VLOOKUP(AQ32,L8:Q236,6,FALSE)</f>
        <v>#N/A</v>
      </c>
      <c r="AR33" s="250"/>
      <c r="AS33" s="250"/>
      <c r="AT33" s="250"/>
      <c r="AU33" s="250"/>
      <c r="AV33" s="250"/>
      <c r="AW33" s="250"/>
      <c r="AX33" s="250"/>
      <c r="AY33" s="250"/>
      <c r="AZ33" s="250"/>
      <c r="BA33" s="250"/>
      <c r="BB33" s="251"/>
    </row>
    <row r="34" spans="1:54" ht="12" customHeight="1" x14ac:dyDescent="0.25">
      <c r="A34" s="5">
        <f t="shared" si="1"/>
        <v>0</v>
      </c>
      <c r="B34" s="5">
        <f t="shared" si="2"/>
        <v>0</v>
      </c>
      <c r="C34" s="14">
        <f t="shared" si="15"/>
        <v>134</v>
      </c>
      <c r="F34" s="242">
        <f>VLOOKUP(C34,Blad1!$A:$M,13,0)</f>
        <v>228</v>
      </c>
      <c r="G34" s="67" t="str">
        <f t="shared" si="3"/>
        <v/>
      </c>
      <c r="H34" s="4" t="str">
        <f>IF(G34="I",$K34,IF(G34="II",$K34-SUM(H$8:H33),IF(G34="III",$K34-SUM(H$8:H33),IF(G34="IV",$K34-SUM(H$8:H33),IF(G34="V",1-SUM(H$8:H33)," ")))))</f>
        <v xml:space="preserve"> </v>
      </c>
      <c r="I34" s="68" t="str">
        <f t="shared" si="4"/>
        <v/>
      </c>
      <c r="J34" s="43" t="str">
        <f>IF(I34="A",$K34,IF(I34="B",$K34-SUM(J$8:J33),IF(I34="C",$K34-SUM(J$8:J33),IF(I34="D",$K34-SUM(J$8:J33),IF(I34="E",1-SUM(J$8:J33)," ")))))</f>
        <v xml:space="preserve"> </v>
      </c>
      <c r="K34" s="1">
        <f>IF(C$4=0,0,(SUM(D$8:D34)/C$4))</f>
        <v>0</v>
      </c>
      <c r="L34" s="9" t="str">
        <f t="shared" si="0"/>
        <v xml:space="preserve"> </v>
      </c>
      <c r="M34" s="2" t="str">
        <f>IF(U34=2,K34,IF(W34=2,K34-SUM(M$8:M33),IF(X34=2,K34-SUM(M$8:M33),IF(X33=2,1-SUM(M$8:M33)," "))))</f>
        <v xml:space="preserve"> </v>
      </c>
      <c r="N34" s="1" t="str">
        <f t="shared" si="5"/>
        <v xml:space="preserve"> </v>
      </c>
      <c r="P34" s="3" t="str">
        <f>IF(O34="Plus",$K34,IF(O34="Basis",$K34-SUM(P$8:P33),IF(O34="Breedte",$K34-SUM(P$8:P33),IF(O33="Breedte",1-SUM(P$8:P33)," "))))</f>
        <v xml:space="preserve"> </v>
      </c>
      <c r="Q34" s="57" t="str">
        <f t="shared" si="6"/>
        <v/>
      </c>
      <c r="R34" s="180">
        <f t="shared" si="7"/>
        <v>228</v>
      </c>
      <c r="S34" s="12">
        <f t="shared" si="16"/>
        <v>134</v>
      </c>
      <c r="T34" s="18">
        <f t="shared" si="8"/>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9"/>
        <v>1</v>
      </c>
      <c r="Z34" s="12">
        <f t="shared" si="10"/>
        <v>1</v>
      </c>
      <c r="AA34" s="12">
        <f t="shared" si="11"/>
        <v>1</v>
      </c>
      <c r="AB34" s="12">
        <f t="shared" si="12"/>
        <v>1</v>
      </c>
      <c r="AD34" s="12">
        <f t="shared" si="17"/>
        <v>134</v>
      </c>
      <c r="AE34" s="18">
        <f t="shared" si="13"/>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4"/>
        <v>1</v>
      </c>
      <c r="AK34" s="12">
        <f t="shared" si="18"/>
        <v>1</v>
      </c>
      <c r="AL34" s="12">
        <f t="shared" si="19"/>
        <v>1</v>
      </c>
      <c r="AM34" s="12">
        <f t="shared" si="20"/>
        <v>1</v>
      </c>
      <c r="AQ34" s="49" t="s">
        <v>22</v>
      </c>
      <c r="AR34" s="51"/>
      <c r="AS34" s="123"/>
      <c r="AT34" s="51"/>
      <c r="AU34" s="51"/>
      <c r="AV34" s="51"/>
      <c r="AW34" s="51"/>
      <c r="AX34" s="51"/>
      <c r="AY34" s="51"/>
      <c r="AZ34" s="51"/>
      <c r="BA34" s="51"/>
      <c r="BB34" s="55"/>
    </row>
    <row r="35" spans="1:54" ht="24" customHeight="1" x14ac:dyDescent="0.25">
      <c r="A35" s="5">
        <f t="shared" si="1"/>
        <v>0</v>
      </c>
      <c r="B35" s="5">
        <f t="shared" si="2"/>
        <v>0</v>
      </c>
      <c r="C35" s="14">
        <f t="shared" si="15"/>
        <v>133</v>
      </c>
      <c r="F35" s="242">
        <f>VLOOKUP(C35,Blad1!$A:$M,13,0)</f>
        <v>227</v>
      </c>
      <c r="G35" s="67" t="str">
        <f t="shared" si="3"/>
        <v/>
      </c>
      <c r="H35" s="4" t="str">
        <f>IF(G35="I",$K35,IF(G35="II",$K35-SUM(H$8:H34),IF(G35="III",$K35-SUM(H$8:H34),IF(G35="IV",$K35-SUM(H$8:H34),IF(G35="V",1-SUM(H$8:H34)," ")))))</f>
        <v xml:space="preserve"> </v>
      </c>
      <c r="I35" s="68" t="str">
        <f t="shared" si="4"/>
        <v/>
      </c>
      <c r="J35" s="43" t="str">
        <f>IF(I35="A",$K35,IF(I35="B",$K35-SUM(J$8:J34),IF(I35="C",$K35-SUM(J$8:J34),IF(I35="D",$K35-SUM(J$8:J34),IF(I35="E",1-SUM(J$8:J34)," ")))))</f>
        <v xml:space="preserve"> </v>
      </c>
      <c r="K35" s="1">
        <f>IF(C$4=0,0,(SUM(D$8:D35)/C$4))</f>
        <v>0</v>
      </c>
      <c r="L35" s="9" t="str">
        <f t="shared" si="0"/>
        <v xml:space="preserve"> </v>
      </c>
      <c r="M35" s="2" t="str">
        <f>IF(U35=2,K35,IF(W35=2,K35-SUM(M$8:M34),IF(X35=2,K35-SUM(M$8:M34),IF(X34=2,1-SUM(M$8:M34)," "))))</f>
        <v xml:space="preserve"> </v>
      </c>
      <c r="N35" s="1" t="str">
        <f t="shared" si="5"/>
        <v xml:space="preserve"> </v>
      </c>
      <c r="P35" s="3" t="str">
        <f>IF(O35="Plus",$K35,IF(O35="Basis",$K35-SUM(P$8:P34),IF(O35="Breedte",$K35-SUM(P$8:P34),IF(O34="Breedte",1-SUM(P$8:P34)," "))))</f>
        <v xml:space="preserve"> </v>
      </c>
      <c r="Q35" s="57" t="str">
        <f t="shared" si="6"/>
        <v/>
      </c>
      <c r="R35" s="180">
        <f t="shared" si="7"/>
        <v>227</v>
      </c>
      <c r="S35" s="12">
        <f t="shared" si="16"/>
        <v>133</v>
      </c>
      <c r="T35" s="18">
        <f t="shared" si="8"/>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9"/>
        <v>1</v>
      </c>
      <c r="Z35" s="12">
        <f t="shared" si="10"/>
        <v>1</v>
      </c>
      <c r="AA35" s="12">
        <f t="shared" si="11"/>
        <v>1</v>
      </c>
      <c r="AB35" s="12">
        <f t="shared" si="12"/>
        <v>1</v>
      </c>
      <c r="AD35" s="12">
        <f t="shared" si="17"/>
        <v>133</v>
      </c>
      <c r="AE35" s="18">
        <f t="shared" si="13"/>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IF(AE35=0,1,ABS(AH35-0.25))</f>
        <v>1</v>
      </c>
      <c r="AK35" s="12">
        <f t="shared" si="18"/>
        <v>1</v>
      </c>
      <c r="AL35" s="12">
        <f t="shared" si="19"/>
        <v>1</v>
      </c>
      <c r="AM35" s="12">
        <f t="shared" si="20"/>
        <v>1</v>
      </c>
      <c r="AQ35" s="252" t="e">
        <f>VLOOKUP(AQ34,L8:Q236,6,FALSE)</f>
        <v>#N/A</v>
      </c>
      <c r="AR35" s="253"/>
      <c r="AS35" s="253"/>
      <c r="AT35" s="253"/>
      <c r="AU35" s="253"/>
      <c r="AV35" s="253"/>
      <c r="AW35" s="253"/>
      <c r="AX35" s="253"/>
      <c r="AY35" s="253"/>
      <c r="AZ35" s="253"/>
      <c r="BA35" s="253"/>
      <c r="BB35" s="254"/>
    </row>
    <row r="36" spans="1:54" ht="12" customHeight="1" x14ac:dyDescent="0.25">
      <c r="A36" s="5">
        <f t="shared" si="1"/>
        <v>0</v>
      </c>
      <c r="B36" s="5">
        <f t="shared" si="2"/>
        <v>0</v>
      </c>
      <c r="C36" s="14">
        <f t="shared" si="15"/>
        <v>132</v>
      </c>
      <c r="F36" s="242">
        <f>VLOOKUP(C36,Blad1!$A:$M,13,0)</f>
        <v>225</v>
      </c>
      <c r="G36" s="67" t="str">
        <f t="shared" si="3"/>
        <v/>
      </c>
      <c r="H36" s="4" t="str">
        <f>IF(G36="I",$K36,IF(G36="II",$K36-SUM(H$8:H35),IF(G36="III",$K36-SUM(H$8:H35),IF(G36="IV",$K36-SUM(H$8:H35),IF(G36="V",1-SUM(H$8:H35)," ")))))</f>
        <v xml:space="preserve"> </v>
      </c>
      <c r="I36" s="68" t="str">
        <f t="shared" si="4"/>
        <v/>
      </c>
      <c r="J36" s="43" t="str">
        <f>IF(I36="A",$K36,IF(I36="B",$K36-SUM(J$8:J35),IF(I36="C",$K36-SUM(J$8:J35),IF(I36="D",$K36-SUM(J$8:J35),IF(I36="E",1-SUM(J$8:J35)," ")))))</f>
        <v xml:space="preserve"> </v>
      </c>
      <c r="K36" s="1">
        <f>IF(C$4=0,0,(SUM(D$8:D36)/C$4))</f>
        <v>0</v>
      </c>
      <c r="L36" s="9" t="str">
        <f t="shared" si="0"/>
        <v xml:space="preserve"> </v>
      </c>
      <c r="M36" s="2" t="str">
        <f>IF(U36=2,K36,IF(W36=2,K36-SUM(M$8:M35),IF(X36=2,K36-SUM(M$8:M35),IF(X35=2,1-SUM(M$8:M35)," "))))</f>
        <v xml:space="preserve"> </v>
      </c>
      <c r="N36" s="1" t="str">
        <f t="shared" si="5"/>
        <v xml:space="preserve"> </v>
      </c>
      <c r="P36" s="3" t="str">
        <f>IF(O36="Plus",$K36,IF(O36="Basis",$K36-SUM(P$8:P35),IF(O36="Breedte",$K36-SUM(P$8:P35),IF(O35="Breedte",1-SUM(P$8:P35)," "))))</f>
        <v xml:space="preserve"> </v>
      </c>
      <c r="Q36" s="57" t="str">
        <f t="shared" si="6"/>
        <v/>
      </c>
      <c r="R36" s="180">
        <f t="shared" si="7"/>
        <v>225</v>
      </c>
      <c r="S36" s="12">
        <f t="shared" si="16"/>
        <v>132</v>
      </c>
      <c r="T36" s="18">
        <f t="shared" si="8"/>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9"/>
        <v>1</v>
      </c>
      <c r="Z36" s="12">
        <f t="shared" si="10"/>
        <v>1</v>
      </c>
      <c r="AA36" s="12">
        <f t="shared" si="11"/>
        <v>1</v>
      </c>
      <c r="AB36" s="12">
        <f t="shared" si="12"/>
        <v>1</v>
      </c>
      <c r="AD36" s="12">
        <f t="shared" si="17"/>
        <v>132</v>
      </c>
      <c r="AE36" s="18">
        <f t="shared" si="13"/>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4"/>
        <v>1</v>
      </c>
      <c r="AK36" s="12">
        <f t="shared" si="18"/>
        <v>1</v>
      </c>
      <c r="AL36" s="12">
        <f t="shared" si="19"/>
        <v>1</v>
      </c>
      <c r="AM36" s="12">
        <f t="shared" si="20"/>
        <v>1</v>
      </c>
      <c r="AQ36" s="49" t="s">
        <v>23</v>
      </c>
      <c r="AR36" s="51"/>
      <c r="AS36" s="123"/>
      <c r="AT36" s="51"/>
      <c r="AU36" s="51"/>
      <c r="AV36" s="51"/>
      <c r="AW36" s="51"/>
      <c r="AX36" s="51"/>
      <c r="AY36" s="51"/>
      <c r="AZ36" s="51"/>
      <c r="BA36" s="51"/>
      <c r="BB36" s="55"/>
    </row>
    <row r="37" spans="1:54" ht="12" customHeight="1" thickBot="1" x14ac:dyDescent="0.3">
      <c r="A37" s="5">
        <f t="shared" si="1"/>
        <v>0</v>
      </c>
      <c r="B37" s="5">
        <f t="shared" si="2"/>
        <v>0</v>
      </c>
      <c r="C37" s="14">
        <f t="shared" si="15"/>
        <v>131</v>
      </c>
      <c r="F37" s="242">
        <f>VLOOKUP(C37,Blad1!$A:$M,13,0)</f>
        <v>224</v>
      </c>
      <c r="G37" s="67" t="str">
        <f t="shared" si="3"/>
        <v/>
      </c>
      <c r="H37" s="4" t="str">
        <f>IF(G37="I",$K37,IF(G37="II",$K37-SUM(H$8:H36),IF(G37="III",$K37-SUM(H$8:H36),IF(G37="IV",$K37-SUM(H$8:H36),IF(G37="V",1-SUM(H$8:H36)," ")))))</f>
        <v xml:space="preserve"> </v>
      </c>
      <c r="I37" s="68" t="str">
        <f t="shared" si="4"/>
        <v/>
      </c>
      <c r="J37" s="43" t="str">
        <f>IF(I37="A",$K37,IF(I37="B",$K37-SUM(J$8:J36),IF(I37="C",$K37-SUM(J$8:J36),IF(I37="D",$K37-SUM(J$8:J36),IF(I37="E",1-SUM(J$8:J36)," ")))))</f>
        <v xml:space="preserve"> </v>
      </c>
      <c r="K37" s="1">
        <f>IF(C$4=0,0,(SUM(D$8:D37)/C$4))</f>
        <v>0</v>
      </c>
      <c r="L37" s="9" t="str">
        <f t="shared" si="0"/>
        <v xml:space="preserve"> </v>
      </c>
      <c r="M37" s="2" t="str">
        <f>IF(U37=2,K37,IF(W37=2,K37-SUM(M$8:M36),IF(X37=2,K37-SUM(M$8:M36),IF(X36=2,1-SUM(M$8:M36)," "))))</f>
        <v xml:space="preserve"> </v>
      </c>
      <c r="N37" s="1" t="str">
        <f t="shared" si="5"/>
        <v xml:space="preserve"> </v>
      </c>
      <c r="P37" s="3" t="str">
        <f>IF(O37="Plus",$K37,IF(O37="Basis",$K37-SUM(P$8:P36),IF(O37="Breedte",$K37-SUM(P$8:P36),IF(O36="Breedte",1-SUM(P$8:P36)," "))))</f>
        <v xml:space="preserve"> </v>
      </c>
      <c r="Q37" s="57" t="str">
        <f t="shared" si="6"/>
        <v/>
      </c>
      <c r="R37" s="180">
        <f t="shared" si="7"/>
        <v>224</v>
      </c>
      <c r="S37" s="12">
        <f t="shared" si="16"/>
        <v>131</v>
      </c>
      <c r="T37" s="18">
        <f t="shared" si="8"/>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9"/>
        <v>1</v>
      </c>
      <c r="Z37" s="12">
        <f t="shared" si="10"/>
        <v>1</v>
      </c>
      <c r="AA37" s="12">
        <f t="shared" si="11"/>
        <v>1</v>
      </c>
      <c r="AB37" s="12">
        <f t="shared" si="12"/>
        <v>1</v>
      </c>
      <c r="AD37" s="12">
        <f t="shared" si="17"/>
        <v>131</v>
      </c>
      <c r="AE37" s="18">
        <f t="shared" si="13"/>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4"/>
        <v>1</v>
      </c>
      <c r="AK37" s="12">
        <f t="shared" si="18"/>
        <v>1</v>
      </c>
      <c r="AL37" s="12">
        <f t="shared" si="19"/>
        <v>1</v>
      </c>
      <c r="AM37" s="12">
        <f t="shared" si="20"/>
        <v>1</v>
      </c>
      <c r="AQ37" s="243" t="e">
        <f>VLOOKUP(AQ36,L8:T236,6,FALSE)</f>
        <v>#N/A</v>
      </c>
      <c r="AR37" s="244"/>
      <c r="AS37" s="244"/>
      <c r="AT37" s="244"/>
      <c r="AU37" s="244"/>
      <c r="AV37" s="244"/>
      <c r="AW37" s="244"/>
      <c r="AX37" s="244"/>
      <c r="AY37" s="244"/>
      <c r="AZ37" s="244"/>
      <c r="BA37" s="244"/>
      <c r="BB37" s="245"/>
    </row>
    <row r="38" spans="1:54" ht="12" customHeight="1" thickTop="1" x14ac:dyDescent="0.25">
      <c r="A38" s="5">
        <f t="shared" si="1"/>
        <v>0</v>
      </c>
      <c r="B38" s="5">
        <f t="shared" si="2"/>
        <v>0</v>
      </c>
      <c r="C38" s="14">
        <f t="shared" si="15"/>
        <v>130</v>
      </c>
      <c r="F38" s="242">
        <f>VLOOKUP(C38,Blad1!$A:$M,13,0)</f>
        <v>223</v>
      </c>
      <c r="G38" s="67" t="str">
        <f t="shared" si="3"/>
        <v/>
      </c>
      <c r="H38" s="4" t="str">
        <f>IF(G38="I",$K38,IF(G38="II",$K38-SUM(H$8:H37),IF(G38="III",$K38-SUM(H$8:H37),IF(G38="IV",$K38-SUM(H$8:H37),IF(G38="V",1-SUM(H$8:H37)," ")))))</f>
        <v xml:space="preserve"> </v>
      </c>
      <c r="I38" s="68" t="str">
        <f t="shared" si="4"/>
        <v/>
      </c>
      <c r="J38" s="43" t="str">
        <f>IF(I38="A",$K38,IF(I38="B",$K38-SUM(J$8:J37),IF(I38="C",$K38-SUM(J$8:J37),IF(I38="D",$K38-SUM(J$8:J37),IF(I38="E",1-SUM(J$8:J37)," ")))))</f>
        <v xml:space="preserve"> </v>
      </c>
      <c r="K38" s="1">
        <f>IF(C$4=0,0,(SUM(D$8:D38)/C$4))</f>
        <v>0</v>
      </c>
      <c r="L38" s="9" t="str">
        <f t="shared" si="0"/>
        <v xml:space="preserve"> </v>
      </c>
      <c r="M38" s="2" t="str">
        <f>IF(U38=2,K38,IF(W38=2,K38-SUM(M$8:M37),IF(X38=2,K38-SUM(M$8:M37),IF(X37=2,1-SUM(M$8:M37)," "))))</f>
        <v xml:space="preserve"> </v>
      </c>
      <c r="N38" s="1" t="str">
        <f t="shared" si="5"/>
        <v xml:space="preserve"> </v>
      </c>
      <c r="P38" s="3" t="str">
        <f>IF(O38="Plus",$K38,IF(O38="Basis",$K38-SUM(P$8:P37),IF(O38="Breedte",$K38-SUM(P$8:P37),IF(O37="Breedte",1-SUM(P$8:P37)," "))))</f>
        <v xml:space="preserve"> </v>
      </c>
      <c r="Q38" s="57" t="str">
        <f t="shared" si="6"/>
        <v/>
      </c>
      <c r="R38" s="180">
        <f t="shared" si="7"/>
        <v>223</v>
      </c>
      <c r="S38" s="12">
        <f t="shared" si="16"/>
        <v>130</v>
      </c>
      <c r="T38" s="18">
        <f t="shared" si="8"/>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9"/>
        <v>1</v>
      </c>
      <c r="Z38" s="12">
        <f t="shared" si="10"/>
        <v>1</v>
      </c>
      <c r="AA38" s="12">
        <f t="shared" si="11"/>
        <v>1</v>
      </c>
      <c r="AB38" s="12">
        <f t="shared" si="12"/>
        <v>1</v>
      </c>
      <c r="AD38" s="12">
        <f t="shared" si="17"/>
        <v>130</v>
      </c>
      <c r="AE38" s="18">
        <f t="shared" si="13"/>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4"/>
        <v>1</v>
      </c>
      <c r="AK38" s="12">
        <f t="shared" si="18"/>
        <v>1</v>
      </c>
      <c r="AL38" s="12">
        <f t="shared" si="19"/>
        <v>1</v>
      </c>
      <c r="AM38" s="12">
        <f t="shared" si="20"/>
        <v>1</v>
      </c>
    </row>
    <row r="39" spans="1:54" ht="12" customHeight="1" x14ac:dyDescent="0.25">
      <c r="A39" s="5">
        <f t="shared" si="1"/>
        <v>0</v>
      </c>
      <c r="B39" s="5">
        <f t="shared" si="2"/>
        <v>0</v>
      </c>
      <c r="C39" s="14">
        <f t="shared" si="15"/>
        <v>129</v>
      </c>
      <c r="F39" s="242">
        <f>VLOOKUP(C39,Blad1!$A:$M,13,0)</f>
        <v>221</v>
      </c>
      <c r="G39" s="67" t="str">
        <f t="shared" si="3"/>
        <v/>
      </c>
      <c r="H39" s="4" t="str">
        <f>IF(G39="I",$K39,IF(G39="II",$K39-SUM(H$8:H38),IF(G39="III",$K39-SUM(H$8:H38),IF(G39="IV",$K39-SUM(H$8:H38),IF(G39="V",1-SUM(H$8:H38)," ")))))</f>
        <v xml:space="preserve"> </v>
      </c>
      <c r="I39" s="68" t="str">
        <f t="shared" si="4"/>
        <v/>
      </c>
      <c r="J39" s="43" t="str">
        <f>IF(I39="A",$K39,IF(I39="B",$K39-SUM(J$8:J38),IF(I39="C",$K39-SUM(J$8:J38),IF(I39="D",$K39-SUM(J$8:J38),IF(I39="E",1-SUM(J$8:J38)," ")))))</f>
        <v xml:space="preserve"> </v>
      </c>
      <c r="K39" s="1">
        <f>IF(C$4=0,0,(SUM(D$8:D39)/C$4))</f>
        <v>0</v>
      </c>
      <c r="L39" s="9" t="str">
        <f t="shared" si="0"/>
        <v xml:space="preserve"> </v>
      </c>
      <c r="M39" s="2" t="str">
        <f>IF(U39=2,K39,IF(W39=2,K39-SUM(M$8:M38),IF(X39=2,K39-SUM(M$8:M38),IF(X38=2,1-SUM(M$8:M38)," "))))</f>
        <v xml:space="preserve"> </v>
      </c>
      <c r="N39" s="1" t="str">
        <f t="shared" si="5"/>
        <v xml:space="preserve"> </v>
      </c>
      <c r="P39" s="3" t="str">
        <f>IF(O39="Plus",$K39,IF(O39="Basis",$K39-SUM(P$8:P38),IF(O39="Breedte",$K39-SUM(P$8:P38),IF(O38="Breedte",1-SUM(P$8:P38)," "))))</f>
        <v xml:space="preserve"> </v>
      </c>
      <c r="Q39" s="57" t="str">
        <f t="shared" si="6"/>
        <v/>
      </c>
      <c r="R39" s="180">
        <f t="shared" si="7"/>
        <v>221</v>
      </c>
      <c r="S39" s="12">
        <f t="shared" si="16"/>
        <v>129</v>
      </c>
      <c r="T39" s="18">
        <f t="shared" si="8"/>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9"/>
        <v>1</v>
      </c>
      <c r="Z39" s="12">
        <f t="shared" si="10"/>
        <v>1</v>
      </c>
      <c r="AA39" s="12">
        <f t="shared" si="11"/>
        <v>1</v>
      </c>
      <c r="AB39" s="12">
        <f t="shared" si="12"/>
        <v>1</v>
      </c>
      <c r="AD39" s="12">
        <f t="shared" si="17"/>
        <v>129</v>
      </c>
      <c r="AE39" s="18">
        <f t="shared" si="13"/>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4"/>
        <v>1</v>
      </c>
      <c r="AK39" s="12">
        <f t="shared" si="18"/>
        <v>1</v>
      </c>
      <c r="AL39" s="12">
        <f t="shared" si="19"/>
        <v>1</v>
      </c>
      <c r="AM39" s="12">
        <f t="shared" si="20"/>
        <v>1</v>
      </c>
    </row>
    <row r="40" spans="1:54" ht="12" customHeight="1" x14ac:dyDescent="0.25">
      <c r="A40" s="5">
        <f t="shared" si="1"/>
        <v>0</v>
      </c>
      <c r="B40" s="5">
        <f t="shared" si="2"/>
        <v>0</v>
      </c>
      <c r="C40" s="14">
        <f t="shared" si="15"/>
        <v>128</v>
      </c>
      <c r="F40" s="242">
        <f>VLOOKUP(C40,Blad1!$A:$M,13,0)</f>
        <v>220</v>
      </c>
      <c r="G40" s="67" t="str">
        <f t="shared" si="3"/>
        <v/>
      </c>
      <c r="H40" s="4" t="str">
        <f>IF(G40="I",$K40,IF(G40="II",$K40-SUM(H$8:H39),IF(G40="III",$K40-SUM(H$8:H39),IF(G40="IV",$K40-SUM(H$8:H39),IF(G40="V",1-SUM(H$8:H39)," ")))))</f>
        <v xml:space="preserve"> </v>
      </c>
      <c r="I40" s="68" t="str">
        <f t="shared" si="4"/>
        <v/>
      </c>
      <c r="J40" s="43" t="str">
        <f>IF(I40="A",$K40,IF(I40="B",$K40-SUM(J$8:J39),IF(I40="C",$K40-SUM(J$8:J39),IF(I40="D",$K40-SUM(J$8:J39),IF(I40="E",1-SUM(J$8:J39)," ")))))</f>
        <v xml:space="preserve"> </v>
      </c>
      <c r="K40" s="1">
        <f>IF(C$4=0,0,(SUM(D$8:D40)/C$4))</f>
        <v>0</v>
      </c>
      <c r="L40" s="9" t="str">
        <f t="shared" si="0"/>
        <v xml:space="preserve"> </v>
      </c>
      <c r="M40" s="2" t="str">
        <f>IF(U40=2,K40,IF(W40=2,K40-SUM(M$8:M39),IF(X40=2,K40-SUM(M$8:M39),IF(X39=2,1-SUM(M$8:M39)," "))))</f>
        <v xml:space="preserve"> </v>
      </c>
      <c r="N40" s="1" t="str">
        <f t="shared" si="5"/>
        <v xml:space="preserve"> </v>
      </c>
      <c r="P40" s="3" t="str">
        <f>IF(O40="Plus",$K40,IF(O40="Basis",$K40-SUM(P$8:P39),IF(O40="Breedte",$K40-SUM(P$8:P39),IF(O39="Breedte",1-SUM(P$8:P39)," "))))</f>
        <v xml:space="preserve"> </v>
      </c>
      <c r="Q40" s="57" t="str">
        <f t="shared" si="6"/>
        <v/>
      </c>
      <c r="R40" s="180">
        <f t="shared" si="7"/>
        <v>220</v>
      </c>
      <c r="S40" s="12">
        <f t="shared" si="16"/>
        <v>128</v>
      </c>
      <c r="T40" s="18">
        <f t="shared" si="8"/>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9"/>
        <v>1</v>
      </c>
      <c r="Z40" s="12">
        <f t="shared" si="10"/>
        <v>1</v>
      </c>
      <c r="AA40" s="12">
        <f t="shared" si="11"/>
        <v>1</v>
      </c>
      <c r="AB40" s="12">
        <f t="shared" si="12"/>
        <v>1</v>
      </c>
      <c r="AD40" s="12">
        <f t="shared" si="17"/>
        <v>128</v>
      </c>
      <c r="AE40" s="18">
        <f t="shared" si="13"/>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4"/>
        <v>1</v>
      </c>
      <c r="AK40" s="12">
        <f t="shared" si="18"/>
        <v>1</v>
      </c>
      <c r="AL40" s="12">
        <f t="shared" si="19"/>
        <v>1</v>
      </c>
      <c r="AM40" s="12">
        <f t="shared" si="20"/>
        <v>1</v>
      </c>
    </row>
    <row r="41" spans="1:54" ht="12" customHeight="1" x14ac:dyDescent="0.25">
      <c r="A41" s="5">
        <f t="shared" si="1"/>
        <v>0</v>
      </c>
      <c r="B41" s="5">
        <f t="shared" si="2"/>
        <v>0</v>
      </c>
      <c r="C41" s="14">
        <f t="shared" si="15"/>
        <v>127</v>
      </c>
      <c r="F41" s="242">
        <f>VLOOKUP(C41,Blad1!$A:$M,13,0)</f>
        <v>219</v>
      </c>
      <c r="G41" s="67" t="str">
        <f t="shared" si="3"/>
        <v/>
      </c>
      <c r="H41" s="4" t="str">
        <f>IF(G41="I",$K41,IF(G41="II",$K41-SUM(H$8:H40),IF(G41="III",$K41-SUM(H$8:H40),IF(G41="IV",$K41-SUM(H$8:H40),IF(G41="V",1-SUM(H$8:H40)," ")))))</f>
        <v xml:space="preserve"> </v>
      </c>
      <c r="I41" s="68" t="str">
        <f t="shared" si="4"/>
        <v/>
      </c>
      <c r="J41" s="43" t="str">
        <f>IF(I41="A",$K41,IF(I41="B",$K41-SUM(J$8:J40),IF(I41="C",$K41-SUM(J$8:J40),IF(I41="D",$K41-SUM(J$8:J40),IF(I41="E",1-SUM(J$8:J40)," ")))))</f>
        <v xml:space="preserve"> </v>
      </c>
      <c r="K41" s="1">
        <f>IF(C$4=0,0,(SUM(D$8:D41)/C$4))</f>
        <v>0</v>
      </c>
      <c r="L41" s="9" t="str">
        <f t="shared" si="0"/>
        <v xml:space="preserve"> </v>
      </c>
      <c r="M41" s="2" t="str">
        <f>IF(U41=2,K41,IF(W41=2,K41-SUM(M$8:M40),IF(X41=2,K41-SUM(M$8:M40),IF(X40=2,1-SUM(M$8:M40)," "))))</f>
        <v xml:space="preserve"> </v>
      </c>
      <c r="N41" s="1" t="str">
        <f t="shared" si="5"/>
        <v xml:space="preserve"> </v>
      </c>
      <c r="P41" s="3" t="str">
        <f>IF(O41="Plus",$K41,IF(O41="Basis",$K41-SUM(P$8:P40),IF(O41="Breedte",$K41-SUM(P$8:P40),IF(O40="Breedte",1-SUM(P$8:P40)," "))))</f>
        <v xml:space="preserve"> </v>
      </c>
      <c r="Q41" s="57" t="str">
        <f t="shared" si="6"/>
        <v/>
      </c>
      <c r="R41" s="180">
        <f t="shared" si="7"/>
        <v>219</v>
      </c>
      <c r="S41" s="12">
        <f t="shared" si="16"/>
        <v>127</v>
      </c>
      <c r="T41" s="18">
        <f t="shared" si="8"/>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9"/>
        <v>1</v>
      </c>
      <c r="Z41" s="12">
        <f t="shared" si="10"/>
        <v>1</v>
      </c>
      <c r="AA41" s="12">
        <f t="shared" si="11"/>
        <v>1</v>
      </c>
      <c r="AB41" s="12">
        <f t="shared" si="12"/>
        <v>1</v>
      </c>
      <c r="AD41" s="12">
        <f t="shared" si="17"/>
        <v>127</v>
      </c>
      <c r="AE41" s="18">
        <f t="shared" si="13"/>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4"/>
        <v>1</v>
      </c>
      <c r="AK41" s="12">
        <f t="shared" si="18"/>
        <v>1</v>
      </c>
      <c r="AL41" s="12">
        <f t="shared" si="19"/>
        <v>1</v>
      </c>
      <c r="AM41" s="12">
        <f t="shared" si="20"/>
        <v>1</v>
      </c>
    </row>
    <row r="42" spans="1:54" ht="12" customHeight="1" x14ac:dyDescent="0.25">
      <c r="A42" s="5">
        <f t="shared" si="1"/>
        <v>0</v>
      </c>
      <c r="B42" s="5">
        <f t="shared" si="2"/>
        <v>0</v>
      </c>
      <c r="C42" s="14">
        <f t="shared" si="15"/>
        <v>126</v>
      </c>
      <c r="F42" s="242">
        <f>VLOOKUP(C42,Blad1!$A:$M,13,0)</f>
        <v>218</v>
      </c>
      <c r="G42" s="67" t="str">
        <f t="shared" si="3"/>
        <v/>
      </c>
      <c r="H42" s="4" t="str">
        <f>IF(G42="I",$K42,IF(G42="II",$K42-SUM(H$8:H41),IF(G42="III",$K42-SUM(H$8:H41),IF(G42="IV",$K42-SUM(H$8:H41),IF(G42="V",1-SUM(H$8:H41)," ")))))</f>
        <v xml:space="preserve"> </v>
      </c>
      <c r="I42" s="68" t="str">
        <f t="shared" si="4"/>
        <v/>
      </c>
      <c r="J42" s="43" t="str">
        <f>IF(I42="A",$K42,IF(I42="B",$K42-SUM(J$8:J41),IF(I42="C",$K42-SUM(J$8:J41),IF(I42="D",$K42-SUM(J$8:J41),IF(I42="E",1-SUM(J$8:J41)," ")))))</f>
        <v xml:space="preserve"> </v>
      </c>
      <c r="K42" s="1">
        <f>IF(C$4=0,0,(SUM(D$8:D42)/C$4))</f>
        <v>0</v>
      </c>
      <c r="L42" s="9" t="str">
        <f t="shared" si="0"/>
        <v xml:space="preserve"> </v>
      </c>
      <c r="M42" s="2" t="str">
        <f>IF(U42=2,K42,IF(W42=2,K42-SUM(M$8:M41),IF(X42=2,K42-SUM(M$8:M41),IF(X41=2,1-SUM(M$8:M41)," "))))</f>
        <v xml:space="preserve"> </v>
      </c>
      <c r="N42" s="1" t="str">
        <f t="shared" si="5"/>
        <v xml:space="preserve"> </v>
      </c>
      <c r="P42" s="3" t="str">
        <f>IF(O42="Plus",$K42,IF(O42="Basis",$K42-SUM(P$8:P41),IF(O42="Breedte",$K42-SUM(P$8:P41),IF(O41="Breedte",1-SUM(P$8:P41)," "))))</f>
        <v xml:space="preserve"> </v>
      </c>
      <c r="Q42" s="57" t="str">
        <f t="shared" si="6"/>
        <v/>
      </c>
      <c r="R42" s="180">
        <f t="shared" si="7"/>
        <v>218</v>
      </c>
      <c r="S42" s="12">
        <f t="shared" si="16"/>
        <v>126</v>
      </c>
      <c r="T42" s="18">
        <f t="shared" si="8"/>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9"/>
        <v>1</v>
      </c>
      <c r="Z42" s="12">
        <f t="shared" si="10"/>
        <v>1</v>
      </c>
      <c r="AA42" s="12">
        <f t="shared" si="11"/>
        <v>1</v>
      </c>
      <c r="AB42" s="12">
        <f t="shared" si="12"/>
        <v>1</v>
      </c>
      <c r="AD42" s="12">
        <f t="shared" si="17"/>
        <v>126</v>
      </c>
      <c r="AE42" s="18">
        <f t="shared" si="13"/>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4"/>
        <v>1</v>
      </c>
      <c r="AK42" s="12">
        <f t="shared" si="18"/>
        <v>1</v>
      </c>
      <c r="AL42" s="12">
        <f t="shared" si="19"/>
        <v>1</v>
      </c>
      <c r="AM42" s="12">
        <f t="shared" si="20"/>
        <v>1</v>
      </c>
    </row>
    <row r="43" spans="1:54" ht="12" customHeight="1" x14ac:dyDescent="0.25">
      <c r="A43" s="5">
        <f t="shared" si="1"/>
        <v>0</v>
      </c>
      <c r="B43" s="5">
        <f t="shared" si="2"/>
        <v>0</v>
      </c>
      <c r="C43" s="14">
        <f t="shared" si="15"/>
        <v>125</v>
      </c>
      <c r="F43" s="242">
        <f>VLOOKUP(C43,Blad1!$A:$M,13,0)</f>
        <v>217</v>
      </c>
      <c r="G43" s="67" t="str">
        <f t="shared" si="3"/>
        <v/>
      </c>
      <c r="I43" s="68" t="str">
        <f t="shared" si="4"/>
        <v/>
      </c>
      <c r="J43" s="43" t="str">
        <f>IF(I43="A",$K43,IF(I43="B",$K43-SUM(J$8:J42),IF(I43="C",$K43-SUM(J$8:J42),IF(I43="D",$K43-SUM(J$8:J42),IF(I43="E",1-SUM(J$8:J42)," ")))))</f>
        <v xml:space="preserve"> </v>
      </c>
      <c r="K43" s="1">
        <f>IF(C$4=0,0,(SUM(D$8:D43)/C$4))</f>
        <v>0</v>
      </c>
      <c r="L43" s="9" t="str">
        <f t="shared" si="0"/>
        <v xml:space="preserve"> </v>
      </c>
      <c r="M43" s="2" t="str">
        <f>IF(U43=2,K43,IF(W43=2,K43-SUM(M$8:M42),IF(X43=2,K43-SUM(M$8:M42),IF(X42=2,1-SUM(M$8:M42)," "))))</f>
        <v xml:space="preserve"> </v>
      </c>
      <c r="N43" s="1" t="str">
        <f t="shared" si="5"/>
        <v xml:space="preserve"> </v>
      </c>
      <c r="P43" s="3" t="str">
        <f>IF(O43="Plus",$K43,IF(O43="Basis",$K43-SUM(P$8:P42),IF(O43="Breedte",$K43-SUM(P$8:P42),IF(O42="Breedte",1-SUM(P$8:P42)," "))))</f>
        <v xml:space="preserve"> </v>
      </c>
      <c r="Q43" s="57" t="str">
        <f t="shared" si="6"/>
        <v/>
      </c>
      <c r="R43" s="180">
        <f t="shared" si="7"/>
        <v>217</v>
      </c>
      <c r="S43" s="12">
        <f t="shared" si="16"/>
        <v>125</v>
      </c>
      <c r="T43" s="18">
        <f t="shared" si="8"/>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9"/>
        <v>1</v>
      </c>
      <c r="Z43" s="12">
        <f t="shared" si="10"/>
        <v>1</v>
      </c>
      <c r="AA43" s="12">
        <f t="shared" si="11"/>
        <v>1</v>
      </c>
      <c r="AB43" s="12">
        <f t="shared" si="12"/>
        <v>1</v>
      </c>
      <c r="AD43" s="12">
        <f t="shared" si="17"/>
        <v>125</v>
      </c>
      <c r="AE43" s="18">
        <f t="shared" si="13"/>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4"/>
        <v>1</v>
      </c>
      <c r="AK43" s="12">
        <f t="shared" si="18"/>
        <v>1</v>
      </c>
      <c r="AL43" s="12">
        <f t="shared" si="19"/>
        <v>1</v>
      </c>
      <c r="AM43" s="12">
        <f t="shared" si="20"/>
        <v>1</v>
      </c>
    </row>
    <row r="44" spans="1:54" ht="12" customHeight="1" x14ac:dyDescent="0.25">
      <c r="A44" s="5">
        <f t="shared" si="1"/>
        <v>0</v>
      </c>
      <c r="B44" s="5">
        <f t="shared" si="2"/>
        <v>0</v>
      </c>
      <c r="C44" s="14">
        <f t="shared" si="15"/>
        <v>124</v>
      </c>
      <c r="F44" s="242">
        <f>VLOOKUP(C44,Blad1!$A:$M,13,0)</f>
        <v>216</v>
      </c>
      <c r="G44" s="67" t="str">
        <f t="shared" si="3"/>
        <v/>
      </c>
      <c r="H44" s="4" t="str">
        <f>IF(G44="I",$K44,IF(G44="II",$K44-SUM(H$8:H43),IF(G44="III",$K44-SUM(H$8:H43),IF(G44="IV",$K44-SUM(H$8:H43),IF(G44="V",1-SUM(H$8:H43)," ")))))</f>
        <v xml:space="preserve"> </v>
      </c>
      <c r="I44" s="68" t="str">
        <f t="shared" si="4"/>
        <v/>
      </c>
      <c r="J44" s="43" t="str">
        <f>IF(I44="A",$K44,IF(I44="B",$K44-SUM(J$8:J43),IF(I44="C",$K44-SUM(J$8:J43),IF(I44="D",$K44-SUM(J$8:J43),IF(I44="E",1-SUM(J$8:J43)," ")))))</f>
        <v xml:space="preserve"> </v>
      </c>
      <c r="K44" s="1">
        <f>IF(C$4=0,0,(SUM(D$8:D44)/C$4))</f>
        <v>0</v>
      </c>
      <c r="L44" s="9" t="str">
        <f t="shared" si="0"/>
        <v xml:space="preserve"> </v>
      </c>
      <c r="M44" s="2" t="str">
        <f>IF(U44=2,K44,IF(W44=2,K44-SUM(M$8:M43),IF(X44=2,K44-SUM(M$8:M43),IF(X43=2,1-SUM(M$8:M43)," "))))</f>
        <v xml:space="preserve"> </v>
      </c>
      <c r="N44" s="1" t="str">
        <f t="shared" si="5"/>
        <v xml:space="preserve"> </v>
      </c>
      <c r="P44" s="3" t="str">
        <f>IF(O44="Plus",$K44,IF(O44="Basis",$K44-SUM(P$8:P43),IF(O44="Breedte",$K44-SUM(P$8:P43),IF(O43="Breedte",1-SUM(P$8:P43)," "))))</f>
        <v xml:space="preserve"> </v>
      </c>
      <c r="Q44" s="57" t="str">
        <f t="shared" si="6"/>
        <v/>
      </c>
      <c r="R44" s="180">
        <f t="shared" si="7"/>
        <v>216</v>
      </c>
      <c r="S44" s="12">
        <f t="shared" si="16"/>
        <v>124</v>
      </c>
      <c r="T44" s="18">
        <f t="shared" si="8"/>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9"/>
        <v>1</v>
      </c>
      <c r="Z44" s="12">
        <f t="shared" si="10"/>
        <v>1</v>
      </c>
      <c r="AA44" s="12">
        <f t="shared" si="11"/>
        <v>1</v>
      </c>
      <c r="AB44" s="12">
        <f t="shared" si="12"/>
        <v>1</v>
      </c>
      <c r="AD44" s="12">
        <f t="shared" si="17"/>
        <v>124</v>
      </c>
      <c r="AE44" s="18">
        <f t="shared" si="13"/>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4"/>
        <v>1</v>
      </c>
      <c r="AK44" s="12">
        <f t="shared" si="18"/>
        <v>1</v>
      </c>
      <c r="AL44" s="12">
        <f t="shared" si="19"/>
        <v>1</v>
      </c>
      <c r="AM44" s="12">
        <f t="shared" si="20"/>
        <v>1</v>
      </c>
    </row>
    <row r="45" spans="1:54" ht="12" customHeight="1" x14ac:dyDescent="0.25">
      <c r="A45" s="5">
        <f t="shared" si="1"/>
        <v>0</v>
      </c>
      <c r="B45" s="5">
        <f t="shared" si="2"/>
        <v>0</v>
      </c>
      <c r="C45" s="14">
        <f t="shared" si="15"/>
        <v>123</v>
      </c>
      <c r="F45" s="242">
        <f>VLOOKUP(C45,Blad1!$A:$M,13,0)</f>
        <v>215</v>
      </c>
      <c r="G45" s="67" t="str">
        <f t="shared" si="3"/>
        <v/>
      </c>
      <c r="H45" s="4" t="str">
        <f>IF(G45="I",$K45,IF(G45="II",$K45-SUM(H$8:H44),IF(G45="III",$K45-SUM(H$8:H44),IF(G45="IV",$K45-SUM(H$8:H44),IF(G45="V",1-SUM(H$8:H44)," ")))))</f>
        <v xml:space="preserve"> </v>
      </c>
      <c r="I45" s="68" t="str">
        <f t="shared" si="4"/>
        <v/>
      </c>
      <c r="J45" s="43" t="str">
        <f>IF(I45="A",$K45,IF(I45="B",$K45-SUM(J$8:J44),IF(I45="C",$K45-SUM(J$8:J44),IF(I45="D",$K45-SUM(J$8:J44),IF(I45="E",1-SUM(J$8:J44)," ")))))</f>
        <v xml:space="preserve"> </v>
      </c>
      <c r="K45" s="1">
        <f>IF(C$4=0,0,(SUM(D$8:D45)/C$4))</f>
        <v>0</v>
      </c>
      <c r="L45" s="9" t="str">
        <f t="shared" si="0"/>
        <v xml:space="preserve"> </v>
      </c>
      <c r="M45" s="2" t="str">
        <f>IF(U45=2,K45,IF(W45=2,K45-SUM(M$8:M44),IF(X45=2,K45-SUM(M$8:M44),IF(X44=2,1-SUM(M$8:M44)," "))))</f>
        <v xml:space="preserve"> </v>
      </c>
      <c r="N45" s="1" t="str">
        <f t="shared" si="5"/>
        <v xml:space="preserve"> </v>
      </c>
      <c r="P45" s="3" t="str">
        <f>IF(O45="Plus",$K45,IF(O45="Basis",$K45-SUM(P$8:P44),IF(O45="Breedte",$K45-SUM(P$8:P44),IF(O44="Breedte",1-SUM(P$8:P44)," "))))</f>
        <v xml:space="preserve"> </v>
      </c>
      <c r="Q45" s="57" t="str">
        <f t="shared" si="6"/>
        <v/>
      </c>
      <c r="R45" s="180">
        <f t="shared" si="7"/>
        <v>215</v>
      </c>
      <c r="S45" s="12">
        <f t="shared" si="16"/>
        <v>123</v>
      </c>
      <c r="T45" s="18">
        <f t="shared" si="8"/>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9"/>
        <v>1</v>
      </c>
      <c r="Z45" s="12">
        <f t="shared" si="10"/>
        <v>1</v>
      </c>
      <c r="AA45" s="12">
        <f t="shared" si="11"/>
        <v>1</v>
      </c>
      <c r="AB45" s="12">
        <f t="shared" si="12"/>
        <v>1</v>
      </c>
      <c r="AD45" s="12">
        <f t="shared" si="17"/>
        <v>123</v>
      </c>
      <c r="AE45" s="18">
        <f t="shared" si="13"/>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4"/>
        <v>1</v>
      </c>
      <c r="AK45" s="12">
        <f t="shared" si="18"/>
        <v>1</v>
      </c>
      <c r="AL45" s="12">
        <f t="shared" si="19"/>
        <v>1</v>
      </c>
      <c r="AM45" s="12">
        <f t="shared" si="20"/>
        <v>1</v>
      </c>
    </row>
    <row r="46" spans="1:54" ht="12" customHeight="1" x14ac:dyDescent="0.25">
      <c r="A46" s="5">
        <f t="shared" si="1"/>
        <v>0</v>
      </c>
      <c r="B46" s="5">
        <f t="shared" si="2"/>
        <v>0</v>
      </c>
      <c r="C46" s="14">
        <f t="shared" si="15"/>
        <v>122</v>
      </c>
      <c r="F46" s="242">
        <f>VLOOKUP(C46,Blad1!$A:$M,13,0)</f>
        <v>214</v>
      </c>
      <c r="G46" s="67" t="str">
        <f t="shared" si="3"/>
        <v/>
      </c>
      <c r="H46" s="4" t="str">
        <f>IF(G46="I",$K46,IF(G46="II",$K46-SUM(H$8:H45),IF(G46="III",$K46-SUM(H$8:H45),IF(G46="IV",$K46-SUM(H$8:H45),IF(G46="V",1-SUM(H$8:H45)," ")))))</f>
        <v xml:space="preserve"> </v>
      </c>
      <c r="I46" s="68" t="str">
        <f t="shared" si="4"/>
        <v/>
      </c>
      <c r="J46" s="43" t="str">
        <f>IF(I46="A",$K46,IF(I46="B",$K46-SUM(J$8:J45),IF(I46="C",$K46-SUM(J$8:J45),IF(I46="D",$K46-SUM(J$8:J45),IF(I46="E",1-SUM(J$8:J45)," ")))))</f>
        <v xml:space="preserve"> </v>
      </c>
      <c r="K46" s="1">
        <f>IF(C$4=0,0,(SUM(D$8:D46)/C$4))</f>
        <v>0</v>
      </c>
      <c r="L46" s="9" t="str">
        <f t="shared" si="0"/>
        <v xml:space="preserve"> </v>
      </c>
      <c r="M46" s="2" t="str">
        <f>IF(U46=2,K46,IF(W46=2,K46-SUM(M$8:M45),IF(X46=2,K46-SUM(M$8:M45),IF(X45=2,1-SUM(M$8:M45)," "))))</f>
        <v xml:space="preserve"> </v>
      </c>
      <c r="N46" s="1" t="str">
        <f t="shared" si="5"/>
        <v xml:space="preserve"> </v>
      </c>
      <c r="P46" s="3" t="str">
        <f>IF(O46="Plus",$K46,IF(O46="Basis",$K46-SUM(P$8:P45),IF(O46="Breedte",$K46-SUM(P$8:P45),IF(O45="Breedte",1-SUM(P$8:P45)," "))))</f>
        <v xml:space="preserve"> </v>
      </c>
      <c r="Q46" s="57" t="str">
        <f t="shared" si="6"/>
        <v/>
      </c>
      <c r="R46" s="180">
        <f t="shared" si="7"/>
        <v>214</v>
      </c>
      <c r="S46" s="12">
        <f t="shared" si="16"/>
        <v>122</v>
      </c>
      <c r="T46" s="18">
        <f t="shared" si="8"/>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9"/>
        <v>1</v>
      </c>
      <c r="Z46" s="12">
        <f t="shared" si="10"/>
        <v>1</v>
      </c>
      <c r="AA46" s="12">
        <f t="shared" si="11"/>
        <v>1</v>
      </c>
      <c r="AB46" s="12">
        <f t="shared" si="12"/>
        <v>1</v>
      </c>
      <c r="AD46" s="12">
        <f t="shared" si="17"/>
        <v>122</v>
      </c>
      <c r="AE46" s="18">
        <f t="shared" si="13"/>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4"/>
        <v>1</v>
      </c>
      <c r="AK46" s="12">
        <f t="shared" si="18"/>
        <v>1</v>
      </c>
      <c r="AL46" s="12">
        <f t="shared" si="19"/>
        <v>1</v>
      </c>
      <c r="AM46" s="12">
        <f t="shared" si="20"/>
        <v>1</v>
      </c>
    </row>
    <row r="47" spans="1:54" ht="12" customHeight="1" x14ac:dyDescent="0.25">
      <c r="A47" s="5">
        <f t="shared" si="1"/>
        <v>0</v>
      </c>
      <c r="B47" s="5">
        <f t="shared" si="2"/>
        <v>20</v>
      </c>
      <c r="C47" s="14">
        <f t="shared" si="15"/>
        <v>121</v>
      </c>
      <c r="F47" s="242">
        <f>VLOOKUP(C47,Blad1!$A:$M,13,0)</f>
        <v>213</v>
      </c>
      <c r="G47" s="67" t="str">
        <f t="shared" si="3"/>
        <v>I</v>
      </c>
      <c r="H47" s="4">
        <f>IF(G47="I",$K47,IF(G47="II",$K47-SUM(H$8:H46),IF(G47="III",$K47-SUM(H$8:H46),IF(G47="IV",$K47-SUM(H$8:H46),IF(G47="V",1-SUM(H$8:H46)," ")))))</f>
        <v>0</v>
      </c>
      <c r="I47" s="68" t="str">
        <f t="shared" si="4"/>
        <v/>
      </c>
      <c r="J47" s="43" t="str">
        <f>IF(I47="A",$K47,IF(I47="B",$K47-SUM(J$8:J46),IF(I47="C",$K47-SUM(J$8:J46),IF(I47="D",$K47-SUM(J$8:J46),IF(I47="E",1-SUM(J$8:J46)," ")))))</f>
        <v xml:space="preserve"> </v>
      </c>
      <c r="K47" s="1">
        <f>IF(C$4=0,0,(SUM(D$8:D47)/C$4))</f>
        <v>0</v>
      </c>
      <c r="L47" s="9" t="str">
        <f t="shared" si="0"/>
        <v xml:space="preserve"> </v>
      </c>
      <c r="M47" s="2" t="str">
        <f>IF(U47=2,K47,IF(W47=2,K47-SUM(M$8:M46),IF(X47=2,K47-SUM(M$8:M46),IF(X46=2,1-SUM(M$8:M46)," "))))</f>
        <v xml:space="preserve"> </v>
      </c>
      <c r="N47" s="1" t="str">
        <f t="shared" si="5"/>
        <v xml:space="preserve"> </v>
      </c>
      <c r="P47" s="3" t="str">
        <f>IF(O47="Plus",$K47,IF(O47="Basis",$K47-SUM(P$8:P46),IF(O47="Breedte",$K47-SUM(P$8:P46),IF(O46="Breedte",1-SUM(P$8:P46)," "))))</f>
        <v xml:space="preserve"> </v>
      </c>
      <c r="Q47" s="57" t="str">
        <f t="shared" si="6"/>
        <v/>
      </c>
      <c r="R47" s="180">
        <f t="shared" si="7"/>
        <v>213</v>
      </c>
      <c r="S47" s="12">
        <f t="shared" si="16"/>
        <v>121</v>
      </c>
      <c r="T47" s="18">
        <f t="shared" si="8"/>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9"/>
        <v>1</v>
      </c>
      <c r="Z47" s="12">
        <f t="shared" si="10"/>
        <v>1</v>
      </c>
      <c r="AA47" s="12">
        <f t="shared" si="11"/>
        <v>1</v>
      </c>
      <c r="AB47" s="12">
        <f t="shared" si="12"/>
        <v>1</v>
      </c>
      <c r="AD47" s="12">
        <f t="shared" si="17"/>
        <v>121</v>
      </c>
      <c r="AE47" s="18">
        <f t="shared" si="13"/>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4"/>
        <v>1</v>
      </c>
      <c r="AK47" s="12">
        <f t="shared" si="18"/>
        <v>1</v>
      </c>
      <c r="AL47" s="12">
        <f t="shared" si="19"/>
        <v>1</v>
      </c>
      <c r="AM47" s="12">
        <f t="shared" si="20"/>
        <v>1</v>
      </c>
    </row>
    <row r="48" spans="1:54" ht="12" customHeight="1" x14ac:dyDescent="0.25">
      <c r="A48" s="5">
        <f t="shared" si="1"/>
        <v>0</v>
      </c>
      <c r="B48" s="5">
        <f t="shared" si="2"/>
        <v>0</v>
      </c>
      <c r="C48" s="14">
        <f t="shared" si="15"/>
        <v>120</v>
      </c>
      <c r="F48" s="242">
        <f>VLOOKUP(C48,Blad1!$A:$M,13,0)</f>
        <v>212</v>
      </c>
      <c r="G48" s="67" t="str">
        <f t="shared" si="3"/>
        <v/>
      </c>
      <c r="H48" s="4" t="str">
        <f>IF(G48="I",$K48,IF(G48="II",$K48-SUM(H$8:H47),IF(G48="III",$K48-SUM(H$8:H47),IF(G48="IV",$K48-SUM(H$8:H47),IF(G48="V",1-SUM(H$8:H47)," ")))))</f>
        <v xml:space="preserve"> </v>
      </c>
      <c r="I48" s="68" t="str">
        <f t="shared" si="4"/>
        <v/>
      </c>
      <c r="J48" s="43" t="str">
        <f>IF(I48="A",$K48,IF(I48="B",$K48-SUM(J$8:J47),IF(I48="C",$K48-SUM(J$8:J47),IF(I48="D",$K48-SUM(J$8:J47),IF(I48="E",1-SUM(J$8:J47)," ")))))</f>
        <v xml:space="preserve"> </v>
      </c>
      <c r="K48" s="1">
        <f>IF(C$4=0,0,(SUM(D$8:D48)/C$4))</f>
        <v>0</v>
      </c>
      <c r="L48" s="9" t="str">
        <f t="shared" si="0"/>
        <v xml:space="preserve"> </v>
      </c>
      <c r="M48" s="2" t="str">
        <f>IF(U48=2,K48,IF(W48=2,K48-SUM(M$8:M47),IF(X48=2,K48-SUM(M$8:M47),IF(X47=2,1-SUM(M$8:M47)," "))))</f>
        <v xml:space="preserve"> </v>
      </c>
      <c r="N48" s="1" t="str">
        <f t="shared" si="5"/>
        <v xml:space="preserve"> </v>
      </c>
      <c r="P48" s="3" t="str">
        <f>IF(O48="Plus",$K48,IF(O48="Basis",$K48-SUM(P$8:P47),IF(O48="Breedte",$K48-SUM(P$8:P47),IF(O47="Breedte",1-SUM(P$8:P47)," "))))</f>
        <v xml:space="preserve"> </v>
      </c>
      <c r="Q48" s="57" t="str">
        <f t="shared" si="6"/>
        <v/>
      </c>
      <c r="R48" s="180">
        <f t="shared" si="7"/>
        <v>212</v>
      </c>
      <c r="S48" s="12">
        <f t="shared" si="16"/>
        <v>120</v>
      </c>
      <c r="T48" s="18">
        <f t="shared" si="8"/>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9"/>
        <v>1</v>
      </c>
      <c r="Z48" s="12">
        <f t="shared" si="10"/>
        <v>1</v>
      </c>
      <c r="AA48" s="12">
        <f t="shared" si="11"/>
        <v>1</v>
      </c>
      <c r="AB48" s="12">
        <f t="shared" si="12"/>
        <v>1</v>
      </c>
      <c r="AD48" s="12">
        <f t="shared" si="17"/>
        <v>120</v>
      </c>
      <c r="AE48" s="18">
        <f t="shared" si="13"/>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4"/>
        <v>1</v>
      </c>
      <c r="AK48" s="12">
        <f t="shared" si="18"/>
        <v>1</v>
      </c>
      <c r="AL48" s="12">
        <f t="shared" si="19"/>
        <v>1</v>
      </c>
      <c r="AM48" s="12">
        <f t="shared" si="20"/>
        <v>1</v>
      </c>
    </row>
    <row r="49" spans="1:39" ht="12" customHeight="1" x14ac:dyDescent="0.25">
      <c r="A49" s="5">
        <f t="shared" si="1"/>
        <v>0</v>
      </c>
      <c r="B49" s="5">
        <f t="shared" si="2"/>
        <v>0</v>
      </c>
      <c r="C49" s="14">
        <f t="shared" si="15"/>
        <v>119</v>
      </c>
      <c r="F49" s="242">
        <f>VLOOKUP(C49,Blad1!$A:$M,13,0)</f>
        <v>210</v>
      </c>
      <c r="G49" s="67" t="str">
        <f t="shared" si="3"/>
        <v/>
      </c>
      <c r="H49" s="4" t="str">
        <f>IF(G49="I",$K49,IF(G49="II",$K49-SUM(H$8:H48),IF(G49="III",$K49-SUM(H$8:H48),IF(G49="IV",$K49-SUM(H$8:H48),IF(G49="V",1-SUM(H$8:H48)," ")))))</f>
        <v xml:space="preserve"> </v>
      </c>
      <c r="I49" s="68" t="str">
        <f t="shared" si="4"/>
        <v/>
      </c>
      <c r="J49" s="43" t="str">
        <f>IF(I49="A",$K49,IF(I49="B",$K49-SUM(J$8:J48),IF(I49="C",$K49-SUM(J$8:J48),IF(I49="D",$K49-SUM(J$8:J48),IF(I49="E",1-SUM(J$8:J48)," ")))))</f>
        <v xml:space="preserve"> </v>
      </c>
      <c r="K49" s="1">
        <f>IF(C$4=0,0,(SUM(D$8:D49)/C$4))</f>
        <v>0</v>
      </c>
      <c r="L49" s="9" t="str">
        <f t="shared" si="0"/>
        <v xml:space="preserve"> </v>
      </c>
      <c r="M49" s="2" t="str">
        <f>IF(U49=2,K49,IF(W49=2,K49-SUM(M$8:M48),IF(X49=2,K49-SUM(M$8:M48),IF(X48=2,1-SUM(M$8:M48)," "))))</f>
        <v xml:space="preserve"> </v>
      </c>
      <c r="N49" s="1" t="str">
        <f t="shared" si="5"/>
        <v xml:space="preserve"> </v>
      </c>
      <c r="P49" s="3" t="str">
        <f>IF(O49="Plus",$K49,IF(O49="Basis",$K49-SUM(P$8:P48),IF(O49="Breedte",$K49-SUM(P$8:P48),IF(O48="Breedte",1-SUM(P$8:P48)," "))))</f>
        <v xml:space="preserve"> </v>
      </c>
      <c r="Q49" s="57" t="str">
        <f t="shared" si="6"/>
        <v/>
      </c>
      <c r="R49" s="180">
        <f t="shared" si="7"/>
        <v>210</v>
      </c>
      <c r="S49" s="12">
        <f t="shared" si="16"/>
        <v>119</v>
      </c>
      <c r="T49" s="18">
        <f t="shared" si="8"/>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9"/>
        <v>1</v>
      </c>
      <c r="Z49" s="12">
        <f t="shared" si="10"/>
        <v>1</v>
      </c>
      <c r="AA49" s="12">
        <f t="shared" si="11"/>
        <v>1</v>
      </c>
      <c r="AB49" s="12">
        <f t="shared" si="12"/>
        <v>1</v>
      </c>
      <c r="AD49" s="12">
        <f t="shared" si="17"/>
        <v>119</v>
      </c>
      <c r="AE49" s="18">
        <f t="shared" si="13"/>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4"/>
        <v>1</v>
      </c>
      <c r="AK49" s="12">
        <f t="shared" si="18"/>
        <v>1</v>
      </c>
      <c r="AL49" s="12">
        <f t="shared" si="19"/>
        <v>1</v>
      </c>
      <c r="AM49" s="12">
        <f t="shared" si="20"/>
        <v>1</v>
      </c>
    </row>
    <row r="50" spans="1:39" ht="12" customHeight="1" x14ac:dyDescent="0.25">
      <c r="A50" s="5">
        <f t="shared" si="1"/>
        <v>0</v>
      </c>
      <c r="B50" s="5">
        <f t="shared" si="2"/>
        <v>0</v>
      </c>
      <c r="C50" s="14">
        <f t="shared" si="15"/>
        <v>118</v>
      </c>
      <c r="F50" s="242">
        <f>VLOOKUP(C50,Blad1!$A:$M,13,0)</f>
        <v>208</v>
      </c>
      <c r="G50" s="67" t="str">
        <f t="shared" si="3"/>
        <v/>
      </c>
      <c r="H50" s="4" t="str">
        <f>IF(G50="I",$K50,IF(G50="II",$K50-SUM(H$8:H49),IF(G50="III",$K50-SUM(H$8:H49),IF(G50="IV",$K50-SUM(H$8:H49),IF(G50="V",1-SUM(H$8:H49)," ")))))</f>
        <v xml:space="preserve"> </v>
      </c>
      <c r="I50" s="68" t="str">
        <f t="shared" si="4"/>
        <v/>
      </c>
      <c r="J50" s="43" t="str">
        <f>IF(I50="A",$K50,IF(I50="B",$K50-SUM(J$8:J49),IF(I50="C",$K50-SUM(J$8:J49),IF(I50="D",$K50-SUM(J$8:J49),IF(I50="E",1-SUM(J$8:J49)," ")))))</f>
        <v xml:space="preserve"> </v>
      </c>
      <c r="K50" s="1">
        <f>IF(C$4=0,0,(SUM(D$8:D50)/C$4))</f>
        <v>0</v>
      </c>
      <c r="L50" s="9" t="str">
        <f t="shared" si="0"/>
        <v xml:space="preserve"> </v>
      </c>
      <c r="M50" s="2" t="str">
        <f>IF(U50=2,K50,IF(W50=2,K50-SUM(M$8:M49),IF(X50=2,K50-SUM(M$8:M49),IF(X49=2,1-SUM(M$8:M49)," "))))</f>
        <v xml:space="preserve"> </v>
      </c>
      <c r="N50" s="1" t="str">
        <f t="shared" si="5"/>
        <v xml:space="preserve"> </v>
      </c>
      <c r="P50" s="3" t="str">
        <f>IF(O50="Plus",$K50,IF(O50="Basis",$K50-SUM(P$8:P49),IF(O50="Breedte",$K50-SUM(P$8:P49),IF(O49="Breedte",1-SUM(P$8:P49)," "))))</f>
        <v xml:space="preserve"> </v>
      </c>
      <c r="Q50" s="57" t="str">
        <f t="shared" si="6"/>
        <v/>
      </c>
      <c r="R50" s="180">
        <f t="shared" si="7"/>
        <v>208</v>
      </c>
      <c r="S50" s="12">
        <f t="shared" si="16"/>
        <v>118</v>
      </c>
      <c r="T50" s="18">
        <f t="shared" si="8"/>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9"/>
        <v>1</v>
      </c>
      <c r="Z50" s="12">
        <f t="shared" si="10"/>
        <v>1</v>
      </c>
      <c r="AA50" s="12">
        <f t="shared" si="11"/>
        <v>1</v>
      </c>
      <c r="AB50" s="12">
        <f t="shared" si="12"/>
        <v>1</v>
      </c>
      <c r="AD50" s="12">
        <f t="shared" si="17"/>
        <v>118</v>
      </c>
      <c r="AE50" s="18">
        <f t="shared" si="13"/>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4"/>
        <v>1</v>
      </c>
      <c r="AK50" s="12">
        <f t="shared" si="18"/>
        <v>1</v>
      </c>
      <c r="AL50" s="12">
        <f t="shared" si="19"/>
        <v>1</v>
      </c>
      <c r="AM50" s="12">
        <f t="shared" si="20"/>
        <v>1</v>
      </c>
    </row>
    <row r="51" spans="1:39" ht="12" customHeight="1" x14ac:dyDescent="0.25">
      <c r="A51" s="5">
        <f t="shared" si="1"/>
        <v>25</v>
      </c>
      <c r="B51" s="5">
        <f t="shared" si="2"/>
        <v>0</v>
      </c>
      <c r="C51" s="14">
        <f t="shared" si="15"/>
        <v>117</v>
      </c>
      <c r="F51" s="242">
        <f>VLOOKUP(C51,Blad1!$A:$M,13,0)</f>
        <v>207</v>
      </c>
      <c r="G51" s="67" t="str">
        <f t="shared" si="3"/>
        <v/>
      </c>
      <c r="H51" s="4" t="str">
        <f>IF(G51="I",$K51,IF(G51="II",$K51-SUM(H$8:H50),IF(G51="III",$K51-SUM(H$8:H50),IF(G51="IV",$K51-SUM(H$8:H50),IF(G51="V",1-SUM(H$8:H50)," ")))))</f>
        <v xml:space="preserve"> </v>
      </c>
      <c r="I51" s="68" t="str">
        <f t="shared" si="4"/>
        <v>A</v>
      </c>
      <c r="J51" s="43">
        <f>IF(I51="A",$K51,IF(I51="B",$K51-SUM(J$8:J50),IF(I51="C",$K51-SUM(J$8:J50),IF(I51="D",$K51-SUM(J$8:J50),IF(I51="E",1-SUM(J$8:J50)," ")))))</f>
        <v>0</v>
      </c>
      <c r="K51" s="1">
        <f>IF(C$4=0,0,(SUM(D$8:D51)/C$4))</f>
        <v>0</v>
      </c>
      <c r="L51" s="9" t="str">
        <f t="shared" si="0"/>
        <v xml:space="preserve"> </v>
      </c>
      <c r="M51" s="2" t="str">
        <f>IF(U51=2,K51,IF(W51=2,K51-SUM(M$8:M50),IF(X51=2,K51-SUM(M$8:M50),IF(X50=2,1-SUM(M$8:M50)," "))))</f>
        <v xml:space="preserve"> </v>
      </c>
      <c r="N51" s="1" t="str">
        <f t="shared" si="5"/>
        <v xml:space="preserve"> </v>
      </c>
      <c r="P51" s="3" t="str">
        <f>IF(O51="Plus",$K51,IF(O51="Basis",$K51-SUM(P$8:P50),IF(O51="Breedte",$K51-SUM(P$8:P50),IF(O50="Breedte",1-SUM(P$8:P50)," "))))</f>
        <v xml:space="preserve"> </v>
      </c>
      <c r="Q51" s="57" t="str">
        <f t="shared" si="6"/>
        <v/>
      </c>
      <c r="R51" s="180">
        <f t="shared" si="7"/>
        <v>207</v>
      </c>
      <c r="S51" s="12">
        <f t="shared" si="16"/>
        <v>117</v>
      </c>
      <c r="T51" s="18">
        <f t="shared" si="8"/>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9"/>
        <v>1</v>
      </c>
      <c r="Z51" s="12">
        <f t="shared" si="10"/>
        <v>1</v>
      </c>
      <c r="AA51" s="12">
        <f t="shared" si="11"/>
        <v>1</v>
      </c>
      <c r="AB51" s="12">
        <f t="shared" si="12"/>
        <v>1</v>
      </c>
      <c r="AD51" s="12">
        <f t="shared" si="17"/>
        <v>117</v>
      </c>
      <c r="AE51" s="18">
        <f t="shared" si="13"/>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4"/>
        <v>1</v>
      </c>
      <c r="AK51" s="12">
        <f t="shared" si="18"/>
        <v>1</v>
      </c>
      <c r="AL51" s="12">
        <f t="shared" si="19"/>
        <v>1</v>
      </c>
      <c r="AM51" s="12">
        <f t="shared" si="20"/>
        <v>1</v>
      </c>
    </row>
    <row r="52" spans="1:39" ht="12" customHeight="1" x14ac:dyDescent="0.25">
      <c r="A52" s="5">
        <f t="shared" si="1"/>
        <v>0</v>
      </c>
      <c r="B52" s="5">
        <f t="shared" si="2"/>
        <v>0</v>
      </c>
      <c r="C52" s="14">
        <f t="shared" si="15"/>
        <v>116</v>
      </c>
      <c r="F52" s="242">
        <f>VLOOKUP(C52,Blad1!$A:$M,13,0)</f>
        <v>206</v>
      </c>
      <c r="G52" s="67" t="str">
        <f t="shared" si="3"/>
        <v/>
      </c>
      <c r="H52" s="4" t="str">
        <f>IF(G52="I",$K52,IF(G52="II",$K52-SUM(H$8:H51),IF(G52="III",$K52-SUM(H$8:H51),IF(G52="IV",$K52-SUM(H$8:H51),IF(G52="V",1-SUM(H$8:H51)," ")))))</f>
        <v xml:space="preserve"> </v>
      </c>
      <c r="I52" s="68" t="str">
        <f t="shared" si="4"/>
        <v/>
      </c>
      <c r="J52" s="43" t="str">
        <f>IF(I52="A",$K52,IF(I52="B",$K52-SUM(J$8:J51),IF(I52="C",$K52-SUM(J$8:J51),IF(I52="D",$K52-SUM(J$8:J51),IF(I52="E",1-SUM(J$8:J51)," ")))))</f>
        <v xml:space="preserve"> </v>
      </c>
      <c r="K52" s="1">
        <f>IF(C$4=0,0,(SUM(D$8:D52)/C$4))</f>
        <v>0</v>
      </c>
      <c r="L52" s="9" t="str">
        <f t="shared" si="0"/>
        <v xml:space="preserve"> </v>
      </c>
      <c r="M52" s="2" t="str">
        <f>IF(U52=2,K52,IF(W52=2,K52-SUM(M$8:M51),IF(X52=2,K52-SUM(M$8:M51),IF(X51=2,1-SUM(M$8:M51)," "))))</f>
        <v xml:space="preserve"> </v>
      </c>
      <c r="N52" s="1" t="str">
        <f t="shared" si="5"/>
        <v xml:space="preserve"> </v>
      </c>
      <c r="P52" s="3" t="str">
        <f>IF(O52="Plus",$K52,IF(O52="Basis",$K52-SUM(P$8:P51),IF(O52="Breedte",$K52-SUM(P$8:P51),IF(O51="Breedte",1-SUM(P$8:P51)," "))))</f>
        <v xml:space="preserve"> </v>
      </c>
      <c r="Q52" s="57" t="str">
        <f t="shared" si="6"/>
        <v/>
      </c>
      <c r="R52" s="180">
        <f t="shared" si="7"/>
        <v>206</v>
      </c>
      <c r="S52" s="12">
        <f t="shared" si="16"/>
        <v>116</v>
      </c>
      <c r="T52" s="18">
        <f t="shared" si="8"/>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9"/>
        <v>1</v>
      </c>
      <c r="Z52" s="12">
        <f t="shared" si="10"/>
        <v>1</v>
      </c>
      <c r="AA52" s="12">
        <f t="shared" si="11"/>
        <v>1</v>
      </c>
      <c r="AB52" s="12">
        <f t="shared" si="12"/>
        <v>1</v>
      </c>
      <c r="AD52" s="12">
        <f t="shared" si="17"/>
        <v>116</v>
      </c>
      <c r="AE52" s="18">
        <f t="shared" si="13"/>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4"/>
        <v>1</v>
      </c>
      <c r="AK52" s="12">
        <f t="shared" si="18"/>
        <v>1</v>
      </c>
      <c r="AL52" s="12">
        <f t="shared" si="19"/>
        <v>1</v>
      </c>
      <c r="AM52" s="12">
        <f t="shared" si="20"/>
        <v>1</v>
      </c>
    </row>
    <row r="53" spans="1:39" ht="12" customHeight="1" x14ac:dyDescent="0.25">
      <c r="A53" s="5">
        <f t="shared" si="1"/>
        <v>0</v>
      </c>
      <c r="B53" s="5">
        <f t="shared" si="2"/>
        <v>20</v>
      </c>
      <c r="C53" s="14">
        <f t="shared" si="15"/>
        <v>115</v>
      </c>
      <c r="F53" s="242">
        <f>VLOOKUP(C53,Blad1!$A:$M,13,0)</f>
        <v>204</v>
      </c>
      <c r="G53" s="67" t="str">
        <f t="shared" si="3"/>
        <v>II</v>
      </c>
      <c r="H53" s="4">
        <f>IF(G53="I",$K53,IF(G53="II",$K53-SUM(H$8:H52),IF(G53="III",$K53-SUM(H$8:H52),IF(G53="IV",$K53-SUM(H$8:H52),IF(G53="V",1-SUM(H$8:H52)," ")))))</f>
        <v>0</v>
      </c>
      <c r="I53" s="68" t="str">
        <f t="shared" si="4"/>
        <v/>
      </c>
      <c r="J53" s="43" t="str">
        <f>IF(I53="A",$K53,IF(I53="B",$K53-SUM(J$8:J52),IF(I53="C",$K53-SUM(J$8:J52),IF(I53="D",$K53-SUM(J$8:J52),IF(I53="E",1-SUM(J$8:J52)," ")))))</f>
        <v xml:space="preserve"> </v>
      </c>
      <c r="K53" s="1">
        <f>IF(C$4=0,0,(SUM(D$8:D53)/C$4))</f>
        <v>0</v>
      </c>
      <c r="L53" s="9" t="str">
        <f t="shared" si="0"/>
        <v xml:space="preserve"> </v>
      </c>
      <c r="M53" s="2" t="str">
        <f>IF(U53=2,K53,IF(W53=2,K53-SUM(M$8:M52),IF(X53=2,K53-SUM(M$8:M52),IF(X52=2,1-SUM(M$8:M52)," "))))</f>
        <v xml:space="preserve"> </v>
      </c>
      <c r="N53" s="1" t="str">
        <f t="shared" si="5"/>
        <v xml:space="preserve"> </v>
      </c>
      <c r="P53" s="3" t="str">
        <f>IF(O53="Plus",$K53,IF(O53="Basis",$K53-SUM(P$8:P52),IF(O53="Breedte",$K53-SUM(P$8:P52),IF(O52="Breedte",1-SUM(P$8:P52)," "))))</f>
        <v xml:space="preserve"> </v>
      </c>
      <c r="Q53" s="57" t="str">
        <f t="shared" si="6"/>
        <v/>
      </c>
      <c r="R53" s="180">
        <f t="shared" si="7"/>
        <v>204</v>
      </c>
      <c r="S53" s="12">
        <f t="shared" si="16"/>
        <v>115</v>
      </c>
      <c r="T53" s="18">
        <f t="shared" si="8"/>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9"/>
        <v>1</v>
      </c>
      <c r="Z53" s="12">
        <f t="shared" si="10"/>
        <v>1</v>
      </c>
      <c r="AA53" s="12">
        <f t="shared" si="11"/>
        <v>1</v>
      </c>
      <c r="AB53" s="12">
        <f t="shared" si="12"/>
        <v>1</v>
      </c>
      <c r="AD53" s="12">
        <f t="shared" si="17"/>
        <v>115</v>
      </c>
      <c r="AE53" s="18">
        <f t="shared" si="13"/>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4"/>
        <v>1</v>
      </c>
      <c r="AK53" s="12">
        <f t="shared" si="18"/>
        <v>1</v>
      </c>
      <c r="AL53" s="12">
        <f t="shared" si="19"/>
        <v>1</v>
      </c>
      <c r="AM53" s="12">
        <f t="shared" si="20"/>
        <v>1</v>
      </c>
    </row>
    <row r="54" spans="1:39" ht="12" customHeight="1" x14ac:dyDescent="0.25">
      <c r="A54" s="5">
        <f t="shared" si="1"/>
        <v>0</v>
      </c>
      <c r="B54" s="5">
        <f t="shared" si="2"/>
        <v>0</v>
      </c>
      <c r="C54" s="14">
        <f t="shared" si="15"/>
        <v>114</v>
      </c>
      <c r="F54" s="242">
        <f>VLOOKUP(C54,Blad1!$A:$M,13,0)</f>
        <v>203</v>
      </c>
      <c r="G54" s="67" t="str">
        <f t="shared" si="3"/>
        <v/>
      </c>
      <c r="H54" s="4" t="str">
        <f>IF(G54="I",$K54,IF(G54="II",$K54-SUM(H$8:H53),IF(G54="III",$K54-SUM(H$8:H53),IF(G54="IV",$K54-SUM(H$8:H53),IF(G54="V",1-SUM(H$8:H53)," ")))))</f>
        <v xml:space="preserve"> </v>
      </c>
      <c r="I54" s="68" t="str">
        <f t="shared" si="4"/>
        <v/>
      </c>
      <c r="J54" s="43" t="str">
        <f>IF(I54="A",$K54,IF(I54="B",$K54-SUM(J$8:J53),IF(I54="C",$K54-SUM(J$8:J53),IF(I54="D",$K54-SUM(J$8:J53),IF(I54="E",1-SUM(J$8:J53)," ")))))</f>
        <v xml:space="preserve"> </v>
      </c>
      <c r="K54" s="1">
        <f>IF(C$4=0,0,(SUM(D$8:D54)/C$4))</f>
        <v>0</v>
      </c>
      <c r="L54" s="9" t="str">
        <f t="shared" si="0"/>
        <v xml:space="preserve"> </v>
      </c>
      <c r="M54" s="2" t="str">
        <f>IF(U54=2,K54,IF(W54=2,K54-SUM(M$8:M53),IF(X54=2,K54-SUM(M$8:M53),IF(X53=2,1-SUM(M$8:M53)," "))))</f>
        <v xml:space="preserve"> </v>
      </c>
      <c r="N54" s="1" t="str">
        <f t="shared" si="5"/>
        <v xml:space="preserve"> </v>
      </c>
      <c r="P54" s="3" t="str">
        <f>IF(O54="Plus",$K54,IF(O54="Basis",$K54-SUM(P$8:P53),IF(O54="Breedte",$K54-SUM(P$8:P53),IF(O53="Breedte",1-SUM(P$8:P53)," "))))</f>
        <v xml:space="preserve"> </v>
      </c>
      <c r="Q54" s="57" t="str">
        <f t="shared" si="6"/>
        <v/>
      </c>
      <c r="R54" s="180">
        <f t="shared" si="7"/>
        <v>203</v>
      </c>
      <c r="S54" s="12">
        <f t="shared" si="16"/>
        <v>114</v>
      </c>
      <c r="T54" s="18">
        <f t="shared" si="8"/>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9"/>
        <v>1</v>
      </c>
      <c r="Z54" s="12">
        <f t="shared" si="10"/>
        <v>1</v>
      </c>
      <c r="AA54" s="12">
        <f t="shared" si="11"/>
        <v>1</v>
      </c>
      <c r="AB54" s="12">
        <f t="shared" si="12"/>
        <v>1</v>
      </c>
      <c r="AD54" s="12">
        <f t="shared" si="17"/>
        <v>114</v>
      </c>
      <c r="AE54" s="18">
        <f t="shared" si="13"/>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4"/>
        <v>1</v>
      </c>
      <c r="AK54" s="12">
        <f t="shared" si="18"/>
        <v>1</v>
      </c>
      <c r="AL54" s="12">
        <f t="shared" si="19"/>
        <v>1</v>
      </c>
      <c r="AM54" s="12">
        <f t="shared" si="20"/>
        <v>1</v>
      </c>
    </row>
    <row r="55" spans="1:39" ht="12" customHeight="1" x14ac:dyDescent="0.25">
      <c r="A55" s="5">
        <f t="shared" si="1"/>
        <v>0</v>
      </c>
      <c r="B55" s="5">
        <f t="shared" si="2"/>
        <v>0</v>
      </c>
      <c r="C55" s="14">
        <f t="shared" si="15"/>
        <v>113</v>
      </c>
      <c r="F55" s="242">
        <f>VLOOKUP(C55,Blad1!$A:$M,13,0)</f>
        <v>202</v>
      </c>
      <c r="G55" s="67" t="str">
        <f t="shared" si="3"/>
        <v/>
      </c>
      <c r="H55" s="4" t="str">
        <f>IF(G55="I",$K55,IF(G55="II",$K55-SUM(H$8:H54),IF(G55="III",$K55-SUM(H$8:H54),IF(G55="IV",$K55-SUM(H$8:H54),IF(G55="V",1-SUM(H$8:H54)," ")))))</f>
        <v xml:space="preserve"> </v>
      </c>
      <c r="I55" s="68" t="str">
        <f t="shared" si="4"/>
        <v/>
      </c>
      <c r="J55" s="43" t="str">
        <f>IF(I55="A",$K55,IF(I55="B",$K55-SUM(J$8:J54),IF(I55="C",$K55-SUM(J$8:J54),IF(I55="D",$K55-SUM(J$8:J54),IF(I55="E",1-SUM(J$8:J54)," ")))))</f>
        <v xml:space="preserve"> </v>
      </c>
      <c r="K55" s="1">
        <f>IF(C$4=0,0,(SUM(D$8:D55)/C$4))</f>
        <v>0</v>
      </c>
      <c r="L55" s="9" t="str">
        <f t="shared" si="0"/>
        <v xml:space="preserve"> </v>
      </c>
      <c r="M55" s="2" t="str">
        <f>IF(U55=2,K55,IF(W55=2,K55-SUM(M$8:M54),IF(X55=2,K55-SUM(M$8:M54),IF(X54=2,1-SUM(M$8:M54)," "))))</f>
        <v xml:space="preserve"> </v>
      </c>
      <c r="N55" s="1" t="str">
        <f t="shared" si="5"/>
        <v xml:space="preserve"> </v>
      </c>
      <c r="P55" s="3" t="str">
        <f>IF(O55="Plus",$K55,IF(O55="Basis",$K55-SUM(P$8:P54),IF(O55="Breedte",$K55-SUM(P$8:P54),IF(O54="Breedte",1-SUM(P$8:P54)," "))))</f>
        <v xml:space="preserve"> </v>
      </c>
      <c r="Q55" s="57" t="str">
        <f t="shared" si="6"/>
        <v/>
      </c>
      <c r="R55" s="180">
        <f t="shared" si="7"/>
        <v>202</v>
      </c>
      <c r="S55" s="12">
        <f t="shared" si="16"/>
        <v>113</v>
      </c>
      <c r="T55" s="18">
        <f t="shared" si="8"/>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9"/>
        <v>1</v>
      </c>
      <c r="Z55" s="12">
        <f t="shared" si="10"/>
        <v>1</v>
      </c>
      <c r="AA55" s="12">
        <f t="shared" si="11"/>
        <v>1</v>
      </c>
      <c r="AB55" s="12">
        <f t="shared" si="12"/>
        <v>1</v>
      </c>
      <c r="AD55" s="12">
        <f t="shared" si="17"/>
        <v>113</v>
      </c>
      <c r="AE55" s="18">
        <f t="shared" si="13"/>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4"/>
        <v>1</v>
      </c>
      <c r="AK55" s="12">
        <f t="shared" si="18"/>
        <v>1</v>
      </c>
      <c r="AL55" s="12">
        <f t="shared" si="19"/>
        <v>1</v>
      </c>
      <c r="AM55" s="12">
        <f t="shared" si="20"/>
        <v>1</v>
      </c>
    </row>
    <row r="56" spans="1:39" ht="12" customHeight="1" x14ac:dyDescent="0.25">
      <c r="A56" s="5">
        <f t="shared" si="1"/>
        <v>0</v>
      </c>
      <c r="B56" s="5">
        <f t="shared" si="2"/>
        <v>0</v>
      </c>
      <c r="C56" s="14">
        <f t="shared" si="15"/>
        <v>112</v>
      </c>
      <c r="F56" s="242">
        <f>VLOOKUP(C56,Blad1!$A:$M,13,0)</f>
        <v>200</v>
      </c>
      <c r="G56" s="67" t="str">
        <f t="shared" si="3"/>
        <v/>
      </c>
      <c r="H56" s="4" t="str">
        <f>IF(G56="I",$K56,IF(G56="II",$K56-SUM(H$8:H55),IF(G56="III",$K56-SUM(H$8:H55),IF(G56="IV",$K56-SUM(H$8:H55),IF(G56="V",1-SUM(H$8:H55)," ")))))</f>
        <v xml:space="preserve"> </v>
      </c>
      <c r="I56" s="68" t="str">
        <f t="shared" si="4"/>
        <v/>
      </c>
      <c r="J56" s="43" t="str">
        <f>IF(I56="A",$K56,IF(I56="B",$K56-SUM(J$8:J55),IF(I56="C",$K56-SUM(J$8:J55),IF(I56="D",$K56-SUM(J$8:J55),IF(I56="E",1-SUM(J$8:J55)," ")))))</f>
        <v xml:space="preserve"> </v>
      </c>
      <c r="K56" s="1">
        <f>IF(C$4=0,0,(SUM(D$8:D56)/C$4))</f>
        <v>0</v>
      </c>
      <c r="L56" s="9" t="str">
        <f t="shared" si="0"/>
        <v xml:space="preserve"> </v>
      </c>
      <c r="M56" s="2" t="str">
        <f>IF(U56=2,K56,IF(W56=2,K56-SUM(M$8:M55),IF(X56=2,K56-SUM(M$8:M55),IF(X55=2,1-SUM(M$8:M55)," "))))</f>
        <v xml:space="preserve"> </v>
      </c>
      <c r="N56" s="1" t="str">
        <f t="shared" si="5"/>
        <v xml:space="preserve"> </v>
      </c>
      <c r="P56" s="3" t="str">
        <f>IF(O56="Plus",$K56,IF(O56="Basis",$K56-SUM(P$8:P55),IF(O56="Breedte",$K56-SUM(P$8:P55),IF(O55="Breedte",1-SUM(P$8:P55)," "))))</f>
        <v xml:space="preserve"> </v>
      </c>
      <c r="Q56" s="57" t="str">
        <f t="shared" si="6"/>
        <v/>
      </c>
      <c r="R56" s="180">
        <f t="shared" si="7"/>
        <v>200</v>
      </c>
      <c r="S56" s="12">
        <f t="shared" si="16"/>
        <v>112</v>
      </c>
      <c r="T56" s="18">
        <f t="shared" si="8"/>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9"/>
        <v>1</v>
      </c>
      <c r="Z56" s="12">
        <f t="shared" si="10"/>
        <v>1</v>
      </c>
      <c r="AA56" s="12">
        <f t="shared" si="11"/>
        <v>1</v>
      </c>
      <c r="AB56" s="12">
        <f t="shared" si="12"/>
        <v>1</v>
      </c>
      <c r="AD56" s="12">
        <f t="shared" si="17"/>
        <v>112</v>
      </c>
      <c r="AE56" s="18">
        <f t="shared" si="13"/>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4"/>
        <v>1</v>
      </c>
      <c r="AK56" s="12">
        <f t="shared" si="18"/>
        <v>1</v>
      </c>
      <c r="AL56" s="12">
        <f t="shared" si="19"/>
        <v>1</v>
      </c>
      <c r="AM56" s="12">
        <f t="shared" si="20"/>
        <v>1</v>
      </c>
    </row>
    <row r="57" spans="1:39" ht="12" customHeight="1" x14ac:dyDescent="0.25">
      <c r="A57" s="5">
        <f t="shared" si="1"/>
        <v>0</v>
      </c>
      <c r="B57" s="5">
        <f t="shared" si="2"/>
        <v>0</v>
      </c>
      <c r="C57" s="14">
        <f t="shared" si="15"/>
        <v>111</v>
      </c>
      <c r="F57" s="242">
        <f>VLOOKUP(C57,Blad1!$A:$M,13,0)</f>
        <v>199</v>
      </c>
      <c r="G57" s="67" t="str">
        <f t="shared" si="3"/>
        <v/>
      </c>
      <c r="H57" s="4" t="str">
        <f>IF(G57="I",$K57,IF(G57="II",$K57-SUM(H$8:H56),IF(G57="III",$K57-SUM(H$8:H56),IF(G57="IV",$K57-SUM(H$8:H56),IF(G57="V",1-SUM(H$8:H56)," ")))))</f>
        <v xml:space="preserve"> </v>
      </c>
      <c r="I57" s="68" t="str">
        <f t="shared" si="4"/>
        <v/>
      </c>
      <c r="J57" s="43" t="str">
        <f>IF(I57="A",$K57,IF(I57="B",$K57-SUM(J$8:J56),IF(I57="C",$K57-SUM(J$8:J56),IF(I57="D",$K57-SUM(J$8:J56),IF(I57="E",1-SUM(J$8:J56)," ")))))</f>
        <v xml:space="preserve"> </v>
      </c>
      <c r="K57" s="1">
        <f>IF(C$4=0,0,(SUM(D$8:D57)/C$4))</f>
        <v>0</v>
      </c>
      <c r="L57" s="9" t="str">
        <f t="shared" si="0"/>
        <v xml:space="preserve"> </v>
      </c>
      <c r="M57" s="2" t="str">
        <f>IF(U57=2,K57,IF(W57=2,K57-SUM(M$8:M56),IF(X57=2,K57-SUM(M$8:M56),IF(X56=2,1-SUM(M$8:M56)," "))))</f>
        <v xml:space="preserve"> </v>
      </c>
      <c r="N57" s="1" t="str">
        <f t="shared" si="5"/>
        <v xml:space="preserve"> </v>
      </c>
      <c r="P57" s="3" t="str">
        <f>IF(O57="Plus",$K57,IF(O57="Basis",$K57-SUM(P$8:P56),IF(O57="Breedte",$K57-SUM(P$8:P56),IF(O56="Breedte",1-SUM(P$8:P56)," "))))</f>
        <v xml:space="preserve"> </v>
      </c>
      <c r="Q57" s="57" t="str">
        <f t="shared" si="6"/>
        <v/>
      </c>
      <c r="R57" s="180">
        <f t="shared" si="7"/>
        <v>199</v>
      </c>
      <c r="S57" s="12">
        <f t="shared" si="16"/>
        <v>111</v>
      </c>
      <c r="T57" s="18">
        <f t="shared" si="8"/>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9"/>
        <v>1</v>
      </c>
      <c r="Z57" s="12">
        <f t="shared" si="10"/>
        <v>1</v>
      </c>
      <c r="AA57" s="12">
        <f t="shared" si="11"/>
        <v>1</v>
      </c>
      <c r="AB57" s="12">
        <f t="shared" si="12"/>
        <v>1</v>
      </c>
      <c r="AD57" s="12">
        <f t="shared" si="17"/>
        <v>111</v>
      </c>
      <c r="AE57" s="18">
        <f t="shared" si="13"/>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4"/>
        <v>1</v>
      </c>
      <c r="AK57" s="12">
        <f t="shared" si="18"/>
        <v>1</v>
      </c>
      <c r="AL57" s="12">
        <f t="shared" si="19"/>
        <v>1</v>
      </c>
      <c r="AM57" s="12">
        <f t="shared" si="20"/>
        <v>1</v>
      </c>
    </row>
    <row r="58" spans="1:39" ht="12" customHeight="1" x14ac:dyDescent="0.25">
      <c r="A58" s="5">
        <f t="shared" si="1"/>
        <v>0</v>
      </c>
      <c r="B58" s="5">
        <f t="shared" si="2"/>
        <v>0</v>
      </c>
      <c r="C58" s="14">
        <f t="shared" si="15"/>
        <v>110</v>
      </c>
      <c r="F58" s="242">
        <f>VLOOKUP(C58,Blad1!$A:$M,13,0)</f>
        <v>197</v>
      </c>
      <c r="G58" s="67" t="str">
        <f t="shared" si="3"/>
        <v/>
      </c>
      <c r="H58" s="4" t="str">
        <f>IF(G58="I",$K58,IF(G58="II",$K58-SUM(H$8:H57),IF(G58="III",$K58-SUM(H$8:H57),IF(G58="IV",$K58-SUM(H$8:H57),IF(G58="V",1-SUM(H$8:H57)," ")))))</f>
        <v xml:space="preserve"> </v>
      </c>
      <c r="I58" s="68" t="str">
        <f t="shared" si="4"/>
        <v/>
      </c>
      <c r="J58" s="43" t="str">
        <f>IF(I58="A",$K58,IF(I58="B",$K58-SUM(J$8:J57),IF(I58="C",$K58-SUM(J$8:J57),IF(I58="D",$K58-SUM(J$8:J57),IF(I58="E",1-SUM(J$8:J57)," ")))))</f>
        <v xml:space="preserve"> </v>
      </c>
      <c r="K58" s="1">
        <f>IF(C$4=0,0,(SUM(D$8:D58)/C$4))</f>
        <v>0</v>
      </c>
      <c r="L58" s="9" t="str">
        <f t="shared" si="0"/>
        <v xml:space="preserve"> </v>
      </c>
      <c r="M58" s="2" t="str">
        <f>IF(U58=2,K58,IF(W58=2,K58-SUM(M$8:M57),IF(X58=2,K58-SUM(M$8:M57),IF(X57=2,1-SUM(M$8:M57)," "))))</f>
        <v xml:space="preserve"> </v>
      </c>
      <c r="N58" s="1" t="str">
        <f t="shared" si="5"/>
        <v xml:space="preserve"> </v>
      </c>
      <c r="P58" s="3" t="str">
        <f>IF(O58="Plus",$K58,IF(O58="Basis",$K58-SUM(P$8:P57),IF(O58="Breedte",$K58-SUM(P$8:P57),IF(O57="Breedte",1-SUM(P$8:P57)," "))))</f>
        <v xml:space="preserve"> </v>
      </c>
      <c r="Q58" s="57" t="str">
        <f t="shared" si="6"/>
        <v/>
      </c>
      <c r="R58" s="180">
        <f t="shared" si="7"/>
        <v>197</v>
      </c>
      <c r="S58" s="12">
        <f t="shared" si="16"/>
        <v>110</v>
      </c>
      <c r="T58" s="18">
        <f t="shared" si="8"/>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9"/>
        <v>1</v>
      </c>
      <c r="Z58" s="12">
        <f t="shared" si="10"/>
        <v>1</v>
      </c>
      <c r="AA58" s="12">
        <f t="shared" si="11"/>
        <v>1</v>
      </c>
      <c r="AB58" s="12">
        <f t="shared" si="12"/>
        <v>1</v>
      </c>
      <c r="AD58" s="12">
        <f t="shared" si="17"/>
        <v>110</v>
      </c>
      <c r="AE58" s="18">
        <f t="shared" si="13"/>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4"/>
        <v>1</v>
      </c>
      <c r="AK58" s="12">
        <f t="shared" si="18"/>
        <v>1</v>
      </c>
      <c r="AL58" s="12">
        <f t="shared" si="19"/>
        <v>1</v>
      </c>
      <c r="AM58" s="12">
        <f t="shared" si="20"/>
        <v>1</v>
      </c>
    </row>
    <row r="59" spans="1:39" ht="12" customHeight="1" x14ac:dyDescent="0.25">
      <c r="A59" s="5">
        <f t="shared" si="1"/>
        <v>0</v>
      </c>
      <c r="B59" s="5">
        <f t="shared" si="2"/>
        <v>20</v>
      </c>
      <c r="C59" s="14">
        <f t="shared" si="15"/>
        <v>109</v>
      </c>
      <c r="F59" s="242">
        <f>VLOOKUP(C59,Blad1!$A:$M,13,0)</f>
        <v>196</v>
      </c>
      <c r="G59" s="67" t="str">
        <f t="shared" si="3"/>
        <v>III</v>
      </c>
      <c r="H59" s="4">
        <f>IF(G59="I",$K59,IF(G59="II",$K59-SUM(H$8:H58),IF(G59="III",$K59-SUM(H$8:H58),IF(G59="IV",$K59-SUM(H$8:H58),IF(G59="V",1-SUM(H$8:H58)," ")))))</f>
        <v>0</v>
      </c>
      <c r="I59" s="68" t="str">
        <f t="shared" si="4"/>
        <v/>
      </c>
      <c r="J59" s="43" t="str">
        <f>IF(I59="A",$K59,IF(I59="B",$K59-SUM(J$8:J58),IF(I59="C",$K59-SUM(J$8:J58),IF(I59="D",$K59-SUM(J$8:J58),IF(I59="E",1-SUM(J$8:J58)," ")))))</f>
        <v xml:space="preserve"> </v>
      </c>
      <c r="K59" s="1">
        <f>IF(C$4=0,0,(SUM(D$8:D59)/C$4))</f>
        <v>0</v>
      </c>
      <c r="L59" s="9" t="str">
        <f t="shared" si="0"/>
        <v xml:space="preserve"> </v>
      </c>
      <c r="M59" s="2" t="str">
        <f>IF(U59=2,K59,IF(W59=2,K59-SUM(M$8:M58),IF(X59=2,K59-SUM(M$8:M58),IF(X58=2,1-SUM(M$8:M58)," "))))</f>
        <v xml:space="preserve"> </v>
      </c>
      <c r="N59" s="1" t="str">
        <f t="shared" si="5"/>
        <v xml:space="preserve"> </v>
      </c>
      <c r="P59" s="3" t="str">
        <f>IF(O59="Plus",$K59,IF(O59="Basis",$K59-SUM(P$8:P58),IF(O59="Breedte",$K59-SUM(P$8:P58),IF(O58="Breedte",1-SUM(P$8:P58)," "))))</f>
        <v xml:space="preserve"> </v>
      </c>
      <c r="Q59" s="57" t="str">
        <f t="shared" si="6"/>
        <v/>
      </c>
      <c r="R59" s="180">
        <f t="shared" si="7"/>
        <v>196</v>
      </c>
      <c r="S59" s="12">
        <f t="shared" si="16"/>
        <v>109</v>
      </c>
      <c r="T59" s="18">
        <f t="shared" si="8"/>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9"/>
        <v>1</v>
      </c>
      <c r="Z59" s="12">
        <f t="shared" si="10"/>
        <v>1</v>
      </c>
      <c r="AA59" s="12">
        <f t="shared" si="11"/>
        <v>1</v>
      </c>
      <c r="AB59" s="12">
        <f t="shared" si="12"/>
        <v>1</v>
      </c>
      <c r="AD59" s="12">
        <f t="shared" si="17"/>
        <v>109</v>
      </c>
      <c r="AE59" s="18">
        <f t="shared" si="13"/>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4"/>
        <v>1</v>
      </c>
      <c r="AK59" s="12">
        <f t="shared" si="18"/>
        <v>1</v>
      </c>
      <c r="AL59" s="12">
        <f t="shared" si="19"/>
        <v>1</v>
      </c>
      <c r="AM59" s="12">
        <f t="shared" si="20"/>
        <v>1</v>
      </c>
    </row>
    <row r="60" spans="1:39" ht="12" customHeight="1" x14ac:dyDescent="0.25">
      <c r="A60" s="5">
        <f t="shared" si="1"/>
        <v>25</v>
      </c>
      <c r="B60" s="5">
        <f t="shared" si="2"/>
        <v>0</v>
      </c>
      <c r="C60" s="14">
        <f t="shared" si="15"/>
        <v>108</v>
      </c>
      <c r="F60" s="242">
        <f>VLOOKUP(C60,Blad1!$A:$M,13,0)</f>
        <v>195</v>
      </c>
      <c r="G60" s="67" t="str">
        <f t="shared" si="3"/>
        <v/>
      </c>
      <c r="H60" s="4" t="str">
        <f>IF(G60="I",$K60,IF(G60="II",$K60-SUM(H$8:H59),IF(G60="III",$K60-SUM(H$8:H59),IF(G60="IV",$K60-SUM(H$8:H59),IF(G60="V",1-SUM(H$8:H59)," ")))))</f>
        <v xml:space="preserve"> </v>
      </c>
      <c r="I60" s="68" t="str">
        <f t="shared" si="4"/>
        <v>B</v>
      </c>
      <c r="J60" s="43">
        <f>IF(I60="A",$K60,IF(I60="B",$K60-SUM(J$8:J59),IF(I60="C",$K60-SUM(J$8:J59),IF(I60="D",$K60-SUM(J$8:J59),IF(I60="E",1-SUM(J$8:J59)," ")))))</f>
        <v>0</v>
      </c>
      <c r="K60" s="1">
        <f>IF(C$4=0,0,(SUM(D$8:D60)/C$4))</f>
        <v>0</v>
      </c>
      <c r="L60" s="9" t="str">
        <f t="shared" si="0"/>
        <v xml:space="preserve"> </v>
      </c>
      <c r="M60" s="2" t="str">
        <f>IF(U60=2,K60,IF(W60=2,K60-SUM(M$8:M59),IF(X60=2,K60-SUM(M$8:M59),IF(X59=2,1-SUM(M$8:M59)," "))))</f>
        <v xml:space="preserve"> </v>
      </c>
      <c r="N60" s="1" t="str">
        <f t="shared" si="5"/>
        <v xml:space="preserve"> </v>
      </c>
      <c r="P60" s="3" t="str">
        <f>IF(O60="Plus",$K60,IF(O60="Basis",$K60-SUM(P$8:P59),IF(O60="Breedte",$K60-SUM(P$8:P59),IF(O59="Breedte",1-SUM(P$8:P59)," "))))</f>
        <v xml:space="preserve"> </v>
      </c>
      <c r="Q60" s="57" t="str">
        <f t="shared" si="6"/>
        <v/>
      </c>
      <c r="R60" s="180">
        <f t="shared" si="7"/>
        <v>195</v>
      </c>
      <c r="S60" s="12">
        <f t="shared" si="16"/>
        <v>108</v>
      </c>
      <c r="T60" s="18">
        <f t="shared" si="8"/>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9"/>
        <v>1</v>
      </c>
      <c r="Z60" s="12">
        <f t="shared" si="10"/>
        <v>1</v>
      </c>
      <c r="AA60" s="12">
        <f t="shared" si="11"/>
        <v>1</v>
      </c>
      <c r="AB60" s="12">
        <f t="shared" si="12"/>
        <v>1</v>
      </c>
      <c r="AD60" s="12">
        <f t="shared" si="17"/>
        <v>108</v>
      </c>
      <c r="AE60" s="18">
        <f t="shared" si="13"/>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4"/>
        <v>1</v>
      </c>
      <c r="AK60" s="12">
        <f t="shared" si="18"/>
        <v>1</v>
      </c>
      <c r="AL60" s="12">
        <f t="shared" si="19"/>
        <v>1</v>
      </c>
      <c r="AM60" s="12">
        <f t="shared" si="20"/>
        <v>1</v>
      </c>
    </row>
    <row r="61" spans="1:39" ht="12" customHeight="1" x14ac:dyDescent="0.25">
      <c r="A61" s="5">
        <f t="shared" si="1"/>
        <v>0</v>
      </c>
      <c r="B61" s="5">
        <f t="shared" si="2"/>
        <v>0</v>
      </c>
      <c r="C61" s="14">
        <f t="shared" si="15"/>
        <v>107</v>
      </c>
      <c r="F61" s="242">
        <f>VLOOKUP(C61,Blad1!$A:$M,13,0)</f>
        <v>193</v>
      </c>
      <c r="G61" s="67" t="str">
        <f t="shared" si="3"/>
        <v/>
      </c>
      <c r="H61" s="4" t="str">
        <f>IF(G61="I",$K61,IF(G61="II",$K61-SUM(H$8:H60),IF(G61="III",$K61-SUM(H$8:H60),IF(G61="IV",$K61-SUM(H$8:H60),IF(G61="V",1-SUM(H$8:H60)," ")))))</f>
        <v xml:space="preserve"> </v>
      </c>
      <c r="I61" s="68" t="str">
        <f t="shared" si="4"/>
        <v/>
      </c>
      <c r="J61" s="43" t="str">
        <f>IF(I61="A",$K61,IF(I61="B",$K61-SUM(J$8:J60),IF(I61="C",$K61-SUM(J$8:J60),IF(I61="D",$K61-SUM(J$8:J60),IF(I61="E",1-SUM(J$8:J60)," ")))))</f>
        <v xml:space="preserve"> </v>
      </c>
      <c r="K61" s="1">
        <f>IF(C$4=0,0,(SUM(D$8:D61)/C$4))</f>
        <v>0</v>
      </c>
      <c r="L61" s="9" t="str">
        <f t="shared" si="0"/>
        <v xml:space="preserve"> </v>
      </c>
      <c r="M61" s="2" t="str">
        <f>IF(U61=2,K61,IF(W61=2,K61-SUM(M$8:M60),IF(X61=2,K61-SUM(M$8:M60),IF(X60=2,1-SUM(M$8:M60)," "))))</f>
        <v xml:space="preserve"> </v>
      </c>
      <c r="N61" s="1" t="str">
        <f t="shared" si="5"/>
        <v xml:space="preserve"> </v>
      </c>
      <c r="P61" s="3" t="str">
        <f>IF(O61="Plus",$K61,IF(O61="Basis",$K61-SUM(P$8:P60),IF(O61="Breedte",$K61-SUM(P$8:P60),IF(O60="Breedte",1-SUM(P$8:P60)," "))))</f>
        <v xml:space="preserve"> </v>
      </c>
      <c r="Q61" s="57" t="str">
        <f t="shared" si="6"/>
        <v/>
      </c>
      <c r="R61" s="180">
        <f t="shared" si="7"/>
        <v>193</v>
      </c>
      <c r="S61" s="12">
        <f t="shared" si="16"/>
        <v>107</v>
      </c>
      <c r="T61" s="18">
        <f t="shared" si="8"/>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9"/>
        <v>1</v>
      </c>
      <c r="Z61" s="12">
        <f t="shared" si="10"/>
        <v>1</v>
      </c>
      <c r="AA61" s="12">
        <f t="shared" si="11"/>
        <v>1</v>
      </c>
      <c r="AB61" s="12">
        <f t="shared" si="12"/>
        <v>1</v>
      </c>
      <c r="AD61" s="12">
        <f t="shared" si="17"/>
        <v>107</v>
      </c>
      <c r="AE61" s="18">
        <f t="shared" si="13"/>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4"/>
        <v>1</v>
      </c>
      <c r="AK61" s="12">
        <f t="shared" si="18"/>
        <v>1</v>
      </c>
      <c r="AL61" s="12">
        <f t="shared" si="19"/>
        <v>1</v>
      </c>
      <c r="AM61" s="12">
        <f t="shared" si="20"/>
        <v>1</v>
      </c>
    </row>
    <row r="62" spans="1:39" ht="12" customHeight="1" x14ac:dyDescent="0.25">
      <c r="A62" s="5">
        <f t="shared" si="1"/>
        <v>0</v>
      </c>
      <c r="B62" s="5">
        <f t="shared" si="2"/>
        <v>0</v>
      </c>
      <c r="C62" s="14">
        <f t="shared" si="15"/>
        <v>106</v>
      </c>
      <c r="F62" s="242">
        <f>VLOOKUP(C62,Blad1!$A:$M,13,0)</f>
        <v>191</v>
      </c>
      <c r="G62" s="67" t="str">
        <f t="shared" si="3"/>
        <v/>
      </c>
      <c r="H62" s="4" t="str">
        <f>IF(G62="I",$K62,IF(G62="II",$K62-SUM(H$8:H61),IF(G62="III",$K62-SUM(H$8:H61),IF(G62="IV",$K62-SUM(H$8:H61),IF(G62="V",1-SUM(H$8:H61)," ")))))</f>
        <v xml:space="preserve"> </v>
      </c>
      <c r="I62" s="68" t="str">
        <f t="shared" si="4"/>
        <v/>
      </c>
      <c r="J62" s="43" t="str">
        <f>IF(I62="A",$K62,IF(I62="B",$K62-SUM(J$8:J61),IF(I62="C",$K62-SUM(J$8:J61),IF(I62="D",$K62-SUM(J$8:J61),IF(I62="E",1-SUM(J$8:J61)," ")))))</f>
        <v xml:space="preserve"> </v>
      </c>
      <c r="K62" s="1">
        <f>IF(C$4=0,0,(SUM(D$8:D62)/C$4))</f>
        <v>0</v>
      </c>
      <c r="L62" s="9" t="str">
        <f t="shared" si="0"/>
        <v xml:space="preserve"> </v>
      </c>
      <c r="M62" s="2" t="str">
        <f>IF(U62=2,K62,IF(W62=2,K62-SUM(M$8:M61),IF(X62=2,K62-SUM(M$8:M61),IF(X61=2,1-SUM(M$8:M61)," "))))</f>
        <v xml:space="preserve"> </v>
      </c>
      <c r="N62" s="1" t="str">
        <f t="shared" si="5"/>
        <v xml:space="preserve"> </v>
      </c>
      <c r="P62" s="3" t="str">
        <f>IF(O62="Plus",$K62,IF(O62="Basis",$K62-SUM(P$8:P61),IF(O62="Breedte",$K62-SUM(P$8:P61),IF(O61="Breedte",1-SUM(P$8:P61)," "))))</f>
        <v xml:space="preserve"> </v>
      </c>
      <c r="Q62" s="57" t="str">
        <f t="shared" si="6"/>
        <v/>
      </c>
      <c r="R62" s="180">
        <f t="shared" si="7"/>
        <v>191</v>
      </c>
      <c r="S62" s="12">
        <f t="shared" si="16"/>
        <v>106</v>
      </c>
      <c r="T62" s="18">
        <f t="shared" si="8"/>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9"/>
        <v>1</v>
      </c>
      <c r="Z62" s="12">
        <f t="shared" si="10"/>
        <v>1</v>
      </c>
      <c r="AA62" s="12">
        <f t="shared" si="11"/>
        <v>1</v>
      </c>
      <c r="AB62" s="12">
        <f t="shared" si="12"/>
        <v>1</v>
      </c>
      <c r="AD62" s="12">
        <f t="shared" si="17"/>
        <v>106</v>
      </c>
      <c r="AE62" s="18">
        <f t="shared" si="13"/>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4"/>
        <v>1</v>
      </c>
      <c r="AK62" s="12">
        <f t="shared" si="18"/>
        <v>1</v>
      </c>
      <c r="AL62" s="12">
        <f t="shared" si="19"/>
        <v>1</v>
      </c>
      <c r="AM62" s="12">
        <f t="shared" si="20"/>
        <v>1</v>
      </c>
    </row>
    <row r="63" spans="1:39" ht="12" customHeight="1" x14ac:dyDescent="0.25">
      <c r="A63" s="5">
        <f t="shared" si="1"/>
        <v>0</v>
      </c>
      <c r="B63" s="5">
        <f t="shared" si="2"/>
        <v>0</v>
      </c>
      <c r="C63" s="14">
        <f t="shared" si="15"/>
        <v>105</v>
      </c>
      <c r="F63" s="242">
        <f>VLOOKUP(C63,Blad1!$A:$M,13,0)</f>
        <v>190</v>
      </c>
      <c r="G63" s="67" t="str">
        <f t="shared" si="3"/>
        <v/>
      </c>
      <c r="H63" s="4" t="str">
        <f>IF(G63="I",$K63,IF(G63="II",$K63-SUM(H$8:H62),IF(G63="III",$K63-SUM(H$8:H62),IF(G63="IV",$K63-SUM(H$8:H62),IF(G63="V",1-SUM(H$8:H62)," ")))))</f>
        <v xml:space="preserve"> </v>
      </c>
      <c r="I63" s="68" t="str">
        <f t="shared" si="4"/>
        <v/>
      </c>
      <c r="J63" s="43" t="str">
        <f>IF(I63="A",$K63,IF(I63="B",$K63-SUM(J$8:J62),IF(I63="C",$K63-SUM(J$8:J62),IF(I63="D",$K63-SUM(J$8:J62),IF(I63="E",1-SUM(J$8:J62)," ")))))</f>
        <v xml:space="preserve"> </v>
      </c>
      <c r="K63" s="1">
        <f>IF(C$4=0,0,(SUM(D$8:D63)/C$4))</f>
        <v>0</v>
      </c>
      <c r="L63" s="9" t="str">
        <f t="shared" si="0"/>
        <v xml:space="preserve"> </v>
      </c>
      <c r="M63" s="2" t="str">
        <f>IF(U63=2,K63,IF(W63=2,K63-SUM(M$8:M62),IF(X63=2,K63-SUM(M$8:M62),IF(X62=2,1-SUM(M$8:M62)," "))))</f>
        <v xml:space="preserve"> </v>
      </c>
      <c r="N63" s="1" t="str">
        <f t="shared" si="5"/>
        <v xml:space="preserve"> </v>
      </c>
      <c r="P63" s="3" t="str">
        <f>IF(O63="Plus",$K63,IF(O63="Basis",$K63-SUM(P$8:P62),IF(O63="Breedte",$K63-SUM(P$8:P62),IF(O62="Breedte",1-SUM(P$8:P62)," "))))</f>
        <v xml:space="preserve"> </v>
      </c>
      <c r="Q63" s="57" t="str">
        <f t="shared" si="6"/>
        <v/>
      </c>
      <c r="R63" s="180">
        <f t="shared" si="7"/>
        <v>190</v>
      </c>
      <c r="S63" s="12">
        <f t="shared" si="16"/>
        <v>105</v>
      </c>
      <c r="T63" s="18">
        <f t="shared" si="8"/>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9"/>
        <v>1</v>
      </c>
      <c r="Z63" s="12">
        <f t="shared" si="10"/>
        <v>1</v>
      </c>
      <c r="AA63" s="12">
        <f t="shared" si="11"/>
        <v>1</v>
      </c>
      <c r="AB63" s="12">
        <f t="shared" si="12"/>
        <v>1</v>
      </c>
      <c r="AD63" s="12">
        <f t="shared" si="17"/>
        <v>105</v>
      </c>
      <c r="AE63" s="18">
        <f t="shared" si="13"/>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4"/>
        <v>1</v>
      </c>
      <c r="AK63" s="12">
        <f t="shared" si="18"/>
        <v>1</v>
      </c>
      <c r="AL63" s="12">
        <f t="shared" si="19"/>
        <v>1</v>
      </c>
      <c r="AM63" s="12">
        <f t="shared" si="20"/>
        <v>1</v>
      </c>
    </row>
    <row r="64" spans="1:39" ht="12" customHeight="1" x14ac:dyDescent="0.25">
      <c r="A64" s="5">
        <f t="shared" si="1"/>
        <v>0</v>
      </c>
      <c r="B64" s="5">
        <f t="shared" si="2"/>
        <v>0</v>
      </c>
      <c r="C64" s="14">
        <f t="shared" si="15"/>
        <v>104</v>
      </c>
      <c r="F64" s="242">
        <f>VLOOKUP(C64,Blad1!$A:$M,13,0)</f>
        <v>189</v>
      </c>
      <c r="G64" s="67" t="str">
        <f t="shared" si="3"/>
        <v/>
      </c>
      <c r="H64" s="4" t="str">
        <f>IF(G64="I",$K64,IF(G64="II",$K64-SUM(H$8:H63),IF(G64="III",$K64-SUM(H$8:H63),IF(G64="IV",$K64-SUM(H$8:H63),IF(G64="V",1-SUM(H$8:H63)," ")))))</f>
        <v xml:space="preserve"> </v>
      </c>
      <c r="I64" s="68" t="str">
        <f t="shared" si="4"/>
        <v/>
      </c>
      <c r="J64" s="43" t="str">
        <f>IF(I64="A",$K64,IF(I64="B",$K64-SUM(J$8:J63),IF(I64="C",$K64-SUM(J$8:J63),IF(I64="D",$K64-SUM(J$8:J63),IF(I64="E",1-SUM(J$8:J63)," ")))))</f>
        <v xml:space="preserve"> </v>
      </c>
      <c r="K64" s="1">
        <f>IF(C$4=0,0,(SUM(D$8:D64)/C$4))</f>
        <v>0</v>
      </c>
      <c r="L64" s="9" t="str">
        <f t="shared" si="0"/>
        <v xml:space="preserve"> </v>
      </c>
      <c r="M64" s="2" t="str">
        <f>IF(U64=2,K64,IF(W64=2,K64-SUM(M$8:M63),IF(X64=2,K64-SUM(M$8:M63),IF(X63=2,1-SUM(M$8:M63)," "))))</f>
        <v xml:space="preserve"> </v>
      </c>
      <c r="N64" s="1" t="str">
        <f t="shared" si="5"/>
        <v xml:space="preserve"> </v>
      </c>
      <c r="P64" s="3" t="str">
        <f>IF(O64="Plus",$K64,IF(O64="Basis",$K64-SUM(P$8:P63),IF(O64="Breedte",$K64-SUM(P$8:P63),IF(O63="Breedte",1-SUM(P$8:P63)," "))))</f>
        <v xml:space="preserve"> </v>
      </c>
      <c r="Q64" s="57" t="str">
        <f t="shared" si="6"/>
        <v/>
      </c>
      <c r="R64" s="180">
        <f t="shared" si="7"/>
        <v>189</v>
      </c>
      <c r="S64" s="12">
        <f t="shared" si="16"/>
        <v>104</v>
      </c>
      <c r="T64" s="18">
        <f t="shared" si="8"/>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9"/>
        <v>1</v>
      </c>
      <c r="Z64" s="12">
        <f t="shared" si="10"/>
        <v>1</v>
      </c>
      <c r="AA64" s="12">
        <f t="shared" si="11"/>
        <v>1</v>
      </c>
      <c r="AB64" s="12">
        <f t="shared" si="12"/>
        <v>1</v>
      </c>
      <c r="AD64" s="12">
        <f t="shared" si="17"/>
        <v>104</v>
      </c>
      <c r="AE64" s="18">
        <f t="shared" si="13"/>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4"/>
        <v>1</v>
      </c>
      <c r="AK64" s="12">
        <f t="shared" si="18"/>
        <v>1</v>
      </c>
      <c r="AL64" s="12">
        <f t="shared" si="19"/>
        <v>1</v>
      </c>
      <c r="AM64" s="12">
        <f t="shared" si="20"/>
        <v>1</v>
      </c>
    </row>
    <row r="65" spans="1:39" ht="12" customHeight="1" x14ac:dyDescent="0.25">
      <c r="A65" s="5">
        <f t="shared" si="1"/>
        <v>0</v>
      </c>
      <c r="B65" s="5">
        <f t="shared" si="2"/>
        <v>20</v>
      </c>
      <c r="C65" s="14">
        <f t="shared" si="15"/>
        <v>103</v>
      </c>
      <c r="F65" s="242">
        <f>VLOOKUP(C65,Blad1!$A:$M,13,0)</f>
        <v>187</v>
      </c>
      <c r="G65" s="67" t="str">
        <f t="shared" si="3"/>
        <v>IV</v>
      </c>
      <c r="H65" s="4">
        <f>IF(G65="I",$K65,IF(G65="II",$K65-SUM(H$8:H64),IF(G65="III",$K65-SUM(H$8:H64),IF(G65="IV",$K65-SUM(H$8:H64),IF(G65="V",1-SUM(H$8:H64)," ")))))</f>
        <v>0</v>
      </c>
      <c r="I65" s="68" t="str">
        <f t="shared" si="4"/>
        <v/>
      </c>
      <c r="J65" s="43" t="str">
        <f>IF(I65="A",$K65,IF(I65="B",$K65-SUM(J$8:J64),IF(I65="C",$K65-SUM(J$8:J64),IF(I65="D",$K65-SUM(J$8:J64),IF(I65="E",1-SUM(J$8:J64)," ")))))</f>
        <v xml:space="preserve"> </v>
      </c>
      <c r="K65" s="1">
        <f>IF(C$4=0,0,(SUM(D$8:D65)/C$4))</f>
        <v>0</v>
      </c>
      <c r="L65" s="9" t="str">
        <f t="shared" si="0"/>
        <v xml:space="preserve"> </v>
      </c>
      <c r="M65" s="2" t="str">
        <f>IF(U65=2,K65,IF(W65=2,K65-SUM(M$8:M64),IF(X65=2,K65-SUM(M$8:M64),IF(X64=2,1-SUM(M$8:M64)," "))))</f>
        <v xml:space="preserve"> </v>
      </c>
      <c r="N65" s="1" t="str">
        <f t="shared" si="5"/>
        <v xml:space="preserve"> </v>
      </c>
      <c r="P65" s="3" t="str">
        <f>IF(O65="Plus",$K65,IF(O65="Basis",$K65-SUM(P$8:P64),IF(O65="Breedte",$K65-SUM(P$8:P64),IF(O64="Breedte",1-SUM(P$8:P64)," "))))</f>
        <v xml:space="preserve"> </v>
      </c>
      <c r="Q65" s="57" t="str">
        <f t="shared" si="6"/>
        <v/>
      </c>
      <c r="R65" s="180">
        <f t="shared" si="7"/>
        <v>187</v>
      </c>
      <c r="S65" s="12">
        <f t="shared" si="16"/>
        <v>103</v>
      </c>
      <c r="T65" s="18">
        <f t="shared" si="8"/>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9"/>
        <v>1</v>
      </c>
      <c r="Z65" s="12">
        <f t="shared" si="10"/>
        <v>1</v>
      </c>
      <c r="AA65" s="12">
        <f t="shared" si="11"/>
        <v>1</v>
      </c>
      <c r="AB65" s="12">
        <f t="shared" si="12"/>
        <v>1</v>
      </c>
      <c r="AD65" s="12">
        <f t="shared" si="17"/>
        <v>103</v>
      </c>
      <c r="AE65" s="18">
        <f t="shared" si="13"/>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4"/>
        <v>1</v>
      </c>
      <c r="AK65" s="12">
        <f t="shared" si="18"/>
        <v>1</v>
      </c>
      <c r="AL65" s="12">
        <f t="shared" si="19"/>
        <v>1</v>
      </c>
      <c r="AM65" s="12">
        <f t="shared" si="20"/>
        <v>1</v>
      </c>
    </row>
    <row r="66" spans="1:39" ht="12" customHeight="1" x14ac:dyDescent="0.25">
      <c r="A66" s="5">
        <f t="shared" si="1"/>
        <v>0</v>
      </c>
      <c r="B66" s="5">
        <f t="shared" si="2"/>
        <v>0</v>
      </c>
      <c r="C66" s="14">
        <f t="shared" si="15"/>
        <v>102</v>
      </c>
      <c r="F66" s="242">
        <f>VLOOKUP(C66,Blad1!$A:$M,13,0)</f>
        <v>186</v>
      </c>
      <c r="G66" s="67" t="str">
        <f t="shared" si="3"/>
        <v/>
      </c>
      <c r="H66" s="4" t="str">
        <f>IF(G66="I",$K66,IF(G66="II",$K66-SUM(H$8:H65),IF(G66="III",$K66-SUM(H$8:H65),IF(G66="IV",$K66-SUM(H$8:H65),IF(G66="V",1-SUM(H$8:H65)," ")))))</f>
        <v xml:space="preserve"> </v>
      </c>
      <c r="I66" s="68" t="str">
        <f t="shared" si="4"/>
        <v/>
      </c>
      <c r="J66" s="43" t="str">
        <f>IF(I66="A",$K66,IF(I66="B",$K66-SUM(J$8:J65),IF(I66="C",$K66-SUM(J$8:J65),IF(I66="D",$K66-SUM(J$8:J65),IF(I66="E",1-SUM(J$8:J65)," ")))))</f>
        <v xml:space="preserve"> </v>
      </c>
      <c r="K66" s="1">
        <f>IF(C$4=0,0,(SUM(D$8:D66)/C$4))</f>
        <v>0</v>
      </c>
      <c r="L66" s="9" t="str">
        <f t="shared" si="0"/>
        <v xml:space="preserve"> </v>
      </c>
      <c r="M66" s="2" t="str">
        <f>IF(U66=2,K66,IF(W66=2,K66-SUM(M$8:M65),IF(X66=2,K66-SUM(M$8:M65),IF(X65=2,1-SUM(M$8:M65)," "))))</f>
        <v xml:space="preserve"> </v>
      </c>
      <c r="N66" s="1" t="str">
        <f t="shared" si="5"/>
        <v xml:space="preserve"> </v>
      </c>
      <c r="P66" s="3" t="str">
        <f>IF(O66="Plus",$K66,IF(O66="Basis",$K66-SUM(P$8:P65),IF(O66="Breedte",$K66-SUM(P$8:P65),IF(O65="Breedte",1-SUM(P$8:P65)," "))))</f>
        <v xml:space="preserve"> </v>
      </c>
      <c r="Q66" s="57" t="str">
        <f t="shared" si="6"/>
        <v/>
      </c>
      <c r="R66" s="180">
        <f t="shared" si="7"/>
        <v>186</v>
      </c>
      <c r="S66" s="12">
        <f t="shared" si="16"/>
        <v>102</v>
      </c>
      <c r="T66" s="18">
        <f t="shared" si="8"/>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9"/>
        <v>1</v>
      </c>
      <c r="Z66" s="12">
        <f t="shared" si="10"/>
        <v>1</v>
      </c>
      <c r="AA66" s="12">
        <f t="shared" si="11"/>
        <v>1</v>
      </c>
      <c r="AB66" s="12">
        <f t="shared" si="12"/>
        <v>1</v>
      </c>
      <c r="AD66" s="12">
        <f t="shared" si="17"/>
        <v>102</v>
      </c>
      <c r="AE66" s="18">
        <f t="shared" si="13"/>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4"/>
        <v>1</v>
      </c>
      <c r="AK66" s="12">
        <f t="shared" si="18"/>
        <v>1</v>
      </c>
      <c r="AL66" s="12">
        <f t="shared" si="19"/>
        <v>1</v>
      </c>
      <c r="AM66" s="12">
        <f t="shared" si="20"/>
        <v>1</v>
      </c>
    </row>
    <row r="67" spans="1:39" ht="12" customHeight="1" x14ac:dyDescent="0.25">
      <c r="A67" s="5">
        <f t="shared" si="1"/>
        <v>0</v>
      </c>
      <c r="B67" s="5">
        <f t="shared" si="2"/>
        <v>0</v>
      </c>
      <c r="C67" s="14">
        <f t="shared" si="15"/>
        <v>101</v>
      </c>
      <c r="F67" s="242">
        <f>VLOOKUP(C67,Blad1!$A:$M,13,0)</f>
        <v>185</v>
      </c>
      <c r="G67" s="67" t="str">
        <f t="shared" si="3"/>
        <v/>
      </c>
      <c r="H67" s="4" t="str">
        <f>IF(G67="I",$K67,IF(G67="II",$K67-SUM(H$8:H66),IF(G67="III",$K67-SUM(H$8:H66),IF(G67="IV",$K67-SUM(H$8:H66),IF(G67="V",1-SUM(H$8:H66)," ")))))</f>
        <v xml:space="preserve"> </v>
      </c>
      <c r="I67" s="68" t="str">
        <f t="shared" si="4"/>
        <v/>
      </c>
      <c r="J67" s="43" t="str">
        <f>IF(I67="A",$K67,IF(I67="B",$K67-SUM(J$8:J66),IF(I67="C",$K67-SUM(J$8:J66),IF(I67="D",$K67-SUM(J$8:J66),IF(I67="E",1-SUM(J$8:J66)," ")))))</f>
        <v xml:space="preserve"> </v>
      </c>
      <c r="K67" s="1">
        <f>IF(C$4=0,0,(SUM(D$8:D67)/C$4))</f>
        <v>0</v>
      </c>
      <c r="L67" s="9" t="str">
        <f t="shared" si="0"/>
        <v xml:space="preserve"> </v>
      </c>
      <c r="M67" s="2" t="str">
        <f>IF(U67=2,K67,IF(W67=2,K67-SUM(M$8:M66),IF(X67=2,K67-SUM(M$8:M66),IF(X66=2,1-SUM(M$8:M66)," "))))</f>
        <v xml:space="preserve"> </v>
      </c>
      <c r="N67" s="1" t="str">
        <f t="shared" si="5"/>
        <v xml:space="preserve"> </v>
      </c>
      <c r="P67" s="3" t="str">
        <f>IF(O67="Plus",$K67,IF(O67="Basis",$K67-SUM(P$8:P66),IF(O67="Breedte",$K67-SUM(P$8:P66),IF(O66="Breedte",1-SUM(P$8:P66)," "))))</f>
        <v xml:space="preserve"> </v>
      </c>
      <c r="Q67" s="57" t="str">
        <f t="shared" si="6"/>
        <v/>
      </c>
      <c r="R67" s="180">
        <f t="shared" si="7"/>
        <v>185</v>
      </c>
      <c r="S67" s="12">
        <f t="shared" si="16"/>
        <v>101</v>
      </c>
      <c r="T67" s="18">
        <f t="shared" si="8"/>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9"/>
        <v>1</v>
      </c>
      <c r="Z67" s="12">
        <f t="shared" si="10"/>
        <v>1</v>
      </c>
      <c r="AA67" s="12">
        <f t="shared" si="11"/>
        <v>1</v>
      </c>
      <c r="AB67" s="12">
        <f t="shared" si="12"/>
        <v>1</v>
      </c>
      <c r="AD67" s="12">
        <f t="shared" si="17"/>
        <v>101</v>
      </c>
      <c r="AE67" s="18">
        <f t="shared" si="13"/>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4"/>
        <v>1</v>
      </c>
      <c r="AK67" s="12">
        <f t="shared" si="18"/>
        <v>1</v>
      </c>
      <c r="AL67" s="12">
        <f t="shared" si="19"/>
        <v>1</v>
      </c>
      <c r="AM67" s="12">
        <f t="shared" si="20"/>
        <v>1</v>
      </c>
    </row>
    <row r="68" spans="1:39" ht="12" customHeight="1" x14ac:dyDescent="0.25">
      <c r="A68" s="5">
        <f t="shared" si="1"/>
        <v>0</v>
      </c>
      <c r="B68" s="5">
        <f t="shared" si="2"/>
        <v>0</v>
      </c>
      <c r="C68" s="14">
        <f t="shared" si="15"/>
        <v>100</v>
      </c>
      <c r="F68" s="242">
        <f>VLOOKUP(C68,Blad1!$A:$M,13,0)</f>
        <v>183</v>
      </c>
      <c r="G68" s="67" t="str">
        <f t="shared" si="3"/>
        <v/>
      </c>
      <c r="H68" s="4" t="str">
        <f>IF(G68="I",$K68,IF(G68="II",$K68-SUM(H$8:H67),IF(G68="III",$K68-SUM(H$8:H67),IF(G68="IV",$K68-SUM(H$8:H67),IF(G68="V",1-SUM(H$8:H67)," ")))))</f>
        <v xml:space="preserve"> </v>
      </c>
      <c r="I68" s="68" t="str">
        <f t="shared" si="4"/>
        <v/>
      </c>
      <c r="J68" s="43" t="str">
        <f>IF(I68="A",$K68,IF(I68="B",$K68-SUM(J$8:J67),IF(I68="C",$K68-SUM(J$8:J67),IF(I68="D",$K68-SUM(J$8:J67),IF(I68="E",1-SUM(J$8:J67)," ")))))</f>
        <v xml:space="preserve"> </v>
      </c>
      <c r="K68" s="1">
        <f>IF(C$4=0,0,(SUM(D$8:D68)/C$4))</f>
        <v>0</v>
      </c>
      <c r="L68" s="9" t="str">
        <f t="shared" si="0"/>
        <v xml:space="preserve"> </v>
      </c>
      <c r="M68" s="2" t="str">
        <f>IF(U68=2,K68,IF(W68=2,K68-SUM(M$8:M67),IF(X68=2,K68-SUM(M$8:M67),IF(X67=2,1-SUM(M$8:M67)," "))))</f>
        <v xml:space="preserve"> </v>
      </c>
      <c r="N68" s="1" t="str">
        <f t="shared" si="5"/>
        <v xml:space="preserve"> </v>
      </c>
      <c r="P68" s="3" t="str">
        <f>IF(O68="Plus",$K68,IF(O68="Basis",$K68-SUM(P$8:P67),IF(O68="Breedte",$K68-SUM(P$8:P67),IF(O67="Breedte",1-SUM(P$8:P67)," "))))</f>
        <v xml:space="preserve"> </v>
      </c>
      <c r="Q68" s="57" t="str">
        <f t="shared" si="6"/>
        <v/>
      </c>
      <c r="R68" s="180">
        <f t="shared" si="7"/>
        <v>183</v>
      </c>
      <c r="S68" s="12">
        <f t="shared" si="16"/>
        <v>100</v>
      </c>
      <c r="T68" s="18">
        <f t="shared" si="8"/>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9"/>
        <v>1</v>
      </c>
      <c r="Z68" s="12">
        <f t="shared" si="10"/>
        <v>1</v>
      </c>
      <c r="AA68" s="12">
        <f t="shared" si="11"/>
        <v>1</v>
      </c>
      <c r="AB68" s="12">
        <f t="shared" si="12"/>
        <v>1</v>
      </c>
      <c r="AD68" s="12">
        <f t="shared" si="17"/>
        <v>100</v>
      </c>
      <c r="AE68" s="18">
        <f t="shared" si="13"/>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4"/>
        <v>1</v>
      </c>
      <c r="AK68" s="12">
        <f t="shared" si="18"/>
        <v>1</v>
      </c>
      <c r="AL68" s="12">
        <f t="shared" si="19"/>
        <v>1</v>
      </c>
      <c r="AM68" s="12">
        <f t="shared" si="20"/>
        <v>1</v>
      </c>
    </row>
    <row r="69" spans="1:39" ht="12" customHeight="1" x14ac:dyDescent="0.25">
      <c r="A69" s="5">
        <f t="shared" si="1"/>
        <v>25</v>
      </c>
      <c r="B69" s="5">
        <f t="shared" si="2"/>
        <v>0</v>
      </c>
      <c r="C69" s="14">
        <f t="shared" si="15"/>
        <v>99</v>
      </c>
      <c r="F69" s="242">
        <f>VLOOKUP(C69,Blad1!$A:$M,13,0)</f>
        <v>181</v>
      </c>
      <c r="G69" s="67" t="str">
        <f t="shared" si="3"/>
        <v/>
      </c>
      <c r="H69" s="4" t="str">
        <f>IF(G69="I",$K69,IF(G69="II",$K69-SUM(H$8:H68),IF(G69="III",$K69-SUM(H$8:H68),IF(G69="IV",$K69-SUM(H$8:H68),IF(G69="V",1-SUM(H$8:H68)," ")))))</f>
        <v xml:space="preserve"> </v>
      </c>
      <c r="I69" s="68" t="str">
        <f t="shared" si="4"/>
        <v>C</v>
      </c>
      <c r="J69" s="43">
        <f>IF(I69="A",$K69,IF(I69="B",$K69-SUM(J$8:J68),IF(I69="C",$K69-SUM(J$8:J68),IF(I69="D",$K69-SUM(J$8:J68),IF(I69="E",1-SUM(J$8:J68)," ")))))</f>
        <v>0</v>
      </c>
      <c r="K69" s="1">
        <f>IF(C$4=0,0,(SUM(D$8:D69)/C$4))</f>
        <v>0</v>
      </c>
      <c r="L69" s="9" t="str">
        <f t="shared" si="0"/>
        <v xml:space="preserve"> </v>
      </c>
      <c r="M69" s="2" t="str">
        <f>IF(U69=2,K69,IF(W69=2,K69-SUM(M$8:M68),IF(X69=2,K69-SUM(M$8:M68),IF(X68=2,1-SUM(M$8:M68)," "))))</f>
        <v xml:space="preserve"> </v>
      </c>
      <c r="N69" s="1" t="str">
        <f t="shared" si="5"/>
        <v xml:space="preserve"> </v>
      </c>
      <c r="P69" s="3" t="str">
        <f>IF(O69="Plus",$K69,IF(O69="Basis",$K69-SUM(P$8:P68),IF(O69="Breedte",$K69-SUM(P$8:P68),IF(O68="Breedte",1-SUM(P$8:P68)," "))))</f>
        <v xml:space="preserve"> </v>
      </c>
      <c r="Q69" s="57" t="str">
        <f t="shared" si="6"/>
        <v/>
      </c>
      <c r="R69" s="180">
        <f t="shared" si="7"/>
        <v>181</v>
      </c>
      <c r="S69" s="12">
        <f t="shared" si="16"/>
        <v>99</v>
      </c>
      <c r="T69" s="18">
        <f t="shared" si="8"/>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9"/>
        <v>1</v>
      </c>
      <c r="Z69" s="12">
        <f t="shared" si="10"/>
        <v>1</v>
      </c>
      <c r="AA69" s="12">
        <f t="shared" si="11"/>
        <v>1</v>
      </c>
      <c r="AB69" s="12">
        <f t="shared" si="12"/>
        <v>1</v>
      </c>
      <c r="AD69" s="12">
        <f t="shared" si="17"/>
        <v>99</v>
      </c>
      <c r="AE69" s="18">
        <f t="shared" si="13"/>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4"/>
        <v>1</v>
      </c>
      <c r="AK69" s="12">
        <f t="shared" si="18"/>
        <v>1</v>
      </c>
      <c r="AL69" s="12">
        <f t="shared" si="19"/>
        <v>1</v>
      </c>
      <c r="AM69" s="12">
        <f t="shared" si="20"/>
        <v>1</v>
      </c>
    </row>
    <row r="70" spans="1:39" ht="12" customHeight="1" x14ac:dyDescent="0.25">
      <c r="A70" s="5">
        <f t="shared" si="1"/>
        <v>0</v>
      </c>
      <c r="B70" s="5">
        <f t="shared" si="2"/>
        <v>0</v>
      </c>
      <c r="C70" s="14">
        <f t="shared" si="15"/>
        <v>98</v>
      </c>
      <c r="F70" s="242">
        <f>VLOOKUP(C70,Blad1!$A:$M,13,0)</f>
        <v>180</v>
      </c>
      <c r="G70" s="67" t="str">
        <f t="shared" si="3"/>
        <v/>
      </c>
      <c r="H70" s="4" t="str">
        <f>IF(G70="I",$K70,IF(G70="II",$K70-SUM(H$8:H69),IF(G70="III",$K70-SUM(H$8:H69),IF(G70="IV",$K70-SUM(H$8:H69),IF(G70="V",1-SUM(H$8:H69)," ")))))</f>
        <v xml:space="preserve"> </v>
      </c>
      <c r="I70" s="68" t="str">
        <f t="shared" si="4"/>
        <v/>
      </c>
      <c r="J70" s="43" t="str">
        <f>IF(I70="A",$K70,IF(I70="B",$K70-SUM(J$8:J69),IF(I70="C",$K70-SUM(J$8:J69),IF(I70="D",$K70-SUM(J$8:J69),IF(I70="E",1-SUM(J$8:J69)," ")))))</f>
        <v xml:space="preserve"> </v>
      </c>
      <c r="K70" s="1">
        <f>IF(C$4=0,0,(SUM(D$8:D70)/C$4))</f>
        <v>0</v>
      </c>
      <c r="L70" s="9" t="str">
        <f t="shared" si="0"/>
        <v xml:space="preserve"> </v>
      </c>
      <c r="M70" s="2" t="str">
        <f>IF(U70=2,K70,IF(W70=2,K70-SUM(M$8:M69),IF(X70=2,K70-SUM(M$8:M69),IF(X69=2,1-SUM(M$8:M69)," "))))</f>
        <v xml:space="preserve"> </v>
      </c>
      <c r="N70" s="1" t="str">
        <f t="shared" si="5"/>
        <v xml:space="preserve"> </v>
      </c>
      <c r="P70" s="3" t="str">
        <f>IF(O70="Plus",$K70,IF(O70="Basis",$K70-SUM(P$8:P69),IF(O70="Breedte",$K70-SUM(P$8:P69),IF(O69="Breedte",1-SUM(P$8:P69)," "))))</f>
        <v xml:space="preserve"> </v>
      </c>
      <c r="Q70" s="57" t="str">
        <f t="shared" si="6"/>
        <v/>
      </c>
      <c r="R70" s="180">
        <f t="shared" si="7"/>
        <v>180</v>
      </c>
      <c r="S70" s="12">
        <f t="shared" si="16"/>
        <v>98</v>
      </c>
      <c r="T70" s="18">
        <f t="shared" si="8"/>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9"/>
        <v>1</v>
      </c>
      <c r="Z70" s="12">
        <f t="shared" si="10"/>
        <v>1</v>
      </c>
      <c r="AA70" s="12">
        <f t="shared" si="11"/>
        <v>1</v>
      </c>
      <c r="AB70" s="12">
        <f t="shared" si="12"/>
        <v>1</v>
      </c>
      <c r="AD70" s="12">
        <f t="shared" si="17"/>
        <v>98</v>
      </c>
      <c r="AE70" s="18">
        <f t="shared" si="13"/>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4"/>
        <v>1</v>
      </c>
      <c r="AK70" s="12">
        <f t="shared" si="18"/>
        <v>1</v>
      </c>
      <c r="AL70" s="12">
        <f t="shared" si="19"/>
        <v>1</v>
      </c>
      <c r="AM70" s="12">
        <f t="shared" si="20"/>
        <v>1</v>
      </c>
    </row>
    <row r="71" spans="1:39" ht="12" customHeight="1" x14ac:dyDescent="0.25">
      <c r="A71" s="5">
        <f t="shared" si="1"/>
        <v>0</v>
      </c>
      <c r="B71" s="5">
        <f t="shared" si="2"/>
        <v>0</v>
      </c>
      <c r="C71" s="14">
        <f t="shared" si="15"/>
        <v>97</v>
      </c>
      <c r="F71" s="242">
        <f>VLOOKUP(C71,Blad1!$A:$M,13,0)</f>
        <v>179</v>
      </c>
      <c r="G71" s="67" t="str">
        <f t="shared" si="3"/>
        <v/>
      </c>
      <c r="H71" s="4" t="str">
        <f>IF(G71="I",$K71,IF(G71="II",$K71-SUM(H$8:H70),IF(G71="III",$K71-SUM(H$8:H70),IF(G71="IV",$K71-SUM(H$8:H70),IF(G71="V",1-SUM(H$8:H70)," ")))))</f>
        <v xml:space="preserve"> </v>
      </c>
      <c r="I71" s="68" t="str">
        <f t="shared" si="4"/>
        <v/>
      </c>
      <c r="J71" s="43" t="str">
        <f>IF(I71="A",$K71,IF(I71="B",$K71-SUM(J$8:J70),IF(I71="C",$K71-SUM(J$8:J70),IF(I71="D",$K71-SUM(J$8:J70),IF(I71="E",1-SUM(J$8:J70)," ")))))</f>
        <v xml:space="preserve"> </v>
      </c>
      <c r="K71" s="1">
        <f>IF(C$4=0,0,(SUM(D$8:D71)/C$4))</f>
        <v>0</v>
      </c>
      <c r="L71" s="9" t="str">
        <f t="shared" si="0"/>
        <v xml:space="preserve"> </v>
      </c>
      <c r="M71" s="2" t="str">
        <f>IF(U71=2,K71,IF(W71=2,K71-SUM(M$8:M70),IF(X71=2,K71-SUM(M$8:M70),IF(X70=2,1-SUM(M$8:M70)," "))))</f>
        <v xml:space="preserve"> </v>
      </c>
      <c r="N71" s="1" t="str">
        <f t="shared" si="5"/>
        <v xml:space="preserve"> </v>
      </c>
      <c r="P71" s="3" t="str">
        <f>IF(O71="Plus",$K71,IF(O71="Basis",$K71-SUM(P$8:P70),IF(O71="Breedte",$K71-SUM(P$8:P70),IF(O70="Breedte",1-SUM(P$8:P70)," "))))</f>
        <v xml:space="preserve"> </v>
      </c>
      <c r="Q71" s="57" t="str">
        <f t="shared" si="6"/>
        <v/>
      </c>
      <c r="R71" s="180">
        <f t="shared" si="7"/>
        <v>179</v>
      </c>
      <c r="S71" s="12">
        <f t="shared" si="16"/>
        <v>97</v>
      </c>
      <c r="T71" s="18">
        <f t="shared" si="8"/>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9"/>
        <v>1</v>
      </c>
      <c r="Z71" s="12">
        <f t="shared" si="10"/>
        <v>1</v>
      </c>
      <c r="AA71" s="12">
        <f t="shared" si="11"/>
        <v>1</v>
      </c>
      <c r="AB71" s="12">
        <f t="shared" si="12"/>
        <v>1</v>
      </c>
      <c r="AD71" s="12">
        <f t="shared" si="17"/>
        <v>97</v>
      </c>
      <c r="AE71" s="18">
        <f t="shared" si="13"/>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4"/>
        <v>1</v>
      </c>
      <c r="AK71" s="12">
        <f t="shared" si="18"/>
        <v>1</v>
      </c>
      <c r="AL71" s="12">
        <f t="shared" si="19"/>
        <v>1</v>
      </c>
      <c r="AM71" s="12">
        <f t="shared" si="20"/>
        <v>1</v>
      </c>
    </row>
    <row r="72" spans="1:39" ht="12" customHeight="1" x14ac:dyDescent="0.25">
      <c r="A72" s="5">
        <f t="shared" si="1"/>
        <v>0</v>
      </c>
      <c r="B72" s="5">
        <f t="shared" si="2"/>
        <v>0</v>
      </c>
      <c r="C72" s="14">
        <f t="shared" si="15"/>
        <v>96</v>
      </c>
      <c r="F72" s="242">
        <f>VLOOKUP(C72,Blad1!$A:$M,13,0)</f>
        <v>178</v>
      </c>
      <c r="G72" s="67" t="str">
        <f t="shared" si="3"/>
        <v/>
      </c>
      <c r="H72" s="4" t="str">
        <f>IF(G72="I",$K72,IF(G72="II",$K72-SUM(H$8:H71),IF(G72="III",$K72-SUM(H$8:H71),IF(G72="IV",$K72-SUM(H$8:H71),IF(G72="V",1-SUM(H$8:H71)," ")))))</f>
        <v xml:space="preserve"> </v>
      </c>
      <c r="I72" s="68" t="str">
        <f t="shared" si="4"/>
        <v/>
      </c>
      <c r="J72" s="43" t="str">
        <f>IF(I72="A",$K72,IF(I72="B",$K72-SUM(J$8:J71),IF(I72="C",$K72-SUM(J$8:J71),IF(I72="D",$K72-SUM(J$8:J71),IF(I72="E",1-SUM(J$8:J71)," ")))))</f>
        <v xml:space="preserve"> </v>
      </c>
      <c r="K72" s="1">
        <f>IF(C$4=0,0,(SUM(D$8:D72)/C$4))</f>
        <v>0</v>
      </c>
      <c r="L72" s="9" t="str">
        <f t="shared" si="0"/>
        <v xml:space="preserve"> </v>
      </c>
      <c r="M72" s="2" t="str">
        <f>IF(U72=2,K72,IF(W72=2,K72-SUM(M$8:M71),IF(X72=2,K72-SUM(M$8:M71),IF(X71=2,1-SUM(M$8:M71)," "))))</f>
        <v xml:space="preserve"> </v>
      </c>
      <c r="N72" s="1" t="str">
        <f t="shared" si="5"/>
        <v xml:space="preserve"> </v>
      </c>
      <c r="P72" s="3" t="str">
        <f>IF(O72="Plus",$K72,IF(O72="Basis",$K72-SUM(P$8:P71),IF(O72="Breedte",$K72-SUM(P$8:P71),IF(O71="Breedte",1-SUM(P$8:P71)," "))))</f>
        <v xml:space="preserve"> </v>
      </c>
      <c r="Q72" s="57" t="str">
        <f t="shared" si="6"/>
        <v/>
      </c>
      <c r="R72" s="180">
        <f t="shared" si="7"/>
        <v>178</v>
      </c>
      <c r="S72" s="12">
        <f t="shared" si="16"/>
        <v>96</v>
      </c>
      <c r="T72" s="18">
        <f t="shared" si="8"/>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si="9"/>
        <v>1</v>
      </c>
      <c r="Z72" s="12">
        <f t="shared" si="10"/>
        <v>1</v>
      </c>
      <c r="AA72" s="12">
        <f t="shared" si="11"/>
        <v>1</v>
      </c>
      <c r="AB72" s="12">
        <f t="shared" si="12"/>
        <v>1</v>
      </c>
      <c r="AD72" s="12">
        <f t="shared" si="17"/>
        <v>96</v>
      </c>
      <c r="AE72" s="18">
        <f t="shared" si="13"/>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si="14"/>
        <v>1</v>
      </c>
      <c r="AK72" s="12">
        <f t="shared" si="18"/>
        <v>1</v>
      </c>
      <c r="AL72" s="12">
        <f t="shared" si="19"/>
        <v>1</v>
      </c>
      <c r="AM72" s="12">
        <f t="shared" si="20"/>
        <v>1</v>
      </c>
    </row>
    <row r="73" spans="1:39" ht="12" customHeight="1" x14ac:dyDescent="0.25">
      <c r="A73" s="5">
        <f t="shared" ref="A73:A136" si="24">IF(I73="A",25,IF(I73="B",25,IF(I73="C",25,IF(I73="D",15,IF(I73="E",10,0)))))</f>
        <v>0</v>
      </c>
      <c r="B73" s="5">
        <f t="shared" ref="B73:B136" si="25">IF(G73="I",20,IF(G73="II",20,IF(G73="III",20,IF(G73="IV",20,IF(G73="V",20,0)))))</f>
        <v>0</v>
      </c>
      <c r="C73" s="14">
        <f t="shared" si="15"/>
        <v>95</v>
      </c>
      <c r="F73" s="242">
        <f>VLOOKUP(C73,Blad1!$A:$M,13,0)</f>
        <v>177</v>
      </c>
      <c r="G73" s="67" t="str">
        <f t="shared" ref="G73:G136" si="26">IF(C73=121,"I",IF(C73=115,"II",IF(C73=109,"III",IF(C73=103,"IV",IF(C73=0,"V","")))))</f>
        <v/>
      </c>
      <c r="H73" s="4" t="str">
        <f>IF(G73="I",$K73,IF(G73="II",$K73-SUM(H$8:H72),IF(G73="III",$K73-SUM(H$8:H72),IF(G73="IV",$K73-SUM(H$8:H72),IF(G73="V",1-SUM(H$8:H72)," ")))))</f>
        <v xml:space="preserve"> </v>
      </c>
      <c r="I73" s="68" t="str">
        <f t="shared" ref="I73:I136" si="27">IF(C73=117,"A",IF(C73=108,"B",IF(C73=99,"C",IF(C73=92,"D",IF(C73=0,"E","")))))</f>
        <v/>
      </c>
      <c r="J73" s="43" t="str">
        <f>IF(I73="A",$K73,IF(I73="B",$K73-SUM(J$8:J72),IF(I73="C",$K73-SUM(J$8:J72),IF(I73="D",$K73-SUM(J$8:J72),IF(I73="E",1-SUM(J$8:J72)," ")))))</f>
        <v xml:space="preserve"> </v>
      </c>
      <c r="K73" s="1">
        <f>IF(C$4=0,0,(SUM(D$8:D73)/C$4))</f>
        <v>0</v>
      </c>
      <c r="L73" s="9" t="str">
        <f t="shared" ref="L73:L136" si="28">IF(U73=2,"Plus",IF(W73=2,"Basis",IF(X73=2,"Breedte"," ")))</f>
        <v xml:space="preserve"> </v>
      </c>
      <c r="M73" s="2" t="str">
        <f>IF(U73=2,K73,IF(W73=2,K73-SUM(M$8:M72),IF(X73=2,K73-SUM(M$8:M72),IF(X72=2,1-SUM(M$8:M72)," "))))</f>
        <v xml:space="preserve"> </v>
      </c>
      <c r="N73" s="1" t="str">
        <f t="shared" ref="N73:N136" si="29">IF(OR(O73="Plus",O73="Basis",O73="Breedte"),K73," ")</f>
        <v xml:space="preserve"> </v>
      </c>
      <c r="P73" s="3" t="str">
        <f>IF(O73="Plus",$K73,IF(O73="Basis",$K73-SUM(P$8:P72),IF(O73="Breedte",$K73-SUM(P$8:P72),IF(O72="Breedte",1-SUM(P$8:P72)," "))))</f>
        <v xml:space="preserve"> </v>
      </c>
      <c r="Q73" s="57" t="str">
        <f t="shared" ref="Q73:Q136" si="30">IF(L72="plus",IF(E73=0,"",CONCATENATE(E73,", ")),IF(L72="basis",IF(E73=0,"",CONCATENATE(E73,", ")),CONCATENATE(Q72,IF(E73=0,"",CONCATENATE(E73,", ")))))</f>
        <v/>
      </c>
      <c r="R73" s="180">
        <f t="shared" ref="R73:R136" si="31">F73</f>
        <v>177</v>
      </c>
      <c r="S73" s="12">
        <f t="shared" si="16"/>
        <v>95</v>
      </c>
      <c r="T73" s="18">
        <f t="shared" ref="T73:T136" si="32">K73</f>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ref="Y73:Y136" si="33">IF(D73=0,1,ABS(K73-0.2))</f>
        <v>1</v>
      </c>
      <c r="Z73" s="12">
        <f t="shared" ref="Z73:Z136" si="34">IF(D73=0,1,ABS(K73-0.5))</f>
        <v>1</v>
      </c>
      <c r="AA73" s="12">
        <f t="shared" ref="AA73:AA136" si="35">IF(D73=0,1,ABS(K73-0.8))</f>
        <v>1</v>
      </c>
      <c r="AB73" s="12">
        <f t="shared" ref="AB73:AB136" si="36">IF(D73=0,1,ABS(K73-1))</f>
        <v>1</v>
      </c>
      <c r="AD73" s="12">
        <f t="shared" si="17"/>
        <v>95</v>
      </c>
      <c r="AE73" s="18">
        <f t="shared" ref="AE73:AE136" si="37">K73</f>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ref="AJ73:AJ136" si="38">IF(AE73=0,1,ABS(AH73-0.25))</f>
        <v>1</v>
      </c>
      <c r="AK73" s="12">
        <f t="shared" si="18"/>
        <v>1</v>
      </c>
      <c r="AL73" s="12">
        <f t="shared" si="19"/>
        <v>1</v>
      </c>
      <c r="AM73" s="12">
        <f t="shared" si="20"/>
        <v>1</v>
      </c>
    </row>
    <row r="74" spans="1:39" ht="12" customHeight="1" x14ac:dyDescent="0.25">
      <c r="A74" s="5">
        <f t="shared" si="24"/>
        <v>0</v>
      </c>
      <c r="B74" s="5">
        <f t="shared" si="25"/>
        <v>0</v>
      </c>
      <c r="C74" s="14">
        <f t="shared" ref="C74:C137" si="39">C73-1</f>
        <v>94</v>
      </c>
      <c r="F74" s="242">
        <f>VLOOKUP(C74,Blad1!$A:$M,13,0)</f>
        <v>175</v>
      </c>
      <c r="G74" s="67" t="str">
        <f t="shared" si="26"/>
        <v/>
      </c>
      <c r="H74" s="4" t="str">
        <f>IF(G74="I",$K74,IF(G74="II",$K74-SUM(H$8:H73),IF(G74="III",$K74-SUM(H$8:H73),IF(G74="IV",$K74-SUM(H$8:H73),IF(G74="V",1-SUM(H$8:H73)," ")))))</f>
        <v xml:space="preserve"> </v>
      </c>
      <c r="I74" s="68" t="str">
        <f t="shared" si="27"/>
        <v/>
      </c>
      <c r="J74" s="43" t="str">
        <f>IF(I74="A",$K74,IF(I74="B",$K74-SUM(J$8:J73),IF(I74="C",$K74-SUM(J$8:J73),IF(I74="D",$K74-SUM(J$8:J73),IF(I74="E",1-SUM(J$8:J73)," ")))))</f>
        <v xml:space="preserve"> </v>
      </c>
      <c r="K74" s="1">
        <f>IF(C$4=0,0,(SUM(D$8:D74)/C$4))</f>
        <v>0</v>
      </c>
      <c r="L74" s="9" t="str">
        <f t="shared" si="28"/>
        <v xml:space="preserve"> </v>
      </c>
      <c r="M74" s="2" t="str">
        <f>IF(U74=2,K74,IF(W74=2,K74-SUM(M$8:M73),IF(X74=2,K74-SUM(M$8:M73),IF(X73=2,1-SUM(M$8:M73)," "))))</f>
        <v xml:space="preserve"> </v>
      </c>
      <c r="N74" s="1" t="str">
        <f t="shared" si="29"/>
        <v xml:space="preserve"> </v>
      </c>
      <c r="P74" s="3" t="str">
        <f>IF(O74="Plus",$K74,IF(O74="Basis",$K74-SUM(P$8:P73),IF(O74="Breedte",$K74-SUM(P$8:P73),IF(O73="Breedte",1-SUM(P$8:P73)," "))))</f>
        <v xml:space="preserve"> </v>
      </c>
      <c r="Q74" s="57" t="str">
        <f t="shared" si="30"/>
        <v/>
      </c>
      <c r="R74" s="180">
        <f t="shared" si="31"/>
        <v>175</v>
      </c>
      <c r="S74" s="12">
        <f t="shared" ref="S74:S137" si="40">C74</f>
        <v>94</v>
      </c>
      <c r="T74" s="18">
        <f t="shared" si="32"/>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3"/>
        <v>1</v>
      </c>
      <c r="Z74" s="12">
        <f t="shared" si="34"/>
        <v>1</v>
      </c>
      <c r="AA74" s="12">
        <f t="shared" si="35"/>
        <v>1</v>
      </c>
      <c r="AB74" s="12">
        <f t="shared" si="36"/>
        <v>1</v>
      </c>
      <c r="AD74" s="12">
        <f t="shared" ref="AD74:AD137" si="41">S74</f>
        <v>94</v>
      </c>
      <c r="AE74" s="18">
        <f t="shared" si="37"/>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8"/>
        <v>1</v>
      </c>
      <c r="AK74" s="12">
        <f t="shared" ref="AK74:AK137" si="42">IF(T74=0,1,ABS(W74-0.5))</f>
        <v>1</v>
      </c>
      <c r="AL74" s="12">
        <f t="shared" ref="AL74:AL137" si="43">IF(T74=0,1,ABS(W74-0.75))</f>
        <v>1</v>
      </c>
      <c r="AM74" s="12">
        <f t="shared" ref="AM74:AM137" si="44">IF(T74=0,1,ABS(W74-0.9))</f>
        <v>1</v>
      </c>
    </row>
    <row r="75" spans="1:39" ht="12" customHeight="1" x14ac:dyDescent="0.25">
      <c r="A75" s="5">
        <f t="shared" si="24"/>
        <v>0</v>
      </c>
      <c r="B75" s="5">
        <f t="shared" si="25"/>
        <v>0</v>
      </c>
      <c r="C75" s="14">
        <f t="shared" si="39"/>
        <v>93</v>
      </c>
      <c r="F75" s="242">
        <f>VLOOKUP(C75,Blad1!$A:$M,13,0)</f>
        <v>173</v>
      </c>
      <c r="G75" s="67" t="str">
        <f t="shared" si="26"/>
        <v/>
      </c>
      <c r="H75" s="4" t="str">
        <f>IF(G75="I",$K75,IF(G75="II",$K75-SUM(H$8:H74),IF(G75="III",$K75-SUM(H$8:H74),IF(G75="IV",$K75-SUM(H$8:H74),IF(G75="V",1-SUM(H$8:H74)," ")))))</f>
        <v xml:space="preserve"> </v>
      </c>
      <c r="I75" s="68" t="str">
        <f t="shared" si="27"/>
        <v/>
      </c>
      <c r="J75" s="43" t="str">
        <f>IF(I75="A",$K75,IF(I75="B",$K75-SUM(J$8:J74),IF(I75="C",$K75-SUM(J$8:J74),IF(I75="D",$K75-SUM(J$8:J74),IF(I75="E",1-SUM(J$8:J74)," ")))))</f>
        <v xml:space="preserve"> </v>
      </c>
      <c r="K75" s="1">
        <f>IF(C$4=0,0,(SUM(D$8:D75)/C$4))</f>
        <v>0</v>
      </c>
      <c r="L75" s="9" t="str">
        <f t="shared" si="28"/>
        <v xml:space="preserve"> </v>
      </c>
      <c r="M75" s="2" t="str">
        <f>IF(U75=2,K75,IF(W75=2,K75-SUM(M$8:M74),IF(X75=2,K75-SUM(M$8:M74),IF(X74=2,1-SUM(M$8:M74)," "))))</f>
        <v xml:space="preserve"> </v>
      </c>
      <c r="N75" s="1" t="str">
        <f t="shared" si="29"/>
        <v xml:space="preserve"> </v>
      </c>
      <c r="P75" s="3" t="str">
        <f>IF(O75="Plus",$K75,IF(O75="Basis",$K75-SUM(P$8:P74),IF(O75="Breedte",$K75-SUM(P$8:P74),IF(O74="Breedte",1-SUM(P$8:P74)," "))))</f>
        <v xml:space="preserve"> </v>
      </c>
      <c r="Q75" s="57" t="str">
        <f t="shared" si="30"/>
        <v/>
      </c>
      <c r="R75" s="180">
        <f t="shared" si="31"/>
        <v>173</v>
      </c>
      <c r="S75" s="12">
        <f t="shared" si="40"/>
        <v>93</v>
      </c>
      <c r="T75" s="18">
        <f t="shared" si="32"/>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3"/>
        <v>1</v>
      </c>
      <c r="Z75" s="12">
        <f t="shared" si="34"/>
        <v>1</v>
      </c>
      <c r="AA75" s="12">
        <f t="shared" si="35"/>
        <v>1</v>
      </c>
      <c r="AB75" s="12">
        <f t="shared" si="36"/>
        <v>1</v>
      </c>
      <c r="AD75" s="12">
        <f t="shared" si="41"/>
        <v>93</v>
      </c>
      <c r="AE75" s="18">
        <f t="shared" si="37"/>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8"/>
        <v>1</v>
      </c>
      <c r="AK75" s="12">
        <f t="shared" si="42"/>
        <v>1</v>
      </c>
      <c r="AL75" s="12">
        <f t="shared" si="43"/>
        <v>1</v>
      </c>
      <c r="AM75" s="12">
        <f t="shared" si="44"/>
        <v>1</v>
      </c>
    </row>
    <row r="76" spans="1:39" ht="12" customHeight="1" x14ac:dyDescent="0.25">
      <c r="A76" s="5">
        <f t="shared" si="24"/>
        <v>15</v>
      </c>
      <c r="B76" s="5">
        <f t="shared" si="25"/>
        <v>0</v>
      </c>
      <c r="C76" s="14">
        <f t="shared" si="39"/>
        <v>92</v>
      </c>
      <c r="F76" s="242">
        <f>VLOOKUP(C76,Blad1!$A:$M,13,0)</f>
        <v>172</v>
      </c>
      <c r="G76" s="67" t="str">
        <f t="shared" si="26"/>
        <v/>
      </c>
      <c r="H76" s="4" t="str">
        <f>IF(G76="I",$K76,IF(G76="II",$K76-SUM(H$8:H75),IF(G76="III",$K76-SUM(H$8:H75),IF(G76="IV",$K76-SUM(H$8:H75),IF(G76="V",1-SUM(H$8:H75)," ")))))</f>
        <v xml:space="preserve"> </v>
      </c>
      <c r="I76" s="68" t="str">
        <f t="shared" si="27"/>
        <v>D</v>
      </c>
      <c r="J76" s="43">
        <f>IF(I76="A",$K76,IF(I76="B",$K76-SUM(J$8:J75),IF(I76="C",$K76-SUM(J$8:J75),IF(I76="D",$K76-SUM(J$8:J75),IF(I76="E",1-SUM(J$8:J75)," ")))))</f>
        <v>0</v>
      </c>
      <c r="K76" s="1">
        <f>IF(C$4=0,0,(SUM(D$8:D76)/C$4))</f>
        <v>0</v>
      </c>
      <c r="L76" s="9" t="str">
        <f t="shared" si="28"/>
        <v xml:space="preserve"> </v>
      </c>
      <c r="M76" s="2" t="str">
        <f>IF(U76=2,K76,IF(W76=2,K76-SUM(M$8:M75),IF(X76=2,K76-SUM(M$8:M75),IF(X75=2,1-SUM(M$8:M75)," "))))</f>
        <v xml:space="preserve"> </v>
      </c>
      <c r="N76" s="1" t="str">
        <f t="shared" si="29"/>
        <v xml:space="preserve"> </v>
      </c>
      <c r="P76" s="3" t="str">
        <f>IF(O76="Plus",$K76,IF(O76="Basis",$K76-SUM(P$8:P75),IF(O76="Breedte",$K76-SUM(P$8:P75),IF(O75="Breedte",1-SUM(P$8:P75)," "))))</f>
        <v xml:space="preserve"> </v>
      </c>
      <c r="Q76" s="57" t="str">
        <f t="shared" si="30"/>
        <v/>
      </c>
      <c r="R76" s="180">
        <f t="shared" si="31"/>
        <v>172</v>
      </c>
      <c r="S76" s="12">
        <f t="shared" si="40"/>
        <v>92</v>
      </c>
      <c r="T76" s="18">
        <f t="shared" si="32"/>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3"/>
        <v>1</v>
      </c>
      <c r="Z76" s="12">
        <f t="shared" si="34"/>
        <v>1</v>
      </c>
      <c r="AA76" s="12">
        <f t="shared" si="35"/>
        <v>1</v>
      </c>
      <c r="AB76" s="12">
        <f t="shared" si="36"/>
        <v>1</v>
      </c>
      <c r="AD76" s="12">
        <f t="shared" si="41"/>
        <v>92</v>
      </c>
      <c r="AE76" s="18">
        <f t="shared" si="37"/>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8"/>
        <v>1</v>
      </c>
      <c r="AK76" s="12">
        <f t="shared" si="42"/>
        <v>1</v>
      </c>
      <c r="AL76" s="12">
        <f t="shared" si="43"/>
        <v>1</v>
      </c>
      <c r="AM76" s="12">
        <f t="shared" si="44"/>
        <v>1</v>
      </c>
    </row>
    <row r="77" spans="1:39" ht="12" customHeight="1" x14ac:dyDescent="0.25">
      <c r="A77" s="5">
        <f t="shared" si="24"/>
        <v>0</v>
      </c>
      <c r="B77" s="5">
        <f t="shared" si="25"/>
        <v>0</v>
      </c>
      <c r="C77" s="14">
        <f t="shared" si="39"/>
        <v>91</v>
      </c>
      <c r="F77" s="242">
        <f>VLOOKUP(C77,Blad1!$A:$M,13,0)</f>
        <v>170</v>
      </c>
      <c r="G77" s="67" t="str">
        <f t="shared" si="26"/>
        <v/>
      </c>
      <c r="H77" s="4" t="str">
        <f>IF(G77="I",$K77,IF(G77="II",$K77-SUM(H$8:H76),IF(G77="III",$K77-SUM(H$8:H76),IF(G77="IV",$K77-SUM(H$8:H76),IF(G77="V",1-SUM(H$8:H76)," ")))))</f>
        <v xml:space="preserve"> </v>
      </c>
      <c r="I77" s="68" t="str">
        <f t="shared" si="27"/>
        <v/>
      </c>
      <c r="J77" s="43" t="str">
        <f>IF(I77="A",$K77,IF(I77="B",$K77-SUM(J$8:J76),IF(I77="C",$K77-SUM(J$8:J76),IF(I77="D",$K77-SUM(J$8:J76),IF(I77="E",1-SUM(J$8:J76)," ")))))</f>
        <v xml:space="preserve"> </v>
      </c>
      <c r="K77" s="1">
        <f>IF(C$4=0,0,(SUM(D$8:D77)/C$4))</f>
        <v>0</v>
      </c>
      <c r="L77" s="9" t="str">
        <f t="shared" si="28"/>
        <v xml:space="preserve"> </v>
      </c>
      <c r="M77" s="2" t="str">
        <f>IF(U77=2,K77,IF(W77=2,K77-SUM(M$8:M76),IF(X77=2,K77-SUM(M$8:M76),IF(X76=2,1-SUM(M$8:M76)," "))))</f>
        <v xml:space="preserve"> </v>
      </c>
      <c r="N77" s="1" t="str">
        <f t="shared" si="29"/>
        <v xml:space="preserve"> </v>
      </c>
      <c r="P77" s="3" t="str">
        <f>IF(O77="Plus",$K77,IF(O77="Basis",$K77-SUM(P$8:P76),IF(O77="Breedte",$K77-SUM(P$8:P76),IF(O76="Breedte",1-SUM(P$8:P76)," "))))</f>
        <v xml:space="preserve"> </v>
      </c>
      <c r="Q77" s="57" t="str">
        <f t="shared" si="30"/>
        <v/>
      </c>
      <c r="R77" s="180">
        <f t="shared" si="31"/>
        <v>170</v>
      </c>
      <c r="S77" s="12">
        <f t="shared" si="40"/>
        <v>91</v>
      </c>
      <c r="T77" s="18">
        <f t="shared" si="32"/>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3"/>
        <v>1</v>
      </c>
      <c r="Z77" s="12">
        <f t="shared" si="34"/>
        <v>1</v>
      </c>
      <c r="AA77" s="12">
        <f t="shared" si="35"/>
        <v>1</v>
      </c>
      <c r="AB77" s="12">
        <f t="shared" si="36"/>
        <v>1</v>
      </c>
      <c r="AD77" s="12">
        <f t="shared" si="41"/>
        <v>91</v>
      </c>
      <c r="AE77" s="18">
        <f t="shared" si="37"/>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8"/>
        <v>1</v>
      </c>
      <c r="AK77" s="12">
        <f t="shared" si="42"/>
        <v>1</v>
      </c>
      <c r="AL77" s="12">
        <f t="shared" si="43"/>
        <v>1</v>
      </c>
      <c r="AM77" s="12">
        <f t="shared" si="44"/>
        <v>1</v>
      </c>
    </row>
    <row r="78" spans="1:39" ht="12" customHeight="1" x14ac:dyDescent="0.25">
      <c r="A78" s="5">
        <f t="shared" si="24"/>
        <v>0</v>
      </c>
      <c r="B78" s="5">
        <f t="shared" si="25"/>
        <v>0</v>
      </c>
      <c r="C78" s="14">
        <f t="shared" si="39"/>
        <v>90</v>
      </c>
      <c r="F78" s="242">
        <f>VLOOKUP(C78,Blad1!$A:$M,13,0)</f>
        <v>169</v>
      </c>
      <c r="G78" s="67" t="str">
        <f t="shared" si="26"/>
        <v/>
      </c>
      <c r="H78" s="4" t="str">
        <f>IF(G78="I",$K78,IF(G78="II",$K78-SUM(H$8:H77),IF(G78="III",$K78-SUM(H$8:H77),IF(G78="IV",$K78-SUM(H$8:H77),IF(G78="V",1-SUM(H$8:H77)," ")))))</f>
        <v xml:space="preserve"> </v>
      </c>
      <c r="I78" s="68" t="str">
        <f t="shared" si="27"/>
        <v/>
      </c>
      <c r="J78" s="43" t="str">
        <f>IF(I78="A",$K78,IF(I78="B",$K78-SUM(J$8:J77),IF(I78="C",$K78-SUM(J$8:J77),IF(I78="D",$K78-SUM(J$8:J77),IF(I78="E",1-SUM(J$8:J77)," ")))))</f>
        <v xml:space="preserve"> </v>
      </c>
      <c r="K78" s="1">
        <f>IF(C$4=0,0,(SUM(D$8:D78)/C$4))</f>
        <v>0</v>
      </c>
      <c r="L78" s="9" t="str">
        <f t="shared" si="28"/>
        <v xml:space="preserve"> </v>
      </c>
      <c r="M78" s="2" t="str">
        <f>IF(U78=2,K78,IF(W78=2,K78-SUM(M$8:M77),IF(X78=2,K78-SUM(M$8:M77),IF(X77=2,1-SUM(M$8:M77)," "))))</f>
        <v xml:space="preserve"> </v>
      </c>
      <c r="N78" s="1" t="str">
        <f t="shared" si="29"/>
        <v xml:space="preserve"> </v>
      </c>
      <c r="P78" s="3" t="str">
        <f>IF(O78="Plus",$K78,IF(O78="Basis",$K78-SUM(P$8:P77),IF(O78="Breedte",$K78-SUM(P$8:P77),IF(O77="Breedte",1-SUM(P$8:P77)," "))))</f>
        <v xml:space="preserve"> </v>
      </c>
      <c r="Q78" s="57" t="str">
        <f t="shared" si="30"/>
        <v/>
      </c>
      <c r="R78" s="180">
        <f t="shared" si="31"/>
        <v>169</v>
      </c>
      <c r="S78" s="12">
        <f t="shared" si="40"/>
        <v>90</v>
      </c>
      <c r="T78" s="18">
        <f t="shared" si="32"/>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3"/>
        <v>1</v>
      </c>
      <c r="Z78" s="12">
        <f t="shared" si="34"/>
        <v>1</v>
      </c>
      <c r="AA78" s="12">
        <f t="shared" si="35"/>
        <v>1</v>
      </c>
      <c r="AB78" s="12">
        <f t="shared" si="36"/>
        <v>1</v>
      </c>
      <c r="AD78" s="12">
        <f t="shared" si="41"/>
        <v>90</v>
      </c>
      <c r="AE78" s="18">
        <f t="shared" si="37"/>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8"/>
        <v>1</v>
      </c>
      <c r="AK78" s="12">
        <f t="shared" si="42"/>
        <v>1</v>
      </c>
      <c r="AL78" s="12">
        <f t="shared" si="43"/>
        <v>1</v>
      </c>
      <c r="AM78" s="12">
        <f t="shared" si="44"/>
        <v>1</v>
      </c>
    </row>
    <row r="79" spans="1:39" ht="12" customHeight="1" x14ac:dyDescent="0.25">
      <c r="A79" s="5">
        <f t="shared" si="24"/>
        <v>0</v>
      </c>
      <c r="B79" s="5">
        <f t="shared" si="25"/>
        <v>0</v>
      </c>
      <c r="C79" s="14">
        <f t="shared" si="39"/>
        <v>89</v>
      </c>
      <c r="F79" s="242">
        <f>VLOOKUP(C79,Blad1!$A:$M,13,0)</f>
        <v>168</v>
      </c>
      <c r="G79" s="67" t="str">
        <f t="shared" si="26"/>
        <v/>
      </c>
      <c r="H79" s="4" t="str">
        <f>IF(G79="I",$K79,IF(G79="II",$K79-SUM(H$8:H78),IF(G79="III",$K79-SUM(H$8:H78),IF(G79="IV",$K79-SUM(H$8:H78),IF(G79="V",1-SUM(H$8:H78)," ")))))</f>
        <v xml:space="preserve"> </v>
      </c>
      <c r="I79" s="68" t="str">
        <f t="shared" si="27"/>
        <v/>
      </c>
      <c r="J79" s="43" t="str">
        <f>IF(I79="A",$K79,IF(I79="B",$K79-SUM(J$8:J78),IF(I79="C",$K79-SUM(J$8:J78),IF(I79="D",$K79-SUM(J$8:J78),IF(I79="E",1-SUM(J$8:J78)," ")))))</f>
        <v xml:space="preserve"> </v>
      </c>
      <c r="K79" s="1">
        <f>IF(C$4=0,0,(SUM(D$8:D79)/C$4))</f>
        <v>0</v>
      </c>
      <c r="L79" s="9" t="str">
        <f t="shared" si="28"/>
        <v xml:space="preserve"> </v>
      </c>
      <c r="M79" s="2" t="str">
        <f>IF(U79=2,K79,IF(W79=2,K79-SUM(M$8:M78),IF(X79=2,K79-SUM(M$8:M78),IF(X78=2,1-SUM(M$8:M78)," "))))</f>
        <v xml:space="preserve"> </v>
      </c>
      <c r="N79" s="1" t="str">
        <f t="shared" si="29"/>
        <v xml:space="preserve"> </v>
      </c>
      <c r="P79" s="3" t="str">
        <f>IF(O79="Plus",$K79,IF(O79="Basis",$K79-SUM(P$8:P78),IF(O79="Breedte",$K79-SUM(P$8:P78),IF(O78="Breedte",1-SUM(P$8:P78)," "))))</f>
        <v xml:space="preserve"> </v>
      </c>
      <c r="Q79" s="57" t="str">
        <f t="shared" si="30"/>
        <v/>
      </c>
      <c r="R79" s="180">
        <f t="shared" si="31"/>
        <v>168</v>
      </c>
      <c r="S79" s="12">
        <f t="shared" si="40"/>
        <v>89</v>
      </c>
      <c r="T79" s="18">
        <f t="shared" si="32"/>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3"/>
        <v>1</v>
      </c>
      <c r="Z79" s="12">
        <f t="shared" si="34"/>
        <v>1</v>
      </c>
      <c r="AA79" s="12">
        <f t="shared" si="35"/>
        <v>1</v>
      </c>
      <c r="AB79" s="12">
        <f t="shared" si="36"/>
        <v>1</v>
      </c>
      <c r="AD79" s="12">
        <f t="shared" si="41"/>
        <v>89</v>
      </c>
      <c r="AE79" s="18">
        <f t="shared" si="37"/>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8"/>
        <v>1</v>
      </c>
      <c r="AK79" s="12">
        <f t="shared" si="42"/>
        <v>1</v>
      </c>
      <c r="AL79" s="12">
        <f t="shared" si="43"/>
        <v>1</v>
      </c>
      <c r="AM79" s="12">
        <f t="shared" si="44"/>
        <v>1</v>
      </c>
    </row>
    <row r="80" spans="1:39" ht="12" customHeight="1" x14ac:dyDescent="0.25">
      <c r="A80" s="5">
        <f t="shared" si="24"/>
        <v>0</v>
      </c>
      <c r="B80" s="5">
        <f t="shared" si="25"/>
        <v>0</v>
      </c>
      <c r="C80" s="14">
        <f t="shared" si="39"/>
        <v>88</v>
      </c>
      <c r="F80" s="242">
        <f>VLOOKUP(C80,Blad1!$A:$M,13,0)</f>
        <v>167</v>
      </c>
      <c r="G80" s="67" t="str">
        <f t="shared" si="26"/>
        <v/>
      </c>
      <c r="H80" s="4" t="str">
        <f>IF(G80="I",$K80,IF(G80="II",$K80-SUM(H$8:H79),IF(G80="III",$K80-SUM(H$8:H79),IF(G80="IV",$K80-SUM(H$8:H79),IF(G80="V",1-SUM(H$8:H79)," ")))))</f>
        <v xml:space="preserve"> </v>
      </c>
      <c r="I80" s="68" t="str">
        <f t="shared" si="27"/>
        <v/>
      </c>
      <c r="J80" s="43" t="str">
        <f>IF(I80="A",$K80,IF(I80="B",$K80-SUM(J$8:J79),IF(I80="C",$K80-SUM(J$8:J79),IF(I80="D",$K80-SUM(J$8:J79),IF(I80="E",1-SUM(J$8:J79)," ")))))</f>
        <v xml:space="preserve"> </v>
      </c>
      <c r="K80" s="1">
        <f>IF(C$4=0,0,(SUM(D$8:D80)/C$4))</f>
        <v>0</v>
      </c>
      <c r="L80" s="9" t="str">
        <f t="shared" si="28"/>
        <v xml:space="preserve"> </v>
      </c>
      <c r="M80" s="2" t="str">
        <f>IF(U80=2,K80,IF(W80=2,K80-SUM(M$8:M79),IF(X80=2,K80-SUM(M$8:M79),IF(X79=2,1-SUM(M$8:M79)," "))))</f>
        <v xml:space="preserve"> </v>
      </c>
      <c r="N80" s="1" t="str">
        <f t="shared" si="29"/>
        <v xml:space="preserve"> </v>
      </c>
      <c r="P80" s="3" t="str">
        <f>IF(O80="Plus",$K80,IF(O80="Basis",$K80-SUM(P$8:P79),IF(O80="Breedte",$K80-SUM(P$8:P79),IF(O79="Breedte",1-SUM(P$8:P79)," "))))</f>
        <v xml:space="preserve"> </v>
      </c>
      <c r="Q80" s="57" t="str">
        <f t="shared" si="30"/>
        <v/>
      </c>
      <c r="R80" s="180">
        <f t="shared" si="31"/>
        <v>167</v>
      </c>
      <c r="S80" s="12">
        <f t="shared" si="40"/>
        <v>88</v>
      </c>
      <c r="T80" s="18">
        <f t="shared" si="32"/>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3"/>
        <v>1</v>
      </c>
      <c r="Z80" s="12">
        <f t="shared" si="34"/>
        <v>1</v>
      </c>
      <c r="AA80" s="12">
        <f t="shared" si="35"/>
        <v>1</v>
      </c>
      <c r="AB80" s="12">
        <f t="shared" si="36"/>
        <v>1</v>
      </c>
      <c r="AD80" s="12">
        <f t="shared" si="41"/>
        <v>88</v>
      </c>
      <c r="AE80" s="18">
        <f t="shared" si="37"/>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8"/>
        <v>1</v>
      </c>
      <c r="AK80" s="12">
        <f t="shared" si="42"/>
        <v>1</v>
      </c>
      <c r="AL80" s="12">
        <f t="shared" si="43"/>
        <v>1</v>
      </c>
      <c r="AM80" s="12">
        <f t="shared" si="44"/>
        <v>1</v>
      </c>
    </row>
    <row r="81" spans="1:39" ht="12" customHeight="1" x14ac:dyDescent="0.25">
      <c r="A81" s="5">
        <f t="shared" si="24"/>
        <v>0</v>
      </c>
      <c r="B81" s="5">
        <f t="shared" si="25"/>
        <v>0</v>
      </c>
      <c r="C81" s="14">
        <f t="shared" si="39"/>
        <v>87</v>
      </c>
      <c r="F81" s="242">
        <f>VLOOKUP(C81,Blad1!$A:$M,13,0)</f>
        <v>166</v>
      </c>
      <c r="G81" s="67" t="str">
        <f t="shared" si="26"/>
        <v/>
      </c>
      <c r="H81" s="4" t="str">
        <f>IF(G81="I",$K81,IF(G81="II",$K81-SUM(H$8:H80),IF(G81="III",$K81-SUM(H$8:H80),IF(G81="IV",$K81-SUM(H$8:H80),IF(G81="V",1-SUM(H$8:H80)," ")))))</f>
        <v xml:space="preserve"> </v>
      </c>
      <c r="I81" s="68" t="str">
        <f t="shared" si="27"/>
        <v/>
      </c>
      <c r="J81" s="43" t="str">
        <f>IF(I81="A",$K81,IF(I81="B",$K81-SUM(J$8:J80),IF(I81="C",$K81-SUM(J$8:J80),IF(I81="D",$K81-SUM(J$8:J80),IF(I81="E",1-SUM(J$8:J80)," ")))))</f>
        <v xml:space="preserve"> </v>
      </c>
      <c r="K81" s="1">
        <f>IF(C$4=0,0,(SUM(D$8:D81)/C$4))</f>
        <v>0</v>
      </c>
      <c r="L81" s="9" t="str">
        <f t="shared" si="28"/>
        <v xml:space="preserve"> </v>
      </c>
      <c r="M81" s="2" t="str">
        <f>IF(U81=2,K81,IF(W81=2,K81-SUM(M$8:M80),IF(X81=2,K81-SUM(M$8:M80),IF(X80=2,1-SUM(M$8:M80)," "))))</f>
        <v xml:space="preserve"> </v>
      </c>
      <c r="N81" s="1" t="str">
        <f t="shared" si="29"/>
        <v xml:space="preserve"> </v>
      </c>
      <c r="P81" s="3" t="str">
        <f>IF(O81="Plus",$K81,IF(O81="Basis",$K81-SUM(P$8:P80),IF(O81="Breedte",$K81-SUM(P$8:P80),IF(O80="Breedte",1-SUM(P$8:P80)," "))))</f>
        <v xml:space="preserve"> </v>
      </c>
      <c r="Q81" s="57" t="str">
        <f t="shared" si="30"/>
        <v/>
      </c>
      <c r="R81" s="180">
        <f t="shared" si="31"/>
        <v>166</v>
      </c>
      <c r="S81" s="12">
        <f t="shared" si="40"/>
        <v>87</v>
      </c>
      <c r="T81" s="18">
        <f t="shared" si="32"/>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3"/>
        <v>1</v>
      </c>
      <c r="Z81" s="12">
        <f t="shared" si="34"/>
        <v>1</v>
      </c>
      <c r="AA81" s="12">
        <f t="shared" si="35"/>
        <v>1</v>
      </c>
      <c r="AB81" s="12">
        <f t="shared" si="36"/>
        <v>1</v>
      </c>
      <c r="AD81" s="12">
        <f t="shared" si="41"/>
        <v>87</v>
      </c>
      <c r="AE81" s="18">
        <f t="shared" si="37"/>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8"/>
        <v>1</v>
      </c>
      <c r="AK81" s="12">
        <f t="shared" si="42"/>
        <v>1</v>
      </c>
      <c r="AL81" s="12">
        <f t="shared" si="43"/>
        <v>1</v>
      </c>
      <c r="AM81" s="12">
        <f t="shared" si="44"/>
        <v>1</v>
      </c>
    </row>
    <row r="82" spans="1:39" ht="12" customHeight="1" x14ac:dyDescent="0.25">
      <c r="A82" s="5">
        <f t="shared" si="24"/>
        <v>0</v>
      </c>
      <c r="B82" s="5">
        <f t="shared" si="25"/>
        <v>0</v>
      </c>
      <c r="C82" s="14">
        <f t="shared" si="39"/>
        <v>86</v>
      </c>
      <c r="F82" s="242">
        <f>VLOOKUP(C82,Blad1!$A:$M,13,0)</f>
        <v>165</v>
      </c>
      <c r="G82" s="67" t="str">
        <f t="shared" si="26"/>
        <v/>
      </c>
      <c r="H82" s="4" t="str">
        <f>IF(G82="I",$K82,IF(G82="II",$K82-SUM(H$8:H81),IF(G82="III",$K82-SUM(H$8:H81),IF(G82="IV",$K82-SUM(H$8:H81),IF(G82="V",1-SUM(H$8:H81)," ")))))</f>
        <v xml:space="preserve"> </v>
      </c>
      <c r="I82" s="68" t="str">
        <f t="shared" si="27"/>
        <v/>
      </c>
      <c r="J82" s="43" t="str">
        <f>IF(I82="A",$K82,IF(I82="B",$K82-SUM(J$8:J81),IF(I82="C",$K82-SUM(J$8:J81),IF(I82="D",$K82-SUM(J$8:J81),IF(I82="E",1-SUM(J$8:J81)," ")))))</f>
        <v xml:space="preserve"> </v>
      </c>
      <c r="K82" s="1">
        <f>IF(C$4=0,0,(SUM(D$8:D82)/C$4))</f>
        <v>0</v>
      </c>
      <c r="L82" s="9" t="str">
        <f t="shared" si="28"/>
        <v xml:space="preserve"> </v>
      </c>
      <c r="M82" s="2" t="str">
        <f>IF(U82=2,K82,IF(W82=2,K82-SUM(M$8:M81),IF(X82=2,K82-SUM(M$8:M81),IF(X81=2,1-SUM(M$8:M81)," "))))</f>
        <v xml:space="preserve"> </v>
      </c>
      <c r="N82" s="1" t="str">
        <f t="shared" si="29"/>
        <v xml:space="preserve"> </v>
      </c>
      <c r="P82" s="3" t="str">
        <f>IF(O82="Plus",$K82,IF(O82="Basis",$K82-SUM(P$8:P81),IF(O82="Breedte",$K82-SUM(P$8:P81),IF(O81="Breedte",1-SUM(P$8:P81)," "))))</f>
        <v xml:space="preserve"> </v>
      </c>
      <c r="Q82" s="57" t="str">
        <f t="shared" si="30"/>
        <v/>
      </c>
      <c r="R82" s="180">
        <f t="shared" si="31"/>
        <v>165</v>
      </c>
      <c r="S82" s="12">
        <f t="shared" si="40"/>
        <v>86</v>
      </c>
      <c r="T82" s="18">
        <f t="shared" si="32"/>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3"/>
        <v>1</v>
      </c>
      <c r="Z82" s="12">
        <f t="shared" si="34"/>
        <v>1</v>
      </c>
      <c r="AA82" s="12">
        <f t="shared" si="35"/>
        <v>1</v>
      </c>
      <c r="AB82" s="12">
        <f t="shared" si="36"/>
        <v>1</v>
      </c>
      <c r="AD82" s="12">
        <f t="shared" si="41"/>
        <v>86</v>
      </c>
      <c r="AE82" s="18">
        <f t="shared" si="37"/>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8"/>
        <v>1</v>
      </c>
      <c r="AK82" s="12">
        <f t="shared" si="42"/>
        <v>1</v>
      </c>
      <c r="AL82" s="12">
        <f t="shared" si="43"/>
        <v>1</v>
      </c>
      <c r="AM82" s="12">
        <f t="shared" si="44"/>
        <v>1</v>
      </c>
    </row>
    <row r="83" spans="1:39" ht="12" customHeight="1" x14ac:dyDescent="0.25">
      <c r="A83" s="5">
        <f t="shared" si="24"/>
        <v>0</v>
      </c>
      <c r="B83" s="5">
        <f t="shared" si="25"/>
        <v>0</v>
      </c>
      <c r="C83" s="14">
        <f t="shared" si="39"/>
        <v>85</v>
      </c>
      <c r="F83" s="242">
        <f>VLOOKUP(C83,Blad1!$A:$M,13,0)</f>
        <v>164</v>
      </c>
      <c r="G83" s="67" t="str">
        <f t="shared" si="26"/>
        <v/>
      </c>
      <c r="H83" s="4" t="str">
        <f>IF(G83="I",$K83,IF(G83="II",$K83-SUM(H$8:H82),IF(G83="III",$K83-SUM(H$8:H82),IF(G83="IV",$K83-SUM(H$8:H82),IF(G83="V",1-SUM(H$8:H82)," ")))))</f>
        <v xml:space="preserve"> </v>
      </c>
      <c r="I83" s="68" t="str">
        <f t="shared" si="27"/>
        <v/>
      </c>
      <c r="J83" s="43" t="str">
        <f>IF(I83="A",$K83,IF(I83="B",$K83-SUM(J$8:J82),IF(I83="C",$K83-SUM(J$8:J82),IF(I83="D",$K83-SUM(J$8:J82),IF(I83="E",1-SUM(J$8:J82)," ")))))</f>
        <v xml:space="preserve"> </v>
      </c>
      <c r="K83" s="1">
        <f>IF(C$4=0,0,(SUM(D$8:D83)/C$4))</f>
        <v>0</v>
      </c>
      <c r="L83" s="9" t="str">
        <f t="shared" si="28"/>
        <v xml:space="preserve"> </v>
      </c>
      <c r="M83" s="2" t="str">
        <f>IF(U83=2,K83,IF(W83=2,K83-SUM(M$8:M82),IF(X83=2,K83-SUM(M$8:M82),IF(X82=2,1-SUM(M$8:M82)," "))))</f>
        <v xml:space="preserve"> </v>
      </c>
      <c r="N83" s="1" t="str">
        <f t="shared" si="29"/>
        <v xml:space="preserve"> </v>
      </c>
      <c r="P83" s="3" t="str">
        <f>IF(O83="Plus",$K83,IF(O83="Basis",$K83-SUM(P$8:P82),IF(O83="Breedte",$K83-SUM(P$8:P82),IF(O82="Breedte",1-SUM(P$8:P82)," "))))</f>
        <v xml:space="preserve"> </v>
      </c>
      <c r="Q83" s="57" t="str">
        <f t="shared" si="30"/>
        <v/>
      </c>
      <c r="R83" s="180">
        <f t="shared" si="31"/>
        <v>164</v>
      </c>
      <c r="S83" s="12">
        <f t="shared" si="40"/>
        <v>85</v>
      </c>
      <c r="T83" s="18">
        <f t="shared" si="32"/>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3"/>
        <v>1</v>
      </c>
      <c r="Z83" s="12">
        <f t="shared" si="34"/>
        <v>1</v>
      </c>
      <c r="AA83" s="12">
        <f t="shared" si="35"/>
        <v>1</v>
      </c>
      <c r="AB83" s="12">
        <f t="shared" si="36"/>
        <v>1</v>
      </c>
      <c r="AD83" s="12">
        <f t="shared" si="41"/>
        <v>85</v>
      </c>
      <c r="AE83" s="18">
        <f t="shared" si="37"/>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8"/>
        <v>1</v>
      </c>
      <c r="AK83" s="12">
        <f t="shared" si="42"/>
        <v>1</v>
      </c>
      <c r="AL83" s="12">
        <f t="shared" si="43"/>
        <v>1</v>
      </c>
      <c r="AM83" s="12">
        <f t="shared" si="44"/>
        <v>1</v>
      </c>
    </row>
    <row r="84" spans="1:39" ht="12" customHeight="1" x14ac:dyDescent="0.25">
      <c r="A84" s="5">
        <f t="shared" si="24"/>
        <v>0</v>
      </c>
      <c r="B84" s="5">
        <f t="shared" si="25"/>
        <v>0</v>
      </c>
      <c r="C84" s="14">
        <f t="shared" si="39"/>
        <v>84</v>
      </c>
      <c r="F84" s="242">
        <f>VLOOKUP(C84,Blad1!$A:$M,13,0)</f>
        <v>163</v>
      </c>
      <c r="G84" s="67" t="str">
        <f t="shared" si="26"/>
        <v/>
      </c>
      <c r="H84" s="4" t="str">
        <f>IF(G84="I",$K84,IF(G84="II",$K84-SUM(H$8:H83),IF(G84="III",$K84-SUM(H$8:H83),IF(G84="IV",$K84-SUM(H$8:H83),IF(G84="V",1-SUM(H$8:H83)," ")))))</f>
        <v xml:space="preserve"> </v>
      </c>
      <c r="I84" s="68" t="str">
        <f t="shared" si="27"/>
        <v/>
      </c>
      <c r="J84" s="43" t="str">
        <f>IF(I84="A",$K84,IF(I84="B",$K84-SUM(J$8:J83),IF(I84="C",$K84-SUM(J$8:J83),IF(I84="D",$K84-SUM(J$8:J83),IF(I84="E",1-SUM(J$8:J83)," ")))))</f>
        <v xml:space="preserve"> </v>
      </c>
      <c r="K84" s="1">
        <f>IF(C$4=0,0,(SUM(D$8:D84)/C$4))</f>
        <v>0</v>
      </c>
      <c r="L84" s="9" t="str">
        <f t="shared" si="28"/>
        <v xml:space="preserve"> </v>
      </c>
      <c r="M84" s="2" t="str">
        <f>IF(U84=2,K84,IF(W84=2,K84-SUM(M$8:M83),IF(X84=2,K84-SUM(M$8:M83),IF(X83=2,1-SUM(M$8:M83)," "))))</f>
        <v xml:space="preserve"> </v>
      </c>
      <c r="N84" s="1" t="str">
        <f t="shared" si="29"/>
        <v xml:space="preserve"> </v>
      </c>
      <c r="P84" s="3" t="str">
        <f>IF(O84="Plus",$K84,IF(O84="Basis",$K84-SUM(P$8:P83),IF(O84="Breedte",$K84-SUM(P$8:P83),IF(O83="Breedte",1-SUM(P$8:P83)," "))))</f>
        <v xml:space="preserve"> </v>
      </c>
      <c r="Q84" s="57" t="str">
        <f t="shared" si="30"/>
        <v/>
      </c>
      <c r="R84" s="180">
        <f t="shared" si="31"/>
        <v>163</v>
      </c>
      <c r="S84" s="12">
        <f t="shared" si="40"/>
        <v>84</v>
      </c>
      <c r="T84" s="18">
        <f t="shared" si="32"/>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3"/>
        <v>1</v>
      </c>
      <c r="Z84" s="12">
        <f t="shared" si="34"/>
        <v>1</v>
      </c>
      <c r="AA84" s="12">
        <f t="shared" si="35"/>
        <v>1</v>
      </c>
      <c r="AB84" s="12">
        <f t="shared" si="36"/>
        <v>1</v>
      </c>
      <c r="AD84" s="12">
        <f t="shared" si="41"/>
        <v>84</v>
      </c>
      <c r="AE84" s="18">
        <f t="shared" si="37"/>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8"/>
        <v>1</v>
      </c>
      <c r="AK84" s="12">
        <f t="shared" si="42"/>
        <v>1</v>
      </c>
      <c r="AL84" s="12">
        <f t="shared" si="43"/>
        <v>1</v>
      </c>
      <c r="AM84" s="12">
        <f t="shared" si="44"/>
        <v>1</v>
      </c>
    </row>
    <row r="85" spans="1:39" ht="12" customHeight="1" x14ac:dyDescent="0.25">
      <c r="A85" s="5">
        <f t="shared" si="24"/>
        <v>0</v>
      </c>
      <c r="B85" s="5">
        <f t="shared" si="25"/>
        <v>0</v>
      </c>
      <c r="C85" s="14">
        <f t="shared" si="39"/>
        <v>83</v>
      </c>
      <c r="F85" s="242">
        <f>VLOOKUP(C85,Blad1!$A:$M,13,0)</f>
        <v>162</v>
      </c>
      <c r="G85" s="67" t="str">
        <f t="shared" si="26"/>
        <v/>
      </c>
      <c r="H85" s="4" t="str">
        <f>IF(G85="I",$K85,IF(G85="II",$K85-SUM(H$8:H84),IF(G85="III",$K85-SUM(H$8:H84),IF(G85="IV",$K85-SUM(H$8:H84),IF(G85="V",1-SUM(H$8:H84)," ")))))</f>
        <v xml:space="preserve"> </v>
      </c>
      <c r="I85" s="68" t="str">
        <f t="shared" si="27"/>
        <v/>
      </c>
      <c r="J85" s="43" t="str">
        <f>IF(I85="A",$K85,IF(I85="B",$K85-SUM(J$8:J84),IF(I85="C",$K85-SUM(J$8:J84),IF(I85="D",$K85-SUM(J$8:J84),IF(I85="E",1-SUM(J$8:J84)," ")))))</f>
        <v xml:space="preserve"> </v>
      </c>
      <c r="K85" s="1">
        <f>IF(C$4=0,0,(SUM(D$8:D85)/C$4))</f>
        <v>0</v>
      </c>
      <c r="L85" s="9" t="str">
        <f t="shared" si="28"/>
        <v xml:space="preserve"> </v>
      </c>
      <c r="M85" s="2" t="str">
        <f>IF(U85=2,K85,IF(W85=2,K85-SUM(M$8:M84),IF(X85=2,K85-SUM(M$8:M84),IF(X84=2,1-SUM(M$8:M84)," "))))</f>
        <v xml:space="preserve"> </v>
      </c>
      <c r="N85" s="1" t="str">
        <f t="shared" si="29"/>
        <v xml:space="preserve"> </v>
      </c>
      <c r="P85" s="3" t="str">
        <f>IF(O85="Plus",$K85,IF(O85="Basis",$K85-SUM(P$8:P84),IF(O85="Breedte",$K85-SUM(P$8:P84),IF(O84="Breedte",1-SUM(P$8:P84)," "))))</f>
        <v xml:space="preserve"> </v>
      </c>
      <c r="Q85" s="57" t="str">
        <f t="shared" si="30"/>
        <v/>
      </c>
      <c r="R85" s="180">
        <f t="shared" si="31"/>
        <v>162</v>
      </c>
      <c r="S85" s="12">
        <f t="shared" si="40"/>
        <v>83</v>
      </c>
      <c r="T85" s="18">
        <f t="shared" si="32"/>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3"/>
        <v>1</v>
      </c>
      <c r="Z85" s="12">
        <f t="shared" si="34"/>
        <v>1</v>
      </c>
      <c r="AA85" s="12">
        <f t="shared" si="35"/>
        <v>1</v>
      </c>
      <c r="AB85" s="12">
        <f t="shared" si="36"/>
        <v>1</v>
      </c>
      <c r="AD85" s="12">
        <f t="shared" si="41"/>
        <v>83</v>
      </c>
      <c r="AE85" s="18">
        <f t="shared" si="37"/>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8"/>
        <v>1</v>
      </c>
      <c r="AK85" s="12">
        <f t="shared" si="42"/>
        <v>1</v>
      </c>
      <c r="AL85" s="12">
        <f t="shared" si="43"/>
        <v>1</v>
      </c>
      <c r="AM85" s="12">
        <f t="shared" si="44"/>
        <v>1</v>
      </c>
    </row>
    <row r="86" spans="1:39" ht="12" customHeight="1" x14ac:dyDescent="0.25">
      <c r="A86" s="5">
        <f t="shared" si="24"/>
        <v>0</v>
      </c>
      <c r="B86" s="5">
        <f t="shared" si="25"/>
        <v>0</v>
      </c>
      <c r="C86" s="14">
        <f t="shared" si="39"/>
        <v>82</v>
      </c>
      <c r="F86" s="242">
        <f>VLOOKUP(C86,Blad1!$A:$M,13,0)</f>
        <v>161</v>
      </c>
      <c r="G86" s="67" t="str">
        <f t="shared" si="26"/>
        <v/>
      </c>
      <c r="H86" s="4" t="str">
        <f>IF(G86="I",$K86,IF(G86="II",$K86-SUM(H$8:H85),IF(G86="III",$K86-SUM(H$8:H85),IF(G86="IV",$K86-SUM(H$8:H85),IF(G86="V",1-SUM(H$8:H85)," ")))))</f>
        <v xml:space="preserve"> </v>
      </c>
      <c r="I86" s="68" t="str">
        <f t="shared" si="27"/>
        <v/>
      </c>
      <c r="J86" s="43" t="str">
        <f>IF(I86="A",$K86,IF(I86="B",$K86-SUM(J$8:J85),IF(I86="C",$K86-SUM(J$8:J85),IF(I86="D",$K86-SUM(J$8:J85),IF(I86="E",1-SUM(J$8:J85)," ")))))</f>
        <v xml:space="preserve"> </v>
      </c>
      <c r="K86" s="1">
        <f>IF(C$4=0,0,(SUM(D$8:D86)/C$4))</f>
        <v>0</v>
      </c>
      <c r="L86" s="9" t="str">
        <f t="shared" si="28"/>
        <v xml:space="preserve"> </v>
      </c>
      <c r="M86" s="2" t="str">
        <f>IF(U86=2,K86,IF(W86=2,K86-SUM(M$8:M85),IF(X86=2,K86-SUM(M$8:M85),IF(X85=2,1-SUM(M$8:M85)," "))))</f>
        <v xml:space="preserve"> </v>
      </c>
      <c r="N86" s="1" t="str">
        <f t="shared" si="29"/>
        <v xml:space="preserve"> </v>
      </c>
      <c r="P86" s="3" t="str">
        <f>IF(O86="Plus",$K86,IF(O86="Basis",$K86-SUM(P$8:P85),IF(O86="Breedte",$K86-SUM(P$8:P85),IF(O85="Breedte",1-SUM(P$8:P85)," "))))</f>
        <v xml:space="preserve"> </v>
      </c>
      <c r="Q86" s="57" t="str">
        <f t="shared" si="30"/>
        <v/>
      </c>
      <c r="R86" s="180">
        <f t="shared" si="31"/>
        <v>161</v>
      </c>
      <c r="S86" s="12">
        <f t="shared" si="40"/>
        <v>82</v>
      </c>
      <c r="T86" s="18">
        <f t="shared" si="32"/>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3"/>
        <v>1</v>
      </c>
      <c r="Z86" s="12">
        <f t="shared" si="34"/>
        <v>1</v>
      </c>
      <c r="AA86" s="12">
        <f t="shared" si="35"/>
        <v>1</v>
      </c>
      <c r="AB86" s="12">
        <f t="shared" si="36"/>
        <v>1</v>
      </c>
      <c r="AD86" s="12">
        <f t="shared" si="41"/>
        <v>82</v>
      </c>
      <c r="AE86" s="18">
        <f t="shared" si="37"/>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8"/>
        <v>1</v>
      </c>
      <c r="AK86" s="12">
        <f t="shared" si="42"/>
        <v>1</v>
      </c>
      <c r="AL86" s="12">
        <f t="shared" si="43"/>
        <v>1</v>
      </c>
      <c r="AM86" s="12">
        <f t="shared" si="44"/>
        <v>1</v>
      </c>
    </row>
    <row r="87" spans="1:39" ht="12" customHeight="1" x14ac:dyDescent="0.25">
      <c r="A87" s="5">
        <f t="shared" si="24"/>
        <v>0</v>
      </c>
      <c r="B87" s="5">
        <f t="shared" si="25"/>
        <v>0</v>
      </c>
      <c r="C87" s="14">
        <f t="shared" si="39"/>
        <v>81</v>
      </c>
      <c r="F87" s="242">
        <f>VLOOKUP(C87,Blad1!$A:$M,13,0)</f>
        <v>160</v>
      </c>
      <c r="G87" s="67" t="str">
        <f t="shared" si="26"/>
        <v/>
      </c>
      <c r="H87" s="4" t="str">
        <f>IF(G87="I",$K87,IF(G87="II",$K87-SUM(H$8:H86),IF(G87="III",$K87-SUM(H$8:H86),IF(G87="IV",$K87-SUM(H$8:H86),IF(G87="V",1-SUM(H$8:H86)," ")))))</f>
        <v xml:space="preserve"> </v>
      </c>
      <c r="I87" s="68" t="str">
        <f t="shared" si="27"/>
        <v/>
      </c>
      <c r="J87" s="43" t="str">
        <f>IF(I87="A",$K87,IF(I87="B",$K87-SUM(J$8:J86),IF(I87="C",$K87-SUM(J$8:J86),IF(I87="D",$K87-SUM(J$8:J86),IF(I87="E",1-SUM(J$8:J86)," ")))))</f>
        <v xml:space="preserve"> </v>
      </c>
      <c r="K87" s="1">
        <f>IF(C$4=0,0,(SUM(D$8:D87)/C$4))</f>
        <v>0</v>
      </c>
      <c r="L87" s="9" t="str">
        <f t="shared" si="28"/>
        <v xml:space="preserve"> </v>
      </c>
      <c r="M87" s="2" t="str">
        <f>IF(U87=2,K87,IF(W87=2,K87-SUM(M$8:M86),IF(X87=2,K87-SUM(M$8:M86),IF(X86=2,1-SUM(M$8:M86)," "))))</f>
        <v xml:space="preserve"> </v>
      </c>
      <c r="N87" s="1" t="str">
        <f t="shared" si="29"/>
        <v xml:space="preserve"> </v>
      </c>
      <c r="P87" s="3" t="str">
        <f>IF(O87="Plus",$K87,IF(O87="Basis",$K87-SUM(P$8:P86),IF(O87="Breedte",$K87-SUM(P$8:P86),IF(O86="Breedte",1-SUM(P$8:P86)," "))))</f>
        <v xml:space="preserve"> </v>
      </c>
      <c r="Q87" s="57" t="str">
        <f t="shared" si="30"/>
        <v/>
      </c>
      <c r="R87" s="180">
        <f t="shared" si="31"/>
        <v>160</v>
      </c>
      <c r="S87" s="12">
        <f t="shared" si="40"/>
        <v>81</v>
      </c>
      <c r="T87" s="18">
        <f t="shared" si="32"/>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3"/>
        <v>1</v>
      </c>
      <c r="Z87" s="12">
        <f t="shared" si="34"/>
        <v>1</v>
      </c>
      <c r="AA87" s="12">
        <f t="shared" si="35"/>
        <v>1</v>
      </c>
      <c r="AB87" s="12">
        <f t="shared" si="36"/>
        <v>1</v>
      </c>
      <c r="AD87" s="12">
        <f t="shared" si="41"/>
        <v>81</v>
      </c>
      <c r="AE87" s="18">
        <f t="shared" si="37"/>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8"/>
        <v>1</v>
      </c>
      <c r="AK87" s="12">
        <f t="shared" si="42"/>
        <v>1</v>
      </c>
      <c r="AL87" s="12">
        <f t="shared" si="43"/>
        <v>1</v>
      </c>
      <c r="AM87" s="12">
        <f t="shared" si="44"/>
        <v>1</v>
      </c>
    </row>
    <row r="88" spans="1:39" ht="12" customHeight="1" x14ac:dyDescent="0.25">
      <c r="A88" s="5">
        <f t="shared" si="24"/>
        <v>0</v>
      </c>
      <c r="B88" s="5">
        <f t="shared" si="25"/>
        <v>0</v>
      </c>
      <c r="C88" s="14">
        <f t="shared" si="39"/>
        <v>80</v>
      </c>
      <c r="F88" s="242">
        <f>VLOOKUP(C88,Blad1!$A:$M,13,0)</f>
        <v>159</v>
      </c>
      <c r="G88" s="67" t="str">
        <f t="shared" si="26"/>
        <v/>
      </c>
      <c r="H88" s="4" t="str">
        <f>IF(G88="I",$K88,IF(G88="II",$K88-SUM(H$8:H87),IF(G88="III",$K88-SUM(H$8:H87),IF(G88="IV",$K88-SUM(H$8:H87),IF(G88="V",1-SUM(H$8:H87)," ")))))</f>
        <v xml:space="preserve"> </v>
      </c>
      <c r="I88" s="68" t="str">
        <f t="shared" si="27"/>
        <v/>
      </c>
      <c r="J88" s="43" t="str">
        <f>IF(I88="A",$K88,IF(I88="B",$K88-SUM(J$8:J87),IF(I88="C",$K88-SUM(J$8:J87),IF(I88="D",$K88-SUM(J$8:J87),IF(I88="E",1-SUM(J$8:J87)," ")))))</f>
        <v xml:space="preserve"> </v>
      </c>
      <c r="K88" s="1">
        <f>IF(C$4=0,0,(SUM(D$8:D88)/C$4))</f>
        <v>0</v>
      </c>
      <c r="L88" s="9" t="str">
        <f t="shared" si="28"/>
        <v xml:space="preserve"> </v>
      </c>
      <c r="M88" s="2" t="str">
        <f>IF(U88=2,K88,IF(W88=2,K88-SUM(M$8:M87),IF(X88=2,K88-SUM(M$8:M87),IF(X87=2,1-SUM(M$8:M87)," "))))</f>
        <v xml:space="preserve"> </v>
      </c>
      <c r="N88" s="1" t="str">
        <f t="shared" si="29"/>
        <v xml:space="preserve"> </v>
      </c>
      <c r="P88" s="3" t="str">
        <f>IF(O88="Plus",$K88,IF(O88="Basis",$K88-SUM(P$8:P87),IF(O88="Breedte",$K88-SUM(P$8:P87),IF(O87="Breedte",1-SUM(P$8:P87)," "))))</f>
        <v xml:space="preserve"> </v>
      </c>
      <c r="Q88" s="57" t="str">
        <f t="shared" si="30"/>
        <v/>
      </c>
      <c r="R88" s="180">
        <f t="shared" si="31"/>
        <v>159</v>
      </c>
      <c r="S88" s="12">
        <f t="shared" si="40"/>
        <v>80</v>
      </c>
      <c r="T88" s="18">
        <f t="shared" si="32"/>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3"/>
        <v>1</v>
      </c>
      <c r="Z88" s="12">
        <f t="shared" si="34"/>
        <v>1</v>
      </c>
      <c r="AA88" s="12">
        <f t="shared" si="35"/>
        <v>1</v>
      </c>
      <c r="AB88" s="12">
        <f t="shared" si="36"/>
        <v>1</v>
      </c>
      <c r="AD88" s="12">
        <f t="shared" si="41"/>
        <v>80</v>
      </c>
      <c r="AE88" s="18">
        <f t="shared" si="37"/>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8"/>
        <v>1</v>
      </c>
      <c r="AK88" s="12">
        <f t="shared" si="42"/>
        <v>1</v>
      </c>
      <c r="AL88" s="12">
        <f t="shared" si="43"/>
        <v>1</v>
      </c>
      <c r="AM88" s="12">
        <f t="shared" si="44"/>
        <v>1</v>
      </c>
    </row>
    <row r="89" spans="1:39" ht="12" customHeight="1" x14ac:dyDescent="0.25">
      <c r="A89" s="5">
        <f t="shared" si="24"/>
        <v>0</v>
      </c>
      <c r="B89" s="5">
        <f t="shared" si="25"/>
        <v>0</v>
      </c>
      <c r="C89" s="14">
        <f t="shared" si="39"/>
        <v>79</v>
      </c>
      <c r="F89" s="242">
        <f>VLOOKUP(C89,Blad1!$A:$M,13,0)</f>
        <v>158</v>
      </c>
      <c r="G89" s="67" t="str">
        <f t="shared" si="26"/>
        <v/>
      </c>
      <c r="H89" s="4" t="str">
        <f>IF(G89="I",$K89,IF(G89="II",$K89-SUM(H$8:H88),IF(G89="III",$K89-SUM(H$8:H88),IF(G89="IV",$K89-SUM(H$8:H88),IF(G89="V",1-SUM(H$8:H88)," ")))))</f>
        <v xml:space="preserve"> </v>
      </c>
      <c r="I89" s="68" t="str">
        <f t="shared" si="27"/>
        <v/>
      </c>
      <c r="J89" s="43" t="str">
        <f>IF(I89="A",$K89,IF(I89="B",$K89-SUM(J$8:J88),IF(I89="C",$K89-SUM(J$8:J88),IF(I89="D",$K89-SUM(J$8:J88),IF(I89="E",1-SUM(J$8:J88)," ")))))</f>
        <v xml:space="preserve"> </v>
      </c>
      <c r="K89" s="1">
        <f>IF(C$4=0,0,(SUM(D$8:D89)/C$4))</f>
        <v>0</v>
      </c>
      <c r="L89" s="9" t="str">
        <f t="shared" si="28"/>
        <v xml:space="preserve"> </v>
      </c>
      <c r="M89" s="2" t="str">
        <f>IF(U89=2,K89,IF(W89=2,K89-SUM(M$8:M88),IF(X89=2,K89-SUM(M$8:M88),IF(X88=2,1-SUM(M$8:M88)," "))))</f>
        <v xml:space="preserve"> </v>
      </c>
      <c r="N89" s="1" t="str">
        <f t="shared" si="29"/>
        <v xml:space="preserve"> </v>
      </c>
      <c r="P89" s="3" t="str">
        <f>IF(O89="Plus",$K89,IF(O89="Basis",$K89-SUM(P$8:P88),IF(O89="Breedte",$K89-SUM(P$8:P88),IF(O88="Breedte",1-SUM(P$8:P88)," "))))</f>
        <v xml:space="preserve"> </v>
      </c>
      <c r="Q89" s="57" t="str">
        <f t="shared" si="30"/>
        <v/>
      </c>
      <c r="R89" s="180">
        <f t="shared" si="31"/>
        <v>158</v>
      </c>
      <c r="S89" s="12">
        <f t="shared" si="40"/>
        <v>79</v>
      </c>
      <c r="T89" s="18">
        <f t="shared" si="32"/>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3"/>
        <v>1</v>
      </c>
      <c r="Z89" s="12">
        <f t="shared" si="34"/>
        <v>1</v>
      </c>
      <c r="AA89" s="12">
        <f t="shared" si="35"/>
        <v>1</v>
      </c>
      <c r="AB89" s="12">
        <f t="shared" si="36"/>
        <v>1</v>
      </c>
      <c r="AD89" s="12">
        <f t="shared" si="41"/>
        <v>79</v>
      </c>
      <c r="AE89" s="18">
        <f t="shared" si="37"/>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8"/>
        <v>1</v>
      </c>
      <c r="AK89" s="12">
        <f t="shared" si="42"/>
        <v>1</v>
      </c>
      <c r="AL89" s="12">
        <f t="shared" si="43"/>
        <v>1</v>
      </c>
      <c r="AM89" s="12">
        <f t="shared" si="44"/>
        <v>1</v>
      </c>
    </row>
    <row r="90" spans="1:39" ht="12" customHeight="1" x14ac:dyDescent="0.25">
      <c r="A90" s="5">
        <f t="shared" si="24"/>
        <v>0</v>
      </c>
      <c r="B90" s="5">
        <f t="shared" si="25"/>
        <v>0</v>
      </c>
      <c r="C90" s="14">
        <f t="shared" si="39"/>
        <v>78</v>
      </c>
      <c r="F90" s="242">
        <f>VLOOKUP(C90,Blad1!$A:$M,13,0)</f>
        <v>157</v>
      </c>
      <c r="G90" s="67" t="str">
        <f t="shared" si="26"/>
        <v/>
      </c>
      <c r="H90" s="4" t="str">
        <f>IF(G90="I",$K90,IF(G90="II",$K90-SUM(H$8:H89),IF(G90="III",$K90-SUM(H$8:H89),IF(G90="IV",$K90-SUM(H$8:H89),IF(G90="V",1-SUM(H$8:H89)," ")))))</f>
        <v xml:space="preserve"> </v>
      </c>
      <c r="I90" s="68" t="str">
        <f t="shared" si="27"/>
        <v/>
      </c>
      <c r="J90" s="43" t="str">
        <f>IF(I90="A",$K90,IF(I90="B",$K90-SUM(J$8:J89),IF(I90="C",$K90-SUM(J$8:J89),IF(I90="D",$K90-SUM(J$8:J89),IF(I90="E",1-SUM(J$8:J89)," ")))))</f>
        <v xml:space="preserve"> </v>
      </c>
      <c r="K90" s="1">
        <f>IF(C$4=0,0,(SUM(D$8:D90)/C$4))</f>
        <v>0</v>
      </c>
      <c r="L90" s="9" t="str">
        <f t="shared" si="28"/>
        <v xml:space="preserve"> </v>
      </c>
      <c r="M90" s="2" t="str">
        <f>IF(U90=2,K90,IF(W90=2,K90-SUM(M$8:M89),IF(X90=2,K90-SUM(M$8:M89),IF(X89=2,1-SUM(M$8:M89)," "))))</f>
        <v xml:space="preserve"> </v>
      </c>
      <c r="N90" s="1" t="str">
        <f t="shared" si="29"/>
        <v xml:space="preserve"> </v>
      </c>
      <c r="P90" s="3" t="str">
        <f>IF(O90="Plus",$K90,IF(O90="Basis",$K90-SUM(P$8:P89),IF(O90="Breedte",$K90-SUM(P$8:P89),IF(O89="Breedte",1-SUM(P$8:P89)," "))))</f>
        <v xml:space="preserve"> </v>
      </c>
      <c r="Q90" s="57" t="str">
        <f t="shared" si="30"/>
        <v/>
      </c>
      <c r="R90" s="180">
        <f t="shared" si="31"/>
        <v>157</v>
      </c>
      <c r="S90" s="12">
        <f t="shared" si="40"/>
        <v>78</v>
      </c>
      <c r="T90" s="18">
        <f t="shared" si="32"/>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3"/>
        <v>1</v>
      </c>
      <c r="Z90" s="12">
        <f t="shared" si="34"/>
        <v>1</v>
      </c>
      <c r="AA90" s="12">
        <f t="shared" si="35"/>
        <v>1</v>
      </c>
      <c r="AB90" s="12">
        <f t="shared" si="36"/>
        <v>1</v>
      </c>
      <c r="AD90" s="12">
        <f t="shared" si="41"/>
        <v>78</v>
      </c>
      <c r="AE90" s="18">
        <f t="shared" si="37"/>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8"/>
        <v>1</v>
      </c>
      <c r="AK90" s="12">
        <f t="shared" si="42"/>
        <v>1</v>
      </c>
      <c r="AL90" s="12">
        <f t="shared" si="43"/>
        <v>1</v>
      </c>
      <c r="AM90" s="12">
        <f t="shared" si="44"/>
        <v>1</v>
      </c>
    </row>
    <row r="91" spans="1:39" ht="12" customHeight="1" x14ac:dyDescent="0.25">
      <c r="A91" s="5">
        <f t="shared" si="24"/>
        <v>0</v>
      </c>
      <c r="B91" s="5">
        <f t="shared" si="25"/>
        <v>0</v>
      </c>
      <c r="C91" s="14">
        <f t="shared" si="39"/>
        <v>77</v>
      </c>
      <c r="F91" s="242">
        <f>VLOOKUP(C91,Blad1!$A:$M,13,0)</f>
        <v>156</v>
      </c>
      <c r="G91" s="67" t="str">
        <f t="shared" si="26"/>
        <v/>
      </c>
      <c r="H91" s="4" t="str">
        <f>IF(G91="I",$K91,IF(G91="II",$K91-SUM(H$8:H90),IF(G91="III",$K91-SUM(H$8:H90),IF(G91="IV",$K91-SUM(H$8:H90),IF(G91="V",1-SUM(H$8:H90)," ")))))</f>
        <v xml:space="preserve"> </v>
      </c>
      <c r="I91" s="68" t="str">
        <f t="shared" si="27"/>
        <v/>
      </c>
      <c r="J91" s="43" t="str">
        <f>IF(I91="A",$K91,IF(I91="B",$K91-SUM(J$8:J90),IF(I91="C",$K91-SUM(J$8:J90),IF(I91="D",$K91-SUM(J$8:J90),IF(I91="E",1-SUM(J$8:J90)," ")))))</f>
        <v xml:space="preserve"> </v>
      </c>
      <c r="K91" s="1">
        <f>IF(C$4=0,0,(SUM(D$8:D91)/C$4))</f>
        <v>0</v>
      </c>
      <c r="L91" s="9" t="str">
        <f t="shared" si="28"/>
        <v xml:space="preserve"> </v>
      </c>
      <c r="M91" s="2" t="str">
        <f>IF(U91=2,K91,IF(W91=2,K91-SUM(M$8:M90),IF(X91=2,K91-SUM(M$8:M90),IF(X90=2,1-SUM(M$8:M90)," "))))</f>
        <v xml:space="preserve"> </v>
      </c>
      <c r="N91" s="1" t="str">
        <f t="shared" si="29"/>
        <v xml:space="preserve"> </v>
      </c>
      <c r="P91" s="3" t="str">
        <f>IF(O91="Plus",$K91,IF(O91="Basis",$K91-SUM(P$8:P90),IF(O91="Breedte",$K91-SUM(P$8:P90),IF(O90="Breedte",1-SUM(P$8:P90)," "))))</f>
        <v xml:space="preserve"> </v>
      </c>
      <c r="Q91" s="57" t="str">
        <f t="shared" si="30"/>
        <v/>
      </c>
      <c r="R91" s="180">
        <f t="shared" si="31"/>
        <v>156</v>
      </c>
      <c r="S91" s="12">
        <f t="shared" si="40"/>
        <v>77</v>
      </c>
      <c r="T91" s="18">
        <f t="shared" si="32"/>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3"/>
        <v>1</v>
      </c>
      <c r="Z91" s="12">
        <f t="shared" si="34"/>
        <v>1</v>
      </c>
      <c r="AA91" s="12">
        <f t="shared" si="35"/>
        <v>1</v>
      </c>
      <c r="AB91" s="12">
        <f t="shared" si="36"/>
        <v>1</v>
      </c>
      <c r="AD91" s="12">
        <f t="shared" si="41"/>
        <v>77</v>
      </c>
      <c r="AE91" s="18">
        <f t="shared" si="37"/>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8"/>
        <v>1</v>
      </c>
      <c r="AK91" s="12">
        <f t="shared" si="42"/>
        <v>1</v>
      </c>
      <c r="AL91" s="12">
        <f t="shared" si="43"/>
        <v>1</v>
      </c>
      <c r="AM91" s="12">
        <f t="shared" si="44"/>
        <v>1</v>
      </c>
    </row>
    <row r="92" spans="1:39" ht="12" customHeight="1" x14ac:dyDescent="0.25">
      <c r="A92" s="5">
        <f t="shared" si="24"/>
        <v>0</v>
      </c>
      <c r="B92" s="5">
        <f t="shared" si="25"/>
        <v>0</v>
      </c>
      <c r="C92" s="14">
        <f t="shared" si="39"/>
        <v>76</v>
      </c>
      <c r="F92" s="242">
        <f>VLOOKUP(C92,Blad1!$A:$M,13,0)</f>
        <v>155</v>
      </c>
      <c r="G92" s="67" t="str">
        <f t="shared" si="26"/>
        <v/>
      </c>
      <c r="H92" s="4" t="str">
        <f>IF(G92="I",$K92,IF(G92="II",$K92-SUM(H$8:H91),IF(G92="III",$K92-SUM(H$8:H91),IF(G92="IV",$K92-SUM(H$8:H91),IF(G92="V",1-SUM(H$8:H91)," ")))))</f>
        <v xml:space="preserve"> </v>
      </c>
      <c r="I92" s="68" t="str">
        <f t="shared" si="27"/>
        <v/>
      </c>
      <c r="J92" s="43" t="str">
        <f>IF(I92="A",$K92,IF(I92="B",$K92-SUM(J$8:J91),IF(I92="C",$K92-SUM(J$8:J91),IF(I92="D",$K92-SUM(J$8:J91),IF(I92="E",1-SUM(J$8:J91)," ")))))</f>
        <v xml:space="preserve"> </v>
      </c>
      <c r="K92" s="1">
        <f>IF(C$4=0,0,(SUM(D$8:D92)/C$4))</f>
        <v>0</v>
      </c>
      <c r="L92" s="9" t="str">
        <f t="shared" si="28"/>
        <v xml:space="preserve"> </v>
      </c>
      <c r="M92" s="2" t="str">
        <f>IF(U92=2,K92,IF(W92=2,K92-SUM(M$8:M91),IF(X92=2,K92-SUM(M$8:M91),IF(X91=2,1-SUM(M$8:M91)," "))))</f>
        <v xml:space="preserve"> </v>
      </c>
      <c r="N92" s="1" t="str">
        <f t="shared" si="29"/>
        <v xml:space="preserve"> </v>
      </c>
      <c r="P92" s="3" t="str">
        <f>IF(O92="Plus",$K92,IF(O92="Basis",$K92-SUM(P$8:P91),IF(O92="Breedte",$K92-SUM(P$8:P91),IF(O91="Breedte",1-SUM(P$8:P91)," "))))</f>
        <v xml:space="preserve"> </v>
      </c>
      <c r="Q92" s="57" t="str">
        <f t="shared" si="30"/>
        <v/>
      </c>
      <c r="R92" s="180">
        <f t="shared" si="31"/>
        <v>155</v>
      </c>
      <c r="S92" s="12">
        <f t="shared" si="40"/>
        <v>76</v>
      </c>
      <c r="T92" s="18">
        <f t="shared" si="32"/>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3"/>
        <v>1</v>
      </c>
      <c r="Z92" s="12">
        <f t="shared" si="34"/>
        <v>1</v>
      </c>
      <c r="AA92" s="12">
        <f t="shared" si="35"/>
        <v>1</v>
      </c>
      <c r="AB92" s="12">
        <f t="shared" si="36"/>
        <v>1</v>
      </c>
      <c r="AD92" s="12">
        <f t="shared" si="41"/>
        <v>76</v>
      </c>
      <c r="AE92" s="18">
        <f t="shared" si="37"/>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8"/>
        <v>1</v>
      </c>
      <c r="AK92" s="12">
        <f t="shared" si="42"/>
        <v>1</v>
      </c>
      <c r="AL92" s="12">
        <f t="shared" si="43"/>
        <v>1</v>
      </c>
      <c r="AM92" s="12">
        <f t="shared" si="44"/>
        <v>1</v>
      </c>
    </row>
    <row r="93" spans="1:39" ht="12" customHeight="1" x14ac:dyDescent="0.25">
      <c r="A93" s="5">
        <f t="shared" si="24"/>
        <v>0</v>
      </c>
      <c r="B93" s="5">
        <f t="shared" si="25"/>
        <v>0</v>
      </c>
      <c r="C93" s="14">
        <f t="shared" si="39"/>
        <v>75</v>
      </c>
      <c r="F93" s="242">
        <f>VLOOKUP(C93,Blad1!$A:$M,13,0)</f>
        <v>154</v>
      </c>
      <c r="G93" s="67" t="str">
        <f t="shared" si="26"/>
        <v/>
      </c>
      <c r="H93" s="4" t="str">
        <f>IF(G93="I",$K93,IF(G93="II",$K93-SUM(H$8:H92),IF(G93="III",$K93-SUM(H$8:H92),IF(G93="IV",$K93-SUM(H$8:H92),IF(G93="V",1-SUM(H$8:H92)," ")))))</f>
        <v xml:space="preserve"> </v>
      </c>
      <c r="I93" s="68" t="str">
        <f t="shared" si="27"/>
        <v/>
      </c>
      <c r="J93" s="43" t="str">
        <f>IF(I93="A",$K93,IF(I93="B",$K93-SUM(J$8:J92),IF(I93="C",$K93-SUM(J$8:J92),IF(I93="D",$K93-SUM(J$8:J92),IF(I93="E",1-SUM(J$8:J92)," ")))))</f>
        <v xml:space="preserve"> </v>
      </c>
      <c r="K93" s="1">
        <f>IF(C$4=0,0,(SUM(D$8:D93)/C$4))</f>
        <v>0</v>
      </c>
      <c r="L93" s="9" t="str">
        <f t="shared" si="28"/>
        <v xml:space="preserve"> </v>
      </c>
      <c r="M93" s="2" t="str">
        <f>IF(U93=2,K93,IF(W93=2,K93-SUM(M$8:M92),IF(X93=2,K93-SUM(M$8:M92),IF(X92=2,1-SUM(M$8:M92)," "))))</f>
        <v xml:space="preserve"> </v>
      </c>
      <c r="N93" s="1" t="str">
        <f t="shared" si="29"/>
        <v xml:space="preserve"> </v>
      </c>
      <c r="P93" s="3" t="str">
        <f>IF(O93="Plus",$K93,IF(O93="Basis",$K93-SUM(P$8:P92),IF(O93="Breedte",$K93-SUM(P$8:P92),IF(O92="Breedte",1-SUM(P$8:P92)," "))))</f>
        <v xml:space="preserve"> </v>
      </c>
      <c r="Q93" s="57" t="str">
        <f t="shared" si="30"/>
        <v/>
      </c>
      <c r="R93" s="180">
        <f t="shared" si="31"/>
        <v>154</v>
      </c>
      <c r="S93" s="12">
        <f t="shared" si="40"/>
        <v>75</v>
      </c>
      <c r="T93" s="18">
        <f t="shared" si="32"/>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3"/>
        <v>1</v>
      </c>
      <c r="Z93" s="12">
        <f t="shared" si="34"/>
        <v>1</v>
      </c>
      <c r="AA93" s="12">
        <f t="shared" si="35"/>
        <v>1</v>
      </c>
      <c r="AB93" s="12">
        <f t="shared" si="36"/>
        <v>1</v>
      </c>
      <c r="AD93" s="12">
        <f t="shared" si="41"/>
        <v>75</v>
      </c>
      <c r="AE93" s="18">
        <f t="shared" si="37"/>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8"/>
        <v>1</v>
      </c>
      <c r="AK93" s="12">
        <f t="shared" si="42"/>
        <v>1</v>
      </c>
      <c r="AL93" s="12">
        <f t="shared" si="43"/>
        <v>1</v>
      </c>
      <c r="AM93" s="12">
        <f t="shared" si="44"/>
        <v>1</v>
      </c>
    </row>
    <row r="94" spans="1:39" ht="12" customHeight="1" x14ac:dyDescent="0.25">
      <c r="A94" s="5">
        <f t="shared" si="24"/>
        <v>0</v>
      </c>
      <c r="B94" s="5">
        <f t="shared" si="25"/>
        <v>0</v>
      </c>
      <c r="C94" s="14">
        <f t="shared" si="39"/>
        <v>74</v>
      </c>
      <c r="F94" s="242">
        <f>VLOOKUP(C94,Blad1!$A:$M,13,0)</f>
        <v>153</v>
      </c>
      <c r="G94" s="67" t="str">
        <f t="shared" si="26"/>
        <v/>
      </c>
      <c r="H94" s="4" t="str">
        <f>IF(G94="I",$K94,IF(G94="II",$K94-SUM(H$8:H93),IF(G94="III",$K94-SUM(H$8:H93),IF(G94="IV",$K94-SUM(H$8:H93),IF(G94="V",1-SUM(H$8:H93)," ")))))</f>
        <v xml:space="preserve"> </v>
      </c>
      <c r="I94" s="68" t="str">
        <f t="shared" si="27"/>
        <v/>
      </c>
      <c r="J94" s="43" t="str">
        <f>IF(I94="A",$K94,IF(I94="B",$K94-SUM(J$8:J93),IF(I94="C",$K94-SUM(J$8:J93),IF(I94="D",$K94-SUM(J$8:J93),IF(I94="E",1-SUM(J$8:J93)," ")))))</f>
        <v xml:space="preserve"> </v>
      </c>
      <c r="K94" s="1">
        <f>IF(C$4=0,0,(SUM(D$8:D94)/C$4))</f>
        <v>0</v>
      </c>
      <c r="L94" s="9" t="str">
        <f t="shared" si="28"/>
        <v xml:space="preserve"> </v>
      </c>
      <c r="M94" s="2" t="str">
        <f>IF(U94=2,K94,IF(W94=2,K94-SUM(M$8:M93),IF(X94=2,K94-SUM(M$8:M93),IF(X93=2,1-SUM(M$8:M93)," "))))</f>
        <v xml:space="preserve"> </v>
      </c>
      <c r="N94" s="1" t="str">
        <f t="shared" si="29"/>
        <v xml:space="preserve"> </v>
      </c>
      <c r="P94" s="3" t="str">
        <f>IF(O94="Plus",$K94,IF(O94="Basis",$K94-SUM(P$8:P93),IF(O94="Breedte",$K94-SUM(P$8:P93),IF(O93="Breedte",1-SUM(P$8:P93)," "))))</f>
        <v xml:space="preserve"> </v>
      </c>
      <c r="Q94" s="57" t="str">
        <f t="shared" si="30"/>
        <v/>
      </c>
      <c r="R94" s="180">
        <f t="shared" si="31"/>
        <v>153</v>
      </c>
      <c r="S94" s="12">
        <f t="shared" si="40"/>
        <v>74</v>
      </c>
      <c r="T94" s="18">
        <f t="shared" si="32"/>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3"/>
        <v>1</v>
      </c>
      <c r="Z94" s="12">
        <f t="shared" si="34"/>
        <v>1</v>
      </c>
      <c r="AA94" s="12">
        <f t="shared" si="35"/>
        <v>1</v>
      </c>
      <c r="AB94" s="12">
        <f t="shared" si="36"/>
        <v>1</v>
      </c>
      <c r="AD94" s="12">
        <f t="shared" si="41"/>
        <v>74</v>
      </c>
      <c r="AE94" s="18">
        <f t="shared" si="37"/>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8"/>
        <v>1</v>
      </c>
      <c r="AK94" s="12">
        <f t="shared" si="42"/>
        <v>1</v>
      </c>
      <c r="AL94" s="12">
        <f t="shared" si="43"/>
        <v>1</v>
      </c>
      <c r="AM94" s="12">
        <f t="shared" si="44"/>
        <v>1</v>
      </c>
    </row>
    <row r="95" spans="1:39" ht="12" customHeight="1" x14ac:dyDescent="0.25">
      <c r="A95" s="5">
        <f t="shared" si="24"/>
        <v>0</v>
      </c>
      <c r="B95" s="5">
        <f t="shared" si="25"/>
        <v>0</v>
      </c>
      <c r="C95" s="14">
        <f t="shared" si="39"/>
        <v>73</v>
      </c>
      <c r="F95" s="242">
        <f>VLOOKUP(C95,Blad1!$A:$M,13,0)</f>
        <v>152</v>
      </c>
      <c r="G95" s="67" t="str">
        <f t="shared" si="26"/>
        <v/>
      </c>
      <c r="H95" s="4" t="str">
        <f>IF(G95="I",$K95,IF(G95="II",$K95-SUM(H$8:H94),IF(G95="III",$K95-SUM(H$8:H94),IF(G95="IV",$K95-SUM(H$8:H94),IF(G95="V",1-SUM(H$8:H94)," ")))))</f>
        <v xml:space="preserve"> </v>
      </c>
      <c r="I95" s="68" t="str">
        <f t="shared" si="27"/>
        <v/>
      </c>
      <c r="J95" s="43" t="str">
        <f>IF(I95="A",$K95,IF(I95="B",$K95-SUM(J$8:J94),IF(I95="C",$K95-SUM(J$8:J94),IF(I95="D",$K95-SUM(J$8:J94),IF(I95="E",1-SUM(J$8:J94)," ")))))</f>
        <v xml:space="preserve"> </v>
      </c>
      <c r="K95" s="1">
        <f>IF(C$4=0,0,(SUM(D$8:D95)/C$4))</f>
        <v>0</v>
      </c>
      <c r="L95" s="9" t="str">
        <f t="shared" si="28"/>
        <v xml:space="preserve"> </v>
      </c>
      <c r="M95" s="2" t="str">
        <f>IF(U95=2,K95,IF(W95=2,K95-SUM(M$8:M94),IF(X95=2,K95-SUM(M$8:M94),IF(X94=2,1-SUM(M$8:M94)," "))))</f>
        <v xml:space="preserve"> </v>
      </c>
      <c r="N95" s="1" t="str">
        <f t="shared" si="29"/>
        <v xml:space="preserve"> </v>
      </c>
      <c r="P95" s="3" t="str">
        <f>IF(O95="Plus",$K95,IF(O95="Basis",$K95-SUM(P$8:P94),IF(O95="Breedte",$K95-SUM(P$8:P94),IF(O94="Breedte",1-SUM(P$8:P94)," "))))</f>
        <v xml:space="preserve"> </v>
      </c>
      <c r="Q95" s="57" t="str">
        <f t="shared" si="30"/>
        <v/>
      </c>
      <c r="R95" s="180">
        <f t="shared" si="31"/>
        <v>152</v>
      </c>
      <c r="S95" s="12">
        <f t="shared" si="40"/>
        <v>73</v>
      </c>
      <c r="T95" s="18">
        <f t="shared" si="32"/>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3"/>
        <v>1</v>
      </c>
      <c r="Z95" s="12">
        <f t="shared" si="34"/>
        <v>1</v>
      </c>
      <c r="AA95" s="12">
        <f t="shared" si="35"/>
        <v>1</v>
      </c>
      <c r="AB95" s="12">
        <f t="shared" si="36"/>
        <v>1</v>
      </c>
      <c r="AD95" s="12">
        <f t="shared" si="41"/>
        <v>73</v>
      </c>
      <c r="AE95" s="18">
        <f t="shared" si="37"/>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8"/>
        <v>1</v>
      </c>
      <c r="AK95" s="12">
        <f t="shared" si="42"/>
        <v>1</v>
      </c>
      <c r="AL95" s="12">
        <f t="shared" si="43"/>
        <v>1</v>
      </c>
      <c r="AM95" s="12">
        <f t="shared" si="44"/>
        <v>1</v>
      </c>
    </row>
    <row r="96" spans="1:39" ht="12" customHeight="1" x14ac:dyDescent="0.25">
      <c r="A96" s="5">
        <f t="shared" si="24"/>
        <v>0</v>
      </c>
      <c r="B96" s="5">
        <f t="shared" si="25"/>
        <v>0</v>
      </c>
      <c r="C96" s="14">
        <f t="shared" si="39"/>
        <v>72</v>
      </c>
      <c r="F96" s="242">
        <f>VLOOKUP(C96,Blad1!$A:$M,13,0)</f>
        <v>151</v>
      </c>
      <c r="G96" s="67" t="str">
        <f t="shared" si="26"/>
        <v/>
      </c>
      <c r="H96" s="4" t="str">
        <f>IF(G96="I",$K96,IF(G96="II",$K96-SUM(H$8:H95),IF(G96="III",$K96-SUM(H$8:H95),IF(G96="IV",$K96-SUM(H$8:H95),IF(G96="V",1-SUM(H$8:H95)," ")))))</f>
        <v xml:space="preserve"> </v>
      </c>
      <c r="I96" s="68" t="str">
        <f t="shared" si="27"/>
        <v/>
      </c>
      <c r="J96" s="43" t="str">
        <f>IF(I96="A",$K96,IF(I96="B",$K96-SUM(J$8:J95),IF(I96="C",$K96-SUM(J$8:J95),IF(I96="D",$K96-SUM(J$8:J95),IF(I96="E",1-SUM(J$8:J95)," ")))))</f>
        <v xml:space="preserve"> </v>
      </c>
      <c r="K96" s="1">
        <f>IF(C$4=0,0,(SUM(D$8:D96)/C$4))</f>
        <v>0</v>
      </c>
      <c r="L96" s="9" t="str">
        <f t="shared" si="28"/>
        <v xml:space="preserve"> </v>
      </c>
      <c r="M96" s="2" t="str">
        <f>IF(U96=2,K96,IF(W96=2,K96-SUM(M$8:M95),IF(X96=2,K96-SUM(M$8:M95),IF(X95=2,1-SUM(M$8:M95)," "))))</f>
        <v xml:space="preserve"> </v>
      </c>
      <c r="N96" s="1" t="str">
        <f t="shared" si="29"/>
        <v xml:space="preserve"> </v>
      </c>
      <c r="P96" s="3" t="str">
        <f>IF(O96="Plus",$K96,IF(O96="Basis",$K96-SUM(P$8:P95),IF(O96="Breedte",$K96-SUM(P$8:P95),IF(O95="Breedte",1-SUM(P$8:P95)," "))))</f>
        <v xml:space="preserve"> </v>
      </c>
      <c r="Q96" s="57" t="str">
        <f t="shared" si="30"/>
        <v/>
      </c>
      <c r="R96" s="180">
        <f t="shared" si="31"/>
        <v>151</v>
      </c>
      <c r="S96" s="12">
        <f t="shared" si="40"/>
        <v>72</v>
      </c>
      <c r="T96" s="18">
        <f t="shared" si="32"/>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3"/>
        <v>1</v>
      </c>
      <c r="Z96" s="12">
        <f t="shared" si="34"/>
        <v>1</v>
      </c>
      <c r="AA96" s="12">
        <f t="shared" si="35"/>
        <v>1</v>
      </c>
      <c r="AB96" s="12">
        <f t="shared" si="36"/>
        <v>1</v>
      </c>
      <c r="AD96" s="12">
        <f t="shared" si="41"/>
        <v>72</v>
      </c>
      <c r="AE96" s="18">
        <f t="shared" si="37"/>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8"/>
        <v>1</v>
      </c>
      <c r="AK96" s="12">
        <f t="shared" si="42"/>
        <v>1</v>
      </c>
      <c r="AL96" s="12">
        <f t="shared" si="43"/>
        <v>1</v>
      </c>
      <c r="AM96" s="12">
        <f t="shared" si="44"/>
        <v>1</v>
      </c>
    </row>
    <row r="97" spans="1:39" ht="12" customHeight="1" x14ac:dyDescent="0.25">
      <c r="A97" s="5">
        <f t="shared" si="24"/>
        <v>0</v>
      </c>
      <c r="B97" s="5">
        <f t="shared" si="25"/>
        <v>0</v>
      </c>
      <c r="C97" s="14">
        <f t="shared" si="39"/>
        <v>71</v>
      </c>
      <c r="F97" s="242">
        <f>VLOOKUP(C97,Blad1!$A:$M,13,0)</f>
        <v>150</v>
      </c>
      <c r="G97" s="67" t="str">
        <f t="shared" si="26"/>
        <v/>
      </c>
      <c r="H97" s="4" t="str">
        <f>IF(G97="I",$K97,IF(G97="II",$K97-SUM(H$8:H96),IF(G97="III",$K97-SUM(H$8:H96),IF(G97="IV",$K97-SUM(H$8:H96),IF(G97="V",1-SUM(H$8:H96)," ")))))</f>
        <v xml:space="preserve"> </v>
      </c>
      <c r="I97" s="68" t="str">
        <f t="shared" si="27"/>
        <v/>
      </c>
      <c r="J97" s="43" t="str">
        <f>IF(I97="A",$K97,IF(I97="B",$K97-SUM(J$8:J96),IF(I97="C",$K97-SUM(J$8:J96),IF(I97="D",$K97-SUM(J$8:J96),IF(I97="E",1-SUM(J$8:J96)," ")))))</f>
        <v xml:space="preserve"> </v>
      </c>
      <c r="K97" s="1">
        <f>IF(C$4=0,0,(SUM(D$8:D97)/C$4))</f>
        <v>0</v>
      </c>
      <c r="L97" s="9" t="str">
        <f t="shared" si="28"/>
        <v xml:space="preserve"> </v>
      </c>
      <c r="M97" s="2" t="str">
        <f>IF(U97=2,K97,IF(W97=2,K97-SUM(M$8:M96),IF(X97=2,K97-SUM(M$8:M96),IF(X96=2,1-SUM(M$8:M96)," "))))</f>
        <v xml:space="preserve"> </v>
      </c>
      <c r="N97" s="1" t="str">
        <f t="shared" si="29"/>
        <v xml:space="preserve"> </v>
      </c>
      <c r="P97" s="3" t="str">
        <f>IF(O97="Plus",$K97,IF(O97="Basis",$K97-SUM(P$8:P96),IF(O97="Breedte",$K97-SUM(P$8:P96),IF(O96="Breedte",1-SUM(P$8:P96)," "))))</f>
        <v xml:space="preserve"> </v>
      </c>
      <c r="Q97" s="57" t="str">
        <f t="shared" si="30"/>
        <v/>
      </c>
      <c r="R97" s="180">
        <f t="shared" si="31"/>
        <v>150</v>
      </c>
      <c r="S97" s="12">
        <f t="shared" si="40"/>
        <v>71</v>
      </c>
      <c r="T97" s="18">
        <f t="shared" si="32"/>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3"/>
        <v>1</v>
      </c>
      <c r="Z97" s="12">
        <f t="shared" si="34"/>
        <v>1</v>
      </c>
      <c r="AA97" s="12">
        <f t="shared" si="35"/>
        <v>1</v>
      </c>
      <c r="AB97" s="12">
        <f t="shared" si="36"/>
        <v>1</v>
      </c>
      <c r="AD97" s="12">
        <f t="shared" si="41"/>
        <v>71</v>
      </c>
      <c r="AE97" s="18">
        <f t="shared" si="37"/>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8"/>
        <v>1</v>
      </c>
      <c r="AK97" s="12">
        <f t="shared" si="42"/>
        <v>1</v>
      </c>
      <c r="AL97" s="12">
        <f t="shared" si="43"/>
        <v>1</v>
      </c>
      <c r="AM97" s="12">
        <f t="shared" si="44"/>
        <v>1</v>
      </c>
    </row>
    <row r="98" spans="1:39" ht="12" customHeight="1" x14ac:dyDescent="0.25">
      <c r="A98" s="5">
        <f t="shared" si="24"/>
        <v>0</v>
      </c>
      <c r="B98" s="5">
        <f t="shared" si="25"/>
        <v>0</v>
      </c>
      <c r="C98" s="14">
        <f t="shared" si="39"/>
        <v>70</v>
      </c>
      <c r="F98" s="242">
        <f>VLOOKUP(C98,Blad1!$A:$M,13,0)</f>
        <v>148</v>
      </c>
      <c r="G98" s="67" t="str">
        <f t="shared" si="26"/>
        <v/>
      </c>
      <c r="H98" s="4" t="str">
        <f>IF(G98="I",$K98,IF(G98="II",$K98-SUM(H$8:H97),IF(G98="III",$K98-SUM(H$8:H97),IF(G98="IV",$K98-SUM(H$8:H97),IF(G98="V",1-SUM(H$8:H97)," ")))))</f>
        <v xml:space="preserve"> </v>
      </c>
      <c r="I98" s="68" t="str">
        <f t="shared" si="27"/>
        <v/>
      </c>
      <c r="J98" s="43" t="str">
        <f>IF(I98="A",$K98,IF(I98="B",$K98-SUM(J$8:J97),IF(I98="C",$K98-SUM(J$8:J97),IF(I98="D",$K98-SUM(J$8:J97),IF(I98="E",1-SUM(J$8:J97)," ")))))</f>
        <v xml:space="preserve"> </v>
      </c>
      <c r="K98" s="1">
        <f>IF(C$4=0,0,(SUM(D$8:D98)/C$4))</f>
        <v>0</v>
      </c>
      <c r="L98" s="9" t="str">
        <f t="shared" si="28"/>
        <v xml:space="preserve"> </v>
      </c>
      <c r="M98" s="2" t="str">
        <f>IF(U98=2,K98,IF(W98=2,K98-SUM(M$8:M97),IF(X98=2,K98-SUM(M$8:M97),IF(X97=2,1-SUM(M$8:M97)," "))))</f>
        <v xml:space="preserve"> </v>
      </c>
      <c r="N98" s="1" t="str">
        <f t="shared" si="29"/>
        <v xml:space="preserve"> </v>
      </c>
      <c r="P98" s="3" t="str">
        <f>IF(O98="Plus",$K98,IF(O98="Basis",$K98-SUM(P$8:P97),IF(O98="Breedte",$K98-SUM(P$8:P97),IF(O97="Breedte",1-SUM(P$8:P97)," "))))</f>
        <v xml:space="preserve"> </v>
      </c>
      <c r="Q98" s="57" t="str">
        <f t="shared" si="30"/>
        <v/>
      </c>
      <c r="R98" s="180">
        <f t="shared" si="31"/>
        <v>148</v>
      </c>
      <c r="S98" s="12">
        <f t="shared" si="40"/>
        <v>70</v>
      </c>
      <c r="T98" s="18">
        <f t="shared" si="32"/>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3"/>
        <v>1</v>
      </c>
      <c r="Z98" s="12">
        <f t="shared" si="34"/>
        <v>1</v>
      </c>
      <c r="AA98" s="12">
        <f t="shared" si="35"/>
        <v>1</v>
      </c>
      <c r="AB98" s="12">
        <f t="shared" si="36"/>
        <v>1</v>
      </c>
      <c r="AD98" s="12">
        <f t="shared" si="41"/>
        <v>70</v>
      </c>
      <c r="AE98" s="18">
        <f t="shared" si="37"/>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8"/>
        <v>1</v>
      </c>
      <c r="AK98" s="12">
        <f t="shared" si="42"/>
        <v>1</v>
      </c>
      <c r="AL98" s="12">
        <f t="shared" si="43"/>
        <v>1</v>
      </c>
      <c r="AM98" s="12">
        <f t="shared" si="44"/>
        <v>1</v>
      </c>
    </row>
    <row r="99" spans="1:39" ht="12" customHeight="1" x14ac:dyDescent="0.25">
      <c r="A99" s="5">
        <f t="shared" si="24"/>
        <v>0</v>
      </c>
      <c r="B99" s="5">
        <f t="shared" si="25"/>
        <v>0</v>
      </c>
      <c r="C99" s="14">
        <f t="shared" si="39"/>
        <v>69</v>
      </c>
      <c r="F99" s="242">
        <f>VLOOKUP(C99,Blad1!$A:$M,13,0)</f>
        <v>147</v>
      </c>
      <c r="G99" s="67" t="str">
        <f t="shared" si="26"/>
        <v/>
      </c>
      <c r="H99" s="4" t="str">
        <f>IF(G99="I",$K99,IF(G99="II",$K99-SUM(H$8:H98),IF(G99="III",$K99-SUM(H$8:H98),IF(G99="IV",$K99-SUM(H$8:H98),IF(G99="V",1-SUM(H$8:H98)," ")))))</f>
        <v xml:space="preserve"> </v>
      </c>
      <c r="I99" s="68" t="str">
        <f t="shared" si="27"/>
        <v/>
      </c>
      <c r="J99" s="43" t="str">
        <f>IF(I99="A",$K99,IF(I99="B",$K99-SUM(J$8:J98),IF(I99="C",$K99-SUM(J$8:J98),IF(I99="D",$K99-SUM(J$8:J98),IF(I99="E",1-SUM(J$8:J98)," ")))))</f>
        <v xml:space="preserve"> </v>
      </c>
      <c r="K99" s="1">
        <f>IF(C$4=0,0,(SUM(D$8:D99)/C$4))</f>
        <v>0</v>
      </c>
      <c r="L99" s="9" t="str">
        <f t="shared" si="28"/>
        <v xml:space="preserve"> </v>
      </c>
      <c r="M99" s="2" t="str">
        <f>IF(U99=2,K99,IF(W99=2,K99-SUM(M$8:M98),IF(X99=2,K99-SUM(M$8:M98),IF(X98=2,1-SUM(M$8:M98)," "))))</f>
        <v xml:space="preserve"> </v>
      </c>
      <c r="N99" s="1" t="str">
        <f t="shared" si="29"/>
        <v xml:space="preserve"> </v>
      </c>
      <c r="P99" s="3" t="str">
        <f>IF(O99="Plus",$K99,IF(O99="Basis",$K99-SUM(P$8:P98),IF(O99="Breedte",$K99-SUM(P$8:P98),IF(O98="Breedte",1-SUM(P$8:P98)," "))))</f>
        <v xml:space="preserve"> </v>
      </c>
      <c r="Q99" s="57" t="str">
        <f t="shared" si="30"/>
        <v/>
      </c>
      <c r="R99" s="180">
        <f t="shared" si="31"/>
        <v>147</v>
      </c>
      <c r="S99" s="12">
        <f t="shared" si="40"/>
        <v>69</v>
      </c>
      <c r="T99" s="18">
        <f t="shared" si="32"/>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3"/>
        <v>1</v>
      </c>
      <c r="Z99" s="12">
        <f t="shared" si="34"/>
        <v>1</v>
      </c>
      <c r="AA99" s="12">
        <f t="shared" si="35"/>
        <v>1</v>
      </c>
      <c r="AB99" s="12">
        <f t="shared" si="36"/>
        <v>1</v>
      </c>
      <c r="AD99" s="12">
        <f t="shared" si="41"/>
        <v>69</v>
      </c>
      <c r="AE99" s="18">
        <f t="shared" si="37"/>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8"/>
        <v>1</v>
      </c>
      <c r="AK99" s="12">
        <f t="shared" si="42"/>
        <v>1</v>
      </c>
      <c r="AL99" s="12">
        <f t="shared" si="43"/>
        <v>1</v>
      </c>
      <c r="AM99" s="12">
        <f t="shared" si="44"/>
        <v>1</v>
      </c>
    </row>
    <row r="100" spans="1:39" ht="12" customHeight="1" x14ac:dyDescent="0.25">
      <c r="A100" s="5">
        <f t="shared" si="24"/>
        <v>0</v>
      </c>
      <c r="B100" s="5">
        <f t="shared" si="25"/>
        <v>0</v>
      </c>
      <c r="C100" s="14">
        <f t="shared" si="39"/>
        <v>68</v>
      </c>
      <c r="F100" s="242">
        <f>VLOOKUP(C100,Blad1!$A:$M,13,0)</f>
        <v>146</v>
      </c>
      <c r="G100" s="67" t="str">
        <f t="shared" si="26"/>
        <v/>
      </c>
      <c r="H100" s="4" t="str">
        <f>IF(G100="I",$K100,IF(G100="II",$K100-SUM(H$8:H99),IF(G100="III",$K100-SUM(H$8:H99),IF(G100="IV",$K100-SUM(H$8:H99),IF(G100="V",1-SUM(H$8:H99)," ")))))</f>
        <v xml:space="preserve"> </v>
      </c>
      <c r="I100" s="68" t="str">
        <f t="shared" si="27"/>
        <v/>
      </c>
      <c r="J100" s="43" t="str">
        <f>IF(I100="A",$K100,IF(I100="B",$K100-SUM(J$8:J99),IF(I100="C",$K100-SUM(J$8:J99),IF(I100="D",$K100-SUM(J$8:J99),IF(I100="E",1-SUM(J$8:J99)," ")))))</f>
        <v xml:space="preserve"> </v>
      </c>
      <c r="K100" s="1">
        <f>IF(C$4=0,0,(SUM(D$8:D100)/C$4))</f>
        <v>0</v>
      </c>
      <c r="L100" s="9" t="str">
        <f t="shared" si="28"/>
        <v xml:space="preserve"> </v>
      </c>
      <c r="M100" s="2" t="str">
        <f>IF(U100=2,K100,IF(W100=2,K100-SUM(M$8:M99),IF(X100=2,K100-SUM(M$8:M99),IF(X99=2,1-SUM(M$8:M99)," "))))</f>
        <v xml:space="preserve"> </v>
      </c>
      <c r="N100" s="1" t="str">
        <f t="shared" si="29"/>
        <v xml:space="preserve"> </v>
      </c>
      <c r="P100" s="3" t="str">
        <f>IF(O100="Plus",$K100,IF(O100="Basis",$K100-SUM(P$8:P99),IF(O100="Breedte",$K100-SUM(P$8:P99),IF(O99="Breedte",1-SUM(P$8:P99)," "))))</f>
        <v xml:space="preserve"> </v>
      </c>
      <c r="Q100" s="57" t="str">
        <f t="shared" si="30"/>
        <v/>
      </c>
      <c r="R100" s="180">
        <f t="shared" si="31"/>
        <v>146</v>
      </c>
      <c r="S100" s="12">
        <f t="shared" si="40"/>
        <v>68</v>
      </c>
      <c r="T100" s="18">
        <f t="shared" si="32"/>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3"/>
        <v>1</v>
      </c>
      <c r="Z100" s="12">
        <f t="shared" si="34"/>
        <v>1</v>
      </c>
      <c r="AA100" s="12">
        <f t="shared" si="35"/>
        <v>1</v>
      </c>
      <c r="AB100" s="12">
        <f t="shared" si="36"/>
        <v>1</v>
      </c>
      <c r="AD100" s="12">
        <f t="shared" si="41"/>
        <v>68</v>
      </c>
      <c r="AE100" s="18">
        <f t="shared" si="37"/>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8"/>
        <v>1</v>
      </c>
      <c r="AK100" s="12">
        <f t="shared" si="42"/>
        <v>1</v>
      </c>
      <c r="AL100" s="12">
        <f t="shared" si="43"/>
        <v>1</v>
      </c>
      <c r="AM100" s="12">
        <f t="shared" si="44"/>
        <v>1</v>
      </c>
    </row>
    <row r="101" spans="1:39" ht="12" customHeight="1" x14ac:dyDescent="0.25">
      <c r="A101" s="5">
        <f t="shared" si="24"/>
        <v>0</v>
      </c>
      <c r="B101" s="5">
        <f t="shared" si="25"/>
        <v>0</v>
      </c>
      <c r="C101" s="14">
        <f t="shared" si="39"/>
        <v>67</v>
      </c>
      <c r="F101" s="242">
        <f>VLOOKUP(C101,Blad1!$A:$M,13,0)</f>
        <v>145</v>
      </c>
      <c r="G101" s="67" t="str">
        <f t="shared" si="26"/>
        <v/>
      </c>
      <c r="H101" s="4" t="str">
        <f>IF(G101="I",$K101,IF(G101="II",$K101-SUM(H$8:H100),IF(G101="III",$K101-SUM(H$8:H100),IF(G101="IV",$K101-SUM(H$8:H100),IF(G101="V",1-SUM(H$8:H100)," ")))))</f>
        <v xml:space="preserve"> </v>
      </c>
      <c r="I101" s="68" t="str">
        <f t="shared" si="27"/>
        <v/>
      </c>
      <c r="J101" s="43" t="str">
        <f>IF(I101="A",$K101,IF(I101="B",$K101-SUM(J$8:J100),IF(I101="C",$K101-SUM(J$8:J100),IF(I101="D",$K101-SUM(J$8:J100),IF(I101="E",1-SUM(J$8:J100)," ")))))</f>
        <v xml:space="preserve"> </v>
      </c>
      <c r="K101" s="1">
        <f>IF(C$4=0,0,(SUM(D$8:D101)/C$4))</f>
        <v>0</v>
      </c>
      <c r="L101" s="9" t="str">
        <f t="shared" si="28"/>
        <v xml:space="preserve"> </v>
      </c>
      <c r="M101" s="2" t="str">
        <f>IF(U101=2,K101,IF(W101=2,K101-SUM(M$8:M100),IF(X101=2,K101-SUM(M$8:M100),IF(X100=2,1-SUM(M$8:M100)," "))))</f>
        <v xml:space="preserve"> </v>
      </c>
      <c r="N101" s="1" t="str">
        <f t="shared" si="29"/>
        <v xml:space="preserve"> </v>
      </c>
      <c r="P101" s="3" t="str">
        <f>IF(O101="Plus",$K101,IF(O101="Basis",$K101-SUM(P$8:P100),IF(O101="Breedte",$K101-SUM(P$8:P100),IF(O100="Breedte",1-SUM(P$8:P100)," "))))</f>
        <v xml:space="preserve"> </v>
      </c>
      <c r="Q101" s="57" t="str">
        <f t="shared" si="30"/>
        <v/>
      </c>
      <c r="R101" s="180">
        <f t="shared" si="31"/>
        <v>145</v>
      </c>
      <c r="S101" s="12">
        <f t="shared" si="40"/>
        <v>67</v>
      </c>
      <c r="T101" s="18">
        <f t="shared" si="32"/>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3"/>
        <v>1</v>
      </c>
      <c r="Z101" s="12">
        <f t="shared" si="34"/>
        <v>1</v>
      </c>
      <c r="AA101" s="12">
        <f t="shared" si="35"/>
        <v>1</v>
      </c>
      <c r="AB101" s="12">
        <f t="shared" si="36"/>
        <v>1</v>
      </c>
      <c r="AD101" s="12">
        <f t="shared" si="41"/>
        <v>67</v>
      </c>
      <c r="AE101" s="18">
        <f t="shared" si="37"/>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8"/>
        <v>1</v>
      </c>
      <c r="AK101" s="12">
        <f t="shared" si="42"/>
        <v>1</v>
      </c>
      <c r="AL101" s="12">
        <f t="shared" si="43"/>
        <v>1</v>
      </c>
      <c r="AM101" s="12">
        <f t="shared" si="44"/>
        <v>1</v>
      </c>
    </row>
    <row r="102" spans="1:39" ht="12" customHeight="1" x14ac:dyDescent="0.25">
      <c r="A102" s="5">
        <f t="shared" si="24"/>
        <v>0</v>
      </c>
      <c r="B102" s="5">
        <f t="shared" si="25"/>
        <v>0</v>
      </c>
      <c r="C102" s="14">
        <f t="shared" si="39"/>
        <v>66</v>
      </c>
      <c r="F102" s="242">
        <f>VLOOKUP(C102,Blad1!$A:$M,13,0)</f>
        <v>144</v>
      </c>
      <c r="G102" s="67" t="str">
        <f t="shared" si="26"/>
        <v/>
      </c>
      <c r="H102" s="4" t="str">
        <f>IF(G102="I",$K102,IF(G102="II",$K102-SUM(H$8:H101),IF(G102="III",$K102-SUM(H$8:H101),IF(G102="IV",$K102-SUM(H$8:H101),IF(G102="V",1-SUM(H$8:H101)," ")))))</f>
        <v xml:space="preserve"> </v>
      </c>
      <c r="I102" s="68" t="str">
        <f t="shared" si="27"/>
        <v/>
      </c>
      <c r="J102" s="43" t="str">
        <f>IF(I102="A",$K102,IF(I102="B",$K102-SUM(J$8:J101),IF(I102="C",$K102-SUM(J$8:J101),IF(I102="D",$K102-SUM(J$8:J101),IF(I102="E",1-SUM(J$8:J101)," ")))))</f>
        <v xml:space="preserve"> </v>
      </c>
      <c r="K102" s="1">
        <f>IF(C$4=0,0,(SUM(D$8:D102)/C$4))</f>
        <v>0</v>
      </c>
      <c r="L102" s="9" t="str">
        <f t="shared" si="28"/>
        <v xml:space="preserve"> </v>
      </c>
      <c r="M102" s="2" t="str">
        <f>IF(U102=2,K102,IF(W102=2,K102-SUM(M$8:M101),IF(X102=2,K102-SUM(M$8:M101),IF(X101=2,1-SUM(M$8:M101)," "))))</f>
        <v xml:space="preserve"> </v>
      </c>
      <c r="N102" s="1" t="str">
        <f t="shared" si="29"/>
        <v xml:space="preserve"> </v>
      </c>
      <c r="P102" s="3" t="str">
        <f>IF(O102="Plus",$K102,IF(O102="Basis",$K102-SUM(P$8:P101),IF(O102="Breedte",$K102-SUM(P$8:P101),IF(O101="Breedte",1-SUM(P$8:P101)," "))))</f>
        <v xml:space="preserve"> </v>
      </c>
      <c r="Q102" s="57" t="str">
        <f t="shared" si="30"/>
        <v/>
      </c>
      <c r="R102" s="180">
        <f t="shared" si="31"/>
        <v>144</v>
      </c>
      <c r="S102" s="12">
        <f t="shared" si="40"/>
        <v>66</v>
      </c>
      <c r="T102" s="18">
        <f t="shared" si="32"/>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3"/>
        <v>1</v>
      </c>
      <c r="Z102" s="12">
        <f t="shared" si="34"/>
        <v>1</v>
      </c>
      <c r="AA102" s="12">
        <f t="shared" si="35"/>
        <v>1</v>
      </c>
      <c r="AB102" s="12">
        <f t="shared" si="36"/>
        <v>1</v>
      </c>
      <c r="AD102" s="12">
        <f t="shared" si="41"/>
        <v>66</v>
      </c>
      <c r="AE102" s="18">
        <f t="shared" si="37"/>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8"/>
        <v>1</v>
      </c>
      <c r="AK102" s="12">
        <f t="shared" si="42"/>
        <v>1</v>
      </c>
      <c r="AL102" s="12">
        <f t="shared" si="43"/>
        <v>1</v>
      </c>
      <c r="AM102" s="12">
        <f t="shared" si="44"/>
        <v>1</v>
      </c>
    </row>
    <row r="103" spans="1:39" ht="12" customHeight="1" x14ac:dyDescent="0.25">
      <c r="A103" s="5">
        <f t="shared" si="24"/>
        <v>0</v>
      </c>
      <c r="B103" s="5">
        <f t="shared" si="25"/>
        <v>0</v>
      </c>
      <c r="C103" s="14">
        <f t="shared" si="39"/>
        <v>65</v>
      </c>
      <c r="F103" s="242">
        <f>VLOOKUP(C103,Blad1!$A:$M,13,0)</f>
        <v>143</v>
      </c>
      <c r="G103" s="67" t="str">
        <f t="shared" si="26"/>
        <v/>
      </c>
      <c r="H103" s="4" t="str">
        <f>IF(G103="I",$K103,IF(G103="II",$K103-SUM(H$8:H102),IF(G103="III",$K103-SUM(H$8:H102),IF(G103="IV",$K103-SUM(H$8:H102),IF(G103="V",1-SUM(H$8:H102)," ")))))</f>
        <v xml:space="preserve"> </v>
      </c>
      <c r="I103" s="68" t="str">
        <f t="shared" si="27"/>
        <v/>
      </c>
      <c r="J103" s="43" t="str">
        <f>IF(I103="A",$K103,IF(I103="B",$K103-SUM(J$8:J102),IF(I103="C",$K103-SUM(J$8:J102),IF(I103="D",$K103-SUM(J$8:J102),IF(I103="E",1-SUM(J$8:J102)," ")))))</f>
        <v xml:space="preserve"> </v>
      </c>
      <c r="K103" s="1">
        <f>IF(C$4=0,0,(SUM(D$8:D103)/C$4))</f>
        <v>0</v>
      </c>
      <c r="L103" s="9" t="str">
        <f t="shared" si="28"/>
        <v xml:space="preserve"> </v>
      </c>
      <c r="M103" s="2" t="str">
        <f>IF(U103=2,K103,IF(W103=2,K103-SUM(M$8:M102),IF(X103=2,K103-SUM(M$8:M102),IF(X102=2,1-SUM(M$8:M102)," "))))</f>
        <v xml:space="preserve"> </v>
      </c>
      <c r="N103" s="1" t="str">
        <f t="shared" si="29"/>
        <v xml:space="preserve"> </v>
      </c>
      <c r="P103" s="3" t="str">
        <f>IF(O103="Plus",$K103,IF(O103="Basis",$K103-SUM(P$8:P102),IF(O103="Breedte",$K103-SUM(P$8:P102),IF(O102="Breedte",1-SUM(P$8:P102)," "))))</f>
        <v xml:space="preserve"> </v>
      </c>
      <c r="Q103" s="57" t="str">
        <f t="shared" si="30"/>
        <v/>
      </c>
      <c r="R103" s="180">
        <f t="shared" si="31"/>
        <v>143</v>
      </c>
      <c r="S103" s="12">
        <f t="shared" si="40"/>
        <v>65</v>
      </c>
      <c r="T103" s="18">
        <f t="shared" si="32"/>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3"/>
        <v>1</v>
      </c>
      <c r="Z103" s="12">
        <f t="shared" si="34"/>
        <v>1</v>
      </c>
      <c r="AA103" s="12">
        <f t="shared" si="35"/>
        <v>1</v>
      </c>
      <c r="AB103" s="12">
        <f t="shared" si="36"/>
        <v>1</v>
      </c>
      <c r="AD103" s="12">
        <f t="shared" si="41"/>
        <v>65</v>
      </c>
      <c r="AE103" s="18">
        <f t="shared" si="37"/>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8"/>
        <v>1</v>
      </c>
      <c r="AK103" s="12">
        <f t="shared" si="42"/>
        <v>1</v>
      </c>
      <c r="AL103" s="12">
        <f t="shared" si="43"/>
        <v>1</v>
      </c>
      <c r="AM103" s="12">
        <f t="shared" si="44"/>
        <v>1</v>
      </c>
    </row>
    <row r="104" spans="1:39" ht="12" customHeight="1" x14ac:dyDescent="0.25">
      <c r="A104" s="5">
        <f t="shared" si="24"/>
        <v>0</v>
      </c>
      <c r="B104" s="5">
        <f t="shared" si="25"/>
        <v>0</v>
      </c>
      <c r="C104" s="14">
        <f t="shared" si="39"/>
        <v>64</v>
      </c>
      <c r="F104" s="242">
        <f>VLOOKUP(C104,Blad1!$A:$M,13,0)</f>
        <v>142</v>
      </c>
      <c r="G104" s="67" t="str">
        <f t="shared" si="26"/>
        <v/>
      </c>
      <c r="H104" s="4" t="str">
        <f>IF(G104="I",$K104,IF(G104="II",$K104-SUM(H$8:H103),IF(G104="III",$K104-SUM(H$8:H103),IF(G104="IV",$K104-SUM(H$8:H103),IF(G104="V",1-SUM(H$8:H103)," ")))))</f>
        <v xml:space="preserve"> </v>
      </c>
      <c r="I104" s="68" t="str">
        <f t="shared" si="27"/>
        <v/>
      </c>
      <c r="J104" s="43" t="str">
        <f>IF(I104="A",$K104,IF(I104="B",$K104-SUM(J$8:J103),IF(I104="C",$K104-SUM(J$8:J103),IF(I104="D",$K104-SUM(J$8:J103),IF(I104="E",1-SUM(J$8:J103)," ")))))</f>
        <v xml:space="preserve"> </v>
      </c>
      <c r="K104" s="1">
        <f>IF(C$4=0,0,(SUM(D$8:D104)/C$4))</f>
        <v>0</v>
      </c>
      <c r="L104" s="9" t="str">
        <f t="shared" si="28"/>
        <v xml:space="preserve"> </v>
      </c>
      <c r="M104" s="2" t="str">
        <f>IF(U104=2,K104,IF(W104=2,K104-SUM(M$8:M103),IF(X104=2,K104-SUM(M$8:M103),IF(X103=2,1-SUM(M$8:M103)," "))))</f>
        <v xml:space="preserve"> </v>
      </c>
      <c r="N104" s="1" t="str">
        <f t="shared" si="29"/>
        <v xml:space="preserve"> </v>
      </c>
      <c r="P104" s="3" t="str">
        <f>IF(O104="Plus",$K104,IF(O104="Basis",$K104-SUM(P$8:P103),IF(O104="Breedte",$K104-SUM(P$8:P103),IF(O103="Breedte",1-SUM(P$8:P103)," "))))</f>
        <v xml:space="preserve"> </v>
      </c>
      <c r="Q104" s="57" t="str">
        <f t="shared" si="30"/>
        <v/>
      </c>
      <c r="R104" s="180">
        <f t="shared" si="31"/>
        <v>142</v>
      </c>
      <c r="S104" s="12">
        <f t="shared" si="40"/>
        <v>64</v>
      </c>
      <c r="T104" s="18">
        <f t="shared" si="32"/>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3"/>
        <v>1</v>
      </c>
      <c r="Z104" s="12">
        <f t="shared" si="34"/>
        <v>1</v>
      </c>
      <c r="AA104" s="12">
        <f t="shared" si="35"/>
        <v>1</v>
      </c>
      <c r="AB104" s="12">
        <f t="shared" si="36"/>
        <v>1</v>
      </c>
      <c r="AD104" s="12">
        <f t="shared" si="41"/>
        <v>64</v>
      </c>
      <c r="AE104" s="18">
        <f t="shared" si="37"/>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8"/>
        <v>1</v>
      </c>
      <c r="AK104" s="12">
        <f t="shared" si="42"/>
        <v>1</v>
      </c>
      <c r="AL104" s="12">
        <f t="shared" si="43"/>
        <v>1</v>
      </c>
      <c r="AM104" s="12">
        <f t="shared" si="44"/>
        <v>1</v>
      </c>
    </row>
    <row r="105" spans="1:39" ht="12" customHeight="1" x14ac:dyDescent="0.25">
      <c r="A105" s="5">
        <f t="shared" si="24"/>
        <v>0</v>
      </c>
      <c r="B105" s="5">
        <f t="shared" si="25"/>
        <v>0</v>
      </c>
      <c r="C105" s="14">
        <f t="shared" si="39"/>
        <v>63</v>
      </c>
      <c r="F105" s="242">
        <f>VLOOKUP(C105,Blad1!$A:$M,13,0)</f>
        <v>141</v>
      </c>
      <c r="G105" s="67" t="str">
        <f t="shared" si="26"/>
        <v/>
      </c>
      <c r="H105" s="4" t="str">
        <f>IF(G105="I",$K105,IF(G105="II",$K105-SUM(H$8:H104),IF(G105="III",$K105-SUM(H$8:H104),IF(G105="IV",$K105-SUM(H$8:H104),IF(G105="V",1-SUM(H$8:H104)," ")))))</f>
        <v xml:space="preserve"> </v>
      </c>
      <c r="I105" s="68" t="str">
        <f t="shared" si="27"/>
        <v/>
      </c>
      <c r="J105" s="43" t="str">
        <f>IF(I105="A",$K105,IF(I105="B",$K105-SUM(J$8:J104),IF(I105="C",$K105-SUM(J$8:J104),IF(I105="D",$K105-SUM(J$8:J104),IF(I105="E",1-SUM(J$8:J104)," ")))))</f>
        <v xml:space="preserve"> </v>
      </c>
      <c r="K105" s="1">
        <f>IF(C$4=0,0,(SUM(D$8:D105)/C$4))</f>
        <v>0</v>
      </c>
      <c r="L105" s="9" t="str">
        <f t="shared" si="28"/>
        <v xml:space="preserve"> </v>
      </c>
      <c r="M105" s="2" t="str">
        <f>IF(U105=2,K105,IF(W105=2,K105-SUM(M$8:M104),IF(X105=2,K105-SUM(M$8:M104),IF(X104=2,1-SUM(M$8:M104)," "))))</f>
        <v xml:space="preserve"> </v>
      </c>
      <c r="N105" s="1" t="str">
        <f t="shared" si="29"/>
        <v xml:space="preserve"> </v>
      </c>
      <c r="P105" s="3" t="str">
        <f>IF(O105="Plus",$K105,IF(O105="Basis",$K105-SUM(P$8:P104),IF(O105="Breedte",$K105-SUM(P$8:P104),IF(O104="Breedte",1-SUM(P$8:P104)," "))))</f>
        <v xml:space="preserve"> </v>
      </c>
      <c r="Q105" s="57" t="str">
        <f t="shared" si="30"/>
        <v/>
      </c>
      <c r="R105" s="180">
        <f t="shared" si="31"/>
        <v>141</v>
      </c>
      <c r="S105" s="12">
        <f t="shared" si="40"/>
        <v>63</v>
      </c>
      <c r="T105" s="18">
        <f t="shared" si="32"/>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3"/>
        <v>1</v>
      </c>
      <c r="Z105" s="12">
        <f t="shared" si="34"/>
        <v>1</v>
      </c>
      <c r="AA105" s="12">
        <f t="shared" si="35"/>
        <v>1</v>
      </c>
      <c r="AB105" s="12">
        <f t="shared" si="36"/>
        <v>1</v>
      </c>
      <c r="AD105" s="12">
        <f t="shared" si="41"/>
        <v>63</v>
      </c>
      <c r="AE105" s="18">
        <f t="shared" si="37"/>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8"/>
        <v>1</v>
      </c>
      <c r="AK105" s="12">
        <f t="shared" si="42"/>
        <v>1</v>
      </c>
      <c r="AL105" s="12">
        <f t="shared" si="43"/>
        <v>1</v>
      </c>
      <c r="AM105" s="12">
        <f t="shared" si="44"/>
        <v>1</v>
      </c>
    </row>
    <row r="106" spans="1:39" ht="12" customHeight="1" x14ac:dyDescent="0.25">
      <c r="A106" s="5">
        <f t="shared" si="24"/>
        <v>0</v>
      </c>
      <c r="B106" s="5">
        <f t="shared" si="25"/>
        <v>0</v>
      </c>
      <c r="C106" s="14">
        <f t="shared" si="39"/>
        <v>62</v>
      </c>
      <c r="F106" s="242">
        <f>VLOOKUP(C106,Blad1!$A:$M,13,0)</f>
        <v>140</v>
      </c>
      <c r="G106" s="67" t="str">
        <f t="shared" si="26"/>
        <v/>
      </c>
      <c r="H106" s="4" t="str">
        <f>IF(G106="I",$K106,IF(G106="II",$K106-SUM(H$8:H105),IF(G106="III",$K106-SUM(H$8:H105),IF(G106="IV",$K106-SUM(H$8:H105),IF(G106="V",1-SUM(H$8:H105)," ")))))</f>
        <v xml:space="preserve"> </v>
      </c>
      <c r="I106" s="68" t="str">
        <f t="shared" si="27"/>
        <v/>
      </c>
      <c r="J106" s="43" t="str">
        <f>IF(I106="A",$K106,IF(I106="B",$K106-SUM(J$8:J105),IF(I106="C",$K106-SUM(J$8:J105),IF(I106="D",$K106-SUM(J$8:J105),IF(I106="E",1-SUM(J$8:J105)," ")))))</f>
        <v xml:space="preserve"> </v>
      </c>
      <c r="K106" s="1">
        <f>IF(C$4=0,0,(SUM(D$8:D106)/C$4))</f>
        <v>0</v>
      </c>
      <c r="L106" s="9" t="str">
        <f t="shared" si="28"/>
        <v xml:space="preserve"> </v>
      </c>
      <c r="M106" s="2" t="str">
        <f>IF(U106=2,K106,IF(W106=2,K106-SUM(M$8:M105),IF(X106=2,K106-SUM(M$8:M105),IF(X105=2,1-SUM(M$8:M105)," "))))</f>
        <v xml:space="preserve"> </v>
      </c>
      <c r="N106" s="1" t="str">
        <f t="shared" si="29"/>
        <v xml:space="preserve"> </v>
      </c>
      <c r="P106" s="3" t="str">
        <f>IF(O106="Plus",$K106,IF(O106="Basis",$K106-SUM(P$8:P105),IF(O106="Breedte",$K106-SUM(P$8:P105),IF(O105="Breedte",1-SUM(P$8:P105)," "))))</f>
        <v xml:space="preserve"> </v>
      </c>
      <c r="Q106" s="57" t="str">
        <f t="shared" si="30"/>
        <v/>
      </c>
      <c r="R106" s="180">
        <f t="shared" si="31"/>
        <v>140</v>
      </c>
      <c r="S106" s="12">
        <f t="shared" si="40"/>
        <v>62</v>
      </c>
      <c r="T106" s="18">
        <f t="shared" si="32"/>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3"/>
        <v>1</v>
      </c>
      <c r="Z106" s="12">
        <f t="shared" si="34"/>
        <v>1</v>
      </c>
      <c r="AA106" s="12">
        <f t="shared" si="35"/>
        <v>1</v>
      </c>
      <c r="AB106" s="12">
        <f t="shared" si="36"/>
        <v>1</v>
      </c>
      <c r="AD106" s="12">
        <f t="shared" si="41"/>
        <v>62</v>
      </c>
      <c r="AE106" s="18">
        <f t="shared" si="37"/>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8"/>
        <v>1</v>
      </c>
      <c r="AK106" s="12">
        <f t="shared" si="42"/>
        <v>1</v>
      </c>
      <c r="AL106" s="12">
        <f t="shared" si="43"/>
        <v>1</v>
      </c>
      <c r="AM106" s="12">
        <f t="shared" si="44"/>
        <v>1</v>
      </c>
    </row>
    <row r="107" spans="1:39" ht="12" customHeight="1" x14ac:dyDescent="0.25">
      <c r="A107" s="5">
        <f t="shared" si="24"/>
        <v>0</v>
      </c>
      <c r="B107" s="5">
        <f t="shared" si="25"/>
        <v>0</v>
      </c>
      <c r="C107" s="14">
        <f t="shared" si="39"/>
        <v>61</v>
      </c>
      <c r="F107" s="242">
        <f>VLOOKUP(C107,Blad1!$A:$M,13,0)</f>
        <v>139</v>
      </c>
      <c r="G107" s="67" t="str">
        <f t="shared" si="26"/>
        <v/>
      </c>
      <c r="H107" s="4" t="str">
        <f>IF(G107="I",$K107,IF(G107="II",$K107-SUM(H$8:H106),IF(G107="III",$K107-SUM(H$8:H106),IF(G107="IV",$K107-SUM(H$8:H106),IF(G107="V",1-SUM(H$8:H106)," ")))))</f>
        <v xml:space="preserve"> </v>
      </c>
      <c r="I107" s="68" t="str">
        <f t="shared" si="27"/>
        <v/>
      </c>
      <c r="J107" s="43" t="str">
        <f>IF(I107="A",$K107,IF(I107="B",$K107-SUM(J$8:J106),IF(I107="C",$K107-SUM(J$8:J106),IF(I107="D",$K107-SUM(J$8:J106),IF(I107="E",1-SUM(J$8:J106)," ")))))</f>
        <v xml:space="preserve"> </v>
      </c>
      <c r="K107" s="1">
        <f>IF(C$4=0,0,(SUM(D$8:D107)/C$4))</f>
        <v>0</v>
      </c>
      <c r="L107" s="9" t="str">
        <f t="shared" si="28"/>
        <v xml:space="preserve"> </v>
      </c>
      <c r="M107" s="2" t="str">
        <f>IF(U107=2,K107,IF(W107=2,K107-SUM(M$8:M106),IF(X107=2,K107-SUM(M$8:M106),IF(X106=2,1-SUM(M$8:M106)," "))))</f>
        <v xml:space="preserve"> </v>
      </c>
      <c r="N107" s="1" t="str">
        <f t="shared" si="29"/>
        <v xml:space="preserve"> </v>
      </c>
      <c r="P107" s="3" t="str">
        <f>IF(O107="Plus",$K107,IF(O107="Basis",$K107-SUM(P$8:P106),IF(O107="Breedte",$K107-SUM(P$8:P106),IF(O106="Breedte",1-SUM(P$8:P106)," "))))</f>
        <v xml:space="preserve"> </v>
      </c>
      <c r="Q107" s="57" t="str">
        <f t="shared" si="30"/>
        <v/>
      </c>
      <c r="R107" s="180">
        <f t="shared" si="31"/>
        <v>139</v>
      </c>
      <c r="S107" s="12">
        <f t="shared" si="40"/>
        <v>61</v>
      </c>
      <c r="T107" s="18">
        <f t="shared" si="32"/>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3"/>
        <v>1</v>
      </c>
      <c r="Z107" s="12">
        <f t="shared" si="34"/>
        <v>1</v>
      </c>
      <c r="AA107" s="12">
        <f t="shared" si="35"/>
        <v>1</v>
      </c>
      <c r="AB107" s="12">
        <f t="shared" si="36"/>
        <v>1</v>
      </c>
      <c r="AD107" s="12">
        <f t="shared" si="41"/>
        <v>61</v>
      </c>
      <c r="AE107" s="18">
        <f t="shared" si="37"/>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8"/>
        <v>1</v>
      </c>
      <c r="AK107" s="12">
        <f t="shared" si="42"/>
        <v>1</v>
      </c>
      <c r="AL107" s="12">
        <f t="shared" si="43"/>
        <v>1</v>
      </c>
      <c r="AM107" s="12">
        <f t="shared" si="44"/>
        <v>1</v>
      </c>
    </row>
    <row r="108" spans="1:39" ht="12" customHeight="1" x14ac:dyDescent="0.25">
      <c r="A108" s="5">
        <f t="shared" si="24"/>
        <v>0</v>
      </c>
      <c r="B108" s="5">
        <f t="shared" si="25"/>
        <v>0</v>
      </c>
      <c r="C108" s="14">
        <f t="shared" si="39"/>
        <v>60</v>
      </c>
      <c r="F108" s="242">
        <f>VLOOKUP(C108,Blad1!$A:$M,13,0)</f>
        <v>138</v>
      </c>
      <c r="G108" s="67" t="str">
        <f t="shared" si="26"/>
        <v/>
      </c>
      <c r="H108" s="4" t="str">
        <f>IF(G108="I",$K108,IF(G108="II",$K108-SUM(H$8:H107),IF(G108="III",$K108-SUM(H$8:H107),IF(G108="IV",$K108-SUM(H$8:H107),IF(G108="V",1-SUM(H$8:H107)," ")))))</f>
        <v xml:space="preserve"> </v>
      </c>
      <c r="I108" s="68" t="str">
        <f t="shared" si="27"/>
        <v/>
      </c>
      <c r="J108" s="43" t="str">
        <f>IF(I108="A",$K108,IF(I108="B",$K108-SUM(J$8:J107),IF(I108="C",$K108-SUM(J$8:J107),IF(I108="D",$K108-SUM(J$8:J107),IF(I108="E",1-SUM(J$8:J107)," ")))))</f>
        <v xml:space="preserve"> </v>
      </c>
      <c r="K108" s="1">
        <f>IF(C$4=0,0,(SUM(D$8:D108)/C$4))</f>
        <v>0</v>
      </c>
      <c r="L108" s="9" t="str">
        <f t="shared" si="28"/>
        <v xml:space="preserve"> </v>
      </c>
      <c r="M108" s="2" t="str">
        <f>IF(U108=2,K108,IF(W108=2,K108-SUM(M$8:M107),IF(X108=2,K108-SUM(M$8:M107),IF(X107=2,1-SUM(M$8:M107)," "))))</f>
        <v xml:space="preserve"> </v>
      </c>
      <c r="N108" s="1" t="str">
        <f t="shared" si="29"/>
        <v xml:space="preserve"> </v>
      </c>
      <c r="P108" s="3" t="str">
        <f>IF(O108="Plus",$K108,IF(O108="Basis",$K108-SUM(P$8:P107),IF(O108="Breedte",$K108-SUM(P$8:P107),IF(O107="Breedte",1-SUM(P$8:P107)," "))))</f>
        <v xml:space="preserve"> </v>
      </c>
      <c r="Q108" s="57" t="str">
        <f t="shared" si="30"/>
        <v/>
      </c>
      <c r="R108" s="180">
        <f t="shared" si="31"/>
        <v>138</v>
      </c>
      <c r="S108" s="12">
        <f t="shared" si="40"/>
        <v>60</v>
      </c>
      <c r="T108" s="18">
        <f t="shared" si="32"/>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3"/>
        <v>1</v>
      </c>
      <c r="Z108" s="12">
        <f t="shared" si="34"/>
        <v>1</v>
      </c>
      <c r="AA108" s="12">
        <f t="shared" si="35"/>
        <v>1</v>
      </c>
      <c r="AB108" s="12">
        <f t="shared" si="36"/>
        <v>1</v>
      </c>
      <c r="AD108" s="12">
        <f t="shared" si="41"/>
        <v>60</v>
      </c>
      <c r="AE108" s="18">
        <f t="shared" si="37"/>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8"/>
        <v>1</v>
      </c>
      <c r="AK108" s="12">
        <f t="shared" si="42"/>
        <v>1</v>
      </c>
      <c r="AL108" s="12">
        <f t="shared" si="43"/>
        <v>1</v>
      </c>
      <c r="AM108" s="12">
        <f t="shared" si="44"/>
        <v>1</v>
      </c>
    </row>
    <row r="109" spans="1:39" ht="12" customHeight="1" x14ac:dyDescent="0.25">
      <c r="A109" s="5">
        <f t="shared" si="24"/>
        <v>0</v>
      </c>
      <c r="B109" s="5">
        <f t="shared" si="25"/>
        <v>0</v>
      </c>
      <c r="C109" s="14">
        <f t="shared" si="39"/>
        <v>59</v>
      </c>
      <c r="F109" s="242">
        <f>VLOOKUP(C109,Blad1!$A:$M,13,0)</f>
        <v>137</v>
      </c>
      <c r="G109" s="67" t="str">
        <f t="shared" si="26"/>
        <v/>
      </c>
      <c r="H109" s="4" t="str">
        <f>IF(G109="I",$K109,IF(G109="II",$K109-SUM(H$8:H108),IF(G109="III",$K109-SUM(H$8:H108),IF(G109="IV",$K109-SUM(H$8:H108),IF(G109="V",1-SUM(H$8:H108)," ")))))</f>
        <v xml:space="preserve"> </v>
      </c>
      <c r="I109" s="68" t="str">
        <f t="shared" si="27"/>
        <v/>
      </c>
      <c r="J109" s="43" t="str">
        <f>IF(I109="A",$K109,IF(I109="B",$K109-SUM(J$8:J108),IF(I109="C",$K109-SUM(J$8:J108),IF(I109="D",$K109-SUM(J$8:J108),IF(I109="E",1-SUM(J$8:J108)," ")))))</f>
        <v xml:space="preserve"> </v>
      </c>
      <c r="K109" s="1">
        <f>IF(C$4=0,0,(SUM(D$8:D109)/C$4))</f>
        <v>0</v>
      </c>
      <c r="L109" s="9" t="str">
        <f t="shared" si="28"/>
        <v xml:space="preserve"> </v>
      </c>
      <c r="M109" s="2" t="str">
        <f>IF(U109=2,K109,IF(W109=2,K109-SUM(M$8:M108),IF(X109=2,K109-SUM(M$8:M108),IF(X108=2,1-SUM(M$8:M108)," "))))</f>
        <v xml:space="preserve"> </v>
      </c>
      <c r="N109" s="1" t="str">
        <f t="shared" si="29"/>
        <v xml:space="preserve"> </v>
      </c>
      <c r="P109" s="3" t="str">
        <f>IF(O109="Plus",$K109,IF(O109="Basis",$K109-SUM(P$8:P108),IF(O109="Breedte",$K109-SUM(P$8:P108),IF(O108="Breedte",1-SUM(P$8:P108)," "))))</f>
        <v xml:space="preserve"> </v>
      </c>
      <c r="Q109" s="57" t="str">
        <f t="shared" si="30"/>
        <v/>
      </c>
      <c r="R109" s="180">
        <f t="shared" si="31"/>
        <v>137</v>
      </c>
      <c r="S109" s="12">
        <f t="shared" si="40"/>
        <v>59</v>
      </c>
      <c r="T109" s="18">
        <f t="shared" si="32"/>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3"/>
        <v>1</v>
      </c>
      <c r="Z109" s="12">
        <f t="shared" si="34"/>
        <v>1</v>
      </c>
      <c r="AA109" s="12">
        <f t="shared" si="35"/>
        <v>1</v>
      </c>
      <c r="AB109" s="12">
        <f t="shared" si="36"/>
        <v>1</v>
      </c>
      <c r="AD109" s="12">
        <f t="shared" si="41"/>
        <v>59</v>
      </c>
      <c r="AE109" s="18">
        <f t="shared" si="37"/>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8"/>
        <v>1</v>
      </c>
      <c r="AK109" s="12">
        <f t="shared" si="42"/>
        <v>1</v>
      </c>
      <c r="AL109" s="12">
        <f t="shared" si="43"/>
        <v>1</v>
      </c>
      <c r="AM109" s="12">
        <f t="shared" si="44"/>
        <v>1</v>
      </c>
    </row>
    <row r="110" spans="1:39" ht="12" customHeight="1" x14ac:dyDescent="0.25">
      <c r="A110" s="5">
        <f t="shared" si="24"/>
        <v>0</v>
      </c>
      <c r="B110" s="5">
        <f t="shared" si="25"/>
        <v>0</v>
      </c>
      <c r="C110" s="14">
        <f t="shared" si="39"/>
        <v>58</v>
      </c>
      <c r="F110" s="242">
        <f>VLOOKUP(C110,Blad1!$A:$M,13,0)</f>
        <v>136</v>
      </c>
      <c r="G110" s="67" t="str">
        <f t="shared" si="26"/>
        <v/>
      </c>
      <c r="H110" s="4" t="str">
        <f>IF(G110="I",$K110,IF(G110="II",$K110-SUM(H$8:H109),IF(G110="III",$K110-SUM(H$8:H109),IF(G110="IV",$K110-SUM(H$8:H109),IF(G110="V",1-SUM(H$8:H109)," ")))))</f>
        <v xml:space="preserve"> </v>
      </c>
      <c r="I110" s="68" t="str">
        <f t="shared" si="27"/>
        <v/>
      </c>
      <c r="J110" s="43" t="str">
        <f>IF(I110="A",$K110,IF(I110="B",$K110-SUM(J$8:J109),IF(I110="C",$K110-SUM(J$8:J109),IF(I110="D",$K110-SUM(J$8:J109),IF(I110="E",1-SUM(J$8:J109)," ")))))</f>
        <v xml:space="preserve"> </v>
      </c>
      <c r="K110" s="1">
        <f>IF(C$4=0,0,(SUM(D$8:D110)/C$4))</f>
        <v>0</v>
      </c>
      <c r="L110" s="9" t="str">
        <f t="shared" si="28"/>
        <v xml:space="preserve"> </v>
      </c>
      <c r="M110" s="2" t="str">
        <f>IF(U110=2,K110,IF(W110=2,K110-SUM(M$8:M109),IF(X110=2,K110-SUM(M$8:M109),IF(X109=2,1-SUM(M$8:M109)," "))))</f>
        <v xml:space="preserve"> </v>
      </c>
      <c r="N110" s="1" t="str">
        <f t="shared" si="29"/>
        <v xml:space="preserve"> </v>
      </c>
      <c r="P110" s="3" t="str">
        <f>IF(O110="Plus",$K110,IF(O110="Basis",$K110-SUM(P$8:P109),IF(O110="Breedte",$K110-SUM(P$8:P109),IF(O109="Breedte",1-SUM(P$8:P109)," "))))</f>
        <v xml:space="preserve"> </v>
      </c>
      <c r="Q110" s="57" t="str">
        <f t="shared" si="30"/>
        <v/>
      </c>
      <c r="R110" s="180">
        <f t="shared" si="31"/>
        <v>136</v>
      </c>
      <c r="S110" s="12">
        <f t="shared" si="40"/>
        <v>58</v>
      </c>
      <c r="T110" s="18">
        <f t="shared" si="32"/>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3"/>
        <v>1</v>
      </c>
      <c r="Z110" s="12">
        <f t="shared" si="34"/>
        <v>1</v>
      </c>
      <c r="AA110" s="12">
        <f t="shared" si="35"/>
        <v>1</v>
      </c>
      <c r="AB110" s="12">
        <f t="shared" si="36"/>
        <v>1</v>
      </c>
      <c r="AD110" s="12">
        <f t="shared" si="41"/>
        <v>58</v>
      </c>
      <c r="AE110" s="18">
        <f t="shared" si="37"/>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8"/>
        <v>1</v>
      </c>
      <c r="AK110" s="12">
        <f t="shared" si="42"/>
        <v>1</v>
      </c>
      <c r="AL110" s="12">
        <f t="shared" si="43"/>
        <v>1</v>
      </c>
      <c r="AM110" s="12">
        <f t="shared" si="44"/>
        <v>1</v>
      </c>
    </row>
    <row r="111" spans="1:39" ht="12" customHeight="1" x14ac:dyDescent="0.25">
      <c r="A111" s="5">
        <f t="shared" si="24"/>
        <v>0</v>
      </c>
      <c r="B111" s="5">
        <f t="shared" si="25"/>
        <v>0</v>
      </c>
      <c r="C111" s="14">
        <f t="shared" si="39"/>
        <v>57</v>
      </c>
      <c r="F111" s="242">
        <f>VLOOKUP(C111,Blad1!$A:$M,13,0)</f>
        <v>135</v>
      </c>
      <c r="G111" s="67" t="str">
        <f t="shared" si="26"/>
        <v/>
      </c>
      <c r="H111" s="4" t="str">
        <f>IF(G111="I",$K111,IF(G111="II",$K111-SUM(H$8:H110),IF(G111="III",$K111-SUM(H$8:H110),IF(G111="IV",$K111-SUM(H$8:H110),IF(G111="V",1-SUM(H$8:H110)," ")))))</f>
        <v xml:space="preserve"> </v>
      </c>
      <c r="I111" s="68" t="str">
        <f t="shared" si="27"/>
        <v/>
      </c>
      <c r="J111" s="43" t="str">
        <f>IF(I111="A",$K111,IF(I111="B",$K111-SUM(J$8:J110),IF(I111="C",$K111-SUM(J$8:J110),IF(I111="D",$K111-SUM(J$8:J110),IF(I111="E",1-SUM(J$8:J110)," ")))))</f>
        <v xml:space="preserve"> </v>
      </c>
      <c r="K111" s="1">
        <f>IF(C$4=0,0,(SUM(D$8:D111)/C$4))</f>
        <v>0</v>
      </c>
      <c r="L111" s="9" t="str">
        <f t="shared" si="28"/>
        <v xml:space="preserve"> </v>
      </c>
      <c r="M111" s="2" t="str">
        <f>IF(U111=2,K111,IF(W111=2,K111-SUM(M$8:M110),IF(X111=2,K111-SUM(M$8:M110),IF(X110=2,1-SUM(M$8:M110)," "))))</f>
        <v xml:space="preserve"> </v>
      </c>
      <c r="N111" s="1" t="str">
        <f t="shared" si="29"/>
        <v xml:space="preserve"> </v>
      </c>
      <c r="P111" s="3" t="str">
        <f>IF(O111="Plus",$K111,IF(O111="Basis",$K111-SUM(P$8:P110),IF(O111="Breedte",$K111-SUM(P$8:P110),IF(O110="Breedte",1-SUM(P$8:P110)," "))))</f>
        <v xml:space="preserve"> </v>
      </c>
      <c r="Q111" s="57" t="str">
        <f t="shared" si="30"/>
        <v/>
      </c>
      <c r="R111" s="180">
        <f t="shared" si="31"/>
        <v>135</v>
      </c>
      <c r="S111" s="12">
        <f t="shared" si="40"/>
        <v>57</v>
      </c>
      <c r="T111" s="18">
        <f t="shared" si="32"/>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3"/>
        <v>1</v>
      </c>
      <c r="Z111" s="12">
        <f t="shared" si="34"/>
        <v>1</v>
      </c>
      <c r="AA111" s="12">
        <f t="shared" si="35"/>
        <v>1</v>
      </c>
      <c r="AB111" s="12">
        <f t="shared" si="36"/>
        <v>1</v>
      </c>
      <c r="AD111" s="12">
        <f t="shared" si="41"/>
        <v>57</v>
      </c>
      <c r="AE111" s="18">
        <f t="shared" si="37"/>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8"/>
        <v>1</v>
      </c>
      <c r="AK111" s="12">
        <f t="shared" si="42"/>
        <v>1</v>
      </c>
      <c r="AL111" s="12">
        <f t="shared" si="43"/>
        <v>1</v>
      </c>
      <c r="AM111" s="12">
        <f t="shared" si="44"/>
        <v>1</v>
      </c>
    </row>
    <row r="112" spans="1:39" ht="12" customHeight="1" x14ac:dyDescent="0.25">
      <c r="A112" s="5">
        <f t="shared" si="24"/>
        <v>0</v>
      </c>
      <c r="B112" s="5">
        <f t="shared" si="25"/>
        <v>0</v>
      </c>
      <c r="C112" s="14">
        <f t="shared" si="39"/>
        <v>56</v>
      </c>
      <c r="F112" s="242">
        <f>VLOOKUP(C112,Blad1!$A:$M,13,0)</f>
        <v>134</v>
      </c>
      <c r="G112" s="67" t="str">
        <f t="shared" si="26"/>
        <v/>
      </c>
      <c r="H112" s="4" t="str">
        <f>IF(G112="I",$K112,IF(G112="II",$K112-SUM(H$8:H111),IF(G112="III",$K112-SUM(H$8:H111),IF(G112="IV",$K112-SUM(H$8:H111),IF(G112="V",1-SUM(H$8:H111)," ")))))</f>
        <v xml:space="preserve"> </v>
      </c>
      <c r="I112" s="68" t="str">
        <f t="shared" si="27"/>
        <v/>
      </c>
      <c r="J112" s="43" t="str">
        <f>IF(I112="A",$K112,IF(I112="B",$K112-SUM(J$8:J111),IF(I112="C",$K112-SUM(J$8:J111),IF(I112="D",$K112-SUM(J$8:J111),IF(I112="E",1-SUM(J$8:J111)," ")))))</f>
        <v xml:space="preserve"> </v>
      </c>
      <c r="K112" s="1">
        <f>IF(C$4=0,0,(SUM(D$8:D112)/C$4))</f>
        <v>0</v>
      </c>
      <c r="L112" s="9" t="str">
        <f t="shared" si="28"/>
        <v xml:space="preserve"> </v>
      </c>
      <c r="M112" s="2" t="str">
        <f>IF(U112=2,K112,IF(W112=2,K112-SUM(M$8:M111),IF(X112=2,K112-SUM(M$8:M111),IF(X111=2,1-SUM(M$8:M111)," "))))</f>
        <v xml:space="preserve"> </v>
      </c>
      <c r="N112" s="1" t="str">
        <f t="shared" si="29"/>
        <v xml:space="preserve"> </v>
      </c>
      <c r="P112" s="3" t="str">
        <f>IF(O112="Plus",$K112,IF(O112="Basis",$K112-SUM(P$8:P111),IF(O112="Breedte",$K112-SUM(P$8:P111),IF(O111="Breedte",1-SUM(P$8:P111)," "))))</f>
        <v xml:space="preserve"> </v>
      </c>
      <c r="Q112" s="57" t="str">
        <f t="shared" si="30"/>
        <v/>
      </c>
      <c r="R112" s="180">
        <f t="shared" si="31"/>
        <v>134</v>
      </c>
      <c r="S112" s="12">
        <f t="shared" si="40"/>
        <v>56</v>
      </c>
      <c r="T112" s="18">
        <f t="shared" si="32"/>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3"/>
        <v>1</v>
      </c>
      <c r="Z112" s="12">
        <f t="shared" si="34"/>
        <v>1</v>
      </c>
      <c r="AA112" s="12">
        <f t="shared" si="35"/>
        <v>1</v>
      </c>
      <c r="AB112" s="12">
        <f t="shared" si="36"/>
        <v>1</v>
      </c>
      <c r="AD112" s="12">
        <f t="shared" si="41"/>
        <v>56</v>
      </c>
      <c r="AE112" s="18">
        <f t="shared" si="37"/>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8"/>
        <v>1</v>
      </c>
      <c r="AK112" s="12">
        <f t="shared" si="42"/>
        <v>1</v>
      </c>
      <c r="AL112" s="12">
        <f t="shared" si="43"/>
        <v>1</v>
      </c>
      <c r="AM112" s="12">
        <f t="shared" si="44"/>
        <v>1</v>
      </c>
    </row>
    <row r="113" spans="1:39" ht="12" customHeight="1" x14ac:dyDescent="0.25">
      <c r="A113" s="5">
        <f t="shared" si="24"/>
        <v>0</v>
      </c>
      <c r="B113" s="5">
        <f t="shared" si="25"/>
        <v>0</v>
      </c>
      <c r="C113" s="14">
        <f t="shared" si="39"/>
        <v>55</v>
      </c>
      <c r="F113" s="242">
        <f>VLOOKUP(C113,Blad1!$A:$M,13,0)</f>
        <v>133</v>
      </c>
      <c r="G113" s="67" t="str">
        <f t="shared" si="26"/>
        <v/>
      </c>
      <c r="H113" s="4" t="str">
        <f>IF(G113="I",$K113,IF(G113="II",$K113-SUM(H$8:H112),IF(G113="III",$K113-SUM(H$8:H112),IF(G113="IV",$K113-SUM(H$8:H112),IF(G113="V",1-SUM(H$8:H112)," ")))))</f>
        <v xml:space="preserve"> </v>
      </c>
      <c r="I113" s="68" t="str">
        <f t="shared" si="27"/>
        <v/>
      </c>
      <c r="J113" s="43" t="str">
        <f>IF(I113="A",$K113,IF(I113="B",$K113-SUM(J$8:J112),IF(I113="C",$K113-SUM(J$8:J112),IF(I113="D",$K113-SUM(J$8:J112),IF(I113="E",1-SUM(J$8:J112)," ")))))</f>
        <v xml:space="preserve"> </v>
      </c>
      <c r="K113" s="1">
        <f>IF(C$4=0,0,(SUM(D$8:D113)/C$4))</f>
        <v>0</v>
      </c>
      <c r="L113" s="9" t="str">
        <f t="shared" si="28"/>
        <v xml:space="preserve"> </v>
      </c>
      <c r="M113" s="2" t="str">
        <f>IF(U113=2,K113,IF(W113=2,K113-SUM(M$8:M112),IF(X113=2,K113-SUM(M$8:M112),IF(X112=2,1-SUM(M$8:M112)," "))))</f>
        <v xml:space="preserve"> </v>
      </c>
      <c r="N113" s="1" t="str">
        <f t="shared" si="29"/>
        <v xml:space="preserve"> </v>
      </c>
      <c r="P113" s="3" t="str">
        <f>IF(O113="Plus",$K113,IF(O113="Basis",$K113-SUM(P$8:P112),IF(O113="Breedte",$K113-SUM(P$8:P112),IF(O112="Breedte",1-SUM(P$8:P112)," "))))</f>
        <v xml:space="preserve"> </v>
      </c>
      <c r="Q113" s="57" t="str">
        <f t="shared" si="30"/>
        <v/>
      </c>
      <c r="R113" s="180">
        <f t="shared" si="31"/>
        <v>133</v>
      </c>
      <c r="S113" s="12">
        <f t="shared" si="40"/>
        <v>55</v>
      </c>
      <c r="T113" s="18">
        <f t="shared" si="32"/>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3"/>
        <v>1</v>
      </c>
      <c r="Z113" s="12">
        <f t="shared" si="34"/>
        <v>1</v>
      </c>
      <c r="AA113" s="12">
        <f t="shared" si="35"/>
        <v>1</v>
      </c>
      <c r="AB113" s="12">
        <f t="shared" si="36"/>
        <v>1</v>
      </c>
      <c r="AD113" s="12">
        <f t="shared" si="41"/>
        <v>55</v>
      </c>
      <c r="AE113" s="18">
        <f t="shared" si="37"/>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8"/>
        <v>1</v>
      </c>
      <c r="AK113" s="12">
        <f t="shared" si="42"/>
        <v>1</v>
      </c>
      <c r="AL113" s="12">
        <f t="shared" si="43"/>
        <v>1</v>
      </c>
      <c r="AM113" s="12">
        <f t="shared" si="44"/>
        <v>1</v>
      </c>
    </row>
    <row r="114" spans="1:39" ht="12" customHeight="1" x14ac:dyDescent="0.25">
      <c r="A114" s="5">
        <f t="shared" si="24"/>
        <v>0</v>
      </c>
      <c r="B114" s="5">
        <f t="shared" si="25"/>
        <v>0</v>
      </c>
      <c r="C114" s="14">
        <f t="shared" si="39"/>
        <v>54</v>
      </c>
      <c r="F114" s="242">
        <f>VLOOKUP(C114,Blad1!$A:$M,13,0)</f>
        <v>132</v>
      </c>
      <c r="G114" s="67" t="str">
        <f t="shared" si="26"/>
        <v/>
      </c>
      <c r="H114" s="4" t="str">
        <f>IF(G114="I",$K114,IF(G114="II",$K114-SUM(H$8:H113),IF(G114="III",$K114-SUM(H$8:H113),IF(G114="IV",$K114-SUM(H$8:H113),IF(G114="V",1-SUM(H$8:H113)," ")))))</f>
        <v xml:space="preserve"> </v>
      </c>
      <c r="I114" s="68" t="str">
        <f t="shared" si="27"/>
        <v/>
      </c>
      <c r="J114" s="43" t="str">
        <f>IF(I114="A",$K114,IF(I114="B",$K114-SUM(J$8:J113),IF(I114="C",$K114-SUM(J$8:J113),IF(I114="D",$K114-SUM(J$8:J113),IF(I114="E",1-SUM(J$8:J113)," ")))))</f>
        <v xml:space="preserve"> </v>
      </c>
      <c r="K114" s="1">
        <f>IF(C$4=0,0,(SUM(D$8:D114)/C$4))</f>
        <v>0</v>
      </c>
      <c r="L114" s="9" t="str">
        <f t="shared" si="28"/>
        <v xml:space="preserve"> </v>
      </c>
      <c r="M114" s="2" t="str">
        <f>IF(U114=2,K114,IF(W114=2,K114-SUM(M$8:M113),IF(X114=2,K114-SUM(M$8:M113),IF(X113=2,1-SUM(M$8:M113)," "))))</f>
        <v xml:space="preserve"> </v>
      </c>
      <c r="N114" s="1" t="str">
        <f t="shared" si="29"/>
        <v xml:space="preserve"> </v>
      </c>
      <c r="P114" s="3" t="str">
        <f>IF(O114="Plus",$K114,IF(O114="Basis",$K114-SUM(P$8:P113),IF(O114="Breedte",$K114-SUM(P$8:P113),IF(O113="Breedte",1-SUM(P$8:P113)," "))))</f>
        <v xml:space="preserve"> </v>
      </c>
      <c r="Q114" s="57" t="str">
        <f t="shared" si="30"/>
        <v/>
      </c>
      <c r="R114" s="180">
        <f t="shared" si="31"/>
        <v>132</v>
      </c>
      <c r="S114" s="12">
        <f t="shared" si="40"/>
        <v>54</v>
      </c>
      <c r="T114" s="18">
        <f t="shared" si="32"/>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3"/>
        <v>1</v>
      </c>
      <c r="Z114" s="12">
        <f t="shared" si="34"/>
        <v>1</v>
      </c>
      <c r="AA114" s="12">
        <f t="shared" si="35"/>
        <v>1</v>
      </c>
      <c r="AB114" s="12">
        <f t="shared" si="36"/>
        <v>1</v>
      </c>
      <c r="AD114" s="12">
        <f t="shared" si="41"/>
        <v>54</v>
      </c>
      <c r="AE114" s="18">
        <f t="shared" si="37"/>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8"/>
        <v>1</v>
      </c>
      <c r="AK114" s="12">
        <f t="shared" si="42"/>
        <v>1</v>
      </c>
      <c r="AL114" s="12">
        <f t="shared" si="43"/>
        <v>1</v>
      </c>
      <c r="AM114" s="12">
        <f t="shared" si="44"/>
        <v>1</v>
      </c>
    </row>
    <row r="115" spans="1:39" ht="12" customHeight="1" x14ac:dyDescent="0.25">
      <c r="A115" s="5">
        <f t="shared" si="24"/>
        <v>0</v>
      </c>
      <c r="B115" s="5">
        <f t="shared" si="25"/>
        <v>0</v>
      </c>
      <c r="C115" s="14">
        <f t="shared" si="39"/>
        <v>53</v>
      </c>
      <c r="F115" s="242">
        <f>VLOOKUP(C115,Blad1!$A:$M,13,0)</f>
        <v>131</v>
      </c>
      <c r="G115" s="67" t="str">
        <f t="shared" si="26"/>
        <v/>
      </c>
      <c r="H115" s="4" t="str">
        <f>IF(G115="I",$K115,IF(G115="II",$K115-SUM(H$8:H114),IF(G115="III",$K115-SUM(H$8:H114),IF(G115="IV",$K115-SUM(H$8:H114),IF(G115="V",1-SUM(H$8:H114)," ")))))</f>
        <v xml:space="preserve"> </v>
      </c>
      <c r="I115" s="68" t="str">
        <f t="shared" si="27"/>
        <v/>
      </c>
      <c r="J115" s="43" t="str">
        <f>IF(I115="A",$K115,IF(I115="B",$K115-SUM(J$8:J114),IF(I115="C",$K115-SUM(J$8:J114),IF(I115="D",$K115-SUM(J$8:J114),IF(I115="E",1-SUM(J$8:J114)," ")))))</f>
        <v xml:space="preserve"> </v>
      </c>
      <c r="K115" s="1">
        <f>IF(C$4=0,0,(SUM(D$8:D115)/C$4))</f>
        <v>0</v>
      </c>
      <c r="L115" s="9" t="str">
        <f t="shared" si="28"/>
        <v xml:space="preserve"> </v>
      </c>
      <c r="M115" s="2" t="str">
        <f>IF(U115=2,K115,IF(W115=2,K115-SUM(M$8:M114),IF(X115=2,K115-SUM(M$8:M114),IF(X114=2,1-SUM(M$8:M114)," "))))</f>
        <v xml:space="preserve"> </v>
      </c>
      <c r="N115" s="1" t="str">
        <f t="shared" si="29"/>
        <v xml:space="preserve"> </v>
      </c>
      <c r="P115" s="3" t="str">
        <f>IF(O115="Plus",$K115,IF(O115="Basis",$K115-SUM(P$8:P114),IF(O115="Breedte",$K115-SUM(P$8:P114),IF(O114="Breedte",1-SUM(P$8:P114)," "))))</f>
        <v xml:space="preserve"> </v>
      </c>
      <c r="Q115" s="57" t="str">
        <f t="shared" si="30"/>
        <v/>
      </c>
      <c r="R115" s="180">
        <f t="shared" si="31"/>
        <v>131</v>
      </c>
      <c r="S115" s="12">
        <f t="shared" si="40"/>
        <v>53</v>
      </c>
      <c r="T115" s="18">
        <f t="shared" si="32"/>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3"/>
        <v>1</v>
      </c>
      <c r="Z115" s="12">
        <f t="shared" si="34"/>
        <v>1</v>
      </c>
      <c r="AA115" s="12">
        <f t="shared" si="35"/>
        <v>1</v>
      </c>
      <c r="AB115" s="12">
        <f t="shared" si="36"/>
        <v>1</v>
      </c>
      <c r="AD115" s="12">
        <f t="shared" si="41"/>
        <v>53</v>
      </c>
      <c r="AE115" s="18">
        <f t="shared" si="37"/>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8"/>
        <v>1</v>
      </c>
      <c r="AK115" s="12">
        <f t="shared" si="42"/>
        <v>1</v>
      </c>
      <c r="AL115" s="12">
        <f t="shared" si="43"/>
        <v>1</v>
      </c>
      <c r="AM115" s="12">
        <f t="shared" si="44"/>
        <v>1</v>
      </c>
    </row>
    <row r="116" spans="1:39" ht="12" customHeight="1" x14ac:dyDescent="0.25">
      <c r="A116" s="5">
        <f t="shared" si="24"/>
        <v>0</v>
      </c>
      <c r="B116" s="5">
        <f t="shared" si="25"/>
        <v>0</v>
      </c>
      <c r="C116" s="14">
        <f t="shared" si="39"/>
        <v>52</v>
      </c>
      <c r="F116" s="242">
        <f>VLOOKUP(C116,Blad1!$A:$M,13,0)</f>
        <v>130</v>
      </c>
      <c r="G116" s="67" t="str">
        <f t="shared" si="26"/>
        <v/>
      </c>
      <c r="H116" s="4" t="str">
        <f>IF(G116="I",$K116,IF(G116="II",$K116-SUM(H$8:H115),IF(G116="III",$K116-SUM(H$8:H115),IF(G116="IV",$K116-SUM(H$8:H115),IF(G116="V",1-SUM(H$8:H115)," ")))))</f>
        <v xml:space="preserve"> </v>
      </c>
      <c r="I116" s="68" t="str">
        <f t="shared" si="27"/>
        <v/>
      </c>
      <c r="J116" s="43" t="str">
        <f>IF(I116="A",$K116,IF(I116="B",$K116-SUM(J$8:J115),IF(I116="C",$K116-SUM(J$8:J115),IF(I116="D",$K116-SUM(J$8:J115),IF(I116="E",1-SUM(J$8:J115)," ")))))</f>
        <v xml:space="preserve"> </v>
      </c>
      <c r="K116" s="1">
        <f>IF(C$4=0,0,(SUM(D$8:D116)/C$4))</f>
        <v>0</v>
      </c>
      <c r="L116" s="9" t="str">
        <f t="shared" si="28"/>
        <v xml:space="preserve"> </v>
      </c>
      <c r="M116" s="2" t="str">
        <f>IF(U116=2,K116,IF(W116=2,K116-SUM(M$8:M115),IF(X116=2,K116-SUM(M$8:M115),IF(X115=2,1-SUM(M$8:M115)," "))))</f>
        <v xml:space="preserve"> </v>
      </c>
      <c r="N116" s="1" t="str">
        <f t="shared" si="29"/>
        <v xml:space="preserve"> </v>
      </c>
      <c r="P116" s="3" t="str">
        <f>IF(O116="Plus",$K116,IF(O116="Basis",$K116-SUM(P$8:P115),IF(O116="Breedte",$K116-SUM(P$8:P115),IF(O115="Breedte",1-SUM(P$8:P115)," "))))</f>
        <v xml:space="preserve"> </v>
      </c>
      <c r="Q116" s="57" t="str">
        <f t="shared" si="30"/>
        <v/>
      </c>
      <c r="R116" s="180">
        <f t="shared" si="31"/>
        <v>130</v>
      </c>
      <c r="S116" s="12">
        <f t="shared" si="40"/>
        <v>52</v>
      </c>
      <c r="T116" s="18">
        <f t="shared" si="32"/>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3"/>
        <v>1</v>
      </c>
      <c r="Z116" s="12">
        <f t="shared" si="34"/>
        <v>1</v>
      </c>
      <c r="AA116" s="12">
        <f t="shared" si="35"/>
        <v>1</v>
      </c>
      <c r="AB116" s="12">
        <f t="shared" si="36"/>
        <v>1</v>
      </c>
      <c r="AD116" s="12">
        <f t="shared" si="41"/>
        <v>52</v>
      </c>
      <c r="AE116" s="18">
        <f t="shared" si="37"/>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8"/>
        <v>1</v>
      </c>
      <c r="AK116" s="12">
        <f t="shared" si="42"/>
        <v>1</v>
      </c>
      <c r="AL116" s="12">
        <f t="shared" si="43"/>
        <v>1</v>
      </c>
      <c r="AM116" s="12">
        <f t="shared" si="44"/>
        <v>1</v>
      </c>
    </row>
    <row r="117" spans="1:39" ht="12" customHeight="1" x14ac:dyDescent="0.25">
      <c r="A117" s="5">
        <f t="shared" si="24"/>
        <v>0</v>
      </c>
      <c r="B117" s="5">
        <f t="shared" si="25"/>
        <v>0</v>
      </c>
      <c r="C117" s="14">
        <f t="shared" si="39"/>
        <v>51</v>
      </c>
      <c r="F117" s="242">
        <f>VLOOKUP(C117,Blad1!$A:$M,13,0)</f>
        <v>129</v>
      </c>
      <c r="G117" s="67" t="str">
        <f t="shared" si="26"/>
        <v/>
      </c>
      <c r="H117" s="4" t="str">
        <f>IF(G117="I",$K117,IF(G117="II",$K117-SUM(H$8:H116),IF(G117="III",$K117-SUM(H$8:H116),IF(G117="IV",$K117-SUM(H$8:H116),IF(G117="V",1-SUM(H$8:H116)," ")))))</f>
        <v xml:space="preserve"> </v>
      </c>
      <c r="I117" s="68" t="str">
        <f t="shared" si="27"/>
        <v/>
      </c>
      <c r="J117" s="43" t="str">
        <f>IF(I117="A",$K117,IF(I117="B",$K117-SUM(J$8:J116),IF(I117="C",$K117-SUM(J$8:J116),IF(I117="D",$K117-SUM(J$8:J116),IF(I117="E",1-SUM(J$8:J116)," ")))))</f>
        <v xml:space="preserve"> </v>
      </c>
      <c r="K117" s="1">
        <f>IF(C$4=0,0,(SUM(D$8:D117)/C$4))</f>
        <v>0</v>
      </c>
      <c r="L117" s="9" t="str">
        <f t="shared" si="28"/>
        <v xml:space="preserve"> </v>
      </c>
      <c r="M117" s="2" t="str">
        <f>IF(U117=2,K117,IF(W117=2,K117-SUM(M$8:M116),IF(X117=2,K117-SUM(M$8:M116),IF(X116=2,1-SUM(M$8:M116)," "))))</f>
        <v xml:space="preserve"> </v>
      </c>
      <c r="N117" s="1" t="str">
        <f t="shared" si="29"/>
        <v xml:space="preserve"> </v>
      </c>
      <c r="P117" s="3" t="str">
        <f>IF(O117="Plus",$K117,IF(O117="Basis",$K117-SUM(P$8:P116),IF(O117="Breedte",$K117-SUM(P$8:P116),IF(O116="Breedte",1-SUM(P$8:P116)," "))))</f>
        <v xml:space="preserve"> </v>
      </c>
      <c r="Q117" s="57" t="str">
        <f t="shared" si="30"/>
        <v/>
      </c>
      <c r="R117" s="180">
        <f t="shared" si="31"/>
        <v>129</v>
      </c>
      <c r="S117" s="12">
        <f t="shared" si="40"/>
        <v>51</v>
      </c>
      <c r="T117" s="18">
        <f t="shared" si="32"/>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3"/>
        <v>1</v>
      </c>
      <c r="Z117" s="12">
        <f t="shared" si="34"/>
        <v>1</v>
      </c>
      <c r="AA117" s="12">
        <f t="shared" si="35"/>
        <v>1</v>
      </c>
      <c r="AB117" s="12">
        <f t="shared" si="36"/>
        <v>1</v>
      </c>
      <c r="AD117" s="12">
        <f t="shared" si="41"/>
        <v>51</v>
      </c>
      <c r="AE117" s="18">
        <f t="shared" si="37"/>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8"/>
        <v>1</v>
      </c>
      <c r="AK117" s="12">
        <f t="shared" si="42"/>
        <v>1</v>
      </c>
      <c r="AL117" s="12">
        <f t="shared" si="43"/>
        <v>1</v>
      </c>
      <c r="AM117" s="12">
        <f t="shared" si="44"/>
        <v>1</v>
      </c>
    </row>
    <row r="118" spans="1:39" ht="12" customHeight="1" x14ac:dyDescent="0.25">
      <c r="A118" s="5">
        <f t="shared" si="24"/>
        <v>0</v>
      </c>
      <c r="B118" s="5">
        <f t="shared" si="25"/>
        <v>0</v>
      </c>
      <c r="C118" s="14">
        <f t="shared" si="39"/>
        <v>50</v>
      </c>
      <c r="F118" s="242">
        <f>VLOOKUP(C118,Blad1!$A:$M,13,0)</f>
        <v>128</v>
      </c>
      <c r="G118" s="67" t="str">
        <f t="shared" si="26"/>
        <v/>
      </c>
      <c r="H118" s="4" t="str">
        <f>IF(G118="I",$K118,IF(G118="II",$K118-SUM(H$8:H117),IF(G118="III",$K118-SUM(H$8:H117),IF(G118="IV",$K118-SUM(H$8:H117),IF(G118="V",1-SUM(H$8:H117)," ")))))</f>
        <v xml:space="preserve"> </v>
      </c>
      <c r="I118" s="68" t="str">
        <f t="shared" si="27"/>
        <v/>
      </c>
      <c r="J118" s="43" t="str">
        <f>IF(I118="A",$K118,IF(I118="B",$K118-SUM(J$8:J117),IF(I118="C",$K118-SUM(J$8:J117),IF(I118="D",$K118-SUM(J$8:J117),IF(I118="E",1-SUM(J$8:J117)," ")))))</f>
        <v xml:space="preserve"> </v>
      </c>
      <c r="K118" s="1">
        <f>IF(C$4=0,0,(SUM(D$8:D118)/C$4))</f>
        <v>0</v>
      </c>
      <c r="L118" s="9" t="str">
        <f t="shared" si="28"/>
        <v xml:space="preserve"> </v>
      </c>
      <c r="M118" s="2" t="str">
        <f>IF(U118=2,K118,IF(W118=2,K118-SUM(M$8:M117),IF(X118=2,K118-SUM(M$8:M117),IF(X117=2,1-SUM(M$8:M117)," "))))</f>
        <v xml:space="preserve"> </v>
      </c>
      <c r="N118" s="1" t="str">
        <f t="shared" si="29"/>
        <v xml:space="preserve"> </v>
      </c>
      <c r="P118" s="3" t="str">
        <f>IF(O118="Plus",$K118,IF(O118="Basis",$K118-SUM(P$8:P117),IF(O118="Breedte",$K118-SUM(P$8:P117),IF(O117="Breedte",1-SUM(P$8:P117)," "))))</f>
        <v xml:space="preserve"> </v>
      </c>
      <c r="Q118" s="57" t="str">
        <f t="shared" si="30"/>
        <v/>
      </c>
      <c r="R118" s="180">
        <f t="shared" si="31"/>
        <v>128</v>
      </c>
      <c r="S118" s="12">
        <f t="shared" si="40"/>
        <v>50</v>
      </c>
      <c r="T118" s="18">
        <f t="shared" si="32"/>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3"/>
        <v>1</v>
      </c>
      <c r="Z118" s="12">
        <f t="shared" si="34"/>
        <v>1</v>
      </c>
      <c r="AA118" s="12">
        <f t="shared" si="35"/>
        <v>1</v>
      </c>
      <c r="AB118" s="12">
        <f t="shared" si="36"/>
        <v>1</v>
      </c>
      <c r="AD118" s="12">
        <f t="shared" si="41"/>
        <v>50</v>
      </c>
      <c r="AE118" s="18">
        <f t="shared" si="37"/>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8"/>
        <v>1</v>
      </c>
      <c r="AK118" s="12">
        <f t="shared" si="42"/>
        <v>1</v>
      </c>
      <c r="AL118" s="12">
        <f t="shared" si="43"/>
        <v>1</v>
      </c>
      <c r="AM118" s="12">
        <f t="shared" si="44"/>
        <v>1</v>
      </c>
    </row>
    <row r="119" spans="1:39" ht="12" customHeight="1" x14ac:dyDescent="0.25">
      <c r="A119" s="5">
        <f t="shared" si="24"/>
        <v>0</v>
      </c>
      <c r="B119" s="5">
        <f t="shared" si="25"/>
        <v>0</v>
      </c>
      <c r="C119" s="14">
        <f t="shared" si="39"/>
        <v>49</v>
      </c>
      <c r="F119" s="242">
        <f>VLOOKUP(C119,Blad1!$A:$M,13,0)</f>
        <v>127</v>
      </c>
      <c r="G119" s="67" t="str">
        <f t="shared" si="26"/>
        <v/>
      </c>
      <c r="H119" s="4" t="str">
        <f>IF(G119="I",$K119,IF(G119="II",$K119-SUM(H$8:H118),IF(G119="III",$K119-SUM(H$8:H118),IF(G119="IV",$K119-SUM(H$8:H118),IF(G119="V",1-SUM(H$8:H118)," ")))))</f>
        <v xml:space="preserve"> </v>
      </c>
      <c r="I119" s="68" t="str">
        <f t="shared" si="27"/>
        <v/>
      </c>
      <c r="J119" s="43" t="str">
        <f>IF(I119="A",$K119,IF(I119="B",$K119-SUM(J$8:J118),IF(I119="C",$K119-SUM(J$8:J118),IF(I119="D",$K119-SUM(J$8:J118),IF(I119="E",1-SUM(J$8:J118)," ")))))</f>
        <v xml:space="preserve"> </v>
      </c>
      <c r="K119" s="1">
        <f>IF(C$4=0,0,(SUM(D$8:D119)/C$4))</f>
        <v>0</v>
      </c>
      <c r="L119" s="9" t="str">
        <f t="shared" si="28"/>
        <v xml:space="preserve"> </v>
      </c>
      <c r="M119" s="2" t="str">
        <f>IF(U119=2,K119,IF(W119=2,K119-SUM(M$8:M118),IF(X119=2,K119-SUM(M$8:M118),IF(X118=2,1-SUM(M$8:M118)," "))))</f>
        <v xml:space="preserve"> </v>
      </c>
      <c r="N119" s="1" t="str">
        <f t="shared" si="29"/>
        <v xml:space="preserve"> </v>
      </c>
      <c r="P119" s="3" t="str">
        <f>IF(O119="Plus",$K119,IF(O119="Basis",$K119-SUM(P$8:P118),IF(O119="Breedte",$K119-SUM(P$8:P118),IF(O118="Breedte",1-SUM(P$8:P118)," "))))</f>
        <v xml:space="preserve"> </v>
      </c>
      <c r="Q119" s="57" t="str">
        <f t="shared" si="30"/>
        <v/>
      </c>
      <c r="R119" s="180">
        <f t="shared" si="31"/>
        <v>127</v>
      </c>
      <c r="S119" s="12">
        <f t="shared" si="40"/>
        <v>49</v>
      </c>
      <c r="T119" s="18">
        <f t="shared" si="32"/>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3"/>
        <v>1</v>
      </c>
      <c r="Z119" s="12">
        <f t="shared" si="34"/>
        <v>1</v>
      </c>
      <c r="AA119" s="12">
        <f t="shared" si="35"/>
        <v>1</v>
      </c>
      <c r="AB119" s="12">
        <f t="shared" si="36"/>
        <v>1</v>
      </c>
      <c r="AD119" s="12">
        <f t="shared" si="41"/>
        <v>49</v>
      </c>
      <c r="AE119" s="18">
        <f t="shared" si="37"/>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8"/>
        <v>1</v>
      </c>
      <c r="AK119" s="12">
        <f t="shared" si="42"/>
        <v>1</v>
      </c>
      <c r="AL119" s="12">
        <f t="shared" si="43"/>
        <v>1</v>
      </c>
      <c r="AM119" s="12">
        <f t="shared" si="44"/>
        <v>1</v>
      </c>
    </row>
    <row r="120" spans="1:39" ht="12" customHeight="1" x14ac:dyDescent="0.25">
      <c r="A120" s="5">
        <f t="shared" si="24"/>
        <v>0</v>
      </c>
      <c r="B120" s="5">
        <f t="shared" si="25"/>
        <v>0</v>
      </c>
      <c r="C120" s="14">
        <f t="shared" si="39"/>
        <v>48</v>
      </c>
      <c r="F120" s="242">
        <f>VLOOKUP(C120,Blad1!$A:$M,13,0)</f>
        <v>126</v>
      </c>
      <c r="G120" s="67" t="str">
        <f t="shared" si="26"/>
        <v/>
      </c>
      <c r="H120" s="4" t="str">
        <f>IF(G120="I",$K120,IF(G120="II",$K120-SUM(H$8:H119),IF(G120="III",$K120-SUM(H$8:H119),IF(G120="IV",$K120-SUM(H$8:H119),IF(G120="V",1-SUM(H$8:H119)," ")))))</f>
        <v xml:space="preserve"> </v>
      </c>
      <c r="I120" s="68" t="str">
        <f t="shared" si="27"/>
        <v/>
      </c>
      <c r="J120" s="43" t="str">
        <f>IF(I120="A",$K120,IF(I120="B",$K120-SUM(J$8:J119),IF(I120="C",$K120-SUM(J$8:J119),IF(I120="D",$K120-SUM(J$8:J119),IF(I120="E",1-SUM(J$8:J119)," ")))))</f>
        <v xml:space="preserve"> </v>
      </c>
      <c r="K120" s="1">
        <f>IF(C$4=0,0,(SUM(D$8:D120)/C$4))</f>
        <v>0</v>
      </c>
      <c r="L120" s="9" t="str">
        <f t="shared" si="28"/>
        <v xml:space="preserve"> </v>
      </c>
      <c r="M120" s="2" t="str">
        <f>IF(U120=2,K120,IF(W120=2,K120-SUM(M$8:M119),IF(X120=2,K120-SUM(M$8:M119),IF(X119=2,1-SUM(M$8:M119)," "))))</f>
        <v xml:space="preserve"> </v>
      </c>
      <c r="N120" s="1" t="str">
        <f t="shared" si="29"/>
        <v xml:space="preserve"> </v>
      </c>
      <c r="P120" s="3" t="str">
        <f>IF(O120="Plus",$K120,IF(O120="Basis",$K120-SUM(P$8:P119),IF(O120="Breedte",$K120-SUM(P$8:P119),IF(O119="Breedte",1-SUM(P$8:P119)," "))))</f>
        <v xml:space="preserve"> </v>
      </c>
      <c r="Q120" s="57" t="str">
        <f t="shared" si="30"/>
        <v/>
      </c>
      <c r="R120" s="180">
        <f t="shared" si="31"/>
        <v>126</v>
      </c>
      <c r="S120" s="12">
        <f t="shared" si="40"/>
        <v>48</v>
      </c>
      <c r="T120" s="18">
        <f t="shared" si="32"/>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3"/>
        <v>1</v>
      </c>
      <c r="Z120" s="12">
        <f t="shared" si="34"/>
        <v>1</v>
      </c>
      <c r="AA120" s="12">
        <f t="shared" si="35"/>
        <v>1</v>
      </c>
      <c r="AB120" s="12">
        <f t="shared" si="36"/>
        <v>1</v>
      </c>
      <c r="AD120" s="12">
        <f t="shared" si="41"/>
        <v>48</v>
      </c>
      <c r="AE120" s="18">
        <f t="shared" si="37"/>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8"/>
        <v>1</v>
      </c>
      <c r="AK120" s="12">
        <f t="shared" si="42"/>
        <v>1</v>
      </c>
      <c r="AL120" s="12">
        <f t="shared" si="43"/>
        <v>1</v>
      </c>
      <c r="AM120" s="12">
        <f t="shared" si="44"/>
        <v>1</v>
      </c>
    </row>
    <row r="121" spans="1:39" ht="12" customHeight="1" x14ac:dyDescent="0.25">
      <c r="A121" s="5">
        <f t="shared" si="24"/>
        <v>0</v>
      </c>
      <c r="B121" s="5">
        <f t="shared" si="25"/>
        <v>0</v>
      </c>
      <c r="C121" s="14">
        <f t="shared" si="39"/>
        <v>47</v>
      </c>
      <c r="F121" s="242">
        <f>VLOOKUP(C121,Blad1!$A:$M,13,0)</f>
        <v>125</v>
      </c>
      <c r="G121" s="67" t="str">
        <f t="shared" si="26"/>
        <v/>
      </c>
      <c r="H121" s="4" t="str">
        <f>IF(G121="I",$K121,IF(G121="II",$K121-SUM(H$8:H120),IF(G121="III",$K121-SUM(H$8:H120),IF(G121="IV",$K121-SUM(H$8:H120),IF(G121="V",1-SUM(H$8:H120)," ")))))</f>
        <v xml:space="preserve"> </v>
      </c>
      <c r="I121" s="68" t="str">
        <f t="shared" si="27"/>
        <v/>
      </c>
      <c r="J121" s="43" t="str">
        <f>IF(I121="A",$K121,IF(I121="B",$K121-SUM(J$8:J120),IF(I121="C",$K121-SUM(J$8:J120),IF(I121="D",$K121-SUM(J$8:J120),IF(I121="E",1-SUM(J$8:J120)," ")))))</f>
        <v xml:space="preserve"> </v>
      </c>
      <c r="K121" s="1">
        <f>IF(C$4=0,0,(SUM(D$8:D121)/C$4))</f>
        <v>0</v>
      </c>
      <c r="L121" s="9" t="str">
        <f t="shared" si="28"/>
        <v xml:space="preserve"> </v>
      </c>
      <c r="M121" s="2" t="str">
        <f>IF(U121=2,K121,IF(W121=2,K121-SUM(M$8:M120),IF(X121=2,K121-SUM(M$8:M120),IF(X120=2,1-SUM(M$8:M120)," "))))</f>
        <v xml:space="preserve"> </v>
      </c>
      <c r="N121" s="1" t="str">
        <f t="shared" si="29"/>
        <v xml:space="preserve"> </v>
      </c>
      <c r="P121" s="3" t="str">
        <f>IF(O121="Plus",$K121,IF(O121="Basis",$K121-SUM(P$8:P120),IF(O121="Breedte",$K121-SUM(P$8:P120),IF(O120="Breedte",1-SUM(P$8:P120)," "))))</f>
        <v xml:space="preserve"> </v>
      </c>
      <c r="Q121" s="57" t="str">
        <f t="shared" si="30"/>
        <v/>
      </c>
      <c r="R121" s="180">
        <f t="shared" si="31"/>
        <v>125</v>
      </c>
      <c r="S121" s="12">
        <f t="shared" si="40"/>
        <v>47</v>
      </c>
      <c r="T121" s="18">
        <f t="shared" si="32"/>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3"/>
        <v>1</v>
      </c>
      <c r="Z121" s="12">
        <f t="shared" si="34"/>
        <v>1</v>
      </c>
      <c r="AA121" s="12">
        <f t="shared" si="35"/>
        <v>1</v>
      </c>
      <c r="AB121" s="12">
        <f t="shared" si="36"/>
        <v>1</v>
      </c>
      <c r="AD121" s="12">
        <f t="shared" si="41"/>
        <v>47</v>
      </c>
      <c r="AE121" s="18">
        <f t="shared" si="37"/>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8"/>
        <v>1</v>
      </c>
      <c r="AK121" s="12">
        <f t="shared" si="42"/>
        <v>1</v>
      </c>
      <c r="AL121" s="12">
        <f t="shared" si="43"/>
        <v>1</v>
      </c>
      <c r="AM121" s="12">
        <f t="shared" si="44"/>
        <v>1</v>
      </c>
    </row>
    <row r="122" spans="1:39" ht="12" customHeight="1" x14ac:dyDescent="0.25">
      <c r="A122" s="5">
        <f t="shared" si="24"/>
        <v>0</v>
      </c>
      <c r="B122" s="5">
        <f t="shared" si="25"/>
        <v>0</v>
      </c>
      <c r="C122" s="14">
        <f t="shared" si="39"/>
        <v>46</v>
      </c>
      <c r="F122" s="242">
        <f>VLOOKUP(C122,Blad1!$A:$M,13,0)</f>
        <v>124</v>
      </c>
      <c r="G122" s="67" t="str">
        <f t="shared" si="26"/>
        <v/>
      </c>
      <c r="H122" s="4" t="str">
        <f>IF(G122="I",$K122,IF(G122="II",$K122-SUM(H$8:H121),IF(G122="III",$K122-SUM(H$8:H121),IF(G122="IV",$K122-SUM(H$8:H121),IF(G122="V",1-SUM(H$8:H121)," ")))))</f>
        <v xml:space="preserve"> </v>
      </c>
      <c r="I122" s="68" t="str">
        <f t="shared" si="27"/>
        <v/>
      </c>
      <c r="J122" s="43" t="str">
        <f>IF(I122="A",$K122,IF(I122="B",$K122-SUM(J$8:J121),IF(I122="C",$K122-SUM(J$8:J121),IF(I122="D",$K122-SUM(J$8:J121),IF(I122="E",1-SUM(J$8:J121)," ")))))</f>
        <v xml:space="preserve"> </v>
      </c>
      <c r="K122" s="1">
        <f>IF(C$4=0,0,(SUM(D$8:D122)/C$4))</f>
        <v>0</v>
      </c>
      <c r="L122" s="9" t="str">
        <f t="shared" si="28"/>
        <v xml:space="preserve"> </v>
      </c>
      <c r="M122" s="2" t="str">
        <f>IF(U122=2,K122,IF(W122=2,K122-SUM(M$8:M121),IF(X122=2,K122-SUM(M$8:M121),IF(X121=2,1-SUM(M$8:M121)," "))))</f>
        <v xml:space="preserve"> </v>
      </c>
      <c r="N122" s="1" t="str">
        <f t="shared" si="29"/>
        <v xml:space="preserve"> </v>
      </c>
      <c r="P122" s="3" t="str">
        <f>IF(O122="Plus",$K122,IF(O122="Basis",$K122-SUM(P$8:P121),IF(O122="Breedte",$K122-SUM(P$8:P121),IF(O121="Breedte",1-SUM(P$8:P121)," "))))</f>
        <v xml:space="preserve"> </v>
      </c>
      <c r="Q122" s="57" t="str">
        <f t="shared" si="30"/>
        <v/>
      </c>
      <c r="R122" s="180">
        <f t="shared" si="31"/>
        <v>124</v>
      </c>
      <c r="S122" s="12">
        <f t="shared" si="40"/>
        <v>46</v>
      </c>
      <c r="T122" s="18">
        <f t="shared" si="32"/>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3"/>
        <v>1</v>
      </c>
      <c r="Z122" s="12">
        <f t="shared" si="34"/>
        <v>1</v>
      </c>
      <c r="AA122" s="12">
        <f t="shared" si="35"/>
        <v>1</v>
      </c>
      <c r="AB122" s="12">
        <f t="shared" si="36"/>
        <v>1</v>
      </c>
      <c r="AD122" s="12">
        <f t="shared" si="41"/>
        <v>46</v>
      </c>
      <c r="AE122" s="18">
        <f t="shared" si="37"/>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8"/>
        <v>1</v>
      </c>
      <c r="AK122" s="12">
        <f t="shared" si="42"/>
        <v>1</v>
      </c>
      <c r="AL122" s="12">
        <f t="shared" si="43"/>
        <v>1</v>
      </c>
      <c r="AM122" s="12">
        <f t="shared" si="44"/>
        <v>1</v>
      </c>
    </row>
    <row r="123" spans="1:39" ht="12" customHeight="1" x14ac:dyDescent="0.25">
      <c r="A123" s="5">
        <f t="shared" si="24"/>
        <v>0</v>
      </c>
      <c r="B123" s="5">
        <f t="shared" si="25"/>
        <v>0</v>
      </c>
      <c r="C123" s="14">
        <f t="shared" si="39"/>
        <v>45</v>
      </c>
      <c r="F123" s="242">
        <f>VLOOKUP(C123,Blad1!$A:$M,13,0)</f>
        <v>123</v>
      </c>
      <c r="G123" s="67" t="str">
        <f t="shared" si="26"/>
        <v/>
      </c>
      <c r="H123" s="4" t="str">
        <f>IF(G123="I",$K123,IF(G123="II",$K123-SUM(H$8:H122),IF(G123="III",$K123-SUM(H$8:H122),IF(G123="IV",$K123-SUM(H$8:H122),IF(G123="V",1-SUM(H$8:H122)," ")))))</f>
        <v xml:space="preserve"> </v>
      </c>
      <c r="I123" s="68" t="str">
        <f t="shared" si="27"/>
        <v/>
      </c>
      <c r="J123" s="43" t="str">
        <f>IF(I123="A",$K123,IF(I123="B",$K123-SUM(J$8:J122),IF(I123="C",$K123-SUM(J$8:J122),IF(I123="D",$K123-SUM(J$8:J122),IF(I123="E",1-SUM(J$8:J122)," ")))))</f>
        <v xml:space="preserve"> </v>
      </c>
      <c r="K123" s="1">
        <f>IF(C$4=0,0,(SUM(D$8:D123)/C$4))</f>
        <v>0</v>
      </c>
      <c r="L123" s="9" t="str">
        <f t="shared" si="28"/>
        <v xml:space="preserve"> </v>
      </c>
      <c r="M123" s="2" t="str">
        <f>IF(U123=2,K123,IF(W123=2,K123-SUM(M$8:M122),IF(X123=2,K123-SUM(M$8:M122),IF(X122=2,1-SUM(M$8:M122)," "))))</f>
        <v xml:space="preserve"> </v>
      </c>
      <c r="N123" s="1" t="str">
        <f t="shared" si="29"/>
        <v xml:space="preserve"> </v>
      </c>
      <c r="P123" s="3" t="str">
        <f>IF(O123="Plus",$K123,IF(O123="Basis",$K123-SUM(P$8:P122),IF(O123="Breedte",$K123-SUM(P$8:P122),IF(O122="Breedte",1-SUM(P$8:P122)," "))))</f>
        <v xml:space="preserve"> </v>
      </c>
      <c r="Q123" s="57" t="str">
        <f t="shared" si="30"/>
        <v/>
      </c>
      <c r="R123" s="180">
        <f t="shared" si="31"/>
        <v>123</v>
      </c>
      <c r="S123" s="12">
        <f t="shared" si="40"/>
        <v>45</v>
      </c>
      <c r="T123" s="18">
        <f t="shared" si="32"/>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3"/>
        <v>1</v>
      </c>
      <c r="Z123" s="12">
        <f t="shared" si="34"/>
        <v>1</v>
      </c>
      <c r="AA123" s="12">
        <f t="shared" si="35"/>
        <v>1</v>
      </c>
      <c r="AB123" s="12">
        <f t="shared" si="36"/>
        <v>1</v>
      </c>
      <c r="AD123" s="12">
        <f t="shared" si="41"/>
        <v>45</v>
      </c>
      <c r="AE123" s="18">
        <f t="shared" si="37"/>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8"/>
        <v>1</v>
      </c>
      <c r="AK123" s="12">
        <f t="shared" si="42"/>
        <v>1</v>
      </c>
      <c r="AL123" s="12">
        <f t="shared" si="43"/>
        <v>1</v>
      </c>
      <c r="AM123" s="12">
        <f t="shared" si="44"/>
        <v>1</v>
      </c>
    </row>
    <row r="124" spans="1:39" ht="12" customHeight="1" x14ac:dyDescent="0.25">
      <c r="A124" s="5">
        <f t="shared" si="24"/>
        <v>0</v>
      </c>
      <c r="B124" s="5">
        <f t="shared" si="25"/>
        <v>0</v>
      </c>
      <c r="C124" s="14">
        <f t="shared" si="39"/>
        <v>44</v>
      </c>
      <c r="F124" s="242">
        <f>VLOOKUP(C124,Blad1!$A:$M,13,0)</f>
        <v>122</v>
      </c>
      <c r="G124" s="67" t="str">
        <f t="shared" si="26"/>
        <v/>
      </c>
      <c r="H124" s="4" t="str">
        <f>IF(G124="I",$K124,IF(G124="II",$K124-SUM(H$8:H123),IF(G124="III",$K124-SUM(H$8:H123),IF(G124="IV",$K124-SUM(H$8:H123),IF(G124="V",1-SUM(H$8:H123)," ")))))</f>
        <v xml:space="preserve"> </v>
      </c>
      <c r="I124" s="68" t="str">
        <f t="shared" si="27"/>
        <v/>
      </c>
      <c r="J124" s="43" t="str">
        <f>IF(I124="A",$K124,IF(I124="B",$K124-SUM(J$8:J123),IF(I124="C",$K124-SUM(J$8:J123),IF(I124="D",$K124-SUM(J$8:J123),IF(I124="E",1-SUM(J$8:J123)," ")))))</f>
        <v xml:space="preserve"> </v>
      </c>
      <c r="K124" s="1">
        <f>IF(C$4=0,0,(SUM(D$8:D124)/C$4))</f>
        <v>0</v>
      </c>
      <c r="L124" s="9" t="str">
        <f t="shared" si="28"/>
        <v xml:space="preserve"> </v>
      </c>
      <c r="M124" s="2" t="str">
        <f>IF(U124=2,K124,IF(W124=2,K124-SUM(M$8:M123),IF(X124=2,K124-SUM(M$8:M123),IF(X123=2,1-SUM(M$8:M123)," "))))</f>
        <v xml:space="preserve"> </v>
      </c>
      <c r="N124" s="1" t="str">
        <f t="shared" si="29"/>
        <v xml:space="preserve"> </v>
      </c>
      <c r="P124" s="3" t="str">
        <f>IF(O124="Plus",$K124,IF(O124="Basis",$K124-SUM(P$8:P123),IF(O124="Breedte",$K124-SUM(P$8:P123),IF(O123="Breedte",1-SUM(P$8:P123)," "))))</f>
        <v xml:space="preserve"> </v>
      </c>
      <c r="Q124" s="57" t="str">
        <f t="shared" si="30"/>
        <v/>
      </c>
      <c r="R124" s="180">
        <f t="shared" si="31"/>
        <v>122</v>
      </c>
      <c r="S124" s="12">
        <f t="shared" si="40"/>
        <v>44</v>
      </c>
      <c r="T124" s="18">
        <f t="shared" si="32"/>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3"/>
        <v>1</v>
      </c>
      <c r="Z124" s="12">
        <f t="shared" si="34"/>
        <v>1</v>
      </c>
      <c r="AA124" s="12">
        <f t="shared" si="35"/>
        <v>1</v>
      </c>
      <c r="AB124" s="12">
        <f t="shared" si="36"/>
        <v>1</v>
      </c>
      <c r="AD124" s="12">
        <f t="shared" si="41"/>
        <v>44</v>
      </c>
      <c r="AE124" s="18">
        <f t="shared" si="37"/>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8"/>
        <v>1</v>
      </c>
      <c r="AK124" s="12">
        <f t="shared" si="42"/>
        <v>1</v>
      </c>
      <c r="AL124" s="12">
        <f t="shared" si="43"/>
        <v>1</v>
      </c>
      <c r="AM124" s="12">
        <f t="shared" si="44"/>
        <v>1</v>
      </c>
    </row>
    <row r="125" spans="1:39" ht="12" customHeight="1" x14ac:dyDescent="0.25">
      <c r="A125" s="5">
        <f t="shared" si="24"/>
        <v>0</v>
      </c>
      <c r="B125" s="5">
        <f t="shared" si="25"/>
        <v>0</v>
      </c>
      <c r="C125" s="14">
        <f t="shared" si="39"/>
        <v>43</v>
      </c>
      <c r="F125" s="242">
        <f>VLOOKUP(C125,Blad1!$A:$M,13,0)</f>
        <v>121</v>
      </c>
      <c r="G125" s="67" t="str">
        <f t="shared" si="26"/>
        <v/>
      </c>
      <c r="H125" s="4" t="str">
        <f>IF(G125="I",$K125,IF(G125="II",$K125-SUM(H$8:H124),IF(G125="III",$K125-SUM(H$8:H124),IF(G125="IV",$K125-SUM(H$8:H124),IF(G125="V",1-SUM(H$8:H124)," ")))))</f>
        <v xml:space="preserve"> </v>
      </c>
      <c r="I125" s="68" t="str">
        <f t="shared" si="27"/>
        <v/>
      </c>
      <c r="J125" s="43" t="str">
        <f>IF(I125="A",$K125,IF(I125="B",$K125-SUM(J$8:J124),IF(I125="C",$K125-SUM(J$8:J124),IF(I125="D",$K125-SUM(J$8:J124),IF(I125="E",1-SUM(J$8:J124)," ")))))</f>
        <v xml:space="preserve"> </v>
      </c>
      <c r="K125" s="1">
        <f>IF(C$4=0,0,(SUM(D$8:D125)/C$4))</f>
        <v>0</v>
      </c>
      <c r="L125" s="9" t="str">
        <f t="shared" si="28"/>
        <v xml:space="preserve"> </v>
      </c>
      <c r="M125" s="2" t="str">
        <f>IF(U125=2,K125,IF(W125=2,K125-SUM(M$8:M124),IF(X125=2,K125-SUM(M$8:M124),IF(X124=2,1-SUM(M$8:M124)," "))))</f>
        <v xml:space="preserve"> </v>
      </c>
      <c r="N125" s="1" t="str">
        <f t="shared" si="29"/>
        <v xml:space="preserve"> </v>
      </c>
      <c r="P125" s="3" t="str">
        <f>IF(O125="Plus",$K125,IF(O125="Basis",$K125-SUM(P$8:P124),IF(O125="Breedte",$K125-SUM(P$8:P124),IF(O124="Breedte",1-SUM(P$8:P124)," "))))</f>
        <v xml:space="preserve"> </v>
      </c>
      <c r="Q125" s="57" t="str">
        <f t="shared" si="30"/>
        <v/>
      </c>
      <c r="R125" s="180">
        <f t="shared" si="31"/>
        <v>121</v>
      </c>
      <c r="S125" s="12">
        <f t="shared" si="40"/>
        <v>43</v>
      </c>
      <c r="T125" s="18">
        <f t="shared" si="32"/>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3"/>
        <v>1</v>
      </c>
      <c r="Z125" s="12">
        <f t="shared" si="34"/>
        <v>1</v>
      </c>
      <c r="AA125" s="12">
        <f t="shared" si="35"/>
        <v>1</v>
      </c>
      <c r="AB125" s="12">
        <f t="shared" si="36"/>
        <v>1</v>
      </c>
      <c r="AD125" s="12">
        <f t="shared" si="41"/>
        <v>43</v>
      </c>
      <c r="AE125" s="18">
        <f t="shared" si="37"/>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8"/>
        <v>1</v>
      </c>
      <c r="AK125" s="12">
        <f t="shared" si="42"/>
        <v>1</v>
      </c>
      <c r="AL125" s="12">
        <f t="shared" si="43"/>
        <v>1</v>
      </c>
      <c r="AM125" s="12">
        <f t="shared" si="44"/>
        <v>1</v>
      </c>
    </row>
    <row r="126" spans="1:39" ht="12" customHeight="1" x14ac:dyDescent="0.25">
      <c r="A126" s="5">
        <f t="shared" si="24"/>
        <v>0</v>
      </c>
      <c r="B126" s="5">
        <f t="shared" si="25"/>
        <v>0</v>
      </c>
      <c r="C126" s="14">
        <f t="shared" si="39"/>
        <v>42</v>
      </c>
      <c r="F126" s="242">
        <f>VLOOKUP(C126,Blad1!$A:$M,13,0)</f>
        <v>120</v>
      </c>
      <c r="G126" s="67" t="str">
        <f t="shared" si="26"/>
        <v/>
      </c>
      <c r="H126" s="4" t="str">
        <f>IF(G126="I",$K126,IF(G126="II",$K126-SUM(H$8:H125),IF(G126="III",$K126-SUM(H$8:H125),IF(G126="IV",$K126-SUM(H$8:H125),IF(G126="V",1-SUM(H$8:H125)," ")))))</f>
        <v xml:space="preserve"> </v>
      </c>
      <c r="I126" s="68" t="str">
        <f t="shared" si="27"/>
        <v/>
      </c>
      <c r="J126" s="43" t="str">
        <f>IF(I126="A",$K126,IF(I126="B",$K126-SUM(J$8:J125),IF(I126="C",$K126-SUM(J$8:J125),IF(I126="D",$K126-SUM(J$8:J125),IF(I126="E",1-SUM(J$8:J125)," ")))))</f>
        <v xml:space="preserve"> </v>
      </c>
      <c r="K126" s="1">
        <f>IF(C$4=0,0,(SUM(D$8:D126)/C$4))</f>
        <v>0</v>
      </c>
      <c r="L126" s="9" t="str">
        <f t="shared" si="28"/>
        <v xml:space="preserve"> </v>
      </c>
      <c r="M126" s="2" t="str">
        <f>IF(U126=2,K126,IF(W126=2,K126-SUM(M$8:M125),IF(X126=2,K126-SUM(M$8:M125),IF(X125=2,1-SUM(M$8:M125)," "))))</f>
        <v xml:space="preserve"> </v>
      </c>
      <c r="N126" s="1" t="str">
        <f t="shared" si="29"/>
        <v xml:space="preserve"> </v>
      </c>
      <c r="P126" s="3" t="str">
        <f>IF(O126="Plus",$K126,IF(O126="Basis",$K126-SUM(P$8:P125),IF(O126="Breedte",$K126-SUM(P$8:P125),IF(O125="Breedte",1-SUM(P$8:P125)," "))))</f>
        <v xml:space="preserve"> </v>
      </c>
      <c r="Q126" s="57" t="str">
        <f t="shared" si="30"/>
        <v/>
      </c>
      <c r="R126" s="180">
        <f t="shared" si="31"/>
        <v>120</v>
      </c>
      <c r="S126" s="12">
        <f t="shared" si="40"/>
        <v>42</v>
      </c>
      <c r="T126" s="18">
        <f t="shared" si="32"/>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3"/>
        <v>1</v>
      </c>
      <c r="Z126" s="12">
        <f t="shared" si="34"/>
        <v>1</v>
      </c>
      <c r="AA126" s="12">
        <f t="shared" si="35"/>
        <v>1</v>
      </c>
      <c r="AB126" s="12">
        <f t="shared" si="36"/>
        <v>1</v>
      </c>
      <c r="AD126" s="12">
        <f t="shared" si="41"/>
        <v>42</v>
      </c>
      <c r="AE126" s="18">
        <f t="shared" si="37"/>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8"/>
        <v>1</v>
      </c>
      <c r="AK126" s="12">
        <f t="shared" si="42"/>
        <v>1</v>
      </c>
      <c r="AL126" s="12">
        <f t="shared" si="43"/>
        <v>1</v>
      </c>
      <c r="AM126" s="12">
        <f t="shared" si="44"/>
        <v>1</v>
      </c>
    </row>
    <row r="127" spans="1:39" ht="12" customHeight="1" x14ac:dyDescent="0.25">
      <c r="A127" s="5">
        <f t="shared" si="24"/>
        <v>0</v>
      </c>
      <c r="B127" s="5">
        <f t="shared" si="25"/>
        <v>0</v>
      </c>
      <c r="C127" s="14">
        <f t="shared" si="39"/>
        <v>41</v>
      </c>
      <c r="F127" s="242">
        <f>VLOOKUP(C127,Blad1!$A:$M,13,0)</f>
        <v>119</v>
      </c>
      <c r="G127" s="67" t="str">
        <f t="shared" si="26"/>
        <v/>
      </c>
      <c r="H127" s="4" t="str">
        <f>IF(G127="I",$K127,IF(G127="II",$K127-SUM(H$8:H126),IF(G127="III",$K127-SUM(H$8:H126),IF(G127="IV",$K127-SUM(H$8:H126),IF(G127="V",1-SUM(H$8:H126)," ")))))</f>
        <v xml:space="preserve"> </v>
      </c>
      <c r="I127" s="68" t="str">
        <f t="shared" si="27"/>
        <v/>
      </c>
      <c r="J127" s="43" t="str">
        <f>IF(I127="A",$K127,IF(I127="B",$K127-SUM(J$8:J126),IF(I127="C",$K127-SUM(J$8:J126),IF(I127="D",$K127-SUM(J$8:J126),IF(I127="E",1-SUM(J$8:J126)," ")))))</f>
        <v xml:space="preserve"> </v>
      </c>
      <c r="K127" s="1">
        <f>IF(C$4=0,0,(SUM(D$8:D127)/C$4))</f>
        <v>0</v>
      </c>
      <c r="L127" s="9" t="str">
        <f t="shared" si="28"/>
        <v xml:space="preserve"> </v>
      </c>
      <c r="M127" s="2" t="str">
        <f>IF(U127=2,K127,IF(W127=2,K127-SUM(M$8:M126),IF(X127=2,K127-SUM(M$8:M126),IF(X126=2,1-SUM(M$8:M126)," "))))</f>
        <v xml:space="preserve"> </v>
      </c>
      <c r="N127" s="1" t="str">
        <f t="shared" si="29"/>
        <v xml:space="preserve"> </v>
      </c>
      <c r="P127" s="3" t="str">
        <f>IF(O127="Plus",$K127,IF(O127="Basis",$K127-SUM(P$8:P126),IF(O127="Breedte",$K127-SUM(P$8:P126),IF(O126="Breedte",1-SUM(P$8:P126)," "))))</f>
        <v xml:space="preserve"> </v>
      </c>
      <c r="Q127" s="57" t="str">
        <f t="shared" si="30"/>
        <v/>
      </c>
      <c r="R127" s="180">
        <f t="shared" si="31"/>
        <v>119</v>
      </c>
      <c r="S127" s="12">
        <f t="shared" si="40"/>
        <v>41</v>
      </c>
      <c r="T127" s="18">
        <f t="shared" si="32"/>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3"/>
        <v>1</v>
      </c>
      <c r="Z127" s="12">
        <f t="shared" si="34"/>
        <v>1</v>
      </c>
      <c r="AA127" s="12">
        <f t="shared" si="35"/>
        <v>1</v>
      </c>
      <c r="AB127" s="12">
        <f t="shared" si="36"/>
        <v>1</v>
      </c>
      <c r="AD127" s="12">
        <f t="shared" si="41"/>
        <v>41</v>
      </c>
      <c r="AE127" s="18">
        <f t="shared" si="37"/>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8"/>
        <v>1</v>
      </c>
      <c r="AK127" s="12">
        <f t="shared" si="42"/>
        <v>1</v>
      </c>
      <c r="AL127" s="12">
        <f t="shared" si="43"/>
        <v>1</v>
      </c>
      <c r="AM127" s="12">
        <f t="shared" si="44"/>
        <v>1</v>
      </c>
    </row>
    <row r="128" spans="1:39" ht="12" customHeight="1" x14ac:dyDescent="0.25">
      <c r="A128" s="5">
        <f t="shared" si="24"/>
        <v>0</v>
      </c>
      <c r="B128" s="5">
        <f t="shared" si="25"/>
        <v>0</v>
      </c>
      <c r="C128" s="14">
        <f t="shared" si="39"/>
        <v>40</v>
      </c>
      <c r="F128" s="242">
        <f>VLOOKUP(C128,Blad1!$A:$M,13,0)</f>
        <v>118</v>
      </c>
      <c r="G128" s="67" t="str">
        <f t="shared" si="26"/>
        <v/>
      </c>
      <c r="H128" s="4" t="str">
        <f>IF(G128="I",$K128,IF(G128="II",$K128-SUM(H$8:H127),IF(G128="III",$K128-SUM(H$8:H127),IF(G128="IV",$K128-SUM(H$8:H127),IF(G128="V",1-SUM(H$8:H127)," ")))))</f>
        <v xml:space="preserve"> </v>
      </c>
      <c r="I128" s="68" t="str">
        <f t="shared" si="27"/>
        <v/>
      </c>
      <c r="J128" s="43" t="str">
        <f>IF(I128="A",$K128,IF(I128="B",$K128-SUM(J$8:J127),IF(I128="C",$K128-SUM(J$8:J127),IF(I128="D",$K128-SUM(J$8:J127),IF(I128="E",1-SUM(J$8:J127)," ")))))</f>
        <v xml:space="preserve"> </v>
      </c>
      <c r="K128" s="1">
        <f>IF(C$4=0,0,(SUM(D$8:D128)/C$4))</f>
        <v>0</v>
      </c>
      <c r="L128" s="9" t="str">
        <f t="shared" si="28"/>
        <v xml:space="preserve"> </v>
      </c>
      <c r="M128" s="2" t="str">
        <f>IF(U128=2,K128,IF(W128=2,K128-SUM(M$8:M127),IF(X128=2,K128-SUM(M$8:M127),IF(X127=2,1-SUM(M$8:M127)," "))))</f>
        <v xml:space="preserve"> </v>
      </c>
      <c r="N128" s="1" t="str">
        <f t="shared" si="29"/>
        <v xml:space="preserve"> </v>
      </c>
      <c r="P128" s="3" t="str">
        <f>IF(O128="Plus",$K128,IF(O128="Basis",$K128-SUM(P$8:P127),IF(O128="Breedte",$K128-SUM(P$8:P127),IF(O127="Breedte",1-SUM(P$8:P127)," "))))</f>
        <v xml:space="preserve"> </v>
      </c>
      <c r="Q128" s="57" t="str">
        <f t="shared" si="30"/>
        <v/>
      </c>
      <c r="R128" s="180">
        <f t="shared" si="31"/>
        <v>118</v>
      </c>
      <c r="S128" s="12">
        <f t="shared" si="40"/>
        <v>40</v>
      </c>
      <c r="T128" s="18">
        <f t="shared" si="32"/>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3"/>
        <v>1</v>
      </c>
      <c r="Z128" s="12">
        <f t="shared" si="34"/>
        <v>1</v>
      </c>
      <c r="AA128" s="12">
        <f t="shared" si="35"/>
        <v>1</v>
      </c>
      <c r="AB128" s="12">
        <f t="shared" si="36"/>
        <v>1</v>
      </c>
      <c r="AD128" s="12">
        <f t="shared" si="41"/>
        <v>40</v>
      </c>
      <c r="AE128" s="18">
        <f t="shared" si="37"/>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8"/>
        <v>1</v>
      </c>
      <c r="AK128" s="12">
        <f t="shared" si="42"/>
        <v>1</v>
      </c>
      <c r="AL128" s="12">
        <f t="shared" si="43"/>
        <v>1</v>
      </c>
      <c r="AM128" s="12">
        <f t="shared" si="44"/>
        <v>1</v>
      </c>
    </row>
    <row r="129" spans="1:39" ht="12" customHeight="1" x14ac:dyDescent="0.25">
      <c r="A129" s="5">
        <f t="shared" si="24"/>
        <v>0</v>
      </c>
      <c r="B129" s="5">
        <f t="shared" si="25"/>
        <v>0</v>
      </c>
      <c r="C129" s="14">
        <f t="shared" si="39"/>
        <v>39</v>
      </c>
      <c r="F129" s="242">
        <f>VLOOKUP(C129,Blad1!$A:$M,13,0)</f>
        <v>117</v>
      </c>
      <c r="G129" s="67" t="str">
        <f t="shared" si="26"/>
        <v/>
      </c>
      <c r="H129" s="4" t="str">
        <f>IF(G129="I",$K129,IF(G129="II",$K129-SUM(H$8:H128),IF(G129="III",$K129-SUM(H$8:H128),IF(G129="IV",$K129-SUM(H$8:H128),IF(G129="V",1-SUM(H$8:H128)," ")))))</f>
        <v xml:space="preserve"> </v>
      </c>
      <c r="I129" s="68" t="str">
        <f t="shared" si="27"/>
        <v/>
      </c>
      <c r="J129" s="43" t="str">
        <f>IF(I129="A",$K129,IF(I129="B",$K129-SUM(J$8:J128),IF(I129="C",$K129-SUM(J$8:J128),IF(I129="D",$K129-SUM(J$8:J128),IF(I129="E",1-SUM(J$8:J128)," ")))))</f>
        <v xml:space="preserve"> </v>
      </c>
      <c r="K129" s="1">
        <f>IF(C$4=0,0,(SUM(D$8:D129)/C$4))</f>
        <v>0</v>
      </c>
      <c r="L129" s="9" t="str">
        <f t="shared" si="28"/>
        <v xml:space="preserve"> </v>
      </c>
      <c r="M129" s="2" t="str">
        <f>IF(U129=2,K129,IF(W129=2,K129-SUM(M$8:M128),IF(X129=2,K129-SUM(M$8:M128),IF(X128=2,1-SUM(M$8:M128)," "))))</f>
        <v xml:space="preserve"> </v>
      </c>
      <c r="N129" s="1" t="str">
        <f t="shared" si="29"/>
        <v xml:space="preserve"> </v>
      </c>
      <c r="P129" s="3" t="str">
        <f>IF(O129="Plus",$K129,IF(O129="Basis",$K129-SUM(P$8:P128),IF(O129="Breedte",$K129-SUM(P$8:P128),IF(O128="Breedte",1-SUM(P$8:P128)," "))))</f>
        <v xml:space="preserve"> </v>
      </c>
      <c r="Q129" s="57" t="str">
        <f t="shared" si="30"/>
        <v/>
      </c>
      <c r="R129" s="180">
        <f t="shared" si="31"/>
        <v>117</v>
      </c>
      <c r="S129" s="12">
        <f t="shared" si="40"/>
        <v>39</v>
      </c>
      <c r="T129" s="18">
        <f t="shared" si="32"/>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3"/>
        <v>1</v>
      </c>
      <c r="Z129" s="12">
        <f t="shared" si="34"/>
        <v>1</v>
      </c>
      <c r="AA129" s="12">
        <f t="shared" si="35"/>
        <v>1</v>
      </c>
      <c r="AB129" s="12">
        <f t="shared" si="36"/>
        <v>1</v>
      </c>
      <c r="AD129" s="12">
        <f t="shared" si="41"/>
        <v>39</v>
      </c>
      <c r="AE129" s="18">
        <f t="shared" si="37"/>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8"/>
        <v>1</v>
      </c>
      <c r="AK129" s="12">
        <f t="shared" si="42"/>
        <v>1</v>
      </c>
      <c r="AL129" s="12">
        <f t="shared" si="43"/>
        <v>1</v>
      </c>
      <c r="AM129" s="12">
        <f t="shared" si="44"/>
        <v>1</v>
      </c>
    </row>
    <row r="130" spans="1:39" ht="12" customHeight="1" x14ac:dyDescent="0.25">
      <c r="A130" s="5">
        <f t="shared" si="24"/>
        <v>0</v>
      </c>
      <c r="B130" s="5">
        <f t="shared" si="25"/>
        <v>0</v>
      </c>
      <c r="C130" s="14">
        <f t="shared" si="39"/>
        <v>38</v>
      </c>
      <c r="F130" s="242">
        <f>VLOOKUP(C130,Blad1!$A:$M,13,0)</f>
        <v>116</v>
      </c>
      <c r="G130" s="67" t="str">
        <f t="shared" si="26"/>
        <v/>
      </c>
      <c r="H130" s="4" t="str">
        <f>IF(G130="I",$K130,IF(G130="II",$K130-SUM(H$8:H129),IF(G130="III",$K130-SUM(H$8:H129),IF(G130="IV",$K130-SUM(H$8:H129),IF(G130="V",1-SUM(H$8:H129)," ")))))</f>
        <v xml:space="preserve"> </v>
      </c>
      <c r="I130" s="68" t="str">
        <f t="shared" si="27"/>
        <v/>
      </c>
      <c r="J130" s="43" t="str">
        <f>IF(I130="A",$K130,IF(I130="B",$K130-SUM(J$8:J129),IF(I130="C",$K130-SUM(J$8:J129),IF(I130="D",$K130-SUM(J$8:J129),IF(I130="E",1-SUM(J$8:J129)," ")))))</f>
        <v xml:space="preserve"> </v>
      </c>
      <c r="K130" s="1">
        <f>IF(C$4=0,0,(SUM(D$8:D130)/C$4))</f>
        <v>0</v>
      </c>
      <c r="L130" s="9" t="str">
        <f t="shared" si="28"/>
        <v xml:space="preserve"> </v>
      </c>
      <c r="M130" s="2" t="str">
        <f>IF(U130=2,K130,IF(W130=2,K130-SUM(M$8:M129),IF(X130=2,K130-SUM(M$8:M129),IF(X129=2,1-SUM(M$8:M129)," "))))</f>
        <v xml:space="preserve"> </v>
      </c>
      <c r="N130" s="1" t="str">
        <f t="shared" si="29"/>
        <v xml:space="preserve"> </v>
      </c>
      <c r="P130" s="3" t="str">
        <f>IF(O130="Plus",$K130,IF(O130="Basis",$K130-SUM(P$8:P129),IF(O130="Breedte",$K130-SUM(P$8:P129),IF(O129="Breedte",1-SUM(P$8:P129)," "))))</f>
        <v xml:space="preserve"> </v>
      </c>
      <c r="Q130" s="57" t="str">
        <f t="shared" si="30"/>
        <v/>
      </c>
      <c r="R130" s="180">
        <f t="shared" si="31"/>
        <v>116</v>
      </c>
      <c r="S130" s="12">
        <f t="shared" si="40"/>
        <v>38</v>
      </c>
      <c r="T130" s="18">
        <f t="shared" si="32"/>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3"/>
        <v>1</v>
      </c>
      <c r="Z130" s="12">
        <f t="shared" si="34"/>
        <v>1</v>
      </c>
      <c r="AA130" s="12">
        <f t="shared" si="35"/>
        <v>1</v>
      </c>
      <c r="AB130" s="12">
        <f t="shared" si="36"/>
        <v>1</v>
      </c>
      <c r="AD130" s="12">
        <f t="shared" si="41"/>
        <v>38</v>
      </c>
      <c r="AE130" s="18">
        <f t="shared" si="37"/>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8"/>
        <v>1</v>
      </c>
      <c r="AK130" s="12">
        <f t="shared" si="42"/>
        <v>1</v>
      </c>
      <c r="AL130" s="12">
        <f t="shared" si="43"/>
        <v>1</v>
      </c>
      <c r="AM130" s="12">
        <f t="shared" si="44"/>
        <v>1</v>
      </c>
    </row>
    <row r="131" spans="1:39" ht="12" customHeight="1" x14ac:dyDescent="0.25">
      <c r="A131" s="5">
        <f t="shared" si="24"/>
        <v>0</v>
      </c>
      <c r="B131" s="5">
        <f t="shared" si="25"/>
        <v>0</v>
      </c>
      <c r="C131" s="14">
        <f t="shared" si="39"/>
        <v>37</v>
      </c>
      <c r="F131" s="242">
        <f>VLOOKUP(C131,Blad1!$A:$M,13,0)</f>
        <v>115</v>
      </c>
      <c r="G131" s="67" t="str">
        <f t="shared" si="26"/>
        <v/>
      </c>
      <c r="H131" s="4" t="str">
        <f>IF(G131="I",$K131,IF(G131="II",$K131-SUM(H$8:H130),IF(G131="III",$K131-SUM(H$8:H130),IF(G131="IV",$K131-SUM(H$8:H130),IF(G131="V",1-SUM(H$8:H130)," ")))))</f>
        <v xml:space="preserve"> </v>
      </c>
      <c r="I131" s="68" t="str">
        <f t="shared" si="27"/>
        <v/>
      </c>
      <c r="J131" s="43" t="str">
        <f>IF(I131="A",$K131,IF(I131="B",$K131-SUM(J$8:J130),IF(I131="C",$K131-SUM(J$8:J130),IF(I131="D",$K131-SUM(J$8:J130),IF(I131="E",1-SUM(J$8:J130)," ")))))</f>
        <v xml:space="preserve"> </v>
      </c>
      <c r="K131" s="1">
        <f>IF(C$4=0,0,(SUM(D$8:D131)/C$4))</f>
        <v>0</v>
      </c>
      <c r="L131" s="9" t="str">
        <f t="shared" si="28"/>
        <v xml:space="preserve"> </v>
      </c>
      <c r="M131" s="2" t="str">
        <f>IF(U131=2,K131,IF(W131=2,K131-SUM(M$8:M130),IF(X131=2,K131-SUM(M$8:M130),IF(X130=2,1-SUM(M$8:M130)," "))))</f>
        <v xml:space="preserve"> </v>
      </c>
      <c r="N131" s="1" t="str">
        <f t="shared" si="29"/>
        <v xml:space="preserve"> </v>
      </c>
      <c r="P131" s="3" t="str">
        <f>IF(O131="Plus",$K131,IF(O131="Basis",$K131-SUM(P$8:P130),IF(O131="Breedte",$K131-SUM(P$8:P130),IF(O130="Breedte",1-SUM(P$8:P130)," "))))</f>
        <v xml:space="preserve"> </v>
      </c>
      <c r="Q131" s="57" t="str">
        <f t="shared" si="30"/>
        <v/>
      </c>
      <c r="R131" s="180">
        <f t="shared" si="31"/>
        <v>115</v>
      </c>
      <c r="S131" s="12">
        <f t="shared" si="40"/>
        <v>37</v>
      </c>
      <c r="T131" s="18">
        <f t="shared" si="32"/>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3"/>
        <v>1</v>
      </c>
      <c r="Z131" s="12">
        <f t="shared" si="34"/>
        <v>1</v>
      </c>
      <c r="AA131" s="12">
        <f t="shared" si="35"/>
        <v>1</v>
      </c>
      <c r="AB131" s="12">
        <f t="shared" si="36"/>
        <v>1</v>
      </c>
      <c r="AD131" s="12">
        <f t="shared" si="41"/>
        <v>37</v>
      </c>
      <c r="AE131" s="18">
        <f t="shared" si="37"/>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8"/>
        <v>1</v>
      </c>
      <c r="AK131" s="12">
        <f t="shared" si="42"/>
        <v>1</v>
      </c>
      <c r="AL131" s="12">
        <f t="shared" si="43"/>
        <v>1</v>
      </c>
      <c r="AM131" s="12">
        <f t="shared" si="44"/>
        <v>1</v>
      </c>
    </row>
    <row r="132" spans="1:39" ht="12" customHeight="1" x14ac:dyDescent="0.25">
      <c r="A132" s="5">
        <f t="shared" si="24"/>
        <v>0</v>
      </c>
      <c r="B132" s="5">
        <f t="shared" si="25"/>
        <v>0</v>
      </c>
      <c r="C132" s="14">
        <f t="shared" si="39"/>
        <v>36</v>
      </c>
      <c r="F132" s="242">
        <f>VLOOKUP(C132,Blad1!$A:$M,13,0)</f>
        <v>114</v>
      </c>
      <c r="G132" s="67" t="str">
        <f t="shared" si="26"/>
        <v/>
      </c>
      <c r="H132" s="4" t="str">
        <f>IF(G132="I",$K132,IF(G132="II",$K132-SUM(H$8:H131),IF(G132="III",$K132-SUM(H$8:H131),IF(G132="IV",$K132-SUM(H$8:H131),IF(G132="V",1-SUM(H$8:H131)," ")))))</f>
        <v xml:space="preserve"> </v>
      </c>
      <c r="I132" s="68" t="str">
        <f t="shared" si="27"/>
        <v/>
      </c>
      <c r="J132" s="43" t="str">
        <f>IF(I132="A",$K132,IF(I132="B",$K132-SUM(J$8:J131),IF(I132="C",$K132-SUM(J$8:J131),IF(I132="D",$K132-SUM(J$8:J131),IF(I132="E",1-SUM(J$8:J131)," ")))))</f>
        <v xml:space="preserve"> </v>
      </c>
      <c r="K132" s="1">
        <f>IF(C$4=0,0,(SUM(D$8:D132)/C$4))</f>
        <v>0</v>
      </c>
      <c r="L132" s="9" t="str">
        <f t="shared" si="28"/>
        <v xml:space="preserve"> </v>
      </c>
      <c r="M132" s="2" t="str">
        <f>IF(U132=2,K132,IF(W132=2,K132-SUM(M$8:M131),IF(X132=2,K132-SUM(M$8:M131),IF(X131=2,1-SUM(M$8:M131)," "))))</f>
        <v xml:space="preserve"> </v>
      </c>
      <c r="N132" s="1" t="str">
        <f t="shared" si="29"/>
        <v xml:space="preserve"> </v>
      </c>
      <c r="P132" s="3" t="str">
        <f>IF(O132="Plus",$K132,IF(O132="Basis",$K132-SUM(P$8:P131),IF(O132="Breedte",$K132-SUM(P$8:P131),IF(O131="Breedte",1-SUM(P$8:P131)," "))))</f>
        <v xml:space="preserve"> </v>
      </c>
      <c r="Q132" s="57" t="str">
        <f t="shared" si="30"/>
        <v/>
      </c>
      <c r="R132" s="180">
        <f t="shared" si="31"/>
        <v>114</v>
      </c>
      <c r="S132" s="12">
        <f t="shared" si="40"/>
        <v>36</v>
      </c>
      <c r="T132" s="18">
        <f t="shared" si="32"/>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3"/>
        <v>1</v>
      </c>
      <c r="Z132" s="12">
        <f t="shared" si="34"/>
        <v>1</v>
      </c>
      <c r="AA132" s="12">
        <f t="shared" si="35"/>
        <v>1</v>
      </c>
      <c r="AB132" s="12">
        <f t="shared" si="36"/>
        <v>1</v>
      </c>
      <c r="AD132" s="12">
        <f t="shared" si="41"/>
        <v>36</v>
      </c>
      <c r="AE132" s="18">
        <f t="shared" si="37"/>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8"/>
        <v>1</v>
      </c>
      <c r="AK132" s="12">
        <f t="shared" si="42"/>
        <v>1</v>
      </c>
      <c r="AL132" s="12">
        <f t="shared" si="43"/>
        <v>1</v>
      </c>
      <c r="AM132" s="12">
        <f t="shared" si="44"/>
        <v>1</v>
      </c>
    </row>
    <row r="133" spans="1:39" ht="12" customHeight="1" x14ac:dyDescent="0.25">
      <c r="A133" s="5">
        <f t="shared" si="24"/>
        <v>0</v>
      </c>
      <c r="B133" s="5">
        <f t="shared" si="25"/>
        <v>0</v>
      </c>
      <c r="C133" s="14">
        <f t="shared" si="39"/>
        <v>35</v>
      </c>
      <c r="F133" s="242">
        <f>VLOOKUP(C133,Blad1!$A:$M,13,0)</f>
        <v>113</v>
      </c>
      <c r="G133" s="67" t="str">
        <f t="shared" si="26"/>
        <v/>
      </c>
      <c r="H133" s="4" t="str">
        <f>IF(G133="I",$K133,IF(G133="II",$K133-SUM(H$8:H132),IF(G133="III",$K133-SUM(H$8:H132),IF(G133="IV",$K133-SUM(H$8:H132),IF(G133="V",1-SUM(H$8:H132)," ")))))</f>
        <v xml:space="preserve"> </v>
      </c>
      <c r="I133" s="68" t="str">
        <f t="shared" si="27"/>
        <v/>
      </c>
      <c r="J133" s="43" t="str">
        <f>IF(I133="A",$K133,IF(I133="B",$K133-SUM(J$8:J132),IF(I133="C",$K133-SUM(J$8:J132),IF(I133="D",$K133-SUM(J$8:J132),IF(I133="E",1-SUM(J$8:J132)," ")))))</f>
        <v xml:space="preserve"> </v>
      </c>
      <c r="K133" s="1">
        <f>IF(C$4=0,0,(SUM(D$8:D133)/C$4))</f>
        <v>0</v>
      </c>
      <c r="L133" s="9" t="str">
        <f t="shared" si="28"/>
        <v xml:space="preserve"> </v>
      </c>
      <c r="M133" s="2" t="str">
        <f>IF(U133=2,K133,IF(W133=2,K133-SUM(M$8:M132),IF(X133=2,K133-SUM(M$8:M132),IF(X132=2,1-SUM(M$8:M132)," "))))</f>
        <v xml:space="preserve"> </v>
      </c>
      <c r="N133" s="1" t="str">
        <f t="shared" si="29"/>
        <v xml:space="preserve"> </v>
      </c>
      <c r="P133" s="3" t="str">
        <f>IF(O133="Plus",$K133,IF(O133="Basis",$K133-SUM(P$8:P132),IF(O133="Breedte",$K133-SUM(P$8:P132),IF(O132="Breedte",1-SUM(P$8:P132)," "))))</f>
        <v xml:space="preserve"> </v>
      </c>
      <c r="Q133" s="57" t="str">
        <f t="shared" si="30"/>
        <v/>
      </c>
      <c r="R133" s="180">
        <f t="shared" si="31"/>
        <v>113</v>
      </c>
      <c r="S133" s="12">
        <f t="shared" si="40"/>
        <v>35</v>
      </c>
      <c r="T133" s="18">
        <f t="shared" si="32"/>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3"/>
        <v>1</v>
      </c>
      <c r="Z133" s="12">
        <f t="shared" si="34"/>
        <v>1</v>
      </c>
      <c r="AA133" s="12">
        <f t="shared" si="35"/>
        <v>1</v>
      </c>
      <c r="AB133" s="12">
        <f t="shared" si="36"/>
        <v>1</v>
      </c>
      <c r="AD133" s="12">
        <f t="shared" si="41"/>
        <v>35</v>
      </c>
      <c r="AE133" s="18">
        <f t="shared" si="37"/>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8"/>
        <v>1</v>
      </c>
      <c r="AK133" s="12">
        <f t="shared" si="42"/>
        <v>1</v>
      </c>
      <c r="AL133" s="12">
        <f t="shared" si="43"/>
        <v>1</v>
      </c>
      <c r="AM133" s="12">
        <f t="shared" si="44"/>
        <v>1</v>
      </c>
    </row>
    <row r="134" spans="1:39" ht="12" customHeight="1" x14ac:dyDescent="0.25">
      <c r="A134" s="5">
        <f t="shared" si="24"/>
        <v>0</v>
      </c>
      <c r="B134" s="5">
        <f t="shared" si="25"/>
        <v>0</v>
      </c>
      <c r="C134" s="14">
        <f t="shared" si="39"/>
        <v>34</v>
      </c>
      <c r="F134" s="242">
        <f>VLOOKUP(C134,Blad1!$A:$M,13,0)</f>
        <v>112</v>
      </c>
      <c r="G134" s="67" t="str">
        <f t="shared" si="26"/>
        <v/>
      </c>
      <c r="H134" s="4" t="str">
        <f>IF(G134="I",$K134,IF(G134="II",$K134-SUM(H$8:H133),IF(G134="III",$K134-SUM(H$8:H133),IF(G134="IV",$K134-SUM(H$8:H133),IF(G134="V",1-SUM(H$8:H133)," ")))))</f>
        <v xml:space="preserve"> </v>
      </c>
      <c r="I134" s="68" t="str">
        <f t="shared" si="27"/>
        <v/>
      </c>
      <c r="J134" s="43" t="str">
        <f>IF(I134="A",$K134,IF(I134="B",$K134-SUM(J$8:J133),IF(I134="C",$K134-SUM(J$8:J133),IF(I134="D",$K134-SUM(J$8:J133),IF(I134="E",1-SUM(J$8:J133)," ")))))</f>
        <v xml:space="preserve"> </v>
      </c>
      <c r="K134" s="1">
        <f>IF(C$4=0,0,(SUM(D$8:D134)/C$4))</f>
        <v>0</v>
      </c>
      <c r="L134" s="9" t="str">
        <f t="shared" si="28"/>
        <v xml:space="preserve"> </v>
      </c>
      <c r="M134" s="2" t="str">
        <f>IF(U134=2,K134,IF(W134=2,K134-SUM(M$8:M133),IF(X134=2,K134-SUM(M$8:M133),IF(X133=2,1-SUM(M$8:M133)," "))))</f>
        <v xml:space="preserve"> </v>
      </c>
      <c r="N134" s="1" t="str">
        <f t="shared" si="29"/>
        <v xml:space="preserve"> </v>
      </c>
      <c r="P134" s="3" t="str">
        <f>IF(O134="Plus",$K134,IF(O134="Basis",$K134-SUM(P$8:P133),IF(O134="Breedte",$K134-SUM(P$8:P133),IF(O133="Breedte",1-SUM(P$8:P133)," "))))</f>
        <v xml:space="preserve"> </v>
      </c>
      <c r="Q134" s="57" t="str">
        <f t="shared" si="30"/>
        <v/>
      </c>
      <c r="R134" s="180">
        <f t="shared" si="31"/>
        <v>112</v>
      </c>
      <c r="S134" s="12">
        <f t="shared" si="40"/>
        <v>34</v>
      </c>
      <c r="T134" s="18">
        <f t="shared" si="32"/>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3"/>
        <v>1</v>
      </c>
      <c r="Z134" s="12">
        <f t="shared" si="34"/>
        <v>1</v>
      </c>
      <c r="AA134" s="12">
        <f t="shared" si="35"/>
        <v>1</v>
      </c>
      <c r="AB134" s="12">
        <f t="shared" si="36"/>
        <v>1</v>
      </c>
      <c r="AD134" s="12">
        <f t="shared" si="41"/>
        <v>34</v>
      </c>
      <c r="AE134" s="18">
        <f t="shared" si="37"/>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8"/>
        <v>1</v>
      </c>
      <c r="AK134" s="12">
        <f t="shared" si="42"/>
        <v>1</v>
      </c>
      <c r="AL134" s="12">
        <f t="shared" si="43"/>
        <v>1</v>
      </c>
      <c r="AM134" s="12">
        <f t="shared" si="44"/>
        <v>1</v>
      </c>
    </row>
    <row r="135" spans="1:39" ht="12" customHeight="1" x14ac:dyDescent="0.25">
      <c r="A135" s="5">
        <f t="shared" si="24"/>
        <v>0</v>
      </c>
      <c r="B135" s="5">
        <f t="shared" si="25"/>
        <v>0</v>
      </c>
      <c r="C135" s="14">
        <f t="shared" si="39"/>
        <v>33</v>
      </c>
      <c r="F135" s="242">
        <f>VLOOKUP(C135,Blad1!$A:$M,13,0)</f>
        <v>111</v>
      </c>
      <c r="G135" s="67" t="str">
        <f t="shared" si="26"/>
        <v/>
      </c>
      <c r="H135" s="4" t="str">
        <f>IF(G135="I",$K135,IF(G135="II",$K135-SUM(H$8:H134),IF(G135="III",$K135-SUM(H$8:H134),IF(G135="IV",$K135-SUM(H$8:H134),IF(G135="V",1-SUM(H$8:H134)," ")))))</f>
        <v xml:space="preserve"> </v>
      </c>
      <c r="I135" s="68" t="str">
        <f t="shared" si="27"/>
        <v/>
      </c>
      <c r="J135" s="43" t="str">
        <f>IF(I135="A",$K135,IF(I135="B",$K135-SUM(J$8:J134),IF(I135="C",$K135-SUM(J$8:J134),IF(I135="D",$K135-SUM(J$8:J134),IF(I135="E",1-SUM(J$8:J134)," ")))))</f>
        <v xml:space="preserve"> </v>
      </c>
      <c r="K135" s="1">
        <f>IF(C$4=0,0,(SUM(D$8:D135)/C$4))</f>
        <v>0</v>
      </c>
      <c r="L135" s="9" t="str">
        <f t="shared" si="28"/>
        <v xml:space="preserve"> </v>
      </c>
      <c r="M135" s="2" t="str">
        <f>IF(U135=2,K135,IF(W135=2,K135-SUM(M$8:M134),IF(X135=2,K135-SUM(M$8:M134),IF(X134=2,1-SUM(M$8:M134)," "))))</f>
        <v xml:space="preserve"> </v>
      </c>
      <c r="N135" s="1" t="str">
        <f t="shared" si="29"/>
        <v xml:space="preserve"> </v>
      </c>
      <c r="P135" s="3" t="str">
        <f>IF(O135="Plus",$K135,IF(O135="Basis",$K135-SUM(P$8:P134),IF(O135="Breedte",$K135-SUM(P$8:P134),IF(O134="Breedte",1-SUM(P$8:P134)," "))))</f>
        <v xml:space="preserve"> </v>
      </c>
      <c r="Q135" s="57" t="str">
        <f t="shared" si="30"/>
        <v/>
      </c>
      <c r="R135" s="180">
        <f t="shared" si="31"/>
        <v>111</v>
      </c>
      <c r="S135" s="12">
        <f t="shared" si="40"/>
        <v>33</v>
      </c>
      <c r="T135" s="18">
        <f t="shared" si="32"/>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3"/>
        <v>1</v>
      </c>
      <c r="Z135" s="12">
        <f t="shared" si="34"/>
        <v>1</v>
      </c>
      <c r="AA135" s="12">
        <f t="shared" si="35"/>
        <v>1</v>
      </c>
      <c r="AB135" s="12">
        <f t="shared" si="36"/>
        <v>1</v>
      </c>
      <c r="AD135" s="12">
        <f t="shared" si="41"/>
        <v>33</v>
      </c>
      <c r="AE135" s="18">
        <f t="shared" si="37"/>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8"/>
        <v>1</v>
      </c>
      <c r="AK135" s="12">
        <f t="shared" si="42"/>
        <v>1</v>
      </c>
      <c r="AL135" s="12">
        <f t="shared" si="43"/>
        <v>1</v>
      </c>
      <c r="AM135" s="12">
        <f t="shared" si="44"/>
        <v>1</v>
      </c>
    </row>
    <row r="136" spans="1:39" ht="12" customHeight="1" x14ac:dyDescent="0.25">
      <c r="A136" s="5">
        <f t="shared" si="24"/>
        <v>0</v>
      </c>
      <c r="B136" s="5">
        <f t="shared" si="25"/>
        <v>0</v>
      </c>
      <c r="C136" s="14">
        <f t="shared" si="39"/>
        <v>32</v>
      </c>
      <c r="F136" s="242">
        <f>VLOOKUP(C136,Blad1!$A:$M,13,0)</f>
        <v>110</v>
      </c>
      <c r="G136" s="67" t="str">
        <f t="shared" si="26"/>
        <v/>
      </c>
      <c r="H136" s="4" t="str">
        <f>IF(G136="I",$K136,IF(G136="II",$K136-SUM(H$8:H135),IF(G136="III",$K136-SUM(H$8:H135),IF(G136="IV",$K136-SUM(H$8:H135),IF(G136="V",1-SUM(H$8:H135)," ")))))</f>
        <v xml:space="preserve"> </v>
      </c>
      <c r="I136" s="68" t="str">
        <f t="shared" si="27"/>
        <v/>
      </c>
      <c r="J136" s="43" t="str">
        <f>IF(I136="A",$K136,IF(I136="B",$K136-SUM(J$8:J135),IF(I136="C",$K136-SUM(J$8:J135),IF(I136="D",$K136-SUM(J$8:J135),IF(I136="E",1-SUM(J$8:J135)," ")))))</f>
        <v xml:space="preserve"> </v>
      </c>
      <c r="K136" s="1">
        <f>IF(C$4=0,0,(SUM(D$8:D136)/C$4))</f>
        <v>0</v>
      </c>
      <c r="L136" s="9" t="str">
        <f t="shared" si="28"/>
        <v xml:space="preserve"> </v>
      </c>
      <c r="M136" s="2" t="str">
        <f>IF(U136=2,K136,IF(W136=2,K136-SUM(M$8:M135),IF(X136=2,K136-SUM(M$8:M135),IF(X135=2,1-SUM(M$8:M135)," "))))</f>
        <v xml:space="preserve"> </v>
      </c>
      <c r="N136" s="1" t="str">
        <f t="shared" si="29"/>
        <v xml:space="preserve"> </v>
      </c>
      <c r="P136" s="3" t="str">
        <f>IF(O136="Plus",$K136,IF(O136="Basis",$K136-SUM(P$8:P135),IF(O136="Breedte",$K136-SUM(P$8:P135),IF(O135="Breedte",1-SUM(P$8:P135)," "))))</f>
        <v xml:space="preserve"> </v>
      </c>
      <c r="Q136" s="57" t="str">
        <f t="shared" si="30"/>
        <v/>
      </c>
      <c r="R136" s="180">
        <f t="shared" si="31"/>
        <v>110</v>
      </c>
      <c r="S136" s="12">
        <f t="shared" si="40"/>
        <v>32</v>
      </c>
      <c r="T136" s="18">
        <f t="shared" si="32"/>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si="33"/>
        <v>1</v>
      </c>
      <c r="Z136" s="12">
        <f t="shared" si="34"/>
        <v>1</v>
      </c>
      <c r="AA136" s="12">
        <f t="shared" si="35"/>
        <v>1</v>
      </c>
      <c r="AB136" s="12">
        <f t="shared" si="36"/>
        <v>1</v>
      </c>
      <c r="AD136" s="12">
        <f t="shared" si="41"/>
        <v>32</v>
      </c>
      <c r="AE136" s="18">
        <f t="shared" si="37"/>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si="38"/>
        <v>1</v>
      </c>
      <c r="AK136" s="12">
        <f t="shared" si="42"/>
        <v>1</v>
      </c>
      <c r="AL136" s="12">
        <f t="shared" si="43"/>
        <v>1</v>
      </c>
      <c r="AM136" s="12">
        <f t="shared" si="44"/>
        <v>1</v>
      </c>
    </row>
    <row r="137" spans="1:39" ht="12" customHeight="1" x14ac:dyDescent="0.25">
      <c r="A137" s="5">
        <f t="shared" ref="A137:A200" si="45">IF(I137="A",25,IF(I137="B",25,IF(I137="C",25,IF(I137="D",15,IF(I137="E",10,0)))))</f>
        <v>0</v>
      </c>
      <c r="B137" s="5">
        <f t="shared" ref="B137:B200" si="46">IF(G137="I",20,IF(G137="II",20,IF(G137="III",20,IF(G137="IV",20,IF(G137="V",20,0)))))</f>
        <v>0</v>
      </c>
      <c r="C137" s="14">
        <f t="shared" si="39"/>
        <v>31</v>
      </c>
      <c r="F137" s="242">
        <f>VLOOKUP(C137,Blad1!$A:$M,13,0)</f>
        <v>110</v>
      </c>
      <c r="G137" s="67" t="str">
        <f t="shared" ref="G137:G200" si="47">IF(C137=121,"I",IF(C137=115,"II",IF(C137=109,"III",IF(C137=103,"IV",IF(C137=0,"V","")))))</f>
        <v/>
      </c>
      <c r="H137" s="4" t="str">
        <f>IF(G137="I",$K137,IF(G137="II",$K137-SUM(H$8:H136),IF(G137="III",$K137-SUM(H$8:H136),IF(G137="IV",$K137-SUM(H$8:H136),IF(G137="V",1-SUM(H$8:H136)," ")))))</f>
        <v xml:space="preserve"> </v>
      </c>
      <c r="I137" s="68" t="str">
        <f t="shared" ref="I137:I200" si="48">IF(C137=117,"A",IF(C137=108,"B",IF(C137=99,"C",IF(C137=92,"D",IF(C137=0,"E","")))))</f>
        <v/>
      </c>
      <c r="J137" s="43" t="str">
        <f>IF(I137="A",$K137,IF(I137="B",$K137-SUM(J$8:J136),IF(I137="C",$K137-SUM(J$8:J136),IF(I137="D",$K137-SUM(J$8:J136),IF(I137="E",1-SUM(J$8:J136)," ")))))</f>
        <v xml:space="preserve"> </v>
      </c>
      <c r="K137" s="1">
        <f>IF(C$4=0,0,(SUM(D$8:D137)/C$4))</f>
        <v>0</v>
      </c>
      <c r="L137" s="9" t="str">
        <f t="shared" ref="L137:L200" si="49">IF(U137=2,"Plus",IF(W137=2,"Basis",IF(X137=2,"Breedte"," ")))</f>
        <v xml:space="preserve"> </v>
      </c>
      <c r="M137" s="2" t="str">
        <f>IF(U137=2,K137,IF(W137=2,K137-SUM(M$8:M136),IF(X137=2,K137-SUM(M$8:M136),IF(X136=2,1-SUM(M$8:M136)," "))))</f>
        <v xml:space="preserve"> </v>
      </c>
      <c r="N137" s="1" t="str">
        <f t="shared" ref="N137:N200" si="50">IF(OR(O137="Plus",O137="Basis",O137="Breedte"),K137," ")</f>
        <v xml:space="preserve"> </v>
      </c>
      <c r="P137" s="3" t="str">
        <f>IF(O137="Plus",$K137,IF(O137="Basis",$K137-SUM(P$8:P136),IF(O137="Breedte",$K137-SUM(P$8:P136),IF(O136="Breedte",1-SUM(P$8:P136)," "))))</f>
        <v xml:space="preserve"> </v>
      </c>
      <c r="Q137" s="57" t="str">
        <f t="shared" ref="Q137:Q200" si="51">IF(L136="plus",IF(E137=0,"",CONCATENATE(E137,", ")),IF(L136="basis",IF(E137=0,"",CONCATENATE(E137,", ")),CONCATENATE(Q136,IF(E137=0,"",CONCATENATE(E137,", ")))))</f>
        <v/>
      </c>
      <c r="R137" s="180">
        <f t="shared" ref="R137:R200" si="52">F137</f>
        <v>110</v>
      </c>
      <c r="S137" s="12">
        <f t="shared" si="40"/>
        <v>31</v>
      </c>
      <c r="T137" s="18">
        <f t="shared" ref="T137:T200" si="53">K137</f>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ref="Y137:Y200" si="54">IF(D137=0,1,ABS(K137-0.2))</f>
        <v>1</v>
      </c>
      <c r="Z137" s="12">
        <f t="shared" ref="Z137:Z200" si="55">IF(D137=0,1,ABS(K137-0.5))</f>
        <v>1</v>
      </c>
      <c r="AA137" s="12">
        <f t="shared" ref="AA137:AA200" si="56">IF(D137=0,1,ABS(K137-0.8))</f>
        <v>1</v>
      </c>
      <c r="AB137" s="12">
        <f t="shared" ref="AB137:AB200" si="57">IF(D137=0,1,ABS(K137-1))</f>
        <v>1</v>
      </c>
      <c r="AD137" s="12">
        <f t="shared" si="41"/>
        <v>31</v>
      </c>
      <c r="AE137" s="18">
        <f t="shared" ref="AE137:AE200" si="58">K137</f>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ref="AJ137:AJ200" si="59">IF(AE137=0,1,ABS(AH137-0.25))</f>
        <v>1</v>
      </c>
      <c r="AK137" s="12">
        <f t="shared" si="42"/>
        <v>1</v>
      </c>
      <c r="AL137" s="12">
        <f t="shared" si="43"/>
        <v>1</v>
      </c>
      <c r="AM137" s="12">
        <f t="shared" si="44"/>
        <v>1</v>
      </c>
    </row>
    <row r="138" spans="1:39" ht="12" customHeight="1" x14ac:dyDescent="0.25">
      <c r="A138" s="5">
        <f t="shared" si="45"/>
        <v>0</v>
      </c>
      <c r="B138" s="5">
        <f t="shared" si="46"/>
        <v>0</v>
      </c>
      <c r="C138" s="14">
        <f t="shared" ref="C138:C201" si="60">C137-1</f>
        <v>30</v>
      </c>
      <c r="F138" s="242">
        <f>VLOOKUP(C138,Blad1!$A:$M,13,0)</f>
        <v>110</v>
      </c>
      <c r="G138" s="67" t="str">
        <f t="shared" si="47"/>
        <v/>
      </c>
      <c r="H138" s="4" t="str">
        <f>IF(G138="I",$K138,IF(G138="II",$K138-SUM(H$8:H137),IF(G138="III",$K138-SUM(H$8:H137),IF(G138="IV",$K138-SUM(H$8:H137),IF(G138="V",1-SUM(H$8:H137)," ")))))</f>
        <v xml:space="preserve"> </v>
      </c>
      <c r="I138" s="68" t="str">
        <f t="shared" si="48"/>
        <v/>
      </c>
      <c r="J138" s="43" t="str">
        <f>IF(I138="A",$K138,IF(I138="B",$K138-SUM(J$8:J137),IF(I138="C",$K138-SUM(J$8:J137),IF(I138="D",$K138-SUM(J$8:J137),IF(I138="E",1-SUM(J$8:J137)," ")))))</f>
        <v xml:space="preserve"> </v>
      </c>
      <c r="K138" s="1">
        <f>IF(C$4=0,0,(SUM(D$8:D138)/C$4))</f>
        <v>0</v>
      </c>
      <c r="L138" s="9" t="str">
        <f t="shared" si="49"/>
        <v xml:space="preserve"> </v>
      </c>
      <c r="M138" s="2" t="str">
        <f>IF(U138=2,K138,IF(W138=2,K138-SUM(M$8:M137),IF(X138=2,K138-SUM(M$8:M137),IF(X137=2,1-SUM(M$8:M137)," "))))</f>
        <v xml:space="preserve"> </v>
      </c>
      <c r="N138" s="1" t="str">
        <f t="shared" si="50"/>
        <v xml:space="preserve"> </v>
      </c>
      <c r="P138" s="3" t="str">
        <f>IF(O138="Plus",$K138,IF(O138="Basis",$K138-SUM(P$8:P137),IF(O138="Breedte",$K138-SUM(P$8:P137),IF(O137="Breedte",1-SUM(P$8:P137)," "))))</f>
        <v xml:space="preserve"> </v>
      </c>
      <c r="Q138" s="57" t="str">
        <f t="shared" si="51"/>
        <v/>
      </c>
      <c r="R138" s="180">
        <f t="shared" si="52"/>
        <v>110</v>
      </c>
      <c r="S138" s="12">
        <f t="shared" ref="S138:S201" si="61">C138</f>
        <v>30</v>
      </c>
      <c r="T138" s="18">
        <f t="shared" si="53"/>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4"/>
        <v>1</v>
      </c>
      <c r="Z138" s="12">
        <f t="shared" si="55"/>
        <v>1</v>
      </c>
      <c r="AA138" s="12">
        <f t="shared" si="56"/>
        <v>1</v>
      </c>
      <c r="AB138" s="12">
        <f t="shared" si="57"/>
        <v>1</v>
      </c>
      <c r="AD138" s="12">
        <f t="shared" ref="AD138:AD201" si="62">S138</f>
        <v>30</v>
      </c>
      <c r="AE138" s="18">
        <f t="shared" si="58"/>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9"/>
        <v>1</v>
      </c>
      <c r="AK138" s="12">
        <f t="shared" ref="AK138:AK201" si="63">IF(T138=0,1,ABS(W138-0.5))</f>
        <v>1</v>
      </c>
      <c r="AL138" s="12">
        <f t="shared" ref="AL138:AL201" si="64">IF(T138=0,1,ABS(W138-0.75))</f>
        <v>1</v>
      </c>
      <c r="AM138" s="12">
        <f t="shared" ref="AM138:AM201" si="65">IF(T138=0,1,ABS(W138-0.9))</f>
        <v>1</v>
      </c>
    </row>
    <row r="139" spans="1:39" ht="12" customHeight="1" x14ac:dyDescent="0.25">
      <c r="A139" s="5">
        <f t="shared" si="45"/>
        <v>0</v>
      </c>
      <c r="B139" s="5">
        <f t="shared" si="46"/>
        <v>0</v>
      </c>
      <c r="C139" s="14">
        <f t="shared" si="60"/>
        <v>29</v>
      </c>
      <c r="F139" s="242">
        <f>VLOOKUP(C139,Blad1!$A:$M,13,0)</f>
        <v>110</v>
      </c>
      <c r="G139" s="67" t="str">
        <f t="shared" si="47"/>
        <v/>
      </c>
      <c r="H139" s="4" t="str">
        <f>IF(G139="I",$K139,IF(G139="II",$K139-SUM(H$8:H138),IF(G139="III",$K139-SUM(H$8:H138),IF(G139="IV",$K139-SUM(H$8:H138),IF(G139="V",1-SUM(H$8:H138)," ")))))</f>
        <v xml:space="preserve"> </v>
      </c>
      <c r="I139" s="68" t="str">
        <f t="shared" si="48"/>
        <v/>
      </c>
      <c r="J139" s="43" t="str">
        <f>IF(I139="A",$K139,IF(I139="B",$K139-SUM(J$8:J138),IF(I139="C",$K139-SUM(J$8:J138),IF(I139="D",$K139-SUM(J$8:J138),IF(I139="E",1-SUM(J$8:J138)," ")))))</f>
        <v xml:space="preserve"> </v>
      </c>
      <c r="K139" s="1">
        <f>IF(C$4=0,0,(SUM(D$8:D139)/C$4))</f>
        <v>0</v>
      </c>
      <c r="L139" s="9" t="str">
        <f t="shared" si="49"/>
        <v xml:space="preserve"> </v>
      </c>
      <c r="M139" s="2" t="str">
        <f>IF(U139=2,K139,IF(W139=2,K139-SUM(M$8:M138),IF(X139=2,K139-SUM(M$8:M138),IF(X138=2,1-SUM(M$8:M138)," "))))</f>
        <v xml:space="preserve"> </v>
      </c>
      <c r="N139" s="1" t="str">
        <f t="shared" si="50"/>
        <v xml:space="preserve"> </v>
      </c>
      <c r="P139" s="3" t="str">
        <f>IF(O139="Plus",$K139,IF(O139="Basis",$K139-SUM(P$8:P138),IF(O139="Breedte",$K139-SUM(P$8:P138),IF(O138="Breedte",1-SUM(P$8:P138)," "))))</f>
        <v xml:space="preserve"> </v>
      </c>
      <c r="Q139" s="57" t="str">
        <f t="shared" si="51"/>
        <v/>
      </c>
      <c r="R139" s="180">
        <f t="shared" si="52"/>
        <v>110</v>
      </c>
      <c r="S139" s="12">
        <f t="shared" si="61"/>
        <v>29</v>
      </c>
      <c r="T139" s="18">
        <f t="shared" si="53"/>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4"/>
        <v>1</v>
      </c>
      <c r="Z139" s="12">
        <f t="shared" si="55"/>
        <v>1</v>
      </c>
      <c r="AA139" s="12">
        <f t="shared" si="56"/>
        <v>1</v>
      </c>
      <c r="AB139" s="12">
        <f t="shared" si="57"/>
        <v>1</v>
      </c>
      <c r="AD139" s="12">
        <f t="shared" si="62"/>
        <v>29</v>
      </c>
      <c r="AE139" s="18">
        <f t="shared" si="58"/>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9"/>
        <v>1</v>
      </c>
      <c r="AK139" s="12">
        <f t="shared" si="63"/>
        <v>1</v>
      </c>
      <c r="AL139" s="12">
        <f t="shared" si="64"/>
        <v>1</v>
      </c>
      <c r="AM139" s="12">
        <f t="shared" si="65"/>
        <v>1</v>
      </c>
    </row>
    <row r="140" spans="1:39" ht="12" customHeight="1" x14ac:dyDescent="0.25">
      <c r="A140" s="5">
        <f t="shared" si="45"/>
        <v>0</v>
      </c>
      <c r="B140" s="5">
        <f t="shared" si="46"/>
        <v>0</v>
      </c>
      <c r="C140" s="14">
        <f t="shared" si="60"/>
        <v>28</v>
      </c>
      <c r="F140" s="242">
        <f>VLOOKUP(C140,Blad1!$A:$M,13,0)</f>
        <v>110</v>
      </c>
      <c r="G140" s="67" t="str">
        <f t="shared" si="47"/>
        <v/>
      </c>
      <c r="H140" s="4" t="str">
        <f>IF(G140="I",$K140,IF(G140="II",$K140-SUM(H$8:H139),IF(G140="III",$K140-SUM(H$8:H139),IF(G140="IV",$K140-SUM(H$8:H139),IF(G140="V",1-SUM(H$8:H139)," ")))))</f>
        <v xml:space="preserve"> </v>
      </c>
      <c r="I140" s="68" t="str">
        <f t="shared" si="48"/>
        <v/>
      </c>
      <c r="J140" s="43" t="str">
        <f>IF(I140="A",$K140,IF(I140="B",$K140-SUM(J$8:J139),IF(I140="C",$K140-SUM(J$8:J139),IF(I140="D",$K140-SUM(J$8:J139),IF(I140="E",1-SUM(J$8:J139)," ")))))</f>
        <v xml:space="preserve"> </v>
      </c>
      <c r="K140" s="1">
        <f>IF(C$4=0,0,(SUM(D$8:D140)/C$4))</f>
        <v>0</v>
      </c>
      <c r="L140" s="9" t="str">
        <f t="shared" si="49"/>
        <v xml:space="preserve"> </v>
      </c>
      <c r="M140" s="2" t="str">
        <f>IF(U140=2,K140,IF(W140=2,K140-SUM(M$8:M139),IF(X140=2,K140-SUM(M$8:M139),IF(X139=2,1-SUM(M$8:M139)," "))))</f>
        <v xml:space="preserve"> </v>
      </c>
      <c r="N140" s="1" t="str">
        <f t="shared" si="50"/>
        <v xml:space="preserve"> </v>
      </c>
      <c r="P140" s="3" t="str">
        <f>IF(O140="Plus",$K140,IF(O140="Basis",$K140-SUM(P$8:P139),IF(O140="Breedte",$K140-SUM(P$8:P139),IF(O139="Breedte",1-SUM(P$8:P139)," "))))</f>
        <v xml:space="preserve"> </v>
      </c>
      <c r="Q140" s="57" t="str">
        <f t="shared" si="51"/>
        <v/>
      </c>
      <c r="R140" s="180">
        <f t="shared" si="52"/>
        <v>110</v>
      </c>
      <c r="S140" s="12">
        <f t="shared" si="61"/>
        <v>28</v>
      </c>
      <c r="T140" s="18">
        <f t="shared" si="53"/>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4"/>
        <v>1</v>
      </c>
      <c r="Z140" s="12">
        <f t="shared" si="55"/>
        <v>1</v>
      </c>
      <c r="AA140" s="12">
        <f t="shared" si="56"/>
        <v>1</v>
      </c>
      <c r="AB140" s="12">
        <f t="shared" si="57"/>
        <v>1</v>
      </c>
      <c r="AD140" s="12">
        <f t="shared" si="62"/>
        <v>28</v>
      </c>
      <c r="AE140" s="18">
        <f t="shared" si="58"/>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9"/>
        <v>1</v>
      </c>
      <c r="AK140" s="12">
        <f t="shared" si="63"/>
        <v>1</v>
      </c>
      <c r="AL140" s="12">
        <f t="shared" si="64"/>
        <v>1</v>
      </c>
      <c r="AM140" s="12">
        <f t="shared" si="65"/>
        <v>1</v>
      </c>
    </row>
    <row r="141" spans="1:39" ht="12" customHeight="1" x14ac:dyDescent="0.25">
      <c r="A141" s="5">
        <f t="shared" si="45"/>
        <v>0</v>
      </c>
      <c r="B141" s="5">
        <f t="shared" si="46"/>
        <v>0</v>
      </c>
      <c r="C141" s="14">
        <f t="shared" si="60"/>
        <v>27</v>
      </c>
      <c r="F141" s="242">
        <f>VLOOKUP(C141,Blad1!$A:$M,13,0)</f>
        <v>110</v>
      </c>
      <c r="G141" s="67" t="str">
        <f t="shared" si="47"/>
        <v/>
      </c>
      <c r="H141" s="4" t="str">
        <f>IF(G141="I",$K141,IF(G141="II",$K141-SUM(H$8:H140),IF(G141="III",$K141-SUM(H$8:H140),IF(G141="IV",$K141-SUM(H$8:H140),IF(G141="V",1-SUM(H$8:H140)," ")))))</f>
        <v xml:space="preserve"> </v>
      </c>
      <c r="I141" s="68" t="str">
        <f t="shared" si="48"/>
        <v/>
      </c>
      <c r="J141" s="43" t="str">
        <f>IF(I141="A",$K141,IF(I141="B",$K141-SUM(J$8:J140),IF(I141="C",$K141-SUM(J$8:J140),IF(I141="D",$K141-SUM(J$8:J140),IF(I141="E",1-SUM(J$8:J140)," ")))))</f>
        <v xml:space="preserve"> </v>
      </c>
      <c r="K141" s="1">
        <f>IF(C$4=0,0,(SUM(D$8:D141)/C$4))</f>
        <v>0</v>
      </c>
      <c r="L141" s="9" t="str">
        <f t="shared" si="49"/>
        <v xml:space="preserve"> </v>
      </c>
      <c r="M141" s="2" t="str">
        <f>IF(U141=2,K141,IF(W141=2,K141-SUM(M$8:M140),IF(X141=2,K141-SUM(M$8:M140),IF(X140=2,1-SUM(M$8:M140)," "))))</f>
        <v xml:space="preserve"> </v>
      </c>
      <c r="N141" s="1" t="str">
        <f t="shared" si="50"/>
        <v xml:space="preserve"> </v>
      </c>
      <c r="P141" s="3" t="str">
        <f>IF(O141="Plus",$K141,IF(O141="Basis",$K141-SUM(P$8:P140),IF(O141="Breedte",$K141-SUM(P$8:P140),IF(O140="Breedte",1-SUM(P$8:P140)," "))))</f>
        <v xml:space="preserve"> </v>
      </c>
      <c r="Q141" s="57" t="str">
        <f t="shared" si="51"/>
        <v/>
      </c>
      <c r="R141" s="180">
        <f t="shared" si="52"/>
        <v>110</v>
      </c>
      <c r="S141" s="12">
        <f t="shared" si="61"/>
        <v>27</v>
      </c>
      <c r="T141" s="18">
        <f t="shared" si="53"/>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4"/>
        <v>1</v>
      </c>
      <c r="Z141" s="12">
        <f t="shared" si="55"/>
        <v>1</v>
      </c>
      <c r="AA141" s="12">
        <f t="shared" si="56"/>
        <v>1</v>
      </c>
      <c r="AB141" s="12">
        <f t="shared" si="57"/>
        <v>1</v>
      </c>
      <c r="AD141" s="12">
        <f t="shared" si="62"/>
        <v>27</v>
      </c>
      <c r="AE141" s="18">
        <f t="shared" si="58"/>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9"/>
        <v>1</v>
      </c>
      <c r="AK141" s="12">
        <f t="shared" si="63"/>
        <v>1</v>
      </c>
      <c r="AL141" s="12">
        <f t="shared" si="64"/>
        <v>1</v>
      </c>
      <c r="AM141" s="12">
        <f t="shared" si="65"/>
        <v>1</v>
      </c>
    </row>
    <row r="142" spans="1:39" ht="12" customHeight="1" x14ac:dyDescent="0.25">
      <c r="A142" s="5">
        <f t="shared" si="45"/>
        <v>0</v>
      </c>
      <c r="B142" s="5">
        <f t="shared" si="46"/>
        <v>0</v>
      </c>
      <c r="C142" s="14">
        <f t="shared" si="60"/>
        <v>26</v>
      </c>
      <c r="F142" s="242">
        <f>VLOOKUP(C142,Blad1!$A:$M,13,0)</f>
        <v>110</v>
      </c>
      <c r="G142" s="67" t="str">
        <f t="shared" si="47"/>
        <v/>
      </c>
      <c r="H142" s="4" t="str">
        <f>IF(G142="I",$K142,IF(G142="II",$K142-SUM(H$8:H141),IF(G142="III",$K142-SUM(H$8:H141),IF(G142="IV",$K142-SUM(H$8:H141),IF(G142="V",1-SUM(H$8:H141)," ")))))</f>
        <v xml:space="preserve"> </v>
      </c>
      <c r="I142" s="68" t="str">
        <f t="shared" si="48"/>
        <v/>
      </c>
      <c r="J142" s="43" t="str">
        <f>IF(I142="A",$K142,IF(I142="B",$K142-SUM(J$8:J141),IF(I142="C",$K142-SUM(J$8:J141),IF(I142="D",$K142-SUM(J$8:J141),IF(I142="E",1-SUM(J$8:J141)," ")))))</f>
        <v xml:space="preserve"> </v>
      </c>
      <c r="K142" s="1">
        <f>IF(C$4=0,0,(SUM(D$8:D142)/C$4))</f>
        <v>0</v>
      </c>
      <c r="L142" s="9" t="str">
        <f t="shared" si="49"/>
        <v xml:space="preserve"> </v>
      </c>
      <c r="M142" s="2" t="str">
        <f>IF(U142=2,K142,IF(W142=2,K142-SUM(M$8:M141),IF(X142=2,K142-SUM(M$8:M141),IF(X141=2,1-SUM(M$8:M141)," "))))</f>
        <v xml:space="preserve"> </v>
      </c>
      <c r="N142" s="1" t="str">
        <f t="shared" si="50"/>
        <v xml:space="preserve"> </v>
      </c>
      <c r="P142" s="3" t="str">
        <f>IF(O142="Plus",$K142,IF(O142="Basis",$K142-SUM(P$8:P141),IF(O142="Breedte",$K142-SUM(P$8:P141),IF(O141="Breedte",1-SUM(P$8:P141)," "))))</f>
        <v xml:space="preserve"> </v>
      </c>
      <c r="Q142" s="57" t="str">
        <f t="shared" si="51"/>
        <v/>
      </c>
      <c r="R142" s="180">
        <f t="shared" si="52"/>
        <v>110</v>
      </c>
      <c r="S142" s="12">
        <f t="shared" si="61"/>
        <v>26</v>
      </c>
      <c r="T142" s="18">
        <f t="shared" si="53"/>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4"/>
        <v>1</v>
      </c>
      <c r="Z142" s="12">
        <f t="shared" si="55"/>
        <v>1</v>
      </c>
      <c r="AA142" s="12">
        <f t="shared" si="56"/>
        <v>1</v>
      </c>
      <c r="AB142" s="12">
        <f t="shared" si="57"/>
        <v>1</v>
      </c>
      <c r="AD142" s="12">
        <f t="shared" si="62"/>
        <v>26</v>
      </c>
      <c r="AE142" s="18">
        <f t="shared" si="58"/>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9"/>
        <v>1</v>
      </c>
      <c r="AK142" s="12">
        <f t="shared" si="63"/>
        <v>1</v>
      </c>
      <c r="AL142" s="12">
        <f t="shared" si="64"/>
        <v>1</v>
      </c>
      <c r="AM142" s="12">
        <f t="shared" si="65"/>
        <v>1</v>
      </c>
    </row>
    <row r="143" spans="1:39" ht="12" customHeight="1" x14ac:dyDescent="0.25">
      <c r="A143" s="5">
        <f t="shared" si="45"/>
        <v>0</v>
      </c>
      <c r="B143" s="5">
        <f t="shared" si="46"/>
        <v>0</v>
      </c>
      <c r="C143" s="14">
        <f t="shared" si="60"/>
        <v>25</v>
      </c>
      <c r="F143" s="242">
        <f>VLOOKUP(C143,Blad1!$A:$M,13,0)</f>
        <v>110</v>
      </c>
      <c r="G143" s="67" t="str">
        <f t="shared" si="47"/>
        <v/>
      </c>
      <c r="H143" s="4" t="str">
        <f>IF(G143="I",$K143,IF(G143="II",$K143-SUM(H$8:H142),IF(G143="III",$K143-SUM(H$8:H142),IF(G143="IV",$K143-SUM(H$8:H142),IF(G143="V",1-SUM(H$8:H142)," ")))))</f>
        <v xml:space="preserve"> </v>
      </c>
      <c r="I143" s="68" t="str">
        <f t="shared" si="48"/>
        <v/>
      </c>
      <c r="J143" s="43" t="str">
        <f>IF(I143="A",$K143,IF(I143="B",$K143-SUM(J$8:J142),IF(I143="C",$K143-SUM(J$8:J142),IF(I143="D",$K143-SUM(J$8:J142),IF(I143="E",1-SUM(J$8:J142)," ")))))</f>
        <v xml:space="preserve"> </v>
      </c>
      <c r="K143" s="1">
        <f>IF(C$4=0,0,(SUM(D$8:D143)/C$4))</f>
        <v>0</v>
      </c>
      <c r="L143" s="9" t="str">
        <f t="shared" si="49"/>
        <v xml:space="preserve"> </v>
      </c>
      <c r="M143" s="2" t="str">
        <f>IF(U143=2,K143,IF(W143=2,K143-SUM(M$8:M142),IF(X143=2,K143-SUM(M$8:M142),IF(X142=2,1-SUM(M$8:M142)," "))))</f>
        <v xml:space="preserve"> </v>
      </c>
      <c r="N143" s="1" t="str">
        <f t="shared" si="50"/>
        <v xml:space="preserve"> </v>
      </c>
      <c r="P143" s="3" t="str">
        <f>IF(O143="Plus",$K143,IF(O143="Basis",$K143-SUM(P$8:P142),IF(O143="Breedte",$K143-SUM(P$8:P142),IF(O142="Breedte",1-SUM(P$8:P142)," "))))</f>
        <v xml:space="preserve"> </v>
      </c>
      <c r="Q143" s="57" t="str">
        <f t="shared" si="51"/>
        <v/>
      </c>
      <c r="R143" s="180">
        <f t="shared" si="52"/>
        <v>110</v>
      </c>
      <c r="S143" s="12">
        <f t="shared" si="61"/>
        <v>25</v>
      </c>
      <c r="T143" s="18">
        <f t="shared" si="53"/>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4"/>
        <v>1</v>
      </c>
      <c r="Z143" s="12">
        <f t="shared" si="55"/>
        <v>1</v>
      </c>
      <c r="AA143" s="12">
        <f t="shared" si="56"/>
        <v>1</v>
      </c>
      <c r="AB143" s="12">
        <f t="shared" si="57"/>
        <v>1</v>
      </c>
      <c r="AD143" s="12">
        <f t="shared" si="62"/>
        <v>25</v>
      </c>
      <c r="AE143" s="18">
        <f t="shared" si="58"/>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9"/>
        <v>1</v>
      </c>
      <c r="AK143" s="12">
        <f t="shared" si="63"/>
        <v>1</v>
      </c>
      <c r="AL143" s="12">
        <f t="shared" si="64"/>
        <v>1</v>
      </c>
      <c r="AM143" s="12">
        <f t="shared" si="65"/>
        <v>1</v>
      </c>
    </row>
    <row r="144" spans="1:39" ht="12" customHeight="1" x14ac:dyDescent="0.25">
      <c r="A144" s="5">
        <f t="shared" si="45"/>
        <v>0</v>
      </c>
      <c r="B144" s="5">
        <f t="shared" si="46"/>
        <v>0</v>
      </c>
      <c r="C144" s="14">
        <f t="shared" si="60"/>
        <v>24</v>
      </c>
      <c r="F144" s="242">
        <f>VLOOKUP(C144,Blad1!$A:$M,13,0)</f>
        <v>110</v>
      </c>
      <c r="G144" s="67" t="str">
        <f t="shared" si="47"/>
        <v/>
      </c>
      <c r="H144" s="4" t="str">
        <f>IF(G144="I",$K144,IF(G144="II",$K144-SUM(H$8:H143),IF(G144="III",$K144-SUM(H$8:H143),IF(G144="IV",$K144-SUM(H$8:H143),IF(G144="V",1-SUM(H$8:H143)," ")))))</f>
        <v xml:space="preserve"> </v>
      </c>
      <c r="I144" s="68" t="str">
        <f t="shared" si="48"/>
        <v/>
      </c>
      <c r="J144" s="43" t="str">
        <f>IF(I144="A",$K144,IF(I144="B",$K144-SUM(J$8:J143),IF(I144="C",$K144-SUM(J$8:J143),IF(I144="D",$K144-SUM(J$8:J143),IF(I144="E",1-SUM(J$8:J143)," ")))))</f>
        <v xml:space="preserve"> </v>
      </c>
      <c r="K144" s="1">
        <f>IF(C$4=0,0,(SUM(D$8:D144)/C$4))</f>
        <v>0</v>
      </c>
      <c r="L144" s="9" t="str">
        <f t="shared" si="49"/>
        <v xml:space="preserve"> </v>
      </c>
      <c r="M144" s="2" t="str">
        <f>IF(U144=2,K144,IF(W144=2,K144-SUM(M$8:M143),IF(X144=2,K144-SUM(M$8:M143),IF(X143=2,1-SUM(M$8:M143)," "))))</f>
        <v xml:space="preserve"> </v>
      </c>
      <c r="N144" s="1" t="str">
        <f t="shared" si="50"/>
        <v xml:space="preserve"> </v>
      </c>
      <c r="P144" s="3" t="str">
        <f>IF(O144="Plus",$K144,IF(O144="Basis",$K144-SUM(P$8:P143),IF(O144="Breedte",$K144-SUM(P$8:P143),IF(O143="Breedte",1-SUM(P$8:P143)," "))))</f>
        <v xml:space="preserve"> </v>
      </c>
      <c r="Q144" s="57" t="str">
        <f t="shared" si="51"/>
        <v/>
      </c>
      <c r="R144" s="180">
        <f t="shared" si="52"/>
        <v>110</v>
      </c>
      <c r="S144" s="12">
        <f t="shared" si="61"/>
        <v>24</v>
      </c>
      <c r="T144" s="18">
        <f t="shared" si="53"/>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4"/>
        <v>1</v>
      </c>
      <c r="Z144" s="12">
        <f t="shared" si="55"/>
        <v>1</v>
      </c>
      <c r="AA144" s="12">
        <f t="shared" si="56"/>
        <v>1</v>
      </c>
      <c r="AB144" s="12">
        <f t="shared" si="57"/>
        <v>1</v>
      </c>
      <c r="AD144" s="12">
        <f t="shared" si="62"/>
        <v>24</v>
      </c>
      <c r="AE144" s="18">
        <f t="shared" si="58"/>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9"/>
        <v>1</v>
      </c>
      <c r="AK144" s="12">
        <f t="shared" si="63"/>
        <v>1</v>
      </c>
      <c r="AL144" s="12">
        <f t="shared" si="64"/>
        <v>1</v>
      </c>
      <c r="AM144" s="12">
        <f t="shared" si="65"/>
        <v>1</v>
      </c>
    </row>
    <row r="145" spans="1:39" ht="12" customHeight="1" x14ac:dyDescent="0.25">
      <c r="A145" s="5">
        <f t="shared" si="45"/>
        <v>0</v>
      </c>
      <c r="B145" s="5">
        <f t="shared" si="46"/>
        <v>0</v>
      </c>
      <c r="C145" s="14">
        <f t="shared" si="60"/>
        <v>23</v>
      </c>
      <c r="F145" s="242">
        <f>VLOOKUP(C145,Blad1!$A:$M,13,0)</f>
        <v>110</v>
      </c>
      <c r="G145" s="67" t="str">
        <f t="shared" si="47"/>
        <v/>
      </c>
      <c r="H145" s="4" t="str">
        <f>IF(G145="I",$K145,IF(G145="II",$K145-SUM(H$8:H144),IF(G145="III",$K145-SUM(H$8:H144),IF(G145="IV",$K145-SUM(H$8:H144),IF(G145="V",1-SUM(H$8:H144)," ")))))</f>
        <v xml:space="preserve"> </v>
      </c>
      <c r="I145" s="68" t="str">
        <f t="shared" si="48"/>
        <v/>
      </c>
      <c r="J145" s="43" t="str">
        <f>IF(I145="A",$K145,IF(I145="B",$K145-SUM(J$8:J144),IF(I145="C",$K145-SUM(J$8:J144),IF(I145="D",$K145-SUM(J$8:J144),IF(I145="E",1-SUM(J$8:J144)," ")))))</f>
        <v xml:space="preserve"> </v>
      </c>
      <c r="K145" s="1">
        <f>IF(C$4=0,0,(SUM(D$8:D145)/C$4))</f>
        <v>0</v>
      </c>
      <c r="L145" s="9" t="str">
        <f t="shared" si="49"/>
        <v xml:space="preserve"> </v>
      </c>
      <c r="M145" s="2" t="str">
        <f>IF(U145=2,K145,IF(W145=2,K145-SUM(M$8:M144),IF(X145=2,K145-SUM(M$8:M144),IF(X144=2,1-SUM(M$8:M144)," "))))</f>
        <v xml:space="preserve"> </v>
      </c>
      <c r="N145" s="1" t="str">
        <f t="shared" si="50"/>
        <v xml:space="preserve"> </v>
      </c>
      <c r="P145" s="3" t="str">
        <f>IF(O145="Plus",$K145,IF(O145="Basis",$K145-SUM(P$8:P144),IF(O145="Breedte",$K145-SUM(P$8:P144),IF(O144="Breedte",1-SUM(P$8:P144)," "))))</f>
        <v xml:space="preserve"> </v>
      </c>
      <c r="Q145" s="57" t="str">
        <f t="shared" si="51"/>
        <v/>
      </c>
      <c r="R145" s="180">
        <f t="shared" si="52"/>
        <v>110</v>
      </c>
      <c r="S145" s="12">
        <f t="shared" si="61"/>
        <v>23</v>
      </c>
      <c r="T145" s="18">
        <f t="shared" si="53"/>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4"/>
        <v>1</v>
      </c>
      <c r="Z145" s="12">
        <f t="shared" si="55"/>
        <v>1</v>
      </c>
      <c r="AA145" s="12">
        <f t="shared" si="56"/>
        <v>1</v>
      </c>
      <c r="AB145" s="12">
        <f t="shared" si="57"/>
        <v>1</v>
      </c>
      <c r="AD145" s="12">
        <f t="shared" si="62"/>
        <v>23</v>
      </c>
      <c r="AE145" s="18">
        <f t="shared" si="58"/>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9"/>
        <v>1</v>
      </c>
      <c r="AK145" s="12">
        <f t="shared" si="63"/>
        <v>1</v>
      </c>
      <c r="AL145" s="12">
        <f t="shared" si="64"/>
        <v>1</v>
      </c>
      <c r="AM145" s="12">
        <f t="shared" si="65"/>
        <v>1</v>
      </c>
    </row>
    <row r="146" spans="1:39" ht="12" customHeight="1" x14ac:dyDescent="0.25">
      <c r="A146" s="5">
        <f t="shared" si="45"/>
        <v>0</v>
      </c>
      <c r="B146" s="5">
        <f t="shared" si="46"/>
        <v>0</v>
      </c>
      <c r="C146" s="14">
        <f t="shared" si="60"/>
        <v>22</v>
      </c>
      <c r="F146" s="242">
        <f>VLOOKUP(C146,Blad1!$A:$M,13,0)</f>
        <v>110</v>
      </c>
      <c r="G146" s="67" t="str">
        <f t="shared" si="47"/>
        <v/>
      </c>
      <c r="H146" s="4" t="str">
        <f>IF(G146="I",$K146,IF(G146="II",$K146-SUM(H$8:H145),IF(G146="III",$K146-SUM(H$8:H145),IF(G146="IV",$K146-SUM(H$8:H145),IF(G146="V",1-SUM(H$8:H145)," ")))))</f>
        <v xml:space="preserve"> </v>
      </c>
      <c r="I146" s="68" t="str">
        <f t="shared" si="48"/>
        <v/>
      </c>
      <c r="J146" s="43" t="str">
        <f>IF(I146="A",$K146,IF(I146="B",$K146-SUM(J$8:J145),IF(I146="C",$K146-SUM(J$8:J145),IF(I146="D",$K146-SUM(J$8:J145),IF(I146="E",1-SUM(J$8:J145)," ")))))</f>
        <v xml:space="preserve"> </v>
      </c>
      <c r="K146" s="1">
        <f>IF(C$4=0,0,(SUM(D$8:D146)/C$4))</f>
        <v>0</v>
      </c>
      <c r="L146" s="9" t="str">
        <f t="shared" si="49"/>
        <v xml:space="preserve"> </v>
      </c>
      <c r="M146" s="2" t="str">
        <f>IF(U146=2,K146,IF(W146=2,K146-SUM(M$8:M145),IF(X146=2,K146-SUM(M$8:M145),IF(X145=2,1-SUM(M$8:M145)," "))))</f>
        <v xml:space="preserve"> </v>
      </c>
      <c r="N146" s="1" t="str">
        <f t="shared" si="50"/>
        <v xml:space="preserve"> </v>
      </c>
      <c r="P146" s="3" t="str">
        <f>IF(O146="Plus",$K146,IF(O146="Basis",$K146-SUM(P$8:P145),IF(O146="Breedte",$K146-SUM(P$8:P145),IF(O145="Breedte",1-SUM(P$8:P145)," "))))</f>
        <v xml:space="preserve"> </v>
      </c>
      <c r="Q146" s="57" t="str">
        <f t="shared" si="51"/>
        <v/>
      </c>
      <c r="R146" s="180">
        <f t="shared" si="52"/>
        <v>110</v>
      </c>
      <c r="S146" s="12">
        <f t="shared" si="61"/>
        <v>22</v>
      </c>
      <c r="T146" s="18">
        <f t="shared" si="53"/>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4"/>
        <v>1</v>
      </c>
      <c r="Z146" s="12">
        <f t="shared" si="55"/>
        <v>1</v>
      </c>
      <c r="AA146" s="12">
        <f t="shared" si="56"/>
        <v>1</v>
      </c>
      <c r="AB146" s="12">
        <f t="shared" si="57"/>
        <v>1</v>
      </c>
      <c r="AD146" s="12">
        <f t="shared" si="62"/>
        <v>22</v>
      </c>
      <c r="AE146" s="18">
        <f t="shared" si="58"/>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9"/>
        <v>1</v>
      </c>
      <c r="AK146" s="12">
        <f t="shared" si="63"/>
        <v>1</v>
      </c>
      <c r="AL146" s="12">
        <f t="shared" si="64"/>
        <v>1</v>
      </c>
      <c r="AM146" s="12">
        <f t="shared" si="65"/>
        <v>1</v>
      </c>
    </row>
    <row r="147" spans="1:39" ht="12" customHeight="1" x14ac:dyDescent="0.25">
      <c r="A147" s="5">
        <f t="shared" si="45"/>
        <v>0</v>
      </c>
      <c r="B147" s="5">
        <f t="shared" si="46"/>
        <v>0</v>
      </c>
      <c r="C147" s="14">
        <f t="shared" si="60"/>
        <v>21</v>
      </c>
      <c r="F147" s="242">
        <f>VLOOKUP(C147,Blad1!$A:$M,13,0)</f>
        <v>110</v>
      </c>
      <c r="G147" s="67" t="str">
        <f t="shared" si="47"/>
        <v/>
      </c>
      <c r="H147" s="4" t="str">
        <f>IF(G147="I",$K147,IF(G147="II",$K147-SUM(H$8:H146),IF(G147="III",$K147-SUM(H$8:H146),IF(G147="IV",$K147-SUM(H$8:H146),IF(G147="V",1-SUM(H$8:H146)," ")))))</f>
        <v xml:space="preserve"> </v>
      </c>
      <c r="I147" s="68" t="str">
        <f t="shared" si="48"/>
        <v/>
      </c>
      <c r="J147" s="43" t="str">
        <f>IF(I147="A",$K147,IF(I147="B",$K147-SUM(J$8:J146),IF(I147="C",$K147-SUM(J$8:J146),IF(I147="D",$K147-SUM(J$8:J146),IF(I147="E",1-SUM(J$8:J146)," ")))))</f>
        <v xml:space="preserve"> </v>
      </c>
      <c r="K147" s="1">
        <f>IF(C$4=0,0,(SUM(D$8:D147)/C$4))</f>
        <v>0</v>
      </c>
      <c r="L147" s="9" t="str">
        <f t="shared" si="49"/>
        <v xml:space="preserve"> </v>
      </c>
      <c r="M147" s="2" t="str">
        <f>IF(U147=2,K147,IF(W147=2,K147-SUM(M$8:M146),IF(X147=2,K147-SUM(M$8:M146),IF(X146=2,1-SUM(M$8:M146)," "))))</f>
        <v xml:space="preserve"> </v>
      </c>
      <c r="N147" s="1" t="str">
        <f t="shared" si="50"/>
        <v xml:space="preserve"> </v>
      </c>
      <c r="P147" s="3" t="str">
        <f>IF(O147="Plus",$K147,IF(O147="Basis",$K147-SUM(P$8:P146),IF(O147="Breedte",$K147-SUM(P$8:P146),IF(O146="Breedte",1-SUM(P$8:P146)," "))))</f>
        <v xml:space="preserve"> </v>
      </c>
      <c r="Q147" s="57" t="str">
        <f t="shared" si="51"/>
        <v/>
      </c>
      <c r="R147" s="180">
        <f t="shared" si="52"/>
        <v>110</v>
      </c>
      <c r="S147" s="12">
        <f t="shared" si="61"/>
        <v>21</v>
      </c>
      <c r="T147" s="18">
        <f t="shared" si="53"/>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4"/>
        <v>1</v>
      </c>
      <c r="Z147" s="12">
        <f t="shared" si="55"/>
        <v>1</v>
      </c>
      <c r="AA147" s="12">
        <f t="shared" si="56"/>
        <v>1</v>
      </c>
      <c r="AB147" s="12">
        <f t="shared" si="57"/>
        <v>1</v>
      </c>
      <c r="AD147" s="12">
        <f t="shared" si="62"/>
        <v>21</v>
      </c>
      <c r="AE147" s="18">
        <f t="shared" si="58"/>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9"/>
        <v>1</v>
      </c>
      <c r="AK147" s="12">
        <f t="shared" si="63"/>
        <v>1</v>
      </c>
      <c r="AL147" s="12">
        <f t="shared" si="64"/>
        <v>1</v>
      </c>
      <c r="AM147" s="12">
        <f t="shared" si="65"/>
        <v>1</v>
      </c>
    </row>
    <row r="148" spans="1:39" ht="12" customHeight="1" x14ac:dyDescent="0.25">
      <c r="A148" s="5">
        <f t="shared" si="45"/>
        <v>0</v>
      </c>
      <c r="B148" s="5">
        <f t="shared" si="46"/>
        <v>0</v>
      </c>
      <c r="C148" s="14">
        <f t="shared" si="60"/>
        <v>20</v>
      </c>
      <c r="F148" s="242">
        <f>VLOOKUP(C148,Blad1!$A:$M,13,0)</f>
        <v>110</v>
      </c>
      <c r="G148" s="67" t="str">
        <f t="shared" si="47"/>
        <v/>
      </c>
      <c r="H148" s="4" t="str">
        <f>IF(G148="I",$K148,IF(G148="II",$K148-SUM(H$8:H147),IF(G148="III",$K148-SUM(H$8:H147),IF(G148="IV",$K148-SUM(H$8:H147),IF(G148="V",1-SUM(H$8:H147)," ")))))</f>
        <v xml:space="preserve"> </v>
      </c>
      <c r="I148" s="68" t="str">
        <f t="shared" si="48"/>
        <v/>
      </c>
      <c r="J148" s="43" t="str">
        <f>IF(I148="A",$K148,IF(I148="B",$K148-SUM(J$8:J147),IF(I148="C",$K148-SUM(J$8:J147),IF(I148="D",$K148-SUM(J$8:J147),IF(I148="E",1-SUM(J$8:J147)," ")))))</f>
        <v xml:space="preserve"> </v>
      </c>
      <c r="K148" s="1">
        <f>IF(C$4=0,0,(SUM(D$8:D148)/C$4))</f>
        <v>0</v>
      </c>
      <c r="L148" s="9" t="str">
        <f t="shared" si="49"/>
        <v xml:space="preserve"> </v>
      </c>
      <c r="M148" s="2" t="str">
        <f>IF(U148=2,K148,IF(W148=2,K148-SUM(M$8:M147),IF(X148=2,K148-SUM(M$8:M147),IF(X147=2,1-SUM(M$8:M147)," "))))</f>
        <v xml:space="preserve"> </v>
      </c>
      <c r="N148" s="1" t="str">
        <f t="shared" si="50"/>
        <v xml:space="preserve"> </v>
      </c>
      <c r="P148" s="3" t="str">
        <f>IF(O148="Plus",$K148,IF(O148="Basis",$K148-SUM(P$8:P147),IF(O148="Breedte",$K148-SUM(P$8:P147),IF(O147="Breedte",1-SUM(P$8:P147)," "))))</f>
        <v xml:space="preserve"> </v>
      </c>
      <c r="Q148" s="57" t="str">
        <f t="shared" si="51"/>
        <v/>
      </c>
      <c r="R148" s="180">
        <f t="shared" si="52"/>
        <v>110</v>
      </c>
      <c r="S148" s="12">
        <f t="shared" si="61"/>
        <v>20</v>
      </c>
      <c r="T148" s="18">
        <f t="shared" si="53"/>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4"/>
        <v>1</v>
      </c>
      <c r="Z148" s="12">
        <f t="shared" si="55"/>
        <v>1</v>
      </c>
      <c r="AA148" s="12">
        <f t="shared" si="56"/>
        <v>1</v>
      </c>
      <c r="AB148" s="12">
        <f t="shared" si="57"/>
        <v>1</v>
      </c>
      <c r="AD148" s="12">
        <f t="shared" si="62"/>
        <v>20</v>
      </c>
      <c r="AE148" s="18">
        <f t="shared" si="58"/>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9"/>
        <v>1</v>
      </c>
      <c r="AK148" s="12">
        <f t="shared" si="63"/>
        <v>1</v>
      </c>
      <c r="AL148" s="12">
        <f t="shared" si="64"/>
        <v>1</v>
      </c>
      <c r="AM148" s="12">
        <f t="shared" si="65"/>
        <v>1</v>
      </c>
    </row>
    <row r="149" spans="1:39" ht="12" customHeight="1" x14ac:dyDescent="0.25">
      <c r="A149" s="5">
        <f t="shared" si="45"/>
        <v>0</v>
      </c>
      <c r="B149" s="5">
        <f t="shared" si="46"/>
        <v>0</v>
      </c>
      <c r="C149" s="14">
        <f t="shared" si="60"/>
        <v>19</v>
      </c>
      <c r="F149" s="242">
        <f>VLOOKUP(C149,Blad1!$A:$M,13,0)</f>
        <v>110</v>
      </c>
      <c r="G149" s="67" t="str">
        <f t="shared" si="47"/>
        <v/>
      </c>
      <c r="H149" s="4" t="str">
        <f>IF(G149="I",$K149,IF(G149="II",$K149-SUM(H$8:H148),IF(G149="III",$K149-SUM(H$8:H148),IF(G149="IV",$K149-SUM(H$8:H148),IF(G149="V",1-SUM(H$8:H148)," ")))))</f>
        <v xml:space="preserve"> </v>
      </c>
      <c r="I149" s="68" t="str">
        <f t="shared" si="48"/>
        <v/>
      </c>
      <c r="J149" s="43" t="str">
        <f>IF(I149="A",$K149,IF(I149="B",$K149-SUM(J$8:J148),IF(I149="C",$K149-SUM(J$8:J148),IF(I149="D",$K149-SUM(J$8:J148),IF(I149="E",1-SUM(J$8:J148)," ")))))</f>
        <v xml:space="preserve"> </v>
      </c>
      <c r="K149" s="1">
        <f>IF(C$4=0,0,(SUM(D$8:D149)/C$4))</f>
        <v>0</v>
      </c>
      <c r="L149" s="9" t="str">
        <f t="shared" si="49"/>
        <v xml:space="preserve"> </v>
      </c>
      <c r="M149" s="2" t="str">
        <f>IF(U149=2,K149,IF(W149=2,K149-SUM(M$8:M148),IF(X149=2,K149-SUM(M$8:M148),IF(X148=2,1-SUM(M$8:M148)," "))))</f>
        <v xml:space="preserve"> </v>
      </c>
      <c r="N149" s="1" t="str">
        <f t="shared" si="50"/>
        <v xml:space="preserve"> </v>
      </c>
      <c r="P149" s="3" t="str">
        <f>IF(O149="Plus",$K149,IF(O149="Basis",$K149-SUM(P$8:P148),IF(O149="Breedte",$K149-SUM(P$8:P148),IF(O148="Breedte",1-SUM(P$8:P148)," "))))</f>
        <v xml:space="preserve"> </v>
      </c>
      <c r="Q149" s="57" t="str">
        <f t="shared" si="51"/>
        <v/>
      </c>
      <c r="R149" s="180">
        <f t="shared" si="52"/>
        <v>110</v>
      </c>
      <c r="S149" s="12">
        <f t="shared" si="61"/>
        <v>19</v>
      </c>
      <c r="T149" s="18">
        <f t="shared" si="53"/>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4"/>
        <v>1</v>
      </c>
      <c r="Z149" s="12">
        <f t="shared" si="55"/>
        <v>1</v>
      </c>
      <c r="AA149" s="12">
        <f t="shared" si="56"/>
        <v>1</v>
      </c>
      <c r="AB149" s="12">
        <f t="shared" si="57"/>
        <v>1</v>
      </c>
      <c r="AD149" s="12">
        <f t="shared" si="62"/>
        <v>19</v>
      </c>
      <c r="AE149" s="18">
        <f t="shared" si="58"/>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9"/>
        <v>1</v>
      </c>
      <c r="AK149" s="12">
        <f t="shared" si="63"/>
        <v>1</v>
      </c>
      <c r="AL149" s="12">
        <f t="shared" si="64"/>
        <v>1</v>
      </c>
      <c r="AM149" s="12">
        <f t="shared" si="65"/>
        <v>1</v>
      </c>
    </row>
    <row r="150" spans="1:39" ht="12" customHeight="1" x14ac:dyDescent="0.25">
      <c r="A150" s="5">
        <f t="shared" si="45"/>
        <v>0</v>
      </c>
      <c r="B150" s="5">
        <f t="shared" si="46"/>
        <v>0</v>
      </c>
      <c r="C150" s="14">
        <f t="shared" si="60"/>
        <v>18</v>
      </c>
      <c r="F150" s="242">
        <f>VLOOKUP(C150,Blad1!$A:$M,13,0)</f>
        <v>110</v>
      </c>
      <c r="G150" s="67" t="str">
        <f t="shared" si="47"/>
        <v/>
      </c>
      <c r="H150" s="4" t="str">
        <f>IF(G150="I",$K150,IF(G150="II",$K150-SUM(H$8:H149),IF(G150="III",$K150-SUM(H$8:H149),IF(G150="IV",$K150-SUM(H$8:H149),IF(G150="V",1-SUM(H$8:H149)," ")))))</f>
        <v xml:space="preserve"> </v>
      </c>
      <c r="I150" s="68" t="str">
        <f t="shared" si="48"/>
        <v/>
      </c>
      <c r="J150" s="43" t="str">
        <f>IF(I150="A",$K150,IF(I150="B",$K150-SUM(J$8:J149),IF(I150="C",$K150-SUM(J$8:J149),IF(I150="D",$K150-SUM(J$8:J149),IF(I150="E",1-SUM(J$8:J149)," ")))))</f>
        <v xml:space="preserve"> </v>
      </c>
      <c r="K150" s="1">
        <f>IF(C$4=0,0,(SUM(D$8:D150)/C$4))</f>
        <v>0</v>
      </c>
      <c r="L150" s="9" t="str">
        <f t="shared" si="49"/>
        <v xml:space="preserve"> </v>
      </c>
      <c r="M150" s="2" t="str">
        <f>IF(U150=2,K150,IF(W150=2,K150-SUM(M$8:M149),IF(X150=2,K150-SUM(M$8:M149),IF(X149=2,1-SUM(M$8:M149)," "))))</f>
        <v xml:space="preserve"> </v>
      </c>
      <c r="N150" s="1" t="str">
        <f t="shared" si="50"/>
        <v xml:space="preserve"> </v>
      </c>
      <c r="P150" s="3" t="str">
        <f>IF(O150="Plus",$K150,IF(O150="Basis",$K150-SUM(P$8:P149),IF(O150="Breedte",$K150-SUM(P$8:P149),IF(O149="Breedte",1-SUM(P$8:P149)," "))))</f>
        <v xml:space="preserve"> </v>
      </c>
      <c r="Q150" s="57" t="str">
        <f t="shared" si="51"/>
        <v/>
      </c>
      <c r="R150" s="180">
        <f t="shared" si="52"/>
        <v>110</v>
      </c>
      <c r="S150" s="12">
        <f t="shared" si="61"/>
        <v>18</v>
      </c>
      <c r="T150" s="18">
        <f t="shared" si="53"/>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4"/>
        <v>1</v>
      </c>
      <c r="Z150" s="12">
        <f t="shared" si="55"/>
        <v>1</v>
      </c>
      <c r="AA150" s="12">
        <f t="shared" si="56"/>
        <v>1</v>
      </c>
      <c r="AB150" s="12">
        <f t="shared" si="57"/>
        <v>1</v>
      </c>
      <c r="AD150" s="12">
        <f t="shared" si="62"/>
        <v>18</v>
      </c>
      <c r="AE150" s="18">
        <f t="shared" si="58"/>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9"/>
        <v>1</v>
      </c>
      <c r="AK150" s="12">
        <f t="shared" si="63"/>
        <v>1</v>
      </c>
      <c r="AL150" s="12">
        <f t="shared" si="64"/>
        <v>1</v>
      </c>
      <c r="AM150" s="12">
        <f t="shared" si="65"/>
        <v>1</v>
      </c>
    </row>
    <row r="151" spans="1:39" ht="12" customHeight="1" x14ac:dyDescent="0.25">
      <c r="A151" s="5">
        <f t="shared" si="45"/>
        <v>0</v>
      </c>
      <c r="B151" s="5">
        <f t="shared" si="46"/>
        <v>0</v>
      </c>
      <c r="C151" s="14">
        <f t="shared" si="60"/>
        <v>17</v>
      </c>
      <c r="F151" s="242">
        <f>VLOOKUP(C151,Blad1!$A:$M,13,0)</f>
        <v>110</v>
      </c>
      <c r="G151" s="67" t="str">
        <f t="shared" si="47"/>
        <v/>
      </c>
      <c r="H151" s="4" t="str">
        <f>IF(G151="I",$K151,IF(G151="II",$K151-SUM(H$8:H150),IF(G151="III",$K151-SUM(H$8:H150),IF(G151="IV",$K151-SUM(H$8:H150),IF(G151="V",1-SUM(H$8:H150)," ")))))</f>
        <v xml:space="preserve"> </v>
      </c>
      <c r="I151" s="68" t="str">
        <f t="shared" si="48"/>
        <v/>
      </c>
      <c r="J151" s="43" t="str">
        <f>IF(I151="A",$K151,IF(I151="B",$K151-SUM(J$8:J150),IF(I151="C",$K151-SUM(J$8:J150),IF(I151="D",$K151-SUM(J$8:J150),IF(I151="E",1-SUM(J$8:J150)," ")))))</f>
        <v xml:space="preserve"> </v>
      </c>
      <c r="K151" s="1">
        <f>IF(C$4=0,0,(SUM(D$8:D151)/C$4))</f>
        <v>0</v>
      </c>
      <c r="L151" s="9" t="str">
        <f t="shared" si="49"/>
        <v xml:space="preserve"> </v>
      </c>
      <c r="M151" s="2" t="str">
        <f>IF(U151=2,K151,IF(W151=2,K151-SUM(M$8:M150),IF(X151=2,K151-SUM(M$8:M150),IF(X150=2,1-SUM(M$8:M150)," "))))</f>
        <v xml:space="preserve"> </v>
      </c>
      <c r="N151" s="1" t="str">
        <f t="shared" si="50"/>
        <v xml:space="preserve"> </v>
      </c>
      <c r="P151" s="3" t="str">
        <f>IF(O151="Plus",$K151,IF(O151="Basis",$K151-SUM(P$8:P150),IF(O151="Breedte",$K151-SUM(P$8:P150),IF(O150="Breedte",1-SUM(P$8:P150)," "))))</f>
        <v xml:space="preserve"> </v>
      </c>
      <c r="Q151" s="57" t="str">
        <f t="shared" si="51"/>
        <v/>
      </c>
      <c r="R151" s="180">
        <f t="shared" si="52"/>
        <v>110</v>
      </c>
      <c r="S151" s="12">
        <f t="shared" si="61"/>
        <v>17</v>
      </c>
      <c r="T151" s="18">
        <f t="shared" si="53"/>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4"/>
        <v>1</v>
      </c>
      <c r="Z151" s="12">
        <f t="shared" si="55"/>
        <v>1</v>
      </c>
      <c r="AA151" s="12">
        <f t="shared" si="56"/>
        <v>1</v>
      </c>
      <c r="AB151" s="12">
        <f t="shared" si="57"/>
        <v>1</v>
      </c>
      <c r="AD151" s="12">
        <f t="shared" si="62"/>
        <v>17</v>
      </c>
      <c r="AE151" s="18">
        <f t="shared" si="58"/>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9"/>
        <v>1</v>
      </c>
      <c r="AK151" s="12">
        <f t="shared" si="63"/>
        <v>1</v>
      </c>
      <c r="AL151" s="12">
        <f t="shared" si="64"/>
        <v>1</v>
      </c>
      <c r="AM151" s="12">
        <f t="shared" si="65"/>
        <v>1</v>
      </c>
    </row>
    <row r="152" spans="1:39" ht="12" customHeight="1" x14ac:dyDescent="0.25">
      <c r="A152" s="5">
        <f t="shared" si="45"/>
        <v>0</v>
      </c>
      <c r="B152" s="5">
        <f t="shared" si="46"/>
        <v>0</v>
      </c>
      <c r="C152" s="14">
        <f t="shared" si="60"/>
        <v>16</v>
      </c>
      <c r="F152" s="242">
        <f>VLOOKUP(C152,Blad1!$A:$M,13,0)</f>
        <v>110</v>
      </c>
      <c r="G152" s="67" t="str">
        <f t="shared" si="47"/>
        <v/>
      </c>
      <c r="H152" s="4" t="str">
        <f>IF(G152="I",$K152,IF(G152="II",$K152-SUM(H$8:H151),IF(G152="III",$K152-SUM(H$8:H151),IF(G152="IV",$K152-SUM(H$8:H151),IF(G152="V",1-SUM(H$8:H151)," ")))))</f>
        <v xml:space="preserve"> </v>
      </c>
      <c r="I152" s="68" t="str">
        <f t="shared" si="48"/>
        <v/>
      </c>
      <c r="J152" s="43" t="str">
        <f>IF(I152="A",$K152,IF(I152="B",$K152-SUM(J$8:J151),IF(I152="C",$K152-SUM(J$8:J151),IF(I152="D",$K152-SUM(J$8:J151),IF(I152="E",1-SUM(J$8:J151)," ")))))</f>
        <v xml:space="preserve"> </v>
      </c>
      <c r="K152" s="1">
        <f>IF(C$4=0,0,(SUM(D$8:D152)/C$4))</f>
        <v>0</v>
      </c>
      <c r="L152" s="9" t="str">
        <f t="shared" si="49"/>
        <v xml:space="preserve"> </v>
      </c>
      <c r="M152" s="2" t="str">
        <f>IF(U152=2,K152,IF(W152=2,K152-SUM(M$8:M151),IF(X152=2,K152-SUM(M$8:M151),IF(X151=2,1-SUM(M$8:M151)," "))))</f>
        <v xml:space="preserve"> </v>
      </c>
      <c r="N152" s="1" t="str">
        <f t="shared" si="50"/>
        <v xml:space="preserve"> </v>
      </c>
      <c r="P152" s="3" t="str">
        <f>IF(O152="Plus",$K152,IF(O152="Basis",$K152-SUM(P$8:P151),IF(O152="Breedte",$K152-SUM(P$8:P151),IF(O151="Breedte",1-SUM(P$8:P151)," "))))</f>
        <v xml:space="preserve"> </v>
      </c>
      <c r="Q152" s="57" t="str">
        <f t="shared" si="51"/>
        <v/>
      </c>
      <c r="R152" s="180">
        <f t="shared" si="52"/>
        <v>110</v>
      </c>
      <c r="S152" s="12">
        <f t="shared" si="61"/>
        <v>16</v>
      </c>
      <c r="T152" s="18">
        <f t="shared" si="53"/>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4"/>
        <v>1</v>
      </c>
      <c r="Z152" s="12">
        <f t="shared" si="55"/>
        <v>1</v>
      </c>
      <c r="AA152" s="12">
        <f t="shared" si="56"/>
        <v>1</v>
      </c>
      <c r="AB152" s="12">
        <f t="shared" si="57"/>
        <v>1</v>
      </c>
      <c r="AD152" s="12">
        <f t="shared" si="62"/>
        <v>16</v>
      </c>
      <c r="AE152" s="18">
        <f t="shared" si="58"/>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9"/>
        <v>1</v>
      </c>
      <c r="AK152" s="12">
        <f t="shared" si="63"/>
        <v>1</v>
      </c>
      <c r="AL152" s="12">
        <f t="shared" si="64"/>
        <v>1</v>
      </c>
      <c r="AM152" s="12">
        <f t="shared" si="65"/>
        <v>1</v>
      </c>
    </row>
    <row r="153" spans="1:39" ht="12" customHeight="1" x14ac:dyDescent="0.25">
      <c r="A153" s="5">
        <f t="shared" si="45"/>
        <v>0</v>
      </c>
      <c r="B153" s="5">
        <f t="shared" si="46"/>
        <v>0</v>
      </c>
      <c r="C153" s="14">
        <f t="shared" si="60"/>
        <v>15</v>
      </c>
      <c r="F153" s="242">
        <f>VLOOKUP(C153,Blad1!$A:$M,13,0)</f>
        <v>110</v>
      </c>
      <c r="G153" s="67" t="str">
        <f t="shared" si="47"/>
        <v/>
      </c>
      <c r="H153" s="4" t="str">
        <f>IF(G153="I",$K153,IF(G153="II",$K153-SUM(H$8:H152),IF(G153="III",$K153-SUM(H$8:H152),IF(G153="IV",$K153-SUM(H$8:H152),IF(G153="V",1-SUM(H$8:H152)," ")))))</f>
        <v xml:space="preserve"> </v>
      </c>
      <c r="I153" s="68" t="str">
        <f t="shared" si="48"/>
        <v/>
      </c>
      <c r="J153" s="43" t="str">
        <f>IF(I153="A",$K153,IF(I153="B",$K153-SUM(J$8:J152),IF(I153="C",$K153-SUM(J$8:J152),IF(I153="D",$K153-SUM(J$8:J152),IF(I153="E",1-SUM(J$8:J152)," ")))))</f>
        <v xml:space="preserve"> </v>
      </c>
      <c r="K153" s="1">
        <f>IF(C$4=0,0,(SUM(D$8:D153)/C$4))</f>
        <v>0</v>
      </c>
      <c r="L153" s="9" t="str">
        <f t="shared" si="49"/>
        <v xml:space="preserve"> </v>
      </c>
      <c r="M153" s="2" t="str">
        <f>IF(U153=2,K153,IF(W153=2,K153-SUM(M$8:M152),IF(X153=2,K153-SUM(M$8:M152),IF(X152=2,1-SUM(M$8:M152)," "))))</f>
        <v xml:space="preserve"> </v>
      </c>
      <c r="N153" s="1" t="str">
        <f t="shared" si="50"/>
        <v xml:space="preserve"> </v>
      </c>
      <c r="P153" s="3" t="str">
        <f>IF(O153="Plus",$K153,IF(O153="Basis",$K153-SUM(P$8:P152),IF(O153="Breedte",$K153-SUM(P$8:P152),IF(O152="Breedte",1-SUM(P$8:P152)," "))))</f>
        <v xml:space="preserve"> </v>
      </c>
      <c r="Q153" s="57" t="str">
        <f t="shared" si="51"/>
        <v/>
      </c>
      <c r="R153" s="180">
        <f t="shared" si="52"/>
        <v>110</v>
      </c>
      <c r="S153" s="12">
        <f t="shared" si="61"/>
        <v>15</v>
      </c>
      <c r="T153" s="18">
        <f t="shared" si="53"/>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4"/>
        <v>1</v>
      </c>
      <c r="Z153" s="12">
        <f t="shared" si="55"/>
        <v>1</v>
      </c>
      <c r="AA153" s="12">
        <f t="shared" si="56"/>
        <v>1</v>
      </c>
      <c r="AB153" s="12">
        <f t="shared" si="57"/>
        <v>1</v>
      </c>
      <c r="AD153" s="12">
        <f t="shared" si="62"/>
        <v>15</v>
      </c>
      <c r="AE153" s="18">
        <f t="shared" si="58"/>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9"/>
        <v>1</v>
      </c>
      <c r="AK153" s="12">
        <f t="shared" si="63"/>
        <v>1</v>
      </c>
      <c r="AL153" s="12">
        <f t="shared" si="64"/>
        <v>1</v>
      </c>
      <c r="AM153" s="12">
        <f t="shared" si="65"/>
        <v>1</v>
      </c>
    </row>
    <row r="154" spans="1:39" ht="12" customHeight="1" x14ac:dyDescent="0.25">
      <c r="A154" s="5">
        <f t="shared" si="45"/>
        <v>0</v>
      </c>
      <c r="B154" s="5">
        <f t="shared" si="46"/>
        <v>0</v>
      </c>
      <c r="C154" s="14">
        <f t="shared" si="60"/>
        <v>14</v>
      </c>
      <c r="F154" s="242">
        <f>VLOOKUP(C154,Blad1!$A:$M,13,0)</f>
        <v>110</v>
      </c>
      <c r="G154" s="67" t="str">
        <f t="shared" si="47"/>
        <v/>
      </c>
      <c r="H154" s="4" t="str">
        <f>IF(G154="I",$K154,IF(G154="II",$K154-SUM(H$8:H153),IF(G154="III",$K154-SUM(H$8:H153),IF(G154="IV",$K154-SUM(H$8:H153),IF(G154="V",1-SUM(H$8:H153)," ")))))</f>
        <v xml:space="preserve"> </v>
      </c>
      <c r="I154" s="68" t="str">
        <f t="shared" si="48"/>
        <v/>
      </c>
      <c r="J154" s="43" t="str">
        <f>IF(I154="A",$K154,IF(I154="B",$K154-SUM(J$8:J153),IF(I154="C",$K154-SUM(J$8:J153),IF(I154="D",$K154-SUM(J$8:J153),IF(I154="E",1-SUM(J$8:J153)," ")))))</f>
        <v xml:space="preserve"> </v>
      </c>
      <c r="K154" s="1">
        <f>IF(C$4=0,0,(SUM(D$8:D154)/C$4))</f>
        <v>0</v>
      </c>
      <c r="L154" s="9" t="str">
        <f t="shared" si="49"/>
        <v xml:space="preserve"> </v>
      </c>
      <c r="M154" s="2" t="str">
        <f>IF(U154=2,K154,IF(W154=2,K154-SUM(M$8:M153),IF(X154=2,K154-SUM(M$8:M153),IF(X153=2,1-SUM(M$8:M153)," "))))</f>
        <v xml:space="preserve"> </v>
      </c>
      <c r="N154" s="1" t="str">
        <f t="shared" si="50"/>
        <v xml:space="preserve"> </v>
      </c>
      <c r="P154" s="3" t="str">
        <f>IF(O154="Plus",$K154,IF(O154="Basis",$K154-SUM(P$8:P153),IF(O154="Breedte",$K154-SUM(P$8:P153),IF(O153="Breedte",1-SUM(P$8:P153)," "))))</f>
        <v xml:space="preserve"> </v>
      </c>
      <c r="Q154" s="57" t="str">
        <f t="shared" si="51"/>
        <v/>
      </c>
      <c r="R154" s="180">
        <f t="shared" si="52"/>
        <v>110</v>
      </c>
      <c r="S154" s="12">
        <f t="shared" si="61"/>
        <v>14</v>
      </c>
      <c r="T154" s="18">
        <f t="shared" si="53"/>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4"/>
        <v>1</v>
      </c>
      <c r="Z154" s="12">
        <f t="shared" si="55"/>
        <v>1</v>
      </c>
      <c r="AA154" s="12">
        <f t="shared" si="56"/>
        <v>1</v>
      </c>
      <c r="AB154" s="12">
        <f t="shared" si="57"/>
        <v>1</v>
      </c>
      <c r="AD154" s="12">
        <f t="shared" si="62"/>
        <v>14</v>
      </c>
      <c r="AE154" s="18">
        <f t="shared" si="58"/>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9"/>
        <v>1</v>
      </c>
      <c r="AK154" s="12">
        <f t="shared" si="63"/>
        <v>1</v>
      </c>
      <c r="AL154" s="12">
        <f t="shared" si="64"/>
        <v>1</v>
      </c>
      <c r="AM154" s="12">
        <f t="shared" si="65"/>
        <v>1</v>
      </c>
    </row>
    <row r="155" spans="1:39" ht="12" customHeight="1" x14ac:dyDescent="0.25">
      <c r="A155" s="5">
        <f t="shared" si="45"/>
        <v>0</v>
      </c>
      <c r="B155" s="5">
        <f t="shared" si="46"/>
        <v>0</v>
      </c>
      <c r="C155" s="14">
        <f t="shared" si="60"/>
        <v>13</v>
      </c>
      <c r="F155" s="242">
        <f>VLOOKUP(C155,Blad1!$A:$M,13,0)</f>
        <v>110</v>
      </c>
      <c r="G155" s="67" t="str">
        <f t="shared" si="47"/>
        <v/>
      </c>
      <c r="H155" s="4" t="str">
        <f>IF(G155="I",$K155,IF(G155="II",$K155-SUM(H$8:H154),IF(G155="III",$K155-SUM(H$8:H154),IF(G155="IV",$K155-SUM(H$8:H154),IF(G155="V",1-SUM(H$8:H154)," ")))))</f>
        <v xml:space="preserve"> </v>
      </c>
      <c r="I155" s="68" t="str">
        <f t="shared" si="48"/>
        <v/>
      </c>
      <c r="J155" s="43" t="str">
        <f>IF(I155="A",$K155,IF(I155="B",$K155-SUM(J$8:J154),IF(I155="C",$K155-SUM(J$8:J154),IF(I155="D",$K155-SUM(J$8:J154),IF(I155="E",1-SUM(J$8:J154)," ")))))</f>
        <v xml:space="preserve"> </v>
      </c>
      <c r="K155" s="1">
        <f>IF(C$4=0,0,(SUM(D$8:D155)/C$4))</f>
        <v>0</v>
      </c>
      <c r="L155" s="9" t="str">
        <f t="shared" si="49"/>
        <v xml:space="preserve"> </v>
      </c>
      <c r="M155" s="2" t="str">
        <f>IF(U155=2,K155,IF(W155=2,K155-SUM(M$8:M154),IF(X155=2,K155-SUM(M$8:M154),IF(X154=2,1-SUM(M$8:M154)," "))))</f>
        <v xml:space="preserve"> </v>
      </c>
      <c r="N155" s="1" t="str">
        <f t="shared" si="50"/>
        <v xml:space="preserve"> </v>
      </c>
      <c r="P155" s="3" t="str">
        <f>IF(O155="Plus",$K155,IF(O155="Basis",$K155-SUM(P$8:P154),IF(O155="Breedte",$K155-SUM(P$8:P154),IF(O154="Breedte",1-SUM(P$8:P154)," "))))</f>
        <v xml:space="preserve"> </v>
      </c>
      <c r="Q155" s="57" t="str">
        <f t="shared" si="51"/>
        <v/>
      </c>
      <c r="R155" s="180">
        <f t="shared" si="52"/>
        <v>110</v>
      </c>
      <c r="S155" s="12">
        <f t="shared" si="61"/>
        <v>13</v>
      </c>
      <c r="T155" s="18">
        <f t="shared" si="53"/>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4"/>
        <v>1</v>
      </c>
      <c r="Z155" s="12">
        <f t="shared" si="55"/>
        <v>1</v>
      </c>
      <c r="AA155" s="12">
        <f t="shared" si="56"/>
        <v>1</v>
      </c>
      <c r="AB155" s="12">
        <f t="shared" si="57"/>
        <v>1</v>
      </c>
      <c r="AD155" s="12">
        <f t="shared" si="62"/>
        <v>13</v>
      </c>
      <c r="AE155" s="18">
        <f t="shared" si="58"/>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9"/>
        <v>1</v>
      </c>
      <c r="AK155" s="12">
        <f t="shared" si="63"/>
        <v>1</v>
      </c>
      <c r="AL155" s="12">
        <f t="shared" si="64"/>
        <v>1</v>
      </c>
      <c r="AM155" s="12">
        <f t="shared" si="65"/>
        <v>1</v>
      </c>
    </row>
    <row r="156" spans="1:39" ht="12" customHeight="1" x14ac:dyDescent="0.25">
      <c r="A156" s="5">
        <f t="shared" si="45"/>
        <v>0</v>
      </c>
      <c r="B156" s="5">
        <f t="shared" si="46"/>
        <v>0</v>
      </c>
      <c r="C156" s="14">
        <f t="shared" si="60"/>
        <v>12</v>
      </c>
      <c r="F156" s="242">
        <f>VLOOKUP(C156,Blad1!$A:$M,13,0)</f>
        <v>110</v>
      </c>
      <c r="G156" s="67" t="str">
        <f t="shared" si="47"/>
        <v/>
      </c>
      <c r="H156" s="4" t="str">
        <f>IF(G156="I",$K156,IF(G156="II",$K156-SUM(H$8:H155),IF(G156="III",$K156-SUM(H$8:H155),IF(G156="IV",$K156-SUM(H$8:H155),IF(G156="V",1-SUM(H$8:H155)," ")))))</f>
        <v xml:space="preserve"> </v>
      </c>
      <c r="I156" s="68" t="str">
        <f t="shared" si="48"/>
        <v/>
      </c>
      <c r="J156" s="43" t="str">
        <f>IF(I156="A",$K156,IF(I156="B",$K156-SUM(J$8:J155),IF(I156="C",$K156-SUM(J$8:J155),IF(I156="D",$K156-SUM(J$8:J155),IF(I156="E",1-SUM(J$8:J155)," ")))))</f>
        <v xml:space="preserve"> </v>
      </c>
      <c r="K156" s="1">
        <f>IF(C$4=0,0,(SUM(D$8:D156)/C$4))</f>
        <v>0</v>
      </c>
      <c r="L156" s="9" t="str">
        <f t="shared" si="49"/>
        <v xml:space="preserve"> </v>
      </c>
      <c r="M156" s="2" t="str">
        <f>IF(U156=2,K156,IF(W156=2,K156-SUM(M$8:M155),IF(X156=2,K156-SUM(M$8:M155),IF(X155=2,1-SUM(M$8:M155)," "))))</f>
        <v xml:space="preserve"> </v>
      </c>
      <c r="N156" s="1" t="str">
        <f t="shared" si="50"/>
        <v xml:space="preserve"> </v>
      </c>
      <c r="P156" s="3" t="str">
        <f>IF(O156="Plus",$K156,IF(O156="Basis",$K156-SUM(P$8:P155),IF(O156="Breedte",$K156-SUM(P$8:P155),IF(O155="Breedte",1-SUM(P$8:P155)," "))))</f>
        <v xml:space="preserve"> </v>
      </c>
      <c r="Q156" s="57" t="str">
        <f t="shared" si="51"/>
        <v/>
      </c>
      <c r="R156" s="180">
        <f t="shared" si="52"/>
        <v>110</v>
      </c>
      <c r="S156" s="12">
        <f t="shared" si="61"/>
        <v>12</v>
      </c>
      <c r="T156" s="18">
        <f t="shared" si="53"/>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4"/>
        <v>1</v>
      </c>
      <c r="Z156" s="12">
        <f t="shared" si="55"/>
        <v>1</v>
      </c>
      <c r="AA156" s="12">
        <f t="shared" si="56"/>
        <v>1</v>
      </c>
      <c r="AB156" s="12">
        <f t="shared" si="57"/>
        <v>1</v>
      </c>
      <c r="AD156" s="12">
        <f t="shared" si="62"/>
        <v>12</v>
      </c>
      <c r="AE156" s="18">
        <f t="shared" si="58"/>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9"/>
        <v>1</v>
      </c>
      <c r="AK156" s="12">
        <f t="shared" si="63"/>
        <v>1</v>
      </c>
      <c r="AL156" s="12">
        <f t="shared" si="64"/>
        <v>1</v>
      </c>
      <c r="AM156" s="12">
        <f t="shared" si="65"/>
        <v>1</v>
      </c>
    </row>
    <row r="157" spans="1:39" ht="12" customHeight="1" x14ac:dyDescent="0.25">
      <c r="A157" s="5">
        <f t="shared" si="45"/>
        <v>0</v>
      </c>
      <c r="B157" s="5">
        <f t="shared" si="46"/>
        <v>0</v>
      </c>
      <c r="C157" s="14">
        <f t="shared" si="60"/>
        <v>11</v>
      </c>
      <c r="F157" s="242">
        <f>VLOOKUP(C157,Blad1!$A:$M,13,0)</f>
        <v>110</v>
      </c>
      <c r="G157" s="67" t="str">
        <f t="shared" si="47"/>
        <v/>
      </c>
      <c r="H157" s="4" t="str">
        <f>IF(G157="I",$K157,IF(G157="II",$K157-SUM(H$8:H156),IF(G157="III",$K157-SUM(H$8:H156),IF(G157="IV",$K157-SUM(H$8:H156),IF(G157="V",1-SUM(H$8:H156)," ")))))</f>
        <v xml:space="preserve"> </v>
      </c>
      <c r="I157" s="68" t="str">
        <f t="shared" si="48"/>
        <v/>
      </c>
      <c r="J157" s="43" t="str">
        <f>IF(I157="A",$K157,IF(I157="B",$K157-SUM(J$8:J156),IF(I157="C",$K157-SUM(J$8:J156),IF(I157="D",$K157-SUM(J$8:J156),IF(I157="E",1-SUM(J$8:J156)," ")))))</f>
        <v xml:space="preserve"> </v>
      </c>
      <c r="K157" s="1">
        <f>IF(C$4=0,0,(SUM(D$8:D157)/C$4))</f>
        <v>0</v>
      </c>
      <c r="L157" s="9" t="str">
        <f t="shared" si="49"/>
        <v xml:space="preserve"> </v>
      </c>
      <c r="M157" s="2" t="str">
        <f>IF(U157=2,K157,IF(W157=2,K157-SUM(M$8:M156),IF(X157=2,K157-SUM(M$8:M156),IF(X156=2,1-SUM(M$8:M156)," "))))</f>
        <v xml:space="preserve"> </v>
      </c>
      <c r="N157" s="1" t="str">
        <f t="shared" si="50"/>
        <v xml:space="preserve"> </v>
      </c>
      <c r="P157" s="3" t="str">
        <f>IF(O157="Plus",$K157,IF(O157="Basis",$K157-SUM(P$8:P156),IF(O157="Breedte",$K157-SUM(P$8:P156),IF(O156="Breedte",1-SUM(P$8:P156)," "))))</f>
        <v xml:space="preserve"> </v>
      </c>
      <c r="Q157" s="57" t="str">
        <f t="shared" si="51"/>
        <v/>
      </c>
      <c r="R157" s="180">
        <f t="shared" si="52"/>
        <v>110</v>
      </c>
      <c r="S157" s="12">
        <f t="shared" si="61"/>
        <v>11</v>
      </c>
      <c r="T157" s="18">
        <f t="shared" si="53"/>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4"/>
        <v>1</v>
      </c>
      <c r="Z157" s="12">
        <f t="shared" si="55"/>
        <v>1</v>
      </c>
      <c r="AA157" s="12">
        <f t="shared" si="56"/>
        <v>1</v>
      </c>
      <c r="AB157" s="12">
        <f t="shared" si="57"/>
        <v>1</v>
      </c>
      <c r="AD157" s="12">
        <f t="shared" si="62"/>
        <v>11</v>
      </c>
      <c r="AE157" s="18">
        <f t="shared" si="58"/>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9"/>
        <v>1</v>
      </c>
      <c r="AK157" s="12">
        <f t="shared" si="63"/>
        <v>1</v>
      </c>
      <c r="AL157" s="12">
        <f t="shared" si="64"/>
        <v>1</v>
      </c>
      <c r="AM157" s="12">
        <f t="shared" si="65"/>
        <v>1</v>
      </c>
    </row>
    <row r="158" spans="1:39" ht="12" customHeight="1" x14ac:dyDescent="0.25">
      <c r="A158" s="5">
        <f t="shared" si="45"/>
        <v>0</v>
      </c>
      <c r="B158" s="5">
        <f t="shared" si="46"/>
        <v>0</v>
      </c>
      <c r="C158" s="14">
        <f t="shared" si="60"/>
        <v>10</v>
      </c>
      <c r="F158" s="242">
        <f>VLOOKUP(C158,Blad1!$A:$M,13,0)</f>
        <v>110</v>
      </c>
      <c r="G158" s="67" t="str">
        <f t="shared" si="47"/>
        <v/>
      </c>
      <c r="H158" s="4" t="str">
        <f>IF(G158="I",$K158,IF(G158="II",$K158-SUM(H$8:H157),IF(G158="III",$K158-SUM(H$8:H157),IF(G158="IV",$K158-SUM(H$8:H157),IF(G158="V",1-SUM(H$8:H157)," ")))))</f>
        <v xml:space="preserve"> </v>
      </c>
      <c r="I158" s="68" t="str">
        <f t="shared" si="48"/>
        <v/>
      </c>
      <c r="J158" s="43" t="str">
        <f>IF(I158="A",$K158,IF(I158="B",$K158-SUM(J$8:J157),IF(I158="C",$K158-SUM(J$8:J157),IF(I158="D",$K158-SUM(J$8:J157),IF(I158="E",1-SUM(J$8:J157)," ")))))</f>
        <v xml:space="preserve"> </v>
      </c>
      <c r="K158" s="1">
        <f>IF(C$4=0,0,(SUM(D$8:D158)/C$4))</f>
        <v>0</v>
      </c>
      <c r="L158" s="9" t="str">
        <f t="shared" si="49"/>
        <v xml:space="preserve"> </v>
      </c>
      <c r="M158" s="2" t="str">
        <f>IF(U158=2,K158,IF(W158=2,K158-SUM(M$8:M157),IF(X158=2,K158-SUM(M$8:M157),IF(X157=2,1-SUM(M$8:M157)," "))))</f>
        <v xml:space="preserve"> </v>
      </c>
      <c r="N158" s="1" t="str">
        <f t="shared" si="50"/>
        <v xml:space="preserve"> </v>
      </c>
      <c r="P158" s="3" t="str">
        <f>IF(O158="Plus",$K158,IF(O158="Basis",$K158-SUM(P$8:P157),IF(O158="Breedte",$K158-SUM(P$8:P157),IF(O157="Breedte",1-SUM(P$8:P157)," "))))</f>
        <v xml:space="preserve"> </v>
      </c>
      <c r="Q158" s="57" t="str">
        <f t="shared" si="51"/>
        <v/>
      </c>
      <c r="R158" s="180">
        <f t="shared" si="52"/>
        <v>110</v>
      </c>
      <c r="S158" s="12">
        <f t="shared" si="61"/>
        <v>10</v>
      </c>
      <c r="T158" s="18">
        <f t="shared" si="53"/>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4"/>
        <v>1</v>
      </c>
      <c r="Z158" s="12">
        <f t="shared" si="55"/>
        <v>1</v>
      </c>
      <c r="AA158" s="12">
        <f t="shared" si="56"/>
        <v>1</v>
      </c>
      <c r="AB158" s="12">
        <f t="shared" si="57"/>
        <v>1</v>
      </c>
      <c r="AD158" s="12">
        <f t="shared" si="62"/>
        <v>10</v>
      </c>
      <c r="AE158" s="18">
        <f t="shared" si="58"/>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9"/>
        <v>1</v>
      </c>
      <c r="AK158" s="12">
        <f t="shared" si="63"/>
        <v>1</v>
      </c>
      <c r="AL158" s="12">
        <f t="shared" si="64"/>
        <v>1</v>
      </c>
      <c r="AM158" s="12">
        <f t="shared" si="65"/>
        <v>1</v>
      </c>
    </row>
    <row r="159" spans="1:39" ht="12" customHeight="1" x14ac:dyDescent="0.25">
      <c r="A159" s="5">
        <f t="shared" si="45"/>
        <v>0</v>
      </c>
      <c r="B159" s="5">
        <f t="shared" si="46"/>
        <v>0</v>
      </c>
      <c r="C159" s="14">
        <f t="shared" si="60"/>
        <v>9</v>
      </c>
      <c r="F159" s="242">
        <f>VLOOKUP(C159,Blad1!$A:$M,13,0)</f>
        <v>110</v>
      </c>
      <c r="G159" s="67" t="str">
        <f t="shared" si="47"/>
        <v/>
      </c>
      <c r="H159" s="4" t="str">
        <f>IF(G159="I",$K159,IF(G159="II",$K159-SUM(H$8:H158),IF(G159="III",$K159-SUM(H$8:H158),IF(G159="IV",$K159-SUM(H$8:H158),IF(G159="V",1-SUM(H$8:H158)," ")))))</f>
        <v xml:space="preserve"> </v>
      </c>
      <c r="I159" s="68" t="str">
        <f t="shared" si="48"/>
        <v/>
      </c>
      <c r="J159" s="43" t="str">
        <f>IF(I159="A",$K159,IF(I159="B",$K159-SUM(J$8:J158),IF(I159="C",$K159-SUM(J$8:J158),IF(I159="D",$K159-SUM(J$8:J158),IF(I159="E",1-SUM(J$8:J158)," ")))))</f>
        <v xml:space="preserve"> </v>
      </c>
      <c r="K159" s="1">
        <f>IF(C$4=0,0,(SUM(D$8:D159)/C$4))</f>
        <v>0</v>
      </c>
      <c r="L159" s="9" t="str">
        <f t="shared" si="49"/>
        <v xml:space="preserve"> </v>
      </c>
      <c r="M159" s="2" t="str">
        <f>IF(U159=2,K159,IF(W159=2,K159-SUM(M$8:M158),IF(X159=2,K159-SUM(M$8:M158),IF(X158=2,1-SUM(M$8:M158)," "))))</f>
        <v xml:space="preserve"> </v>
      </c>
      <c r="N159" s="1" t="str">
        <f t="shared" si="50"/>
        <v xml:space="preserve"> </v>
      </c>
      <c r="P159" s="3" t="str">
        <f>IF(O159="Plus",$K159,IF(O159="Basis",$K159-SUM(P$8:P158),IF(O159="Breedte",$K159-SUM(P$8:P158),IF(O158="Breedte",1-SUM(P$8:P158)," "))))</f>
        <v xml:space="preserve"> </v>
      </c>
      <c r="Q159" s="57" t="str">
        <f t="shared" si="51"/>
        <v/>
      </c>
      <c r="R159" s="180">
        <f t="shared" si="52"/>
        <v>110</v>
      </c>
      <c r="S159" s="12">
        <f t="shared" si="61"/>
        <v>9</v>
      </c>
      <c r="T159" s="18">
        <f t="shared" si="53"/>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4"/>
        <v>1</v>
      </c>
      <c r="Z159" s="12">
        <f t="shared" si="55"/>
        <v>1</v>
      </c>
      <c r="AA159" s="12">
        <f t="shared" si="56"/>
        <v>1</v>
      </c>
      <c r="AB159" s="12">
        <f t="shared" si="57"/>
        <v>1</v>
      </c>
      <c r="AD159" s="12">
        <f t="shared" si="62"/>
        <v>9</v>
      </c>
      <c r="AE159" s="18">
        <f t="shared" si="58"/>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9"/>
        <v>1</v>
      </c>
      <c r="AK159" s="12">
        <f t="shared" si="63"/>
        <v>1</v>
      </c>
      <c r="AL159" s="12">
        <f t="shared" si="64"/>
        <v>1</v>
      </c>
      <c r="AM159" s="12">
        <f t="shared" si="65"/>
        <v>1</v>
      </c>
    </row>
    <row r="160" spans="1:39" ht="12" customHeight="1" x14ac:dyDescent="0.25">
      <c r="A160" s="5">
        <f t="shared" si="45"/>
        <v>0</v>
      </c>
      <c r="B160" s="5">
        <f t="shared" si="46"/>
        <v>0</v>
      </c>
      <c r="C160" s="14">
        <f t="shared" si="60"/>
        <v>8</v>
      </c>
      <c r="F160" s="242">
        <f>VLOOKUP(C160,Blad1!$A:$M,13,0)</f>
        <v>110</v>
      </c>
      <c r="G160" s="67" t="str">
        <f t="shared" si="47"/>
        <v/>
      </c>
      <c r="H160" s="4" t="str">
        <f>IF(G160="I",$K160,IF(G160="II",$K160-SUM(H$8:H159),IF(G160="III",$K160-SUM(H$8:H159),IF(G160="IV",$K160-SUM(H$8:H159),IF(G160="V",1-SUM(H$8:H159)," ")))))</f>
        <v xml:space="preserve"> </v>
      </c>
      <c r="I160" s="68" t="str">
        <f t="shared" si="48"/>
        <v/>
      </c>
      <c r="J160" s="43" t="str">
        <f>IF(I160="A",$K160,IF(I160="B",$K160-SUM(J$8:J159),IF(I160="C",$K160-SUM(J$8:J159),IF(I160="D",$K160-SUM(J$8:J159),IF(I160="E",1-SUM(J$8:J159)," ")))))</f>
        <v xml:space="preserve"> </v>
      </c>
      <c r="K160" s="1">
        <f>IF(C$4=0,0,(SUM(D$8:D160)/C$4))</f>
        <v>0</v>
      </c>
      <c r="L160" s="9" t="str">
        <f t="shared" si="49"/>
        <v xml:space="preserve"> </v>
      </c>
      <c r="M160" s="2" t="str">
        <f>IF(U160=2,K160,IF(W160=2,K160-SUM(M$8:M159),IF(X160=2,K160-SUM(M$8:M159),IF(X159=2,1-SUM(M$8:M159)," "))))</f>
        <v xml:space="preserve"> </v>
      </c>
      <c r="N160" s="1" t="str">
        <f t="shared" si="50"/>
        <v xml:space="preserve"> </v>
      </c>
      <c r="P160" s="3" t="str">
        <f>IF(O160="Plus",$K160,IF(O160="Basis",$K160-SUM(P$8:P159),IF(O160="Breedte",$K160-SUM(P$8:P159),IF(O159="Breedte",1-SUM(P$8:P159)," "))))</f>
        <v xml:space="preserve"> </v>
      </c>
      <c r="Q160" s="57" t="str">
        <f t="shared" si="51"/>
        <v/>
      </c>
      <c r="R160" s="180">
        <f t="shared" si="52"/>
        <v>110</v>
      </c>
      <c r="S160" s="12">
        <f t="shared" si="61"/>
        <v>8</v>
      </c>
      <c r="T160" s="18">
        <f t="shared" si="53"/>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4"/>
        <v>1</v>
      </c>
      <c r="Z160" s="12">
        <f t="shared" si="55"/>
        <v>1</v>
      </c>
      <c r="AA160" s="12">
        <f t="shared" si="56"/>
        <v>1</v>
      </c>
      <c r="AB160" s="12">
        <f t="shared" si="57"/>
        <v>1</v>
      </c>
      <c r="AD160" s="12">
        <f t="shared" si="62"/>
        <v>8</v>
      </c>
      <c r="AE160" s="18">
        <f t="shared" si="58"/>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9"/>
        <v>1</v>
      </c>
      <c r="AK160" s="12">
        <f t="shared" si="63"/>
        <v>1</v>
      </c>
      <c r="AL160" s="12">
        <f t="shared" si="64"/>
        <v>1</v>
      </c>
      <c r="AM160" s="12">
        <f t="shared" si="65"/>
        <v>1</v>
      </c>
    </row>
    <row r="161" spans="1:39" ht="12" customHeight="1" x14ac:dyDescent="0.25">
      <c r="A161" s="5">
        <f t="shared" si="45"/>
        <v>0</v>
      </c>
      <c r="B161" s="5">
        <f t="shared" si="46"/>
        <v>0</v>
      </c>
      <c r="C161" s="14">
        <f t="shared" si="60"/>
        <v>7</v>
      </c>
      <c r="F161" s="242">
        <f>VLOOKUP(C161,Blad1!$A:$M,13,0)</f>
        <v>110</v>
      </c>
      <c r="G161" s="67" t="str">
        <f t="shared" si="47"/>
        <v/>
      </c>
      <c r="H161" s="4" t="str">
        <f>IF(G161="I",$K161,IF(G161="II",$K161-SUM(H$8:H160),IF(G161="III",$K161-SUM(H$8:H160),IF(G161="IV",$K161-SUM(H$8:H160),IF(G161="V",1-SUM(H$8:H160)," ")))))</f>
        <v xml:space="preserve"> </v>
      </c>
      <c r="I161" s="68" t="str">
        <f t="shared" si="48"/>
        <v/>
      </c>
      <c r="J161" s="43" t="str">
        <f>IF(I161="A",$K161,IF(I161="B",$K161-SUM(J$8:J160),IF(I161="C",$K161-SUM(J$8:J160),IF(I161="D",$K161-SUM(J$8:J160),IF(I161="E",1-SUM(J$8:J160)," ")))))</f>
        <v xml:space="preserve"> </v>
      </c>
      <c r="K161" s="1">
        <f>IF(C$4=0,0,(SUM(D$8:D161)/C$4))</f>
        <v>0</v>
      </c>
      <c r="L161" s="9" t="str">
        <f t="shared" si="49"/>
        <v xml:space="preserve"> </v>
      </c>
      <c r="M161" s="2" t="str">
        <f>IF(U161=2,K161,IF(W161=2,K161-SUM(M$8:M160),IF(X161=2,K161-SUM(M$8:M160),IF(X160=2,1-SUM(M$8:M160)," "))))</f>
        <v xml:space="preserve"> </v>
      </c>
      <c r="N161" s="1" t="str">
        <f t="shared" si="50"/>
        <v xml:space="preserve"> </v>
      </c>
      <c r="P161" s="3" t="str">
        <f>IF(O161="Plus",$K161,IF(O161="Basis",$K161-SUM(P$8:P160),IF(O161="Breedte",$K161-SUM(P$8:P160),IF(O160="Breedte",1-SUM(P$8:P160)," "))))</f>
        <v xml:space="preserve"> </v>
      </c>
      <c r="Q161" s="57" t="str">
        <f t="shared" si="51"/>
        <v/>
      </c>
      <c r="R161" s="180">
        <f t="shared" si="52"/>
        <v>110</v>
      </c>
      <c r="S161" s="12">
        <f t="shared" si="61"/>
        <v>7</v>
      </c>
      <c r="T161" s="18">
        <f t="shared" si="53"/>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4"/>
        <v>1</v>
      </c>
      <c r="Z161" s="12">
        <f t="shared" si="55"/>
        <v>1</v>
      </c>
      <c r="AA161" s="12">
        <f t="shared" si="56"/>
        <v>1</v>
      </c>
      <c r="AB161" s="12">
        <f t="shared" si="57"/>
        <v>1</v>
      </c>
      <c r="AD161" s="12">
        <f t="shared" si="62"/>
        <v>7</v>
      </c>
      <c r="AE161" s="18">
        <f t="shared" si="58"/>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9"/>
        <v>1</v>
      </c>
      <c r="AK161" s="12">
        <f t="shared" si="63"/>
        <v>1</v>
      </c>
      <c r="AL161" s="12">
        <f t="shared" si="64"/>
        <v>1</v>
      </c>
      <c r="AM161" s="12">
        <f t="shared" si="65"/>
        <v>1</v>
      </c>
    </row>
    <row r="162" spans="1:39" ht="12" customHeight="1" x14ac:dyDescent="0.25">
      <c r="A162" s="5">
        <f t="shared" si="45"/>
        <v>0</v>
      </c>
      <c r="B162" s="5">
        <f t="shared" si="46"/>
        <v>0</v>
      </c>
      <c r="C162" s="14">
        <f t="shared" si="60"/>
        <v>6</v>
      </c>
      <c r="F162" s="242">
        <f>VLOOKUP(C162,Blad1!$A:$M,13,0)</f>
        <v>110</v>
      </c>
      <c r="G162" s="67" t="str">
        <f t="shared" si="47"/>
        <v/>
      </c>
      <c r="H162" s="4" t="str">
        <f>IF(G162="I",$K162,IF(G162="II",$K162-SUM(H$8:H161),IF(G162="III",$K162-SUM(H$8:H161),IF(G162="IV",$K162-SUM(H$8:H161),IF(G162="V",1-SUM(H$8:H161)," ")))))</f>
        <v xml:space="preserve"> </v>
      </c>
      <c r="I162" s="68" t="str">
        <f t="shared" si="48"/>
        <v/>
      </c>
      <c r="J162" s="43" t="str">
        <f>IF(I162="A",$K162,IF(I162="B",$K162-SUM(J$8:J161),IF(I162="C",$K162-SUM(J$8:J161),IF(I162="D",$K162-SUM(J$8:J161),IF(I162="E",1-SUM(J$8:J161)," ")))))</f>
        <v xml:space="preserve"> </v>
      </c>
      <c r="K162" s="1">
        <f>IF(C$4=0,0,(SUM(D$8:D162)/C$4))</f>
        <v>0</v>
      </c>
      <c r="L162" s="9" t="str">
        <f t="shared" si="49"/>
        <v xml:space="preserve"> </v>
      </c>
      <c r="M162" s="2" t="str">
        <f>IF(U162=2,K162,IF(W162=2,K162-SUM(M$8:M161),IF(X162=2,K162-SUM(M$8:M161),IF(X161=2,1-SUM(M$8:M161)," "))))</f>
        <v xml:space="preserve"> </v>
      </c>
      <c r="N162" s="1" t="str">
        <f t="shared" si="50"/>
        <v xml:space="preserve"> </v>
      </c>
      <c r="P162" s="3" t="str">
        <f>IF(O162="Plus",$K162,IF(O162="Basis",$K162-SUM(P$8:P161),IF(O162="Breedte",$K162-SUM(P$8:P161),IF(O161="Breedte",1-SUM(P$8:P161)," "))))</f>
        <v xml:space="preserve"> </v>
      </c>
      <c r="Q162" s="57" t="str">
        <f t="shared" si="51"/>
        <v/>
      </c>
      <c r="R162" s="180">
        <f t="shared" si="52"/>
        <v>110</v>
      </c>
      <c r="S162" s="12">
        <f t="shared" si="61"/>
        <v>6</v>
      </c>
      <c r="T162" s="18">
        <f t="shared" si="53"/>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4"/>
        <v>1</v>
      </c>
      <c r="Z162" s="12">
        <f t="shared" si="55"/>
        <v>1</v>
      </c>
      <c r="AA162" s="12">
        <f t="shared" si="56"/>
        <v>1</v>
      </c>
      <c r="AB162" s="12">
        <f t="shared" si="57"/>
        <v>1</v>
      </c>
      <c r="AD162" s="12">
        <f t="shared" si="62"/>
        <v>6</v>
      </c>
      <c r="AE162" s="18">
        <f t="shared" si="58"/>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9"/>
        <v>1</v>
      </c>
      <c r="AK162" s="12">
        <f t="shared" si="63"/>
        <v>1</v>
      </c>
      <c r="AL162" s="12">
        <f t="shared" si="64"/>
        <v>1</v>
      </c>
      <c r="AM162" s="12">
        <f t="shared" si="65"/>
        <v>1</v>
      </c>
    </row>
    <row r="163" spans="1:39" ht="12" customHeight="1" x14ac:dyDescent="0.25">
      <c r="A163" s="5">
        <f t="shared" si="45"/>
        <v>0</v>
      </c>
      <c r="B163" s="5">
        <f t="shared" si="46"/>
        <v>0</v>
      </c>
      <c r="C163" s="14">
        <f t="shared" si="60"/>
        <v>5</v>
      </c>
      <c r="F163" s="242">
        <f>VLOOKUP(C163,Blad1!$A:$M,13,0)</f>
        <v>110</v>
      </c>
      <c r="G163" s="67" t="str">
        <f t="shared" si="47"/>
        <v/>
      </c>
      <c r="H163" s="4" t="str">
        <f>IF(G163="I",$K163,IF(G163="II",$K163-SUM(H$8:H162),IF(G163="III",$K163-SUM(H$8:H162),IF(G163="IV",$K163-SUM(H$8:H162),IF(G163="V",1-SUM(H$8:H162)," ")))))</f>
        <v xml:space="preserve"> </v>
      </c>
      <c r="I163" s="68" t="str">
        <f t="shared" si="48"/>
        <v/>
      </c>
      <c r="J163" s="43" t="str">
        <f>IF(I163="A",$K163,IF(I163="B",$K163-SUM(J$8:J162),IF(I163="C",$K163-SUM(J$8:J162),IF(I163="D",$K163-SUM(J$8:J162),IF(I163="E",1-SUM(J$8:J162)," ")))))</f>
        <v xml:space="preserve"> </v>
      </c>
      <c r="K163" s="1">
        <f>IF(C$4=0,0,(SUM(D$8:D163)/C$4))</f>
        <v>0</v>
      </c>
      <c r="L163" s="9" t="str">
        <f t="shared" si="49"/>
        <v xml:space="preserve"> </v>
      </c>
      <c r="M163" s="2" t="str">
        <f>IF(U163=2,K163,IF(W163=2,K163-SUM(M$8:M162),IF(X163=2,K163-SUM(M$8:M162),IF(X162=2,1-SUM(M$8:M162)," "))))</f>
        <v xml:space="preserve"> </v>
      </c>
      <c r="N163" s="1" t="str">
        <f t="shared" si="50"/>
        <v xml:space="preserve"> </v>
      </c>
      <c r="P163" s="3" t="str">
        <f>IF(O163="Plus",$K163,IF(O163="Basis",$K163-SUM(P$8:P162),IF(O163="Breedte",$K163-SUM(P$8:P162),IF(O162="Breedte",1-SUM(P$8:P162)," "))))</f>
        <v xml:space="preserve"> </v>
      </c>
      <c r="Q163" s="57" t="str">
        <f t="shared" si="51"/>
        <v/>
      </c>
      <c r="R163" s="180">
        <f t="shared" si="52"/>
        <v>110</v>
      </c>
      <c r="S163" s="12">
        <f t="shared" si="61"/>
        <v>5</v>
      </c>
      <c r="T163" s="18">
        <f t="shared" si="53"/>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4"/>
        <v>1</v>
      </c>
      <c r="Z163" s="12">
        <f t="shared" si="55"/>
        <v>1</v>
      </c>
      <c r="AA163" s="12">
        <f t="shared" si="56"/>
        <v>1</v>
      </c>
      <c r="AB163" s="12">
        <f t="shared" si="57"/>
        <v>1</v>
      </c>
      <c r="AD163" s="12">
        <f t="shared" si="62"/>
        <v>5</v>
      </c>
      <c r="AE163" s="18">
        <f t="shared" si="58"/>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9"/>
        <v>1</v>
      </c>
      <c r="AK163" s="12">
        <f t="shared" si="63"/>
        <v>1</v>
      </c>
      <c r="AL163" s="12">
        <f t="shared" si="64"/>
        <v>1</v>
      </c>
      <c r="AM163" s="12">
        <f t="shared" si="65"/>
        <v>1</v>
      </c>
    </row>
    <row r="164" spans="1:39" ht="12" customHeight="1" x14ac:dyDescent="0.25">
      <c r="A164" s="5">
        <f t="shared" si="45"/>
        <v>0</v>
      </c>
      <c r="B164" s="5">
        <f t="shared" si="46"/>
        <v>0</v>
      </c>
      <c r="C164" s="14">
        <f t="shared" si="60"/>
        <v>4</v>
      </c>
      <c r="F164" s="242">
        <f>VLOOKUP(C164,Blad1!$A:$M,13,0)</f>
        <v>110</v>
      </c>
      <c r="G164" s="67" t="str">
        <f t="shared" si="47"/>
        <v/>
      </c>
      <c r="H164" s="4" t="str">
        <f>IF(G164="I",$K164,IF(G164="II",$K164-SUM(H$8:H163),IF(G164="III",$K164-SUM(H$8:H163),IF(G164="IV",$K164-SUM(H$8:H163),IF(G164="V",1-SUM(H$8:H163)," ")))))</f>
        <v xml:space="preserve"> </v>
      </c>
      <c r="I164" s="68" t="str">
        <f t="shared" si="48"/>
        <v/>
      </c>
      <c r="J164" s="43" t="str">
        <f>IF(I164="A",$K164,IF(I164="B",$K164-SUM(J$8:J163),IF(I164="C",$K164-SUM(J$8:J163),IF(I164="D",$K164-SUM(J$8:J163),IF(I164="E",1-SUM(J$8:J163)," ")))))</f>
        <v xml:space="preserve"> </v>
      </c>
      <c r="K164" s="1">
        <f>IF(C$4=0,0,(SUM(D$8:D164)/C$4))</f>
        <v>0</v>
      </c>
      <c r="L164" s="9" t="str">
        <f t="shared" si="49"/>
        <v xml:space="preserve"> </v>
      </c>
      <c r="M164" s="2" t="str">
        <f>IF(U164=2,K164,IF(W164=2,K164-SUM(M$8:M163),IF(X164=2,K164-SUM(M$8:M163),IF(X163=2,1-SUM(M$8:M163)," "))))</f>
        <v xml:space="preserve"> </v>
      </c>
      <c r="N164" s="1" t="str">
        <f t="shared" si="50"/>
        <v xml:space="preserve"> </v>
      </c>
      <c r="P164" s="3" t="str">
        <f>IF(O164="Plus",$K164,IF(O164="Basis",$K164-SUM(P$8:P163),IF(O164="Breedte",$K164-SUM(P$8:P163),IF(O163="Breedte",1-SUM(P$8:P163)," "))))</f>
        <v xml:space="preserve"> </v>
      </c>
      <c r="Q164" s="57" t="str">
        <f t="shared" si="51"/>
        <v/>
      </c>
      <c r="R164" s="180">
        <f t="shared" si="52"/>
        <v>110</v>
      </c>
      <c r="S164" s="12">
        <f t="shared" si="61"/>
        <v>4</v>
      </c>
      <c r="T164" s="18">
        <f t="shared" si="53"/>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4"/>
        <v>1</v>
      </c>
      <c r="Z164" s="12">
        <f t="shared" si="55"/>
        <v>1</v>
      </c>
      <c r="AA164" s="12">
        <f t="shared" si="56"/>
        <v>1</v>
      </c>
      <c r="AB164" s="12">
        <f t="shared" si="57"/>
        <v>1</v>
      </c>
      <c r="AD164" s="12">
        <f t="shared" si="62"/>
        <v>4</v>
      </c>
      <c r="AE164" s="18">
        <f t="shared" si="58"/>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9"/>
        <v>1</v>
      </c>
      <c r="AK164" s="12">
        <f t="shared" si="63"/>
        <v>1</v>
      </c>
      <c r="AL164" s="12">
        <f t="shared" si="64"/>
        <v>1</v>
      </c>
      <c r="AM164" s="12">
        <f t="shared" si="65"/>
        <v>1</v>
      </c>
    </row>
    <row r="165" spans="1:39" ht="12" customHeight="1" x14ac:dyDescent="0.25">
      <c r="A165" s="5">
        <f t="shared" si="45"/>
        <v>0</v>
      </c>
      <c r="B165" s="5">
        <f t="shared" si="46"/>
        <v>0</v>
      </c>
      <c r="C165" s="14">
        <f t="shared" si="60"/>
        <v>3</v>
      </c>
      <c r="F165" s="242">
        <f>VLOOKUP(C165,Blad1!$A:$M,13,0)</f>
        <v>110</v>
      </c>
      <c r="G165" s="67" t="str">
        <f t="shared" si="47"/>
        <v/>
      </c>
      <c r="H165" s="4" t="str">
        <f>IF(G165="I",$K165,IF(G165="II",$K165-SUM(H$8:H164),IF(G165="III",$K165-SUM(H$8:H164),IF(G165="IV",$K165-SUM(H$8:H164),IF(G165="V",1-SUM(H$8:H164)," ")))))</f>
        <v xml:space="preserve"> </v>
      </c>
      <c r="I165" s="68" t="str">
        <f t="shared" si="48"/>
        <v/>
      </c>
      <c r="J165" s="43" t="str">
        <f>IF(I165="A",$K165,IF(I165="B",$K165-SUM(J$8:J164),IF(I165="C",$K165-SUM(J$8:J164),IF(I165="D",$K165-SUM(J$8:J164),IF(I165="E",1-SUM(J$8:J164)," ")))))</f>
        <v xml:space="preserve"> </v>
      </c>
      <c r="K165" s="1">
        <f>IF(C$4=0,0,(SUM(D$8:D165)/C$4))</f>
        <v>0</v>
      </c>
      <c r="L165" s="9" t="str">
        <f t="shared" si="49"/>
        <v xml:space="preserve"> </v>
      </c>
      <c r="M165" s="2" t="str">
        <f>IF(U165=2,K165,IF(W165=2,K165-SUM(M$8:M164),IF(X165=2,K165-SUM(M$8:M164),IF(X164=2,1-SUM(M$8:M164)," "))))</f>
        <v xml:space="preserve"> </v>
      </c>
      <c r="N165" s="1" t="str">
        <f t="shared" si="50"/>
        <v xml:space="preserve"> </v>
      </c>
      <c r="P165" s="3" t="str">
        <f>IF(O165="Plus",$K165,IF(O165="Basis",$K165-SUM(P$8:P164),IF(O165="Breedte",$K165-SUM(P$8:P164),IF(O164="Breedte",1-SUM(P$8:P164)," "))))</f>
        <v xml:space="preserve"> </v>
      </c>
      <c r="Q165" s="57" t="str">
        <f t="shared" si="51"/>
        <v/>
      </c>
      <c r="R165" s="180">
        <f t="shared" si="52"/>
        <v>110</v>
      </c>
      <c r="S165" s="12">
        <f t="shared" si="61"/>
        <v>3</v>
      </c>
      <c r="T165" s="18">
        <f t="shared" si="53"/>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4"/>
        <v>1</v>
      </c>
      <c r="Z165" s="12">
        <f t="shared" si="55"/>
        <v>1</v>
      </c>
      <c r="AA165" s="12">
        <f t="shared" si="56"/>
        <v>1</v>
      </c>
      <c r="AB165" s="12">
        <f t="shared" si="57"/>
        <v>1</v>
      </c>
      <c r="AD165" s="12">
        <f t="shared" si="62"/>
        <v>3</v>
      </c>
      <c r="AE165" s="18">
        <f t="shared" si="58"/>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9"/>
        <v>1</v>
      </c>
      <c r="AK165" s="12">
        <f t="shared" si="63"/>
        <v>1</v>
      </c>
      <c r="AL165" s="12">
        <f t="shared" si="64"/>
        <v>1</v>
      </c>
      <c r="AM165" s="12">
        <f t="shared" si="65"/>
        <v>1</v>
      </c>
    </row>
    <row r="166" spans="1:39" ht="12" customHeight="1" x14ac:dyDescent="0.25">
      <c r="A166" s="5">
        <f t="shared" si="45"/>
        <v>0</v>
      </c>
      <c r="B166" s="5">
        <f t="shared" si="46"/>
        <v>0</v>
      </c>
      <c r="C166" s="14">
        <f t="shared" si="60"/>
        <v>2</v>
      </c>
      <c r="F166" s="242">
        <f>VLOOKUP(C166,Blad1!$A:$M,13,0)</f>
        <v>110</v>
      </c>
      <c r="G166" s="67" t="str">
        <f t="shared" si="47"/>
        <v/>
      </c>
      <c r="H166" s="4" t="str">
        <f>IF(G166="I",$K166,IF(G166="II",$K166-SUM(H$8:H165),IF(G166="III",$K166-SUM(H$8:H165),IF(G166="IV",$K166-SUM(H$8:H165),IF(G166="V",1-SUM(H$8:H165)," ")))))</f>
        <v xml:space="preserve"> </v>
      </c>
      <c r="I166" s="68" t="str">
        <f t="shared" si="48"/>
        <v/>
      </c>
      <c r="J166" s="43" t="str">
        <f>IF(I166="A",$K166,IF(I166="B",$K166-SUM(J$8:J165),IF(I166="C",$K166-SUM(J$8:J165),IF(I166="D",$K166-SUM(J$8:J165),IF(I166="E",1-SUM(J$8:J165)," ")))))</f>
        <v xml:space="preserve"> </v>
      </c>
      <c r="K166" s="1">
        <f>IF(C$4=0,0,(SUM(D$8:D166)/C$4))</f>
        <v>0</v>
      </c>
      <c r="L166" s="9" t="str">
        <f t="shared" si="49"/>
        <v xml:space="preserve"> </v>
      </c>
      <c r="M166" s="2" t="str">
        <f>IF(U166=2,K166,IF(W166=2,K166-SUM(M$8:M165),IF(X166=2,K166-SUM(M$8:M165),IF(X165=2,1-SUM(M$8:M165)," "))))</f>
        <v xml:space="preserve"> </v>
      </c>
      <c r="N166" s="1" t="str">
        <f t="shared" si="50"/>
        <v xml:space="preserve"> </v>
      </c>
      <c r="P166" s="3" t="str">
        <f>IF(O166="Plus",$K166,IF(O166="Basis",$K166-SUM(P$8:P165),IF(O166="Breedte",$K166-SUM(P$8:P165),IF(O165="Breedte",1-SUM(P$8:P165)," "))))</f>
        <v xml:space="preserve"> </v>
      </c>
      <c r="Q166" s="57" t="str">
        <f t="shared" si="51"/>
        <v/>
      </c>
      <c r="R166" s="180">
        <f t="shared" si="52"/>
        <v>110</v>
      </c>
      <c r="S166" s="12">
        <f t="shared" si="61"/>
        <v>2</v>
      </c>
      <c r="T166" s="18">
        <f t="shared" si="53"/>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4"/>
        <v>1</v>
      </c>
      <c r="Z166" s="12">
        <f t="shared" si="55"/>
        <v>1</v>
      </c>
      <c r="AA166" s="12">
        <f t="shared" si="56"/>
        <v>1</v>
      </c>
      <c r="AB166" s="12">
        <f t="shared" si="57"/>
        <v>1</v>
      </c>
      <c r="AD166" s="12">
        <f t="shared" si="62"/>
        <v>2</v>
      </c>
      <c r="AE166" s="18">
        <f t="shared" si="58"/>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9"/>
        <v>1</v>
      </c>
      <c r="AK166" s="12">
        <f t="shared" si="63"/>
        <v>1</v>
      </c>
      <c r="AL166" s="12">
        <f t="shared" si="64"/>
        <v>1</v>
      </c>
      <c r="AM166" s="12">
        <f t="shared" si="65"/>
        <v>1</v>
      </c>
    </row>
    <row r="167" spans="1:39" ht="12" customHeight="1" x14ac:dyDescent="0.25">
      <c r="A167" s="5">
        <f t="shared" si="45"/>
        <v>0</v>
      </c>
      <c r="B167" s="5">
        <f t="shared" si="46"/>
        <v>0</v>
      </c>
      <c r="C167" s="14">
        <f t="shared" si="60"/>
        <v>1</v>
      </c>
      <c r="F167" s="242">
        <f>VLOOKUP(C167,Blad1!$A:$M,13,0)</f>
        <v>110</v>
      </c>
      <c r="G167" s="67" t="str">
        <f t="shared" si="47"/>
        <v/>
      </c>
      <c r="H167" s="4" t="str">
        <f>IF(G167="I",$K167,IF(G167="II",$K167-SUM(H$8:H166),IF(G167="III",$K167-SUM(H$8:H166),IF(G167="IV",$K167-SUM(H$8:H166),IF(G167="V",1-SUM(H$8:H166)," ")))))</f>
        <v xml:space="preserve"> </v>
      </c>
      <c r="I167" s="68" t="str">
        <f t="shared" si="48"/>
        <v/>
      </c>
      <c r="J167" s="43" t="str">
        <f>IF(I167="A",$K167,IF(I167="B",$K167-SUM(J$8:J166),IF(I167="C",$K167-SUM(J$8:J166),IF(I167="D",$K167-SUM(J$8:J166),IF(I167="E",1-SUM(J$8:J166)," ")))))</f>
        <v xml:space="preserve"> </v>
      </c>
      <c r="K167" s="1">
        <f>IF(C$4=0,0,(SUM(D$8:D167)/C$4))</f>
        <v>0</v>
      </c>
      <c r="L167" s="9" t="str">
        <f t="shared" si="49"/>
        <v xml:space="preserve"> </v>
      </c>
      <c r="M167" s="2" t="str">
        <f>IF(U167=2,K167,IF(W167=2,K167-SUM(M$8:M166),IF(X167=2,K167-SUM(M$8:M166),IF(X166=2,1-SUM(M$8:M166)," "))))</f>
        <v xml:space="preserve"> </v>
      </c>
      <c r="N167" s="1" t="str">
        <f t="shared" si="50"/>
        <v xml:space="preserve"> </v>
      </c>
      <c r="P167" s="3" t="str">
        <f>IF(O167="Plus",$K167,IF(O167="Basis",$K167-SUM(P$8:P166),IF(O167="Breedte",$K167-SUM(P$8:P166),IF(O166="Breedte",1-SUM(P$8:P166)," "))))</f>
        <v xml:space="preserve"> </v>
      </c>
      <c r="Q167" s="57" t="str">
        <f t="shared" si="51"/>
        <v/>
      </c>
      <c r="R167" s="180">
        <f t="shared" si="52"/>
        <v>110</v>
      </c>
      <c r="S167" s="12">
        <f t="shared" si="61"/>
        <v>1</v>
      </c>
      <c r="T167" s="18">
        <f t="shared" si="53"/>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4"/>
        <v>1</v>
      </c>
      <c r="Z167" s="12">
        <f t="shared" si="55"/>
        <v>1</v>
      </c>
      <c r="AA167" s="12">
        <f t="shared" si="56"/>
        <v>1</v>
      </c>
      <c r="AB167" s="12">
        <f t="shared" si="57"/>
        <v>1</v>
      </c>
      <c r="AD167" s="12">
        <f t="shared" si="62"/>
        <v>1</v>
      </c>
      <c r="AE167" s="18">
        <f t="shared" si="58"/>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9"/>
        <v>1</v>
      </c>
      <c r="AK167" s="12">
        <f t="shared" si="63"/>
        <v>1</v>
      </c>
      <c r="AL167" s="12">
        <f t="shared" si="64"/>
        <v>1</v>
      </c>
      <c r="AM167" s="12">
        <f t="shared" si="65"/>
        <v>1</v>
      </c>
    </row>
    <row r="168" spans="1:39" ht="12" customHeight="1" x14ac:dyDescent="0.25">
      <c r="A168" s="5">
        <f t="shared" si="45"/>
        <v>10</v>
      </c>
      <c r="B168" s="5">
        <f t="shared" si="46"/>
        <v>20</v>
      </c>
      <c r="C168" s="14">
        <f t="shared" si="60"/>
        <v>0</v>
      </c>
      <c r="F168" s="242">
        <f>VLOOKUP(C168,Blad1!$A:$M,13,0)</f>
        <v>110</v>
      </c>
      <c r="G168" s="67" t="str">
        <f t="shared" si="47"/>
        <v>V</v>
      </c>
      <c r="H168" s="4">
        <f>IF(G168="I",$K168,IF(G168="II",$K168-SUM(H$8:H167),IF(G168="III",$K168-SUM(H$8:H167),IF(G168="IV",$K168-SUM(H$8:H167),IF(G168="V",1-SUM(H$8:H167)," ")))))</f>
        <v>1</v>
      </c>
      <c r="I168" s="68" t="str">
        <f t="shared" si="48"/>
        <v>E</v>
      </c>
      <c r="J168" s="43">
        <f>IF(I168="A",$K168,IF(I168="B",$K168-SUM(J$8:J167),IF(I168="C",$K168-SUM(J$8:J167),IF(I168="D",$K168-SUM(J$8:J167),IF(I168="E",1-SUM(J$8:J167)," ")))))</f>
        <v>1</v>
      </c>
      <c r="K168" s="1">
        <f>IF(C$4=0,0,(SUM(D$8:D168)/C$4))</f>
        <v>0</v>
      </c>
      <c r="L168" s="9" t="str">
        <f t="shared" si="49"/>
        <v xml:space="preserve"> </v>
      </c>
      <c r="M168" s="2" t="str">
        <f>IF(U168=2,K168,IF(W168=2,K168-SUM(M$8:M167),IF(X168=2,K168-SUM(M$8:M167),IF(X167=2,1-SUM(M$8:M167)," "))))</f>
        <v xml:space="preserve"> </v>
      </c>
      <c r="N168" s="1" t="str">
        <f t="shared" si="50"/>
        <v xml:space="preserve"> </v>
      </c>
      <c r="P168" s="3" t="str">
        <f>IF(O168="Plus",$K168,IF(O168="Basis",$K168-SUM(P$8:P167),IF(O168="Breedte",$K168-SUM(P$8:P167),IF(O167="Breedte",1-SUM(P$8:P167)," "))))</f>
        <v xml:space="preserve"> </v>
      </c>
      <c r="Q168" s="57" t="str">
        <f t="shared" si="51"/>
        <v/>
      </c>
      <c r="R168" s="180">
        <f t="shared" si="52"/>
        <v>110</v>
      </c>
      <c r="S168" s="12">
        <f t="shared" si="61"/>
        <v>0</v>
      </c>
      <c r="T168" s="18">
        <f t="shared" si="53"/>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4"/>
        <v>1</v>
      </c>
      <c r="Z168" s="12">
        <f t="shared" si="55"/>
        <v>1</v>
      </c>
      <c r="AA168" s="12">
        <f t="shared" si="56"/>
        <v>1</v>
      </c>
      <c r="AB168" s="12">
        <f t="shared" si="57"/>
        <v>1</v>
      </c>
      <c r="AD168" s="12">
        <f t="shared" si="62"/>
        <v>0</v>
      </c>
      <c r="AE168" s="18">
        <f t="shared" si="58"/>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9"/>
        <v>1</v>
      </c>
      <c r="AK168" s="12">
        <f t="shared" si="63"/>
        <v>1</v>
      </c>
      <c r="AL168" s="12">
        <f t="shared" si="64"/>
        <v>1</v>
      </c>
      <c r="AM168" s="12">
        <f t="shared" si="65"/>
        <v>1</v>
      </c>
    </row>
    <row r="169" spans="1:39" ht="12" customHeight="1" x14ac:dyDescent="0.25">
      <c r="A169" s="5">
        <f t="shared" si="45"/>
        <v>0</v>
      </c>
      <c r="B169" s="5">
        <f t="shared" si="46"/>
        <v>0</v>
      </c>
      <c r="C169" s="14">
        <f t="shared" si="60"/>
        <v>-1</v>
      </c>
      <c r="F169" s="242" t="e">
        <f>VLOOKUP(C169,Blad1!$A:$M,13,0)</f>
        <v>#N/A</v>
      </c>
      <c r="G169" s="67" t="str">
        <f t="shared" si="47"/>
        <v/>
      </c>
      <c r="H169" s="4" t="str">
        <f>IF(G169="I",$K169,IF(G169="II",$K169-SUM(H$8:H168),IF(G169="III",$K169-SUM(H$8:H168),IF(G169="IV",$K169-SUM(H$8:H168),IF(G169="V",1-SUM(H$8:H168)," ")))))</f>
        <v xml:space="preserve"> </v>
      </c>
      <c r="I169" s="68" t="str">
        <f t="shared" si="48"/>
        <v/>
      </c>
      <c r="J169" s="43" t="str">
        <f>IF(I169="A",$K169,IF(I169="B",$K169-SUM(J$8:J168),IF(I169="C",$K169-SUM(J$8:J168),IF(I169="D",$K169-SUM(J$8:J168),IF(I169="E",1-SUM(J$8:J168)," ")))))</f>
        <v xml:space="preserve"> </v>
      </c>
      <c r="K169" s="1">
        <f>IF(C$4=0,0,(SUM(D$8:D169)/C$4))</f>
        <v>0</v>
      </c>
      <c r="L169" s="9" t="str">
        <f t="shared" si="49"/>
        <v xml:space="preserve"> </v>
      </c>
      <c r="M169" s="2" t="str">
        <f>IF(U169=2,K169,IF(W169=2,K169-SUM(M$8:M168),IF(X169=2,K169-SUM(M$8:M168),IF(X168=2,1-SUM(M$8:M168)," "))))</f>
        <v xml:space="preserve"> </v>
      </c>
      <c r="N169" s="1" t="str">
        <f t="shared" si="50"/>
        <v xml:space="preserve"> </v>
      </c>
      <c r="P169" s="3" t="str">
        <f>IF(O169="Plus",$K169,IF(O169="Basis",$K169-SUM(P$8:P168),IF(O169="Breedte",$K169-SUM(P$8:P168),IF(O168="Breedte",1-SUM(P$8:P168)," "))))</f>
        <v xml:space="preserve"> </v>
      </c>
      <c r="Q169" s="57" t="str">
        <f t="shared" si="51"/>
        <v/>
      </c>
      <c r="R169" s="180" t="e">
        <f t="shared" si="52"/>
        <v>#N/A</v>
      </c>
      <c r="S169" s="12">
        <f t="shared" si="61"/>
        <v>-1</v>
      </c>
      <c r="T169" s="18">
        <f t="shared" si="53"/>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4"/>
        <v>1</v>
      </c>
      <c r="Z169" s="12">
        <f t="shared" si="55"/>
        <v>1</v>
      </c>
      <c r="AA169" s="12">
        <f t="shared" si="56"/>
        <v>1</v>
      </c>
      <c r="AB169" s="12">
        <f t="shared" si="57"/>
        <v>1</v>
      </c>
      <c r="AD169" s="12">
        <f t="shared" si="62"/>
        <v>-1</v>
      </c>
      <c r="AE169" s="18">
        <f t="shared" si="58"/>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9"/>
        <v>1</v>
      </c>
      <c r="AK169" s="12">
        <f t="shared" si="63"/>
        <v>1</v>
      </c>
      <c r="AL169" s="12">
        <f t="shared" si="64"/>
        <v>1</v>
      </c>
      <c r="AM169" s="12">
        <f t="shared" si="65"/>
        <v>1</v>
      </c>
    </row>
    <row r="170" spans="1:39" ht="12" customHeight="1" x14ac:dyDescent="0.25">
      <c r="A170" s="5">
        <f t="shared" si="45"/>
        <v>0</v>
      </c>
      <c r="B170" s="5">
        <f t="shared" si="46"/>
        <v>0</v>
      </c>
      <c r="C170" s="14">
        <f t="shared" si="60"/>
        <v>-2</v>
      </c>
      <c r="F170" s="242" t="e">
        <f>VLOOKUP(C170,Blad1!$A:$M,13,0)</f>
        <v>#N/A</v>
      </c>
      <c r="G170" s="67" t="str">
        <f t="shared" si="47"/>
        <v/>
      </c>
      <c r="H170" s="4" t="str">
        <f>IF(G170="I",$K170,IF(G170="II",$K170-SUM(H$8:H169),IF(G170="III",$K170-SUM(H$8:H169),IF(G170="IV",$K170-SUM(H$8:H169),IF(G170="V",1-SUM(H$8:H169)," ")))))</f>
        <v xml:space="preserve"> </v>
      </c>
      <c r="I170" s="68" t="str">
        <f t="shared" si="48"/>
        <v/>
      </c>
      <c r="J170" s="43" t="str">
        <f>IF(I170="A",$K170,IF(I170="B",$K170-SUM(J$8:J169),IF(I170="C",$K170-SUM(J$8:J169),IF(I170="D",$K170-SUM(J$8:J169),IF(I170="E",1-SUM(J$8:J169)," ")))))</f>
        <v xml:space="preserve"> </v>
      </c>
      <c r="K170" s="1">
        <f>IF(C$4=0,0,(SUM(D$8:D170)/C$4))</f>
        <v>0</v>
      </c>
      <c r="L170" s="9" t="str">
        <f t="shared" si="49"/>
        <v xml:space="preserve"> </v>
      </c>
      <c r="M170" s="2" t="str">
        <f>IF(U170=2,K170,IF(W170=2,K170-SUM(M$8:M169),IF(X170=2,K170-SUM(M$8:M169),IF(X169=2,1-SUM(M$8:M169)," "))))</f>
        <v xml:space="preserve"> </v>
      </c>
      <c r="N170" s="1" t="str">
        <f t="shared" si="50"/>
        <v xml:space="preserve"> </v>
      </c>
      <c r="P170" s="3" t="str">
        <f>IF(O170="Plus",$K170,IF(O170="Basis",$K170-SUM(P$8:P169),IF(O170="Breedte",$K170-SUM(P$8:P169),IF(O169="Breedte",1-SUM(P$8:P169)," "))))</f>
        <v xml:space="preserve"> </v>
      </c>
      <c r="Q170" s="57" t="str">
        <f t="shared" si="51"/>
        <v/>
      </c>
      <c r="R170" s="180" t="e">
        <f t="shared" si="52"/>
        <v>#N/A</v>
      </c>
      <c r="S170" s="12">
        <f t="shared" si="61"/>
        <v>-2</v>
      </c>
      <c r="T170" s="18">
        <f t="shared" si="53"/>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4"/>
        <v>1</v>
      </c>
      <c r="Z170" s="12">
        <f t="shared" si="55"/>
        <v>1</v>
      </c>
      <c r="AA170" s="12">
        <f t="shared" si="56"/>
        <v>1</v>
      </c>
      <c r="AB170" s="12">
        <f t="shared" si="57"/>
        <v>1</v>
      </c>
      <c r="AD170" s="12">
        <f t="shared" si="62"/>
        <v>-2</v>
      </c>
      <c r="AE170" s="18">
        <f t="shared" si="58"/>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9"/>
        <v>1</v>
      </c>
      <c r="AK170" s="12">
        <f t="shared" si="63"/>
        <v>1</v>
      </c>
      <c r="AL170" s="12">
        <f t="shared" si="64"/>
        <v>1</v>
      </c>
      <c r="AM170" s="12">
        <f t="shared" si="65"/>
        <v>1</v>
      </c>
    </row>
    <row r="171" spans="1:39" ht="12" customHeight="1" x14ac:dyDescent="0.25">
      <c r="A171" s="5">
        <f t="shared" si="45"/>
        <v>0</v>
      </c>
      <c r="B171" s="5">
        <f t="shared" si="46"/>
        <v>0</v>
      </c>
      <c r="C171" s="14">
        <f t="shared" si="60"/>
        <v>-3</v>
      </c>
      <c r="F171" s="242" t="e">
        <f>VLOOKUP(C171,Blad1!$A:$M,13,0)</f>
        <v>#N/A</v>
      </c>
      <c r="G171" s="67" t="str">
        <f t="shared" si="47"/>
        <v/>
      </c>
      <c r="H171" s="4" t="str">
        <f>IF(G171="I",$K171,IF(G171="II",$K171-SUM(H$8:H170),IF(G171="III",$K171-SUM(H$8:H170),IF(G171="IV",$K171-SUM(H$8:H170),IF(G171="V",1-SUM(H$8:H170)," ")))))</f>
        <v xml:space="preserve"> </v>
      </c>
      <c r="I171" s="68" t="str">
        <f t="shared" si="48"/>
        <v/>
      </c>
      <c r="J171" s="43" t="str">
        <f>IF(I171="A",$K171,IF(I171="B",$K171-SUM(J$8:J170),IF(I171="C",$K171-SUM(J$8:J170),IF(I171="D",$K171-SUM(J$8:J170),IF(I171="E",1-SUM(J$8:J170)," ")))))</f>
        <v xml:space="preserve"> </v>
      </c>
      <c r="K171" s="1">
        <f>IF(C$4=0,0,(SUM(D$8:D171)/C$4))</f>
        <v>0</v>
      </c>
      <c r="L171" s="9" t="str">
        <f t="shared" si="49"/>
        <v xml:space="preserve"> </v>
      </c>
      <c r="M171" s="2" t="str">
        <f>IF(U171=2,K171,IF(W171=2,K171-SUM(M$8:M170),IF(X171=2,K171-SUM(M$8:M170),IF(X170=2,1-SUM(M$8:M170)," "))))</f>
        <v xml:space="preserve"> </v>
      </c>
      <c r="N171" s="1" t="str">
        <f t="shared" si="50"/>
        <v xml:space="preserve"> </v>
      </c>
      <c r="P171" s="3" t="str">
        <f>IF(O171="Plus",$K171,IF(O171="Basis",$K171-SUM(P$8:P170),IF(O171="Breedte",$K171-SUM(P$8:P170),IF(O170="Breedte",1-SUM(P$8:P170)," "))))</f>
        <v xml:space="preserve"> </v>
      </c>
      <c r="Q171" s="57" t="str">
        <f t="shared" si="51"/>
        <v/>
      </c>
      <c r="R171" s="180" t="e">
        <f t="shared" si="52"/>
        <v>#N/A</v>
      </c>
      <c r="S171" s="12">
        <f t="shared" si="61"/>
        <v>-3</v>
      </c>
      <c r="T171" s="18">
        <f t="shared" si="53"/>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4"/>
        <v>1</v>
      </c>
      <c r="Z171" s="12">
        <f t="shared" si="55"/>
        <v>1</v>
      </c>
      <c r="AA171" s="12">
        <f t="shared" si="56"/>
        <v>1</v>
      </c>
      <c r="AB171" s="12">
        <f t="shared" si="57"/>
        <v>1</v>
      </c>
      <c r="AD171" s="12">
        <f t="shared" si="62"/>
        <v>-3</v>
      </c>
      <c r="AE171" s="18">
        <f t="shared" si="58"/>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9"/>
        <v>1</v>
      </c>
      <c r="AK171" s="12">
        <f t="shared" si="63"/>
        <v>1</v>
      </c>
      <c r="AL171" s="12">
        <f t="shared" si="64"/>
        <v>1</v>
      </c>
      <c r="AM171" s="12">
        <f t="shared" si="65"/>
        <v>1</v>
      </c>
    </row>
    <row r="172" spans="1:39" ht="12" customHeight="1" x14ac:dyDescent="0.25">
      <c r="A172" s="5">
        <f t="shared" si="45"/>
        <v>0</v>
      </c>
      <c r="B172" s="5">
        <f t="shared" si="46"/>
        <v>0</v>
      </c>
      <c r="C172" s="14">
        <f t="shared" si="60"/>
        <v>-4</v>
      </c>
      <c r="F172" s="242" t="e">
        <f>VLOOKUP(C172,Blad1!$A:$M,13,0)</f>
        <v>#N/A</v>
      </c>
      <c r="G172" s="67" t="str">
        <f t="shared" si="47"/>
        <v/>
      </c>
      <c r="H172" s="4" t="str">
        <f>IF(G172="I",$K172,IF(G172="II",$K172-SUM(H$8:H171),IF(G172="III",$K172-SUM(H$8:H171),IF(G172="IV",$K172-SUM(H$8:H171),IF(G172="V",1-SUM(H$8:H171)," ")))))</f>
        <v xml:space="preserve"> </v>
      </c>
      <c r="I172" s="68" t="str">
        <f t="shared" si="48"/>
        <v/>
      </c>
      <c r="J172" s="43" t="str">
        <f>IF(I172="A",$K172,IF(I172="B",$K172-SUM(J$8:J171),IF(I172="C",$K172-SUM(J$8:J171),IF(I172="D",$K172-SUM(J$8:J171),IF(I172="E",1-SUM(J$8:J171)," ")))))</f>
        <v xml:space="preserve"> </v>
      </c>
      <c r="K172" s="1">
        <f>IF(C$4=0,0,(SUM(D$8:D172)/C$4))</f>
        <v>0</v>
      </c>
      <c r="L172" s="9" t="str">
        <f t="shared" si="49"/>
        <v xml:space="preserve"> </v>
      </c>
      <c r="M172" s="2" t="str">
        <f>IF(U172=2,K172,IF(W172=2,K172-SUM(M$8:M171),IF(X172=2,K172-SUM(M$8:M171),IF(X171=2,1-SUM(M$8:M171)," "))))</f>
        <v xml:space="preserve"> </v>
      </c>
      <c r="N172" s="1" t="str">
        <f t="shared" si="50"/>
        <v xml:space="preserve"> </v>
      </c>
      <c r="P172" s="3" t="str">
        <f>IF(O172="Plus",$K172,IF(O172="Basis",$K172-SUM(P$8:P171),IF(O172="Breedte",$K172-SUM(P$8:P171),IF(O171="Breedte",1-SUM(P$8:P171)," "))))</f>
        <v xml:space="preserve"> </v>
      </c>
      <c r="Q172" s="57" t="str">
        <f t="shared" si="51"/>
        <v/>
      </c>
      <c r="R172" s="180" t="e">
        <f t="shared" si="52"/>
        <v>#N/A</v>
      </c>
      <c r="S172" s="12">
        <f t="shared" si="61"/>
        <v>-4</v>
      </c>
      <c r="T172" s="18">
        <f t="shared" si="53"/>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4"/>
        <v>1</v>
      </c>
      <c r="Z172" s="12">
        <f t="shared" si="55"/>
        <v>1</v>
      </c>
      <c r="AA172" s="12">
        <f t="shared" si="56"/>
        <v>1</v>
      </c>
      <c r="AB172" s="12">
        <f t="shared" si="57"/>
        <v>1</v>
      </c>
      <c r="AD172" s="12">
        <f t="shared" si="62"/>
        <v>-4</v>
      </c>
      <c r="AE172" s="18">
        <f t="shared" si="58"/>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9"/>
        <v>1</v>
      </c>
      <c r="AK172" s="12">
        <f t="shared" si="63"/>
        <v>1</v>
      </c>
      <c r="AL172" s="12">
        <f t="shared" si="64"/>
        <v>1</v>
      </c>
      <c r="AM172" s="12">
        <f t="shared" si="65"/>
        <v>1</v>
      </c>
    </row>
    <row r="173" spans="1:39" ht="12" customHeight="1" x14ac:dyDescent="0.25">
      <c r="A173" s="5">
        <f t="shared" si="45"/>
        <v>0</v>
      </c>
      <c r="B173" s="5">
        <f t="shared" si="46"/>
        <v>0</v>
      </c>
      <c r="C173" s="14">
        <f t="shared" si="60"/>
        <v>-5</v>
      </c>
      <c r="F173" s="242" t="e">
        <f>VLOOKUP(C173,Blad1!$A:$M,13,0)</f>
        <v>#N/A</v>
      </c>
      <c r="G173" s="67" t="str">
        <f t="shared" si="47"/>
        <v/>
      </c>
      <c r="H173" s="4" t="str">
        <f>IF(G173="I",$K173,IF(G173="II",$K173-SUM(H$8:H172),IF(G173="III",$K173-SUM(H$8:H172),IF(G173="IV",$K173-SUM(H$8:H172),IF(G173="V",1-SUM(H$8:H172)," ")))))</f>
        <v xml:space="preserve"> </v>
      </c>
      <c r="I173" s="68" t="str">
        <f t="shared" si="48"/>
        <v/>
      </c>
      <c r="J173" s="43" t="str">
        <f>IF(I173="A",$K173,IF(I173="B",$K173-SUM(J$8:J172),IF(I173="C",$K173-SUM(J$8:J172),IF(I173="D",$K173-SUM(J$8:J172),IF(I173="E",1-SUM(J$8:J172)," ")))))</f>
        <v xml:space="preserve"> </v>
      </c>
      <c r="K173" s="1">
        <f>IF(C$4=0,0,(SUM(D$8:D173)/C$4))</f>
        <v>0</v>
      </c>
      <c r="L173" s="9" t="str">
        <f t="shared" si="49"/>
        <v xml:space="preserve"> </v>
      </c>
      <c r="M173" s="2" t="str">
        <f>IF(U173=2,K173,IF(W173=2,K173-SUM(M$8:M172),IF(X173=2,K173-SUM(M$8:M172),IF(X172=2,1-SUM(M$8:M172)," "))))</f>
        <v xml:space="preserve"> </v>
      </c>
      <c r="N173" s="1" t="str">
        <f t="shared" si="50"/>
        <v xml:space="preserve"> </v>
      </c>
      <c r="P173" s="3" t="str">
        <f>IF(O173="Plus",$K173,IF(O173="Basis",$K173-SUM(P$8:P172),IF(O173="Breedte",$K173-SUM(P$8:P172),IF(O172="Breedte",1-SUM(P$8:P172)," "))))</f>
        <v xml:space="preserve"> </v>
      </c>
      <c r="Q173" s="57" t="str">
        <f t="shared" si="51"/>
        <v/>
      </c>
      <c r="R173" s="180" t="e">
        <f t="shared" si="52"/>
        <v>#N/A</v>
      </c>
      <c r="S173" s="12">
        <f t="shared" si="61"/>
        <v>-5</v>
      </c>
      <c r="T173" s="18">
        <f t="shared" si="53"/>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4"/>
        <v>1</v>
      </c>
      <c r="Z173" s="12">
        <f t="shared" si="55"/>
        <v>1</v>
      </c>
      <c r="AA173" s="12">
        <f t="shared" si="56"/>
        <v>1</v>
      </c>
      <c r="AB173" s="12">
        <f t="shared" si="57"/>
        <v>1</v>
      </c>
      <c r="AD173" s="12">
        <f t="shared" si="62"/>
        <v>-5</v>
      </c>
      <c r="AE173" s="18">
        <f t="shared" si="58"/>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9"/>
        <v>1</v>
      </c>
      <c r="AK173" s="12">
        <f t="shared" si="63"/>
        <v>1</v>
      </c>
      <c r="AL173" s="12">
        <f t="shared" si="64"/>
        <v>1</v>
      </c>
      <c r="AM173" s="12">
        <f t="shared" si="65"/>
        <v>1</v>
      </c>
    </row>
    <row r="174" spans="1:39" ht="12" customHeight="1" x14ac:dyDescent="0.25">
      <c r="A174" s="5">
        <f t="shared" si="45"/>
        <v>0</v>
      </c>
      <c r="B174" s="5">
        <f t="shared" si="46"/>
        <v>0</v>
      </c>
      <c r="C174" s="14">
        <f t="shared" si="60"/>
        <v>-6</v>
      </c>
      <c r="F174" s="242" t="e">
        <f>VLOOKUP(C174,Blad1!$A:$M,13,0)</f>
        <v>#N/A</v>
      </c>
      <c r="G174" s="67" t="str">
        <f t="shared" si="47"/>
        <v/>
      </c>
      <c r="H174" s="4" t="str">
        <f>IF(G174="I",$K174,IF(G174="II",$K174-SUM(H$8:H173),IF(G174="III",$K174-SUM(H$8:H173),IF(G174="IV",$K174-SUM(H$8:H173),IF(G174="V",1-SUM(H$8:H173)," ")))))</f>
        <v xml:space="preserve"> </v>
      </c>
      <c r="I174" s="68" t="str">
        <f t="shared" si="48"/>
        <v/>
      </c>
      <c r="J174" s="43" t="str">
        <f>IF(I174="A",$K174,IF(I174="B",$K174-SUM(J$8:J173),IF(I174="C",$K174-SUM(J$8:J173),IF(I174="D",$K174-SUM(J$8:J173),IF(I174="E",1-SUM(J$8:J173)," ")))))</f>
        <v xml:space="preserve"> </v>
      </c>
      <c r="K174" s="1">
        <f>IF(C$4=0,0,(SUM(D$8:D174)/C$4))</f>
        <v>0</v>
      </c>
      <c r="L174" s="9" t="str">
        <f t="shared" si="49"/>
        <v xml:space="preserve"> </v>
      </c>
      <c r="M174" s="2" t="str">
        <f>IF(U174=2,K174,IF(W174=2,K174-SUM(M$8:M173),IF(X174=2,K174-SUM(M$8:M173),IF(X173=2,1-SUM(M$8:M173)," "))))</f>
        <v xml:space="preserve"> </v>
      </c>
      <c r="N174" s="1" t="str">
        <f t="shared" si="50"/>
        <v xml:space="preserve"> </v>
      </c>
      <c r="P174" s="3" t="str">
        <f>IF(O174="Plus",$K174,IF(O174="Basis",$K174-SUM(P$8:P173),IF(O174="Breedte",$K174-SUM(P$8:P173),IF(O173="Breedte",1-SUM(P$8:P173)," "))))</f>
        <v xml:space="preserve"> </v>
      </c>
      <c r="Q174" s="57" t="str">
        <f t="shared" si="51"/>
        <v/>
      </c>
      <c r="R174" s="180" t="e">
        <f t="shared" si="52"/>
        <v>#N/A</v>
      </c>
      <c r="S174" s="12">
        <f t="shared" si="61"/>
        <v>-6</v>
      </c>
      <c r="T174" s="18">
        <f t="shared" si="53"/>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4"/>
        <v>1</v>
      </c>
      <c r="Z174" s="12">
        <f t="shared" si="55"/>
        <v>1</v>
      </c>
      <c r="AA174" s="12">
        <f t="shared" si="56"/>
        <v>1</v>
      </c>
      <c r="AB174" s="12">
        <f t="shared" si="57"/>
        <v>1</v>
      </c>
      <c r="AD174" s="12">
        <f t="shared" si="62"/>
        <v>-6</v>
      </c>
      <c r="AE174" s="18">
        <f t="shared" si="58"/>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9"/>
        <v>1</v>
      </c>
      <c r="AK174" s="12">
        <f t="shared" si="63"/>
        <v>1</v>
      </c>
      <c r="AL174" s="12">
        <f t="shared" si="64"/>
        <v>1</v>
      </c>
      <c r="AM174" s="12">
        <f t="shared" si="65"/>
        <v>1</v>
      </c>
    </row>
    <row r="175" spans="1:39" ht="12" customHeight="1" x14ac:dyDescent="0.25">
      <c r="A175" s="5">
        <f t="shared" si="45"/>
        <v>0</v>
      </c>
      <c r="B175" s="5">
        <f t="shared" si="46"/>
        <v>0</v>
      </c>
      <c r="C175" s="14">
        <f t="shared" si="60"/>
        <v>-7</v>
      </c>
      <c r="F175" s="242" t="e">
        <f>VLOOKUP(C175,Blad1!$A:$M,13,0)</f>
        <v>#N/A</v>
      </c>
      <c r="G175" s="67" t="str">
        <f t="shared" si="47"/>
        <v/>
      </c>
      <c r="H175" s="4" t="str">
        <f>IF(G175="I",$K175,IF(G175="II",$K175-SUM(H$8:H174),IF(G175="III",$K175-SUM(H$8:H174),IF(G175="IV",$K175-SUM(H$8:H174),IF(G175="V",1-SUM(H$8:H174)," ")))))</f>
        <v xml:space="preserve"> </v>
      </c>
      <c r="I175" s="68" t="str">
        <f t="shared" si="48"/>
        <v/>
      </c>
      <c r="J175" s="43" t="str">
        <f>IF(I175="A",$K175,IF(I175="B",$K175-SUM(J$8:J174),IF(I175="C",$K175-SUM(J$8:J174),IF(I175="D",$K175-SUM(J$8:J174),IF(I175="E",1-SUM(J$8:J174)," ")))))</f>
        <v xml:space="preserve"> </v>
      </c>
      <c r="K175" s="1">
        <f>IF(C$4=0,0,(SUM(D$8:D175)/C$4))</f>
        <v>0</v>
      </c>
      <c r="L175" s="9" t="str">
        <f t="shared" si="49"/>
        <v xml:space="preserve"> </v>
      </c>
      <c r="M175" s="2" t="str">
        <f>IF(U175=2,K175,IF(W175=2,K175-SUM(M$8:M174),IF(X175=2,K175-SUM(M$8:M174),IF(X174=2,1-SUM(M$8:M174)," "))))</f>
        <v xml:space="preserve"> </v>
      </c>
      <c r="N175" s="1" t="str">
        <f t="shared" si="50"/>
        <v xml:space="preserve"> </v>
      </c>
      <c r="P175" s="3" t="str">
        <f>IF(O175="Plus",$K175,IF(O175="Basis",$K175-SUM(P$8:P174),IF(O175="Breedte",$K175-SUM(P$8:P174),IF(O174="Breedte",1-SUM(P$8:P174)," "))))</f>
        <v xml:space="preserve"> </v>
      </c>
      <c r="Q175" s="57" t="str">
        <f t="shared" si="51"/>
        <v/>
      </c>
      <c r="R175" s="180" t="e">
        <f t="shared" si="52"/>
        <v>#N/A</v>
      </c>
      <c r="S175" s="12">
        <f t="shared" si="61"/>
        <v>-7</v>
      </c>
      <c r="T175" s="18">
        <f t="shared" si="53"/>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4"/>
        <v>1</v>
      </c>
      <c r="Z175" s="12">
        <f t="shared" si="55"/>
        <v>1</v>
      </c>
      <c r="AA175" s="12">
        <f t="shared" si="56"/>
        <v>1</v>
      </c>
      <c r="AB175" s="12">
        <f t="shared" si="57"/>
        <v>1</v>
      </c>
      <c r="AD175" s="12">
        <f t="shared" si="62"/>
        <v>-7</v>
      </c>
      <c r="AE175" s="18">
        <f t="shared" si="58"/>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9"/>
        <v>1</v>
      </c>
      <c r="AK175" s="12">
        <f t="shared" si="63"/>
        <v>1</v>
      </c>
      <c r="AL175" s="12">
        <f t="shared" si="64"/>
        <v>1</v>
      </c>
      <c r="AM175" s="12">
        <f t="shared" si="65"/>
        <v>1</v>
      </c>
    </row>
    <row r="176" spans="1:39" ht="12" customHeight="1" x14ac:dyDescent="0.25">
      <c r="A176" s="5">
        <f t="shared" si="45"/>
        <v>0</v>
      </c>
      <c r="B176" s="5">
        <f t="shared" si="46"/>
        <v>0</v>
      </c>
      <c r="C176" s="14">
        <f t="shared" si="60"/>
        <v>-8</v>
      </c>
      <c r="F176" s="242" t="e">
        <f>VLOOKUP(C176,Blad1!$A:$M,13,0)</f>
        <v>#N/A</v>
      </c>
      <c r="G176" s="67" t="str">
        <f t="shared" si="47"/>
        <v/>
      </c>
      <c r="H176" s="4" t="str">
        <f>IF(G176="I",$K176,IF(G176="II",$K176-SUM(H$8:H175),IF(G176="III",$K176-SUM(H$8:H175),IF(G176="IV",$K176-SUM(H$8:H175),IF(G176="V",1-SUM(H$8:H175)," ")))))</f>
        <v xml:space="preserve"> </v>
      </c>
      <c r="I176" s="68" t="str">
        <f t="shared" si="48"/>
        <v/>
      </c>
      <c r="J176" s="43" t="str">
        <f>IF(I176="A",$K176,IF(I176="B",$K176-SUM(J$8:J175),IF(I176="C",$K176-SUM(J$8:J175),IF(I176="D",$K176-SUM(J$8:J175),IF(I176="E",1-SUM(J$8:J175)," ")))))</f>
        <v xml:space="preserve"> </v>
      </c>
      <c r="K176" s="1">
        <f>IF(C$4=0,0,(SUM(D$8:D176)/C$4))</f>
        <v>0</v>
      </c>
      <c r="L176" s="9" t="str">
        <f t="shared" si="49"/>
        <v xml:space="preserve"> </v>
      </c>
      <c r="M176" s="2" t="str">
        <f>IF(U176=2,K176,IF(W176=2,K176-SUM(M$8:M175),IF(X176=2,K176-SUM(M$8:M175),IF(X175=2,1-SUM(M$8:M175)," "))))</f>
        <v xml:space="preserve"> </v>
      </c>
      <c r="N176" s="1" t="str">
        <f t="shared" si="50"/>
        <v xml:space="preserve"> </v>
      </c>
      <c r="P176" s="3" t="str">
        <f>IF(O176="Plus",$K176,IF(O176="Basis",$K176-SUM(P$8:P175),IF(O176="Breedte",$K176-SUM(P$8:P175),IF(O175="Breedte",1-SUM(P$8:P175)," "))))</f>
        <v xml:space="preserve"> </v>
      </c>
      <c r="Q176" s="57" t="str">
        <f t="shared" si="51"/>
        <v/>
      </c>
      <c r="R176" s="180" t="e">
        <f t="shared" si="52"/>
        <v>#N/A</v>
      </c>
      <c r="S176" s="12">
        <f t="shared" si="61"/>
        <v>-8</v>
      </c>
      <c r="T176" s="18">
        <f t="shared" si="53"/>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4"/>
        <v>1</v>
      </c>
      <c r="Z176" s="12">
        <f t="shared" si="55"/>
        <v>1</v>
      </c>
      <c r="AA176" s="12">
        <f t="shared" si="56"/>
        <v>1</v>
      </c>
      <c r="AB176" s="12">
        <f t="shared" si="57"/>
        <v>1</v>
      </c>
      <c r="AD176" s="12">
        <f t="shared" si="62"/>
        <v>-8</v>
      </c>
      <c r="AE176" s="18">
        <f t="shared" si="58"/>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9"/>
        <v>1</v>
      </c>
      <c r="AK176" s="12">
        <f t="shared" si="63"/>
        <v>1</v>
      </c>
      <c r="AL176" s="12">
        <f t="shared" si="64"/>
        <v>1</v>
      </c>
      <c r="AM176" s="12">
        <f t="shared" si="65"/>
        <v>1</v>
      </c>
    </row>
    <row r="177" spans="1:39" ht="12" customHeight="1" x14ac:dyDescent="0.25">
      <c r="A177" s="5">
        <f t="shared" si="45"/>
        <v>0</v>
      </c>
      <c r="B177" s="5">
        <f t="shared" si="46"/>
        <v>0</v>
      </c>
      <c r="C177" s="14">
        <f t="shared" si="60"/>
        <v>-9</v>
      </c>
      <c r="F177" s="242" t="e">
        <f>VLOOKUP(C177,Blad1!$A:$M,13,0)</f>
        <v>#N/A</v>
      </c>
      <c r="G177" s="67" t="str">
        <f t="shared" si="47"/>
        <v/>
      </c>
      <c r="H177" s="4" t="str">
        <f>IF(G177="I",$K177,IF(G177="II",$K177-SUM(H$8:H176),IF(G177="III",$K177-SUM(H$8:H176),IF(G177="IV",$K177-SUM(H$8:H176),IF(G177="V",1-SUM(H$8:H176)," ")))))</f>
        <v xml:space="preserve"> </v>
      </c>
      <c r="I177" s="68" t="str">
        <f t="shared" si="48"/>
        <v/>
      </c>
      <c r="J177" s="43" t="str">
        <f>IF(I177="A",$K177,IF(I177="B",$K177-SUM(J$8:J176),IF(I177="C",$K177-SUM(J$8:J176),IF(I177="D",$K177-SUM(J$8:J176),IF(I177="E",1-SUM(J$8:J176)," ")))))</f>
        <v xml:space="preserve"> </v>
      </c>
      <c r="K177" s="1">
        <f>IF(C$4=0,0,(SUM(D$8:D177)/C$4))</f>
        <v>0</v>
      </c>
      <c r="L177" s="9" t="str">
        <f t="shared" si="49"/>
        <v xml:space="preserve"> </v>
      </c>
      <c r="M177" s="2" t="str">
        <f>IF(U177=2,K177,IF(W177=2,K177-SUM(M$8:M176),IF(X177=2,K177-SUM(M$8:M176),IF(X176=2,1-SUM(M$8:M176)," "))))</f>
        <v xml:space="preserve"> </v>
      </c>
      <c r="N177" s="1" t="str">
        <f t="shared" si="50"/>
        <v xml:space="preserve"> </v>
      </c>
      <c r="P177" s="3" t="str">
        <f>IF(O177="Plus",$K177,IF(O177="Basis",$K177-SUM(P$8:P176),IF(O177="Breedte",$K177-SUM(P$8:P176),IF(O176="Breedte",1-SUM(P$8:P176)," "))))</f>
        <v xml:space="preserve"> </v>
      </c>
      <c r="Q177" s="57" t="str">
        <f t="shared" si="51"/>
        <v/>
      </c>
      <c r="R177" s="180" t="e">
        <f t="shared" si="52"/>
        <v>#N/A</v>
      </c>
      <c r="S177" s="12">
        <f t="shared" si="61"/>
        <v>-9</v>
      </c>
      <c r="T177" s="18">
        <f t="shared" si="53"/>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4"/>
        <v>1</v>
      </c>
      <c r="Z177" s="12">
        <f t="shared" si="55"/>
        <v>1</v>
      </c>
      <c r="AA177" s="12">
        <f t="shared" si="56"/>
        <v>1</v>
      </c>
      <c r="AB177" s="12">
        <f t="shared" si="57"/>
        <v>1</v>
      </c>
      <c r="AD177" s="12">
        <f t="shared" si="62"/>
        <v>-9</v>
      </c>
      <c r="AE177" s="18">
        <f t="shared" si="58"/>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9"/>
        <v>1</v>
      </c>
      <c r="AK177" s="12">
        <f t="shared" si="63"/>
        <v>1</v>
      </c>
      <c r="AL177" s="12">
        <f t="shared" si="64"/>
        <v>1</v>
      </c>
      <c r="AM177" s="12">
        <f t="shared" si="65"/>
        <v>1</v>
      </c>
    </row>
    <row r="178" spans="1:39" ht="12" customHeight="1" x14ac:dyDescent="0.25">
      <c r="A178" s="5">
        <f t="shared" si="45"/>
        <v>0</v>
      </c>
      <c r="B178" s="5">
        <f t="shared" si="46"/>
        <v>0</v>
      </c>
      <c r="C178" s="14">
        <f t="shared" si="60"/>
        <v>-10</v>
      </c>
      <c r="F178" s="242" t="e">
        <f>VLOOKUP(C178,Blad1!$A:$M,13,0)</f>
        <v>#N/A</v>
      </c>
      <c r="G178" s="67" t="str">
        <f t="shared" si="47"/>
        <v/>
      </c>
      <c r="H178" s="4" t="str">
        <f>IF(G178="I",$K178,IF(G178="II",$K178-SUM(H$8:H177),IF(G178="III",$K178-SUM(H$8:H177),IF(G178="IV",$K178-SUM(H$8:H177),IF(G178="V",1-SUM(H$8:H177)," ")))))</f>
        <v xml:space="preserve"> </v>
      </c>
      <c r="I178" s="68" t="str">
        <f t="shared" si="48"/>
        <v/>
      </c>
      <c r="J178" s="43" t="str">
        <f>IF(I178="A",$K178,IF(I178="B",$K178-SUM(J$8:J177),IF(I178="C",$K178-SUM(J$8:J177),IF(I178="D",$K178-SUM(J$8:J177),IF(I178="E",1-SUM(J$8:J177)," ")))))</f>
        <v xml:space="preserve"> </v>
      </c>
      <c r="K178" s="1">
        <f>IF(C$4=0,0,(SUM(D$8:D178)/C$4))</f>
        <v>0</v>
      </c>
      <c r="L178" s="9" t="str">
        <f t="shared" si="49"/>
        <v xml:space="preserve"> </v>
      </c>
      <c r="M178" s="2" t="str">
        <f>IF(U178=2,K178,IF(W178=2,K178-SUM(M$8:M177),IF(X178=2,K178-SUM(M$8:M177),IF(X177=2,1-SUM(M$8:M177)," "))))</f>
        <v xml:space="preserve"> </v>
      </c>
      <c r="N178" s="1" t="str">
        <f t="shared" si="50"/>
        <v xml:space="preserve"> </v>
      </c>
      <c r="P178" s="3" t="str">
        <f>IF(O178="Plus",$K178,IF(O178="Basis",$K178-SUM(P$8:P177),IF(O178="Breedte",$K178-SUM(P$8:P177),IF(O177="Breedte",1-SUM(P$8:P177)," "))))</f>
        <v xml:space="preserve"> </v>
      </c>
      <c r="Q178" s="57" t="str">
        <f t="shared" si="51"/>
        <v/>
      </c>
      <c r="R178" s="180" t="e">
        <f t="shared" si="52"/>
        <v>#N/A</v>
      </c>
      <c r="S178" s="12">
        <f t="shared" si="61"/>
        <v>-10</v>
      </c>
      <c r="T178" s="18">
        <f t="shared" si="53"/>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4"/>
        <v>1</v>
      </c>
      <c r="Z178" s="12">
        <f t="shared" si="55"/>
        <v>1</v>
      </c>
      <c r="AA178" s="12">
        <f t="shared" si="56"/>
        <v>1</v>
      </c>
      <c r="AB178" s="12">
        <f t="shared" si="57"/>
        <v>1</v>
      </c>
      <c r="AD178" s="12">
        <f t="shared" si="62"/>
        <v>-10</v>
      </c>
      <c r="AE178" s="18">
        <f t="shared" si="58"/>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9"/>
        <v>1</v>
      </c>
      <c r="AK178" s="12">
        <f t="shared" si="63"/>
        <v>1</v>
      </c>
      <c r="AL178" s="12">
        <f t="shared" si="64"/>
        <v>1</v>
      </c>
      <c r="AM178" s="12">
        <f t="shared" si="65"/>
        <v>1</v>
      </c>
    </row>
    <row r="179" spans="1:39" ht="12" customHeight="1" x14ac:dyDescent="0.25">
      <c r="A179" s="5">
        <f t="shared" si="45"/>
        <v>0</v>
      </c>
      <c r="B179" s="5">
        <f t="shared" si="46"/>
        <v>0</v>
      </c>
      <c r="C179" s="14">
        <f t="shared" si="60"/>
        <v>-11</v>
      </c>
      <c r="F179" s="242" t="e">
        <f>VLOOKUP(C179,Blad1!$A:$M,13,0)</f>
        <v>#N/A</v>
      </c>
      <c r="G179" s="67" t="str">
        <f t="shared" si="47"/>
        <v/>
      </c>
      <c r="H179" s="4" t="str">
        <f>IF(G179="I",$K179,IF(G179="II",$K179-SUM(H$8:H178),IF(G179="III",$K179-SUM(H$8:H178),IF(G179="IV",$K179-SUM(H$8:H178),IF(G179="V",1-SUM(H$8:H178)," ")))))</f>
        <v xml:space="preserve"> </v>
      </c>
      <c r="I179" s="68" t="str">
        <f t="shared" si="48"/>
        <v/>
      </c>
      <c r="J179" s="43" t="str">
        <f>IF(I179="A",$K179,IF(I179="B",$K179-SUM(J$8:J178),IF(I179="C",$K179-SUM(J$8:J178),IF(I179="D",$K179-SUM(J$8:J178),IF(I179="E",1-SUM(J$8:J178)," ")))))</f>
        <v xml:space="preserve"> </v>
      </c>
      <c r="K179" s="1">
        <f>IF(C$4=0,0,(SUM(D$8:D179)/C$4))</f>
        <v>0</v>
      </c>
      <c r="L179" s="9" t="str">
        <f t="shared" si="49"/>
        <v xml:space="preserve"> </v>
      </c>
      <c r="M179" s="2" t="str">
        <f>IF(U179=2,K179,IF(W179=2,K179-SUM(M$8:M178),IF(X179=2,K179-SUM(M$8:M178),IF(X178=2,1-SUM(M$8:M178)," "))))</f>
        <v xml:space="preserve"> </v>
      </c>
      <c r="N179" s="1" t="str">
        <f t="shared" si="50"/>
        <v xml:space="preserve"> </v>
      </c>
      <c r="P179" s="3" t="str">
        <f>IF(O179="Plus",$K179,IF(O179="Basis",$K179-SUM(P$8:P178),IF(O179="Breedte",$K179-SUM(P$8:P178),IF(O178="Breedte",1-SUM(P$8:P178)," "))))</f>
        <v xml:space="preserve"> </v>
      </c>
      <c r="Q179" s="57" t="str">
        <f t="shared" si="51"/>
        <v/>
      </c>
      <c r="R179" s="180" t="e">
        <f t="shared" si="52"/>
        <v>#N/A</v>
      </c>
      <c r="S179" s="12">
        <f t="shared" si="61"/>
        <v>-11</v>
      </c>
      <c r="T179" s="18">
        <f t="shared" si="53"/>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4"/>
        <v>1</v>
      </c>
      <c r="Z179" s="12">
        <f t="shared" si="55"/>
        <v>1</v>
      </c>
      <c r="AA179" s="12">
        <f t="shared" si="56"/>
        <v>1</v>
      </c>
      <c r="AB179" s="12">
        <f t="shared" si="57"/>
        <v>1</v>
      </c>
      <c r="AD179" s="12">
        <f t="shared" si="62"/>
        <v>-11</v>
      </c>
      <c r="AE179" s="18">
        <f t="shared" si="58"/>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9"/>
        <v>1</v>
      </c>
      <c r="AK179" s="12">
        <f t="shared" si="63"/>
        <v>1</v>
      </c>
      <c r="AL179" s="12">
        <f t="shared" si="64"/>
        <v>1</v>
      </c>
      <c r="AM179" s="12">
        <f t="shared" si="65"/>
        <v>1</v>
      </c>
    </row>
    <row r="180" spans="1:39" ht="12" customHeight="1" x14ac:dyDescent="0.25">
      <c r="A180" s="5">
        <f t="shared" si="45"/>
        <v>0</v>
      </c>
      <c r="B180" s="5">
        <f t="shared" si="46"/>
        <v>0</v>
      </c>
      <c r="C180" s="14">
        <f t="shared" si="60"/>
        <v>-12</v>
      </c>
      <c r="F180" s="242" t="e">
        <f>VLOOKUP(C180,Blad1!$A:$M,13,0)</f>
        <v>#N/A</v>
      </c>
      <c r="G180" s="67" t="str">
        <f t="shared" si="47"/>
        <v/>
      </c>
      <c r="H180" s="4" t="str">
        <f>IF(G180="I",$K180,IF(G180="II",$K180-SUM(H$8:H179),IF(G180="III",$K180-SUM(H$8:H179),IF(G180="IV",$K180-SUM(H$8:H179),IF(G180="V",1-SUM(H$8:H179)," ")))))</f>
        <v xml:space="preserve"> </v>
      </c>
      <c r="I180" s="68" t="str">
        <f t="shared" si="48"/>
        <v/>
      </c>
      <c r="J180" s="43" t="str">
        <f>IF(I180="A",$K180,IF(I180="B",$K180-SUM(J$8:J179),IF(I180="C",$K180-SUM(J$8:J179),IF(I180="D",$K180-SUM(J$8:J179),IF(I180="E",1-SUM(J$8:J179)," ")))))</f>
        <v xml:space="preserve"> </v>
      </c>
      <c r="K180" s="1">
        <f>IF(C$4=0,0,(SUM(D$8:D180)/C$4))</f>
        <v>0</v>
      </c>
      <c r="L180" s="9" t="str">
        <f t="shared" si="49"/>
        <v xml:space="preserve"> </v>
      </c>
      <c r="M180" s="2" t="str">
        <f>IF(U180=2,K180,IF(W180=2,K180-SUM(M$8:M179),IF(X180=2,K180-SUM(M$8:M179),IF(X179=2,1-SUM(M$8:M179)," "))))</f>
        <v xml:space="preserve"> </v>
      </c>
      <c r="N180" s="1" t="str">
        <f t="shared" si="50"/>
        <v xml:space="preserve"> </v>
      </c>
      <c r="P180" s="3" t="str">
        <f>IF(O180="Plus",$K180,IF(O180="Basis",$K180-SUM(P$8:P179),IF(O180="Breedte",$K180-SUM(P$8:P179),IF(O179="Breedte",1-SUM(P$8:P179)," "))))</f>
        <v xml:space="preserve"> </v>
      </c>
      <c r="Q180" s="57" t="str">
        <f t="shared" si="51"/>
        <v/>
      </c>
      <c r="R180" s="180" t="e">
        <f t="shared" si="52"/>
        <v>#N/A</v>
      </c>
      <c r="S180" s="12">
        <f t="shared" si="61"/>
        <v>-12</v>
      </c>
      <c r="T180" s="18">
        <f t="shared" si="53"/>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4"/>
        <v>1</v>
      </c>
      <c r="Z180" s="12">
        <f t="shared" si="55"/>
        <v>1</v>
      </c>
      <c r="AA180" s="12">
        <f t="shared" si="56"/>
        <v>1</v>
      </c>
      <c r="AB180" s="12">
        <f t="shared" si="57"/>
        <v>1</v>
      </c>
      <c r="AD180" s="12">
        <f t="shared" si="62"/>
        <v>-12</v>
      </c>
      <c r="AE180" s="18">
        <f t="shared" si="58"/>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9"/>
        <v>1</v>
      </c>
      <c r="AK180" s="12">
        <f t="shared" si="63"/>
        <v>1</v>
      </c>
      <c r="AL180" s="12">
        <f t="shared" si="64"/>
        <v>1</v>
      </c>
      <c r="AM180" s="12">
        <f t="shared" si="65"/>
        <v>1</v>
      </c>
    </row>
    <row r="181" spans="1:39" ht="12" customHeight="1" x14ac:dyDescent="0.25">
      <c r="A181" s="5">
        <f t="shared" si="45"/>
        <v>0</v>
      </c>
      <c r="B181" s="5">
        <f t="shared" si="46"/>
        <v>0</v>
      </c>
      <c r="C181" s="14">
        <f t="shared" si="60"/>
        <v>-13</v>
      </c>
      <c r="F181" s="242" t="e">
        <f>VLOOKUP(C181,Blad1!$A:$M,13,0)</f>
        <v>#N/A</v>
      </c>
      <c r="G181" s="67" t="str">
        <f t="shared" si="47"/>
        <v/>
      </c>
      <c r="H181" s="4" t="str">
        <f>IF(G181="I",$K181,IF(G181="II",$K181-SUM(H$8:H180),IF(G181="III",$K181-SUM(H$8:H180),IF(G181="IV",$K181-SUM(H$8:H180),IF(G181="V",1-SUM(H$8:H180)," ")))))</f>
        <v xml:space="preserve"> </v>
      </c>
      <c r="I181" s="68" t="str">
        <f t="shared" si="48"/>
        <v/>
      </c>
      <c r="J181" s="43" t="str">
        <f>IF(I181="A",$K181,IF(I181="B",$K181-SUM(J$8:J180),IF(I181="C",$K181-SUM(J$8:J180),IF(I181="D",$K181-SUM(J$8:J180),IF(I181="E",1-SUM(J$8:J180)," ")))))</f>
        <v xml:space="preserve"> </v>
      </c>
      <c r="K181" s="1">
        <f>IF(C$4=0,0,(SUM(D$8:D181)/C$4))</f>
        <v>0</v>
      </c>
      <c r="L181" s="9" t="str">
        <f t="shared" si="49"/>
        <v xml:space="preserve"> </v>
      </c>
      <c r="M181" s="2" t="str">
        <f>IF(U181=2,K181,IF(W181=2,K181-SUM(M$8:M180),IF(X181=2,K181-SUM(M$8:M180),IF(X180=2,1-SUM(M$8:M180)," "))))</f>
        <v xml:space="preserve"> </v>
      </c>
      <c r="N181" s="1" t="str">
        <f t="shared" si="50"/>
        <v xml:space="preserve"> </v>
      </c>
      <c r="P181" s="3" t="str">
        <f>IF(O181="Plus",$K181,IF(O181="Basis",$K181-SUM(P$8:P180),IF(O181="Breedte",$K181-SUM(P$8:P180),IF(O180="Breedte",1-SUM(P$8:P180)," "))))</f>
        <v xml:space="preserve"> </v>
      </c>
      <c r="Q181" s="57" t="str">
        <f t="shared" si="51"/>
        <v/>
      </c>
      <c r="R181" s="180" t="e">
        <f t="shared" si="52"/>
        <v>#N/A</v>
      </c>
      <c r="S181" s="12">
        <f t="shared" si="61"/>
        <v>-13</v>
      </c>
      <c r="T181" s="18">
        <f t="shared" si="53"/>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4"/>
        <v>1</v>
      </c>
      <c r="Z181" s="12">
        <f t="shared" si="55"/>
        <v>1</v>
      </c>
      <c r="AA181" s="12">
        <f t="shared" si="56"/>
        <v>1</v>
      </c>
      <c r="AB181" s="12">
        <f t="shared" si="57"/>
        <v>1</v>
      </c>
      <c r="AD181" s="12">
        <f t="shared" si="62"/>
        <v>-13</v>
      </c>
      <c r="AE181" s="18">
        <f t="shared" si="58"/>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9"/>
        <v>1</v>
      </c>
      <c r="AK181" s="12">
        <f t="shared" si="63"/>
        <v>1</v>
      </c>
      <c r="AL181" s="12">
        <f t="shared" si="64"/>
        <v>1</v>
      </c>
      <c r="AM181" s="12">
        <f t="shared" si="65"/>
        <v>1</v>
      </c>
    </row>
    <row r="182" spans="1:39" ht="12" customHeight="1" x14ac:dyDescent="0.25">
      <c r="A182" s="5">
        <f t="shared" si="45"/>
        <v>0</v>
      </c>
      <c r="B182" s="5">
        <f t="shared" si="46"/>
        <v>0</v>
      </c>
      <c r="C182" s="14">
        <f t="shared" si="60"/>
        <v>-14</v>
      </c>
      <c r="F182" s="242" t="e">
        <f>VLOOKUP(C182,Blad1!$A:$M,13,0)</f>
        <v>#N/A</v>
      </c>
      <c r="G182" s="67" t="str">
        <f t="shared" si="47"/>
        <v/>
      </c>
      <c r="H182" s="4" t="str">
        <f>IF(G182="I",$K182,IF(G182="II",$K182-SUM(H$8:H181),IF(G182="III",$K182-SUM(H$8:H181),IF(G182="IV",$K182-SUM(H$8:H181),IF(G182="V",1-SUM(H$8:H181)," ")))))</f>
        <v xml:space="preserve"> </v>
      </c>
      <c r="I182" s="68" t="str">
        <f t="shared" si="48"/>
        <v/>
      </c>
      <c r="J182" s="43" t="str">
        <f>IF(I182="A",$K182,IF(I182="B",$K182-SUM(J$8:J181),IF(I182="C",$K182-SUM(J$8:J181),IF(I182="D",$K182-SUM(J$8:J181),IF(I182="E",1-SUM(J$8:J181)," ")))))</f>
        <v xml:space="preserve"> </v>
      </c>
      <c r="K182" s="1">
        <f>IF(C$4=0,0,(SUM(D$8:D182)/C$4))</f>
        <v>0</v>
      </c>
      <c r="L182" s="9" t="str">
        <f t="shared" si="49"/>
        <v xml:space="preserve"> </v>
      </c>
      <c r="M182" s="2" t="str">
        <f>IF(U182=2,K182,IF(W182=2,K182-SUM(M$8:M181),IF(X182=2,K182-SUM(M$8:M181),IF(X181=2,1-SUM(M$8:M181)," "))))</f>
        <v xml:space="preserve"> </v>
      </c>
      <c r="N182" s="1" t="str">
        <f t="shared" si="50"/>
        <v xml:space="preserve"> </v>
      </c>
      <c r="P182" s="3" t="str">
        <f>IF(O182="Plus",$K182,IF(O182="Basis",$K182-SUM(P$8:P181),IF(O182="Breedte",$K182-SUM(P$8:P181),IF(O181="Breedte",1-SUM(P$8:P181)," "))))</f>
        <v xml:space="preserve"> </v>
      </c>
      <c r="Q182" s="57" t="str">
        <f t="shared" si="51"/>
        <v/>
      </c>
      <c r="R182" s="180" t="e">
        <f t="shared" si="52"/>
        <v>#N/A</v>
      </c>
      <c r="S182" s="12">
        <f t="shared" si="61"/>
        <v>-14</v>
      </c>
      <c r="T182" s="18">
        <f t="shared" si="53"/>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4"/>
        <v>1</v>
      </c>
      <c r="Z182" s="12">
        <f t="shared" si="55"/>
        <v>1</v>
      </c>
      <c r="AA182" s="12">
        <f t="shared" si="56"/>
        <v>1</v>
      </c>
      <c r="AB182" s="12">
        <f t="shared" si="57"/>
        <v>1</v>
      </c>
      <c r="AD182" s="12">
        <f t="shared" si="62"/>
        <v>-14</v>
      </c>
      <c r="AE182" s="18">
        <f t="shared" si="58"/>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9"/>
        <v>1</v>
      </c>
      <c r="AK182" s="12">
        <f t="shared" si="63"/>
        <v>1</v>
      </c>
      <c r="AL182" s="12">
        <f t="shared" si="64"/>
        <v>1</v>
      </c>
      <c r="AM182" s="12">
        <f t="shared" si="65"/>
        <v>1</v>
      </c>
    </row>
    <row r="183" spans="1:39" ht="12" customHeight="1" x14ac:dyDescent="0.25">
      <c r="A183" s="5">
        <f t="shared" si="45"/>
        <v>0</v>
      </c>
      <c r="B183" s="5">
        <f t="shared" si="46"/>
        <v>0</v>
      </c>
      <c r="C183" s="14">
        <f t="shared" si="60"/>
        <v>-15</v>
      </c>
      <c r="F183" s="242" t="e">
        <f>VLOOKUP(C183,Blad1!$A:$M,13,0)</f>
        <v>#N/A</v>
      </c>
      <c r="G183" s="67" t="str">
        <f t="shared" si="47"/>
        <v/>
      </c>
      <c r="H183" s="4" t="str">
        <f>IF(G183="I",$K183,IF(G183="II",$K183-SUM(H$8:H182),IF(G183="III",$K183-SUM(H$8:H182),IF(G183="IV",$K183-SUM(H$8:H182),IF(G183="V",1-SUM(H$8:H182)," ")))))</f>
        <v xml:space="preserve"> </v>
      </c>
      <c r="I183" s="68" t="str">
        <f t="shared" si="48"/>
        <v/>
      </c>
      <c r="J183" s="43" t="str">
        <f>IF(I183="A",$K183,IF(I183="B",$K183-SUM(J$8:J182),IF(I183="C",$K183-SUM(J$8:J182),IF(I183="D",$K183-SUM(J$8:J182),IF(I183="E",1-SUM(J$8:J182)," ")))))</f>
        <v xml:space="preserve"> </v>
      </c>
      <c r="K183" s="1">
        <f>IF(C$4=0,0,(SUM(D$8:D183)/C$4))</f>
        <v>0</v>
      </c>
      <c r="L183" s="9" t="str">
        <f t="shared" si="49"/>
        <v xml:space="preserve"> </v>
      </c>
      <c r="M183" s="2" t="str">
        <f>IF(U183=2,K183,IF(W183=2,K183-SUM(M$8:M182),IF(X183=2,K183-SUM(M$8:M182),IF(X182=2,1-SUM(M$8:M182)," "))))</f>
        <v xml:space="preserve"> </v>
      </c>
      <c r="N183" s="1" t="str">
        <f t="shared" si="50"/>
        <v xml:space="preserve"> </v>
      </c>
      <c r="P183" s="3" t="str">
        <f>IF(O183="Plus",$K183,IF(O183="Basis",$K183-SUM(P$8:P182),IF(O183="Breedte",$K183-SUM(P$8:P182),IF(O182="Breedte",1-SUM(P$8:P182)," "))))</f>
        <v xml:space="preserve"> </v>
      </c>
      <c r="Q183" s="57" t="str">
        <f t="shared" si="51"/>
        <v/>
      </c>
      <c r="R183" s="180" t="e">
        <f t="shared" si="52"/>
        <v>#N/A</v>
      </c>
      <c r="S183" s="12">
        <f t="shared" si="61"/>
        <v>-15</v>
      </c>
      <c r="T183" s="18">
        <f t="shared" si="53"/>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4"/>
        <v>1</v>
      </c>
      <c r="Z183" s="12">
        <f t="shared" si="55"/>
        <v>1</v>
      </c>
      <c r="AA183" s="12">
        <f t="shared" si="56"/>
        <v>1</v>
      </c>
      <c r="AB183" s="12">
        <f t="shared" si="57"/>
        <v>1</v>
      </c>
      <c r="AD183" s="12">
        <f t="shared" si="62"/>
        <v>-15</v>
      </c>
      <c r="AE183" s="18">
        <f t="shared" si="58"/>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9"/>
        <v>1</v>
      </c>
      <c r="AK183" s="12">
        <f t="shared" si="63"/>
        <v>1</v>
      </c>
      <c r="AL183" s="12">
        <f t="shared" si="64"/>
        <v>1</v>
      </c>
      <c r="AM183" s="12">
        <f t="shared" si="65"/>
        <v>1</v>
      </c>
    </row>
    <row r="184" spans="1:39" ht="12" customHeight="1" x14ac:dyDescent="0.25">
      <c r="A184" s="5">
        <f t="shared" si="45"/>
        <v>0</v>
      </c>
      <c r="B184" s="5">
        <f t="shared" si="46"/>
        <v>0</v>
      </c>
      <c r="C184" s="14">
        <f t="shared" si="60"/>
        <v>-16</v>
      </c>
      <c r="F184" s="242" t="e">
        <f>VLOOKUP(C184,Blad1!$A:$M,13,0)</f>
        <v>#N/A</v>
      </c>
      <c r="G184" s="67" t="str">
        <f t="shared" si="47"/>
        <v/>
      </c>
      <c r="H184" s="4" t="str">
        <f>IF(G184="I",$K184,IF(G184="II",$K184-SUM(H$8:H183),IF(G184="III",$K184-SUM(H$8:H183),IF(G184="IV",$K184-SUM(H$8:H183),IF(G184="V",1-SUM(H$8:H183)," ")))))</f>
        <v xml:space="preserve"> </v>
      </c>
      <c r="I184" s="68" t="str">
        <f t="shared" si="48"/>
        <v/>
      </c>
      <c r="J184" s="43" t="str">
        <f>IF(I184="A",$K184,IF(I184="B",$K184-SUM(J$8:J183),IF(I184="C",$K184-SUM(J$8:J183),IF(I184="D",$K184-SUM(J$8:J183),IF(I184="E",1-SUM(J$8:J183)," ")))))</f>
        <v xml:space="preserve"> </v>
      </c>
      <c r="K184" s="1">
        <f>IF(C$4=0,0,(SUM(D$8:D184)/C$4))</f>
        <v>0</v>
      </c>
      <c r="L184" s="9" t="str">
        <f t="shared" si="49"/>
        <v xml:space="preserve"> </v>
      </c>
      <c r="M184" s="2" t="str">
        <f>IF(U184=2,K184,IF(W184=2,K184-SUM(M$8:M183),IF(X184=2,K184-SUM(M$8:M183),IF(X183=2,1-SUM(M$8:M183)," "))))</f>
        <v xml:space="preserve"> </v>
      </c>
      <c r="N184" s="1" t="str">
        <f t="shared" si="50"/>
        <v xml:space="preserve"> </v>
      </c>
      <c r="P184" s="3" t="str">
        <f>IF(O184="Plus",$K184,IF(O184="Basis",$K184-SUM(P$8:P183),IF(O184="Breedte",$K184-SUM(P$8:P183),IF(O183="Breedte",1-SUM(P$8:P183)," "))))</f>
        <v xml:space="preserve"> </v>
      </c>
      <c r="Q184" s="57" t="str">
        <f t="shared" si="51"/>
        <v/>
      </c>
      <c r="R184" s="180" t="e">
        <f t="shared" si="52"/>
        <v>#N/A</v>
      </c>
      <c r="S184" s="12">
        <f t="shared" si="61"/>
        <v>-16</v>
      </c>
      <c r="T184" s="18">
        <f t="shared" si="53"/>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4"/>
        <v>1</v>
      </c>
      <c r="Z184" s="12">
        <f t="shared" si="55"/>
        <v>1</v>
      </c>
      <c r="AA184" s="12">
        <f t="shared" si="56"/>
        <v>1</v>
      </c>
      <c r="AB184" s="12">
        <f t="shared" si="57"/>
        <v>1</v>
      </c>
      <c r="AD184" s="12">
        <f t="shared" si="62"/>
        <v>-16</v>
      </c>
      <c r="AE184" s="18">
        <f t="shared" si="58"/>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9"/>
        <v>1</v>
      </c>
      <c r="AK184" s="12">
        <f t="shared" si="63"/>
        <v>1</v>
      </c>
      <c r="AL184" s="12">
        <f t="shared" si="64"/>
        <v>1</v>
      </c>
      <c r="AM184" s="12">
        <f t="shared" si="65"/>
        <v>1</v>
      </c>
    </row>
    <row r="185" spans="1:39" ht="12" customHeight="1" x14ac:dyDescent="0.25">
      <c r="A185" s="5">
        <f t="shared" si="45"/>
        <v>0</v>
      </c>
      <c r="B185" s="5">
        <f t="shared" si="46"/>
        <v>0</v>
      </c>
      <c r="C185" s="14">
        <f t="shared" si="60"/>
        <v>-17</v>
      </c>
      <c r="F185" s="242" t="e">
        <f>VLOOKUP(C185,Blad1!$A:$M,13,0)</f>
        <v>#N/A</v>
      </c>
      <c r="G185" s="67" t="str">
        <f t="shared" si="47"/>
        <v/>
      </c>
      <c r="H185" s="4" t="str">
        <f>IF(G185="I",$K185,IF(G185="II",$K185-SUM(H$8:H184),IF(G185="III",$K185-SUM(H$8:H184),IF(G185="IV",$K185-SUM(H$8:H184),IF(G185="V",1-SUM(H$8:H184)," ")))))</f>
        <v xml:space="preserve"> </v>
      </c>
      <c r="I185" s="68" t="str">
        <f t="shared" si="48"/>
        <v/>
      </c>
      <c r="J185" s="43" t="str">
        <f>IF(I185="A",$K185,IF(I185="B",$K185-SUM(J$8:J184),IF(I185="C",$K185-SUM(J$8:J184),IF(I185="D",$K185-SUM(J$8:J184),IF(I185="E",1-SUM(J$8:J184)," ")))))</f>
        <v xml:space="preserve"> </v>
      </c>
      <c r="K185" s="1">
        <f>IF(C$4=0,0,(SUM(D$8:D185)/C$4))</f>
        <v>0</v>
      </c>
      <c r="L185" s="9" t="str">
        <f t="shared" si="49"/>
        <v xml:space="preserve"> </v>
      </c>
      <c r="M185" s="2" t="str">
        <f>IF(U185=2,K185,IF(W185=2,K185-SUM(M$8:M184),IF(X185=2,K185-SUM(M$8:M184),IF(X184=2,1-SUM(M$8:M184)," "))))</f>
        <v xml:space="preserve"> </v>
      </c>
      <c r="N185" s="1" t="str">
        <f t="shared" si="50"/>
        <v xml:space="preserve"> </v>
      </c>
      <c r="P185" s="3" t="str">
        <f>IF(O185="Plus",$K185,IF(O185="Basis",$K185-SUM(P$8:P184),IF(O185="Breedte",$K185-SUM(P$8:P184),IF(O184="Breedte",1-SUM(P$8:P184)," "))))</f>
        <v xml:space="preserve"> </v>
      </c>
      <c r="Q185" s="57" t="str">
        <f t="shared" si="51"/>
        <v/>
      </c>
      <c r="R185" s="180" t="e">
        <f t="shared" si="52"/>
        <v>#N/A</v>
      </c>
      <c r="S185" s="12">
        <f t="shared" si="61"/>
        <v>-17</v>
      </c>
      <c r="T185" s="18">
        <f t="shared" si="53"/>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4"/>
        <v>1</v>
      </c>
      <c r="Z185" s="12">
        <f t="shared" si="55"/>
        <v>1</v>
      </c>
      <c r="AA185" s="12">
        <f t="shared" si="56"/>
        <v>1</v>
      </c>
      <c r="AB185" s="12">
        <f t="shared" si="57"/>
        <v>1</v>
      </c>
      <c r="AD185" s="12">
        <f t="shared" si="62"/>
        <v>-17</v>
      </c>
      <c r="AE185" s="18">
        <f t="shared" si="58"/>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9"/>
        <v>1</v>
      </c>
      <c r="AK185" s="12">
        <f t="shared" si="63"/>
        <v>1</v>
      </c>
      <c r="AL185" s="12">
        <f t="shared" si="64"/>
        <v>1</v>
      </c>
      <c r="AM185" s="12">
        <f t="shared" si="65"/>
        <v>1</v>
      </c>
    </row>
    <row r="186" spans="1:39" ht="12" customHeight="1" x14ac:dyDescent="0.25">
      <c r="A186" s="5">
        <f t="shared" si="45"/>
        <v>0</v>
      </c>
      <c r="B186" s="5">
        <f t="shared" si="46"/>
        <v>0</v>
      </c>
      <c r="C186" s="14">
        <f t="shared" si="60"/>
        <v>-18</v>
      </c>
      <c r="F186" s="242" t="e">
        <f>VLOOKUP(C186,Blad1!$A:$M,13,0)</f>
        <v>#N/A</v>
      </c>
      <c r="G186" s="67" t="str">
        <f t="shared" si="47"/>
        <v/>
      </c>
      <c r="H186" s="4" t="str">
        <f>IF(G186="I",$K186,IF(G186="II",$K186-SUM(H$8:H185),IF(G186="III",$K186-SUM(H$8:H185),IF(G186="IV",$K186-SUM(H$8:H185),IF(G186="V",1-SUM(H$8:H185)," ")))))</f>
        <v xml:space="preserve"> </v>
      </c>
      <c r="I186" s="68" t="str">
        <f t="shared" si="48"/>
        <v/>
      </c>
      <c r="J186" s="43" t="str">
        <f>IF(I186="A",$K186,IF(I186="B",$K186-SUM(J$8:J185),IF(I186="C",$K186-SUM(J$8:J185),IF(I186="D",$K186-SUM(J$8:J185),IF(I186="E",1-SUM(J$8:J185)," ")))))</f>
        <v xml:space="preserve"> </v>
      </c>
      <c r="K186" s="1">
        <f>IF(C$4=0,0,(SUM(D$8:D186)/C$4))</f>
        <v>0</v>
      </c>
      <c r="L186" s="9" t="str">
        <f t="shared" si="49"/>
        <v xml:space="preserve"> </v>
      </c>
      <c r="M186" s="2" t="str">
        <f>IF(U186=2,K186,IF(W186=2,K186-SUM(M$8:M185),IF(X186=2,K186-SUM(M$8:M185),IF(X185=2,1-SUM(M$8:M185)," "))))</f>
        <v xml:space="preserve"> </v>
      </c>
      <c r="N186" s="1" t="str">
        <f t="shared" si="50"/>
        <v xml:space="preserve"> </v>
      </c>
      <c r="P186" s="3" t="str">
        <f>IF(O186="Plus",$K186,IF(O186="Basis",$K186-SUM(P$8:P185),IF(O186="Breedte",$K186-SUM(P$8:P185),IF(O185="Breedte",1-SUM(P$8:P185)," "))))</f>
        <v xml:space="preserve"> </v>
      </c>
      <c r="Q186" s="57" t="str">
        <f t="shared" si="51"/>
        <v/>
      </c>
      <c r="R186" s="180" t="e">
        <f t="shared" si="52"/>
        <v>#N/A</v>
      </c>
      <c r="S186" s="12">
        <f t="shared" si="61"/>
        <v>-18</v>
      </c>
      <c r="T186" s="18">
        <f t="shared" si="53"/>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4"/>
        <v>1</v>
      </c>
      <c r="Z186" s="12">
        <f t="shared" si="55"/>
        <v>1</v>
      </c>
      <c r="AA186" s="12">
        <f t="shared" si="56"/>
        <v>1</v>
      </c>
      <c r="AB186" s="12">
        <f t="shared" si="57"/>
        <v>1</v>
      </c>
      <c r="AD186" s="12">
        <f t="shared" si="62"/>
        <v>-18</v>
      </c>
      <c r="AE186" s="18">
        <f t="shared" si="58"/>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9"/>
        <v>1</v>
      </c>
      <c r="AK186" s="12">
        <f t="shared" si="63"/>
        <v>1</v>
      </c>
      <c r="AL186" s="12">
        <f t="shared" si="64"/>
        <v>1</v>
      </c>
      <c r="AM186" s="12">
        <f t="shared" si="65"/>
        <v>1</v>
      </c>
    </row>
    <row r="187" spans="1:39" ht="12" customHeight="1" x14ac:dyDescent="0.25">
      <c r="A187" s="5">
        <f t="shared" si="45"/>
        <v>0</v>
      </c>
      <c r="B187" s="5">
        <f t="shared" si="46"/>
        <v>0</v>
      </c>
      <c r="C187" s="14">
        <f t="shared" si="60"/>
        <v>-19</v>
      </c>
      <c r="F187" s="242" t="e">
        <f>VLOOKUP(C187,Blad1!$A:$M,13,0)</f>
        <v>#N/A</v>
      </c>
      <c r="G187" s="67" t="str">
        <f t="shared" si="47"/>
        <v/>
      </c>
      <c r="H187" s="4" t="str">
        <f>IF(G187="I",$K187,IF(G187="II",$K187-SUM(H$8:H186),IF(G187="III",$K187-SUM(H$8:H186),IF(G187="IV",$K187-SUM(H$8:H186),IF(G187="V",1-SUM(H$8:H186)," ")))))</f>
        <v xml:space="preserve"> </v>
      </c>
      <c r="I187" s="68" t="str">
        <f t="shared" si="48"/>
        <v/>
      </c>
      <c r="J187" s="43" t="str">
        <f>IF(I187="A",$K187,IF(I187="B",$K187-SUM(J$8:J186),IF(I187="C",$K187-SUM(J$8:J186),IF(I187="D",$K187-SUM(J$8:J186),IF(I187="E",1-SUM(J$8:J186)," ")))))</f>
        <v xml:space="preserve"> </v>
      </c>
      <c r="K187" s="1">
        <f>IF(C$4=0,0,(SUM(D$8:D187)/C$4))</f>
        <v>0</v>
      </c>
      <c r="L187" s="9" t="str">
        <f t="shared" si="49"/>
        <v xml:space="preserve"> </v>
      </c>
      <c r="M187" s="2" t="str">
        <f>IF(U187=2,K187,IF(W187=2,K187-SUM(M$8:M186),IF(X187=2,K187-SUM(M$8:M186),IF(X186=2,1-SUM(M$8:M186)," "))))</f>
        <v xml:space="preserve"> </v>
      </c>
      <c r="N187" s="1" t="str">
        <f t="shared" si="50"/>
        <v xml:space="preserve"> </v>
      </c>
      <c r="P187" s="3" t="str">
        <f>IF(O187="Plus",$K187,IF(O187="Basis",$K187-SUM(P$8:P186),IF(O187="Breedte",$K187-SUM(P$8:P186),IF(O186="Breedte",1-SUM(P$8:P186)," "))))</f>
        <v xml:space="preserve"> </v>
      </c>
      <c r="Q187" s="57" t="str">
        <f t="shared" si="51"/>
        <v/>
      </c>
      <c r="R187" s="180" t="e">
        <f t="shared" si="52"/>
        <v>#N/A</v>
      </c>
      <c r="S187" s="12">
        <f t="shared" si="61"/>
        <v>-19</v>
      </c>
      <c r="T187" s="18">
        <f t="shared" si="53"/>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4"/>
        <v>1</v>
      </c>
      <c r="Z187" s="12">
        <f t="shared" si="55"/>
        <v>1</v>
      </c>
      <c r="AA187" s="12">
        <f t="shared" si="56"/>
        <v>1</v>
      </c>
      <c r="AB187" s="12">
        <f t="shared" si="57"/>
        <v>1</v>
      </c>
      <c r="AD187" s="12">
        <f t="shared" si="62"/>
        <v>-19</v>
      </c>
      <c r="AE187" s="18">
        <f t="shared" si="58"/>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9"/>
        <v>1</v>
      </c>
      <c r="AK187" s="12">
        <f t="shared" si="63"/>
        <v>1</v>
      </c>
      <c r="AL187" s="12">
        <f t="shared" si="64"/>
        <v>1</v>
      </c>
      <c r="AM187" s="12">
        <f t="shared" si="65"/>
        <v>1</v>
      </c>
    </row>
    <row r="188" spans="1:39" ht="12" customHeight="1" x14ac:dyDescent="0.25">
      <c r="A188" s="5">
        <f t="shared" si="45"/>
        <v>0</v>
      </c>
      <c r="B188" s="5">
        <f t="shared" si="46"/>
        <v>0</v>
      </c>
      <c r="C188" s="14">
        <f t="shared" si="60"/>
        <v>-20</v>
      </c>
      <c r="F188" s="242" t="e">
        <f>VLOOKUP(C188,Blad1!$A:$M,13,0)</f>
        <v>#N/A</v>
      </c>
      <c r="G188" s="67" t="str">
        <f t="shared" si="47"/>
        <v/>
      </c>
      <c r="H188" s="4" t="str">
        <f>IF(G188="I",$K188,IF(G188="II",$K188-SUM(H$8:H187),IF(G188="III",$K188-SUM(H$8:H187),IF(G188="IV",$K188-SUM(H$8:H187),IF(G188="V",1-SUM(H$8:H187)," ")))))</f>
        <v xml:space="preserve"> </v>
      </c>
      <c r="I188" s="68" t="str">
        <f t="shared" si="48"/>
        <v/>
      </c>
      <c r="J188" s="43" t="str">
        <f>IF(I188="A",$K188,IF(I188="B",$K188-SUM(J$8:J187),IF(I188="C",$K188-SUM(J$8:J187),IF(I188="D",$K188-SUM(J$8:J187),IF(I188="E",1-SUM(J$8:J187)," ")))))</f>
        <v xml:space="preserve"> </v>
      </c>
      <c r="K188" s="1">
        <f>IF(C$4=0,0,(SUM(D$8:D188)/C$4))</f>
        <v>0</v>
      </c>
      <c r="L188" s="9" t="str">
        <f t="shared" si="49"/>
        <v xml:space="preserve"> </v>
      </c>
      <c r="M188" s="2" t="str">
        <f>IF(U188=2,K188,IF(W188=2,K188-SUM(M$8:M187),IF(X188=2,K188-SUM(M$8:M187),IF(X187=2,1-SUM(M$8:M187)," "))))</f>
        <v xml:space="preserve"> </v>
      </c>
      <c r="N188" s="1" t="str">
        <f t="shared" si="50"/>
        <v xml:space="preserve"> </v>
      </c>
      <c r="P188" s="3" t="str">
        <f>IF(O188="Plus",$K188,IF(O188="Basis",$K188-SUM(P$8:P187),IF(O188="Breedte",$K188-SUM(P$8:P187),IF(O187="Breedte",1-SUM(P$8:P187)," "))))</f>
        <v xml:space="preserve"> </v>
      </c>
      <c r="Q188" s="57" t="str">
        <f t="shared" si="51"/>
        <v/>
      </c>
      <c r="R188" s="180" t="e">
        <f t="shared" si="52"/>
        <v>#N/A</v>
      </c>
      <c r="S188" s="12">
        <f t="shared" si="61"/>
        <v>-20</v>
      </c>
      <c r="T188" s="18">
        <f t="shared" si="53"/>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4"/>
        <v>1</v>
      </c>
      <c r="Z188" s="12">
        <f t="shared" si="55"/>
        <v>1</v>
      </c>
      <c r="AA188" s="12">
        <f t="shared" si="56"/>
        <v>1</v>
      </c>
      <c r="AB188" s="12">
        <f t="shared" si="57"/>
        <v>1</v>
      </c>
      <c r="AD188" s="12">
        <f t="shared" si="62"/>
        <v>-20</v>
      </c>
      <c r="AE188" s="18">
        <f t="shared" si="58"/>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9"/>
        <v>1</v>
      </c>
      <c r="AK188" s="12">
        <f t="shared" si="63"/>
        <v>1</v>
      </c>
      <c r="AL188" s="12">
        <f t="shared" si="64"/>
        <v>1</v>
      </c>
      <c r="AM188" s="12">
        <f t="shared" si="65"/>
        <v>1</v>
      </c>
    </row>
    <row r="189" spans="1:39" ht="12" customHeight="1" x14ac:dyDescent="0.25">
      <c r="A189" s="5">
        <f t="shared" si="45"/>
        <v>0</v>
      </c>
      <c r="B189" s="5">
        <f t="shared" si="46"/>
        <v>0</v>
      </c>
      <c r="C189" s="14">
        <f t="shared" si="60"/>
        <v>-21</v>
      </c>
      <c r="F189" s="242" t="e">
        <f>VLOOKUP(C189,Blad1!$A:$M,13,0)</f>
        <v>#N/A</v>
      </c>
      <c r="G189" s="67" t="str">
        <f t="shared" si="47"/>
        <v/>
      </c>
      <c r="H189" s="4" t="str">
        <f>IF(G189="I",$K189,IF(G189="II",$K189-SUM(H$8:H188),IF(G189="III",$K189-SUM(H$8:H188),IF(G189="IV",$K189-SUM(H$8:H188),IF(G189="V",1-SUM(H$8:H188)," ")))))</f>
        <v xml:space="preserve"> </v>
      </c>
      <c r="I189" s="68" t="str">
        <f t="shared" si="48"/>
        <v/>
      </c>
      <c r="J189" s="43" t="str">
        <f>IF(I189="A",$K189,IF(I189="B",$K189-SUM(J$8:J188),IF(I189="C",$K189-SUM(J$8:J188),IF(I189="D",$K189-SUM(J$8:J188),IF(I189="E",1-SUM(J$8:J188)," ")))))</f>
        <v xml:space="preserve"> </v>
      </c>
      <c r="K189" s="1">
        <f>IF(C$4=0,0,(SUM(D$8:D189)/C$4))</f>
        <v>0</v>
      </c>
      <c r="L189" s="9" t="str">
        <f t="shared" si="49"/>
        <v xml:space="preserve"> </v>
      </c>
      <c r="M189" s="2" t="str">
        <f>IF(U189=2,K189,IF(W189=2,K189-SUM(M$8:M188),IF(X189=2,K189-SUM(M$8:M188),IF(X188=2,1-SUM(M$8:M188)," "))))</f>
        <v xml:space="preserve"> </v>
      </c>
      <c r="N189" s="1" t="str">
        <f t="shared" si="50"/>
        <v xml:space="preserve"> </v>
      </c>
      <c r="P189" s="3" t="str">
        <f>IF(O189="Plus",$K189,IF(O189="Basis",$K189-SUM(P$8:P188),IF(O189="Breedte",$K189-SUM(P$8:P188),IF(O188="Breedte",1-SUM(P$8:P188)," "))))</f>
        <v xml:space="preserve"> </v>
      </c>
      <c r="Q189" s="57" t="str">
        <f t="shared" si="51"/>
        <v/>
      </c>
      <c r="R189" s="180" t="e">
        <f t="shared" si="52"/>
        <v>#N/A</v>
      </c>
      <c r="S189" s="12">
        <f t="shared" si="61"/>
        <v>-21</v>
      </c>
      <c r="T189" s="18">
        <f t="shared" si="53"/>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4"/>
        <v>1</v>
      </c>
      <c r="Z189" s="12">
        <f t="shared" si="55"/>
        <v>1</v>
      </c>
      <c r="AA189" s="12">
        <f t="shared" si="56"/>
        <v>1</v>
      </c>
      <c r="AB189" s="12">
        <f t="shared" si="57"/>
        <v>1</v>
      </c>
      <c r="AD189" s="12">
        <f t="shared" si="62"/>
        <v>-21</v>
      </c>
      <c r="AE189" s="18">
        <f t="shared" si="58"/>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9"/>
        <v>1</v>
      </c>
      <c r="AK189" s="12">
        <f t="shared" si="63"/>
        <v>1</v>
      </c>
      <c r="AL189" s="12">
        <f t="shared" si="64"/>
        <v>1</v>
      </c>
      <c r="AM189" s="12">
        <f t="shared" si="65"/>
        <v>1</v>
      </c>
    </row>
    <row r="190" spans="1:39" ht="12" customHeight="1" x14ac:dyDescent="0.25">
      <c r="A190" s="5">
        <f t="shared" si="45"/>
        <v>0</v>
      </c>
      <c r="B190" s="5">
        <f t="shared" si="46"/>
        <v>0</v>
      </c>
      <c r="C190" s="14">
        <f t="shared" si="60"/>
        <v>-22</v>
      </c>
      <c r="F190" s="242" t="e">
        <f>VLOOKUP(C190,Blad1!$A:$M,13,0)</f>
        <v>#N/A</v>
      </c>
      <c r="G190" s="67" t="str">
        <f t="shared" si="47"/>
        <v/>
      </c>
      <c r="H190" s="4" t="str">
        <f>IF(G190="I",$K190,IF(G190="II",$K190-SUM(H$8:H189),IF(G190="III",$K190-SUM(H$8:H189),IF(G190="IV",$K190-SUM(H$8:H189),IF(G190="V",1-SUM(H$8:H189)," ")))))</f>
        <v xml:space="preserve"> </v>
      </c>
      <c r="I190" s="68" t="str">
        <f t="shared" si="48"/>
        <v/>
      </c>
      <c r="J190" s="43" t="str">
        <f>IF(I190="A",$K190,IF(I190="B",$K190-SUM(J$8:J189),IF(I190="C",$K190-SUM(J$8:J189),IF(I190="D",$K190-SUM(J$8:J189),IF(I190="E",1-SUM(J$8:J189)," ")))))</f>
        <v xml:space="preserve"> </v>
      </c>
      <c r="K190" s="1">
        <f>IF(C$4=0,0,(SUM(D$8:D190)/C$4))</f>
        <v>0</v>
      </c>
      <c r="L190" s="9" t="str">
        <f t="shared" si="49"/>
        <v xml:space="preserve"> </v>
      </c>
      <c r="M190" s="2" t="str">
        <f>IF(U190=2,K190,IF(W190=2,K190-SUM(M$8:M189),IF(X190=2,K190-SUM(M$8:M189),IF(X189=2,1-SUM(M$8:M189)," "))))</f>
        <v xml:space="preserve"> </v>
      </c>
      <c r="N190" s="1" t="str">
        <f t="shared" si="50"/>
        <v xml:space="preserve"> </v>
      </c>
      <c r="P190" s="3" t="str">
        <f>IF(O190="Plus",$K190,IF(O190="Basis",$K190-SUM(P$8:P189),IF(O190="Breedte",$K190-SUM(P$8:P189),IF(O189="Breedte",1-SUM(P$8:P189)," "))))</f>
        <v xml:space="preserve"> </v>
      </c>
      <c r="Q190" s="57" t="str">
        <f t="shared" si="51"/>
        <v/>
      </c>
      <c r="R190" s="180" t="e">
        <f t="shared" si="52"/>
        <v>#N/A</v>
      </c>
      <c r="S190" s="12">
        <f t="shared" si="61"/>
        <v>-22</v>
      </c>
      <c r="T190" s="18">
        <f t="shared" si="53"/>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4"/>
        <v>1</v>
      </c>
      <c r="Z190" s="12">
        <f t="shared" si="55"/>
        <v>1</v>
      </c>
      <c r="AA190" s="12">
        <f t="shared" si="56"/>
        <v>1</v>
      </c>
      <c r="AB190" s="12">
        <f t="shared" si="57"/>
        <v>1</v>
      </c>
      <c r="AD190" s="12">
        <f t="shared" si="62"/>
        <v>-22</v>
      </c>
      <c r="AE190" s="18">
        <f t="shared" si="58"/>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9"/>
        <v>1</v>
      </c>
      <c r="AK190" s="12">
        <f t="shared" si="63"/>
        <v>1</v>
      </c>
      <c r="AL190" s="12">
        <f t="shared" si="64"/>
        <v>1</v>
      </c>
      <c r="AM190" s="12">
        <f t="shared" si="65"/>
        <v>1</v>
      </c>
    </row>
    <row r="191" spans="1:39" ht="12" customHeight="1" x14ac:dyDescent="0.25">
      <c r="A191" s="5">
        <f t="shared" si="45"/>
        <v>0</v>
      </c>
      <c r="B191" s="5">
        <f t="shared" si="46"/>
        <v>0</v>
      </c>
      <c r="C191" s="14">
        <f t="shared" si="60"/>
        <v>-23</v>
      </c>
      <c r="F191" s="242" t="e">
        <f>VLOOKUP(C191,Blad1!$A:$M,13,0)</f>
        <v>#N/A</v>
      </c>
      <c r="G191" s="67" t="str">
        <f t="shared" si="47"/>
        <v/>
      </c>
      <c r="H191" s="4" t="str">
        <f>IF(G191="I",$K191,IF(G191="II",$K191-SUM(H$8:H190),IF(G191="III",$K191-SUM(H$8:H190),IF(G191="IV",$K191-SUM(H$8:H190),IF(G191="V",1-SUM(H$8:H190)," ")))))</f>
        <v xml:space="preserve"> </v>
      </c>
      <c r="I191" s="68" t="str">
        <f t="shared" si="48"/>
        <v/>
      </c>
      <c r="J191" s="43" t="str">
        <f>IF(I191="A",$K191,IF(I191="B",$K191-SUM(J$8:J190),IF(I191="C",$K191-SUM(J$8:J190),IF(I191="D",$K191-SUM(J$8:J190),IF(I191="E",1-SUM(J$8:J190)," ")))))</f>
        <v xml:space="preserve"> </v>
      </c>
      <c r="K191" s="1">
        <f>IF(C$4=0,0,(SUM(D$8:D191)/C$4))</f>
        <v>0</v>
      </c>
      <c r="L191" s="9" t="str">
        <f t="shared" si="49"/>
        <v xml:space="preserve"> </v>
      </c>
      <c r="M191" s="2" t="str">
        <f>IF(U191=2,K191,IF(W191=2,K191-SUM(M$8:M190),IF(X191=2,K191-SUM(M$8:M190),IF(X190=2,1-SUM(M$8:M190)," "))))</f>
        <v xml:space="preserve"> </v>
      </c>
      <c r="N191" s="1" t="str">
        <f t="shared" si="50"/>
        <v xml:space="preserve"> </v>
      </c>
      <c r="P191" s="3" t="str">
        <f>IF(O191="Plus",$K191,IF(O191="Basis",$K191-SUM(P$8:P190),IF(O191="Breedte",$K191-SUM(P$8:P190),IF(O190="Breedte",1-SUM(P$8:P190)," "))))</f>
        <v xml:space="preserve"> </v>
      </c>
      <c r="Q191" s="57" t="str">
        <f t="shared" si="51"/>
        <v/>
      </c>
      <c r="R191" s="180" t="e">
        <f t="shared" si="52"/>
        <v>#N/A</v>
      </c>
      <c r="S191" s="12">
        <f t="shared" si="61"/>
        <v>-23</v>
      </c>
      <c r="T191" s="18">
        <f t="shared" si="53"/>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4"/>
        <v>1</v>
      </c>
      <c r="Z191" s="12">
        <f t="shared" si="55"/>
        <v>1</v>
      </c>
      <c r="AA191" s="12">
        <f t="shared" si="56"/>
        <v>1</v>
      </c>
      <c r="AB191" s="12">
        <f t="shared" si="57"/>
        <v>1</v>
      </c>
      <c r="AD191" s="12">
        <f t="shared" si="62"/>
        <v>-23</v>
      </c>
      <c r="AE191" s="18">
        <f t="shared" si="58"/>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9"/>
        <v>1</v>
      </c>
      <c r="AK191" s="12">
        <f t="shared" si="63"/>
        <v>1</v>
      </c>
      <c r="AL191" s="12">
        <f t="shared" si="64"/>
        <v>1</v>
      </c>
      <c r="AM191" s="12">
        <f t="shared" si="65"/>
        <v>1</v>
      </c>
    </row>
    <row r="192" spans="1:39" ht="12" customHeight="1" x14ac:dyDescent="0.25">
      <c r="A192" s="5">
        <f t="shared" si="45"/>
        <v>0</v>
      </c>
      <c r="B192" s="5">
        <f t="shared" si="46"/>
        <v>0</v>
      </c>
      <c r="C192" s="14">
        <f t="shared" si="60"/>
        <v>-24</v>
      </c>
      <c r="F192" s="151" t="e">
        <f>VLOOKUP(C192,Blad1!$A:$M,13,0)</f>
        <v>#N/A</v>
      </c>
      <c r="G192" s="67" t="str">
        <f t="shared" si="47"/>
        <v/>
      </c>
      <c r="H192" s="4" t="str">
        <f>IF(G192="I",$K192,IF(G192="II",$K192-SUM(H$8:H191),IF(G192="III",$K192-SUM(H$8:H191),IF(G192="IV",$K192-SUM(H$8:H191),IF(G192="V",1-SUM(H$8:H191)," ")))))</f>
        <v xml:space="preserve"> </v>
      </c>
      <c r="I192" s="68" t="str">
        <f t="shared" si="48"/>
        <v/>
      </c>
      <c r="J192" s="43" t="str">
        <f>IF(I192="A",$K192,IF(I192="B",$K192-SUM(J$8:J191),IF(I192="C",$K192-SUM(J$8:J191),IF(I192="D",$K192-SUM(J$8:J191),IF(I192="E",1-SUM(J$8:J191)," ")))))</f>
        <v xml:space="preserve"> </v>
      </c>
      <c r="K192" s="1">
        <f>IF(C$4=0,0,(SUM(D$8:D192)/C$4))</f>
        <v>0</v>
      </c>
      <c r="L192" s="9" t="str">
        <f t="shared" si="49"/>
        <v xml:space="preserve"> </v>
      </c>
      <c r="M192" s="2" t="str">
        <f>IF(U192=2,K192,IF(W192=2,K192-SUM(M$8:M191),IF(X192=2,K192-SUM(M$8:M191),IF(X191=2,1-SUM(M$8:M191)," "))))</f>
        <v xml:space="preserve"> </v>
      </c>
      <c r="N192" s="1" t="str">
        <f t="shared" si="50"/>
        <v xml:space="preserve"> </v>
      </c>
      <c r="P192" s="3" t="str">
        <f>IF(O192="Plus",$K192,IF(O192="Basis",$K192-SUM(P$8:P191),IF(O192="Breedte",$K192-SUM(P$8:P191),IF(O191="Breedte",1-SUM(P$8:P191)," "))))</f>
        <v xml:space="preserve"> </v>
      </c>
      <c r="Q192" s="57" t="str">
        <f t="shared" si="51"/>
        <v/>
      </c>
      <c r="R192" s="180" t="e">
        <f t="shared" si="52"/>
        <v>#N/A</v>
      </c>
      <c r="S192" s="12">
        <f t="shared" si="61"/>
        <v>-24</v>
      </c>
      <c r="T192" s="18">
        <f t="shared" si="53"/>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4"/>
        <v>1</v>
      </c>
      <c r="Z192" s="12">
        <f t="shared" si="55"/>
        <v>1</v>
      </c>
      <c r="AA192" s="12">
        <f t="shared" si="56"/>
        <v>1</v>
      </c>
      <c r="AB192" s="12">
        <f t="shared" si="57"/>
        <v>1</v>
      </c>
      <c r="AD192" s="12">
        <f t="shared" si="62"/>
        <v>-24</v>
      </c>
      <c r="AE192" s="18">
        <f t="shared" si="58"/>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9"/>
        <v>1</v>
      </c>
      <c r="AK192" s="12">
        <f t="shared" si="63"/>
        <v>1</v>
      </c>
      <c r="AL192" s="12">
        <f t="shared" si="64"/>
        <v>1</v>
      </c>
      <c r="AM192" s="12">
        <f t="shared" si="65"/>
        <v>1</v>
      </c>
    </row>
    <row r="193" spans="1:39" ht="12" customHeight="1" x14ac:dyDescent="0.25">
      <c r="A193" s="5">
        <f t="shared" si="45"/>
        <v>0</v>
      </c>
      <c r="B193" s="5">
        <f t="shared" si="46"/>
        <v>0</v>
      </c>
      <c r="C193" s="14">
        <f t="shared" si="60"/>
        <v>-25</v>
      </c>
      <c r="F193" s="151" t="e">
        <f>VLOOKUP(C193,Blad1!$A:$M,13,0)</f>
        <v>#N/A</v>
      </c>
      <c r="G193" s="67" t="str">
        <f t="shared" si="47"/>
        <v/>
      </c>
      <c r="H193" s="4" t="str">
        <f>IF(G193="I",$K193,IF(G193="II",$K193-SUM(H$8:H192),IF(G193="III",$K193-SUM(H$8:H192),IF(G193="IV",$K193-SUM(H$8:H192),IF(G193="V",1-SUM(H$8:H192)," ")))))</f>
        <v xml:space="preserve"> </v>
      </c>
      <c r="I193" s="68" t="str">
        <f t="shared" si="48"/>
        <v/>
      </c>
      <c r="J193" s="43" t="str">
        <f>IF(I193="A",$K193,IF(I193="B",$K193-SUM(J$8:J192),IF(I193="C",$K193-SUM(J$8:J192),IF(I193="D",$K193-SUM(J$8:J192),IF(I193="E",1-SUM(J$8:J192)," ")))))</f>
        <v xml:space="preserve"> </v>
      </c>
      <c r="K193" s="1">
        <f>IF(C$4=0,0,(SUM(D$8:D193)/C$4))</f>
        <v>0</v>
      </c>
      <c r="L193" s="9" t="str">
        <f t="shared" si="49"/>
        <v xml:space="preserve"> </v>
      </c>
      <c r="M193" s="2" t="str">
        <f>IF(U193=2,K193,IF(W193=2,K193-SUM(M$8:M192),IF(X193=2,K193-SUM(M$8:M192),IF(X192=2,1-SUM(M$8:M192)," "))))</f>
        <v xml:space="preserve"> </v>
      </c>
      <c r="N193" s="1" t="str">
        <f t="shared" si="50"/>
        <v xml:space="preserve"> </v>
      </c>
      <c r="P193" s="3" t="str">
        <f>IF(O193="Plus",$K193,IF(O193="Basis",$K193-SUM(P$8:P192),IF(O193="Breedte",$K193-SUM(P$8:P192),IF(O192="Breedte",1-SUM(P$8:P192)," "))))</f>
        <v xml:space="preserve"> </v>
      </c>
      <c r="Q193" s="57" t="str">
        <f t="shared" si="51"/>
        <v/>
      </c>
      <c r="R193" s="180" t="e">
        <f t="shared" si="52"/>
        <v>#N/A</v>
      </c>
      <c r="S193" s="12">
        <f t="shared" si="61"/>
        <v>-25</v>
      </c>
      <c r="T193" s="18">
        <f t="shared" si="53"/>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4"/>
        <v>1</v>
      </c>
      <c r="Z193" s="12">
        <f t="shared" si="55"/>
        <v>1</v>
      </c>
      <c r="AA193" s="12">
        <f t="shared" si="56"/>
        <v>1</v>
      </c>
      <c r="AB193" s="12">
        <f t="shared" si="57"/>
        <v>1</v>
      </c>
      <c r="AD193" s="12">
        <f t="shared" si="62"/>
        <v>-25</v>
      </c>
      <c r="AE193" s="18">
        <f t="shared" si="58"/>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9"/>
        <v>1</v>
      </c>
      <c r="AK193" s="12">
        <f t="shared" si="63"/>
        <v>1</v>
      </c>
      <c r="AL193" s="12">
        <f t="shared" si="64"/>
        <v>1</v>
      </c>
      <c r="AM193" s="12">
        <f t="shared" si="65"/>
        <v>1</v>
      </c>
    </row>
    <row r="194" spans="1:39" ht="12" customHeight="1" x14ac:dyDescent="0.25">
      <c r="A194" s="5">
        <f t="shared" si="45"/>
        <v>0</v>
      </c>
      <c r="B194" s="5">
        <f t="shared" si="46"/>
        <v>0</v>
      </c>
      <c r="C194" s="14">
        <f t="shared" si="60"/>
        <v>-26</v>
      </c>
      <c r="F194" s="151" t="e">
        <f>VLOOKUP(C194,Blad1!$A:$M,13,0)</f>
        <v>#N/A</v>
      </c>
      <c r="G194" s="67" t="str">
        <f t="shared" si="47"/>
        <v/>
      </c>
      <c r="H194" s="4" t="str">
        <f>IF(G194="I",$K194,IF(G194="II",$K194-SUM(H$8:H193),IF(G194="III",$K194-SUM(H$8:H193),IF(G194="IV",$K194-SUM(H$8:H193),IF(G194="V",1-SUM(H$8:H193)," ")))))</f>
        <v xml:space="preserve"> </v>
      </c>
      <c r="I194" s="68" t="str">
        <f t="shared" si="48"/>
        <v/>
      </c>
      <c r="J194" s="43" t="str">
        <f>IF(I194="A",$K194,IF(I194="B",$K194-SUM(J$8:J193),IF(I194="C",$K194-SUM(J$8:J193),IF(I194="D",$K194-SUM(J$8:J193),IF(I194="E",1-SUM(J$8:J193)," ")))))</f>
        <v xml:space="preserve"> </v>
      </c>
      <c r="K194" s="1">
        <f>IF(C$4=0,0,(SUM(D$8:D194)/C$4))</f>
        <v>0</v>
      </c>
      <c r="L194" s="9" t="str">
        <f t="shared" si="49"/>
        <v xml:space="preserve"> </v>
      </c>
      <c r="M194" s="2" t="str">
        <f>IF(U194=2,K194,IF(W194=2,K194-SUM(M$8:M193),IF(X194=2,K194-SUM(M$8:M193),IF(X193=2,1-SUM(M$8:M193)," "))))</f>
        <v xml:space="preserve"> </v>
      </c>
      <c r="N194" s="1" t="str">
        <f t="shared" si="50"/>
        <v xml:space="preserve"> </v>
      </c>
      <c r="P194" s="3" t="str">
        <f>IF(O194="Plus",$K194,IF(O194="Basis",$K194-SUM(P$8:P193),IF(O194="Breedte",$K194-SUM(P$8:P193),IF(O193="Breedte",1-SUM(P$8:P193)," "))))</f>
        <v xml:space="preserve"> </v>
      </c>
      <c r="Q194" s="57" t="str">
        <f t="shared" si="51"/>
        <v/>
      </c>
      <c r="R194" s="180" t="e">
        <f t="shared" si="52"/>
        <v>#N/A</v>
      </c>
      <c r="S194" s="12">
        <f t="shared" si="61"/>
        <v>-26</v>
      </c>
      <c r="T194" s="18">
        <f t="shared" si="53"/>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4"/>
        <v>1</v>
      </c>
      <c r="Z194" s="12">
        <f t="shared" si="55"/>
        <v>1</v>
      </c>
      <c r="AA194" s="12">
        <f t="shared" si="56"/>
        <v>1</v>
      </c>
      <c r="AB194" s="12">
        <f t="shared" si="57"/>
        <v>1</v>
      </c>
      <c r="AD194" s="12">
        <f t="shared" si="62"/>
        <v>-26</v>
      </c>
      <c r="AE194" s="18">
        <f t="shared" si="58"/>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9"/>
        <v>1</v>
      </c>
      <c r="AK194" s="12">
        <f t="shared" si="63"/>
        <v>1</v>
      </c>
      <c r="AL194" s="12">
        <f t="shared" si="64"/>
        <v>1</v>
      </c>
      <c r="AM194" s="12">
        <f t="shared" si="65"/>
        <v>1</v>
      </c>
    </row>
    <row r="195" spans="1:39" ht="12" customHeight="1" x14ac:dyDescent="0.25">
      <c r="A195" s="5">
        <f t="shared" si="45"/>
        <v>0</v>
      </c>
      <c r="B195" s="5">
        <f t="shared" si="46"/>
        <v>0</v>
      </c>
      <c r="C195" s="14">
        <f t="shared" si="60"/>
        <v>-27</v>
      </c>
      <c r="F195" s="151" t="e">
        <f>VLOOKUP(C195,Blad1!$A:$M,13,0)</f>
        <v>#N/A</v>
      </c>
      <c r="G195" s="67" t="str">
        <f t="shared" si="47"/>
        <v/>
      </c>
      <c r="H195" s="4" t="str">
        <f>IF(G195="I",$K195,IF(G195="II",$K195-SUM(H$8:H194),IF(G195="III",$K195-SUM(H$8:H194),IF(G195="IV",$K195-SUM(H$8:H194),IF(G195="V",1-SUM(H$8:H194)," ")))))</f>
        <v xml:space="preserve"> </v>
      </c>
      <c r="I195" s="68" t="str">
        <f t="shared" si="48"/>
        <v/>
      </c>
      <c r="J195" s="43" t="str">
        <f>IF(I195="A",$K195,IF(I195="B",$K195-SUM(J$8:J194),IF(I195="C",$K195-SUM(J$8:J194),IF(I195="D",$K195-SUM(J$8:J194),IF(I195="E",1-SUM(J$8:J194)," ")))))</f>
        <v xml:space="preserve"> </v>
      </c>
      <c r="K195" s="1">
        <f>IF(C$4=0,0,(SUM(D$8:D195)/C$4))</f>
        <v>0</v>
      </c>
      <c r="L195" s="9" t="str">
        <f t="shared" si="49"/>
        <v xml:space="preserve"> </v>
      </c>
      <c r="M195" s="2" t="str">
        <f>IF(U195=2,K195,IF(W195=2,K195-SUM(M$8:M194),IF(X195=2,K195-SUM(M$8:M194),IF(X194=2,1-SUM(M$8:M194)," "))))</f>
        <v xml:space="preserve"> </v>
      </c>
      <c r="N195" s="1" t="str">
        <f t="shared" si="50"/>
        <v xml:space="preserve"> </v>
      </c>
      <c r="P195" s="3" t="str">
        <f>IF(O195="Plus",$K195,IF(O195="Basis",$K195-SUM(P$8:P194),IF(O195="Breedte",$K195-SUM(P$8:P194),IF(O194="Breedte",1-SUM(P$8:P194)," "))))</f>
        <v xml:space="preserve"> </v>
      </c>
      <c r="Q195" s="57" t="str">
        <f t="shared" si="51"/>
        <v/>
      </c>
      <c r="R195" s="180" t="e">
        <f t="shared" si="52"/>
        <v>#N/A</v>
      </c>
      <c r="S195" s="12">
        <f t="shared" si="61"/>
        <v>-27</v>
      </c>
      <c r="T195" s="18">
        <f t="shared" si="53"/>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4"/>
        <v>1</v>
      </c>
      <c r="Z195" s="12">
        <f t="shared" si="55"/>
        <v>1</v>
      </c>
      <c r="AA195" s="12">
        <f t="shared" si="56"/>
        <v>1</v>
      </c>
      <c r="AB195" s="12">
        <f t="shared" si="57"/>
        <v>1</v>
      </c>
      <c r="AD195" s="12">
        <f t="shared" si="62"/>
        <v>-27</v>
      </c>
      <c r="AE195" s="18">
        <f t="shared" si="58"/>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9"/>
        <v>1</v>
      </c>
      <c r="AK195" s="12">
        <f t="shared" si="63"/>
        <v>1</v>
      </c>
      <c r="AL195" s="12">
        <f t="shared" si="64"/>
        <v>1</v>
      </c>
      <c r="AM195" s="12">
        <f t="shared" si="65"/>
        <v>1</v>
      </c>
    </row>
    <row r="196" spans="1:39" ht="12" customHeight="1" x14ac:dyDescent="0.25">
      <c r="A196" s="5">
        <f t="shared" si="45"/>
        <v>0</v>
      </c>
      <c r="B196" s="5">
        <f t="shared" si="46"/>
        <v>0</v>
      </c>
      <c r="C196" s="14">
        <f t="shared" si="60"/>
        <v>-28</v>
      </c>
      <c r="F196" s="151" t="e">
        <f>VLOOKUP(C196,Blad1!$A:$M,13,0)</f>
        <v>#N/A</v>
      </c>
      <c r="G196" s="67" t="str">
        <f t="shared" si="47"/>
        <v/>
      </c>
      <c r="H196" s="4" t="str">
        <f>IF(G196="I",$K196,IF(G196="II",$K196-SUM(H$8:H195),IF(G196="III",$K196-SUM(H$8:H195),IF(G196="IV",$K196-SUM(H$8:H195),IF(G196="V",1-SUM(H$8:H195)," ")))))</f>
        <v xml:space="preserve"> </v>
      </c>
      <c r="I196" s="68" t="str">
        <f t="shared" si="48"/>
        <v/>
      </c>
      <c r="J196" s="43" t="str">
        <f>IF(I196="A",$K196,IF(I196="B",$K196-SUM(J$8:J195),IF(I196="C",$K196-SUM(J$8:J195),IF(I196="D",$K196-SUM(J$8:J195),IF(I196="E",1-SUM(J$8:J195)," ")))))</f>
        <v xml:space="preserve"> </v>
      </c>
      <c r="K196" s="1">
        <f>IF(C$4=0,0,(SUM(D$8:D196)/C$4))</f>
        <v>0</v>
      </c>
      <c r="L196" s="9" t="str">
        <f t="shared" si="49"/>
        <v xml:space="preserve"> </v>
      </c>
      <c r="M196" s="2" t="str">
        <f>IF(U196=2,K196,IF(W196=2,K196-SUM(M$8:M195),IF(X196=2,K196-SUM(M$8:M195),IF(X195=2,1-SUM(M$8:M195)," "))))</f>
        <v xml:space="preserve"> </v>
      </c>
      <c r="N196" s="1" t="str">
        <f t="shared" si="50"/>
        <v xml:space="preserve"> </v>
      </c>
      <c r="P196" s="3" t="str">
        <f>IF(O196="Plus",$K196,IF(O196="Basis",$K196-SUM(P$8:P195),IF(O196="Breedte",$K196-SUM(P$8:P195),IF(O195="Breedte",1-SUM(P$8:P195)," "))))</f>
        <v xml:space="preserve"> </v>
      </c>
      <c r="Q196" s="57" t="str">
        <f t="shared" si="51"/>
        <v/>
      </c>
      <c r="R196" s="180" t="e">
        <f t="shared" si="52"/>
        <v>#N/A</v>
      </c>
      <c r="S196" s="12">
        <f t="shared" si="61"/>
        <v>-28</v>
      </c>
      <c r="T196" s="18">
        <f t="shared" si="53"/>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4"/>
        <v>1</v>
      </c>
      <c r="Z196" s="12">
        <f t="shared" si="55"/>
        <v>1</v>
      </c>
      <c r="AA196" s="12">
        <f t="shared" si="56"/>
        <v>1</v>
      </c>
      <c r="AB196" s="12">
        <f t="shared" si="57"/>
        <v>1</v>
      </c>
      <c r="AD196" s="12">
        <f t="shared" si="62"/>
        <v>-28</v>
      </c>
      <c r="AE196" s="18">
        <f t="shared" si="58"/>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9"/>
        <v>1</v>
      </c>
      <c r="AK196" s="12">
        <f t="shared" si="63"/>
        <v>1</v>
      </c>
      <c r="AL196" s="12">
        <f t="shared" si="64"/>
        <v>1</v>
      </c>
      <c r="AM196" s="12">
        <f t="shared" si="65"/>
        <v>1</v>
      </c>
    </row>
    <row r="197" spans="1:39" ht="12" customHeight="1" x14ac:dyDescent="0.25">
      <c r="A197" s="5">
        <f t="shared" si="45"/>
        <v>0</v>
      </c>
      <c r="B197" s="5">
        <f t="shared" si="46"/>
        <v>0</v>
      </c>
      <c r="C197" s="14">
        <f t="shared" si="60"/>
        <v>-29</v>
      </c>
      <c r="F197" s="151" t="e">
        <f>VLOOKUP(C197,Blad1!$A:$M,13,0)</f>
        <v>#N/A</v>
      </c>
      <c r="G197" s="67" t="str">
        <f t="shared" si="47"/>
        <v/>
      </c>
      <c r="H197" s="4" t="str">
        <f>IF(G197="I",$K197,IF(G197="II",$K197-SUM(H$8:H196),IF(G197="III",$K197-SUM(H$8:H196),IF(G197="IV",$K197-SUM(H$8:H196),IF(G197="V",1-SUM(H$8:H196)," ")))))</f>
        <v xml:space="preserve"> </v>
      </c>
      <c r="I197" s="68" t="str">
        <f t="shared" si="48"/>
        <v/>
      </c>
      <c r="J197" s="43" t="str">
        <f>IF(I197="A",$K197,IF(I197="B",$K197-SUM(J$8:J196),IF(I197="C",$K197-SUM(J$8:J196),IF(I197="D",$K197-SUM(J$8:J196),IF(I197="E",1-SUM(J$8:J196)," ")))))</f>
        <v xml:space="preserve"> </v>
      </c>
      <c r="K197" s="1">
        <f>IF(C$4=0,0,(SUM(D$8:D197)/C$4))</f>
        <v>0</v>
      </c>
      <c r="L197" s="9" t="str">
        <f t="shared" si="49"/>
        <v xml:space="preserve"> </v>
      </c>
      <c r="M197" s="2" t="str">
        <f>IF(U197=2,K197,IF(W197=2,K197-SUM(M$8:M196),IF(X197=2,K197-SUM(M$8:M196),IF(X196=2,1-SUM(M$8:M196)," "))))</f>
        <v xml:space="preserve"> </v>
      </c>
      <c r="N197" s="1" t="str">
        <f t="shared" si="50"/>
        <v xml:space="preserve"> </v>
      </c>
      <c r="P197" s="3" t="str">
        <f>IF(O197="Plus",$K197,IF(O197="Basis",$K197-SUM(P$8:P196),IF(O197="Breedte",$K197-SUM(P$8:P196),IF(O196="Breedte",1-SUM(P$8:P196)," "))))</f>
        <v xml:space="preserve"> </v>
      </c>
      <c r="Q197" s="57" t="str">
        <f t="shared" si="51"/>
        <v/>
      </c>
      <c r="R197" s="180" t="e">
        <f t="shared" si="52"/>
        <v>#N/A</v>
      </c>
      <c r="S197" s="12">
        <f t="shared" si="61"/>
        <v>-29</v>
      </c>
      <c r="T197" s="18">
        <f t="shared" si="53"/>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4"/>
        <v>1</v>
      </c>
      <c r="Z197" s="12">
        <f t="shared" si="55"/>
        <v>1</v>
      </c>
      <c r="AA197" s="12">
        <f t="shared" si="56"/>
        <v>1</v>
      </c>
      <c r="AB197" s="12">
        <f t="shared" si="57"/>
        <v>1</v>
      </c>
      <c r="AD197" s="12">
        <f t="shared" si="62"/>
        <v>-29</v>
      </c>
      <c r="AE197" s="18">
        <f t="shared" si="58"/>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9"/>
        <v>1</v>
      </c>
      <c r="AK197" s="12">
        <f t="shared" si="63"/>
        <v>1</v>
      </c>
      <c r="AL197" s="12">
        <f t="shared" si="64"/>
        <v>1</v>
      </c>
      <c r="AM197" s="12">
        <f t="shared" si="65"/>
        <v>1</v>
      </c>
    </row>
    <row r="198" spans="1:39" ht="12" customHeight="1" x14ac:dyDescent="0.25">
      <c r="A198" s="5">
        <f t="shared" si="45"/>
        <v>0</v>
      </c>
      <c r="B198" s="5">
        <f t="shared" si="46"/>
        <v>0</v>
      </c>
      <c r="C198" s="14">
        <f t="shared" si="60"/>
        <v>-30</v>
      </c>
      <c r="F198" s="151" t="e">
        <f>VLOOKUP(C198,Blad1!$A:$L,12,0)</f>
        <v>#N/A</v>
      </c>
      <c r="G198" s="67" t="str">
        <f t="shared" si="47"/>
        <v/>
      </c>
      <c r="H198" s="4" t="str">
        <f>IF(G198="I",$K198,IF(G198="II",$K198-SUM(H$8:H197),IF(G198="III",$K198-SUM(H$8:H197),IF(G198="IV",$K198-SUM(H$8:H197),IF(G198="V",1-SUM(H$8:H197)," ")))))</f>
        <v xml:space="preserve"> </v>
      </c>
      <c r="I198" s="68" t="str">
        <f t="shared" si="48"/>
        <v/>
      </c>
      <c r="J198" s="43" t="str">
        <f>IF(I198="A",$K198,IF(I198="B",$K198-SUM(J$8:J197),IF(I198="C",$K198-SUM(J$8:J197),IF(I198="D",$K198-SUM(J$8:J197),IF(I198="E",1-SUM(J$8:J197)," ")))))</f>
        <v xml:space="preserve"> </v>
      </c>
      <c r="K198" s="1">
        <f>IF(C$4=0,0,(SUM(D$8:D198)/C$4))</f>
        <v>0</v>
      </c>
      <c r="L198" s="9" t="str">
        <f t="shared" si="49"/>
        <v xml:space="preserve"> </v>
      </c>
      <c r="M198" s="2" t="str">
        <f>IF(U198=2,K198,IF(W198=2,K198-SUM(M$8:M197),IF(X198=2,K198-SUM(M$8:M197),IF(X197=2,1-SUM(M$8:M197)," "))))</f>
        <v xml:space="preserve"> </v>
      </c>
      <c r="N198" s="1" t="str">
        <f t="shared" si="50"/>
        <v xml:space="preserve"> </v>
      </c>
      <c r="P198" s="3" t="str">
        <f>IF(O198="Plus",$K198,IF(O198="Basis",$K198-SUM(P$8:P197),IF(O198="Breedte",$K198-SUM(P$8:P197),IF(O197="Breedte",1-SUM(P$8:P197)," "))))</f>
        <v xml:space="preserve"> </v>
      </c>
      <c r="Q198" s="57" t="str">
        <f t="shared" si="51"/>
        <v/>
      </c>
      <c r="R198" s="180" t="e">
        <f t="shared" si="52"/>
        <v>#N/A</v>
      </c>
      <c r="S198" s="12">
        <f t="shared" si="61"/>
        <v>-30</v>
      </c>
      <c r="T198" s="18">
        <f t="shared" si="53"/>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4"/>
        <v>1</v>
      </c>
      <c r="Z198" s="12">
        <f t="shared" si="55"/>
        <v>1</v>
      </c>
      <c r="AA198" s="12">
        <f t="shared" si="56"/>
        <v>1</v>
      </c>
      <c r="AB198" s="12">
        <f t="shared" si="57"/>
        <v>1</v>
      </c>
      <c r="AD198" s="12">
        <f t="shared" si="62"/>
        <v>-30</v>
      </c>
      <c r="AE198" s="18">
        <f t="shared" si="58"/>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9"/>
        <v>1</v>
      </c>
      <c r="AK198" s="12">
        <f t="shared" si="63"/>
        <v>1</v>
      </c>
      <c r="AL198" s="12">
        <f t="shared" si="64"/>
        <v>1</v>
      </c>
      <c r="AM198" s="12">
        <f t="shared" si="65"/>
        <v>1</v>
      </c>
    </row>
    <row r="199" spans="1:39" ht="12" customHeight="1" x14ac:dyDescent="0.25">
      <c r="A199" s="5">
        <f t="shared" si="45"/>
        <v>0</v>
      </c>
      <c r="B199" s="5">
        <f t="shared" si="46"/>
        <v>0</v>
      </c>
      <c r="C199" s="14">
        <f t="shared" si="60"/>
        <v>-31</v>
      </c>
      <c r="F199" s="151" t="e">
        <f>VLOOKUP(C199,Blad1!$A:$L,12,0)</f>
        <v>#N/A</v>
      </c>
      <c r="G199" s="67" t="str">
        <f t="shared" si="47"/>
        <v/>
      </c>
      <c r="H199" s="4" t="str">
        <f>IF(G199="I",$K199,IF(G199="II",$K199-SUM(H$8:H198),IF(G199="III",$K199-SUM(H$8:H198),IF(G199="IV",$K199-SUM(H$8:H198),IF(G199="V",1-SUM(H$8:H198)," ")))))</f>
        <v xml:space="preserve"> </v>
      </c>
      <c r="I199" s="68" t="str">
        <f t="shared" si="48"/>
        <v/>
      </c>
      <c r="J199" s="43" t="str">
        <f>IF(I199="A",$K199,IF(I199="B",$K199-SUM(J$8:J198),IF(I199="C",$K199-SUM(J$8:J198),IF(I199="D",$K199-SUM(J$8:J198),IF(I199="E",1-SUM(J$8:J198)," ")))))</f>
        <v xml:space="preserve"> </v>
      </c>
      <c r="K199" s="1">
        <f>IF(C$4=0,0,(SUM(D$8:D199)/C$4))</f>
        <v>0</v>
      </c>
      <c r="L199" s="9" t="str">
        <f t="shared" si="49"/>
        <v xml:space="preserve"> </v>
      </c>
      <c r="M199" s="2" t="str">
        <f>IF(U199=2,K199,IF(W199=2,K199-SUM(M$8:M198),IF(X199=2,K199-SUM(M$8:M198),IF(X198=2,1-SUM(M$8:M198)," "))))</f>
        <v xml:space="preserve"> </v>
      </c>
      <c r="N199" s="1" t="str">
        <f t="shared" si="50"/>
        <v xml:space="preserve"> </v>
      </c>
      <c r="P199" s="3" t="str">
        <f>IF(O199="Plus",$K199,IF(O199="Basis",$K199-SUM(P$8:P198),IF(O199="Breedte",$K199-SUM(P$8:P198),IF(O198="Breedte",1-SUM(P$8:P198)," "))))</f>
        <v xml:space="preserve"> </v>
      </c>
      <c r="Q199" s="57" t="str">
        <f t="shared" si="51"/>
        <v/>
      </c>
      <c r="R199" s="180" t="e">
        <f t="shared" si="52"/>
        <v>#N/A</v>
      </c>
      <c r="S199" s="12">
        <f t="shared" si="61"/>
        <v>-31</v>
      </c>
      <c r="T199" s="18">
        <f t="shared" si="53"/>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4"/>
        <v>1</v>
      </c>
      <c r="Z199" s="12">
        <f t="shared" si="55"/>
        <v>1</v>
      </c>
      <c r="AA199" s="12">
        <f t="shared" si="56"/>
        <v>1</v>
      </c>
      <c r="AB199" s="12">
        <f t="shared" si="57"/>
        <v>1</v>
      </c>
      <c r="AD199" s="12">
        <f t="shared" si="62"/>
        <v>-31</v>
      </c>
      <c r="AE199" s="18">
        <f t="shared" si="58"/>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9"/>
        <v>1</v>
      </c>
      <c r="AK199" s="12">
        <f t="shared" si="63"/>
        <v>1</v>
      </c>
      <c r="AL199" s="12">
        <f t="shared" si="64"/>
        <v>1</v>
      </c>
      <c r="AM199" s="12">
        <f t="shared" si="65"/>
        <v>1</v>
      </c>
    </row>
    <row r="200" spans="1:39" ht="12" customHeight="1" x14ac:dyDescent="0.25">
      <c r="A200" s="5">
        <f t="shared" si="45"/>
        <v>0</v>
      </c>
      <c r="B200" s="5">
        <f t="shared" si="46"/>
        <v>0</v>
      </c>
      <c r="C200" s="14">
        <f t="shared" si="60"/>
        <v>-32</v>
      </c>
      <c r="F200" s="151" t="e">
        <f>VLOOKUP(C200,Blad1!$A:$L,12,0)</f>
        <v>#N/A</v>
      </c>
      <c r="G200" s="67" t="str">
        <f t="shared" si="47"/>
        <v/>
      </c>
      <c r="H200" s="4" t="str">
        <f>IF(G200="I",$K200,IF(G200="II",$K200-SUM(H$8:H199),IF(G200="III",$K200-SUM(H$8:H199),IF(G200="IV",$K200-SUM(H$8:H199),IF(G200="V",1-SUM(H$8:H199)," ")))))</f>
        <v xml:space="preserve"> </v>
      </c>
      <c r="I200" s="68" t="str">
        <f t="shared" si="48"/>
        <v/>
      </c>
      <c r="J200" s="43" t="str">
        <f>IF(I200="A",$K200,IF(I200="B",$K200-SUM(J$8:J199),IF(I200="C",$K200-SUM(J$8:J199),IF(I200="D",$K200-SUM(J$8:J199),IF(I200="E",1-SUM(J$8:J199)," ")))))</f>
        <v xml:space="preserve"> </v>
      </c>
      <c r="K200" s="1">
        <f>IF(C$4=0,0,(SUM(D$8:D200)/C$4))</f>
        <v>0</v>
      </c>
      <c r="L200" s="9" t="str">
        <f t="shared" si="49"/>
        <v xml:space="preserve"> </v>
      </c>
      <c r="M200" s="2" t="str">
        <f>IF(U200=2,K200,IF(W200=2,K200-SUM(M$8:M199),IF(X200=2,K200-SUM(M$8:M199),IF(X199=2,1-SUM(M$8:M199)," "))))</f>
        <v xml:space="preserve"> </v>
      </c>
      <c r="N200" s="1" t="str">
        <f t="shared" si="50"/>
        <v xml:space="preserve"> </v>
      </c>
      <c r="P200" s="3" t="str">
        <f>IF(O200="Plus",$K200,IF(O200="Basis",$K200-SUM(P$8:P199),IF(O200="Breedte",$K200-SUM(P$8:P199),IF(O199="Breedte",1-SUM(P$8:P199)," "))))</f>
        <v xml:space="preserve"> </v>
      </c>
      <c r="Q200" s="57" t="str">
        <f t="shared" si="51"/>
        <v/>
      </c>
      <c r="R200" s="180" t="e">
        <f t="shared" si="52"/>
        <v>#N/A</v>
      </c>
      <c r="S200" s="12">
        <f t="shared" si="61"/>
        <v>-32</v>
      </c>
      <c r="T200" s="18">
        <f t="shared" si="53"/>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si="54"/>
        <v>1</v>
      </c>
      <c r="Z200" s="12">
        <f t="shared" si="55"/>
        <v>1</v>
      </c>
      <c r="AA200" s="12">
        <f t="shared" si="56"/>
        <v>1</v>
      </c>
      <c r="AB200" s="12">
        <f t="shared" si="57"/>
        <v>1</v>
      </c>
      <c r="AD200" s="12">
        <f t="shared" si="62"/>
        <v>-32</v>
      </c>
      <c r="AE200" s="18">
        <f t="shared" si="58"/>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si="59"/>
        <v>1</v>
      </c>
      <c r="AK200" s="12">
        <f t="shared" si="63"/>
        <v>1</v>
      </c>
      <c r="AL200" s="12">
        <f t="shared" si="64"/>
        <v>1</v>
      </c>
      <c r="AM200" s="12">
        <f t="shared" si="65"/>
        <v>1</v>
      </c>
    </row>
    <row r="201" spans="1:39" ht="12" customHeight="1" x14ac:dyDescent="0.15">
      <c r="A201" s="5">
        <f t="shared" ref="A201:A236" si="66">IF(I201="A",25,IF(I201="B",25,IF(I201="C",25,IF(I201="D",15,IF(I201="E",10,0)))))</f>
        <v>0</v>
      </c>
      <c r="B201" s="5">
        <f t="shared" ref="B201:B236" si="67">IF(G201="I",20,IF(G201="II",20,IF(G201="III",20,IF(G201="IV",20,IF(G201="V",20,0)))))</f>
        <v>0</v>
      </c>
      <c r="C201" s="14">
        <f t="shared" si="60"/>
        <v>-33</v>
      </c>
      <c r="F201" s="151" t="e">
        <f>VLOOKUP(C201,Blad1!$A:$L,12,0)</f>
        <v>#N/A</v>
      </c>
      <c r="G201" s="67" t="str">
        <f t="shared" ref="G201" si="68">IF(C201=121,"I",IF(C201=115,"II",IF(C201=109,"III",IF(C201=103,"IV",IF(C201=0,"V","")))))</f>
        <v/>
      </c>
      <c r="H201" s="4" t="str">
        <f>IF(G201="I",$K201,IF(G201="II",$K201-SUM(H$8:H200),IF(G201="III",$K201-SUM(H$8:H200),IF(G201="IV",$K201-SUM(H$8:H200),IF(G201="V",1-SUM(H$8:H200)," ")))))</f>
        <v xml:space="preserve"> </v>
      </c>
      <c r="I201" s="54"/>
      <c r="J201" s="43" t="str">
        <f>IF(I201="A",$K201,IF(I201="B",$K201-SUM(J$8:J200),IF(I201="C",$K201-SUM(J$8:J200),IF(I201="D",$K201-SUM(J$8:J200),IF(I201="E",1-SUM(J$8:J200)," ")))))</f>
        <v xml:space="preserve"> </v>
      </c>
      <c r="K201" s="1">
        <f>IF(C$4=0,0,(SUM(D$8:D201)/C$4))</f>
        <v>0</v>
      </c>
      <c r="L201" s="9" t="str">
        <f t="shared" ref="L201:L236" si="69">IF(U201=2,"Plus",IF(W201=2,"Basis",IF(X201=2,"Breedte"," ")))</f>
        <v xml:space="preserve"> </v>
      </c>
      <c r="M201" s="2" t="str">
        <f>IF(U201=2,K201,IF(W201=2,K201-SUM(M$8:M200),IF(X201=2,K201-SUM(M$8:M200),IF(X200=2,1-SUM(M$8:M200)," "))))</f>
        <v xml:space="preserve"> </v>
      </c>
      <c r="N201" s="1" t="str">
        <f t="shared" ref="N201:N208" si="70">IF(OR(O201="Plus",O201="Basis",O201="Breedte"),K201," ")</f>
        <v xml:space="preserve"> </v>
      </c>
      <c r="P201" s="3" t="str">
        <f>IF(O201="Plus",$K201,IF(O201="Basis",$K201-SUM(P$8:P200),IF(O201="Breedte",$K201-SUM(P$8:P200),IF(O200="Breedte",1-SUM(P$8:P200)," "))))</f>
        <v xml:space="preserve"> </v>
      </c>
      <c r="Q201" s="57" t="str">
        <f t="shared" ref="Q201:Q236" si="71">IF(L200="plus",IF(E201=0,"",CONCATENATE(E201,", ")),IF(L200="basis",IF(E201=0,"",CONCATENATE(E201,", ")),CONCATENATE(Q200,IF(E201=0,"",CONCATENATE(E201,", ")))))</f>
        <v/>
      </c>
      <c r="R201" s="57"/>
      <c r="S201" s="12">
        <f t="shared" si="61"/>
        <v>-33</v>
      </c>
      <c r="T201" s="18">
        <f t="shared" ref="T201:T208" si="72">K201</f>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ref="Y201:Y208" si="73">IF(D201=0,1,ABS(K201-0.2))</f>
        <v>1</v>
      </c>
      <c r="Z201" s="12">
        <f t="shared" ref="Z201:Z208" si="74">IF(D201=0,1,ABS(K201-0.5))</f>
        <v>1</v>
      </c>
      <c r="AA201" s="12">
        <f t="shared" ref="AA201:AA208" si="75">IF(D201=0,1,ABS(K201-0.8))</f>
        <v>1</v>
      </c>
      <c r="AB201" s="12">
        <f t="shared" ref="AB201:AB208" si="76">IF(D201=0,1,ABS(K201-1))</f>
        <v>1</v>
      </c>
      <c r="AD201" s="12">
        <f t="shared" si="62"/>
        <v>-33</v>
      </c>
      <c r="AE201" s="18">
        <f t="shared" ref="AE201:AE215" si="77">K201</f>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ref="AJ201:AJ236" si="78">IF(AE201=0,1,ABS(AH201-0.25))</f>
        <v>1</v>
      </c>
      <c r="AK201" s="12">
        <f t="shared" si="63"/>
        <v>1</v>
      </c>
      <c r="AL201" s="12">
        <f t="shared" si="64"/>
        <v>1</v>
      </c>
      <c r="AM201" s="12">
        <f t="shared" si="65"/>
        <v>1</v>
      </c>
    </row>
    <row r="202" spans="1:39" ht="12" customHeight="1" x14ac:dyDescent="0.15">
      <c r="A202" s="5">
        <f t="shared" si="66"/>
        <v>0</v>
      </c>
      <c r="B202" s="5">
        <f t="shared" si="67"/>
        <v>0</v>
      </c>
      <c r="C202" s="14">
        <f t="shared" ref="C202:C236" si="79">C201-1</f>
        <v>-34</v>
      </c>
      <c r="G202" s="67" t="str">
        <f t="shared" ref="G202:G236" si="80">IF(C202=119,"I",IF(C202=111,"II",IF(C202=104,"III",IF(C202=97,"IV",IF(C202=0,"V","")))))</f>
        <v/>
      </c>
      <c r="H202" s="4" t="str">
        <f>IF(G202="I",$K202,IF(G202="II",$K202-SUM(H$8:H201),IF(G202="III",$K202-SUM(H$8:H201),IF(G202="IV",$K202-SUM(H$8:H201),IF(G202="V",1-SUM(H$8:H201)," ")))))</f>
        <v xml:space="preserve"> </v>
      </c>
      <c r="I202" s="54"/>
      <c r="J202" s="43" t="str">
        <f>IF(I202="A",$K202,IF(I202="B",$K202-SUM(J$8:J201),IF(I202="C",$K202-SUM(J$8:J201),IF(I202="D",$K202-SUM(J$8:J201),IF(I202="E",1-SUM(J$8:J201)," ")))))</f>
        <v xml:space="preserve"> </v>
      </c>
      <c r="K202" s="1">
        <f>IF(C$4=0,0,(SUM(D$8:D202)/C$4))</f>
        <v>0</v>
      </c>
      <c r="L202" s="9" t="str">
        <f t="shared" si="69"/>
        <v xml:space="preserve"> </v>
      </c>
      <c r="M202" s="2" t="str">
        <f>IF(U202=2,K202,IF(W202=2,K202-SUM(M$8:M201),IF(X202=2,K202-SUM(M$8:M201),IF(X201=2,1-SUM(M$8:M201)," "))))</f>
        <v xml:space="preserve"> </v>
      </c>
      <c r="N202" s="1" t="str">
        <f t="shared" si="70"/>
        <v xml:space="preserve"> </v>
      </c>
      <c r="P202" s="3" t="str">
        <f>IF(O202="Plus",$K202,IF(O202="Basis",$K202-SUM(P$8:P201),IF(O202="Breedte",$K202-SUM(P$8:P201),IF(O201="Breedte",1-SUM(P$8:P201)," "))))</f>
        <v xml:space="preserve"> </v>
      </c>
      <c r="Q202" s="57" t="str">
        <f t="shared" si="71"/>
        <v/>
      </c>
      <c r="R202" s="57"/>
      <c r="S202" s="12">
        <f t="shared" ref="S202:S208" si="81">C202</f>
        <v>-34</v>
      </c>
      <c r="T202" s="18">
        <f t="shared" si="72"/>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3"/>
        <v>1</v>
      </c>
      <c r="Z202" s="12">
        <f t="shared" si="74"/>
        <v>1</v>
      </c>
      <c r="AA202" s="12">
        <f t="shared" si="75"/>
        <v>1</v>
      </c>
      <c r="AB202" s="12">
        <f t="shared" si="76"/>
        <v>1</v>
      </c>
      <c r="AD202" s="12">
        <f t="shared" ref="AD202:AD208" si="82">S202</f>
        <v>-34</v>
      </c>
      <c r="AE202" s="18">
        <f t="shared" si="77"/>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78"/>
        <v>1</v>
      </c>
      <c r="AK202" s="12">
        <f t="shared" ref="AK202:AK208" si="83">IF(T202=0,1,ABS(W202-0.5))</f>
        <v>1</v>
      </c>
      <c r="AL202" s="12">
        <f t="shared" ref="AL202:AL208" si="84">IF(T202=0,1,ABS(W202-0.75))</f>
        <v>1</v>
      </c>
      <c r="AM202" s="12">
        <f t="shared" ref="AM202:AM208" si="85">IF(T202=0,1,ABS(W202-0.9))</f>
        <v>1</v>
      </c>
    </row>
    <row r="203" spans="1:39" ht="12" customHeight="1" x14ac:dyDescent="0.15">
      <c r="A203" s="5">
        <f t="shared" si="66"/>
        <v>0</v>
      </c>
      <c r="B203" s="5">
        <f t="shared" si="67"/>
        <v>0</v>
      </c>
      <c r="C203" s="14">
        <f t="shared" si="79"/>
        <v>-35</v>
      </c>
      <c r="G203" s="67" t="str">
        <f t="shared" si="80"/>
        <v/>
      </c>
      <c r="H203" s="4" t="str">
        <f>IF(G203="I",$K203,IF(G203="II",$K203-SUM(H$8:H202),IF(G203="III",$K203-SUM(H$8:H202),IF(G203="IV",$K203-SUM(H$8:H202),IF(G203="V",1-SUM(H$8:H202)," ")))))</f>
        <v xml:space="preserve"> </v>
      </c>
      <c r="I203" s="54"/>
      <c r="J203" s="43" t="str">
        <f>IF(I203="A",$K203,IF(I203="B",$K203-SUM(J$8:J202),IF(I203="C",$K203-SUM(J$8:J202),IF(I203="D",$K203-SUM(J$8:J202),IF(I203="E",1-SUM(J$8:J202)," ")))))</f>
        <v xml:space="preserve"> </v>
      </c>
      <c r="K203" s="1">
        <f>IF(C$4=0,0,(SUM(D$8:D203)/C$4))</f>
        <v>0</v>
      </c>
      <c r="L203" s="9" t="str">
        <f t="shared" si="69"/>
        <v xml:space="preserve"> </v>
      </c>
      <c r="M203" s="2" t="str">
        <f>IF(U203=2,K203,IF(W203=2,K203-SUM(M$8:M202),IF(X203=2,K203-SUM(M$8:M202),IF(X202=2,1-SUM(M$8:M202)," "))))</f>
        <v xml:space="preserve"> </v>
      </c>
      <c r="N203" s="1" t="str">
        <f t="shared" si="70"/>
        <v xml:space="preserve"> </v>
      </c>
      <c r="P203" s="3" t="str">
        <f>IF(O203="Plus",$K203,IF(O203="Basis",$K203-SUM(P$8:P202),IF(O203="Breedte",$K203-SUM(P$8:P202),IF(O202="Breedte",1-SUM(P$8:P202)," "))))</f>
        <v xml:space="preserve"> </v>
      </c>
      <c r="Q203" s="57" t="str">
        <f t="shared" si="71"/>
        <v/>
      </c>
      <c r="R203" s="57"/>
      <c r="S203" s="12">
        <f t="shared" si="81"/>
        <v>-35</v>
      </c>
      <c r="T203" s="18">
        <f t="shared" si="72"/>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3"/>
        <v>1</v>
      </c>
      <c r="Z203" s="12">
        <f t="shared" si="74"/>
        <v>1</v>
      </c>
      <c r="AA203" s="12">
        <f t="shared" si="75"/>
        <v>1</v>
      </c>
      <c r="AB203" s="12">
        <f t="shared" si="76"/>
        <v>1</v>
      </c>
      <c r="AD203" s="12">
        <f t="shared" si="82"/>
        <v>-35</v>
      </c>
      <c r="AE203" s="18">
        <f t="shared" si="77"/>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78"/>
        <v>1</v>
      </c>
      <c r="AK203" s="12">
        <f t="shared" si="83"/>
        <v>1</v>
      </c>
      <c r="AL203" s="12">
        <f t="shared" si="84"/>
        <v>1</v>
      </c>
      <c r="AM203" s="12">
        <f t="shared" si="85"/>
        <v>1</v>
      </c>
    </row>
    <row r="204" spans="1:39" ht="12" customHeight="1" x14ac:dyDescent="0.15">
      <c r="A204" s="5">
        <f t="shared" si="66"/>
        <v>0</v>
      </c>
      <c r="B204" s="5">
        <f t="shared" si="67"/>
        <v>0</v>
      </c>
      <c r="C204" s="14">
        <f t="shared" si="79"/>
        <v>-36</v>
      </c>
      <c r="G204" s="67" t="str">
        <f t="shared" si="80"/>
        <v/>
      </c>
      <c r="H204" s="4" t="str">
        <f>IF(G204="I",$K204,IF(G204="II",$K204-SUM(H$8:H203),IF(G204="III",$K204-SUM(H$8:H203),IF(G204="IV",$K204-SUM(H$8:H203),IF(G204="V",1-SUM(H$8:H203)," ")))))</f>
        <v xml:space="preserve"> </v>
      </c>
      <c r="I204" s="54"/>
      <c r="J204" s="43" t="str">
        <f>IF(I204="A",$K204,IF(I204="B",$K204-SUM(J$8:J203),IF(I204="C",$K204-SUM(J$8:J203),IF(I204="D",$K204-SUM(J$8:J203),IF(I204="E",1-SUM(J$8:J203)," ")))))</f>
        <v xml:space="preserve"> </v>
      </c>
      <c r="K204" s="1">
        <f>IF(C$4=0,0,(SUM(D$8:D204)/C$4))</f>
        <v>0</v>
      </c>
      <c r="L204" s="9" t="str">
        <f t="shared" si="69"/>
        <v xml:space="preserve"> </v>
      </c>
      <c r="M204" s="2" t="str">
        <f>IF(U204=2,K204,IF(W204=2,K204-SUM(M$8:M203),IF(X204=2,K204-SUM(M$8:M203),IF(X203=2,1-SUM(M$8:M203)," "))))</f>
        <v xml:space="preserve"> </v>
      </c>
      <c r="N204" s="1" t="str">
        <f t="shared" si="70"/>
        <v xml:space="preserve"> </v>
      </c>
      <c r="P204" s="3" t="str">
        <f>IF(O204="Plus",$K204,IF(O204="Basis",$K204-SUM(P$8:P203),IF(O204="Breedte",$K204-SUM(P$8:P203),IF(O203="Breedte",1-SUM(P$8:P203)," "))))</f>
        <v xml:space="preserve"> </v>
      </c>
      <c r="Q204" s="57" t="str">
        <f t="shared" si="71"/>
        <v/>
      </c>
      <c r="R204" s="57"/>
      <c r="S204" s="12">
        <f t="shared" si="81"/>
        <v>-36</v>
      </c>
      <c r="T204" s="18">
        <f t="shared" si="72"/>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3"/>
        <v>1</v>
      </c>
      <c r="Z204" s="12">
        <f t="shared" si="74"/>
        <v>1</v>
      </c>
      <c r="AA204" s="12">
        <f t="shared" si="75"/>
        <v>1</v>
      </c>
      <c r="AB204" s="12">
        <f t="shared" si="76"/>
        <v>1</v>
      </c>
      <c r="AD204" s="12">
        <f t="shared" si="82"/>
        <v>-36</v>
      </c>
      <c r="AE204" s="18">
        <f t="shared" si="77"/>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78"/>
        <v>1</v>
      </c>
      <c r="AK204" s="12">
        <f t="shared" si="83"/>
        <v>1</v>
      </c>
      <c r="AL204" s="12">
        <f t="shared" si="84"/>
        <v>1</v>
      </c>
      <c r="AM204" s="12">
        <f t="shared" si="85"/>
        <v>1</v>
      </c>
    </row>
    <row r="205" spans="1:39" ht="12" customHeight="1" x14ac:dyDescent="0.15">
      <c r="A205" s="5">
        <f t="shared" si="66"/>
        <v>0</v>
      </c>
      <c r="B205" s="5">
        <f t="shared" si="67"/>
        <v>0</v>
      </c>
      <c r="C205" s="14">
        <f t="shared" si="79"/>
        <v>-37</v>
      </c>
      <c r="G205" s="67" t="str">
        <f t="shared" si="80"/>
        <v/>
      </c>
      <c r="H205" s="4" t="str">
        <f>IF(G205="I",$K205,IF(G205="II",$K205-SUM(H$8:H204),IF(G205="III",$K205-SUM(H$8:H204),IF(G205="IV",$K205-SUM(H$8:H204),IF(G205="V",1-SUM(H$8:H204)," ")))))</f>
        <v xml:space="preserve"> </v>
      </c>
      <c r="I205" s="54"/>
      <c r="J205" s="43" t="str">
        <f>IF(I205="A",$K205,IF(I205="B",$K205-SUM(J$8:J204),IF(I205="C",$K205-SUM(J$8:J204),IF(I205="D",$K205-SUM(J$8:J204),IF(I205="E",1-SUM(J$8:J204)," ")))))</f>
        <v xml:space="preserve"> </v>
      </c>
      <c r="K205" s="1">
        <f>IF(C$4=0,0,(SUM(D$8:D205)/C$4))</f>
        <v>0</v>
      </c>
      <c r="L205" s="9" t="str">
        <f t="shared" si="69"/>
        <v xml:space="preserve"> </v>
      </c>
      <c r="M205" s="2" t="str">
        <f>IF(U205=2,K205,IF(W205=2,K205-SUM(M$8:M204),IF(X205=2,K205-SUM(M$8:M204),IF(X204=2,1-SUM(M$8:M204)," "))))</f>
        <v xml:space="preserve"> </v>
      </c>
      <c r="N205" s="1" t="str">
        <f t="shared" si="70"/>
        <v xml:space="preserve"> </v>
      </c>
      <c r="P205" s="3" t="str">
        <f>IF(O205="Plus",$K205,IF(O205="Basis",$K205-SUM(P$8:P204),IF(O205="Breedte",$K205-SUM(P$8:P204),IF(O204="Breedte",1-SUM(P$8:P204)," "))))</f>
        <v xml:space="preserve"> </v>
      </c>
      <c r="Q205" s="57" t="str">
        <f t="shared" si="71"/>
        <v/>
      </c>
      <c r="R205" s="57"/>
      <c r="S205" s="12">
        <f t="shared" si="81"/>
        <v>-37</v>
      </c>
      <c r="T205" s="18">
        <f t="shared" si="72"/>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3"/>
        <v>1</v>
      </c>
      <c r="Z205" s="12">
        <f t="shared" si="74"/>
        <v>1</v>
      </c>
      <c r="AA205" s="12">
        <f t="shared" si="75"/>
        <v>1</v>
      </c>
      <c r="AB205" s="12">
        <f t="shared" si="76"/>
        <v>1</v>
      </c>
      <c r="AD205" s="12">
        <f t="shared" si="82"/>
        <v>-37</v>
      </c>
      <c r="AE205" s="18">
        <f t="shared" si="77"/>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78"/>
        <v>1</v>
      </c>
      <c r="AK205" s="12">
        <f t="shared" si="83"/>
        <v>1</v>
      </c>
      <c r="AL205" s="12">
        <f t="shared" si="84"/>
        <v>1</v>
      </c>
      <c r="AM205" s="12">
        <f t="shared" si="85"/>
        <v>1</v>
      </c>
    </row>
    <row r="206" spans="1:39" ht="12" customHeight="1" x14ac:dyDescent="0.15">
      <c r="A206" s="5">
        <f t="shared" si="66"/>
        <v>0</v>
      </c>
      <c r="B206" s="5">
        <f t="shared" si="67"/>
        <v>0</v>
      </c>
      <c r="C206" s="14">
        <f t="shared" si="79"/>
        <v>-38</v>
      </c>
      <c r="G206" s="67" t="str">
        <f t="shared" si="80"/>
        <v/>
      </c>
      <c r="H206" s="4" t="str">
        <f>IF(G206="I",$K206,IF(G206="II",$K206-SUM(H$8:H205),IF(G206="III",$K206-SUM(H$8:H205),IF(G206="IV",$K206-SUM(H$8:H205),IF(G206="V",1-SUM(H$8:H205)," ")))))</f>
        <v xml:space="preserve"> </v>
      </c>
      <c r="I206" s="54"/>
      <c r="J206" s="43" t="str">
        <f>IF(I206="A",$K206,IF(I206="B",$K206-SUM(J$8:J205),IF(I206="C",$K206-SUM(J$8:J205),IF(I206="D",$K206-SUM(J$8:J205),IF(I206="E",1-SUM(J$8:J205)," ")))))</f>
        <v xml:space="preserve"> </v>
      </c>
      <c r="K206" s="1">
        <f>IF(C$4=0,0,(SUM(D$8:D206)/C$4))</f>
        <v>0</v>
      </c>
      <c r="L206" s="9" t="str">
        <f t="shared" si="69"/>
        <v xml:space="preserve"> </v>
      </c>
      <c r="M206" s="2" t="str">
        <f>IF(U206=2,K206,IF(W206=2,K206-SUM(M$8:M205),IF(X206=2,K206-SUM(M$8:M205),IF(X205=2,1-SUM(M$8:M205)," "))))</f>
        <v xml:space="preserve"> </v>
      </c>
      <c r="N206" s="1" t="str">
        <f t="shared" si="70"/>
        <v xml:space="preserve"> </v>
      </c>
      <c r="P206" s="3" t="str">
        <f>IF(O206="Plus",$K206,IF(O206="Basis",$K206-SUM(P$8:P205),IF(O206="Breedte",$K206-SUM(P$8:P205),IF(O205="Breedte",1-SUM(P$8:P205)," "))))</f>
        <v xml:space="preserve"> </v>
      </c>
      <c r="Q206" s="57" t="str">
        <f t="shared" si="71"/>
        <v/>
      </c>
      <c r="R206" s="57"/>
      <c r="S206" s="12">
        <f t="shared" si="81"/>
        <v>-38</v>
      </c>
      <c r="T206" s="18">
        <f t="shared" si="72"/>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3"/>
        <v>1</v>
      </c>
      <c r="Z206" s="12">
        <f t="shared" si="74"/>
        <v>1</v>
      </c>
      <c r="AA206" s="12">
        <f t="shared" si="75"/>
        <v>1</v>
      </c>
      <c r="AB206" s="12">
        <f t="shared" si="76"/>
        <v>1</v>
      </c>
      <c r="AD206" s="12">
        <f t="shared" si="82"/>
        <v>-38</v>
      </c>
      <c r="AE206" s="18">
        <f t="shared" si="77"/>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78"/>
        <v>1</v>
      </c>
      <c r="AK206" s="12">
        <f t="shared" si="83"/>
        <v>1</v>
      </c>
      <c r="AL206" s="12">
        <f t="shared" si="84"/>
        <v>1</v>
      </c>
      <c r="AM206" s="12">
        <f t="shared" si="85"/>
        <v>1</v>
      </c>
    </row>
    <row r="207" spans="1:39" ht="12" customHeight="1" x14ac:dyDescent="0.15">
      <c r="A207" s="5">
        <f t="shared" si="66"/>
        <v>0</v>
      </c>
      <c r="B207" s="5">
        <f t="shared" si="67"/>
        <v>0</v>
      </c>
      <c r="C207" s="14">
        <f t="shared" si="79"/>
        <v>-39</v>
      </c>
      <c r="G207" s="67" t="str">
        <f t="shared" si="80"/>
        <v/>
      </c>
      <c r="H207" s="4" t="str">
        <f>IF(G207="I",$K207,IF(G207="II",$K207-SUM(H$8:H206),IF(G207="III",$K207-SUM(H$8:H206),IF(G207="IV",$K207-SUM(H$8:H206),IF(G207="V",1-SUM(H$8:H206)," ")))))</f>
        <v xml:space="preserve"> </v>
      </c>
      <c r="I207" s="54"/>
      <c r="J207" s="43" t="str">
        <f>IF(I207="A",$K207,IF(I207="B",$K207-SUM(J$8:J206),IF(I207="C",$K207-SUM(J$8:J206),IF(I207="D",$K207-SUM(J$8:J206),IF(I207="E",1-SUM(J$8:J206)," ")))))</f>
        <v xml:space="preserve"> </v>
      </c>
      <c r="K207" s="1">
        <f>IF(C$4=0,0,(SUM(D$8:D207)/C$4))</f>
        <v>0</v>
      </c>
      <c r="L207" s="9" t="str">
        <f t="shared" si="69"/>
        <v xml:space="preserve"> </v>
      </c>
      <c r="M207" s="2" t="str">
        <f>IF(U207=2,K207,IF(W207=2,K207-SUM(M$8:M206),IF(X207=2,K207-SUM(M$8:M206),IF(X206=2,1-SUM(M$8:M206)," "))))</f>
        <v xml:space="preserve"> </v>
      </c>
      <c r="N207" s="1" t="str">
        <f t="shared" si="70"/>
        <v xml:space="preserve"> </v>
      </c>
      <c r="P207" s="3" t="str">
        <f>IF(O207="Plus",$K207,IF(O207="Basis",$K207-SUM(P$8:P206),IF(O207="Breedte",$K207-SUM(P$8:P206),IF(O206="Breedte",1-SUM(P$8:P206)," "))))</f>
        <v xml:space="preserve"> </v>
      </c>
      <c r="Q207" s="57" t="str">
        <f t="shared" si="71"/>
        <v/>
      </c>
      <c r="R207" s="57"/>
      <c r="S207" s="12">
        <f t="shared" si="81"/>
        <v>-39</v>
      </c>
      <c r="T207" s="18">
        <f t="shared" si="72"/>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3"/>
        <v>1</v>
      </c>
      <c r="Z207" s="12">
        <f t="shared" si="74"/>
        <v>1</v>
      </c>
      <c r="AA207" s="12">
        <f t="shared" si="75"/>
        <v>1</v>
      </c>
      <c r="AB207" s="12">
        <f t="shared" si="76"/>
        <v>1</v>
      </c>
      <c r="AD207" s="12">
        <f t="shared" si="82"/>
        <v>-39</v>
      </c>
      <c r="AE207" s="18">
        <f t="shared" si="77"/>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78"/>
        <v>1</v>
      </c>
      <c r="AK207" s="12">
        <f t="shared" si="83"/>
        <v>1</v>
      </c>
      <c r="AL207" s="12">
        <f t="shared" si="84"/>
        <v>1</v>
      </c>
      <c r="AM207" s="12">
        <f t="shared" si="85"/>
        <v>1</v>
      </c>
    </row>
    <row r="208" spans="1:39" ht="12" customHeight="1" x14ac:dyDescent="0.15">
      <c r="A208" s="5">
        <f t="shared" si="66"/>
        <v>0</v>
      </c>
      <c r="B208" s="5">
        <f t="shared" si="67"/>
        <v>0</v>
      </c>
      <c r="C208" s="14">
        <f t="shared" si="79"/>
        <v>-40</v>
      </c>
      <c r="G208" s="67" t="str">
        <f t="shared" si="80"/>
        <v/>
      </c>
      <c r="H208" s="4" t="str">
        <f>IF(G208="I",$K208,IF(G208="II",$K208-SUM(H$8:H207),IF(G208="III",$K208-SUM(H$8:H207),IF(G208="IV",$K208-SUM(H$8:H207),IF(G208="V",1-SUM(H$8:H207)," ")))))</f>
        <v xml:space="preserve"> </v>
      </c>
      <c r="I208" s="54"/>
      <c r="J208" s="43" t="str">
        <f>IF(I208="A",$K208,IF(I208="B",$K208-SUM(J$8:J207),IF(I208="C",$K208-SUM(J$8:J207),IF(I208="D",$K208-SUM(J$8:J207),IF(I208="E",1-SUM(J$8:J207)," ")))))</f>
        <v xml:space="preserve"> </v>
      </c>
      <c r="K208" s="1">
        <f>IF(C$4=0,0,(SUM(D$8:D208)/C$4))</f>
        <v>0</v>
      </c>
      <c r="L208" s="9" t="str">
        <f t="shared" si="69"/>
        <v xml:space="preserve"> </v>
      </c>
      <c r="M208" s="2" t="str">
        <f>IF(U208=2,K208,IF(W208=2,K208-SUM(M$8:M207),IF(X208=2,K208-SUM(M$8:M207),IF(X207=2,1-SUM(M$8:M207)," "))))</f>
        <v xml:space="preserve"> </v>
      </c>
      <c r="N208" s="1" t="str">
        <f t="shared" si="70"/>
        <v xml:space="preserve"> </v>
      </c>
      <c r="P208" s="3" t="str">
        <f>IF(O208="Plus",$K208,IF(O208="Basis",$K208-SUM(P$8:P207),IF(O208="Breedte",$K208-SUM(P$8:P207),IF(O207="Breedte",1-SUM(P$8:P207)," "))))</f>
        <v xml:space="preserve"> </v>
      </c>
      <c r="Q208" s="57" t="str">
        <f t="shared" si="71"/>
        <v/>
      </c>
      <c r="R208" s="57"/>
      <c r="S208" s="12">
        <f t="shared" si="81"/>
        <v>-40</v>
      </c>
      <c r="T208" s="18">
        <f t="shared" si="72"/>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3"/>
        <v>1</v>
      </c>
      <c r="Z208" s="12">
        <f t="shared" si="74"/>
        <v>1</v>
      </c>
      <c r="AA208" s="12">
        <f t="shared" si="75"/>
        <v>1</v>
      </c>
      <c r="AB208" s="12">
        <f t="shared" si="76"/>
        <v>1</v>
      </c>
      <c r="AD208" s="12">
        <f t="shared" si="82"/>
        <v>-40</v>
      </c>
      <c r="AE208" s="18">
        <f t="shared" si="77"/>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78"/>
        <v>1</v>
      </c>
      <c r="AK208" s="12">
        <f t="shared" si="83"/>
        <v>1</v>
      </c>
      <c r="AL208" s="12">
        <f t="shared" si="84"/>
        <v>1</v>
      </c>
      <c r="AM208" s="12">
        <f t="shared" si="85"/>
        <v>1</v>
      </c>
    </row>
    <row r="209" spans="1:36" ht="12" customHeight="1" x14ac:dyDescent="0.15">
      <c r="A209" s="5">
        <f t="shared" si="66"/>
        <v>0</v>
      </c>
      <c r="B209" s="5">
        <f t="shared" si="67"/>
        <v>0</v>
      </c>
      <c r="C209" s="14">
        <f t="shared" si="79"/>
        <v>-41</v>
      </c>
      <c r="G209" s="67" t="str">
        <f t="shared" si="80"/>
        <v/>
      </c>
      <c r="H209" s="4" t="str">
        <f>IF(G209="I",$K209,IF(G209="II",$K209-SUM(H$8:H208),IF(G209="III",$K209-SUM(H$8:H208),IF(G209="IV",$K209-SUM(H$8:H208),IF(G209="V",1-SUM(H$8:H208)," ")))))</f>
        <v xml:space="preserve"> </v>
      </c>
      <c r="I209" s="54"/>
      <c r="J209" s="43" t="str">
        <f>IF(I209="A",$K209,IF(I209="B",$K209-SUM(J$8:J208),IF(I209="C",$K209-SUM(J$8:J208),IF(I209="D",$K209-SUM(J$8:J208),IF(I209="E",1-SUM(J$8:J208)," ")))))</f>
        <v xml:space="preserve"> </v>
      </c>
      <c r="L209" s="9" t="str">
        <f t="shared" si="69"/>
        <v xml:space="preserve"> </v>
      </c>
      <c r="P209" s="3" t="str">
        <f>IF(O209="Plus",$K209,IF(O209="Basis",$K209-SUM(P$8:P208),IF(O209="Breedte",$K209-SUM(P$8:P208),IF(O208="Breedte",1-SUM(P$8:P208)," "))))</f>
        <v xml:space="preserve"> </v>
      </c>
      <c r="Q209" s="57" t="str">
        <f t="shared" si="71"/>
        <v/>
      </c>
      <c r="R209" s="57"/>
      <c r="AE209" s="18">
        <f t="shared" si="77"/>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78"/>
        <v>1</v>
      </c>
    </row>
    <row r="210" spans="1:36" ht="12" customHeight="1" x14ac:dyDescent="0.15">
      <c r="A210" s="5">
        <f t="shared" si="66"/>
        <v>0</v>
      </c>
      <c r="B210" s="5">
        <f t="shared" si="67"/>
        <v>0</v>
      </c>
      <c r="C210" s="14">
        <f t="shared" si="79"/>
        <v>-42</v>
      </c>
      <c r="G210" s="67" t="str">
        <f t="shared" si="80"/>
        <v/>
      </c>
      <c r="H210" s="4" t="str">
        <f>IF(G210="I",$K210,IF(G210="II",$K210-SUM(H$8:H209),IF(G210="III",$K210-SUM(H$8:H209),IF(G210="IV",$K210-SUM(H$8:H209),IF(G210="V",1-SUM(H$8:H209)," ")))))</f>
        <v xml:space="preserve"> </v>
      </c>
      <c r="I210" s="54"/>
      <c r="J210" s="43" t="str">
        <f>IF(I210="A",$K210,IF(I210="B",$K210-SUM(J$8:J209),IF(I210="C",$K210-SUM(J$8:J209),IF(I210="D",$K210-SUM(J$8:J209),IF(I210="E",1-SUM(J$8:J209)," ")))))</f>
        <v xml:space="preserve"> </v>
      </c>
      <c r="L210" s="9" t="str">
        <f t="shared" si="69"/>
        <v xml:space="preserve"> </v>
      </c>
      <c r="P210" s="3" t="str">
        <f>IF(O210="Plus",$K210,IF(O210="Basis",$K210-SUM(P$8:P209),IF(O210="Breedte",$K210-SUM(P$8:P209),IF(O209="Breedte",1-SUM(P$8:P209)," "))))</f>
        <v xml:space="preserve"> </v>
      </c>
      <c r="Q210" s="57" t="str">
        <f t="shared" si="71"/>
        <v/>
      </c>
      <c r="R210" s="57"/>
      <c r="AE210" s="18">
        <f t="shared" si="77"/>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78"/>
        <v>1</v>
      </c>
    </row>
    <row r="211" spans="1:36" ht="12" customHeight="1" x14ac:dyDescent="0.15">
      <c r="A211" s="5">
        <f t="shared" si="66"/>
        <v>0</v>
      </c>
      <c r="B211" s="5">
        <f t="shared" si="67"/>
        <v>0</v>
      </c>
      <c r="C211" s="14">
        <f t="shared" si="79"/>
        <v>-43</v>
      </c>
      <c r="G211" s="67" t="str">
        <f t="shared" si="80"/>
        <v/>
      </c>
      <c r="H211" s="4" t="str">
        <f>IF(G211="I",$K211,IF(G211="II",$K211-SUM(H$8:H210),IF(G211="III",$K211-SUM(H$8:H210),IF(G211="IV",$K211-SUM(H$8:H210),IF(G211="V",1-SUM(H$8:H210)," ")))))</f>
        <v xml:space="preserve"> </v>
      </c>
      <c r="I211" s="54"/>
      <c r="J211" s="43" t="str">
        <f>IF(I211="A",$K211,IF(I211="B",$K211-SUM(J$8:J210),IF(I211="C",$K211-SUM(J$8:J210),IF(I211="D",$K211-SUM(J$8:J210),IF(I211="E",1-SUM(J$8:J210)," ")))))</f>
        <v xml:space="preserve"> </v>
      </c>
      <c r="L211" s="9" t="str">
        <f t="shared" si="69"/>
        <v xml:space="preserve"> </v>
      </c>
      <c r="P211" s="3" t="str">
        <f>IF(O211="Plus",$K211,IF(O211="Basis",$K211-SUM(P$8:P210),IF(O211="Breedte",$K211-SUM(P$8:P210),IF(O210="Breedte",1-SUM(P$8:P210)," "))))</f>
        <v xml:space="preserve"> </v>
      </c>
      <c r="Q211" s="57" t="str">
        <f t="shared" si="71"/>
        <v/>
      </c>
      <c r="R211" s="57"/>
      <c r="AE211" s="18">
        <f t="shared" si="77"/>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78"/>
        <v>1</v>
      </c>
    </row>
    <row r="212" spans="1:36" ht="12" customHeight="1" x14ac:dyDescent="0.15">
      <c r="A212" s="5">
        <f t="shared" si="66"/>
        <v>0</v>
      </c>
      <c r="B212" s="5">
        <f t="shared" si="67"/>
        <v>0</v>
      </c>
      <c r="C212" s="14">
        <f t="shared" si="79"/>
        <v>-44</v>
      </c>
      <c r="G212" s="67" t="str">
        <f t="shared" si="80"/>
        <v/>
      </c>
      <c r="H212" s="4" t="str">
        <f>IF(G212="I",$K212,IF(G212="II",$K212-SUM(H$8:H211),IF(G212="III",$K212-SUM(H$8:H211),IF(G212="IV",$K212-SUM(H$8:H211),IF(G212="V",1-SUM(H$8:H211)," ")))))</f>
        <v xml:space="preserve"> </v>
      </c>
      <c r="I212" s="54"/>
      <c r="J212" s="43" t="str">
        <f>IF(I212="A",$K212,IF(I212="B",$K212-SUM(J$8:J211),IF(I212="C",$K212-SUM(J$8:J211),IF(I212="D",$K212-SUM(J$8:J211),IF(I212="E",1-SUM(J$8:J211)," ")))))</f>
        <v xml:space="preserve"> </v>
      </c>
      <c r="L212" s="9" t="str">
        <f t="shared" si="69"/>
        <v xml:space="preserve"> </v>
      </c>
      <c r="P212" s="3" t="str">
        <f>IF(O212="Plus",$K212,IF(O212="Basis",$K212-SUM(P$8:P211),IF(O212="Breedte",$K212-SUM(P$8:P211),IF(O211="Breedte",1-SUM(P$8:P211)," "))))</f>
        <v xml:space="preserve"> </v>
      </c>
      <c r="Q212" s="57" t="str">
        <f t="shared" si="71"/>
        <v/>
      </c>
      <c r="R212" s="57"/>
      <c r="AE212" s="18">
        <f t="shared" si="77"/>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78"/>
        <v>1</v>
      </c>
    </row>
    <row r="213" spans="1:36" ht="12" customHeight="1" x14ac:dyDescent="0.15">
      <c r="A213" s="5">
        <f t="shared" si="66"/>
        <v>0</v>
      </c>
      <c r="B213" s="5">
        <f t="shared" si="67"/>
        <v>0</v>
      </c>
      <c r="C213" s="14">
        <f t="shared" si="79"/>
        <v>-45</v>
      </c>
      <c r="G213" s="67" t="str">
        <f t="shared" si="80"/>
        <v/>
      </c>
      <c r="H213" s="4" t="str">
        <f>IF(G213="I",$K213,IF(G213="II",$K213-SUM(H$8:H212),IF(G213="III",$K213-SUM(H$8:H212),IF(G213="IV",$K213-SUM(H$8:H212),IF(G213="V",1-SUM(H$8:H212)," ")))))</f>
        <v xml:space="preserve"> </v>
      </c>
      <c r="I213" s="54"/>
      <c r="J213" s="43" t="str">
        <f>IF(I213="A",$K213,IF(I213="B",$K213-SUM(J$8:J212),IF(I213="C",$K213-SUM(J$8:J212),IF(I213="D",$K213-SUM(J$8:J212),IF(I213="E",1-SUM(J$8:J212)," ")))))</f>
        <v xml:space="preserve"> </v>
      </c>
      <c r="L213" s="9" t="str">
        <f t="shared" si="69"/>
        <v xml:space="preserve"> </v>
      </c>
      <c r="P213" s="3" t="str">
        <f>IF(O213="Plus",$K213,IF(O213="Basis",$K213-SUM(P$8:P212),IF(O213="Breedte",$K213-SUM(P$8:P212),IF(O212="Breedte",1-SUM(P$8:P212)," "))))</f>
        <v xml:space="preserve"> </v>
      </c>
      <c r="Q213" s="57" t="str">
        <f t="shared" si="71"/>
        <v/>
      </c>
      <c r="R213" s="57"/>
      <c r="AE213" s="18">
        <f t="shared" si="77"/>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78"/>
        <v>1</v>
      </c>
    </row>
    <row r="214" spans="1:36" ht="12" customHeight="1" x14ac:dyDescent="0.15">
      <c r="A214" s="5">
        <f t="shared" si="66"/>
        <v>0</v>
      </c>
      <c r="B214" s="5">
        <f t="shared" si="67"/>
        <v>0</v>
      </c>
      <c r="C214" s="14">
        <f t="shared" si="79"/>
        <v>-46</v>
      </c>
      <c r="G214" s="67" t="str">
        <f t="shared" si="80"/>
        <v/>
      </c>
      <c r="H214" s="4" t="str">
        <f>IF(G214="I",$K214,IF(G214="II",$K214-SUM(H$8:H213),IF(G214="III",$K214-SUM(H$8:H213),IF(G214="IV",$K214-SUM(H$8:H213),IF(G214="V",1-SUM(H$8:H213)," ")))))</f>
        <v xml:space="preserve"> </v>
      </c>
      <c r="I214" s="54"/>
      <c r="J214" s="43" t="str">
        <f>IF(I214="A",$K214,IF(I214="B",$K214-SUM(J$8:J213),IF(I214="C",$K214-SUM(J$8:J213),IF(I214="D",$K214-SUM(J$8:J213),IF(I214="E",1-SUM(J$8:J213)," ")))))</f>
        <v xml:space="preserve"> </v>
      </c>
      <c r="L214" s="9" t="str">
        <f t="shared" si="69"/>
        <v xml:space="preserve"> </v>
      </c>
      <c r="P214" s="3" t="str">
        <f>IF(O214="Plus",$K214,IF(O214="Basis",$K214-SUM(P$8:P213),IF(O214="Breedte",$K214-SUM(P$8:P213),IF(O213="Breedte",1-SUM(P$8:P213)," "))))</f>
        <v xml:space="preserve"> </v>
      </c>
      <c r="Q214" s="57" t="str">
        <f t="shared" si="71"/>
        <v/>
      </c>
      <c r="R214" s="57"/>
      <c r="AE214" s="18">
        <f t="shared" si="77"/>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78"/>
        <v>1</v>
      </c>
    </row>
    <row r="215" spans="1:36" ht="12" customHeight="1" x14ac:dyDescent="0.15">
      <c r="A215" s="5">
        <f t="shared" si="66"/>
        <v>0</v>
      </c>
      <c r="B215" s="5">
        <f t="shared" si="67"/>
        <v>0</v>
      </c>
      <c r="C215" s="14">
        <f t="shared" si="79"/>
        <v>-47</v>
      </c>
      <c r="G215" s="67" t="str">
        <f t="shared" si="80"/>
        <v/>
      </c>
      <c r="H215" s="4" t="str">
        <f>IF(G215="I",$K215,IF(G215="II",$K215-SUM(H$8:H214),IF(G215="III",$K215-SUM(H$8:H214),IF(G215="IV",$K215-SUM(H$8:H214),IF(G215="V",1-SUM(H$8:H214)," ")))))</f>
        <v xml:space="preserve"> </v>
      </c>
      <c r="I215" s="54"/>
      <c r="J215" s="43" t="str">
        <f>IF(I215="A",$K215,IF(I215="B",$K215-SUM(J$8:J214),IF(I215="C",$K215-SUM(J$8:J214),IF(I215="D",$K215-SUM(J$8:J214),IF(I215="E",1-SUM(J$8:J214)," ")))))</f>
        <v xml:space="preserve"> </v>
      </c>
      <c r="L215" s="9" t="str">
        <f t="shared" si="69"/>
        <v xml:space="preserve"> </v>
      </c>
      <c r="P215" s="3" t="str">
        <f>IF(O215="Plus",$K215,IF(O215="Basis",$K215-SUM(P$8:P214),IF(O215="Breedte",$K215-SUM(P$8:P214),IF(O214="Breedte",1-SUM(P$8:P214)," "))))</f>
        <v xml:space="preserve"> </v>
      </c>
      <c r="Q215" s="57" t="str">
        <f t="shared" si="71"/>
        <v/>
      </c>
      <c r="R215" s="57"/>
      <c r="AE215" s="18">
        <f t="shared" si="77"/>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78"/>
        <v>1</v>
      </c>
    </row>
    <row r="216" spans="1:36" ht="12" customHeight="1" x14ac:dyDescent="0.15">
      <c r="A216" s="5">
        <f t="shared" si="66"/>
        <v>0</v>
      </c>
      <c r="B216" s="5">
        <f t="shared" si="67"/>
        <v>0</v>
      </c>
      <c r="C216" s="14">
        <f t="shared" si="79"/>
        <v>-48</v>
      </c>
      <c r="G216" s="67" t="str">
        <f t="shared" si="80"/>
        <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L216" s="9" t="str">
        <f t="shared" si="69"/>
        <v xml:space="preserve"> </v>
      </c>
      <c r="P216" s="3" t="str">
        <f>IF(O216="Plus",$K216,IF(O216="Basis",$K216-SUM(P$8:P215),IF(O216="Breedte",$K216-SUM(P$8:P215),IF(O215="Breedte",1-SUM(P$8:P215)," "))))</f>
        <v xml:space="preserve"> </v>
      </c>
      <c r="Q216" s="57" t="str">
        <f t="shared" si="71"/>
        <v/>
      </c>
      <c r="R216" s="57"/>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78"/>
        <v>1</v>
      </c>
    </row>
    <row r="217" spans="1:36" ht="12" customHeight="1" x14ac:dyDescent="0.15">
      <c r="A217" s="5">
        <f t="shared" si="66"/>
        <v>0</v>
      </c>
      <c r="B217" s="5">
        <f t="shared" si="67"/>
        <v>0</v>
      </c>
      <c r="C217" s="14">
        <f t="shared" si="79"/>
        <v>-49</v>
      </c>
      <c r="G217" s="67" t="str">
        <f t="shared" si="80"/>
        <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69"/>
        <v xml:space="preserve"> </v>
      </c>
      <c r="P217" s="3" t="str">
        <f>IF(O217="Plus",$K217,IF(O217="Basis",$K217-SUM(P$8:P216),IF(O217="Breedte",$K217-SUM(P$8:P216),IF(O216="Breedte",1-SUM(P$8:P216)," "))))</f>
        <v xml:space="preserve"> </v>
      </c>
      <c r="Q217" s="57" t="str">
        <f t="shared" si="71"/>
        <v/>
      </c>
      <c r="R217" s="57"/>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78"/>
        <v>1</v>
      </c>
    </row>
    <row r="218" spans="1:36" ht="12" customHeight="1" x14ac:dyDescent="0.15">
      <c r="A218" s="5">
        <f t="shared" si="66"/>
        <v>0</v>
      </c>
      <c r="B218" s="5">
        <f t="shared" si="67"/>
        <v>0</v>
      </c>
      <c r="C218" s="14">
        <f t="shared" si="79"/>
        <v>-50</v>
      </c>
      <c r="G218" s="67" t="str">
        <f t="shared" si="80"/>
        <v/>
      </c>
      <c r="H218" s="4" t="str">
        <f>IF(G218="I",$K218,IF(G218="II",$K218-SUM(H$8:H217),IF(G218="III",$K218-SUM(H$8:H217),IF(G218="IV",$K218-SUM(H$8:H217),IF(G218="V",1-SUM(H$8:H217)," ")))))</f>
        <v xml:space="preserve"> </v>
      </c>
      <c r="I218" s="54"/>
      <c r="L218" s="9" t="str">
        <f t="shared" si="69"/>
        <v xml:space="preserve"> </v>
      </c>
      <c r="P218" s="3" t="str">
        <f>IF(O218="Plus",$K218,IF(O218="Basis",$K218-SUM(P$8:P217),IF(O218="Breedte",$K218-SUM(P$8:P217),IF(O217="Breedte",1-SUM(P$8:P217)," "))))</f>
        <v xml:space="preserve"> </v>
      </c>
      <c r="Q218" s="57" t="str">
        <f t="shared" si="71"/>
        <v/>
      </c>
      <c r="R218" s="57"/>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78"/>
        <v>1</v>
      </c>
    </row>
    <row r="219" spans="1:36" ht="12" customHeight="1" x14ac:dyDescent="0.15">
      <c r="A219" s="5">
        <f t="shared" si="66"/>
        <v>0</v>
      </c>
      <c r="B219" s="5">
        <f t="shared" si="67"/>
        <v>0</v>
      </c>
      <c r="C219" s="14">
        <f t="shared" si="79"/>
        <v>-51</v>
      </c>
      <c r="G219" s="67" t="str">
        <f t="shared" si="80"/>
        <v/>
      </c>
      <c r="H219" s="4" t="str">
        <f>IF(G219="I",$K219,IF(G219="II",$K219-SUM(H$8:H218),IF(G219="III",$K219-SUM(H$8:H218),IF(G219="IV",$K219-SUM(H$8:H218),IF(G219="V",1-SUM(H$8:H218)," ")))))</f>
        <v xml:space="preserve"> </v>
      </c>
      <c r="I219" s="54"/>
      <c r="L219" s="9" t="str">
        <f t="shared" si="69"/>
        <v xml:space="preserve"> </v>
      </c>
      <c r="P219" s="3" t="str">
        <f>IF(O219="Plus",$K219,IF(O219="Basis",$K219-SUM(P$8:P218),IF(O219="Breedte",$K219-SUM(P$8:P218),IF(O218="Breedte",1-SUM(P$8:P218)," "))))</f>
        <v xml:space="preserve"> </v>
      </c>
      <c r="Q219" s="57" t="str">
        <f t="shared" si="71"/>
        <v/>
      </c>
      <c r="R219" s="57"/>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78"/>
        <v>1</v>
      </c>
    </row>
    <row r="220" spans="1:36" ht="12" customHeight="1" x14ac:dyDescent="0.15">
      <c r="A220" s="5">
        <f t="shared" si="66"/>
        <v>0</v>
      </c>
      <c r="B220" s="5">
        <f t="shared" si="67"/>
        <v>0</v>
      </c>
      <c r="C220" s="14">
        <f t="shared" si="79"/>
        <v>-52</v>
      </c>
      <c r="G220" s="67" t="str">
        <f t="shared" si="80"/>
        <v/>
      </c>
      <c r="H220" s="4" t="str">
        <f>IF(G220="I",$K220,IF(G220="II",$K220-SUM(H$8:H219),IF(G220="III",$K220-SUM(H$8:H219),IF(G220="IV",$K220-SUM(H$8:H219),IF(G220="V",1-SUM(H$8:H219)," ")))))</f>
        <v xml:space="preserve"> </v>
      </c>
      <c r="I220" s="54"/>
      <c r="L220" s="9" t="str">
        <f t="shared" si="69"/>
        <v xml:space="preserve"> </v>
      </c>
      <c r="P220" s="3" t="str">
        <f>IF(O220="Plus",$K220,IF(O220="Basis",$K220-SUM(P$8:P219),IF(O220="Breedte",$K220-SUM(P$8:P219),IF(O219="Breedte",1-SUM(P$8:P219)," "))))</f>
        <v xml:space="preserve"> </v>
      </c>
      <c r="Q220" s="57" t="str">
        <f t="shared" si="71"/>
        <v/>
      </c>
      <c r="R220" s="57"/>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78"/>
        <v>1</v>
      </c>
    </row>
    <row r="221" spans="1:36" ht="12" customHeight="1" x14ac:dyDescent="0.15">
      <c r="A221" s="5">
        <f t="shared" si="66"/>
        <v>0</v>
      </c>
      <c r="B221" s="5">
        <f t="shared" si="67"/>
        <v>0</v>
      </c>
      <c r="C221" s="14">
        <f t="shared" si="79"/>
        <v>-53</v>
      </c>
      <c r="G221" s="67" t="str">
        <f t="shared" si="80"/>
        <v/>
      </c>
      <c r="H221" s="4" t="str">
        <f>IF(G221="I",$K221,IF(G221="II",$K221-SUM(H$8:H220),IF(G221="III",$K221-SUM(H$8:H220),IF(G221="IV",$K221-SUM(H$8:H220),IF(G221="V",1-SUM(H$8:H220)," ")))))</f>
        <v xml:space="preserve"> </v>
      </c>
      <c r="I221" s="54"/>
      <c r="L221" s="9" t="str">
        <f t="shared" si="69"/>
        <v xml:space="preserve"> </v>
      </c>
      <c r="P221" s="3" t="str">
        <f>IF(O221="Plus",$K221,IF(O221="Basis",$K221-SUM(P$8:P220),IF(O221="Breedte",$K221-SUM(P$8:P220),IF(O220="Breedte",1-SUM(P$8:P220)," "))))</f>
        <v xml:space="preserve"> </v>
      </c>
      <c r="Q221" s="57" t="str">
        <f t="shared" si="71"/>
        <v/>
      </c>
      <c r="R221" s="57"/>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78"/>
        <v>1</v>
      </c>
    </row>
    <row r="222" spans="1:36" ht="12" customHeight="1" x14ac:dyDescent="0.15">
      <c r="A222" s="5">
        <f t="shared" si="66"/>
        <v>0</v>
      </c>
      <c r="B222" s="5">
        <f t="shared" si="67"/>
        <v>0</v>
      </c>
      <c r="C222" s="14">
        <f t="shared" si="79"/>
        <v>-54</v>
      </c>
      <c r="G222" s="67" t="str">
        <f t="shared" si="80"/>
        <v/>
      </c>
      <c r="H222" s="4" t="str">
        <f>IF(G222="I",$K222,IF(G222="II",$K222-SUM(H$8:H221),IF(G222="III",$K222-SUM(H$8:H221),IF(G222="IV",$K222-SUM(H$8:H221),IF(G222="V",1-SUM(H$8:H221)," ")))))</f>
        <v xml:space="preserve"> </v>
      </c>
      <c r="I222" s="54"/>
      <c r="L222" s="9" t="str">
        <f t="shared" si="69"/>
        <v xml:space="preserve"> </v>
      </c>
      <c r="P222" s="3" t="str">
        <f>IF(O222="Plus",$K222,IF(O222="Basis",$K222-SUM(P$8:P221),IF(O222="Breedte",$K222-SUM(P$8:P221),IF(O221="Breedte",1-SUM(P$8:P221)," "))))</f>
        <v xml:space="preserve"> </v>
      </c>
      <c r="Q222" s="57" t="str">
        <f t="shared" si="71"/>
        <v/>
      </c>
      <c r="R222" s="57"/>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78"/>
        <v>1</v>
      </c>
    </row>
    <row r="223" spans="1:36" ht="12" customHeight="1" x14ac:dyDescent="0.15">
      <c r="A223" s="5">
        <f t="shared" si="66"/>
        <v>0</v>
      </c>
      <c r="B223" s="5">
        <f t="shared" si="67"/>
        <v>0</v>
      </c>
      <c r="C223" s="14">
        <f t="shared" si="79"/>
        <v>-55</v>
      </c>
      <c r="G223" s="67" t="str">
        <f t="shared" si="80"/>
        <v/>
      </c>
      <c r="H223" s="4" t="str">
        <f>IF(G223="I",$K223,IF(G223="II",$K223-SUM(H$8:H222),IF(G223="III",$K223-SUM(H$8:H222),IF(G223="IV",$K223-SUM(H$8:H222),IF(G223="V",1-SUM(H$8:H222)," ")))))</f>
        <v xml:space="preserve"> </v>
      </c>
      <c r="I223" s="54"/>
      <c r="L223" s="9" t="str">
        <f t="shared" si="69"/>
        <v xml:space="preserve"> </v>
      </c>
      <c r="P223" s="3" t="str">
        <f>IF(O223="Plus",$K223,IF(O223="Basis",$K223-SUM(P$8:P222),IF(O223="Breedte",$K223-SUM(P$8:P222),IF(O222="Breedte",1-SUM(P$8:P222)," "))))</f>
        <v xml:space="preserve"> </v>
      </c>
      <c r="Q223" s="57" t="str">
        <f t="shared" si="71"/>
        <v/>
      </c>
      <c r="R223" s="57"/>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78"/>
        <v>1</v>
      </c>
    </row>
    <row r="224" spans="1:36" ht="12" customHeight="1" x14ac:dyDescent="0.15">
      <c r="A224" s="5">
        <f t="shared" si="66"/>
        <v>0</v>
      </c>
      <c r="B224" s="5">
        <f t="shared" si="67"/>
        <v>0</v>
      </c>
      <c r="C224" s="14">
        <f t="shared" si="79"/>
        <v>-56</v>
      </c>
      <c r="G224" s="67" t="str">
        <f t="shared" si="80"/>
        <v/>
      </c>
      <c r="H224" s="4" t="str">
        <f>IF(G224="I",$K224,IF(G224="II",$K224-SUM(H$8:H223),IF(G224="III",$K224-SUM(H$8:H223),IF(G224="IV",$K224-SUM(H$8:H223),IF(G224="V",1-SUM(H$8:H223)," ")))))</f>
        <v xml:space="preserve"> </v>
      </c>
      <c r="I224" s="54"/>
      <c r="L224" s="9" t="str">
        <f t="shared" si="69"/>
        <v xml:space="preserve"> </v>
      </c>
      <c r="P224" s="3" t="str">
        <f>IF(O224="Plus",$K224,IF(O224="Basis",$K224-SUM(P$8:P223),IF(O224="Breedte",$K224-SUM(P$8:P223),IF(O223="Breedte",1-SUM(P$8:P223)," "))))</f>
        <v xml:space="preserve"> </v>
      </c>
      <c r="Q224" s="57" t="str">
        <f t="shared" si="71"/>
        <v/>
      </c>
      <c r="R224" s="57"/>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78"/>
        <v>1</v>
      </c>
    </row>
    <row r="225" spans="1:36" ht="12" customHeight="1" x14ac:dyDescent="0.15">
      <c r="A225" s="5">
        <f t="shared" si="66"/>
        <v>0</v>
      </c>
      <c r="B225" s="5">
        <f t="shared" si="67"/>
        <v>0</v>
      </c>
      <c r="C225" s="14">
        <f t="shared" si="79"/>
        <v>-57</v>
      </c>
      <c r="G225" s="67" t="str">
        <f t="shared" si="80"/>
        <v/>
      </c>
      <c r="H225" s="4" t="str">
        <f>IF(G225="I",$K225,IF(G225="II",$K225-SUM(H$8:H224),IF(G225="III",$K225-SUM(H$8:H224),IF(G225="IV",$K225-SUM(H$8:H224),IF(G225="V",1-SUM(H$8:H224)," ")))))</f>
        <v xml:space="preserve"> </v>
      </c>
      <c r="I225" s="54"/>
      <c r="L225" s="9" t="str">
        <f t="shared" si="69"/>
        <v xml:space="preserve"> </v>
      </c>
      <c r="P225" s="3" t="str">
        <f>IF(O225="Plus",$K225,IF(O225="Basis",$K225-SUM(P$8:P224),IF(O225="Breedte",$K225-SUM(P$8:P224),IF(O224="Breedte",1-SUM(P$8:P224)," "))))</f>
        <v xml:space="preserve"> </v>
      </c>
      <c r="Q225" s="57" t="str">
        <f t="shared" si="71"/>
        <v/>
      </c>
      <c r="R225" s="57"/>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78"/>
        <v>1</v>
      </c>
    </row>
    <row r="226" spans="1:36" ht="12" customHeight="1" x14ac:dyDescent="0.15">
      <c r="A226" s="5">
        <f t="shared" si="66"/>
        <v>0</v>
      </c>
      <c r="B226" s="5">
        <f t="shared" si="67"/>
        <v>0</v>
      </c>
      <c r="C226" s="14">
        <f t="shared" si="79"/>
        <v>-58</v>
      </c>
      <c r="G226" s="67" t="str">
        <f t="shared" si="80"/>
        <v/>
      </c>
      <c r="H226" s="4" t="str">
        <f>IF(G226="I",$K226,IF(G226="II",$K226-SUM(H$8:H225),IF(G226="III",$K226-SUM(H$8:H225),IF(G226="IV",$K226-SUM(H$8:H225),IF(G226="V",1-SUM(H$8:H225)," ")))))</f>
        <v xml:space="preserve"> </v>
      </c>
      <c r="I226" s="54"/>
      <c r="L226" s="9" t="str">
        <f t="shared" si="69"/>
        <v xml:space="preserve"> </v>
      </c>
      <c r="P226" s="3" t="str">
        <f>IF(O226="Plus",$K226,IF(O226="Basis",$K226-SUM(P$8:P225),IF(O226="Breedte",$K226-SUM(P$8:P225),IF(O225="Breedte",1-SUM(P$8:P225)," "))))</f>
        <v xml:space="preserve"> </v>
      </c>
      <c r="Q226" s="57" t="str">
        <f t="shared" si="71"/>
        <v/>
      </c>
      <c r="R226" s="57"/>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78"/>
        <v>1</v>
      </c>
    </row>
    <row r="227" spans="1:36" ht="12" customHeight="1" x14ac:dyDescent="0.15">
      <c r="A227" s="5">
        <f t="shared" si="66"/>
        <v>0</v>
      </c>
      <c r="B227" s="5">
        <f t="shared" si="67"/>
        <v>0</v>
      </c>
      <c r="C227" s="14">
        <f t="shared" si="79"/>
        <v>-59</v>
      </c>
      <c r="G227" s="67" t="str">
        <f t="shared" si="80"/>
        <v/>
      </c>
      <c r="H227" s="4" t="str">
        <f>IF(G227="I",$K227,IF(G227="II",$K227-SUM(H$8:H226),IF(G227="III",$K227-SUM(H$8:H226),IF(G227="IV",$K227-SUM(H$8:H226),IF(G227="V",1-SUM(H$8:H226)," ")))))</f>
        <v xml:space="preserve"> </v>
      </c>
      <c r="I227" s="54"/>
      <c r="L227" s="9" t="str">
        <f t="shared" si="69"/>
        <v xml:space="preserve"> </v>
      </c>
      <c r="P227" s="3" t="str">
        <f>IF(O227="Plus",$K227,IF(O227="Basis",$K227-SUM(P$8:P226),IF(O227="Breedte",$K227-SUM(P$8:P226),IF(O226="Breedte",1-SUM(P$8:P226)," "))))</f>
        <v xml:space="preserve"> </v>
      </c>
      <c r="Q227" s="57" t="str">
        <f t="shared" si="71"/>
        <v/>
      </c>
      <c r="R227" s="57"/>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78"/>
        <v>1</v>
      </c>
    </row>
    <row r="228" spans="1:36" ht="12" customHeight="1" x14ac:dyDescent="0.15">
      <c r="A228" s="5">
        <f t="shared" si="66"/>
        <v>0</v>
      </c>
      <c r="B228" s="5">
        <f t="shared" si="67"/>
        <v>0</v>
      </c>
      <c r="C228" s="14">
        <f t="shared" si="79"/>
        <v>-60</v>
      </c>
      <c r="G228" s="67" t="str">
        <f t="shared" si="80"/>
        <v/>
      </c>
      <c r="H228" s="4" t="str">
        <f>IF(G228="I",$K228,IF(G228="II",$K228-SUM(H$8:H227),IF(G228="III",$K228-SUM(H$8:H227),IF(G228="IV",$K228-SUM(H$8:H227),IF(G228="V",1-SUM(H$8:H227)," ")))))</f>
        <v xml:space="preserve"> </v>
      </c>
      <c r="I228" s="54"/>
      <c r="L228" s="9" t="str">
        <f t="shared" si="69"/>
        <v xml:space="preserve"> </v>
      </c>
      <c r="P228" s="3" t="str">
        <f>IF(O228="Plus",$K228,IF(O228="Basis",$K228-SUM(P$8:P227),IF(O228="Breedte",$K228-SUM(P$8:P227),IF(O227="Breedte",1-SUM(P$8:P227)," "))))</f>
        <v xml:space="preserve"> </v>
      </c>
      <c r="Q228" s="57" t="str">
        <f t="shared" si="71"/>
        <v/>
      </c>
      <c r="R228" s="57"/>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78"/>
        <v>1</v>
      </c>
    </row>
    <row r="229" spans="1:36" ht="12" customHeight="1" x14ac:dyDescent="0.15">
      <c r="A229" s="5">
        <f t="shared" si="66"/>
        <v>0</v>
      </c>
      <c r="B229" s="5">
        <f t="shared" si="67"/>
        <v>0</v>
      </c>
      <c r="C229" s="14">
        <f t="shared" si="79"/>
        <v>-61</v>
      </c>
      <c r="G229" s="67" t="str">
        <f t="shared" si="80"/>
        <v/>
      </c>
      <c r="H229" s="4" t="str">
        <f>IF(G229="I",$K229,IF(G229="II",$K229-SUM(H$8:H228),IF(G229="III",$K229-SUM(H$8:H228),IF(G229="IV",$K229-SUM(H$8:H228),IF(G229="V",1-SUM(H$8:H228)," ")))))</f>
        <v xml:space="preserve"> </v>
      </c>
      <c r="I229" s="54"/>
      <c r="L229" s="9" t="str">
        <f t="shared" si="69"/>
        <v xml:space="preserve"> </v>
      </c>
      <c r="P229" s="3" t="str">
        <f>IF(O229="Plus",$K229,IF(O229="Basis",$K229-SUM(P$8:P228),IF(O229="Breedte",$K229-SUM(P$8:P228),IF(O228="Breedte",1-SUM(P$8:P228)," "))))</f>
        <v xml:space="preserve"> </v>
      </c>
      <c r="Q229" s="57" t="str">
        <f t="shared" si="71"/>
        <v/>
      </c>
      <c r="R229" s="57"/>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78"/>
        <v>1</v>
      </c>
    </row>
    <row r="230" spans="1:36" ht="12" customHeight="1" x14ac:dyDescent="0.15">
      <c r="A230" s="5">
        <f t="shared" si="66"/>
        <v>0</v>
      </c>
      <c r="B230" s="5">
        <f t="shared" si="67"/>
        <v>0</v>
      </c>
      <c r="C230" s="14">
        <f t="shared" si="79"/>
        <v>-62</v>
      </c>
      <c r="G230" s="67" t="str">
        <f t="shared" si="80"/>
        <v/>
      </c>
      <c r="H230" s="4" t="str">
        <f>IF(G230="I",$K230,IF(G230="II",$K230-SUM(H$8:H229),IF(G230="III",$K230-SUM(H$8:H229),IF(G230="IV",$K230-SUM(H$8:H229),IF(G230="V",1-SUM(H$8:H229)," ")))))</f>
        <v xml:space="preserve"> </v>
      </c>
      <c r="I230" s="54"/>
      <c r="L230" s="9" t="str">
        <f t="shared" si="69"/>
        <v xml:space="preserve"> </v>
      </c>
      <c r="P230" s="3" t="str">
        <f>IF(O230="Plus",$K230,IF(O230="Basis",$K230-SUM(P$8:P229),IF(O230="Breedte",$K230-SUM(P$8:P229),IF(O229="Breedte",1-SUM(P$8:P229)," "))))</f>
        <v xml:space="preserve"> </v>
      </c>
      <c r="Q230" s="57" t="str">
        <f t="shared" si="71"/>
        <v/>
      </c>
      <c r="R230" s="57"/>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78"/>
        <v>1</v>
      </c>
    </row>
    <row r="231" spans="1:36" ht="12" customHeight="1" x14ac:dyDescent="0.15">
      <c r="A231" s="5">
        <f t="shared" si="66"/>
        <v>0</v>
      </c>
      <c r="B231" s="5">
        <f t="shared" si="67"/>
        <v>0</v>
      </c>
      <c r="C231" s="14">
        <f t="shared" si="79"/>
        <v>-63</v>
      </c>
      <c r="G231" s="67" t="str">
        <f t="shared" si="80"/>
        <v/>
      </c>
      <c r="H231" s="4" t="str">
        <f>IF(G231="I",$K231,IF(G231="II",$K231-SUM(H$8:H230),IF(G231="III",$K231-SUM(H$8:H230),IF(G231="IV",$K231-SUM(H$8:H230),IF(G231="V",1-SUM(H$8:H230)," ")))))</f>
        <v xml:space="preserve"> </v>
      </c>
      <c r="I231" s="54"/>
      <c r="L231" s="9" t="str">
        <f t="shared" si="69"/>
        <v xml:space="preserve"> </v>
      </c>
      <c r="P231" s="3" t="str">
        <f>IF(O231="Plus",$K231,IF(O231="Basis",$K231-SUM(P$8:P230),IF(O231="Breedte",$K231-SUM(P$8:P230),IF(O230="Breedte",1-SUM(P$8:P230)," "))))</f>
        <v xml:space="preserve"> </v>
      </c>
      <c r="Q231" s="57" t="str">
        <f t="shared" si="71"/>
        <v/>
      </c>
      <c r="R231" s="57"/>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78"/>
        <v>1</v>
      </c>
    </row>
    <row r="232" spans="1:36" ht="12" customHeight="1" x14ac:dyDescent="0.15">
      <c r="A232" s="5">
        <f t="shared" si="66"/>
        <v>0</v>
      </c>
      <c r="B232" s="5">
        <f t="shared" si="67"/>
        <v>0</v>
      </c>
      <c r="C232" s="14">
        <f t="shared" si="79"/>
        <v>-64</v>
      </c>
      <c r="G232" s="67" t="str">
        <f t="shared" si="80"/>
        <v/>
      </c>
      <c r="H232" s="4" t="str">
        <f>IF(G232="I",$K232,IF(G232="II",$K232-SUM(H$8:H231),IF(G232="III",$K232-SUM(H$8:H231),IF(G232="IV",$K232-SUM(H$8:H231),IF(G232="V",1-SUM(H$8:H231)," ")))))</f>
        <v xml:space="preserve"> </v>
      </c>
      <c r="I232" s="54"/>
      <c r="L232" s="9" t="str">
        <f t="shared" si="69"/>
        <v xml:space="preserve"> </v>
      </c>
      <c r="P232" s="3" t="str">
        <f>IF(O232="Plus",$K232,IF(O232="Basis",$K232-SUM(P$8:P231),IF(O232="Breedte",$K232-SUM(P$8:P231),IF(O231="Breedte",1-SUM(P$8:P231)," "))))</f>
        <v xml:space="preserve"> </v>
      </c>
      <c r="Q232" s="57" t="str">
        <f t="shared" si="71"/>
        <v/>
      </c>
      <c r="R232" s="57"/>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78"/>
        <v>1</v>
      </c>
    </row>
    <row r="233" spans="1:36" ht="12" customHeight="1" x14ac:dyDescent="0.15">
      <c r="A233" s="5">
        <f t="shared" si="66"/>
        <v>0</v>
      </c>
      <c r="B233" s="5">
        <f t="shared" si="67"/>
        <v>0</v>
      </c>
      <c r="C233" s="14">
        <f t="shared" si="79"/>
        <v>-65</v>
      </c>
      <c r="G233" s="67" t="str">
        <f t="shared" si="80"/>
        <v/>
      </c>
      <c r="H233" s="4" t="str">
        <f>IF(G233="I",$K233,IF(G233="II",$K233-SUM(H$8:H232),IF(G233="III",$K233-SUM(H$8:H232),IF(G233="IV",$K233-SUM(H$8:H232),IF(G233="V",1-SUM(H$8:H232)," ")))))</f>
        <v xml:space="preserve"> </v>
      </c>
      <c r="I233" s="54"/>
      <c r="L233" s="9" t="str">
        <f t="shared" si="69"/>
        <v xml:space="preserve"> </v>
      </c>
      <c r="P233" s="3" t="str">
        <f>IF(O233="Plus",$K233,IF(O233="Basis",$K233-SUM(P$8:P232),IF(O233="Breedte",$K233-SUM(P$8:P232),IF(O232="Breedte",1-SUM(P$8:P232)," "))))</f>
        <v xml:space="preserve"> </v>
      </c>
      <c r="Q233" s="57" t="str">
        <f t="shared" si="71"/>
        <v/>
      </c>
      <c r="R233" s="57"/>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78"/>
        <v>1</v>
      </c>
    </row>
    <row r="234" spans="1:36" ht="12" customHeight="1" x14ac:dyDescent="0.15">
      <c r="A234" s="5">
        <f t="shared" si="66"/>
        <v>0</v>
      </c>
      <c r="B234" s="5">
        <f t="shared" si="67"/>
        <v>0</v>
      </c>
      <c r="C234" s="14">
        <f t="shared" si="79"/>
        <v>-66</v>
      </c>
      <c r="G234" s="67" t="str">
        <f t="shared" si="80"/>
        <v/>
      </c>
      <c r="H234" s="4" t="str">
        <f>IF(G234="I",$K234,IF(G234="II",$K234-SUM(H$8:H233),IF(G234="III",$K234-SUM(H$8:H233),IF(G234="IV",$K234-SUM(H$8:H233),IF(G234="V",1-SUM(H$8:H233)," ")))))</f>
        <v xml:space="preserve"> </v>
      </c>
      <c r="I234" s="54"/>
      <c r="L234" s="9" t="str">
        <f t="shared" si="69"/>
        <v xml:space="preserve"> </v>
      </c>
      <c r="P234" s="3" t="str">
        <f>IF(O234="Plus",$K234,IF(O234="Basis",$K234-SUM(P$8:P233),IF(O234="Breedte",$K234-SUM(P$8:P233),IF(O233="Breedte",1-SUM(P$8:P233)," "))))</f>
        <v xml:space="preserve"> </v>
      </c>
      <c r="Q234" s="57" t="str">
        <f t="shared" si="71"/>
        <v/>
      </c>
      <c r="R234" s="57"/>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78"/>
        <v>1</v>
      </c>
    </row>
    <row r="235" spans="1:36" ht="12" customHeight="1" x14ac:dyDescent="0.15">
      <c r="A235" s="5">
        <f t="shared" si="66"/>
        <v>0</v>
      </c>
      <c r="B235" s="5">
        <f t="shared" si="67"/>
        <v>0</v>
      </c>
      <c r="C235" s="14">
        <f t="shared" si="79"/>
        <v>-67</v>
      </c>
      <c r="G235" s="67" t="str">
        <f t="shared" si="80"/>
        <v/>
      </c>
      <c r="H235" s="4" t="str">
        <f>IF(G235="I",$K235,IF(G235="II",$K235-SUM(H$8:H234),IF(G235="III",$K235-SUM(H$8:H234),IF(G235="IV",$K235-SUM(H$8:H234),IF(G235="V",1-SUM(H$8:H234)," ")))))</f>
        <v xml:space="preserve"> </v>
      </c>
      <c r="I235" s="54"/>
      <c r="L235" s="9" t="str">
        <f t="shared" si="69"/>
        <v xml:space="preserve"> </v>
      </c>
      <c r="P235" s="3" t="str">
        <f>IF(O235="Plus",$K235,IF(O235="Basis",$K235-SUM(P$8:P234),IF(O235="Breedte",$K235-SUM(P$8:P234),IF(O234="Breedte",1-SUM(P$8:P234)," "))))</f>
        <v xml:space="preserve"> </v>
      </c>
      <c r="Q235" s="57" t="str">
        <f t="shared" si="71"/>
        <v/>
      </c>
      <c r="R235" s="57"/>
      <c r="AG235" s="12">
        <f>IF(C$4=0,0,IF(SUM(AG$7:AG234)=1,0,IF(AK235=AG$6,IF(AK235=AK236,IF((AK234-AK235)&lt;=(#REF!-AK236),1,0),IF(AK235=AK234,IF((AK233-AK234)&gt;(AK236-AK235),1,0),1)),0)))</f>
        <v>0</v>
      </c>
      <c r="AH235" s="12">
        <f>IF(C$4=0,0,IF(SUM(AH$7:AH234)=2,0,IF(AL235=AH$6,IF(AL235=AL236,IF((AL234-AL235)&lt;=(#REF!-AL236),2,0),IF(AL235=AL234,IF((AL233-AL234)&gt;(AL236-AL235),2,0),2)),0)))</f>
        <v>0</v>
      </c>
      <c r="AI235" s="12">
        <f>IF(S$4=0,0,IF(SUM(AI$7:AI234)=2,0,IF(AM235=AI$6,IF(AM235=AM236,IF((AM234-AM235)&lt;=(#REF!-AM236),2,0),IF(AM235=AM234,IF((AM233-AM234)&gt;(AM236-AM235),2,0),2)),0)))</f>
        <v>0</v>
      </c>
      <c r="AJ235" s="12">
        <f t="shared" si="78"/>
        <v>1</v>
      </c>
    </row>
    <row r="236" spans="1:36" ht="12" customHeight="1" x14ac:dyDescent="0.15">
      <c r="A236" s="5">
        <f t="shared" si="66"/>
        <v>0</v>
      </c>
      <c r="B236" s="5">
        <f t="shared" si="67"/>
        <v>0</v>
      </c>
      <c r="C236" s="14">
        <f t="shared" si="79"/>
        <v>-68</v>
      </c>
      <c r="G236" s="67" t="str">
        <f t="shared" si="80"/>
        <v/>
      </c>
      <c r="H236" s="4" t="str">
        <f>IF(G236="I",$K236,IF(G236="II",$K236-SUM(H$8:H235),IF(G236="III",$K236-SUM(H$8:H235),IF(G236="IV",$K236-SUM(H$8:H235),IF(G236="V",1-SUM(H$8:H235)," ")))))</f>
        <v xml:space="preserve"> </v>
      </c>
      <c r="I236" s="54"/>
      <c r="L236" s="9" t="str">
        <f t="shared" si="69"/>
        <v xml:space="preserve"> </v>
      </c>
      <c r="P236" s="3" t="str">
        <f>IF(O236="Plus",$K236,IF(O236="Basis",$K236-SUM(P$8:P235),IF(O236="Breedte",$K236-SUM(P$8:P235),IF(O235="Breedte",1-SUM(P$8:P235)," "))))</f>
        <v xml:space="preserve"> </v>
      </c>
      <c r="Q236" s="57" t="str">
        <f t="shared" si="71"/>
        <v/>
      </c>
      <c r="R236" s="57"/>
      <c r="AG236" s="12">
        <f>IF(C$4=0,0,IF(SUM(AG$7:AG235)=1,0,IF(AK236=AG$6,IF(AK236=#REF!,IF((AK235-AK236)&lt;=(#REF!-#REF!),1,0),IF(AK236=AK235,IF((AK234-AK235)&gt;(#REF!-AK236),1,0),1)),0)))</f>
        <v>0</v>
      </c>
      <c r="AH236" s="12">
        <f>IF(C$4=0,0,IF(SUM(AH$7:AH235)=2,0,IF(AL236=AH$6,IF(AL236=#REF!,IF((AL235-AL236)&lt;=(#REF!-#REF!),2,0),IF(AL236=AL235,IF((AL234-AL235)&gt;(#REF!-AL236),2,0),2)),0)))</f>
        <v>0</v>
      </c>
      <c r="AI236" s="12">
        <f>IF(S$4=0,0,IF(SUM(AI$7:AI235)=2,0,IF(AM236=AI$6,IF(AM236=#REF!,IF((AM235-AM236)&lt;=(#REF!-#REF!),2,0),IF(AM236=AM235,IF((AM234-AM235)&gt;(#REF!-AM236),2,0),2)),0)))</f>
        <v>0</v>
      </c>
      <c r="AJ236" s="12">
        <f t="shared" si="78"/>
        <v>1</v>
      </c>
    </row>
    <row r="237" spans="1:36" ht="12" customHeight="1" x14ac:dyDescent="0.15">
      <c r="Q237" s="57" t="e">
        <f>IF(#REF!="plus",IF(E237=0,"",CONCATENATE(E237,", ")),IF(#REF!="basis",IF(E237=0,"",CONCATENATE(E237,", ")),CONCATENATE(#REF!,IF(E237=0,"",CONCATENATE(E237,", ")))))</f>
        <v>#REF!</v>
      </c>
      <c r="R237" s="57"/>
    </row>
    <row r="238" spans="1:36" ht="12" customHeight="1" x14ac:dyDescent="0.15">
      <c r="Q238" s="57" t="e">
        <f t="shared" ref="Q238:Q239" si="86">IF(L237="plus",IF(E238=0,"",CONCATENATE(E238,", ")),IF(L237="basis",IF(E238=0,"",CONCATENATE(E238,", ")),CONCATENATE(Q237,IF(E238=0,"",CONCATENATE(E238,", ")))))</f>
        <v>#REF!</v>
      </c>
      <c r="R238" s="57"/>
    </row>
    <row r="239" spans="1:36" ht="12" customHeight="1" x14ac:dyDescent="0.15">
      <c r="Q239" s="57" t="e">
        <f t="shared" si="86"/>
        <v>#REF!</v>
      </c>
      <c r="R239" s="57"/>
    </row>
  </sheetData>
  <sheetProtection sheet="1" objects="1" scenarios="1" selectLockedCells="1"/>
  <mergeCells count="5">
    <mergeCell ref="AQ37:BB37"/>
    <mergeCell ref="C1:N1"/>
    <mergeCell ref="C2:N2"/>
    <mergeCell ref="AQ33:BB33"/>
    <mergeCell ref="AQ35:BB35"/>
  </mergeCells>
  <conditionalFormatting sqref="AT10:AV15 AZ15:BB15">
    <cfRule type="cellIs" dxfId="251" priority="176" stopIfTrue="1" operator="lessThanOrEqual">
      <formula>0</formula>
    </cfRule>
  </conditionalFormatting>
  <conditionalFormatting sqref="AT18:AV22">
    <cfRule type="cellIs" dxfId="250" priority="175" stopIfTrue="1" operator="lessThanOrEqual">
      <formula>0</formula>
    </cfRule>
  </conditionalFormatting>
  <conditionalFormatting sqref="AW18:AZ22">
    <cfRule type="cellIs" dxfId="249" priority="174" stopIfTrue="1" operator="lessThanOrEqual">
      <formula>0</formula>
    </cfRule>
  </conditionalFormatting>
  <conditionalFormatting sqref="K8:K65494">
    <cfRule type="expression" dxfId="248" priority="171" stopIfTrue="1">
      <formula>OR($C8&lt;0,AND($C8=$Y8,$B8=$Y8))</formula>
    </cfRule>
    <cfRule type="expression" dxfId="247" priority="172" stopIfTrue="1">
      <formula>SUM($U8:$X8)&gt;0</formula>
    </cfRule>
    <cfRule type="expression" dxfId="246" priority="173" stopIfTrue="1">
      <formula>$D8=0</formula>
    </cfRule>
  </conditionalFormatting>
  <conditionalFormatting sqref="L8:M65494">
    <cfRule type="expression" dxfId="245" priority="169" stopIfTrue="1">
      <formula>OR($C8&lt;0,AND($C8=$Y8,$B8=$Y8))</formula>
    </cfRule>
    <cfRule type="expression" dxfId="244" priority="170" stopIfTrue="1">
      <formula>SUM($U8:$X8)&gt;1</formula>
    </cfRule>
  </conditionalFormatting>
  <conditionalFormatting sqref="D8:F65497">
    <cfRule type="expression" dxfId="243" priority="45" stopIfTrue="1">
      <formula>OR($C8&lt;0,AND($C8=$Y8,$B8=$Y8))</formula>
    </cfRule>
  </conditionalFormatting>
  <conditionalFormatting sqref="B8:B65497">
    <cfRule type="expression" dxfId="242" priority="165" stopIfTrue="1">
      <formula>OR($C8&lt;0,AND($C8=$Y8,$B8=$Y8))</formula>
    </cfRule>
    <cfRule type="expression" dxfId="241" priority="166" stopIfTrue="1">
      <formula>$B8&gt;0</formula>
    </cfRule>
    <cfRule type="cellIs" dxfId="240" priority="167" stopIfTrue="1" operator="equal">
      <formula>0</formula>
    </cfRule>
  </conditionalFormatting>
  <conditionalFormatting sqref="K65496:K65497">
    <cfRule type="expression" dxfId="239" priority="162" stopIfTrue="1">
      <formula>OR($C65496&lt;0,AND($C65496=$Y65496,$B65496=$Y65496))</formula>
    </cfRule>
    <cfRule type="expression" dxfId="238" priority="163" stopIfTrue="1">
      <formula>SUM($U65496:$X65498)&gt;0</formula>
    </cfRule>
    <cfRule type="expression" dxfId="237" priority="164" stopIfTrue="1">
      <formula>$D65496=0</formula>
    </cfRule>
  </conditionalFormatting>
  <conditionalFormatting sqref="K65495">
    <cfRule type="expression" dxfId="236" priority="159" stopIfTrue="1">
      <formula>OR($C65495&lt;0,AND($C65495=$Y65495,$B65495=$Y65495))</formula>
    </cfRule>
    <cfRule type="expression" dxfId="235" priority="160" stopIfTrue="1">
      <formula>SUM($U65495:$X65497)&gt;0</formula>
    </cfRule>
    <cfRule type="expression" dxfId="234" priority="161" stopIfTrue="1">
      <formula>$D65495=0</formula>
    </cfRule>
  </conditionalFormatting>
  <conditionalFormatting sqref="L65496:M65497">
    <cfRule type="expression" dxfId="233" priority="157" stopIfTrue="1">
      <formula>OR($C65496&lt;0,AND($C65496=$Y65496,$B65496=$Y65496))</formula>
    </cfRule>
    <cfRule type="expression" dxfId="232" priority="158" stopIfTrue="1">
      <formula>SUM($U65496:$X65498)&gt;1</formula>
    </cfRule>
  </conditionalFormatting>
  <conditionalFormatting sqref="L65495:M65495">
    <cfRule type="expression" dxfId="231" priority="155" stopIfTrue="1">
      <formula>OR($C65495&lt;0,AND($C65495=$Y65495,$B65495=$Y65495))</formula>
    </cfRule>
    <cfRule type="expression" dxfId="230" priority="156" stopIfTrue="1">
      <formula>SUM($U65495:$X65497)&gt;1</formula>
    </cfRule>
  </conditionalFormatting>
  <conditionalFormatting sqref="N8:P65497">
    <cfRule type="expression" dxfId="229" priority="153" stopIfTrue="1">
      <formula>OR($C8&lt;0,AND($C8=$Y8,$B8=$Y8))</formula>
    </cfRule>
    <cfRule type="expression" dxfId="228" priority="154" stopIfTrue="1">
      <formula>OR($O8="Plus",$O8="Basis",$O8="Breedte")</formula>
    </cfRule>
  </conditionalFormatting>
  <conditionalFormatting sqref="A8:A236">
    <cfRule type="expression" dxfId="227" priority="150" stopIfTrue="1">
      <formula>OR($C8&lt;0,AND($C8=$AJ8,$A8=$AJ8))</formula>
    </cfRule>
    <cfRule type="expression" dxfId="226" priority="151" stopIfTrue="1">
      <formula>$A8&gt;0</formula>
    </cfRule>
    <cfRule type="cellIs" dxfId="225" priority="152" stopIfTrue="1" operator="equal">
      <formula>0</formula>
    </cfRule>
  </conditionalFormatting>
  <conditionalFormatting sqref="C8:C65497 G8:H65497">
    <cfRule type="expression" dxfId="224" priority="148" stopIfTrue="1">
      <formula>OR($C8&lt;0,AND($C8=$Y8,$B8=$Y8))</formula>
    </cfRule>
    <cfRule type="expression" dxfId="223" priority="149" stopIfTrue="1">
      <formula>$B8&gt;0</formula>
    </cfRule>
  </conditionalFormatting>
  <conditionalFormatting sqref="I8:J65497">
    <cfRule type="expression" dxfId="222" priority="146" stopIfTrue="1">
      <formula>OR($C8&lt;0,AND($C8=$AJ8,$A8=$AJ8))</formula>
    </cfRule>
    <cfRule type="expression" dxfId="221" priority="147" stopIfTrue="1">
      <formula>$A8&gt;0</formula>
    </cfRule>
  </conditionalFormatting>
  <conditionalFormatting sqref="AR25">
    <cfRule type="cellIs" dxfId="220" priority="145" operator="equal">
      <formula>0</formula>
    </cfRule>
  </conditionalFormatting>
  <conditionalFormatting sqref="AR27">
    <cfRule type="cellIs" dxfId="219" priority="144" operator="equal">
      <formula>0</formula>
    </cfRule>
  </conditionalFormatting>
  <conditionalFormatting sqref="AR29">
    <cfRule type="cellIs" dxfId="218" priority="143" operator="equal">
      <formula>0</formula>
    </cfRule>
  </conditionalFormatting>
  <conditionalFormatting sqref="AQ26">
    <cfRule type="containsErrors" dxfId="217" priority="142">
      <formula>ISERROR(AQ26)</formula>
    </cfRule>
  </conditionalFormatting>
  <conditionalFormatting sqref="AQ28">
    <cfRule type="containsErrors" dxfId="216" priority="141">
      <formula>ISERROR(AQ28)</formula>
    </cfRule>
  </conditionalFormatting>
  <conditionalFormatting sqref="AQ30">
    <cfRule type="containsErrors" dxfId="215" priority="140">
      <formula>ISERROR(AQ30)</formula>
    </cfRule>
  </conditionalFormatting>
  <conditionalFormatting sqref="AR25">
    <cfRule type="cellIs" dxfId="214" priority="139" operator="equal">
      <formula>0</formula>
    </cfRule>
  </conditionalFormatting>
  <conditionalFormatting sqref="AR27">
    <cfRule type="cellIs" dxfId="213" priority="138" operator="equal">
      <formula>0</formula>
    </cfRule>
  </conditionalFormatting>
  <conditionalFormatting sqref="AR29">
    <cfRule type="cellIs" dxfId="212" priority="137" operator="equal">
      <formula>0</formula>
    </cfRule>
  </conditionalFormatting>
  <conditionalFormatting sqref="AQ26">
    <cfRule type="containsErrors" dxfId="211" priority="136">
      <formula>ISERROR(AQ26)</formula>
    </cfRule>
  </conditionalFormatting>
  <conditionalFormatting sqref="AQ28">
    <cfRule type="containsErrors" dxfId="210" priority="135">
      <formula>ISERROR(AQ28)</formula>
    </cfRule>
  </conditionalFormatting>
  <conditionalFormatting sqref="AQ30">
    <cfRule type="containsErrors" dxfId="209" priority="134">
      <formula>ISERROR(AQ30)</formula>
    </cfRule>
  </conditionalFormatting>
  <conditionalFormatting sqref="AR25">
    <cfRule type="cellIs" dxfId="208" priority="133" operator="equal">
      <formula>0</formula>
    </cfRule>
  </conditionalFormatting>
  <conditionalFormatting sqref="AR27">
    <cfRule type="cellIs" dxfId="207" priority="132" operator="equal">
      <formula>0</formula>
    </cfRule>
  </conditionalFormatting>
  <conditionalFormatting sqref="AR29">
    <cfRule type="cellIs" dxfId="206" priority="131" operator="equal">
      <formula>0</formula>
    </cfRule>
  </conditionalFormatting>
  <conditionalFormatting sqref="AQ26">
    <cfRule type="containsErrors" dxfId="205" priority="130">
      <formula>ISERROR(AQ26)</formula>
    </cfRule>
  </conditionalFormatting>
  <conditionalFormatting sqref="AQ28">
    <cfRule type="containsErrors" dxfId="204" priority="129">
      <formula>ISERROR(AQ28)</formula>
    </cfRule>
  </conditionalFormatting>
  <conditionalFormatting sqref="AQ30">
    <cfRule type="containsErrors" dxfId="203" priority="128">
      <formula>ISERROR(AQ30)</formula>
    </cfRule>
  </conditionalFormatting>
  <conditionalFormatting sqref="AR25">
    <cfRule type="cellIs" dxfId="202" priority="127" operator="equal">
      <formula>0</formula>
    </cfRule>
  </conditionalFormatting>
  <conditionalFormatting sqref="AR27">
    <cfRule type="cellIs" dxfId="201" priority="126" operator="equal">
      <formula>0</formula>
    </cfRule>
  </conditionalFormatting>
  <conditionalFormatting sqref="AR29">
    <cfRule type="cellIs" dxfId="200" priority="125" operator="equal">
      <formula>0</formula>
    </cfRule>
  </conditionalFormatting>
  <conditionalFormatting sqref="AQ26">
    <cfRule type="containsErrors" dxfId="199" priority="124">
      <formula>ISERROR(AQ26)</formula>
    </cfRule>
  </conditionalFormatting>
  <conditionalFormatting sqref="AQ28">
    <cfRule type="containsErrors" dxfId="198" priority="123">
      <formula>ISERROR(AQ28)</formula>
    </cfRule>
  </conditionalFormatting>
  <conditionalFormatting sqref="AQ30">
    <cfRule type="containsErrors" dxfId="197" priority="122">
      <formula>ISERROR(AQ30)</formula>
    </cfRule>
  </conditionalFormatting>
  <conditionalFormatting sqref="AR25">
    <cfRule type="cellIs" dxfId="196" priority="121" operator="equal">
      <formula>0</formula>
    </cfRule>
  </conditionalFormatting>
  <conditionalFormatting sqref="AR27">
    <cfRule type="cellIs" dxfId="195" priority="120" operator="equal">
      <formula>0</formula>
    </cfRule>
  </conditionalFormatting>
  <conditionalFormatting sqref="AR29">
    <cfRule type="cellIs" dxfId="194" priority="119" operator="equal">
      <formula>0</formula>
    </cfRule>
  </conditionalFormatting>
  <conditionalFormatting sqref="AQ26">
    <cfRule type="containsErrors" dxfId="193" priority="118">
      <formula>ISERROR(AQ26)</formula>
    </cfRule>
  </conditionalFormatting>
  <conditionalFormatting sqref="AQ28">
    <cfRule type="containsErrors" dxfId="192" priority="117">
      <formula>ISERROR(AQ28)</formula>
    </cfRule>
  </conditionalFormatting>
  <conditionalFormatting sqref="AQ30">
    <cfRule type="containsErrors" dxfId="191" priority="116">
      <formula>ISERROR(AQ30)</formula>
    </cfRule>
  </conditionalFormatting>
  <conditionalFormatting sqref="AR25">
    <cfRule type="cellIs" dxfId="190" priority="115" operator="equal">
      <formula>0</formula>
    </cfRule>
  </conditionalFormatting>
  <conditionalFormatting sqref="AR27">
    <cfRule type="cellIs" dxfId="189" priority="114" operator="equal">
      <formula>0</formula>
    </cfRule>
  </conditionalFormatting>
  <conditionalFormatting sqref="AR29">
    <cfRule type="cellIs" dxfId="188" priority="113" operator="equal">
      <formula>0</formula>
    </cfRule>
  </conditionalFormatting>
  <conditionalFormatting sqref="AQ26">
    <cfRule type="containsErrors" dxfId="187" priority="112">
      <formula>ISERROR(AQ26)</formula>
    </cfRule>
  </conditionalFormatting>
  <conditionalFormatting sqref="AQ28">
    <cfRule type="containsErrors" dxfId="186" priority="111">
      <formula>ISERROR(AQ28)</formula>
    </cfRule>
  </conditionalFormatting>
  <conditionalFormatting sqref="AQ30">
    <cfRule type="containsErrors" dxfId="185" priority="110">
      <formula>ISERROR(AQ30)</formula>
    </cfRule>
  </conditionalFormatting>
  <conditionalFormatting sqref="AR25">
    <cfRule type="cellIs" dxfId="184" priority="109" operator="equal">
      <formula>0</formula>
    </cfRule>
  </conditionalFormatting>
  <conditionalFormatting sqref="AR27">
    <cfRule type="cellIs" dxfId="183" priority="108" operator="equal">
      <formula>0</formula>
    </cfRule>
  </conditionalFormatting>
  <conditionalFormatting sqref="AR29">
    <cfRule type="cellIs" dxfId="182" priority="107" operator="equal">
      <formula>0</formula>
    </cfRule>
  </conditionalFormatting>
  <conditionalFormatting sqref="AQ26">
    <cfRule type="containsErrors" dxfId="181" priority="106">
      <formula>ISERROR(AQ26)</formula>
    </cfRule>
  </conditionalFormatting>
  <conditionalFormatting sqref="AQ28">
    <cfRule type="containsErrors" dxfId="180" priority="105">
      <formula>ISERROR(AQ28)</formula>
    </cfRule>
  </conditionalFormatting>
  <conditionalFormatting sqref="AQ30">
    <cfRule type="containsErrors" dxfId="179" priority="104">
      <formula>ISERROR(AQ30)</formula>
    </cfRule>
  </conditionalFormatting>
  <conditionalFormatting sqref="AR25">
    <cfRule type="cellIs" dxfId="178" priority="103" operator="equal">
      <formula>0</formula>
    </cfRule>
  </conditionalFormatting>
  <conditionalFormatting sqref="AR27">
    <cfRule type="cellIs" dxfId="177" priority="102" operator="equal">
      <formula>0</formula>
    </cfRule>
  </conditionalFormatting>
  <conditionalFormatting sqref="AR29">
    <cfRule type="cellIs" dxfId="176" priority="101" operator="equal">
      <formula>0</formula>
    </cfRule>
  </conditionalFormatting>
  <conditionalFormatting sqref="AQ26">
    <cfRule type="containsErrors" dxfId="175" priority="100">
      <formula>ISERROR(AQ26)</formula>
    </cfRule>
  </conditionalFormatting>
  <conditionalFormatting sqref="AQ28">
    <cfRule type="containsErrors" dxfId="174" priority="99">
      <formula>ISERROR(AQ28)</formula>
    </cfRule>
  </conditionalFormatting>
  <conditionalFormatting sqref="AQ30">
    <cfRule type="containsErrors" dxfId="173" priority="98">
      <formula>ISERROR(AQ30)</formula>
    </cfRule>
  </conditionalFormatting>
  <conditionalFormatting sqref="AR25">
    <cfRule type="cellIs" dxfId="172" priority="97" operator="equal">
      <formula>0</formula>
    </cfRule>
  </conditionalFormatting>
  <conditionalFormatting sqref="AR27">
    <cfRule type="cellIs" dxfId="171" priority="96" operator="equal">
      <formula>0</formula>
    </cfRule>
  </conditionalFormatting>
  <conditionalFormatting sqref="AR29">
    <cfRule type="cellIs" dxfId="170" priority="95" operator="equal">
      <formula>0</formula>
    </cfRule>
  </conditionalFormatting>
  <conditionalFormatting sqref="AQ26">
    <cfRule type="containsErrors" dxfId="169" priority="94">
      <formula>ISERROR(AQ26)</formula>
    </cfRule>
  </conditionalFormatting>
  <conditionalFormatting sqref="AQ28">
    <cfRule type="containsErrors" dxfId="168" priority="93">
      <formula>ISERROR(AQ28)</formula>
    </cfRule>
  </conditionalFormatting>
  <conditionalFormatting sqref="AQ30">
    <cfRule type="containsErrors" dxfId="167" priority="92">
      <formula>ISERROR(AQ30)</formula>
    </cfRule>
  </conditionalFormatting>
  <conditionalFormatting sqref="AR25">
    <cfRule type="cellIs" dxfId="166" priority="91" operator="equal">
      <formula>0</formula>
    </cfRule>
  </conditionalFormatting>
  <conditionalFormatting sqref="AR27">
    <cfRule type="cellIs" dxfId="165" priority="90" operator="equal">
      <formula>0</formula>
    </cfRule>
  </conditionalFormatting>
  <conditionalFormatting sqref="AR29">
    <cfRule type="cellIs" dxfId="164" priority="89" operator="equal">
      <formula>0</formula>
    </cfRule>
  </conditionalFormatting>
  <conditionalFormatting sqref="AQ26">
    <cfRule type="containsErrors" dxfId="163" priority="88">
      <formula>ISERROR(AQ26)</formula>
    </cfRule>
  </conditionalFormatting>
  <conditionalFormatting sqref="AQ28">
    <cfRule type="containsErrors" dxfId="162" priority="87">
      <formula>ISERROR(AQ28)</formula>
    </cfRule>
  </conditionalFormatting>
  <conditionalFormatting sqref="AQ30">
    <cfRule type="containsErrors" dxfId="161" priority="86">
      <formula>ISERROR(AQ30)</formula>
    </cfRule>
  </conditionalFormatting>
  <conditionalFormatting sqref="AR25">
    <cfRule type="cellIs" dxfId="160" priority="85" operator="equal">
      <formula>0</formula>
    </cfRule>
  </conditionalFormatting>
  <conditionalFormatting sqref="AR27">
    <cfRule type="cellIs" dxfId="159" priority="84" operator="equal">
      <formula>0</formula>
    </cfRule>
  </conditionalFormatting>
  <conditionalFormatting sqref="AR29">
    <cfRule type="cellIs" dxfId="158" priority="83" operator="equal">
      <formula>0</formula>
    </cfRule>
  </conditionalFormatting>
  <conditionalFormatting sqref="AQ26">
    <cfRule type="containsErrors" dxfId="157" priority="82">
      <formula>ISERROR(AQ26)</formula>
    </cfRule>
  </conditionalFormatting>
  <conditionalFormatting sqref="AQ28">
    <cfRule type="containsErrors" dxfId="156" priority="81">
      <formula>ISERROR(AQ28)</formula>
    </cfRule>
  </conditionalFormatting>
  <conditionalFormatting sqref="AQ30">
    <cfRule type="containsErrors" dxfId="155" priority="80">
      <formula>ISERROR(AQ30)</formula>
    </cfRule>
  </conditionalFormatting>
  <conditionalFormatting sqref="AR25">
    <cfRule type="cellIs" dxfId="154" priority="79" operator="equal">
      <formula>0</formula>
    </cfRule>
  </conditionalFormatting>
  <conditionalFormatting sqref="AR27">
    <cfRule type="cellIs" dxfId="153" priority="78" operator="equal">
      <formula>0</formula>
    </cfRule>
  </conditionalFormatting>
  <conditionalFormatting sqref="AR29">
    <cfRule type="cellIs" dxfId="152" priority="77" operator="equal">
      <formula>0</formula>
    </cfRule>
  </conditionalFormatting>
  <conditionalFormatting sqref="AQ26">
    <cfRule type="containsErrors" dxfId="151" priority="76">
      <formula>ISERROR(AQ26)</formula>
    </cfRule>
  </conditionalFormatting>
  <conditionalFormatting sqref="AQ28">
    <cfRule type="containsErrors" dxfId="150" priority="75">
      <formula>ISERROR(AQ28)</formula>
    </cfRule>
  </conditionalFormatting>
  <conditionalFormatting sqref="AQ30">
    <cfRule type="containsErrors" dxfId="149" priority="74">
      <formula>ISERROR(AQ30)</formula>
    </cfRule>
  </conditionalFormatting>
  <conditionalFormatting sqref="AR25">
    <cfRule type="cellIs" dxfId="148" priority="73" operator="equal">
      <formula>0</formula>
    </cfRule>
  </conditionalFormatting>
  <conditionalFormatting sqref="AR27">
    <cfRule type="cellIs" dxfId="147" priority="72" operator="equal">
      <formula>0</formula>
    </cfRule>
  </conditionalFormatting>
  <conditionalFormatting sqref="AR29">
    <cfRule type="cellIs" dxfId="146" priority="71" operator="equal">
      <formula>0</formula>
    </cfRule>
  </conditionalFormatting>
  <conditionalFormatting sqref="AQ26">
    <cfRule type="containsErrors" dxfId="145" priority="70">
      <formula>ISERROR(AQ26)</formula>
    </cfRule>
  </conditionalFormatting>
  <conditionalFormatting sqref="AQ28">
    <cfRule type="containsErrors" dxfId="144" priority="69">
      <formula>ISERROR(AQ28)</formula>
    </cfRule>
  </conditionalFormatting>
  <conditionalFormatting sqref="AQ30">
    <cfRule type="containsErrors" dxfId="143" priority="68">
      <formula>ISERROR(AQ30)</formula>
    </cfRule>
  </conditionalFormatting>
  <conditionalFormatting sqref="AR25">
    <cfRule type="cellIs" dxfId="142" priority="67" operator="equal">
      <formula>0</formula>
    </cfRule>
  </conditionalFormatting>
  <conditionalFormatting sqref="AR27">
    <cfRule type="cellIs" dxfId="141" priority="66" operator="equal">
      <formula>0</formula>
    </cfRule>
  </conditionalFormatting>
  <conditionalFormatting sqref="AR29">
    <cfRule type="cellIs" dxfId="140" priority="65" operator="equal">
      <formula>0</formula>
    </cfRule>
  </conditionalFormatting>
  <conditionalFormatting sqref="AQ26">
    <cfRule type="containsErrors" dxfId="139" priority="64">
      <formula>ISERROR(AQ26)</formula>
    </cfRule>
  </conditionalFormatting>
  <conditionalFormatting sqref="AQ28">
    <cfRule type="containsErrors" dxfId="138" priority="63">
      <formula>ISERROR(AQ28)</formula>
    </cfRule>
  </conditionalFormatting>
  <conditionalFormatting sqref="AQ30">
    <cfRule type="containsErrors" dxfId="137" priority="62">
      <formula>ISERROR(AQ30)</formula>
    </cfRule>
  </conditionalFormatting>
  <conditionalFormatting sqref="AR25">
    <cfRule type="cellIs" dxfId="136" priority="61" operator="equal">
      <formula>0</formula>
    </cfRule>
  </conditionalFormatting>
  <conditionalFormatting sqref="AR27">
    <cfRule type="cellIs" dxfId="135" priority="60" operator="equal">
      <formula>0</formula>
    </cfRule>
  </conditionalFormatting>
  <conditionalFormatting sqref="AR29">
    <cfRule type="cellIs" dxfId="134" priority="59" operator="equal">
      <formula>0</formula>
    </cfRule>
  </conditionalFormatting>
  <conditionalFormatting sqref="AQ26">
    <cfRule type="containsErrors" dxfId="133" priority="58">
      <formula>ISERROR(AQ26)</formula>
    </cfRule>
  </conditionalFormatting>
  <conditionalFormatting sqref="AQ28">
    <cfRule type="containsErrors" dxfId="132" priority="57">
      <formula>ISERROR(AQ28)</formula>
    </cfRule>
  </conditionalFormatting>
  <conditionalFormatting sqref="AQ30">
    <cfRule type="containsErrors" dxfId="131" priority="56">
      <formula>ISERROR(AQ30)</formula>
    </cfRule>
  </conditionalFormatting>
  <conditionalFormatting sqref="F8:F201">
    <cfRule type="expression" dxfId="130" priority="168">
      <formula>$D8=0</formula>
    </cfRule>
  </conditionalFormatting>
  <conditionalFormatting sqref="AT10:AV15 AZ15:BB15">
    <cfRule type="cellIs" dxfId="129" priority="44" stopIfTrue="1" operator="lessThanOrEqual">
      <formula>0</formula>
    </cfRule>
  </conditionalFormatting>
  <conditionalFormatting sqref="AT18:AV22">
    <cfRule type="cellIs" dxfId="128" priority="43" stopIfTrue="1" operator="lessThanOrEqual">
      <formula>0</formula>
    </cfRule>
  </conditionalFormatting>
  <conditionalFormatting sqref="AW18:AZ22">
    <cfRule type="cellIs" dxfId="127" priority="42" stopIfTrue="1" operator="lessThanOrEqual">
      <formula>0</formula>
    </cfRule>
  </conditionalFormatting>
  <conditionalFormatting sqref="AR25">
    <cfRule type="cellIs" dxfId="126" priority="41" operator="equal">
      <formula>0</formula>
    </cfRule>
  </conditionalFormatting>
  <conditionalFormatting sqref="AR27">
    <cfRule type="cellIs" dxfId="125" priority="40" operator="equal">
      <formula>0</formula>
    </cfRule>
  </conditionalFormatting>
  <conditionalFormatting sqref="AR29">
    <cfRule type="cellIs" dxfId="124" priority="39" operator="equal">
      <formula>0</formula>
    </cfRule>
  </conditionalFormatting>
  <conditionalFormatting sqref="AQ26">
    <cfRule type="containsErrors" dxfId="123" priority="38">
      <formula>ISERROR(AQ26)</formula>
    </cfRule>
  </conditionalFormatting>
  <conditionalFormatting sqref="AQ28">
    <cfRule type="containsErrors" dxfId="122" priority="37">
      <formula>ISERROR(AQ28)</formula>
    </cfRule>
  </conditionalFormatting>
  <conditionalFormatting sqref="AQ30">
    <cfRule type="containsErrors" dxfId="121" priority="36">
      <formula>ISERROR(AQ30)</formula>
    </cfRule>
  </conditionalFormatting>
  <conditionalFormatting sqref="AR25">
    <cfRule type="cellIs" dxfId="120" priority="35" operator="equal">
      <formula>0</formula>
    </cfRule>
  </conditionalFormatting>
  <conditionalFormatting sqref="AR27">
    <cfRule type="cellIs" dxfId="119" priority="34" operator="equal">
      <formula>0</formula>
    </cfRule>
  </conditionalFormatting>
  <conditionalFormatting sqref="AR29">
    <cfRule type="cellIs" dxfId="118" priority="33" operator="equal">
      <formula>0</formula>
    </cfRule>
  </conditionalFormatting>
  <conditionalFormatting sqref="AQ26">
    <cfRule type="containsErrors" dxfId="117" priority="32">
      <formula>ISERROR(AQ26)</formula>
    </cfRule>
  </conditionalFormatting>
  <conditionalFormatting sqref="AQ28">
    <cfRule type="containsErrors" dxfId="116" priority="31">
      <formula>ISERROR(AQ28)</formula>
    </cfRule>
  </conditionalFormatting>
  <conditionalFormatting sqref="AQ30">
    <cfRule type="containsErrors" dxfId="115" priority="30">
      <formula>ISERROR(AQ30)</formula>
    </cfRule>
  </conditionalFormatting>
  <conditionalFormatting sqref="AR25">
    <cfRule type="cellIs" dxfId="114" priority="29" operator="equal">
      <formula>0</formula>
    </cfRule>
  </conditionalFormatting>
  <conditionalFormatting sqref="AR27">
    <cfRule type="cellIs" dxfId="113" priority="28" operator="equal">
      <formula>0</formula>
    </cfRule>
  </conditionalFormatting>
  <conditionalFormatting sqref="AR29">
    <cfRule type="cellIs" dxfId="112" priority="27" operator="equal">
      <formula>0</formula>
    </cfRule>
  </conditionalFormatting>
  <conditionalFormatting sqref="AQ26">
    <cfRule type="containsErrors" dxfId="111" priority="26">
      <formula>ISERROR(AQ26)</formula>
    </cfRule>
  </conditionalFormatting>
  <conditionalFormatting sqref="AQ28">
    <cfRule type="containsErrors" dxfId="110" priority="25">
      <formula>ISERROR(AQ28)</formula>
    </cfRule>
  </conditionalFormatting>
  <conditionalFormatting sqref="AQ30">
    <cfRule type="containsErrors" dxfId="109" priority="24">
      <formula>ISERROR(AQ30)</formula>
    </cfRule>
  </conditionalFormatting>
  <conditionalFormatting sqref="AR25">
    <cfRule type="cellIs" dxfId="108" priority="23" operator="equal">
      <formula>0</formula>
    </cfRule>
  </conditionalFormatting>
  <conditionalFormatting sqref="AR27">
    <cfRule type="cellIs" dxfId="107" priority="22" operator="equal">
      <formula>0</formula>
    </cfRule>
  </conditionalFormatting>
  <conditionalFormatting sqref="AR29">
    <cfRule type="cellIs" dxfId="106" priority="21" operator="equal">
      <formula>0</formula>
    </cfRule>
  </conditionalFormatting>
  <conditionalFormatting sqref="AQ26">
    <cfRule type="containsErrors" dxfId="105" priority="20">
      <formula>ISERROR(AQ26)</formula>
    </cfRule>
  </conditionalFormatting>
  <conditionalFormatting sqref="AQ28">
    <cfRule type="containsErrors" dxfId="104" priority="19">
      <formula>ISERROR(AQ28)</formula>
    </cfRule>
  </conditionalFormatting>
  <conditionalFormatting sqref="AQ30">
    <cfRule type="containsErrors" dxfId="103" priority="18">
      <formula>ISERROR(AQ30)</formula>
    </cfRule>
  </conditionalFormatting>
  <conditionalFormatting sqref="AR25">
    <cfRule type="cellIs" dxfId="102" priority="17" operator="equal">
      <formula>0</formula>
    </cfRule>
  </conditionalFormatting>
  <conditionalFormatting sqref="AR27">
    <cfRule type="cellIs" dxfId="101" priority="16" operator="equal">
      <formula>0</formula>
    </cfRule>
  </conditionalFormatting>
  <conditionalFormatting sqref="AR29">
    <cfRule type="cellIs" dxfId="100" priority="15" operator="equal">
      <formula>0</formula>
    </cfRule>
  </conditionalFormatting>
  <conditionalFormatting sqref="AQ26">
    <cfRule type="containsErrors" dxfId="99" priority="14">
      <formula>ISERROR(AQ26)</formula>
    </cfRule>
  </conditionalFormatting>
  <conditionalFormatting sqref="AQ28">
    <cfRule type="containsErrors" dxfId="98" priority="13">
      <formula>ISERROR(AQ28)</formula>
    </cfRule>
  </conditionalFormatting>
  <conditionalFormatting sqref="AQ30">
    <cfRule type="containsErrors" dxfId="97" priority="12">
      <formula>ISERROR(AQ30)</formula>
    </cfRule>
  </conditionalFormatting>
  <conditionalFormatting sqref="AR25">
    <cfRule type="cellIs" dxfId="96" priority="11" operator="equal">
      <formula>0</formula>
    </cfRule>
  </conditionalFormatting>
  <conditionalFormatting sqref="AR27">
    <cfRule type="cellIs" dxfId="95" priority="10" operator="equal">
      <formula>0</formula>
    </cfRule>
  </conditionalFormatting>
  <conditionalFormatting sqref="AR29">
    <cfRule type="cellIs" dxfId="94" priority="9" operator="equal">
      <formula>0</formula>
    </cfRule>
  </conditionalFormatting>
  <conditionalFormatting sqref="AQ26">
    <cfRule type="containsErrors" dxfId="93" priority="8">
      <formula>ISERROR(AQ26)</formula>
    </cfRule>
  </conditionalFormatting>
  <conditionalFormatting sqref="AQ28">
    <cfRule type="containsErrors" dxfId="92" priority="7">
      <formula>ISERROR(AQ28)</formula>
    </cfRule>
  </conditionalFormatting>
  <conditionalFormatting sqref="AQ30">
    <cfRule type="containsErrors" dxfId="91" priority="6">
      <formula>ISERROR(AQ30)</formula>
    </cfRule>
  </conditionalFormatting>
  <conditionalFormatting sqref="AT10:AV15 AZ15:BB15">
    <cfRule type="cellIs" dxfId="90" priority="5" stopIfTrue="1" operator="lessThanOrEqual">
      <formula>0</formula>
    </cfRule>
  </conditionalFormatting>
  <conditionalFormatting sqref="AT18:AV22 AT26:AV30">
    <cfRule type="cellIs" dxfId="89" priority="4" stopIfTrue="1" operator="lessThanOrEqual">
      <formula>0</formula>
    </cfRule>
  </conditionalFormatting>
  <conditionalFormatting sqref="AY26:BB30 AY18:BB22">
    <cfRule type="cellIs" dxfId="88" priority="3" stopIfTrue="1" operator="lessThanOrEqual">
      <formula>0</formula>
    </cfRule>
  </conditionalFormatting>
  <conditionalFormatting sqref="AR32 AR34 AR36">
    <cfRule type="cellIs" dxfId="87" priority="2" operator="equal">
      <formula>0</formula>
    </cfRule>
  </conditionalFormatting>
  <conditionalFormatting sqref="AQ33 AQ35 AQ37">
    <cfRule type="containsErrors" dxfId="86" priority="1">
      <formula>ISERROR(AQ33)</formula>
    </cfRule>
  </conditionalFormatting>
  <pageMargins left="0.75" right="0.75" top="1" bottom="1" header="0.5" footer="0.5"/>
  <pageSetup paperSize="9" orientation="portrait" horizontalDpi="1200" verticalDpi="12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83"/>
  <sheetViews>
    <sheetView workbookViewId="0">
      <selection activeCell="I9" sqref="I9"/>
    </sheetView>
  </sheetViews>
  <sheetFormatPr defaultRowHeight="10.5" x14ac:dyDescent="0.15"/>
  <cols>
    <col min="1" max="1" width="24.5703125" style="196" customWidth="1"/>
    <col min="2" max="2" width="6.42578125" style="195" hidden="1" customWidth="1"/>
    <col min="3" max="3" width="5.140625" style="195" customWidth="1"/>
    <col min="4" max="4" width="1.42578125" style="195" customWidth="1"/>
    <col min="5" max="5" width="5.140625" style="195" customWidth="1"/>
    <col min="6" max="6" width="5.140625" style="196" customWidth="1"/>
    <col min="7" max="7" width="1.42578125" style="196" customWidth="1"/>
    <col min="8" max="9" width="5.140625" style="196" customWidth="1"/>
    <col min="10" max="10" width="1.42578125" style="196" customWidth="1"/>
    <col min="11" max="12" width="5.140625" style="196" customWidth="1"/>
    <col min="13" max="13" width="1.42578125" style="196" customWidth="1"/>
    <col min="14" max="15" width="5.140625" style="196" customWidth="1"/>
    <col min="16" max="16" width="6.42578125" style="196" hidden="1" customWidth="1"/>
    <col min="17" max="17" width="1.42578125" style="196" customWidth="1"/>
    <col min="18" max="18" width="5.140625" style="196" customWidth="1"/>
    <col min="19" max="19" width="6.42578125" style="196" hidden="1" customWidth="1"/>
    <col min="20" max="20" width="5.140625" style="196" customWidth="1"/>
    <col min="21" max="21" width="1.42578125" style="196" customWidth="1"/>
    <col min="22" max="23" width="5.140625" style="196" customWidth="1"/>
    <col min="24" max="24" width="6.42578125" style="196" hidden="1" customWidth="1"/>
    <col min="25" max="25" width="1.42578125" style="196" customWidth="1"/>
    <col min="26" max="26" width="5.140625" style="196" customWidth="1"/>
    <col min="27" max="27" width="6.42578125" style="196" hidden="1" customWidth="1"/>
    <col min="28" max="28" width="5.140625" style="196" customWidth="1"/>
    <col min="29" max="29" width="1.42578125" style="196" customWidth="1"/>
    <col min="30" max="31" width="5.140625" style="196" customWidth="1"/>
    <col min="32" max="32" width="6.42578125" style="196" hidden="1" customWidth="1"/>
    <col min="33" max="33" width="1.42578125" style="196" customWidth="1"/>
    <col min="34" max="35" width="5.140625" style="196" customWidth="1"/>
    <col min="36" max="36" width="1.42578125" style="196" customWidth="1"/>
    <col min="37" max="38" width="5.140625" style="196" customWidth="1"/>
    <col min="39" max="39" width="1.42578125" style="196" customWidth="1"/>
    <col min="40" max="40" width="5.140625" style="196" customWidth="1"/>
    <col min="41" max="41" width="1.85546875" style="196" customWidth="1"/>
    <col min="42" max="42" width="6.85546875" style="196" customWidth="1"/>
    <col min="43" max="43" width="6.42578125" style="196" customWidth="1"/>
    <col min="44" max="44" width="6.85546875" style="196" customWidth="1"/>
    <col min="45" max="45" width="6.42578125" style="196" customWidth="1"/>
    <col min="46" max="46" width="6.85546875" style="196" customWidth="1"/>
    <col min="47" max="47" width="6.42578125" style="196" customWidth="1"/>
    <col min="48" max="16384" width="9.140625" style="196"/>
  </cols>
  <sheetData>
    <row r="1" spans="1:58" ht="15" x14ac:dyDescent="0.15">
      <c r="A1" s="214" t="s">
        <v>70</v>
      </c>
      <c r="B1" s="215"/>
      <c r="C1" s="215"/>
      <c r="D1" s="215"/>
      <c r="E1" s="215"/>
      <c r="F1" s="216"/>
      <c r="G1" s="216"/>
      <c r="H1" s="216"/>
      <c r="I1" s="216"/>
      <c r="J1" s="216"/>
      <c r="K1" s="216"/>
      <c r="L1" s="216"/>
      <c r="M1" s="216"/>
      <c r="N1" s="216"/>
      <c r="O1" s="216"/>
      <c r="P1" s="216"/>
      <c r="Q1" s="216"/>
      <c r="R1" s="216"/>
      <c r="S1" s="216"/>
      <c r="T1" s="216"/>
      <c r="U1" s="216"/>
      <c r="V1" s="216"/>
      <c r="W1" s="216"/>
      <c r="X1" s="216"/>
      <c r="Y1" s="216"/>
      <c r="Z1" s="216"/>
      <c r="AA1" s="216"/>
      <c r="AB1" s="216"/>
      <c r="AC1" s="216"/>
      <c r="AD1" s="216"/>
      <c r="AE1" s="216"/>
      <c r="AF1" s="216"/>
      <c r="AG1" s="216"/>
      <c r="AH1" s="216"/>
      <c r="AI1" s="216"/>
      <c r="AJ1" s="216"/>
      <c r="AK1" s="216"/>
      <c r="AL1" s="216"/>
      <c r="AM1" s="216"/>
      <c r="AN1" s="223"/>
      <c r="AO1" s="216"/>
      <c r="AP1" s="216"/>
      <c r="AQ1" s="216"/>
      <c r="AR1" s="216"/>
      <c r="AS1" s="216"/>
      <c r="AT1" s="216"/>
      <c r="AU1" s="216"/>
      <c r="AV1" s="216"/>
      <c r="AW1" s="216"/>
      <c r="AX1" s="216"/>
      <c r="AY1" s="216"/>
      <c r="AZ1" s="216"/>
      <c r="BA1" s="216"/>
      <c r="BB1" s="216"/>
      <c r="BC1" s="216"/>
      <c r="BD1" s="216"/>
      <c r="BE1" s="216"/>
      <c r="BF1" s="216"/>
    </row>
    <row r="2" spans="1:58" ht="58.5" customHeight="1" x14ac:dyDescent="0.15">
      <c r="A2" s="259" t="s">
        <v>71</v>
      </c>
      <c r="B2" s="259"/>
      <c r="C2" s="259"/>
      <c r="D2" s="259"/>
      <c r="E2" s="259"/>
      <c r="F2" s="259"/>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s="259"/>
      <c r="AG2" s="259"/>
      <c r="AH2" s="259"/>
      <c r="AI2" s="259"/>
      <c r="AJ2" s="259"/>
      <c r="AK2" s="259"/>
      <c r="AL2" s="259"/>
      <c r="AM2" s="217"/>
      <c r="AN2" s="224"/>
      <c r="AO2" s="227"/>
      <c r="AP2" s="227"/>
      <c r="AQ2" s="227"/>
      <c r="AR2" s="227"/>
      <c r="AS2" s="227"/>
      <c r="AT2" s="227"/>
      <c r="AU2" s="227"/>
      <c r="AV2" s="227"/>
      <c r="AW2" s="227"/>
      <c r="AX2" s="227"/>
      <c r="AY2" s="227"/>
      <c r="AZ2" s="227"/>
      <c r="BA2" s="227"/>
      <c r="BB2" s="227"/>
      <c r="BC2" s="227"/>
      <c r="BD2" s="227"/>
      <c r="BE2" s="227"/>
      <c r="BF2" s="227"/>
    </row>
    <row r="3" spans="1:58" ht="15" x14ac:dyDescent="0.15">
      <c r="A3" s="220"/>
      <c r="B3" s="221"/>
      <c r="C3" s="221"/>
      <c r="D3" s="221"/>
      <c r="E3" s="221"/>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5"/>
      <c r="AO3" s="216"/>
      <c r="AP3" s="216"/>
      <c r="AQ3" s="216"/>
      <c r="AR3" s="216"/>
      <c r="AS3" s="216"/>
      <c r="AT3" s="216"/>
      <c r="AU3" s="216"/>
      <c r="AV3" s="216"/>
      <c r="AW3" s="216"/>
      <c r="AX3" s="216"/>
      <c r="AY3" s="216"/>
      <c r="AZ3" s="216"/>
      <c r="BA3" s="216"/>
      <c r="BB3" s="216"/>
      <c r="BC3" s="216"/>
      <c r="BD3" s="216"/>
      <c r="BE3" s="216"/>
      <c r="BF3" s="216"/>
    </row>
    <row r="4" spans="1:58" ht="20.100000000000001" customHeight="1" x14ac:dyDescent="0.15">
      <c r="A4" s="197" t="s">
        <v>75</v>
      </c>
      <c r="B4" s="198" t="s">
        <v>35</v>
      </c>
      <c r="C4" s="260" t="s">
        <v>35</v>
      </c>
      <c r="D4" s="261"/>
      <c r="E4" s="262"/>
      <c r="F4" s="260" t="s">
        <v>45</v>
      </c>
      <c r="G4" s="261"/>
      <c r="H4" s="262"/>
      <c r="I4" s="260" t="s">
        <v>36</v>
      </c>
      <c r="J4" s="261"/>
      <c r="K4" s="262"/>
      <c r="L4" s="260" t="s">
        <v>46</v>
      </c>
      <c r="M4" s="261"/>
      <c r="N4" s="262"/>
      <c r="O4" s="260" t="s">
        <v>37</v>
      </c>
      <c r="P4" s="261"/>
      <c r="Q4" s="261"/>
      <c r="R4" s="262"/>
      <c r="S4" s="210"/>
      <c r="T4" s="261" t="s">
        <v>47</v>
      </c>
      <c r="U4" s="261"/>
      <c r="V4" s="262"/>
      <c r="W4" s="260" t="s">
        <v>38</v>
      </c>
      <c r="X4" s="261"/>
      <c r="Y4" s="261"/>
      <c r="Z4" s="262"/>
      <c r="AA4" s="210"/>
      <c r="AB4" s="261" t="s">
        <v>48</v>
      </c>
      <c r="AC4" s="261"/>
      <c r="AD4" s="262"/>
      <c r="AE4" s="260" t="s">
        <v>39</v>
      </c>
      <c r="AF4" s="261"/>
      <c r="AG4" s="261"/>
      <c r="AH4" s="262"/>
      <c r="AI4" s="260" t="s">
        <v>49</v>
      </c>
      <c r="AJ4" s="261"/>
      <c r="AK4" s="262"/>
      <c r="AL4" s="263" t="s">
        <v>40</v>
      </c>
      <c r="AM4" s="263"/>
      <c r="AN4" s="263"/>
      <c r="AO4" s="229"/>
      <c r="AP4" s="216"/>
      <c r="AQ4" s="216"/>
      <c r="AR4" s="216"/>
      <c r="AS4" s="216"/>
      <c r="AT4" s="216"/>
      <c r="AU4" s="216"/>
      <c r="AV4" s="216"/>
      <c r="AW4" s="216"/>
      <c r="AX4" s="216"/>
      <c r="AY4" s="216"/>
      <c r="AZ4" s="216"/>
      <c r="BA4" s="216"/>
      <c r="BB4" s="216"/>
      <c r="BC4" s="216"/>
      <c r="BD4" s="216"/>
      <c r="BE4" s="216"/>
      <c r="BF4" s="216"/>
    </row>
    <row r="5" spans="1:58" ht="20.100000000000001" customHeight="1" x14ac:dyDescent="0.15">
      <c r="A5" s="199" t="s">
        <v>73</v>
      </c>
      <c r="B5" s="200">
        <v>0</v>
      </c>
      <c r="C5" s="201">
        <f>Schooloverzicht!B7</f>
        <v>89</v>
      </c>
      <c r="D5" s="202" t="s">
        <v>74</v>
      </c>
      <c r="E5" s="203">
        <f>Schooloverzicht!B6</f>
        <v>141</v>
      </c>
      <c r="F5" s="201">
        <f>Schooloverzicht!J7</f>
        <v>114</v>
      </c>
      <c r="G5" s="202" t="s">
        <v>74</v>
      </c>
      <c r="H5" s="203">
        <f>Schooloverzicht!J6</f>
        <v>164</v>
      </c>
      <c r="I5" s="201">
        <f>Schooloverzicht!B12</f>
        <v>138</v>
      </c>
      <c r="J5" s="202" t="s">
        <v>74</v>
      </c>
      <c r="K5" s="203">
        <f>Schooloverzicht!B11</f>
        <v>186</v>
      </c>
      <c r="L5" s="201">
        <f>Schooloverzicht!J12</f>
        <v>159</v>
      </c>
      <c r="M5" s="202" t="s">
        <v>74</v>
      </c>
      <c r="N5" s="202">
        <f>Schooloverzicht!J11</f>
        <v>205</v>
      </c>
      <c r="O5" s="201">
        <f>Schooloverzicht!B17</f>
        <v>62</v>
      </c>
      <c r="P5" s="202"/>
      <c r="Q5" s="202" t="s">
        <v>74</v>
      </c>
      <c r="R5" s="202">
        <f>Schooloverzicht!B16</f>
        <v>84</v>
      </c>
      <c r="S5" s="202"/>
      <c r="T5" s="201">
        <f>Schooloverzicht!J17</f>
        <v>70</v>
      </c>
      <c r="U5" s="202" t="s">
        <v>74</v>
      </c>
      <c r="V5" s="203">
        <f>Schooloverzicht!J16</f>
        <v>91</v>
      </c>
      <c r="W5" s="201">
        <f>Schooloverzicht!B22</f>
        <v>76</v>
      </c>
      <c r="X5" s="202"/>
      <c r="Y5" s="202" t="s">
        <v>74</v>
      </c>
      <c r="Z5" s="202">
        <f>Schooloverzicht!B21</f>
        <v>97</v>
      </c>
      <c r="AA5" s="202"/>
      <c r="AB5" s="201">
        <f>Schooloverzicht!J22</f>
        <v>83</v>
      </c>
      <c r="AC5" s="202" t="s">
        <v>74</v>
      </c>
      <c r="AD5" s="203">
        <f>Schooloverzicht!J21</f>
        <v>101</v>
      </c>
      <c r="AE5" s="201">
        <f>Schooloverzicht!B27</f>
        <v>91</v>
      </c>
      <c r="AF5" s="202"/>
      <c r="AG5" s="202" t="s">
        <v>74</v>
      </c>
      <c r="AH5" s="203">
        <f>Schooloverzicht!B26</f>
        <v>110</v>
      </c>
      <c r="AI5" s="202">
        <f>Schooloverzicht!J27</f>
        <v>96</v>
      </c>
      <c r="AJ5" s="202" t="s">
        <v>74</v>
      </c>
      <c r="AK5" s="202">
        <f>Schooloverzicht!J26</f>
        <v>116</v>
      </c>
      <c r="AL5" s="201">
        <f>Schooloverzicht!B32</f>
        <v>103</v>
      </c>
      <c r="AM5" s="202" t="s">
        <v>74</v>
      </c>
      <c r="AN5" s="203">
        <f>Schooloverzicht!B31</f>
        <v>121</v>
      </c>
      <c r="AO5" s="229"/>
      <c r="AP5" s="216"/>
      <c r="AQ5" s="216"/>
      <c r="AR5" s="216"/>
      <c r="AS5" s="216"/>
      <c r="AT5" s="216"/>
      <c r="AU5" s="216"/>
      <c r="AV5" s="216"/>
      <c r="AW5" s="216"/>
      <c r="AX5" s="216"/>
      <c r="AY5" s="216"/>
      <c r="AZ5" s="216"/>
      <c r="BA5" s="216"/>
      <c r="BB5" s="216"/>
      <c r="BC5" s="216"/>
      <c r="BD5" s="216"/>
      <c r="BE5" s="216"/>
      <c r="BF5" s="216"/>
    </row>
    <row r="6" spans="1:58" ht="20.100000000000001" customHeight="1" x14ac:dyDescent="0.15">
      <c r="A6" s="199" t="s">
        <v>72</v>
      </c>
      <c r="B6" s="200">
        <v>0</v>
      </c>
      <c r="C6" s="201">
        <f>Schooloverzicht!D7</f>
        <v>0</v>
      </c>
      <c r="D6" s="202" t="s">
        <v>74</v>
      </c>
      <c r="E6" s="203">
        <f>Schooloverzicht!D6</f>
        <v>0</v>
      </c>
      <c r="F6" s="201">
        <f>Schooloverzicht!$L7</f>
        <v>0</v>
      </c>
      <c r="G6" s="202" t="s">
        <v>74</v>
      </c>
      <c r="H6" s="203">
        <f>Schooloverzicht!$L6</f>
        <v>0</v>
      </c>
      <c r="I6" s="201">
        <f>Schooloverzicht!D12</f>
        <v>0</v>
      </c>
      <c r="J6" s="202" t="s">
        <v>74</v>
      </c>
      <c r="K6" s="203">
        <f>Schooloverzicht!D11</f>
        <v>0</v>
      </c>
      <c r="L6" s="201">
        <f>Schooloverzicht!$L12</f>
        <v>0</v>
      </c>
      <c r="M6" s="202" t="s">
        <v>74</v>
      </c>
      <c r="N6" s="202">
        <f>Schooloverzicht!$L11</f>
        <v>0</v>
      </c>
      <c r="O6" s="201">
        <f>Schooloverzicht!D17</f>
        <v>0</v>
      </c>
      <c r="P6" s="202"/>
      <c r="Q6" s="202" t="s">
        <v>74</v>
      </c>
      <c r="R6" s="202">
        <f>Schooloverzicht!D16</f>
        <v>0</v>
      </c>
      <c r="S6" s="202"/>
      <c r="T6" s="201">
        <f>Schooloverzicht!$L17</f>
        <v>0</v>
      </c>
      <c r="U6" s="202" t="s">
        <v>74</v>
      </c>
      <c r="V6" s="203">
        <f>Schooloverzicht!$L16</f>
        <v>0</v>
      </c>
      <c r="W6" s="201">
        <f>Schooloverzicht!D22</f>
        <v>0</v>
      </c>
      <c r="X6" s="202"/>
      <c r="Y6" s="202" t="s">
        <v>74</v>
      </c>
      <c r="Z6" s="202">
        <f>Schooloverzicht!D21</f>
        <v>0</v>
      </c>
      <c r="AA6" s="202"/>
      <c r="AB6" s="201">
        <f>Schooloverzicht!$L22</f>
        <v>0</v>
      </c>
      <c r="AC6" s="202" t="s">
        <v>74</v>
      </c>
      <c r="AD6" s="203">
        <f>Schooloverzicht!$L21</f>
        <v>0</v>
      </c>
      <c r="AE6" s="201">
        <f>Schooloverzicht!D27</f>
        <v>0</v>
      </c>
      <c r="AF6" s="202"/>
      <c r="AG6" s="202" t="s">
        <v>74</v>
      </c>
      <c r="AH6" s="203">
        <f>Schooloverzicht!D26</f>
        <v>0</v>
      </c>
      <c r="AI6" s="202">
        <f>Schooloverzicht!$L27</f>
        <v>0</v>
      </c>
      <c r="AJ6" s="202" t="s">
        <v>74</v>
      </c>
      <c r="AK6" s="202">
        <f>Schooloverzicht!$L26</f>
        <v>0</v>
      </c>
      <c r="AL6" s="201">
        <f>Schooloverzicht!D32</f>
        <v>0</v>
      </c>
      <c r="AM6" s="202" t="s">
        <v>74</v>
      </c>
      <c r="AN6" s="203">
        <f>Schooloverzicht!D31</f>
        <v>0</v>
      </c>
      <c r="AO6" s="229"/>
      <c r="AP6" s="216"/>
      <c r="AQ6" s="216"/>
      <c r="AR6" s="216"/>
      <c r="AS6" s="216"/>
      <c r="AT6" s="216"/>
      <c r="AU6" s="216"/>
      <c r="AV6" s="216"/>
      <c r="AW6" s="216"/>
      <c r="AX6" s="216"/>
      <c r="AY6" s="216"/>
      <c r="AZ6" s="216"/>
      <c r="BA6" s="216"/>
      <c r="BB6" s="216"/>
      <c r="BC6" s="216"/>
      <c r="BD6" s="216"/>
      <c r="BE6" s="216"/>
      <c r="BF6" s="216"/>
    </row>
    <row r="7" spans="1:58" ht="20.100000000000001" customHeight="1" x14ac:dyDescent="0.15">
      <c r="A7" s="199" t="s">
        <v>89</v>
      </c>
      <c r="B7" s="201">
        <v>213</v>
      </c>
      <c r="C7" s="211"/>
      <c r="D7" s="205"/>
      <c r="E7" s="213"/>
      <c r="F7" s="255">
        <v>187</v>
      </c>
      <c r="G7" s="256"/>
      <c r="H7" s="256"/>
      <c r="I7" s="256"/>
      <c r="J7" s="256"/>
      <c r="K7" s="256"/>
      <c r="L7" s="256"/>
      <c r="M7" s="256"/>
      <c r="N7" s="256"/>
      <c r="O7" s="256"/>
      <c r="P7" s="204"/>
      <c r="Q7" s="205" t="s">
        <v>74</v>
      </c>
      <c r="R7" s="257">
        <v>213</v>
      </c>
      <c r="S7" s="257"/>
      <c r="T7" s="257"/>
      <c r="U7" s="257"/>
      <c r="V7" s="257"/>
      <c r="W7" s="257"/>
      <c r="X7" s="257"/>
      <c r="Y7" s="257"/>
      <c r="Z7" s="257"/>
      <c r="AA7" s="257"/>
      <c r="AB7" s="257"/>
      <c r="AC7" s="257"/>
      <c r="AD7" s="257"/>
      <c r="AE7" s="257"/>
      <c r="AF7" s="257"/>
      <c r="AG7" s="257"/>
      <c r="AH7" s="257"/>
      <c r="AI7" s="257"/>
      <c r="AJ7" s="257"/>
      <c r="AK7" s="257"/>
      <c r="AL7" s="257"/>
      <c r="AM7" s="257"/>
      <c r="AN7" s="258"/>
      <c r="AO7" s="229"/>
      <c r="AP7" s="216"/>
      <c r="AQ7" s="216"/>
      <c r="AR7" s="216"/>
      <c r="AS7" s="216"/>
      <c r="AT7" s="216"/>
      <c r="AU7" s="216"/>
      <c r="AV7" s="216"/>
      <c r="AW7" s="216"/>
      <c r="AX7" s="216"/>
      <c r="AY7" s="216"/>
      <c r="AZ7" s="216"/>
      <c r="BA7" s="216"/>
      <c r="BB7" s="216"/>
      <c r="BC7" s="216"/>
      <c r="BD7" s="216"/>
      <c r="BE7" s="216"/>
      <c r="BF7" s="216"/>
    </row>
    <row r="8" spans="1:58" ht="20.100000000000001" customHeight="1" x14ac:dyDescent="0.15">
      <c r="A8" s="199" t="s">
        <v>90</v>
      </c>
      <c r="B8" s="200">
        <v>0</v>
      </c>
      <c r="C8" s="201">
        <f>'Schooloverzicht OC'!$D7</f>
        <v>0</v>
      </c>
      <c r="D8" s="202" t="s">
        <v>74</v>
      </c>
      <c r="E8" s="203">
        <f>'Schooloverzicht OC'!$D6</f>
        <v>0</v>
      </c>
      <c r="F8" s="201">
        <f>'Schooloverzicht OC'!$L7</f>
        <v>0</v>
      </c>
      <c r="G8" s="202" t="s">
        <v>74</v>
      </c>
      <c r="H8" s="203">
        <f>'Schooloverzicht OC'!$L6</f>
        <v>0</v>
      </c>
      <c r="I8" s="201">
        <f>'Schooloverzicht OC'!$D12</f>
        <v>0</v>
      </c>
      <c r="J8" s="202" t="s">
        <v>74</v>
      </c>
      <c r="K8" s="203">
        <f>'Schooloverzicht OC'!$D11</f>
        <v>0</v>
      </c>
      <c r="L8" s="201">
        <f>'Schooloverzicht OC'!$L12</f>
        <v>0</v>
      </c>
      <c r="M8" s="202" t="s">
        <v>74</v>
      </c>
      <c r="N8" s="202">
        <f>'Schooloverzicht OC'!$L11</f>
        <v>0</v>
      </c>
      <c r="O8" s="201">
        <f>'Schooloverzicht OC'!$D17</f>
        <v>0</v>
      </c>
      <c r="P8" s="202"/>
      <c r="Q8" s="202" t="s">
        <v>74</v>
      </c>
      <c r="R8" s="202">
        <f>'Schooloverzicht OC'!$D16</f>
        <v>0</v>
      </c>
      <c r="S8" s="202"/>
      <c r="T8" s="201">
        <f>'Schooloverzicht OC'!$L17</f>
        <v>0</v>
      </c>
      <c r="U8" s="202" t="s">
        <v>74</v>
      </c>
      <c r="V8" s="203">
        <f>'Schooloverzicht OC'!$L16</f>
        <v>0</v>
      </c>
      <c r="W8" s="201">
        <f>'Schooloverzicht OC'!$D22</f>
        <v>0</v>
      </c>
      <c r="X8" s="202"/>
      <c r="Y8" s="202" t="s">
        <v>74</v>
      </c>
      <c r="Z8" s="202">
        <f>'Schooloverzicht OC'!$D21</f>
        <v>0</v>
      </c>
      <c r="AA8" s="202"/>
      <c r="AB8" s="201">
        <f>'Schooloverzicht OC'!$L22</f>
        <v>0</v>
      </c>
      <c r="AC8" s="202" t="s">
        <v>74</v>
      </c>
      <c r="AD8" s="203">
        <f>'Schooloverzicht OC'!$L21</f>
        <v>0</v>
      </c>
      <c r="AE8" s="201">
        <f>'Schooloverzicht OC'!$D27</f>
        <v>0</v>
      </c>
      <c r="AF8" s="202"/>
      <c r="AG8" s="202" t="s">
        <v>74</v>
      </c>
      <c r="AH8" s="203">
        <f>'Schooloverzicht OC'!$D26</f>
        <v>0</v>
      </c>
      <c r="AI8" s="202">
        <f>'Schooloverzicht OC'!$L27</f>
        <v>0</v>
      </c>
      <c r="AJ8" s="202" t="s">
        <v>74</v>
      </c>
      <c r="AK8" s="202">
        <f>'Schooloverzicht OC'!$L26</f>
        <v>0</v>
      </c>
      <c r="AL8" s="201">
        <f>'Schooloverzicht OC'!$D32</f>
        <v>0</v>
      </c>
      <c r="AM8" s="202" t="s">
        <v>74</v>
      </c>
      <c r="AN8" s="203">
        <f>'Schooloverzicht OC'!$D31</f>
        <v>0</v>
      </c>
      <c r="AO8" s="229"/>
      <c r="AP8" s="216"/>
      <c r="AQ8" s="216"/>
      <c r="AR8" s="216"/>
      <c r="AS8" s="216"/>
      <c r="AT8" s="216"/>
      <c r="AU8" s="216"/>
      <c r="AV8" s="216"/>
      <c r="AW8" s="216"/>
      <c r="AX8" s="216"/>
      <c r="AY8" s="216"/>
      <c r="AZ8" s="216"/>
      <c r="BA8" s="216"/>
      <c r="BB8" s="216"/>
      <c r="BC8" s="216"/>
      <c r="BD8" s="216"/>
      <c r="BE8" s="216"/>
      <c r="BF8" s="216"/>
    </row>
    <row r="9" spans="1:58" ht="20.100000000000001" customHeight="1" x14ac:dyDescent="0.15">
      <c r="A9" s="206" t="s">
        <v>91</v>
      </c>
      <c r="B9" s="207"/>
      <c r="C9" s="209"/>
      <c r="D9" s="202" t="s">
        <v>74</v>
      </c>
      <c r="E9" s="212"/>
      <c r="F9" s="209"/>
      <c r="G9" s="202" t="s">
        <v>74</v>
      </c>
      <c r="H9" s="212"/>
      <c r="I9" s="209"/>
      <c r="J9" s="202" t="s">
        <v>74</v>
      </c>
      <c r="K9" s="212"/>
      <c r="L9" s="209"/>
      <c r="M9" s="202" t="s">
        <v>74</v>
      </c>
      <c r="N9" s="212"/>
      <c r="O9" s="209"/>
      <c r="P9" s="208"/>
      <c r="Q9" s="202" t="s">
        <v>74</v>
      </c>
      <c r="R9" s="212"/>
      <c r="S9" s="208"/>
      <c r="T9" s="209"/>
      <c r="U9" s="202" t="s">
        <v>74</v>
      </c>
      <c r="V9" s="212"/>
      <c r="W9" s="209"/>
      <c r="X9" s="208"/>
      <c r="Y9" s="202" t="s">
        <v>74</v>
      </c>
      <c r="Z9" s="212"/>
      <c r="AA9" s="208"/>
      <c r="AB9" s="209"/>
      <c r="AC9" s="202" t="s">
        <v>74</v>
      </c>
      <c r="AD9" s="212"/>
      <c r="AE9" s="209"/>
      <c r="AF9" s="208"/>
      <c r="AG9" s="202" t="s">
        <v>74</v>
      </c>
      <c r="AH9" s="212"/>
      <c r="AI9" s="209"/>
      <c r="AJ9" s="202" t="s">
        <v>74</v>
      </c>
      <c r="AK9" s="212"/>
      <c r="AL9" s="209"/>
      <c r="AM9" s="202" t="s">
        <v>74</v>
      </c>
      <c r="AN9" s="212"/>
      <c r="AO9" s="229"/>
      <c r="AP9" s="216"/>
      <c r="AQ9" s="216"/>
      <c r="AR9" s="216"/>
      <c r="AS9" s="216"/>
      <c r="AT9" s="216"/>
      <c r="AU9" s="216"/>
      <c r="AV9" s="216"/>
      <c r="AW9" s="216"/>
      <c r="AX9" s="216"/>
      <c r="AY9" s="216"/>
      <c r="AZ9" s="216"/>
      <c r="BA9" s="216"/>
      <c r="BB9" s="216"/>
      <c r="BC9" s="216"/>
      <c r="BD9" s="216"/>
      <c r="BE9" s="216"/>
      <c r="BF9" s="216"/>
    </row>
    <row r="10" spans="1:58" x14ac:dyDescent="0.15">
      <c r="A10" s="218"/>
      <c r="B10" s="219"/>
      <c r="C10" s="219"/>
      <c r="D10" s="219"/>
      <c r="E10" s="219"/>
      <c r="F10" s="218"/>
      <c r="G10" s="218"/>
      <c r="H10" s="218"/>
      <c r="I10" s="218"/>
      <c r="J10" s="218"/>
      <c r="K10" s="218"/>
      <c r="L10" s="218"/>
      <c r="M10" s="218"/>
      <c r="N10" s="218"/>
      <c r="O10" s="218"/>
      <c r="P10" s="218"/>
      <c r="Q10" s="218"/>
      <c r="R10" s="218"/>
      <c r="S10" s="218"/>
      <c r="T10" s="218"/>
      <c r="U10" s="218"/>
      <c r="V10" s="218"/>
      <c r="W10" s="218"/>
      <c r="X10" s="218"/>
      <c r="Y10" s="218"/>
      <c r="Z10" s="218"/>
      <c r="AA10" s="218"/>
      <c r="AB10" s="218"/>
      <c r="AC10" s="218"/>
      <c r="AD10" s="218"/>
      <c r="AE10" s="218"/>
      <c r="AF10" s="218"/>
      <c r="AG10" s="218"/>
      <c r="AH10" s="218"/>
      <c r="AI10" s="218"/>
      <c r="AJ10" s="218"/>
      <c r="AK10" s="218"/>
      <c r="AL10" s="218"/>
      <c r="AM10" s="218"/>
      <c r="AN10" s="226"/>
      <c r="AO10" s="216"/>
      <c r="AP10" s="216"/>
      <c r="AQ10" s="228"/>
      <c r="AR10" s="228"/>
      <c r="AS10" s="228"/>
      <c r="AT10" s="216"/>
      <c r="AU10" s="216"/>
      <c r="AV10" s="216"/>
      <c r="AW10" s="216"/>
      <c r="AX10" s="216"/>
      <c r="AY10" s="216"/>
      <c r="AZ10" s="216"/>
      <c r="BA10" s="216"/>
      <c r="BB10" s="216"/>
      <c r="BC10" s="216"/>
      <c r="BD10" s="216"/>
      <c r="BE10" s="216"/>
      <c r="BF10" s="216"/>
    </row>
    <row r="11" spans="1:58" x14ac:dyDescent="0.15">
      <c r="A11" s="216"/>
      <c r="B11" s="215"/>
      <c r="C11" s="215"/>
      <c r="D11" s="215"/>
      <c r="E11" s="215"/>
      <c r="F11" s="216"/>
      <c r="G11" s="216"/>
      <c r="H11" s="216"/>
      <c r="I11" s="216"/>
      <c r="J11" s="216"/>
      <c r="K11" s="216"/>
      <c r="L11" s="216"/>
      <c r="M11" s="216"/>
      <c r="N11" s="216"/>
      <c r="O11" s="216"/>
      <c r="P11" s="216"/>
      <c r="Q11" s="216"/>
      <c r="R11" s="216"/>
      <c r="S11" s="216"/>
      <c r="T11" s="216"/>
      <c r="U11" s="216"/>
      <c r="V11" s="216"/>
      <c r="W11" s="216"/>
      <c r="X11" s="216"/>
      <c r="Y11" s="216"/>
      <c r="Z11" s="216"/>
      <c r="AA11" s="216"/>
      <c r="AB11" s="216"/>
      <c r="AC11" s="216"/>
      <c r="AD11" s="216"/>
      <c r="AE11" s="216"/>
      <c r="AF11" s="216"/>
      <c r="AG11" s="216"/>
      <c r="AH11" s="216"/>
      <c r="AI11" s="216"/>
      <c r="AJ11" s="216"/>
      <c r="AK11" s="216"/>
      <c r="AL11" s="216"/>
      <c r="AM11" s="216"/>
      <c r="AN11" s="223"/>
      <c r="AO11" s="216"/>
      <c r="AP11" s="216"/>
      <c r="AQ11" s="228" t="s">
        <v>35</v>
      </c>
      <c r="AR11" s="228">
        <v>187</v>
      </c>
      <c r="AS11" s="228">
        <v>213</v>
      </c>
      <c r="AT11" s="216"/>
      <c r="AU11" s="216"/>
      <c r="AV11" s="216"/>
      <c r="AW11" s="216"/>
      <c r="AX11" s="216"/>
      <c r="AY11" s="216"/>
      <c r="AZ11" s="216"/>
      <c r="BA11" s="216"/>
      <c r="BB11" s="216"/>
      <c r="BC11" s="216"/>
      <c r="BD11" s="216"/>
      <c r="BE11" s="216"/>
      <c r="BF11" s="216"/>
    </row>
    <row r="12" spans="1:58" x14ac:dyDescent="0.15">
      <c r="A12" s="216"/>
      <c r="B12" s="215"/>
      <c r="C12" s="215"/>
      <c r="D12" s="215"/>
      <c r="E12" s="215"/>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16"/>
      <c r="AF12" s="216"/>
      <c r="AG12" s="216"/>
      <c r="AH12" s="216"/>
      <c r="AI12" s="216"/>
      <c r="AJ12" s="216"/>
      <c r="AK12" s="216"/>
      <c r="AL12" s="216"/>
      <c r="AM12" s="216"/>
      <c r="AN12" s="223"/>
      <c r="AO12" s="216"/>
      <c r="AP12" s="216"/>
      <c r="AQ12" s="228" t="s">
        <v>45</v>
      </c>
      <c r="AR12" s="228">
        <v>187</v>
      </c>
      <c r="AS12" s="228">
        <v>213</v>
      </c>
      <c r="AT12" s="216"/>
      <c r="AU12" s="216"/>
      <c r="AV12" s="216"/>
      <c r="AW12" s="216"/>
      <c r="AX12" s="216"/>
      <c r="AY12" s="216"/>
      <c r="AZ12" s="216"/>
      <c r="BA12" s="216"/>
      <c r="BB12" s="216"/>
      <c r="BC12" s="216"/>
      <c r="BD12" s="216"/>
      <c r="BE12" s="216"/>
      <c r="BF12" s="216"/>
    </row>
    <row r="13" spans="1:58" x14ac:dyDescent="0.15">
      <c r="A13" s="216"/>
      <c r="B13" s="215"/>
      <c r="C13" s="215"/>
      <c r="D13" s="215"/>
      <c r="E13" s="215"/>
      <c r="F13" s="216"/>
      <c r="G13" s="216"/>
      <c r="H13" s="216"/>
      <c r="I13" s="216"/>
      <c r="J13" s="216"/>
      <c r="K13" s="216"/>
      <c r="L13" s="216"/>
      <c r="M13" s="216"/>
      <c r="N13" s="216"/>
      <c r="O13" s="216"/>
      <c r="P13" s="216"/>
      <c r="Q13" s="216"/>
      <c r="R13" s="216"/>
      <c r="S13" s="216"/>
      <c r="T13" s="216"/>
      <c r="U13" s="216"/>
      <c r="V13" s="216"/>
      <c r="W13" s="216"/>
      <c r="X13" s="216"/>
      <c r="Y13" s="216"/>
      <c r="Z13" s="216"/>
      <c r="AA13" s="216"/>
      <c r="AB13" s="216"/>
      <c r="AC13" s="216"/>
      <c r="AD13" s="216"/>
      <c r="AE13" s="216"/>
      <c r="AF13" s="216"/>
      <c r="AG13" s="216"/>
      <c r="AH13" s="216"/>
      <c r="AI13" s="216"/>
      <c r="AJ13" s="216"/>
      <c r="AK13" s="216"/>
      <c r="AL13" s="216"/>
      <c r="AM13" s="216"/>
      <c r="AN13" s="223"/>
      <c r="AO13" s="216"/>
      <c r="AP13" s="216"/>
      <c r="AQ13" s="228" t="s">
        <v>36</v>
      </c>
      <c r="AR13" s="228">
        <v>187</v>
      </c>
      <c r="AS13" s="228">
        <v>213</v>
      </c>
      <c r="AT13" s="216"/>
      <c r="AU13" s="216"/>
      <c r="AV13" s="216"/>
      <c r="AW13" s="216"/>
      <c r="AX13" s="216"/>
      <c r="AY13" s="216"/>
      <c r="AZ13" s="216"/>
      <c r="BA13" s="216"/>
      <c r="BB13" s="216"/>
      <c r="BC13" s="216"/>
      <c r="BD13" s="216"/>
      <c r="BE13" s="216"/>
      <c r="BF13" s="216"/>
    </row>
    <row r="14" spans="1:58" x14ac:dyDescent="0.15">
      <c r="A14" s="216"/>
      <c r="B14" s="215"/>
      <c r="C14" s="215"/>
      <c r="D14" s="215"/>
      <c r="E14" s="215"/>
      <c r="F14" s="216"/>
      <c r="G14" s="216"/>
      <c r="H14" s="216"/>
      <c r="I14" s="216"/>
      <c r="J14" s="216"/>
      <c r="K14" s="216"/>
      <c r="L14" s="216"/>
      <c r="M14" s="216"/>
      <c r="N14" s="216"/>
      <c r="O14" s="216"/>
      <c r="P14" s="216"/>
      <c r="Q14" s="216"/>
      <c r="R14" s="216"/>
      <c r="S14" s="216"/>
      <c r="T14" s="216"/>
      <c r="U14" s="216"/>
      <c r="V14" s="216"/>
      <c r="W14" s="216"/>
      <c r="X14" s="216"/>
      <c r="Y14" s="216"/>
      <c r="Z14" s="216"/>
      <c r="AA14" s="216"/>
      <c r="AB14" s="216"/>
      <c r="AC14" s="216"/>
      <c r="AD14" s="216"/>
      <c r="AE14" s="216"/>
      <c r="AF14" s="216"/>
      <c r="AG14" s="216"/>
      <c r="AH14" s="216"/>
      <c r="AI14" s="216"/>
      <c r="AJ14" s="216"/>
      <c r="AK14" s="216"/>
      <c r="AL14" s="216"/>
      <c r="AM14" s="216"/>
      <c r="AN14" s="223"/>
      <c r="AO14" s="216"/>
      <c r="AP14" s="216"/>
      <c r="AQ14" s="228" t="s">
        <v>46</v>
      </c>
      <c r="AR14" s="228">
        <v>187</v>
      </c>
      <c r="AS14" s="228">
        <v>213</v>
      </c>
      <c r="AT14" s="216"/>
      <c r="AU14" s="216"/>
      <c r="AV14" s="216"/>
      <c r="AW14" s="216"/>
      <c r="AX14" s="216"/>
      <c r="AY14" s="216"/>
      <c r="AZ14" s="216"/>
      <c r="BA14" s="216"/>
      <c r="BB14" s="216"/>
      <c r="BC14" s="216"/>
      <c r="BD14" s="216"/>
      <c r="BE14" s="216"/>
      <c r="BF14" s="216"/>
    </row>
    <row r="15" spans="1:58" x14ac:dyDescent="0.15">
      <c r="A15" s="216"/>
      <c r="B15" s="215"/>
      <c r="C15" s="215"/>
      <c r="D15" s="215"/>
      <c r="E15" s="215"/>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6"/>
      <c r="AF15" s="216"/>
      <c r="AG15" s="216"/>
      <c r="AH15" s="216"/>
      <c r="AI15" s="216"/>
      <c r="AJ15" s="216"/>
      <c r="AK15" s="216"/>
      <c r="AL15" s="216"/>
      <c r="AM15" s="216"/>
      <c r="AN15" s="223"/>
      <c r="AO15" s="216"/>
      <c r="AP15" s="216"/>
      <c r="AQ15" s="228" t="s">
        <v>37</v>
      </c>
      <c r="AR15" s="228">
        <v>187</v>
      </c>
      <c r="AS15" s="228">
        <v>213</v>
      </c>
      <c r="AT15" s="216"/>
      <c r="AU15" s="216"/>
      <c r="AV15" s="216"/>
      <c r="AW15" s="216"/>
      <c r="AX15" s="216"/>
      <c r="AY15" s="216"/>
      <c r="AZ15" s="216"/>
      <c r="BA15" s="216"/>
      <c r="BB15" s="216"/>
      <c r="BC15" s="216"/>
      <c r="BD15" s="216"/>
      <c r="BE15" s="216"/>
      <c r="BF15" s="216"/>
    </row>
    <row r="16" spans="1:58" x14ac:dyDescent="0.15">
      <c r="A16" s="216"/>
      <c r="B16" s="215"/>
      <c r="C16" s="215"/>
      <c r="D16" s="215"/>
      <c r="E16" s="215"/>
      <c r="F16" s="216"/>
      <c r="G16" s="216"/>
      <c r="H16" s="216"/>
      <c r="I16" s="216"/>
      <c r="J16" s="216"/>
      <c r="K16" s="216"/>
      <c r="L16" s="216"/>
      <c r="M16" s="216"/>
      <c r="N16" s="216"/>
      <c r="O16" s="216"/>
      <c r="P16" s="216"/>
      <c r="Q16" s="216"/>
      <c r="R16" s="216"/>
      <c r="S16" s="216"/>
      <c r="T16" s="216"/>
      <c r="U16" s="216"/>
      <c r="V16" s="216"/>
      <c r="W16" s="216"/>
      <c r="X16" s="216"/>
      <c r="Y16" s="216"/>
      <c r="Z16" s="216"/>
      <c r="AA16" s="216"/>
      <c r="AB16" s="216"/>
      <c r="AC16" s="216"/>
      <c r="AD16" s="216"/>
      <c r="AE16" s="216"/>
      <c r="AF16" s="216"/>
      <c r="AG16" s="216"/>
      <c r="AH16" s="216"/>
      <c r="AI16" s="216"/>
      <c r="AJ16" s="216"/>
      <c r="AK16" s="216"/>
      <c r="AL16" s="216"/>
      <c r="AM16" s="216"/>
      <c r="AN16" s="223"/>
      <c r="AO16" s="216"/>
      <c r="AP16" s="216"/>
      <c r="AQ16" s="228" t="s">
        <v>47</v>
      </c>
      <c r="AR16" s="228">
        <v>187</v>
      </c>
      <c r="AS16" s="228">
        <v>213</v>
      </c>
      <c r="AT16" s="216"/>
      <c r="AU16" s="216"/>
      <c r="AV16" s="216"/>
      <c r="AW16" s="216"/>
      <c r="AX16" s="216"/>
      <c r="AY16" s="216"/>
      <c r="AZ16" s="216"/>
      <c r="BA16" s="216"/>
      <c r="BB16" s="216"/>
      <c r="BC16" s="216"/>
      <c r="BD16" s="216"/>
      <c r="BE16" s="216"/>
      <c r="BF16" s="216"/>
    </row>
    <row r="17" spans="1:58" x14ac:dyDescent="0.15">
      <c r="A17" s="216"/>
      <c r="B17" s="215"/>
      <c r="C17" s="215"/>
      <c r="D17" s="215"/>
      <c r="E17" s="215"/>
      <c r="F17" s="216"/>
      <c r="G17" s="216"/>
      <c r="H17" s="216"/>
      <c r="I17" s="216"/>
      <c r="J17" s="216"/>
      <c r="K17" s="216"/>
      <c r="L17" s="216"/>
      <c r="M17" s="216"/>
      <c r="N17" s="216"/>
      <c r="O17" s="216"/>
      <c r="P17" s="216"/>
      <c r="Q17" s="216"/>
      <c r="R17" s="216"/>
      <c r="S17" s="216"/>
      <c r="T17" s="216"/>
      <c r="U17" s="216"/>
      <c r="V17" s="216"/>
      <c r="W17" s="216"/>
      <c r="X17" s="216"/>
      <c r="Y17" s="216"/>
      <c r="Z17" s="216"/>
      <c r="AA17" s="216"/>
      <c r="AB17" s="216"/>
      <c r="AC17" s="216"/>
      <c r="AD17" s="216"/>
      <c r="AE17" s="216"/>
      <c r="AF17" s="216"/>
      <c r="AG17" s="216"/>
      <c r="AH17" s="216"/>
      <c r="AI17" s="216"/>
      <c r="AJ17" s="216"/>
      <c r="AK17" s="216"/>
      <c r="AL17" s="216"/>
      <c r="AM17" s="216"/>
      <c r="AN17" s="223"/>
      <c r="AO17" s="216"/>
      <c r="AP17" s="216"/>
      <c r="AQ17" s="228" t="s">
        <v>38</v>
      </c>
      <c r="AR17" s="228">
        <v>187</v>
      </c>
      <c r="AS17" s="228">
        <v>213</v>
      </c>
      <c r="AT17" s="216"/>
      <c r="AU17" s="216"/>
      <c r="AV17" s="216"/>
      <c r="AW17" s="216"/>
      <c r="AX17" s="216"/>
      <c r="AY17" s="216"/>
      <c r="AZ17" s="216"/>
      <c r="BA17" s="216"/>
      <c r="BB17" s="216"/>
      <c r="BC17" s="216"/>
      <c r="BD17" s="216"/>
      <c r="BE17" s="216"/>
      <c r="BF17" s="216"/>
    </row>
    <row r="18" spans="1:58" x14ac:dyDescent="0.15">
      <c r="A18" s="216"/>
      <c r="B18" s="215"/>
      <c r="C18" s="215"/>
      <c r="D18" s="215"/>
      <c r="E18" s="215"/>
      <c r="F18" s="216"/>
      <c r="G18" s="216"/>
      <c r="H18" s="216"/>
      <c r="I18" s="216"/>
      <c r="J18" s="216"/>
      <c r="K18" s="216"/>
      <c r="L18" s="216"/>
      <c r="M18" s="216"/>
      <c r="N18" s="216"/>
      <c r="O18" s="216"/>
      <c r="P18" s="216"/>
      <c r="Q18" s="216"/>
      <c r="R18" s="216"/>
      <c r="S18" s="216"/>
      <c r="T18" s="216"/>
      <c r="U18" s="216"/>
      <c r="V18" s="216"/>
      <c r="W18" s="216"/>
      <c r="X18" s="216"/>
      <c r="Y18" s="216"/>
      <c r="Z18" s="216"/>
      <c r="AA18" s="216"/>
      <c r="AB18" s="216"/>
      <c r="AC18" s="216"/>
      <c r="AD18" s="216"/>
      <c r="AE18" s="216"/>
      <c r="AF18" s="216"/>
      <c r="AG18" s="216"/>
      <c r="AH18" s="216"/>
      <c r="AI18" s="216"/>
      <c r="AJ18" s="216"/>
      <c r="AK18" s="216"/>
      <c r="AL18" s="216"/>
      <c r="AM18" s="216"/>
      <c r="AN18" s="223"/>
      <c r="AO18" s="216"/>
      <c r="AP18" s="216"/>
      <c r="AQ18" s="228" t="s">
        <v>48</v>
      </c>
      <c r="AR18" s="228">
        <v>187</v>
      </c>
      <c r="AS18" s="228">
        <v>213</v>
      </c>
      <c r="AT18" s="216"/>
      <c r="AU18" s="216"/>
      <c r="AV18" s="216"/>
      <c r="AW18" s="216"/>
      <c r="AX18" s="216"/>
      <c r="AY18" s="216"/>
      <c r="AZ18" s="216"/>
      <c r="BA18" s="216"/>
      <c r="BB18" s="216"/>
      <c r="BC18" s="216"/>
      <c r="BD18" s="216"/>
      <c r="BE18" s="216"/>
      <c r="BF18" s="216"/>
    </row>
    <row r="19" spans="1:58" x14ac:dyDescent="0.15">
      <c r="A19" s="216"/>
      <c r="B19" s="215"/>
      <c r="C19" s="215"/>
      <c r="D19" s="215"/>
      <c r="E19" s="215"/>
      <c r="F19" s="216"/>
      <c r="G19" s="216"/>
      <c r="H19" s="216"/>
      <c r="I19" s="216"/>
      <c r="J19" s="216"/>
      <c r="K19" s="216"/>
      <c r="L19" s="216"/>
      <c r="M19" s="216"/>
      <c r="N19" s="216"/>
      <c r="O19" s="216"/>
      <c r="P19" s="216"/>
      <c r="Q19" s="216"/>
      <c r="R19" s="216"/>
      <c r="S19" s="216"/>
      <c r="T19" s="216"/>
      <c r="U19" s="216"/>
      <c r="V19" s="216"/>
      <c r="W19" s="216"/>
      <c r="X19" s="216"/>
      <c r="Y19" s="216"/>
      <c r="Z19" s="216"/>
      <c r="AA19" s="216"/>
      <c r="AB19" s="216"/>
      <c r="AC19" s="216"/>
      <c r="AD19" s="216"/>
      <c r="AE19" s="216"/>
      <c r="AF19" s="216"/>
      <c r="AG19" s="216"/>
      <c r="AH19" s="216"/>
      <c r="AI19" s="216"/>
      <c r="AJ19" s="216"/>
      <c r="AK19" s="216"/>
      <c r="AL19" s="216"/>
      <c r="AM19" s="216"/>
      <c r="AN19" s="223"/>
      <c r="AO19" s="216"/>
      <c r="AP19" s="216"/>
      <c r="AQ19" s="228" t="s">
        <v>39</v>
      </c>
      <c r="AR19" s="228">
        <v>187</v>
      </c>
      <c r="AS19" s="228">
        <v>213</v>
      </c>
      <c r="AT19" s="216"/>
      <c r="AU19" s="216"/>
      <c r="AV19" s="216"/>
      <c r="AW19" s="216"/>
      <c r="AX19" s="216"/>
      <c r="AY19" s="216"/>
      <c r="AZ19" s="216"/>
      <c r="BA19" s="216"/>
      <c r="BB19" s="216"/>
      <c r="BC19" s="216"/>
      <c r="BD19" s="216"/>
      <c r="BE19" s="216"/>
      <c r="BF19" s="216"/>
    </row>
    <row r="20" spans="1:58" x14ac:dyDescent="0.15">
      <c r="A20" s="216"/>
      <c r="B20" s="215"/>
      <c r="C20" s="215"/>
      <c r="D20" s="215"/>
      <c r="E20" s="215"/>
      <c r="F20" s="216"/>
      <c r="G20" s="216"/>
      <c r="H20" s="216"/>
      <c r="I20" s="216"/>
      <c r="J20" s="216"/>
      <c r="K20" s="216"/>
      <c r="L20" s="216"/>
      <c r="M20" s="216"/>
      <c r="N20" s="216"/>
      <c r="O20" s="216"/>
      <c r="P20" s="216"/>
      <c r="Q20" s="216"/>
      <c r="R20" s="216"/>
      <c r="S20" s="216"/>
      <c r="T20" s="216"/>
      <c r="U20" s="216"/>
      <c r="V20" s="216"/>
      <c r="W20" s="216"/>
      <c r="X20" s="216"/>
      <c r="Y20" s="216"/>
      <c r="Z20" s="216"/>
      <c r="AA20" s="216"/>
      <c r="AB20" s="216"/>
      <c r="AC20" s="216"/>
      <c r="AD20" s="216"/>
      <c r="AE20" s="216"/>
      <c r="AF20" s="216"/>
      <c r="AG20" s="216"/>
      <c r="AH20" s="216"/>
      <c r="AI20" s="216"/>
      <c r="AJ20" s="216"/>
      <c r="AK20" s="216"/>
      <c r="AL20" s="216"/>
      <c r="AM20" s="216"/>
      <c r="AN20" s="223"/>
      <c r="AO20" s="216"/>
      <c r="AP20" s="216"/>
      <c r="AQ20" s="228" t="s">
        <v>49</v>
      </c>
      <c r="AR20" s="228">
        <v>187</v>
      </c>
      <c r="AS20" s="228">
        <v>213</v>
      </c>
      <c r="AT20" s="216"/>
      <c r="AU20" s="216"/>
      <c r="AV20" s="216"/>
      <c r="AW20" s="216"/>
      <c r="AX20" s="216"/>
      <c r="AY20" s="216"/>
      <c r="AZ20" s="216"/>
      <c r="BA20" s="216"/>
      <c r="BB20" s="216"/>
      <c r="BC20" s="216"/>
      <c r="BD20" s="216"/>
      <c r="BE20" s="216"/>
      <c r="BF20" s="216"/>
    </row>
    <row r="21" spans="1:58" x14ac:dyDescent="0.15">
      <c r="A21" s="216"/>
      <c r="B21" s="215"/>
      <c r="C21" s="215"/>
      <c r="D21" s="215"/>
      <c r="E21" s="215"/>
      <c r="F21" s="216"/>
      <c r="G21" s="216"/>
      <c r="H21" s="216"/>
      <c r="I21" s="216"/>
      <c r="J21" s="216"/>
      <c r="K21" s="216"/>
      <c r="L21" s="216"/>
      <c r="M21" s="216"/>
      <c r="N21" s="216"/>
      <c r="O21" s="216"/>
      <c r="P21" s="216"/>
      <c r="Q21" s="216"/>
      <c r="R21" s="216"/>
      <c r="S21" s="216"/>
      <c r="T21" s="216"/>
      <c r="U21" s="216"/>
      <c r="V21" s="216"/>
      <c r="W21" s="216"/>
      <c r="X21" s="216"/>
      <c r="Y21" s="216"/>
      <c r="Z21" s="216"/>
      <c r="AA21" s="216"/>
      <c r="AB21" s="216"/>
      <c r="AC21" s="216"/>
      <c r="AD21" s="216"/>
      <c r="AE21" s="216"/>
      <c r="AF21" s="216"/>
      <c r="AG21" s="216"/>
      <c r="AH21" s="216"/>
      <c r="AI21" s="216"/>
      <c r="AJ21" s="216"/>
      <c r="AK21" s="216"/>
      <c r="AL21" s="216"/>
      <c r="AM21" s="216"/>
      <c r="AN21" s="223"/>
      <c r="AO21" s="216"/>
      <c r="AP21" s="216"/>
      <c r="AQ21" s="228" t="s">
        <v>40</v>
      </c>
      <c r="AR21" s="228">
        <v>187</v>
      </c>
      <c r="AS21" s="228">
        <v>213</v>
      </c>
      <c r="AT21" s="216"/>
      <c r="AU21" s="216"/>
      <c r="AV21" s="216"/>
      <c r="AW21" s="216"/>
      <c r="AX21" s="216"/>
      <c r="AY21" s="216"/>
      <c r="AZ21" s="216"/>
      <c r="BA21" s="216"/>
      <c r="BB21" s="216"/>
      <c r="BC21" s="216"/>
      <c r="BD21" s="216"/>
      <c r="BE21" s="216"/>
      <c r="BF21" s="216"/>
    </row>
    <row r="22" spans="1:58" x14ac:dyDescent="0.15">
      <c r="A22" s="216"/>
      <c r="B22" s="215"/>
      <c r="C22" s="215"/>
      <c r="D22" s="215"/>
      <c r="E22" s="215"/>
      <c r="F22" s="216"/>
      <c r="G22" s="216"/>
      <c r="H22" s="216"/>
      <c r="I22" s="216"/>
      <c r="J22" s="216"/>
      <c r="K22" s="216"/>
      <c r="L22" s="216"/>
      <c r="M22" s="216"/>
      <c r="N22" s="216"/>
      <c r="O22" s="216"/>
      <c r="P22" s="216"/>
      <c r="Q22" s="216"/>
      <c r="R22" s="216"/>
      <c r="S22" s="216"/>
      <c r="T22" s="216"/>
      <c r="U22" s="216"/>
      <c r="V22" s="216"/>
      <c r="W22" s="216"/>
      <c r="X22" s="216"/>
      <c r="Y22" s="216"/>
      <c r="Z22" s="216"/>
      <c r="AA22" s="216"/>
      <c r="AB22" s="216"/>
      <c r="AC22" s="216"/>
      <c r="AD22" s="216"/>
      <c r="AE22" s="216"/>
      <c r="AF22" s="216"/>
      <c r="AG22" s="216"/>
      <c r="AH22" s="216"/>
      <c r="AI22" s="216"/>
      <c r="AJ22" s="216"/>
      <c r="AK22" s="216"/>
      <c r="AL22" s="216"/>
      <c r="AM22" s="216"/>
      <c r="AN22" s="223"/>
      <c r="AO22" s="216"/>
      <c r="AP22" s="216"/>
      <c r="AQ22" s="228"/>
      <c r="AR22" s="228"/>
      <c r="AS22" s="228"/>
      <c r="AT22" s="216"/>
      <c r="AU22" s="216"/>
      <c r="AV22" s="216"/>
      <c r="AW22" s="216"/>
      <c r="AX22" s="216"/>
      <c r="AY22" s="216"/>
      <c r="AZ22" s="216"/>
      <c r="BA22" s="216"/>
      <c r="BB22" s="216"/>
      <c r="BC22" s="216"/>
      <c r="BD22" s="216"/>
      <c r="BE22" s="216"/>
      <c r="BF22" s="216"/>
    </row>
    <row r="23" spans="1:58" x14ac:dyDescent="0.15">
      <c r="A23" s="216"/>
      <c r="B23" s="215"/>
      <c r="C23" s="215"/>
      <c r="D23" s="215"/>
      <c r="E23" s="215"/>
      <c r="F23" s="216"/>
      <c r="G23" s="216"/>
      <c r="H23" s="216"/>
      <c r="I23" s="216"/>
      <c r="J23" s="216"/>
      <c r="K23" s="216"/>
      <c r="L23" s="216"/>
      <c r="M23" s="216"/>
      <c r="N23" s="216"/>
      <c r="O23" s="216"/>
      <c r="P23" s="216"/>
      <c r="Q23" s="216"/>
      <c r="R23" s="216"/>
      <c r="S23" s="216"/>
      <c r="T23" s="216"/>
      <c r="U23" s="216"/>
      <c r="V23" s="216"/>
      <c r="W23" s="216"/>
      <c r="X23" s="216"/>
      <c r="Y23" s="216"/>
      <c r="Z23" s="216"/>
      <c r="AA23" s="216"/>
      <c r="AB23" s="216"/>
      <c r="AC23" s="216"/>
      <c r="AD23" s="216"/>
      <c r="AE23" s="216"/>
      <c r="AF23" s="216"/>
      <c r="AG23" s="216"/>
      <c r="AH23" s="216"/>
      <c r="AI23" s="216"/>
      <c r="AJ23" s="216"/>
      <c r="AK23" s="216"/>
      <c r="AL23" s="216"/>
      <c r="AM23" s="216"/>
      <c r="AN23" s="223"/>
      <c r="AO23" s="216"/>
      <c r="AP23" s="216"/>
      <c r="AQ23" s="216"/>
      <c r="AR23" s="216"/>
      <c r="AS23" s="216"/>
      <c r="AT23" s="216"/>
      <c r="AU23" s="216"/>
      <c r="AV23" s="216"/>
      <c r="AW23" s="216"/>
      <c r="AX23" s="216"/>
      <c r="AY23" s="216"/>
      <c r="AZ23" s="216"/>
      <c r="BA23" s="216"/>
      <c r="BB23" s="216"/>
      <c r="BC23" s="216"/>
      <c r="BD23" s="216"/>
      <c r="BE23" s="216"/>
      <c r="BF23" s="216"/>
    </row>
    <row r="24" spans="1:58" x14ac:dyDescent="0.15">
      <c r="A24" s="216"/>
      <c r="B24" s="215"/>
      <c r="C24" s="215"/>
      <c r="D24" s="215"/>
      <c r="E24" s="215"/>
      <c r="F24" s="216"/>
      <c r="G24" s="216"/>
      <c r="H24" s="216"/>
      <c r="I24" s="216"/>
      <c r="J24" s="216"/>
      <c r="K24" s="216"/>
      <c r="L24" s="216"/>
      <c r="M24" s="216"/>
      <c r="N24" s="216"/>
      <c r="O24" s="216"/>
      <c r="P24" s="216"/>
      <c r="Q24" s="216"/>
      <c r="R24" s="216"/>
      <c r="S24" s="216"/>
      <c r="T24" s="216"/>
      <c r="U24" s="216"/>
      <c r="V24" s="216"/>
      <c r="W24" s="216"/>
      <c r="X24" s="216"/>
      <c r="Y24" s="216"/>
      <c r="Z24" s="216"/>
      <c r="AA24" s="216"/>
      <c r="AB24" s="216"/>
      <c r="AC24" s="216"/>
      <c r="AD24" s="216"/>
      <c r="AE24" s="216"/>
      <c r="AF24" s="216"/>
      <c r="AG24" s="216"/>
      <c r="AH24" s="216"/>
      <c r="AI24" s="216"/>
      <c r="AJ24" s="216"/>
      <c r="AK24" s="216"/>
      <c r="AL24" s="216"/>
      <c r="AM24" s="216"/>
      <c r="AN24" s="223"/>
      <c r="AO24" s="216"/>
      <c r="AP24" s="216"/>
      <c r="AQ24" s="216"/>
      <c r="AR24" s="216"/>
      <c r="AS24" s="216"/>
      <c r="AT24" s="216"/>
      <c r="AU24" s="216"/>
      <c r="AV24" s="216"/>
      <c r="AW24" s="216"/>
      <c r="AX24" s="216"/>
      <c r="AY24" s="216"/>
      <c r="AZ24" s="216"/>
      <c r="BA24" s="216"/>
      <c r="BB24" s="216"/>
      <c r="BC24" s="216"/>
      <c r="BD24" s="216"/>
      <c r="BE24" s="216"/>
      <c r="BF24" s="216"/>
    </row>
    <row r="25" spans="1:58" x14ac:dyDescent="0.15">
      <c r="A25" s="216"/>
      <c r="B25" s="215"/>
      <c r="C25" s="215"/>
      <c r="D25" s="215"/>
      <c r="E25" s="215"/>
      <c r="F25" s="216"/>
      <c r="G25" s="216"/>
      <c r="H25" s="216"/>
      <c r="I25" s="216"/>
      <c r="J25" s="216"/>
      <c r="K25" s="216"/>
      <c r="L25" s="216"/>
      <c r="M25" s="216"/>
      <c r="N25" s="216"/>
      <c r="O25" s="216"/>
      <c r="P25" s="216"/>
      <c r="Q25" s="216"/>
      <c r="R25" s="216"/>
      <c r="S25" s="216"/>
      <c r="T25" s="216"/>
      <c r="U25" s="216"/>
      <c r="V25" s="216"/>
      <c r="W25" s="216"/>
      <c r="X25" s="216"/>
      <c r="Y25" s="216"/>
      <c r="Z25" s="216"/>
      <c r="AA25" s="216"/>
      <c r="AB25" s="216"/>
      <c r="AC25" s="216"/>
      <c r="AD25" s="216"/>
      <c r="AE25" s="216"/>
      <c r="AF25" s="216"/>
      <c r="AG25" s="216"/>
      <c r="AH25" s="216"/>
      <c r="AI25" s="216"/>
      <c r="AJ25" s="216"/>
      <c r="AK25" s="216"/>
      <c r="AL25" s="216"/>
      <c r="AM25" s="216"/>
      <c r="AN25" s="223"/>
      <c r="AO25" s="216"/>
      <c r="AP25" s="216"/>
      <c r="AQ25" s="216"/>
      <c r="AR25" s="216"/>
      <c r="AS25" s="216"/>
      <c r="AT25" s="216"/>
      <c r="AU25" s="216"/>
      <c r="AV25" s="216"/>
      <c r="AW25" s="216"/>
      <c r="AX25" s="216"/>
      <c r="AY25" s="216"/>
      <c r="AZ25" s="216"/>
      <c r="BA25" s="216"/>
      <c r="BB25" s="216"/>
      <c r="BC25" s="216"/>
      <c r="BD25" s="216"/>
      <c r="BE25" s="216"/>
      <c r="BF25" s="216"/>
    </row>
    <row r="26" spans="1:58" x14ac:dyDescent="0.15">
      <c r="A26" s="216"/>
      <c r="B26" s="215"/>
      <c r="C26" s="215"/>
      <c r="D26" s="215"/>
      <c r="E26" s="215"/>
      <c r="F26" s="216"/>
      <c r="G26" s="216"/>
      <c r="H26" s="216"/>
      <c r="I26" s="216"/>
      <c r="J26" s="216"/>
      <c r="K26" s="216"/>
      <c r="L26" s="216"/>
      <c r="M26" s="216"/>
      <c r="N26" s="216"/>
      <c r="O26" s="216"/>
      <c r="P26" s="216"/>
      <c r="Q26" s="216"/>
      <c r="R26" s="216"/>
      <c r="S26" s="216"/>
      <c r="T26" s="216"/>
      <c r="U26" s="216"/>
      <c r="V26" s="216"/>
      <c r="W26" s="216"/>
      <c r="X26" s="216"/>
      <c r="Y26" s="216"/>
      <c r="Z26" s="216"/>
      <c r="AA26" s="216"/>
      <c r="AB26" s="216"/>
      <c r="AC26" s="216"/>
      <c r="AD26" s="216"/>
      <c r="AE26" s="216"/>
      <c r="AF26" s="216"/>
      <c r="AG26" s="216"/>
      <c r="AH26" s="216"/>
      <c r="AI26" s="216"/>
      <c r="AJ26" s="216"/>
      <c r="AK26" s="216"/>
      <c r="AL26" s="216"/>
      <c r="AM26" s="216"/>
      <c r="AN26" s="223"/>
      <c r="AO26" s="216"/>
      <c r="AP26" s="216"/>
      <c r="AQ26" s="216"/>
      <c r="AR26" s="216"/>
      <c r="AS26" s="216"/>
      <c r="AT26" s="216"/>
      <c r="AU26" s="216"/>
      <c r="AV26" s="216"/>
      <c r="AW26" s="216"/>
      <c r="AX26" s="216"/>
      <c r="AY26" s="216"/>
      <c r="AZ26" s="216"/>
      <c r="BA26" s="216"/>
      <c r="BB26" s="216"/>
      <c r="BC26" s="216"/>
      <c r="BD26" s="216"/>
      <c r="BE26" s="216"/>
      <c r="BF26" s="216"/>
    </row>
    <row r="27" spans="1:58" x14ac:dyDescent="0.15">
      <c r="A27" s="216"/>
      <c r="B27" s="215"/>
      <c r="C27" s="215"/>
      <c r="D27" s="215"/>
      <c r="E27" s="215"/>
      <c r="F27" s="216"/>
      <c r="G27" s="216"/>
      <c r="H27" s="216"/>
      <c r="I27" s="216"/>
      <c r="J27" s="216"/>
      <c r="K27" s="216"/>
      <c r="L27" s="216"/>
      <c r="M27" s="216"/>
      <c r="N27" s="216"/>
      <c r="O27" s="216"/>
      <c r="P27" s="216"/>
      <c r="Q27" s="216"/>
      <c r="R27" s="216"/>
      <c r="S27" s="216"/>
      <c r="T27" s="216"/>
      <c r="U27" s="216"/>
      <c r="V27" s="216"/>
      <c r="W27" s="216"/>
      <c r="X27" s="216"/>
      <c r="Y27" s="216"/>
      <c r="Z27" s="216"/>
      <c r="AA27" s="216"/>
      <c r="AB27" s="216"/>
      <c r="AC27" s="216"/>
      <c r="AD27" s="216"/>
      <c r="AE27" s="216"/>
      <c r="AF27" s="216"/>
      <c r="AG27" s="216"/>
      <c r="AH27" s="216"/>
      <c r="AI27" s="216"/>
      <c r="AJ27" s="216"/>
      <c r="AK27" s="216"/>
      <c r="AL27" s="216"/>
      <c r="AM27" s="216"/>
      <c r="AN27" s="223"/>
      <c r="AO27" s="216"/>
      <c r="AP27" s="216"/>
      <c r="AQ27" s="216"/>
      <c r="AR27" s="216"/>
      <c r="AS27" s="216"/>
      <c r="AT27" s="216"/>
      <c r="AU27" s="216"/>
      <c r="AV27" s="216"/>
      <c r="AW27" s="216"/>
      <c r="AX27" s="216"/>
      <c r="AY27" s="216"/>
      <c r="AZ27" s="216"/>
      <c r="BA27" s="216"/>
      <c r="BB27" s="216"/>
      <c r="BC27" s="216"/>
      <c r="BD27" s="216"/>
      <c r="BE27" s="216"/>
      <c r="BF27" s="216"/>
    </row>
    <row r="28" spans="1:58" x14ac:dyDescent="0.15">
      <c r="A28" s="216"/>
      <c r="B28" s="215"/>
      <c r="C28" s="215"/>
      <c r="D28" s="215"/>
      <c r="E28" s="215"/>
      <c r="F28" s="216"/>
      <c r="G28" s="216"/>
      <c r="H28" s="216"/>
      <c r="I28" s="216"/>
      <c r="J28" s="216"/>
      <c r="K28" s="216"/>
      <c r="L28" s="216"/>
      <c r="M28" s="216"/>
      <c r="N28" s="216"/>
      <c r="O28" s="216"/>
      <c r="P28" s="216"/>
      <c r="Q28" s="216"/>
      <c r="R28" s="216"/>
      <c r="S28" s="216"/>
      <c r="T28" s="216"/>
      <c r="U28" s="216"/>
      <c r="V28" s="216"/>
      <c r="W28" s="216"/>
      <c r="X28" s="216"/>
      <c r="Y28" s="216"/>
      <c r="Z28" s="216"/>
      <c r="AA28" s="216"/>
      <c r="AB28" s="216"/>
      <c r="AC28" s="216"/>
      <c r="AD28" s="216"/>
      <c r="AE28" s="216"/>
      <c r="AF28" s="216"/>
      <c r="AG28" s="216"/>
      <c r="AH28" s="216"/>
      <c r="AI28" s="216"/>
      <c r="AJ28" s="216"/>
      <c r="AK28" s="216"/>
      <c r="AL28" s="216"/>
      <c r="AM28" s="216"/>
      <c r="AN28" s="223"/>
      <c r="AO28" s="216"/>
      <c r="AP28" s="216"/>
      <c r="AQ28" s="216"/>
      <c r="AR28" s="216"/>
      <c r="AS28" s="216"/>
      <c r="AT28" s="216"/>
      <c r="AU28" s="216"/>
      <c r="AV28" s="216"/>
      <c r="AW28" s="216"/>
      <c r="AX28" s="216"/>
      <c r="AY28" s="216"/>
      <c r="AZ28" s="216"/>
      <c r="BA28" s="216"/>
      <c r="BB28" s="216"/>
      <c r="BC28" s="216"/>
      <c r="BD28" s="216"/>
      <c r="BE28" s="216"/>
      <c r="BF28" s="216"/>
    </row>
    <row r="29" spans="1:58" x14ac:dyDescent="0.15">
      <c r="A29" s="216"/>
      <c r="B29" s="215"/>
      <c r="C29" s="215"/>
      <c r="D29" s="215"/>
      <c r="E29" s="215"/>
      <c r="F29" s="216"/>
      <c r="G29" s="216"/>
      <c r="H29" s="216"/>
      <c r="I29" s="216"/>
      <c r="J29" s="216"/>
      <c r="K29" s="216"/>
      <c r="L29" s="216"/>
      <c r="M29" s="216"/>
      <c r="N29" s="216"/>
      <c r="O29" s="216"/>
      <c r="P29" s="216"/>
      <c r="Q29" s="216"/>
      <c r="R29" s="216"/>
      <c r="S29" s="216"/>
      <c r="T29" s="216"/>
      <c r="U29" s="216"/>
      <c r="V29" s="216"/>
      <c r="W29" s="216"/>
      <c r="X29" s="216"/>
      <c r="Y29" s="216"/>
      <c r="Z29" s="216"/>
      <c r="AA29" s="216"/>
      <c r="AB29" s="216"/>
      <c r="AC29" s="216"/>
      <c r="AD29" s="216"/>
      <c r="AE29" s="216"/>
      <c r="AF29" s="216"/>
      <c r="AG29" s="216"/>
      <c r="AH29" s="216"/>
      <c r="AI29" s="216"/>
      <c r="AJ29" s="216"/>
      <c r="AK29" s="216"/>
      <c r="AL29" s="216"/>
      <c r="AM29" s="216"/>
      <c r="AN29" s="223"/>
      <c r="AO29" s="216"/>
      <c r="AP29" s="216"/>
      <c r="AQ29" s="216"/>
      <c r="AR29" s="216"/>
      <c r="AS29" s="216"/>
      <c r="AT29" s="216"/>
      <c r="AU29" s="216"/>
      <c r="AV29" s="216"/>
      <c r="AW29" s="216"/>
      <c r="AX29" s="216"/>
      <c r="AY29" s="216"/>
      <c r="AZ29" s="216"/>
      <c r="BA29" s="216"/>
      <c r="BB29" s="216"/>
      <c r="BC29" s="216"/>
      <c r="BD29" s="216"/>
      <c r="BE29" s="216"/>
      <c r="BF29" s="216"/>
    </row>
    <row r="30" spans="1:58" x14ac:dyDescent="0.15">
      <c r="A30" s="216"/>
      <c r="B30" s="215"/>
      <c r="C30" s="215"/>
      <c r="D30" s="215"/>
      <c r="E30" s="215"/>
      <c r="F30" s="216"/>
      <c r="G30" s="216"/>
      <c r="H30" s="216"/>
      <c r="I30" s="216"/>
      <c r="J30" s="216"/>
      <c r="K30" s="216"/>
      <c r="L30" s="216"/>
      <c r="M30" s="216"/>
      <c r="N30" s="216"/>
      <c r="O30" s="216"/>
      <c r="P30" s="216"/>
      <c r="Q30" s="216"/>
      <c r="R30" s="216"/>
      <c r="S30" s="216"/>
      <c r="T30" s="216"/>
      <c r="U30" s="216"/>
      <c r="V30" s="216"/>
      <c r="W30" s="216"/>
      <c r="X30" s="216"/>
      <c r="Y30" s="216"/>
      <c r="Z30" s="216"/>
      <c r="AA30" s="216"/>
      <c r="AB30" s="216"/>
      <c r="AC30" s="216"/>
      <c r="AD30" s="216"/>
      <c r="AE30" s="216"/>
      <c r="AF30" s="216"/>
      <c r="AG30" s="216"/>
      <c r="AH30" s="216"/>
      <c r="AI30" s="216"/>
      <c r="AJ30" s="216"/>
      <c r="AK30" s="216"/>
      <c r="AL30" s="216"/>
      <c r="AM30" s="216"/>
      <c r="AN30" s="223"/>
      <c r="AO30" s="216"/>
      <c r="AP30" s="216"/>
      <c r="AQ30" s="216"/>
      <c r="AR30" s="216"/>
      <c r="AS30" s="216"/>
      <c r="AT30" s="216"/>
      <c r="AU30" s="216"/>
      <c r="AV30" s="216"/>
      <c r="AW30" s="216"/>
      <c r="AX30" s="216"/>
      <c r="AY30" s="216"/>
      <c r="AZ30" s="216"/>
      <c r="BA30" s="216"/>
      <c r="BB30" s="216"/>
      <c r="BC30" s="216"/>
      <c r="BD30" s="216"/>
      <c r="BE30" s="216"/>
      <c r="BF30" s="216"/>
    </row>
    <row r="31" spans="1:58" x14ac:dyDescent="0.15">
      <c r="A31" s="216"/>
      <c r="B31" s="215"/>
      <c r="C31" s="215"/>
      <c r="D31" s="215"/>
      <c r="E31" s="215"/>
      <c r="F31" s="216"/>
      <c r="G31" s="216"/>
      <c r="H31" s="216"/>
      <c r="I31" s="216"/>
      <c r="J31" s="216"/>
      <c r="K31" s="216"/>
      <c r="L31" s="216"/>
      <c r="M31" s="216"/>
      <c r="N31" s="216"/>
      <c r="O31" s="216"/>
      <c r="P31" s="216"/>
      <c r="Q31" s="216"/>
      <c r="R31" s="216"/>
      <c r="S31" s="216"/>
      <c r="T31" s="216"/>
      <c r="U31" s="216"/>
      <c r="V31" s="216"/>
      <c r="W31" s="216"/>
      <c r="X31" s="216"/>
      <c r="Y31" s="216"/>
      <c r="Z31" s="216"/>
      <c r="AA31" s="216"/>
      <c r="AB31" s="216"/>
      <c r="AC31" s="216"/>
      <c r="AD31" s="216"/>
      <c r="AE31" s="216"/>
      <c r="AF31" s="216"/>
      <c r="AG31" s="216"/>
      <c r="AH31" s="216"/>
      <c r="AI31" s="216"/>
      <c r="AJ31" s="216"/>
      <c r="AK31" s="216"/>
      <c r="AL31" s="216"/>
      <c r="AM31" s="216"/>
      <c r="AN31" s="223"/>
      <c r="AO31" s="216"/>
      <c r="AP31" s="216"/>
      <c r="AQ31" s="216"/>
      <c r="AR31" s="216"/>
      <c r="AS31" s="216"/>
      <c r="AT31" s="216"/>
      <c r="AU31" s="216"/>
      <c r="AV31" s="216"/>
      <c r="AW31" s="216"/>
      <c r="AX31" s="216"/>
      <c r="AY31" s="216"/>
      <c r="AZ31" s="216"/>
      <c r="BA31" s="216"/>
      <c r="BB31" s="216"/>
      <c r="BC31" s="216"/>
      <c r="BD31" s="216"/>
      <c r="BE31" s="216"/>
      <c r="BF31" s="216"/>
    </row>
    <row r="32" spans="1:58" x14ac:dyDescent="0.15">
      <c r="A32" s="216"/>
      <c r="B32" s="215"/>
      <c r="C32" s="215"/>
      <c r="D32" s="215"/>
      <c r="E32" s="215"/>
      <c r="F32" s="216"/>
      <c r="G32" s="216"/>
      <c r="H32" s="216"/>
      <c r="I32" s="216"/>
      <c r="J32" s="216"/>
      <c r="K32" s="216"/>
      <c r="L32" s="216"/>
      <c r="M32" s="216"/>
      <c r="N32" s="216"/>
      <c r="O32" s="216"/>
      <c r="P32" s="216"/>
      <c r="Q32" s="216"/>
      <c r="R32" s="216"/>
      <c r="S32" s="216"/>
      <c r="T32" s="216"/>
      <c r="U32" s="216"/>
      <c r="V32" s="216"/>
      <c r="W32" s="216"/>
      <c r="X32" s="216"/>
      <c r="Y32" s="216"/>
      <c r="Z32" s="216"/>
      <c r="AA32" s="216"/>
      <c r="AB32" s="216"/>
      <c r="AC32" s="216"/>
      <c r="AD32" s="216"/>
      <c r="AE32" s="216"/>
      <c r="AF32" s="216"/>
      <c r="AG32" s="216"/>
      <c r="AH32" s="216"/>
      <c r="AI32" s="216"/>
      <c r="AJ32" s="216"/>
      <c r="AK32" s="216"/>
      <c r="AL32" s="216"/>
      <c r="AM32" s="216"/>
      <c r="AN32" s="223"/>
      <c r="AO32" s="216"/>
      <c r="AP32" s="216"/>
      <c r="AQ32" s="216"/>
      <c r="AR32" s="216"/>
      <c r="AS32" s="216"/>
      <c r="AT32" s="216"/>
      <c r="AU32" s="216"/>
      <c r="AV32" s="216"/>
      <c r="AW32" s="216"/>
      <c r="AX32" s="216"/>
      <c r="AY32" s="216"/>
      <c r="AZ32" s="216"/>
      <c r="BA32" s="216"/>
      <c r="BB32" s="216"/>
      <c r="BC32" s="216"/>
      <c r="BD32" s="216"/>
      <c r="BE32" s="216"/>
      <c r="BF32" s="216"/>
    </row>
    <row r="33" spans="1:61" x14ac:dyDescent="0.15">
      <c r="A33" s="216"/>
      <c r="B33" s="215"/>
      <c r="C33" s="215"/>
      <c r="D33" s="215"/>
      <c r="E33" s="215"/>
      <c r="F33" s="216"/>
      <c r="G33" s="216"/>
      <c r="H33" s="216"/>
      <c r="I33" s="216"/>
      <c r="J33" s="216"/>
      <c r="K33" s="216"/>
      <c r="L33" s="216"/>
      <c r="M33" s="216"/>
      <c r="N33" s="216"/>
      <c r="O33" s="216"/>
      <c r="P33" s="216"/>
      <c r="Q33" s="216"/>
      <c r="R33" s="216"/>
      <c r="S33" s="216"/>
      <c r="T33" s="216"/>
      <c r="U33" s="216"/>
      <c r="V33" s="216"/>
      <c r="W33" s="216"/>
      <c r="X33" s="216"/>
      <c r="Y33" s="216"/>
      <c r="Z33" s="216"/>
      <c r="AA33" s="216"/>
      <c r="AB33" s="216"/>
      <c r="AC33" s="216"/>
      <c r="AD33" s="216"/>
      <c r="AE33" s="216"/>
      <c r="AF33" s="216"/>
      <c r="AG33" s="216"/>
      <c r="AH33" s="216"/>
      <c r="AI33" s="216"/>
      <c r="AJ33" s="216"/>
      <c r="AK33" s="216"/>
      <c r="AL33" s="216"/>
      <c r="AM33" s="216"/>
      <c r="AN33" s="223"/>
      <c r="AO33" s="216"/>
      <c r="AP33" s="216"/>
      <c r="AQ33" s="216"/>
      <c r="AR33" s="216"/>
      <c r="AS33" s="216"/>
      <c r="AT33" s="216"/>
      <c r="AU33" s="216"/>
      <c r="AV33" s="216"/>
      <c r="AW33" s="216"/>
      <c r="AX33" s="216"/>
      <c r="AY33" s="216"/>
      <c r="AZ33" s="216"/>
      <c r="BA33" s="216"/>
      <c r="BB33" s="216"/>
      <c r="BC33" s="216"/>
      <c r="BD33" s="216"/>
      <c r="BE33" s="216"/>
      <c r="BF33" s="216"/>
    </row>
    <row r="34" spans="1:61" x14ac:dyDescent="0.15">
      <c r="A34" s="216"/>
      <c r="B34" s="215"/>
      <c r="C34" s="215"/>
      <c r="D34" s="215"/>
      <c r="E34" s="215"/>
      <c r="F34" s="216"/>
      <c r="G34" s="216"/>
      <c r="H34" s="216"/>
      <c r="I34" s="216"/>
      <c r="J34" s="216"/>
      <c r="K34" s="216"/>
      <c r="L34" s="216"/>
      <c r="M34" s="216"/>
      <c r="N34" s="216"/>
      <c r="O34" s="216"/>
      <c r="P34" s="216"/>
      <c r="Q34" s="216"/>
      <c r="R34" s="216"/>
      <c r="S34" s="216"/>
      <c r="T34" s="216"/>
      <c r="U34" s="216"/>
      <c r="V34" s="216"/>
      <c r="W34" s="216"/>
      <c r="X34" s="216"/>
      <c r="Y34" s="216"/>
      <c r="Z34" s="216"/>
      <c r="AA34" s="216"/>
      <c r="AB34" s="216"/>
      <c r="AC34" s="216"/>
      <c r="AD34" s="216"/>
      <c r="AE34" s="216"/>
      <c r="AF34" s="216"/>
      <c r="AG34" s="216"/>
      <c r="AH34" s="216"/>
      <c r="AI34" s="216"/>
      <c r="AJ34" s="216"/>
      <c r="AK34" s="216"/>
      <c r="AL34" s="216"/>
      <c r="AM34" s="216"/>
      <c r="AN34" s="223"/>
      <c r="AO34" s="216"/>
      <c r="AP34" s="216"/>
      <c r="AQ34" s="216"/>
      <c r="AR34" s="216"/>
      <c r="AS34" s="216"/>
      <c r="AT34" s="216"/>
      <c r="AU34" s="216"/>
      <c r="AV34" s="216"/>
      <c r="AW34" s="216"/>
      <c r="AX34" s="216"/>
      <c r="AY34" s="216"/>
      <c r="AZ34" s="216"/>
      <c r="BA34" s="216"/>
      <c r="BB34" s="216"/>
      <c r="BC34" s="216"/>
      <c r="BD34" s="216"/>
      <c r="BE34" s="216"/>
      <c r="BF34" s="216"/>
    </row>
    <row r="35" spans="1:61" x14ac:dyDescent="0.15">
      <c r="A35" s="222"/>
      <c r="B35" s="221"/>
      <c r="C35" s="221"/>
      <c r="D35" s="221"/>
      <c r="E35" s="221"/>
      <c r="F35" s="222"/>
      <c r="G35" s="222"/>
      <c r="H35" s="222"/>
      <c r="I35" s="222"/>
      <c r="J35" s="222"/>
      <c r="K35" s="222"/>
      <c r="L35" s="222"/>
      <c r="M35" s="222"/>
      <c r="N35" s="222"/>
      <c r="O35" s="222"/>
      <c r="P35" s="222"/>
      <c r="Q35" s="222"/>
      <c r="R35" s="222"/>
      <c r="S35" s="222"/>
      <c r="T35" s="222"/>
      <c r="U35" s="222"/>
      <c r="V35" s="222"/>
      <c r="W35" s="222"/>
      <c r="X35" s="222"/>
      <c r="Y35" s="222"/>
      <c r="Z35" s="222"/>
      <c r="AA35" s="222"/>
      <c r="AB35" s="222"/>
      <c r="AC35" s="222"/>
      <c r="AD35" s="222"/>
      <c r="AE35" s="222"/>
      <c r="AF35" s="222"/>
      <c r="AG35" s="222"/>
      <c r="AH35" s="222"/>
      <c r="AI35" s="222"/>
      <c r="AJ35" s="222"/>
      <c r="AK35" s="222"/>
      <c r="AL35" s="222"/>
      <c r="AM35" s="222"/>
      <c r="AN35" s="225"/>
      <c r="AO35" s="216"/>
      <c r="AP35" s="216"/>
      <c r="AQ35" s="216"/>
      <c r="AR35" s="216"/>
      <c r="AS35" s="216"/>
      <c r="AT35" s="216"/>
      <c r="AU35" s="216"/>
      <c r="AV35" s="216"/>
      <c r="AW35" s="216"/>
      <c r="AX35" s="216"/>
      <c r="AY35" s="216"/>
      <c r="AZ35" s="216"/>
      <c r="BA35" s="216"/>
      <c r="BB35" s="216"/>
      <c r="BC35" s="216"/>
      <c r="BD35" s="216"/>
      <c r="BE35" s="216"/>
      <c r="BF35" s="216"/>
    </row>
    <row r="36" spans="1:61" x14ac:dyDescent="0.15">
      <c r="A36" s="216"/>
      <c r="B36" s="216"/>
      <c r="C36" s="216"/>
      <c r="D36" s="216"/>
      <c r="E36" s="216"/>
      <c r="F36" s="216"/>
      <c r="G36" s="216"/>
      <c r="H36" s="216"/>
      <c r="I36" s="216"/>
      <c r="J36" s="216"/>
      <c r="K36" s="216"/>
      <c r="L36" s="216"/>
      <c r="M36" s="216"/>
      <c r="N36" s="216"/>
      <c r="O36" s="216"/>
      <c r="P36" s="216"/>
      <c r="Q36" s="216"/>
      <c r="R36" s="216"/>
      <c r="S36" s="216"/>
      <c r="T36" s="216"/>
      <c r="U36" s="216"/>
      <c r="V36" s="216"/>
      <c r="W36" s="216"/>
      <c r="X36" s="216"/>
      <c r="Y36" s="216"/>
      <c r="Z36" s="216"/>
      <c r="AA36" s="216"/>
      <c r="AB36" s="216"/>
      <c r="AC36" s="216"/>
      <c r="AD36" s="216"/>
      <c r="AE36" s="216"/>
      <c r="AF36" s="216"/>
      <c r="AG36" s="216"/>
      <c r="AH36" s="216"/>
      <c r="AI36" s="216"/>
      <c r="AJ36" s="216"/>
      <c r="AK36" s="216"/>
      <c r="AL36" s="216"/>
      <c r="AM36" s="216"/>
      <c r="AN36" s="216"/>
      <c r="AO36" s="216"/>
      <c r="AP36" s="216"/>
      <c r="AQ36" s="216"/>
      <c r="AR36" s="216"/>
      <c r="AS36" s="216"/>
      <c r="AT36" s="216"/>
      <c r="AU36" s="216"/>
      <c r="AV36" s="216"/>
      <c r="AW36" s="216"/>
      <c r="AX36" s="216"/>
      <c r="AY36" s="216"/>
      <c r="AZ36" s="216"/>
      <c r="BA36" s="216"/>
      <c r="BB36" s="216"/>
      <c r="BC36" s="216"/>
      <c r="BD36" s="216"/>
      <c r="BE36" s="216"/>
      <c r="BF36" s="216"/>
      <c r="BG36" s="216"/>
      <c r="BH36" s="216"/>
      <c r="BI36" s="216"/>
    </row>
    <row r="37" spans="1:61" x14ac:dyDescent="0.15">
      <c r="A37" s="216"/>
      <c r="B37" s="216"/>
      <c r="C37" s="216"/>
      <c r="D37" s="216"/>
      <c r="E37" s="216"/>
      <c r="F37" s="216"/>
      <c r="G37" s="216"/>
      <c r="H37" s="216"/>
      <c r="I37" s="216"/>
      <c r="J37" s="216"/>
      <c r="K37" s="216"/>
      <c r="L37" s="216"/>
      <c r="M37" s="216"/>
      <c r="N37" s="216"/>
      <c r="O37" s="216"/>
      <c r="P37" s="216"/>
      <c r="Q37" s="216"/>
      <c r="R37" s="216"/>
      <c r="S37" s="216"/>
      <c r="T37" s="216"/>
      <c r="U37" s="216"/>
      <c r="V37" s="216"/>
      <c r="W37" s="216"/>
      <c r="X37" s="216"/>
      <c r="Y37" s="216"/>
      <c r="Z37" s="216"/>
      <c r="AA37" s="216"/>
      <c r="AB37" s="216"/>
      <c r="AC37" s="216"/>
      <c r="AD37" s="216"/>
      <c r="AE37" s="216"/>
      <c r="AF37" s="216"/>
      <c r="AG37" s="216"/>
      <c r="AH37" s="216"/>
      <c r="AI37" s="216"/>
      <c r="AJ37" s="216"/>
      <c r="AK37" s="216"/>
      <c r="AL37" s="216"/>
      <c r="AM37" s="216"/>
      <c r="AN37" s="216"/>
      <c r="AO37" s="216"/>
      <c r="AP37" s="216"/>
      <c r="AQ37" s="216"/>
      <c r="AR37" s="216"/>
      <c r="AS37" s="216"/>
      <c r="AT37" s="216"/>
      <c r="AU37" s="216"/>
      <c r="AV37" s="216"/>
      <c r="AW37" s="216"/>
      <c r="AX37" s="216"/>
      <c r="AY37" s="216"/>
      <c r="AZ37" s="216"/>
      <c r="BA37" s="216"/>
      <c r="BB37" s="216"/>
      <c r="BC37" s="216"/>
      <c r="BD37" s="216"/>
      <c r="BE37" s="216"/>
      <c r="BF37" s="216"/>
      <c r="BG37" s="216"/>
      <c r="BH37" s="216"/>
      <c r="BI37" s="216"/>
    </row>
    <row r="38" spans="1:61" x14ac:dyDescent="0.15">
      <c r="A38" s="216"/>
      <c r="B38" s="216"/>
      <c r="C38" s="216"/>
      <c r="D38" s="216"/>
      <c r="E38" s="216"/>
      <c r="F38" s="216"/>
      <c r="G38" s="216"/>
      <c r="H38" s="216"/>
      <c r="I38" s="216"/>
      <c r="J38" s="216"/>
      <c r="K38" s="216"/>
      <c r="L38" s="216"/>
      <c r="M38" s="216"/>
      <c r="N38" s="216"/>
      <c r="O38" s="216"/>
      <c r="P38" s="216"/>
      <c r="Q38" s="216"/>
      <c r="R38" s="216"/>
      <c r="S38" s="216"/>
      <c r="T38" s="216"/>
      <c r="U38" s="216"/>
      <c r="V38" s="216"/>
      <c r="W38" s="216"/>
      <c r="X38" s="216"/>
      <c r="Y38" s="216"/>
      <c r="Z38" s="216"/>
      <c r="AA38" s="216"/>
      <c r="AB38" s="216"/>
      <c r="AC38" s="216"/>
      <c r="AD38" s="216"/>
      <c r="AE38" s="216"/>
      <c r="AF38" s="216"/>
      <c r="AG38" s="216"/>
      <c r="AH38" s="216"/>
      <c r="AI38" s="216"/>
      <c r="AJ38" s="216"/>
      <c r="AK38" s="216"/>
      <c r="AL38" s="216"/>
      <c r="AM38" s="216"/>
      <c r="AN38" s="216"/>
      <c r="AO38" s="216"/>
      <c r="AP38" s="216"/>
      <c r="AQ38" s="216"/>
      <c r="AR38" s="216"/>
      <c r="AS38" s="216"/>
      <c r="AT38" s="216"/>
      <c r="AU38" s="216"/>
      <c r="AV38" s="216"/>
      <c r="AW38" s="216"/>
      <c r="AX38" s="216"/>
      <c r="AY38" s="216"/>
      <c r="AZ38" s="216"/>
      <c r="BA38" s="216"/>
      <c r="BB38" s="216"/>
      <c r="BC38" s="216"/>
      <c r="BD38" s="216"/>
      <c r="BE38" s="216"/>
      <c r="BF38" s="216"/>
      <c r="BG38" s="216"/>
      <c r="BH38" s="216"/>
      <c r="BI38" s="216"/>
    </row>
    <row r="39" spans="1:61" x14ac:dyDescent="0.15">
      <c r="A39" s="216"/>
      <c r="B39" s="216"/>
      <c r="C39" s="216"/>
      <c r="D39" s="216"/>
      <c r="E39" s="216"/>
      <c r="F39" s="216"/>
      <c r="G39" s="216"/>
      <c r="H39" s="216"/>
      <c r="I39" s="216"/>
      <c r="J39" s="216"/>
      <c r="K39" s="216"/>
      <c r="L39" s="216"/>
      <c r="M39" s="216"/>
      <c r="N39" s="216"/>
      <c r="O39" s="216"/>
      <c r="P39" s="216"/>
      <c r="Q39" s="216"/>
      <c r="R39" s="216"/>
      <c r="S39" s="216"/>
      <c r="T39" s="216"/>
      <c r="U39" s="216"/>
      <c r="V39" s="216"/>
      <c r="W39" s="216"/>
      <c r="X39" s="216"/>
      <c r="Y39" s="216"/>
      <c r="Z39" s="216"/>
      <c r="AA39" s="216"/>
      <c r="AB39" s="216"/>
      <c r="AC39" s="216"/>
      <c r="AD39" s="216"/>
      <c r="AE39" s="216"/>
      <c r="AF39" s="216"/>
      <c r="AG39" s="216"/>
      <c r="AH39" s="216"/>
      <c r="AI39" s="216"/>
      <c r="AJ39" s="216"/>
      <c r="AK39" s="216"/>
      <c r="AL39" s="216"/>
      <c r="AM39" s="216"/>
      <c r="AN39" s="216"/>
      <c r="AO39" s="216"/>
      <c r="AP39" s="216"/>
      <c r="AQ39" s="216"/>
      <c r="AR39" s="216"/>
      <c r="AS39" s="216"/>
      <c r="AT39" s="216"/>
      <c r="AU39" s="216"/>
      <c r="AV39" s="216"/>
      <c r="AW39" s="216"/>
      <c r="AX39" s="216"/>
      <c r="AY39" s="216"/>
      <c r="AZ39" s="216"/>
      <c r="BA39" s="216"/>
      <c r="BB39" s="216"/>
      <c r="BC39" s="216"/>
      <c r="BD39" s="216"/>
      <c r="BE39" s="216"/>
      <c r="BF39" s="216"/>
      <c r="BG39" s="216"/>
      <c r="BH39" s="216"/>
      <c r="BI39" s="216"/>
    </row>
    <row r="40" spans="1:61" x14ac:dyDescent="0.15">
      <c r="A40" s="216"/>
      <c r="B40" s="216"/>
      <c r="C40" s="216"/>
      <c r="D40" s="216"/>
      <c r="E40" s="216"/>
      <c r="F40" s="216"/>
      <c r="G40" s="216"/>
      <c r="H40" s="216"/>
      <c r="I40" s="216"/>
      <c r="J40" s="216"/>
      <c r="K40" s="216"/>
      <c r="L40" s="216"/>
      <c r="M40" s="216"/>
      <c r="N40" s="216"/>
      <c r="O40" s="216"/>
      <c r="P40" s="216"/>
      <c r="Q40" s="216"/>
      <c r="R40" s="216"/>
      <c r="S40" s="216"/>
      <c r="T40" s="216"/>
      <c r="U40" s="216"/>
      <c r="V40" s="216"/>
      <c r="W40" s="216"/>
      <c r="X40" s="216"/>
      <c r="Y40" s="216"/>
      <c r="Z40" s="216"/>
      <c r="AA40" s="216"/>
      <c r="AB40" s="216"/>
      <c r="AC40" s="216"/>
      <c r="AD40" s="216"/>
      <c r="AE40" s="216"/>
      <c r="AF40" s="216"/>
      <c r="AG40" s="216"/>
      <c r="AH40" s="216"/>
      <c r="AI40" s="216"/>
      <c r="AJ40" s="216"/>
      <c r="AK40" s="216"/>
      <c r="AL40" s="216"/>
      <c r="AM40" s="216"/>
      <c r="AN40" s="216"/>
      <c r="AO40" s="216"/>
      <c r="AP40" s="216"/>
      <c r="AQ40" s="216"/>
      <c r="AR40" s="216"/>
      <c r="AS40" s="216"/>
      <c r="AT40" s="216"/>
      <c r="AU40" s="216"/>
      <c r="AV40" s="216"/>
      <c r="AW40" s="216"/>
      <c r="AX40" s="216"/>
      <c r="AY40" s="216"/>
      <c r="AZ40" s="216"/>
      <c r="BA40" s="216"/>
      <c r="BB40" s="216"/>
      <c r="BC40" s="216"/>
      <c r="BD40" s="216"/>
      <c r="BE40" s="216"/>
      <c r="BF40" s="216"/>
      <c r="BG40" s="216"/>
      <c r="BH40" s="216"/>
      <c r="BI40" s="216"/>
    </row>
    <row r="41" spans="1:61" x14ac:dyDescent="0.15">
      <c r="A41" s="216"/>
      <c r="B41" s="216"/>
      <c r="C41" s="216"/>
      <c r="D41" s="216"/>
      <c r="E41" s="216"/>
      <c r="F41" s="216"/>
      <c r="G41" s="216"/>
      <c r="H41" s="216"/>
      <c r="I41" s="216"/>
      <c r="J41" s="216"/>
      <c r="K41" s="216"/>
      <c r="L41" s="216"/>
      <c r="M41" s="216"/>
      <c r="N41" s="216"/>
      <c r="O41" s="216"/>
      <c r="P41" s="216"/>
      <c r="Q41" s="216"/>
      <c r="R41" s="216"/>
      <c r="S41" s="216"/>
      <c r="T41" s="216"/>
      <c r="U41" s="216"/>
      <c r="V41" s="216"/>
      <c r="W41" s="216"/>
      <c r="X41" s="216"/>
      <c r="Y41" s="216"/>
      <c r="Z41" s="216"/>
      <c r="AA41" s="216"/>
      <c r="AB41" s="216"/>
      <c r="AC41" s="216"/>
      <c r="AD41" s="216"/>
      <c r="AE41" s="216"/>
      <c r="AF41" s="216"/>
      <c r="AG41" s="216"/>
      <c r="AH41" s="216"/>
      <c r="AI41" s="216"/>
      <c r="AJ41" s="216"/>
      <c r="AK41" s="216"/>
      <c r="AL41" s="216"/>
      <c r="AM41" s="216"/>
      <c r="AN41" s="216"/>
      <c r="AO41" s="216"/>
      <c r="AP41" s="216"/>
      <c r="AQ41" s="216"/>
      <c r="AR41" s="216"/>
      <c r="AS41" s="216"/>
      <c r="AT41" s="216"/>
      <c r="AU41" s="216"/>
      <c r="AV41" s="216"/>
      <c r="AW41" s="216"/>
      <c r="AX41" s="216"/>
      <c r="AY41" s="216"/>
      <c r="AZ41" s="216"/>
      <c r="BA41" s="216"/>
      <c r="BB41" s="216"/>
      <c r="BC41" s="216"/>
      <c r="BD41" s="216"/>
      <c r="BE41" s="216"/>
      <c r="BF41" s="216"/>
      <c r="BG41" s="216"/>
      <c r="BH41" s="216"/>
      <c r="BI41" s="216"/>
    </row>
    <row r="42" spans="1:61" x14ac:dyDescent="0.15">
      <c r="A42" s="216"/>
      <c r="B42" s="216"/>
      <c r="C42" s="216"/>
      <c r="D42" s="216"/>
      <c r="E42" s="216"/>
      <c r="F42" s="216"/>
      <c r="G42" s="216"/>
      <c r="H42" s="216"/>
      <c r="I42" s="216"/>
      <c r="J42" s="216"/>
      <c r="K42" s="216"/>
      <c r="L42" s="216"/>
      <c r="M42" s="216"/>
      <c r="N42" s="216"/>
      <c r="O42" s="216"/>
      <c r="P42" s="216"/>
      <c r="Q42" s="216"/>
      <c r="R42" s="216"/>
      <c r="S42" s="216"/>
      <c r="T42" s="216"/>
      <c r="U42" s="216"/>
      <c r="V42" s="216"/>
      <c r="W42" s="216"/>
      <c r="X42" s="216"/>
      <c r="Y42" s="216"/>
      <c r="Z42" s="216"/>
      <c r="AA42" s="216"/>
      <c r="AB42" s="216"/>
      <c r="AC42" s="216"/>
      <c r="AD42" s="216"/>
      <c r="AE42" s="216"/>
      <c r="AF42" s="216"/>
      <c r="AG42" s="216"/>
      <c r="AH42" s="216"/>
      <c r="AI42" s="216"/>
      <c r="AJ42" s="216"/>
      <c r="AK42" s="216"/>
      <c r="AL42" s="216"/>
      <c r="AM42" s="216"/>
      <c r="AN42" s="216"/>
      <c r="AO42" s="216"/>
      <c r="AP42" s="216"/>
      <c r="AQ42" s="216"/>
      <c r="AR42" s="216"/>
      <c r="AS42" s="216"/>
      <c r="AT42" s="216"/>
      <c r="AU42" s="216"/>
      <c r="AV42" s="216"/>
      <c r="AW42" s="216"/>
      <c r="AX42" s="216"/>
      <c r="AY42" s="216"/>
      <c r="AZ42" s="216"/>
      <c r="BA42" s="216"/>
      <c r="BB42" s="216"/>
      <c r="BC42" s="216"/>
      <c r="BD42" s="216"/>
      <c r="BE42" s="216"/>
      <c r="BF42" s="216"/>
      <c r="BG42" s="216"/>
      <c r="BH42" s="216"/>
      <c r="BI42" s="216"/>
    </row>
    <row r="43" spans="1:61" x14ac:dyDescent="0.15">
      <c r="A43" s="216"/>
      <c r="B43" s="216"/>
      <c r="C43" s="216"/>
      <c r="D43" s="216"/>
      <c r="E43" s="216"/>
      <c r="F43" s="216"/>
      <c r="G43" s="216"/>
      <c r="H43" s="216"/>
      <c r="I43" s="216"/>
      <c r="J43" s="216"/>
      <c r="K43" s="216"/>
      <c r="L43" s="216"/>
      <c r="M43" s="216"/>
      <c r="N43" s="216"/>
      <c r="O43" s="216"/>
      <c r="P43" s="216"/>
      <c r="Q43" s="216"/>
      <c r="R43" s="216"/>
      <c r="S43" s="216"/>
      <c r="T43" s="216"/>
      <c r="U43" s="216"/>
      <c r="V43" s="216"/>
      <c r="W43" s="216"/>
      <c r="X43" s="216"/>
      <c r="Y43" s="216"/>
      <c r="Z43" s="216"/>
      <c r="AA43" s="216"/>
      <c r="AB43" s="216"/>
      <c r="AC43" s="216"/>
      <c r="AD43" s="216"/>
      <c r="AE43" s="216"/>
      <c r="AF43" s="216"/>
      <c r="AG43" s="216"/>
      <c r="AH43" s="216"/>
      <c r="AI43" s="216"/>
      <c r="AJ43" s="216"/>
      <c r="AK43" s="216"/>
      <c r="AL43" s="216"/>
      <c r="AM43" s="216"/>
      <c r="AN43" s="216"/>
      <c r="AO43" s="216"/>
      <c r="AP43" s="216"/>
      <c r="AQ43" s="216"/>
      <c r="AR43" s="216"/>
      <c r="AS43" s="216"/>
      <c r="AT43" s="216"/>
      <c r="AU43" s="216"/>
      <c r="AV43" s="216"/>
      <c r="AW43" s="216"/>
      <c r="AX43" s="216"/>
      <c r="AY43" s="216"/>
      <c r="AZ43" s="216"/>
      <c r="BA43" s="216"/>
      <c r="BB43" s="216"/>
      <c r="BC43" s="216"/>
      <c r="BD43" s="216"/>
      <c r="BE43" s="216"/>
      <c r="BF43" s="216"/>
      <c r="BG43" s="216"/>
      <c r="BH43" s="216"/>
      <c r="BI43" s="216"/>
    </row>
    <row r="44" spans="1:61" x14ac:dyDescent="0.15">
      <c r="A44" s="216"/>
      <c r="B44" s="216"/>
      <c r="C44" s="216"/>
      <c r="D44" s="216"/>
      <c r="E44" s="216"/>
      <c r="F44" s="216"/>
      <c r="G44" s="216"/>
      <c r="H44" s="216"/>
      <c r="I44" s="216"/>
      <c r="J44" s="216"/>
      <c r="K44" s="216"/>
      <c r="L44" s="216"/>
      <c r="M44" s="216"/>
      <c r="N44" s="216"/>
      <c r="O44" s="216"/>
      <c r="P44" s="216"/>
      <c r="Q44" s="216"/>
      <c r="R44" s="216"/>
      <c r="S44" s="216"/>
      <c r="T44" s="216"/>
      <c r="U44" s="216"/>
      <c r="V44" s="216"/>
      <c r="W44" s="216"/>
      <c r="X44" s="216"/>
      <c r="Y44" s="216"/>
      <c r="Z44" s="216"/>
      <c r="AA44" s="216"/>
      <c r="AB44" s="216"/>
      <c r="AC44" s="216"/>
      <c r="AD44" s="216"/>
      <c r="AE44" s="216"/>
      <c r="AF44" s="216"/>
      <c r="AG44" s="216"/>
      <c r="AH44" s="216"/>
      <c r="AI44" s="216"/>
      <c r="AJ44" s="216"/>
      <c r="AK44" s="216"/>
      <c r="AL44" s="216"/>
      <c r="AM44" s="216"/>
      <c r="AN44" s="216"/>
      <c r="AO44" s="216"/>
      <c r="AP44" s="216"/>
      <c r="AQ44" s="216"/>
      <c r="AR44" s="216"/>
      <c r="AS44" s="216"/>
      <c r="AT44" s="216"/>
      <c r="AU44" s="216"/>
      <c r="AV44" s="216"/>
      <c r="AW44" s="216"/>
      <c r="AX44" s="216"/>
      <c r="AY44" s="216"/>
      <c r="AZ44" s="216"/>
      <c r="BA44" s="216"/>
      <c r="BB44" s="216"/>
      <c r="BC44" s="216"/>
      <c r="BD44" s="216"/>
      <c r="BE44" s="216"/>
      <c r="BF44" s="216"/>
      <c r="BG44" s="216"/>
      <c r="BH44" s="216"/>
      <c r="BI44" s="216"/>
    </row>
    <row r="45" spans="1:61" x14ac:dyDescent="0.15">
      <c r="A45" s="216"/>
      <c r="B45" s="216"/>
      <c r="C45" s="216"/>
      <c r="D45" s="216"/>
      <c r="E45" s="216"/>
      <c r="F45" s="216"/>
      <c r="G45" s="216"/>
      <c r="H45" s="216"/>
      <c r="I45" s="216"/>
      <c r="J45" s="216"/>
      <c r="K45" s="216"/>
      <c r="L45" s="216"/>
      <c r="M45" s="216"/>
      <c r="N45" s="216"/>
      <c r="O45" s="216"/>
      <c r="P45" s="216"/>
      <c r="Q45" s="216"/>
      <c r="R45" s="216"/>
      <c r="S45" s="216"/>
      <c r="T45" s="216"/>
      <c r="U45" s="216"/>
      <c r="V45" s="216"/>
      <c r="W45" s="216"/>
      <c r="X45" s="216"/>
      <c r="Y45" s="216"/>
      <c r="Z45" s="216"/>
      <c r="AA45" s="216"/>
      <c r="AB45" s="216"/>
      <c r="AC45" s="216"/>
      <c r="AD45" s="216"/>
      <c r="AE45" s="216"/>
      <c r="AF45" s="216"/>
      <c r="AG45" s="216"/>
      <c r="AH45" s="216"/>
      <c r="AI45" s="216"/>
      <c r="AJ45" s="216"/>
      <c r="AK45" s="216"/>
      <c r="AL45" s="216"/>
      <c r="AM45" s="216"/>
      <c r="AN45" s="216"/>
      <c r="AO45" s="216"/>
      <c r="AP45" s="216"/>
      <c r="AQ45" s="216"/>
      <c r="AR45" s="216"/>
      <c r="AS45" s="216"/>
      <c r="AT45" s="216"/>
      <c r="AU45" s="216"/>
      <c r="AV45" s="216"/>
      <c r="AW45" s="216"/>
      <c r="AX45" s="216"/>
      <c r="AY45" s="216"/>
      <c r="AZ45" s="216"/>
      <c r="BA45" s="216"/>
      <c r="BB45" s="216"/>
      <c r="BC45" s="216"/>
      <c r="BD45" s="216"/>
      <c r="BE45" s="216"/>
      <c r="BF45" s="216"/>
      <c r="BG45" s="216"/>
      <c r="BH45" s="216"/>
      <c r="BI45" s="216"/>
    </row>
    <row r="46" spans="1:61" x14ac:dyDescent="0.15">
      <c r="A46" s="216"/>
      <c r="B46" s="216"/>
      <c r="C46" s="216"/>
      <c r="D46" s="216"/>
      <c r="E46" s="216"/>
      <c r="F46" s="216"/>
      <c r="G46" s="216"/>
      <c r="H46" s="216"/>
      <c r="I46" s="216"/>
      <c r="J46" s="216"/>
      <c r="K46" s="216"/>
      <c r="L46" s="216"/>
      <c r="M46" s="216"/>
      <c r="N46" s="216"/>
      <c r="O46" s="216"/>
      <c r="P46" s="216"/>
      <c r="Q46" s="216"/>
      <c r="R46" s="216"/>
      <c r="S46" s="216"/>
      <c r="T46" s="216"/>
      <c r="U46" s="216"/>
      <c r="V46" s="216"/>
      <c r="W46" s="216"/>
      <c r="X46" s="216"/>
      <c r="Y46" s="216"/>
      <c r="Z46" s="216"/>
      <c r="AA46" s="216"/>
      <c r="AB46" s="216"/>
      <c r="AC46" s="216"/>
      <c r="AD46" s="216"/>
      <c r="AE46" s="216"/>
      <c r="AF46" s="216"/>
      <c r="AG46" s="216"/>
      <c r="AH46" s="216"/>
      <c r="AI46" s="216"/>
      <c r="AJ46" s="216"/>
      <c r="AK46" s="216"/>
      <c r="AL46" s="216"/>
      <c r="AM46" s="216"/>
      <c r="AN46" s="216"/>
      <c r="AO46" s="216"/>
      <c r="AP46" s="216"/>
      <c r="AQ46" s="216"/>
      <c r="AR46" s="216"/>
      <c r="AS46" s="216"/>
      <c r="AT46" s="216"/>
      <c r="AU46" s="216"/>
      <c r="AV46" s="216"/>
      <c r="AW46" s="216"/>
      <c r="AX46" s="216"/>
      <c r="AY46" s="216"/>
      <c r="AZ46" s="216"/>
      <c r="BA46" s="216"/>
      <c r="BB46" s="216"/>
      <c r="BC46" s="216"/>
      <c r="BD46" s="216"/>
      <c r="BE46" s="216"/>
      <c r="BF46" s="216"/>
      <c r="BG46" s="216"/>
      <c r="BH46" s="216"/>
      <c r="BI46" s="216"/>
    </row>
    <row r="47" spans="1:61" x14ac:dyDescent="0.15">
      <c r="A47" s="216"/>
      <c r="B47" s="216"/>
      <c r="C47" s="216"/>
      <c r="D47" s="216"/>
      <c r="E47" s="216"/>
      <c r="F47" s="216"/>
      <c r="G47" s="216"/>
      <c r="H47" s="216"/>
      <c r="I47" s="216"/>
      <c r="J47" s="216"/>
      <c r="K47" s="216"/>
      <c r="L47" s="216"/>
      <c r="M47" s="216"/>
      <c r="N47" s="216"/>
      <c r="O47" s="216"/>
      <c r="P47" s="216"/>
      <c r="Q47" s="216"/>
      <c r="R47" s="216"/>
      <c r="S47" s="216"/>
      <c r="T47" s="216"/>
      <c r="U47" s="216"/>
      <c r="V47" s="216"/>
      <c r="W47" s="216"/>
      <c r="X47" s="216"/>
      <c r="Y47" s="216"/>
      <c r="Z47" s="216"/>
      <c r="AA47" s="216"/>
      <c r="AB47" s="216"/>
      <c r="AC47" s="216"/>
      <c r="AD47" s="216"/>
      <c r="AE47" s="216"/>
      <c r="AF47" s="216"/>
      <c r="AG47" s="216"/>
      <c r="AH47" s="216"/>
      <c r="AI47" s="216"/>
      <c r="AJ47" s="216"/>
      <c r="AK47" s="216"/>
      <c r="AL47" s="216"/>
      <c r="AM47" s="216"/>
      <c r="AN47" s="216"/>
      <c r="AO47" s="216"/>
      <c r="AP47" s="216"/>
      <c r="AQ47" s="216"/>
      <c r="AR47" s="216"/>
      <c r="AS47" s="216"/>
      <c r="AT47" s="216"/>
      <c r="AU47" s="216"/>
      <c r="AV47" s="216"/>
      <c r="AW47" s="216"/>
      <c r="AX47" s="216"/>
      <c r="AY47" s="216"/>
      <c r="AZ47" s="216"/>
      <c r="BA47" s="216"/>
      <c r="BB47" s="216"/>
      <c r="BC47" s="216"/>
      <c r="BD47" s="216"/>
      <c r="BE47" s="216"/>
      <c r="BF47" s="216"/>
      <c r="BG47" s="216"/>
      <c r="BH47" s="216"/>
      <c r="BI47" s="216"/>
    </row>
    <row r="48" spans="1:61" x14ac:dyDescent="0.15">
      <c r="A48" s="216"/>
      <c r="B48" s="216"/>
      <c r="C48" s="216"/>
      <c r="D48" s="216"/>
      <c r="E48" s="216"/>
      <c r="F48" s="216"/>
      <c r="G48" s="216"/>
      <c r="H48" s="216"/>
      <c r="I48" s="216"/>
      <c r="J48" s="216"/>
      <c r="K48" s="216"/>
      <c r="L48" s="216"/>
      <c r="M48" s="216"/>
      <c r="N48" s="216"/>
      <c r="O48" s="216"/>
      <c r="P48" s="216"/>
      <c r="Q48" s="216"/>
      <c r="R48" s="216"/>
      <c r="S48" s="216"/>
      <c r="T48" s="216"/>
      <c r="U48" s="216"/>
      <c r="V48" s="216"/>
      <c r="W48" s="216"/>
      <c r="X48" s="216"/>
      <c r="Y48" s="216"/>
      <c r="Z48" s="216"/>
      <c r="AA48" s="216"/>
      <c r="AB48" s="216"/>
      <c r="AC48" s="216"/>
      <c r="AD48" s="216"/>
      <c r="AE48" s="216"/>
      <c r="AF48" s="216"/>
      <c r="AG48" s="216"/>
      <c r="AH48" s="216"/>
      <c r="AI48" s="216"/>
      <c r="AJ48" s="216"/>
      <c r="AK48" s="216"/>
      <c r="AL48" s="216"/>
      <c r="AM48" s="216"/>
      <c r="AN48" s="216"/>
      <c r="AO48" s="216"/>
      <c r="AP48" s="216"/>
      <c r="AQ48" s="216"/>
      <c r="AR48" s="216"/>
      <c r="AS48" s="216"/>
      <c r="AT48" s="216"/>
      <c r="AU48" s="216"/>
      <c r="AV48" s="216"/>
      <c r="AW48" s="216"/>
      <c r="AX48" s="216"/>
      <c r="AY48" s="216"/>
      <c r="AZ48" s="216"/>
      <c r="BA48" s="216"/>
      <c r="BB48" s="216"/>
      <c r="BC48" s="216"/>
      <c r="BD48" s="216"/>
      <c r="BE48" s="216"/>
      <c r="BF48" s="216"/>
      <c r="BG48" s="216"/>
      <c r="BH48" s="216"/>
      <c r="BI48" s="216"/>
    </row>
    <row r="49" spans="1:61" x14ac:dyDescent="0.15">
      <c r="A49" s="216"/>
      <c r="B49" s="216"/>
      <c r="C49" s="216"/>
      <c r="D49" s="216"/>
      <c r="E49" s="216"/>
      <c r="F49" s="216"/>
      <c r="G49" s="216"/>
      <c r="H49" s="216"/>
      <c r="I49" s="216"/>
      <c r="J49" s="216"/>
      <c r="K49" s="216"/>
      <c r="L49" s="216"/>
      <c r="M49" s="216"/>
      <c r="N49" s="216"/>
      <c r="O49" s="216"/>
      <c r="P49" s="216"/>
      <c r="Q49" s="216"/>
      <c r="R49" s="216"/>
      <c r="S49" s="216"/>
      <c r="T49" s="216"/>
      <c r="U49" s="216"/>
      <c r="V49" s="216"/>
      <c r="W49" s="216"/>
      <c r="X49" s="216"/>
      <c r="Y49" s="216"/>
      <c r="Z49" s="216"/>
      <c r="AA49" s="216"/>
      <c r="AB49" s="216"/>
      <c r="AC49" s="216"/>
      <c r="AD49" s="216"/>
      <c r="AE49" s="216"/>
      <c r="AF49" s="216"/>
      <c r="AG49" s="216"/>
      <c r="AH49" s="216"/>
      <c r="AI49" s="216"/>
      <c r="AJ49" s="216"/>
      <c r="AK49" s="216"/>
      <c r="AL49" s="216"/>
      <c r="AM49" s="216"/>
      <c r="AN49" s="216"/>
      <c r="AO49" s="216"/>
      <c r="AP49" s="216"/>
      <c r="AQ49" s="216"/>
      <c r="AR49" s="216"/>
      <c r="AS49" s="216"/>
      <c r="AT49" s="216"/>
      <c r="AU49" s="216"/>
      <c r="AV49" s="216"/>
      <c r="AW49" s="216"/>
      <c r="AX49" s="216"/>
      <c r="AY49" s="216"/>
      <c r="AZ49" s="216"/>
      <c r="BA49" s="216"/>
      <c r="BB49" s="216"/>
      <c r="BC49" s="216"/>
      <c r="BD49" s="216"/>
      <c r="BE49" s="216"/>
      <c r="BF49" s="216"/>
      <c r="BG49" s="216"/>
      <c r="BH49" s="216"/>
      <c r="BI49" s="216"/>
    </row>
    <row r="50" spans="1:61" x14ac:dyDescent="0.15">
      <c r="A50" s="216"/>
      <c r="B50" s="216"/>
      <c r="C50" s="216"/>
      <c r="D50" s="216"/>
      <c r="E50" s="216"/>
      <c r="F50" s="216"/>
      <c r="G50" s="216"/>
      <c r="H50" s="216"/>
      <c r="I50" s="216"/>
      <c r="J50" s="216"/>
      <c r="K50" s="216"/>
      <c r="L50" s="216"/>
      <c r="M50" s="216"/>
      <c r="N50" s="216"/>
      <c r="O50" s="216"/>
      <c r="P50" s="216"/>
      <c r="Q50" s="216"/>
      <c r="R50" s="216"/>
      <c r="S50" s="216"/>
      <c r="T50" s="216"/>
      <c r="U50" s="216"/>
      <c r="V50" s="216"/>
      <c r="W50" s="216"/>
      <c r="X50" s="216"/>
      <c r="Y50" s="216"/>
      <c r="Z50" s="216"/>
      <c r="AA50" s="216"/>
      <c r="AB50" s="216"/>
      <c r="AC50" s="216"/>
      <c r="AD50" s="216"/>
      <c r="AE50" s="216"/>
      <c r="AF50" s="216"/>
      <c r="AG50" s="216"/>
      <c r="AH50" s="216"/>
      <c r="AI50" s="216"/>
      <c r="AJ50" s="216"/>
      <c r="AK50" s="216"/>
      <c r="AL50" s="216"/>
      <c r="AM50" s="216"/>
      <c r="AN50" s="216"/>
      <c r="AO50" s="216"/>
      <c r="AP50" s="216"/>
      <c r="AQ50" s="216"/>
      <c r="AR50" s="216"/>
      <c r="AS50" s="216"/>
      <c r="AT50" s="216"/>
      <c r="AU50" s="216"/>
      <c r="AV50" s="216"/>
      <c r="AW50" s="216"/>
      <c r="AX50" s="216"/>
      <c r="AY50" s="216"/>
      <c r="AZ50" s="216"/>
      <c r="BA50" s="216"/>
      <c r="BB50" s="216"/>
      <c r="BC50" s="216"/>
      <c r="BD50" s="216"/>
      <c r="BE50" s="216"/>
      <c r="BF50" s="216"/>
      <c r="BG50" s="216"/>
      <c r="BH50" s="216"/>
      <c r="BI50" s="216"/>
    </row>
    <row r="51" spans="1:61" x14ac:dyDescent="0.15">
      <c r="A51" s="216"/>
      <c r="B51" s="216"/>
      <c r="C51" s="216"/>
      <c r="D51" s="216"/>
      <c r="E51" s="216"/>
      <c r="F51" s="216"/>
      <c r="G51" s="216"/>
      <c r="H51" s="216"/>
      <c r="I51" s="216"/>
      <c r="J51" s="216"/>
      <c r="K51" s="216"/>
      <c r="L51" s="216"/>
      <c r="M51" s="216"/>
      <c r="N51" s="216"/>
      <c r="O51" s="216"/>
      <c r="P51" s="216"/>
      <c r="Q51" s="216"/>
      <c r="R51" s="216"/>
      <c r="S51" s="216"/>
      <c r="T51" s="216"/>
      <c r="U51" s="216"/>
      <c r="V51" s="216"/>
      <c r="W51" s="216"/>
      <c r="X51" s="216"/>
      <c r="Y51" s="216"/>
      <c r="Z51" s="216"/>
      <c r="AA51" s="216"/>
      <c r="AB51" s="216"/>
      <c r="AC51" s="216"/>
      <c r="AD51" s="216"/>
      <c r="AE51" s="216"/>
      <c r="AF51" s="216"/>
      <c r="AG51" s="216"/>
      <c r="AH51" s="216"/>
      <c r="AI51" s="216"/>
      <c r="AJ51" s="216"/>
      <c r="AK51" s="216"/>
      <c r="AL51" s="216"/>
      <c r="AM51" s="216"/>
      <c r="AN51" s="216"/>
      <c r="AO51" s="216"/>
      <c r="AP51" s="216"/>
      <c r="AQ51" s="216"/>
      <c r="AR51" s="216"/>
      <c r="AS51" s="216"/>
      <c r="AT51" s="216"/>
      <c r="AU51" s="216"/>
      <c r="AV51" s="216"/>
      <c r="AW51" s="216"/>
      <c r="AX51" s="216"/>
      <c r="AY51" s="216"/>
      <c r="AZ51" s="216"/>
      <c r="BA51" s="216"/>
      <c r="BB51" s="216"/>
      <c r="BC51" s="216"/>
      <c r="BD51" s="216"/>
      <c r="BE51" s="216"/>
      <c r="BF51" s="216"/>
      <c r="BG51" s="216"/>
      <c r="BH51" s="216"/>
      <c r="BI51" s="216"/>
    </row>
    <row r="52" spans="1:61" x14ac:dyDescent="0.15">
      <c r="A52" s="216"/>
      <c r="B52" s="216"/>
      <c r="C52" s="216"/>
      <c r="D52" s="216"/>
      <c r="E52" s="216"/>
      <c r="F52" s="216"/>
      <c r="G52" s="216"/>
      <c r="H52" s="216"/>
      <c r="I52" s="216"/>
      <c r="J52" s="216"/>
      <c r="K52" s="216"/>
      <c r="L52" s="216"/>
      <c r="M52" s="216"/>
      <c r="N52" s="216"/>
      <c r="O52" s="216"/>
      <c r="P52" s="216"/>
      <c r="Q52" s="216"/>
      <c r="R52" s="216"/>
      <c r="S52" s="216"/>
      <c r="T52" s="216"/>
      <c r="U52" s="216"/>
      <c r="V52" s="216"/>
      <c r="W52" s="216"/>
      <c r="X52" s="216"/>
      <c r="Y52" s="216"/>
      <c r="Z52" s="216"/>
      <c r="AA52" s="216"/>
      <c r="AB52" s="216"/>
      <c r="AC52" s="216"/>
      <c r="AD52" s="216"/>
      <c r="AE52" s="216"/>
      <c r="AF52" s="216"/>
      <c r="AG52" s="216"/>
      <c r="AH52" s="216"/>
      <c r="AI52" s="216"/>
      <c r="AJ52" s="216"/>
      <c r="AK52" s="216"/>
      <c r="AL52" s="216"/>
      <c r="AM52" s="216"/>
      <c r="AN52" s="216"/>
      <c r="AO52" s="216"/>
      <c r="AP52" s="216"/>
      <c r="AQ52" s="216"/>
      <c r="AR52" s="216"/>
      <c r="AS52" s="216"/>
      <c r="AT52" s="216"/>
      <c r="AU52" s="216"/>
      <c r="AV52" s="216"/>
      <c r="AW52" s="216"/>
      <c r="AX52" s="216"/>
      <c r="AY52" s="216"/>
      <c r="AZ52" s="216"/>
      <c r="BA52" s="216"/>
      <c r="BB52" s="216"/>
      <c r="BC52" s="216"/>
      <c r="BD52" s="216"/>
      <c r="BE52" s="216"/>
      <c r="BF52" s="216"/>
      <c r="BG52" s="216"/>
      <c r="BH52" s="216"/>
      <c r="BI52" s="216"/>
    </row>
    <row r="53" spans="1:61" x14ac:dyDescent="0.15">
      <c r="A53" s="216"/>
      <c r="B53" s="216"/>
      <c r="C53" s="216"/>
      <c r="D53" s="216"/>
      <c r="E53" s="216"/>
      <c r="F53" s="216"/>
      <c r="G53" s="216"/>
      <c r="H53" s="216"/>
      <c r="I53" s="216"/>
      <c r="J53" s="216"/>
      <c r="K53" s="216"/>
      <c r="L53" s="216"/>
      <c r="M53" s="216"/>
      <c r="N53" s="216"/>
      <c r="O53" s="216"/>
      <c r="P53" s="216"/>
      <c r="Q53" s="216"/>
      <c r="R53" s="216"/>
      <c r="S53" s="216"/>
      <c r="T53" s="216"/>
      <c r="U53" s="216"/>
      <c r="V53" s="216"/>
      <c r="W53" s="216"/>
      <c r="X53" s="216"/>
      <c r="Y53" s="216"/>
      <c r="Z53" s="216"/>
      <c r="AA53" s="216"/>
      <c r="AB53" s="216"/>
      <c r="AC53" s="216"/>
      <c r="AD53" s="216"/>
      <c r="AE53" s="216"/>
      <c r="AF53" s="216"/>
      <c r="AG53" s="216"/>
      <c r="AH53" s="216"/>
      <c r="AI53" s="216"/>
      <c r="AJ53" s="216"/>
      <c r="AK53" s="216"/>
      <c r="AL53" s="216"/>
      <c r="AM53" s="216"/>
      <c r="AN53" s="216"/>
      <c r="AO53" s="216"/>
      <c r="AP53" s="216"/>
      <c r="AQ53" s="216"/>
      <c r="AR53" s="216"/>
      <c r="AS53" s="216"/>
      <c r="AT53" s="216"/>
      <c r="AU53" s="216"/>
      <c r="AV53" s="216"/>
      <c r="AW53" s="216"/>
      <c r="AX53" s="216"/>
      <c r="AY53" s="216"/>
      <c r="AZ53" s="216"/>
      <c r="BA53" s="216"/>
      <c r="BB53" s="216"/>
      <c r="BC53" s="216"/>
      <c r="BD53" s="216"/>
      <c r="BE53" s="216"/>
      <c r="BF53" s="216"/>
      <c r="BG53" s="216"/>
      <c r="BH53" s="216"/>
      <c r="BI53" s="216"/>
    </row>
    <row r="54" spans="1:61" x14ac:dyDescent="0.15">
      <c r="A54" s="216"/>
      <c r="B54" s="216"/>
      <c r="C54" s="216"/>
      <c r="D54" s="216"/>
      <c r="E54" s="216"/>
      <c r="F54" s="216"/>
      <c r="G54" s="216"/>
      <c r="H54" s="216"/>
      <c r="I54" s="216"/>
      <c r="J54" s="216"/>
      <c r="K54" s="216"/>
      <c r="L54" s="216"/>
      <c r="M54" s="216"/>
      <c r="N54" s="216"/>
      <c r="O54" s="216"/>
      <c r="P54" s="216"/>
      <c r="Q54" s="216"/>
      <c r="R54" s="216"/>
      <c r="S54" s="216"/>
      <c r="T54" s="216"/>
      <c r="U54" s="216"/>
      <c r="V54" s="216"/>
      <c r="W54" s="216"/>
      <c r="X54" s="216"/>
      <c r="Y54" s="216"/>
      <c r="Z54" s="216"/>
      <c r="AA54" s="216"/>
      <c r="AB54" s="216"/>
      <c r="AC54" s="216"/>
      <c r="AD54" s="216"/>
      <c r="AE54" s="216"/>
      <c r="AF54" s="216"/>
      <c r="AG54" s="216"/>
      <c r="AH54" s="216"/>
      <c r="AI54" s="216"/>
      <c r="AJ54" s="216"/>
      <c r="AK54" s="216"/>
      <c r="AL54" s="216"/>
      <c r="AM54" s="216"/>
      <c r="AN54" s="216"/>
      <c r="AO54" s="216"/>
      <c r="AP54" s="216"/>
      <c r="AQ54" s="216"/>
      <c r="AR54" s="216"/>
      <c r="AS54" s="216"/>
      <c r="AT54" s="216"/>
      <c r="AU54" s="216"/>
      <c r="AV54" s="216"/>
      <c r="AW54" s="216"/>
      <c r="AX54" s="216"/>
      <c r="AY54" s="216"/>
      <c r="AZ54" s="216"/>
      <c r="BA54" s="216"/>
      <c r="BB54" s="216"/>
      <c r="BC54" s="216"/>
      <c r="BD54" s="216"/>
      <c r="BE54" s="216"/>
      <c r="BF54" s="216"/>
      <c r="BG54" s="216"/>
      <c r="BH54" s="216"/>
      <c r="BI54" s="216"/>
    </row>
    <row r="55" spans="1:61" x14ac:dyDescent="0.15">
      <c r="A55" s="216"/>
      <c r="B55" s="216"/>
      <c r="C55" s="216"/>
      <c r="D55" s="216"/>
      <c r="E55" s="216"/>
      <c r="F55" s="216"/>
      <c r="G55" s="216"/>
      <c r="H55" s="216"/>
      <c r="I55" s="216"/>
      <c r="J55" s="216"/>
      <c r="K55" s="216"/>
      <c r="L55" s="216"/>
      <c r="M55" s="216"/>
      <c r="N55" s="216"/>
      <c r="O55" s="216"/>
      <c r="P55" s="216"/>
      <c r="Q55" s="216"/>
      <c r="R55" s="216"/>
      <c r="S55" s="216"/>
      <c r="T55" s="216"/>
      <c r="U55" s="216"/>
      <c r="V55" s="216"/>
      <c r="W55" s="216"/>
      <c r="X55" s="216"/>
      <c r="Y55" s="216"/>
      <c r="Z55" s="216"/>
      <c r="AA55" s="216"/>
      <c r="AB55" s="216"/>
      <c r="AC55" s="216"/>
      <c r="AD55" s="216"/>
      <c r="AE55" s="216"/>
      <c r="AF55" s="216"/>
      <c r="AG55" s="216"/>
      <c r="AH55" s="216"/>
      <c r="AI55" s="216"/>
      <c r="AJ55" s="216"/>
      <c r="AK55" s="216"/>
      <c r="AL55" s="216"/>
      <c r="AM55" s="216"/>
      <c r="AN55" s="216"/>
      <c r="AO55" s="216"/>
      <c r="AP55" s="216"/>
      <c r="AQ55" s="216"/>
      <c r="AR55" s="216"/>
      <c r="AS55" s="216"/>
      <c r="AT55" s="216"/>
      <c r="AU55" s="216"/>
      <c r="AV55" s="216"/>
      <c r="AW55" s="216"/>
      <c r="AX55" s="216"/>
      <c r="AY55" s="216"/>
      <c r="AZ55" s="216"/>
      <c r="BA55" s="216"/>
      <c r="BB55" s="216"/>
      <c r="BC55" s="216"/>
      <c r="BD55" s="216"/>
      <c r="BE55" s="216"/>
      <c r="BF55" s="216"/>
      <c r="BG55" s="216"/>
      <c r="BH55" s="216"/>
      <c r="BI55" s="216"/>
    </row>
    <row r="56" spans="1:61" x14ac:dyDescent="0.15">
      <c r="A56" s="216"/>
      <c r="B56" s="216"/>
      <c r="C56" s="216"/>
      <c r="D56" s="216"/>
      <c r="E56" s="216"/>
      <c r="F56" s="216"/>
      <c r="G56" s="216"/>
      <c r="H56" s="216"/>
      <c r="I56" s="216"/>
      <c r="J56" s="216"/>
      <c r="K56" s="216"/>
      <c r="L56" s="216"/>
      <c r="M56" s="216"/>
      <c r="N56" s="216"/>
      <c r="O56" s="216"/>
      <c r="P56" s="216"/>
      <c r="Q56" s="216"/>
      <c r="R56" s="216"/>
      <c r="S56" s="216"/>
      <c r="T56" s="216"/>
      <c r="U56" s="216"/>
      <c r="V56" s="216"/>
      <c r="W56" s="216"/>
      <c r="X56" s="216"/>
      <c r="Y56" s="216"/>
      <c r="Z56" s="216"/>
      <c r="AA56" s="216"/>
      <c r="AB56" s="216"/>
      <c r="AC56" s="216"/>
      <c r="AD56" s="216"/>
      <c r="AE56" s="216"/>
      <c r="AF56" s="216"/>
      <c r="AG56" s="216"/>
      <c r="AH56" s="216"/>
      <c r="AI56" s="216"/>
      <c r="AJ56" s="216"/>
      <c r="AK56" s="216"/>
      <c r="AL56" s="216"/>
      <c r="AM56" s="216"/>
      <c r="AN56" s="216"/>
      <c r="AO56" s="216"/>
      <c r="AP56" s="216"/>
      <c r="AQ56" s="216"/>
      <c r="AR56" s="216"/>
      <c r="AS56" s="216"/>
      <c r="AT56" s="216"/>
      <c r="AU56" s="216"/>
      <c r="AV56" s="216"/>
      <c r="AW56" s="216"/>
      <c r="AX56" s="216"/>
      <c r="AY56" s="216"/>
      <c r="AZ56" s="216"/>
      <c r="BA56" s="216"/>
      <c r="BB56" s="216"/>
      <c r="BC56" s="216"/>
      <c r="BD56" s="216"/>
      <c r="BE56" s="216"/>
      <c r="BF56" s="216"/>
      <c r="BG56" s="216"/>
      <c r="BH56" s="216"/>
      <c r="BI56" s="216"/>
    </row>
    <row r="57" spans="1:61" x14ac:dyDescent="0.15">
      <c r="A57" s="216"/>
      <c r="B57" s="216"/>
      <c r="C57" s="216"/>
      <c r="D57" s="216"/>
      <c r="E57" s="216"/>
      <c r="F57" s="216"/>
      <c r="G57" s="216"/>
      <c r="H57" s="216"/>
      <c r="I57" s="216"/>
      <c r="J57" s="216"/>
      <c r="K57" s="216"/>
      <c r="L57" s="216"/>
      <c r="M57" s="216"/>
      <c r="N57" s="216"/>
      <c r="O57" s="216"/>
      <c r="P57" s="216"/>
      <c r="Q57" s="216"/>
      <c r="R57" s="216"/>
      <c r="S57" s="216"/>
      <c r="T57" s="216"/>
      <c r="U57" s="216"/>
      <c r="V57" s="216"/>
      <c r="W57" s="216"/>
      <c r="X57" s="216"/>
      <c r="Y57" s="216"/>
      <c r="Z57" s="216"/>
      <c r="AA57" s="216"/>
      <c r="AB57" s="216"/>
      <c r="AC57" s="216"/>
      <c r="AD57" s="216"/>
      <c r="AE57" s="216"/>
      <c r="AF57" s="216"/>
      <c r="AG57" s="216"/>
      <c r="AH57" s="216"/>
      <c r="AI57" s="216"/>
      <c r="AJ57" s="216"/>
      <c r="AK57" s="216"/>
      <c r="AL57" s="216"/>
      <c r="AM57" s="216"/>
      <c r="AN57" s="216"/>
      <c r="AO57" s="216"/>
      <c r="AP57" s="216"/>
      <c r="AQ57" s="216"/>
      <c r="AR57" s="216"/>
      <c r="AS57" s="216"/>
      <c r="AT57" s="216"/>
      <c r="AU57" s="216"/>
      <c r="AV57" s="216"/>
      <c r="AW57" s="216"/>
      <c r="AX57" s="216"/>
      <c r="AY57" s="216"/>
      <c r="AZ57" s="216"/>
      <c r="BA57" s="216"/>
      <c r="BB57" s="216"/>
      <c r="BC57" s="216"/>
      <c r="BD57" s="216"/>
      <c r="BE57" s="216"/>
      <c r="BF57" s="216"/>
      <c r="BG57" s="216"/>
      <c r="BH57" s="216"/>
      <c r="BI57" s="216"/>
    </row>
    <row r="58" spans="1:61" x14ac:dyDescent="0.15">
      <c r="A58" s="216"/>
      <c r="B58" s="216"/>
      <c r="C58" s="216"/>
      <c r="D58" s="216"/>
      <c r="E58" s="216"/>
      <c r="F58" s="216"/>
      <c r="G58" s="216"/>
      <c r="H58" s="216"/>
      <c r="I58" s="216"/>
      <c r="J58" s="216"/>
      <c r="K58" s="216"/>
      <c r="L58" s="216"/>
      <c r="M58" s="216"/>
      <c r="N58" s="216"/>
      <c r="O58" s="216"/>
      <c r="P58" s="216"/>
      <c r="Q58" s="216"/>
      <c r="R58" s="216"/>
      <c r="S58" s="216"/>
      <c r="T58" s="216"/>
      <c r="U58" s="216"/>
      <c r="V58" s="216"/>
      <c r="W58" s="216"/>
      <c r="X58" s="216"/>
      <c r="Y58" s="216"/>
      <c r="Z58" s="216"/>
      <c r="AA58" s="216"/>
      <c r="AB58" s="216"/>
      <c r="AC58" s="216"/>
      <c r="AD58" s="216"/>
      <c r="AE58" s="216"/>
      <c r="AF58" s="216"/>
      <c r="AG58" s="216"/>
      <c r="AH58" s="216"/>
      <c r="AI58" s="216"/>
      <c r="AJ58" s="216"/>
      <c r="AK58" s="216"/>
      <c r="AL58" s="216"/>
      <c r="AM58" s="216"/>
      <c r="AN58" s="216"/>
      <c r="AO58" s="216"/>
      <c r="AP58" s="216"/>
      <c r="AQ58" s="216"/>
      <c r="AR58" s="216"/>
      <c r="AS58" s="216"/>
      <c r="AT58" s="216"/>
      <c r="AU58" s="216"/>
      <c r="AV58" s="216"/>
      <c r="AW58" s="216"/>
      <c r="AX58" s="216"/>
      <c r="AY58" s="216"/>
      <c r="AZ58" s="216"/>
      <c r="BA58" s="216"/>
      <c r="BB58" s="216"/>
      <c r="BC58" s="216"/>
      <c r="BD58" s="216"/>
      <c r="BE58" s="216"/>
      <c r="BF58" s="216"/>
      <c r="BG58" s="216"/>
      <c r="BH58" s="216"/>
      <c r="BI58" s="216"/>
    </row>
    <row r="59" spans="1:61" x14ac:dyDescent="0.15">
      <c r="A59" s="216"/>
      <c r="B59" s="216"/>
      <c r="C59" s="216"/>
      <c r="D59" s="216"/>
      <c r="E59" s="216"/>
      <c r="F59" s="216"/>
      <c r="G59" s="216"/>
      <c r="H59" s="216"/>
      <c r="I59" s="216"/>
      <c r="J59" s="216"/>
      <c r="K59" s="216"/>
      <c r="L59" s="216"/>
      <c r="M59" s="216"/>
      <c r="N59" s="216"/>
      <c r="O59" s="216"/>
      <c r="P59" s="216"/>
      <c r="Q59" s="216"/>
      <c r="R59" s="216"/>
      <c r="S59" s="216"/>
      <c r="T59" s="216"/>
      <c r="U59" s="216"/>
      <c r="V59" s="216"/>
      <c r="W59" s="216"/>
      <c r="X59" s="216"/>
      <c r="Y59" s="216"/>
      <c r="Z59" s="216"/>
      <c r="AA59" s="216"/>
      <c r="AB59" s="216"/>
      <c r="AC59" s="216"/>
      <c r="AD59" s="216"/>
      <c r="AE59" s="216"/>
      <c r="AF59" s="216"/>
      <c r="AG59" s="216"/>
      <c r="AH59" s="216"/>
      <c r="AI59" s="216"/>
      <c r="AJ59" s="216"/>
      <c r="AK59" s="216"/>
      <c r="AL59" s="216"/>
      <c r="AM59" s="216"/>
      <c r="AN59" s="216"/>
      <c r="AO59" s="216"/>
      <c r="AP59" s="216"/>
      <c r="AQ59" s="216"/>
      <c r="AR59" s="216"/>
      <c r="AS59" s="216"/>
      <c r="AT59" s="216"/>
      <c r="AU59" s="216"/>
      <c r="AV59" s="216"/>
      <c r="AW59" s="216"/>
      <c r="AX59" s="216"/>
      <c r="AY59" s="216"/>
      <c r="AZ59" s="216"/>
      <c r="BA59" s="216"/>
      <c r="BB59" s="216"/>
      <c r="BC59" s="216"/>
      <c r="BD59" s="216"/>
      <c r="BE59" s="216"/>
      <c r="BF59" s="216"/>
      <c r="BG59" s="216"/>
      <c r="BH59" s="216"/>
      <c r="BI59" s="216"/>
    </row>
    <row r="60" spans="1:61" x14ac:dyDescent="0.15">
      <c r="A60" s="216"/>
      <c r="B60" s="216"/>
      <c r="C60" s="216"/>
      <c r="D60" s="216"/>
      <c r="E60" s="216"/>
      <c r="F60" s="216"/>
      <c r="G60" s="216"/>
      <c r="H60" s="216"/>
      <c r="I60" s="216"/>
      <c r="J60" s="216"/>
      <c r="K60" s="216"/>
      <c r="L60" s="216"/>
      <c r="M60" s="216"/>
      <c r="N60" s="216"/>
      <c r="O60" s="216"/>
      <c r="P60" s="216"/>
      <c r="Q60" s="216"/>
      <c r="R60" s="216"/>
      <c r="S60" s="216"/>
      <c r="T60" s="216"/>
      <c r="U60" s="216"/>
      <c r="V60" s="216"/>
      <c r="W60" s="216"/>
      <c r="X60" s="216"/>
      <c r="Y60" s="216"/>
      <c r="Z60" s="216"/>
      <c r="AA60" s="216"/>
      <c r="AB60" s="216"/>
      <c r="AC60" s="216"/>
      <c r="AD60" s="216"/>
      <c r="AE60" s="216"/>
      <c r="AF60" s="216"/>
      <c r="AG60" s="216"/>
      <c r="AH60" s="216"/>
      <c r="AI60" s="216"/>
      <c r="AJ60" s="216"/>
      <c r="AK60" s="216"/>
      <c r="AL60" s="216"/>
      <c r="AM60" s="216"/>
      <c r="AN60" s="216"/>
      <c r="AO60" s="216"/>
      <c r="AP60" s="216"/>
      <c r="AQ60" s="216"/>
      <c r="AR60" s="216"/>
      <c r="AS60" s="216"/>
      <c r="AT60" s="216"/>
      <c r="AU60" s="216"/>
      <c r="AV60" s="216"/>
      <c r="AW60" s="216"/>
      <c r="AX60" s="216"/>
      <c r="AY60" s="216"/>
      <c r="AZ60" s="216"/>
      <c r="BA60" s="216"/>
      <c r="BB60" s="216"/>
      <c r="BC60" s="216"/>
      <c r="BD60" s="216"/>
      <c r="BE60" s="216"/>
      <c r="BF60" s="216"/>
      <c r="BG60" s="216"/>
      <c r="BH60" s="216"/>
      <c r="BI60" s="216"/>
    </row>
    <row r="61" spans="1:61" x14ac:dyDescent="0.15">
      <c r="A61" s="216"/>
      <c r="B61" s="216"/>
      <c r="C61" s="216"/>
      <c r="D61" s="216"/>
      <c r="E61" s="216"/>
      <c r="F61" s="216"/>
      <c r="G61" s="216"/>
      <c r="H61" s="216"/>
      <c r="I61" s="216"/>
      <c r="J61" s="216"/>
      <c r="K61" s="216"/>
      <c r="L61" s="216"/>
      <c r="M61" s="216"/>
      <c r="N61" s="216"/>
      <c r="O61" s="216"/>
      <c r="P61" s="216"/>
      <c r="Q61" s="216"/>
      <c r="R61" s="216"/>
      <c r="S61" s="216"/>
      <c r="T61" s="216"/>
      <c r="U61" s="216"/>
      <c r="V61" s="216"/>
      <c r="W61" s="216"/>
      <c r="X61" s="216"/>
      <c r="Y61" s="216"/>
      <c r="Z61" s="216"/>
      <c r="AA61" s="216"/>
      <c r="AB61" s="216"/>
      <c r="AC61" s="216"/>
      <c r="AD61" s="216"/>
      <c r="AE61" s="216"/>
      <c r="AF61" s="216"/>
      <c r="AG61" s="216"/>
      <c r="AH61" s="216"/>
      <c r="AI61" s="216"/>
      <c r="AJ61" s="216"/>
      <c r="AK61" s="216"/>
      <c r="AL61" s="216"/>
      <c r="AM61" s="216"/>
      <c r="AN61" s="216"/>
      <c r="AO61" s="216"/>
      <c r="AP61" s="216"/>
      <c r="AQ61" s="216"/>
      <c r="AR61" s="216"/>
      <c r="AS61" s="216"/>
      <c r="AT61" s="216"/>
      <c r="AU61" s="216"/>
      <c r="AV61" s="216"/>
      <c r="AW61" s="216"/>
      <c r="AX61" s="216"/>
      <c r="AY61" s="216"/>
      <c r="AZ61" s="216"/>
      <c r="BA61" s="216"/>
      <c r="BB61" s="216"/>
      <c r="BC61" s="216"/>
      <c r="BD61" s="216"/>
      <c r="BE61" s="216"/>
      <c r="BF61" s="216"/>
      <c r="BG61" s="216"/>
      <c r="BH61" s="216"/>
      <c r="BI61" s="216"/>
    </row>
    <row r="62" spans="1:61" x14ac:dyDescent="0.15">
      <c r="A62" s="216"/>
      <c r="B62" s="216"/>
      <c r="C62" s="216"/>
      <c r="D62" s="216"/>
      <c r="E62" s="216"/>
      <c r="F62" s="216"/>
      <c r="G62" s="216"/>
      <c r="H62" s="216"/>
      <c r="I62" s="216"/>
      <c r="J62" s="216"/>
      <c r="K62" s="216"/>
      <c r="L62" s="216"/>
      <c r="M62" s="216"/>
      <c r="N62" s="216"/>
      <c r="O62" s="216"/>
      <c r="P62" s="216"/>
      <c r="Q62" s="216"/>
      <c r="R62" s="216"/>
      <c r="S62" s="216"/>
      <c r="T62" s="216"/>
      <c r="U62" s="216"/>
      <c r="V62" s="216"/>
      <c r="W62" s="216"/>
      <c r="X62" s="216"/>
      <c r="Y62" s="216"/>
      <c r="Z62" s="216"/>
      <c r="AA62" s="216"/>
      <c r="AB62" s="216"/>
      <c r="AC62" s="216"/>
      <c r="AD62" s="216"/>
      <c r="AE62" s="216"/>
      <c r="AF62" s="216"/>
      <c r="AG62" s="216"/>
      <c r="AH62" s="216"/>
      <c r="AI62" s="216"/>
      <c r="AJ62" s="216"/>
      <c r="AK62" s="216"/>
      <c r="AL62" s="216"/>
      <c r="AM62" s="216"/>
      <c r="AN62" s="216"/>
      <c r="AO62" s="216"/>
      <c r="AP62" s="216"/>
      <c r="AQ62" s="216"/>
      <c r="AR62" s="216"/>
      <c r="AS62" s="216"/>
      <c r="AT62" s="216"/>
      <c r="AU62" s="216"/>
      <c r="AV62" s="216"/>
      <c r="AW62" s="216"/>
      <c r="AX62" s="216"/>
      <c r="AY62" s="216"/>
      <c r="AZ62" s="216"/>
      <c r="BA62" s="216"/>
      <c r="BB62" s="216"/>
      <c r="BC62" s="216"/>
      <c r="BD62" s="216"/>
      <c r="BE62" s="216"/>
      <c r="BF62" s="216"/>
      <c r="BG62" s="216"/>
      <c r="BH62" s="216"/>
      <c r="BI62" s="216"/>
    </row>
    <row r="63" spans="1:61" x14ac:dyDescent="0.15">
      <c r="A63" s="216"/>
      <c r="B63" s="216"/>
      <c r="C63" s="216"/>
      <c r="D63" s="216"/>
      <c r="E63" s="216"/>
      <c r="F63" s="216"/>
      <c r="G63" s="216"/>
      <c r="H63" s="216"/>
      <c r="I63" s="216"/>
      <c r="J63" s="216"/>
      <c r="K63" s="216"/>
      <c r="L63" s="216"/>
      <c r="M63" s="216"/>
      <c r="N63" s="216"/>
      <c r="O63" s="216"/>
      <c r="P63" s="216"/>
      <c r="Q63" s="216"/>
      <c r="R63" s="216"/>
      <c r="S63" s="216"/>
      <c r="T63" s="216"/>
      <c r="U63" s="216"/>
      <c r="V63" s="216"/>
      <c r="W63" s="216"/>
      <c r="X63" s="216"/>
      <c r="Y63" s="216"/>
      <c r="Z63" s="216"/>
      <c r="AA63" s="216"/>
      <c r="AB63" s="216"/>
      <c r="AC63" s="216"/>
      <c r="AD63" s="216"/>
      <c r="AE63" s="216"/>
      <c r="AF63" s="216"/>
      <c r="AG63" s="216"/>
      <c r="AH63" s="216"/>
      <c r="AI63" s="216"/>
      <c r="AJ63" s="216"/>
      <c r="AK63" s="216"/>
      <c r="AL63" s="216"/>
      <c r="AM63" s="216"/>
      <c r="AN63" s="216"/>
      <c r="AO63" s="216"/>
      <c r="AP63" s="216"/>
      <c r="AQ63" s="216"/>
      <c r="AR63" s="216"/>
      <c r="AS63" s="216"/>
      <c r="AT63" s="216"/>
      <c r="AU63" s="216"/>
      <c r="AV63" s="216"/>
      <c r="AW63" s="216"/>
      <c r="AX63" s="216"/>
      <c r="AY63" s="216"/>
      <c r="AZ63" s="216"/>
      <c r="BA63" s="216"/>
      <c r="BB63" s="216"/>
      <c r="BC63" s="216"/>
      <c r="BD63" s="216"/>
      <c r="BE63" s="216"/>
      <c r="BF63" s="216"/>
      <c r="BG63" s="216"/>
      <c r="BH63" s="216"/>
      <c r="BI63" s="216"/>
    </row>
    <row r="64" spans="1:61" x14ac:dyDescent="0.15">
      <c r="A64" s="216"/>
      <c r="B64" s="216"/>
      <c r="C64" s="216"/>
      <c r="D64" s="216"/>
      <c r="E64" s="216"/>
      <c r="F64" s="216"/>
      <c r="G64" s="216"/>
      <c r="H64" s="216"/>
      <c r="I64" s="216"/>
      <c r="J64" s="216"/>
      <c r="K64" s="216"/>
      <c r="L64" s="216"/>
      <c r="M64" s="216"/>
      <c r="N64" s="216"/>
      <c r="O64" s="216"/>
      <c r="P64" s="216"/>
      <c r="Q64" s="216"/>
      <c r="R64" s="216"/>
      <c r="S64" s="216"/>
      <c r="T64" s="216"/>
      <c r="U64" s="216"/>
      <c r="V64" s="216"/>
      <c r="W64" s="216"/>
      <c r="X64" s="216"/>
      <c r="Y64" s="216"/>
      <c r="Z64" s="216"/>
      <c r="AA64" s="216"/>
      <c r="AB64" s="216"/>
      <c r="AC64" s="216"/>
      <c r="AD64" s="216"/>
      <c r="AE64" s="216"/>
      <c r="AF64" s="216"/>
      <c r="AG64" s="216"/>
      <c r="AH64" s="216"/>
      <c r="AI64" s="216"/>
      <c r="AJ64" s="216"/>
      <c r="AK64" s="216"/>
      <c r="AL64" s="216"/>
      <c r="AM64" s="216"/>
      <c r="AN64" s="216"/>
      <c r="AO64" s="216"/>
      <c r="AP64" s="216"/>
      <c r="AQ64" s="216"/>
      <c r="AR64" s="216"/>
      <c r="AS64" s="216"/>
      <c r="AT64" s="216"/>
      <c r="AU64" s="216"/>
      <c r="AV64" s="216"/>
      <c r="AW64" s="216"/>
      <c r="AX64" s="216"/>
      <c r="AY64" s="216"/>
      <c r="AZ64" s="216"/>
      <c r="BA64" s="216"/>
      <c r="BB64" s="216"/>
      <c r="BC64" s="216"/>
      <c r="BD64" s="216"/>
      <c r="BE64" s="216"/>
      <c r="BF64" s="216"/>
      <c r="BG64" s="216"/>
      <c r="BH64" s="216"/>
      <c r="BI64" s="216"/>
    </row>
    <row r="65" spans="1:61" x14ac:dyDescent="0.15">
      <c r="A65" s="216"/>
      <c r="B65" s="216"/>
      <c r="C65" s="216"/>
      <c r="D65" s="216"/>
      <c r="E65" s="216"/>
      <c r="F65" s="216"/>
      <c r="G65" s="216"/>
      <c r="H65" s="216"/>
      <c r="I65" s="216"/>
      <c r="J65" s="216"/>
      <c r="K65" s="216"/>
      <c r="L65" s="216"/>
      <c r="M65" s="216"/>
      <c r="N65" s="216"/>
      <c r="O65" s="216"/>
      <c r="P65" s="216"/>
      <c r="Q65" s="216"/>
      <c r="R65" s="216"/>
      <c r="S65" s="216"/>
      <c r="T65" s="216"/>
      <c r="U65" s="216"/>
      <c r="V65" s="216"/>
      <c r="W65" s="216"/>
      <c r="X65" s="216"/>
      <c r="Y65" s="216"/>
      <c r="Z65" s="216"/>
      <c r="AA65" s="216"/>
      <c r="AB65" s="216"/>
      <c r="AC65" s="216"/>
      <c r="AD65" s="216"/>
      <c r="AE65" s="216"/>
      <c r="AF65" s="216"/>
      <c r="AG65" s="216"/>
      <c r="AH65" s="216"/>
      <c r="AI65" s="216"/>
      <c r="AJ65" s="216"/>
      <c r="AK65" s="216"/>
      <c r="AL65" s="216"/>
      <c r="AM65" s="216"/>
      <c r="AN65" s="216"/>
      <c r="AO65" s="216"/>
      <c r="AP65" s="216"/>
      <c r="AQ65" s="216"/>
      <c r="AR65" s="216"/>
      <c r="AS65" s="216"/>
      <c r="AT65" s="216"/>
      <c r="AU65" s="216"/>
      <c r="AV65" s="216"/>
      <c r="AW65" s="216"/>
      <c r="AX65" s="216"/>
      <c r="AY65" s="216"/>
      <c r="AZ65" s="216"/>
      <c r="BA65" s="216"/>
      <c r="BB65" s="216"/>
      <c r="BC65" s="216"/>
      <c r="BD65" s="216"/>
      <c r="BE65" s="216"/>
      <c r="BF65" s="216"/>
      <c r="BG65" s="216"/>
      <c r="BH65" s="216"/>
      <c r="BI65" s="216"/>
    </row>
    <row r="66" spans="1:61" x14ac:dyDescent="0.15">
      <c r="A66" s="216"/>
      <c r="B66" s="216"/>
      <c r="C66" s="216"/>
      <c r="D66" s="216"/>
      <c r="E66" s="216"/>
      <c r="F66" s="216"/>
      <c r="G66" s="216"/>
      <c r="H66" s="216"/>
      <c r="I66" s="216"/>
      <c r="J66" s="216"/>
      <c r="K66" s="216"/>
      <c r="L66" s="216"/>
      <c r="M66" s="216"/>
      <c r="N66" s="216"/>
      <c r="O66" s="216"/>
      <c r="P66" s="216"/>
      <c r="Q66" s="216"/>
      <c r="R66" s="216"/>
      <c r="S66" s="216"/>
      <c r="T66" s="216"/>
      <c r="U66" s="216"/>
      <c r="V66" s="216"/>
      <c r="W66" s="216"/>
      <c r="X66" s="216"/>
      <c r="Y66" s="216"/>
      <c r="Z66" s="216"/>
      <c r="AA66" s="216"/>
      <c r="AB66" s="216"/>
      <c r="AC66" s="216"/>
      <c r="AD66" s="216"/>
      <c r="AE66" s="216"/>
      <c r="AF66" s="216"/>
      <c r="AG66" s="216"/>
      <c r="AH66" s="216"/>
      <c r="AI66" s="216"/>
      <c r="AJ66" s="216"/>
      <c r="AK66" s="216"/>
      <c r="AL66" s="216"/>
      <c r="AM66" s="216"/>
      <c r="AN66" s="216"/>
      <c r="AO66" s="216"/>
      <c r="AP66" s="216"/>
      <c r="AQ66" s="216"/>
      <c r="AR66" s="216"/>
      <c r="AS66" s="216"/>
      <c r="AT66" s="216"/>
      <c r="AU66" s="216"/>
      <c r="AV66" s="216"/>
      <c r="AW66" s="216"/>
      <c r="AX66" s="216"/>
      <c r="AY66" s="216"/>
      <c r="AZ66" s="216"/>
      <c r="BA66" s="216"/>
      <c r="BB66" s="216"/>
      <c r="BC66" s="216"/>
      <c r="BD66" s="216"/>
      <c r="BE66" s="216"/>
      <c r="BF66" s="216"/>
      <c r="BG66" s="216"/>
      <c r="BH66" s="216"/>
      <c r="BI66" s="216"/>
    </row>
    <row r="67" spans="1:61" x14ac:dyDescent="0.15">
      <c r="A67" s="216"/>
      <c r="B67" s="216"/>
      <c r="C67" s="216"/>
      <c r="D67" s="216"/>
      <c r="E67" s="216"/>
      <c r="F67" s="216"/>
      <c r="G67" s="216"/>
      <c r="H67" s="216"/>
      <c r="I67" s="216"/>
      <c r="J67" s="216"/>
      <c r="K67" s="216"/>
      <c r="L67" s="216"/>
      <c r="M67" s="216"/>
      <c r="N67" s="216"/>
      <c r="O67" s="216"/>
      <c r="P67" s="216"/>
      <c r="Q67" s="216"/>
      <c r="R67" s="216"/>
      <c r="S67" s="216"/>
      <c r="T67" s="216"/>
      <c r="U67" s="216"/>
      <c r="V67" s="216"/>
      <c r="W67" s="216"/>
      <c r="X67" s="216"/>
      <c r="Y67" s="216"/>
      <c r="Z67" s="216"/>
      <c r="AA67" s="216"/>
      <c r="AB67" s="216"/>
      <c r="AC67" s="216"/>
      <c r="AD67" s="216"/>
      <c r="AE67" s="216"/>
      <c r="AF67" s="216"/>
      <c r="AG67" s="216"/>
      <c r="AH67" s="216"/>
      <c r="AI67" s="216"/>
      <c r="AJ67" s="216"/>
      <c r="AK67" s="216"/>
      <c r="AL67" s="216"/>
      <c r="AM67" s="216"/>
      <c r="AN67" s="216"/>
      <c r="AO67" s="216"/>
      <c r="AP67" s="216"/>
      <c r="AQ67" s="216"/>
      <c r="AR67" s="216"/>
      <c r="AS67" s="216"/>
      <c r="AT67" s="216"/>
      <c r="AU67" s="216"/>
      <c r="AV67" s="216"/>
      <c r="AW67" s="216"/>
      <c r="AX67" s="216"/>
      <c r="AY67" s="216"/>
      <c r="AZ67" s="216"/>
      <c r="BA67" s="216"/>
      <c r="BB67" s="216"/>
      <c r="BC67" s="216"/>
      <c r="BD67" s="216"/>
      <c r="BE67" s="216"/>
      <c r="BF67" s="216"/>
      <c r="BG67" s="216"/>
      <c r="BH67" s="216"/>
      <c r="BI67" s="216"/>
    </row>
    <row r="68" spans="1:61" x14ac:dyDescent="0.15">
      <c r="A68" s="216"/>
      <c r="B68" s="216"/>
      <c r="C68" s="216"/>
      <c r="D68" s="216"/>
      <c r="E68" s="216"/>
      <c r="F68" s="216"/>
      <c r="G68" s="216"/>
      <c r="H68" s="216"/>
      <c r="I68" s="216"/>
      <c r="J68" s="216"/>
      <c r="K68" s="216"/>
      <c r="L68" s="216"/>
      <c r="M68" s="216"/>
      <c r="N68" s="216"/>
      <c r="O68" s="216"/>
      <c r="P68" s="216"/>
      <c r="Q68" s="216"/>
      <c r="R68" s="216"/>
      <c r="S68" s="216"/>
      <c r="T68" s="216"/>
      <c r="U68" s="216"/>
      <c r="V68" s="216"/>
      <c r="W68" s="216"/>
      <c r="X68" s="216"/>
      <c r="Y68" s="216"/>
      <c r="Z68" s="216"/>
      <c r="AA68" s="216"/>
      <c r="AB68" s="216"/>
      <c r="AC68" s="216"/>
      <c r="AD68" s="216"/>
      <c r="AE68" s="216"/>
      <c r="AF68" s="216"/>
      <c r="AG68" s="216"/>
      <c r="AH68" s="216"/>
      <c r="AI68" s="216"/>
      <c r="AJ68" s="216"/>
      <c r="AK68" s="216"/>
      <c r="AL68" s="216"/>
      <c r="AM68" s="216"/>
      <c r="AN68" s="216"/>
      <c r="AO68" s="216"/>
      <c r="AP68" s="216"/>
      <c r="AQ68" s="216"/>
      <c r="AR68" s="216"/>
      <c r="AS68" s="216"/>
      <c r="AT68" s="216"/>
      <c r="AU68" s="216"/>
      <c r="AV68" s="216"/>
      <c r="AW68" s="216"/>
      <c r="AX68" s="216"/>
      <c r="AY68" s="216"/>
      <c r="AZ68" s="216"/>
      <c r="BA68" s="216"/>
      <c r="BB68" s="216"/>
      <c r="BC68" s="216"/>
      <c r="BD68" s="216"/>
      <c r="BE68" s="216"/>
      <c r="BF68" s="216"/>
      <c r="BG68" s="216"/>
      <c r="BH68" s="216"/>
      <c r="BI68" s="216"/>
    </row>
    <row r="69" spans="1:61" x14ac:dyDescent="0.15">
      <c r="A69" s="216"/>
      <c r="B69" s="216"/>
      <c r="C69" s="216"/>
      <c r="D69" s="216"/>
      <c r="E69" s="216"/>
      <c r="F69" s="216"/>
      <c r="G69" s="216"/>
      <c r="H69" s="216"/>
      <c r="I69" s="216"/>
      <c r="J69" s="216"/>
      <c r="K69" s="216"/>
      <c r="L69" s="216"/>
      <c r="M69" s="216"/>
      <c r="N69" s="216"/>
      <c r="O69" s="216"/>
      <c r="P69" s="216"/>
      <c r="Q69" s="216"/>
      <c r="R69" s="216"/>
      <c r="S69" s="216"/>
      <c r="T69" s="216"/>
      <c r="U69" s="216"/>
      <c r="V69" s="216"/>
      <c r="W69" s="216"/>
      <c r="X69" s="216"/>
      <c r="Y69" s="216"/>
      <c r="Z69" s="216"/>
      <c r="AA69" s="216"/>
      <c r="AB69" s="216"/>
      <c r="AC69" s="216"/>
      <c r="AD69" s="216"/>
      <c r="AE69" s="216"/>
      <c r="AF69" s="216"/>
      <c r="AG69" s="216"/>
      <c r="AH69" s="216"/>
      <c r="AI69" s="216"/>
      <c r="AJ69" s="216"/>
      <c r="AK69" s="216"/>
      <c r="AL69" s="216"/>
      <c r="AM69" s="216"/>
      <c r="AN69" s="216"/>
      <c r="AO69" s="216"/>
      <c r="AP69" s="216"/>
      <c r="AQ69" s="216"/>
      <c r="AR69" s="216"/>
      <c r="AS69" s="216"/>
      <c r="AT69" s="216"/>
      <c r="AU69" s="216"/>
      <c r="AV69" s="216"/>
      <c r="AW69" s="216"/>
      <c r="AX69" s="216"/>
      <c r="AY69" s="216"/>
      <c r="AZ69" s="216"/>
      <c r="BA69" s="216"/>
      <c r="BB69" s="216"/>
      <c r="BC69" s="216"/>
      <c r="BD69" s="216"/>
      <c r="BE69" s="216"/>
      <c r="BF69" s="216"/>
      <c r="BG69" s="216"/>
      <c r="BH69" s="216"/>
      <c r="BI69" s="216"/>
    </row>
    <row r="70" spans="1:61" x14ac:dyDescent="0.15">
      <c r="A70" s="216"/>
      <c r="B70" s="216"/>
      <c r="C70" s="216"/>
      <c r="D70" s="216"/>
      <c r="E70" s="216"/>
      <c r="F70" s="216"/>
      <c r="G70" s="216"/>
      <c r="H70" s="216"/>
      <c r="I70" s="216"/>
      <c r="J70" s="216"/>
      <c r="K70" s="216"/>
      <c r="L70" s="216"/>
      <c r="M70" s="216"/>
      <c r="N70" s="216"/>
      <c r="O70" s="216"/>
      <c r="P70" s="216"/>
      <c r="Q70" s="216"/>
      <c r="R70" s="216"/>
      <c r="S70" s="216"/>
      <c r="T70" s="216"/>
      <c r="U70" s="216"/>
      <c r="V70" s="216"/>
      <c r="W70" s="216"/>
      <c r="X70" s="216"/>
      <c r="Y70" s="216"/>
      <c r="Z70" s="216"/>
      <c r="AA70" s="216"/>
      <c r="AB70" s="216"/>
      <c r="AC70" s="216"/>
      <c r="AD70" s="216"/>
      <c r="AE70" s="216"/>
      <c r="AF70" s="216"/>
      <c r="AG70" s="216"/>
      <c r="AH70" s="216"/>
      <c r="AI70" s="216"/>
      <c r="AJ70" s="216"/>
      <c r="AK70" s="216"/>
      <c r="AL70" s="216"/>
      <c r="AM70" s="216"/>
      <c r="AN70" s="216"/>
      <c r="AO70" s="216"/>
      <c r="AP70" s="216"/>
      <c r="AQ70" s="216"/>
      <c r="AR70" s="216"/>
      <c r="AS70" s="216"/>
      <c r="AT70" s="216"/>
      <c r="AU70" s="216"/>
      <c r="AV70" s="216"/>
      <c r="AW70" s="216"/>
      <c r="AX70" s="216"/>
      <c r="AY70" s="216"/>
      <c r="AZ70" s="216"/>
      <c r="BA70" s="216"/>
      <c r="BB70" s="216"/>
      <c r="BC70" s="216"/>
      <c r="BD70" s="216"/>
      <c r="BE70" s="216"/>
      <c r="BF70" s="216"/>
      <c r="BG70" s="216"/>
      <c r="BH70" s="216"/>
      <c r="BI70" s="216"/>
    </row>
    <row r="71" spans="1:61" x14ac:dyDescent="0.15">
      <c r="A71" s="216"/>
      <c r="B71" s="216"/>
      <c r="C71" s="216"/>
      <c r="D71" s="216"/>
      <c r="E71" s="216"/>
      <c r="F71" s="216"/>
      <c r="G71" s="216"/>
      <c r="H71" s="216"/>
      <c r="I71" s="216"/>
      <c r="J71" s="216"/>
      <c r="K71" s="216"/>
      <c r="L71" s="216"/>
      <c r="M71" s="216"/>
      <c r="N71" s="216"/>
      <c r="O71" s="216"/>
      <c r="P71" s="216"/>
      <c r="Q71" s="216"/>
      <c r="R71" s="216"/>
      <c r="S71" s="216"/>
      <c r="T71" s="216"/>
      <c r="U71" s="216"/>
      <c r="V71" s="216"/>
      <c r="W71" s="216"/>
      <c r="X71" s="216"/>
      <c r="Y71" s="216"/>
      <c r="Z71" s="216"/>
      <c r="AA71" s="216"/>
      <c r="AB71" s="216"/>
      <c r="AC71" s="216"/>
      <c r="AD71" s="216"/>
      <c r="AE71" s="216"/>
      <c r="AF71" s="216"/>
      <c r="AG71" s="216"/>
      <c r="AH71" s="216"/>
      <c r="AI71" s="216"/>
      <c r="AJ71" s="216"/>
      <c r="AK71" s="216"/>
      <c r="AL71" s="216"/>
      <c r="AM71" s="216"/>
      <c r="AN71" s="216"/>
      <c r="AO71" s="216"/>
      <c r="AP71" s="216"/>
      <c r="AQ71" s="216"/>
      <c r="AR71" s="216"/>
      <c r="AS71" s="216"/>
      <c r="AT71" s="216"/>
      <c r="AU71" s="216"/>
      <c r="AV71" s="216"/>
      <c r="AW71" s="216"/>
      <c r="AX71" s="216"/>
      <c r="AY71" s="216"/>
      <c r="AZ71" s="216"/>
      <c r="BA71" s="216"/>
      <c r="BB71" s="216"/>
      <c r="BC71" s="216"/>
      <c r="BD71" s="216"/>
      <c r="BE71" s="216"/>
      <c r="BF71" s="216"/>
      <c r="BG71" s="216"/>
      <c r="BH71" s="216"/>
      <c r="BI71" s="216"/>
    </row>
    <row r="72" spans="1:61" x14ac:dyDescent="0.15">
      <c r="A72" s="216"/>
      <c r="B72" s="216"/>
      <c r="C72" s="216"/>
      <c r="D72" s="216"/>
      <c r="E72" s="216"/>
      <c r="F72" s="216"/>
      <c r="G72" s="216"/>
      <c r="H72" s="216"/>
      <c r="I72" s="216"/>
      <c r="J72" s="216"/>
      <c r="K72" s="216"/>
      <c r="L72" s="216"/>
      <c r="M72" s="216"/>
      <c r="N72" s="216"/>
      <c r="O72" s="216"/>
      <c r="P72" s="216"/>
      <c r="Q72" s="216"/>
      <c r="R72" s="216"/>
      <c r="S72" s="216"/>
      <c r="T72" s="216"/>
      <c r="U72" s="216"/>
      <c r="V72" s="216"/>
      <c r="W72" s="216"/>
      <c r="X72" s="216"/>
      <c r="Y72" s="216"/>
      <c r="Z72" s="216"/>
      <c r="AA72" s="216"/>
      <c r="AB72" s="216"/>
      <c r="AC72" s="216"/>
      <c r="AD72" s="216"/>
      <c r="AE72" s="216"/>
      <c r="AF72" s="216"/>
      <c r="AG72" s="216"/>
      <c r="AH72" s="216"/>
      <c r="AI72" s="216"/>
      <c r="AJ72" s="216"/>
      <c r="AK72" s="216"/>
      <c r="AL72" s="216"/>
      <c r="AM72" s="216"/>
      <c r="AN72" s="216"/>
      <c r="AO72" s="216"/>
      <c r="AP72" s="216"/>
      <c r="AQ72" s="216"/>
      <c r="AR72" s="216"/>
      <c r="AS72" s="216"/>
      <c r="AT72" s="216"/>
      <c r="AU72" s="216"/>
      <c r="AV72" s="216"/>
      <c r="AW72" s="216"/>
      <c r="AX72" s="216"/>
      <c r="AY72" s="216"/>
      <c r="AZ72" s="216"/>
      <c r="BA72" s="216"/>
      <c r="BB72" s="216"/>
      <c r="BC72" s="216"/>
      <c r="BD72" s="216"/>
      <c r="BE72" s="216"/>
      <c r="BF72" s="216"/>
      <c r="BG72" s="216"/>
      <c r="BH72" s="216"/>
      <c r="BI72" s="216"/>
    </row>
    <row r="73" spans="1:61" x14ac:dyDescent="0.15">
      <c r="A73" s="216"/>
      <c r="B73" s="216"/>
      <c r="C73" s="216"/>
      <c r="D73" s="216"/>
      <c r="E73" s="216"/>
      <c r="F73" s="216"/>
      <c r="G73" s="216"/>
      <c r="H73" s="216"/>
      <c r="I73" s="216"/>
      <c r="J73" s="216"/>
      <c r="K73" s="216"/>
      <c r="L73" s="216"/>
      <c r="M73" s="216"/>
      <c r="N73" s="216"/>
      <c r="O73" s="216"/>
      <c r="P73" s="216"/>
      <c r="Q73" s="216"/>
      <c r="R73" s="216"/>
      <c r="S73" s="216"/>
      <c r="T73" s="216"/>
      <c r="U73" s="216"/>
      <c r="V73" s="216"/>
      <c r="W73" s="216"/>
      <c r="X73" s="216"/>
      <c r="Y73" s="216"/>
      <c r="Z73" s="216"/>
      <c r="AA73" s="216"/>
      <c r="AB73" s="216"/>
      <c r="AC73" s="216"/>
      <c r="AD73" s="216"/>
      <c r="AE73" s="216"/>
      <c r="AF73" s="216"/>
      <c r="AG73" s="216"/>
      <c r="AH73" s="216"/>
      <c r="AI73" s="216"/>
      <c r="AJ73" s="216"/>
      <c r="AK73" s="216"/>
      <c r="AL73" s="216"/>
      <c r="AM73" s="216"/>
      <c r="AN73" s="216"/>
      <c r="AO73" s="216"/>
      <c r="AP73" s="216"/>
      <c r="AQ73" s="216"/>
      <c r="AR73" s="216"/>
      <c r="AS73" s="216"/>
      <c r="AT73" s="216"/>
      <c r="AU73" s="216"/>
      <c r="AV73" s="216"/>
      <c r="AW73" s="216"/>
      <c r="AX73" s="216"/>
      <c r="AY73" s="216"/>
      <c r="AZ73" s="216"/>
      <c r="BA73" s="216"/>
      <c r="BB73" s="216"/>
      <c r="BC73" s="216"/>
      <c r="BD73" s="216"/>
      <c r="BE73" s="216"/>
      <c r="BF73" s="216"/>
      <c r="BG73" s="216"/>
      <c r="BH73" s="216"/>
      <c r="BI73" s="216"/>
    </row>
    <row r="74" spans="1:61" x14ac:dyDescent="0.15">
      <c r="A74" s="216"/>
      <c r="B74" s="216"/>
      <c r="C74" s="216"/>
      <c r="D74" s="216"/>
      <c r="E74" s="216"/>
      <c r="F74" s="216"/>
      <c r="G74" s="216"/>
      <c r="H74" s="216"/>
      <c r="I74" s="216"/>
      <c r="J74" s="216"/>
      <c r="K74" s="216"/>
      <c r="L74" s="216"/>
      <c r="M74" s="216"/>
      <c r="N74" s="216"/>
      <c r="O74" s="216"/>
      <c r="P74" s="216"/>
      <c r="Q74" s="216"/>
      <c r="R74" s="216"/>
      <c r="S74" s="216"/>
      <c r="T74" s="216"/>
      <c r="U74" s="216"/>
      <c r="V74" s="216"/>
      <c r="W74" s="216"/>
      <c r="X74" s="216"/>
      <c r="Y74" s="216"/>
      <c r="Z74" s="216"/>
      <c r="AA74" s="216"/>
      <c r="AB74" s="216"/>
      <c r="AC74" s="216"/>
      <c r="AD74" s="216"/>
      <c r="AE74" s="216"/>
      <c r="AF74" s="216"/>
      <c r="AG74" s="216"/>
      <c r="AH74" s="216"/>
      <c r="AI74" s="216"/>
      <c r="AJ74" s="216"/>
      <c r="AK74" s="216"/>
      <c r="AL74" s="216"/>
      <c r="AM74" s="216"/>
      <c r="AN74" s="216"/>
      <c r="AO74" s="216"/>
      <c r="AP74" s="216"/>
      <c r="AQ74" s="216"/>
      <c r="AR74" s="216"/>
      <c r="AS74" s="216"/>
      <c r="AT74" s="216"/>
      <c r="AU74" s="216"/>
      <c r="AV74" s="216"/>
      <c r="AW74" s="216"/>
      <c r="AX74" s="216"/>
      <c r="AY74" s="216"/>
      <c r="AZ74" s="216"/>
      <c r="BA74" s="216"/>
      <c r="BB74" s="216"/>
      <c r="BC74" s="216"/>
      <c r="BD74" s="216"/>
      <c r="BE74" s="216"/>
      <c r="BF74" s="216"/>
      <c r="BG74" s="216"/>
      <c r="BH74" s="216"/>
      <c r="BI74" s="216"/>
    </row>
    <row r="75" spans="1:61" x14ac:dyDescent="0.15">
      <c r="A75" s="216"/>
      <c r="B75" s="216"/>
      <c r="C75" s="216"/>
      <c r="D75" s="216"/>
      <c r="E75" s="216"/>
      <c r="F75" s="216"/>
      <c r="G75" s="216"/>
      <c r="H75" s="216"/>
      <c r="I75" s="216"/>
      <c r="J75" s="216"/>
      <c r="K75" s="216"/>
      <c r="L75" s="216"/>
      <c r="M75" s="216"/>
      <c r="N75" s="216"/>
      <c r="O75" s="216"/>
      <c r="P75" s="216"/>
      <c r="Q75" s="216"/>
      <c r="R75" s="216"/>
      <c r="S75" s="216"/>
      <c r="T75" s="216"/>
      <c r="U75" s="216"/>
      <c r="V75" s="216"/>
      <c r="W75" s="216"/>
      <c r="X75" s="216"/>
      <c r="Y75" s="216"/>
      <c r="Z75" s="216"/>
      <c r="AA75" s="216"/>
      <c r="AB75" s="216"/>
      <c r="AC75" s="216"/>
      <c r="AD75" s="216"/>
      <c r="AE75" s="216"/>
      <c r="AF75" s="216"/>
      <c r="AG75" s="216"/>
      <c r="AH75" s="216"/>
      <c r="AI75" s="216"/>
      <c r="AJ75" s="216"/>
      <c r="AK75" s="216"/>
      <c r="AL75" s="216"/>
      <c r="AM75" s="216"/>
      <c r="AN75" s="216"/>
      <c r="AO75" s="216"/>
      <c r="AP75" s="216"/>
      <c r="AQ75" s="216"/>
      <c r="AR75" s="216"/>
      <c r="AS75" s="216"/>
      <c r="AT75" s="216"/>
      <c r="AU75" s="216"/>
      <c r="AV75" s="216"/>
      <c r="AW75" s="216"/>
      <c r="AX75" s="216"/>
      <c r="AY75" s="216"/>
      <c r="AZ75" s="216"/>
      <c r="BA75" s="216"/>
      <c r="BB75" s="216"/>
      <c r="BC75" s="216"/>
      <c r="BD75" s="216"/>
      <c r="BE75" s="216"/>
      <c r="BF75" s="216"/>
      <c r="BG75" s="216"/>
      <c r="BH75" s="216"/>
      <c r="BI75" s="216"/>
    </row>
    <row r="76" spans="1:61" x14ac:dyDescent="0.15">
      <c r="A76" s="216"/>
      <c r="B76" s="216"/>
      <c r="C76" s="216"/>
      <c r="D76" s="216"/>
      <c r="E76" s="216"/>
      <c r="F76" s="216"/>
      <c r="G76" s="216"/>
      <c r="H76" s="216"/>
      <c r="I76" s="216"/>
      <c r="J76" s="216"/>
      <c r="K76" s="216"/>
      <c r="L76" s="216"/>
      <c r="M76" s="216"/>
      <c r="N76" s="216"/>
      <c r="O76" s="216"/>
      <c r="P76" s="216"/>
      <c r="Q76" s="216"/>
      <c r="R76" s="216"/>
      <c r="S76" s="216"/>
      <c r="T76" s="216"/>
      <c r="U76" s="216"/>
      <c r="V76" s="216"/>
      <c r="W76" s="216"/>
      <c r="X76" s="216"/>
      <c r="Y76" s="216"/>
      <c r="Z76" s="216"/>
      <c r="AA76" s="216"/>
      <c r="AB76" s="216"/>
      <c r="AC76" s="216"/>
      <c r="AD76" s="216"/>
      <c r="AE76" s="216"/>
      <c r="AF76" s="216"/>
      <c r="AG76" s="216"/>
      <c r="AH76" s="216"/>
      <c r="AI76" s="216"/>
      <c r="AJ76" s="216"/>
      <c r="AK76" s="216"/>
      <c r="AL76" s="216"/>
      <c r="AM76" s="216"/>
      <c r="AN76" s="216"/>
      <c r="AO76" s="216"/>
      <c r="AP76" s="216"/>
      <c r="AQ76" s="216"/>
      <c r="AR76" s="216"/>
      <c r="AS76" s="216"/>
      <c r="AT76" s="216"/>
      <c r="AU76" s="216"/>
      <c r="AV76" s="216"/>
      <c r="AW76" s="216"/>
      <c r="AX76" s="216"/>
      <c r="AY76" s="216"/>
      <c r="AZ76" s="216"/>
      <c r="BA76" s="216"/>
      <c r="BB76" s="216"/>
      <c r="BC76" s="216"/>
      <c r="BD76" s="216"/>
      <c r="BE76" s="216"/>
      <c r="BF76" s="216"/>
      <c r="BG76" s="216"/>
      <c r="BH76" s="216"/>
      <c r="BI76" s="216"/>
    </row>
    <row r="77" spans="1:61" x14ac:dyDescent="0.15">
      <c r="A77" s="216"/>
      <c r="B77" s="216"/>
      <c r="C77" s="216"/>
      <c r="D77" s="216"/>
      <c r="E77" s="216"/>
      <c r="F77" s="216"/>
      <c r="G77" s="216"/>
      <c r="H77" s="216"/>
      <c r="I77" s="216"/>
      <c r="J77" s="216"/>
      <c r="K77" s="216"/>
      <c r="L77" s="216"/>
      <c r="M77" s="216"/>
      <c r="N77" s="216"/>
      <c r="O77" s="216"/>
      <c r="P77" s="216"/>
      <c r="Q77" s="216"/>
      <c r="R77" s="216"/>
      <c r="S77" s="216"/>
      <c r="T77" s="216"/>
      <c r="U77" s="216"/>
      <c r="V77" s="216"/>
      <c r="W77" s="216"/>
      <c r="X77" s="216"/>
      <c r="Y77" s="216"/>
      <c r="Z77" s="216"/>
      <c r="AA77" s="216"/>
      <c r="AB77" s="216"/>
      <c r="AC77" s="216"/>
      <c r="AD77" s="216"/>
      <c r="AE77" s="216"/>
      <c r="AF77" s="216"/>
      <c r="AG77" s="216"/>
      <c r="AH77" s="216"/>
      <c r="AI77" s="216"/>
      <c r="AJ77" s="216"/>
      <c r="AK77" s="216"/>
      <c r="AL77" s="216"/>
      <c r="AM77" s="216"/>
      <c r="AN77" s="216"/>
      <c r="AO77" s="216"/>
      <c r="AP77" s="216"/>
      <c r="AQ77" s="216"/>
      <c r="AR77" s="216"/>
      <c r="AS77" s="216"/>
      <c r="AT77" s="216"/>
      <c r="AU77" s="216"/>
      <c r="AV77" s="216"/>
      <c r="AW77" s="216"/>
      <c r="AX77" s="216"/>
      <c r="AY77" s="216"/>
      <c r="AZ77" s="216"/>
      <c r="BA77" s="216"/>
      <c r="BB77" s="216"/>
      <c r="BC77" s="216"/>
      <c r="BD77" s="216"/>
      <c r="BE77" s="216"/>
      <c r="BF77" s="216"/>
      <c r="BG77" s="216"/>
      <c r="BH77" s="216"/>
      <c r="BI77" s="216"/>
    </row>
    <row r="78" spans="1:61" x14ac:dyDescent="0.15">
      <c r="A78" s="216"/>
      <c r="B78" s="216"/>
      <c r="C78" s="216"/>
      <c r="D78" s="216"/>
      <c r="E78" s="216"/>
      <c r="F78" s="216"/>
      <c r="G78" s="216"/>
      <c r="H78" s="216"/>
      <c r="I78" s="216"/>
      <c r="J78" s="216"/>
      <c r="K78" s="216"/>
      <c r="L78" s="216"/>
      <c r="M78" s="216"/>
      <c r="N78" s="216"/>
      <c r="O78" s="216"/>
      <c r="P78" s="216"/>
      <c r="Q78" s="216"/>
      <c r="R78" s="216"/>
      <c r="S78" s="216"/>
      <c r="T78" s="216"/>
      <c r="U78" s="216"/>
      <c r="V78" s="216"/>
      <c r="W78" s="216"/>
      <c r="X78" s="216"/>
      <c r="Y78" s="216"/>
      <c r="Z78" s="216"/>
      <c r="AA78" s="216"/>
      <c r="AB78" s="216"/>
      <c r="AC78" s="216"/>
      <c r="AD78" s="216"/>
      <c r="AE78" s="216"/>
      <c r="AF78" s="216"/>
      <c r="AG78" s="216"/>
      <c r="AH78" s="216"/>
      <c r="AI78" s="216"/>
      <c r="AJ78" s="216"/>
      <c r="AK78" s="216"/>
      <c r="AL78" s="216"/>
      <c r="AM78" s="216"/>
      <c r="AN78" s="216"/>
      <c r="AO78" s="216"/>
      <c r="AP78" s="216"/>
      <c r="AQ78" s="216"/>
      <c r="AR78" s="216"/>
      <c r="AS78" s="216"/>
      <c r="AT78" s="216"/>
      <c r="AU78" s="216"/>
      <c r="AV78" s="216"/>
      <c r="AW78" s="216"/>
      <c r="AX78" s="216"/>
      <c r="AY78" s="216"/>
      <c r="AZ78" s="216"/>
      <c r="BA78" s="216"/>
      <c r="BB78" s="216"/>
      <c r="BC78" s="216"/>
      <c r="BD78" s="216"/>
      <c r="BE78" s="216"/>
      <c r="BF78" s="216"/>
      <c r="BG78" s="216"/>
      <c r="BH78" s="216"/>
      <c r="BI78" s="216"/>
    </row>
    <row r="79" spans="1:61" x14ac:dyDescent="0.15">
      <c r="A79" s="216"/>
      <c r="B79" s="216"/>
      <c r="C79" s="216"/>
      <c r="D79" s="216"/>
      <c r="E79" s="216"/>
      <c r="F79" s="216"/>
      <c r="G79" s="216"/>
      <c r="H79" s="216"/>
      <c r="I79" s="216"/>
      <c r="J79" s="216"/>
      <c r="K79" s="216"/>
      <c r="L79" s="216"/>
      <c r="M79" s="216"/>
      <c r="N79" s="216"/>
      <c r="O79" s="216"/>
      <c r="P79" s="216"/>
      <c r="Q79" s="216"/>
      <c r="R79" s="216"/>
      <c r="S79" s="216"/>
      <c r="T79" s="216"/>
      <c r="U79" s="216"/>
      <c r="V79" s="216"/>
      <c r="W79" s="216"/>
      <c r="X79" s="216"/>
      <c r="Y79" s="216"/>
      <c r="Z79" s="216"/>
      <c r="AA79" s="216"/>
      <c r="AB79" s="216"/>
      <c r="AC79" s="216"/>
      <c r="AD79" s="216"/>
      <c r="AE79" s="216"/>
      <c r="AF79" s="216"/>
      <c r="AG79" s="216"/>
      <c r="AH79" s="216"/>
      <c r="AI79" s="216"/>
      <c r="AJ79" s="216"/>
      <c r="AK79" s="216"/>
      <c r="AL79" s="216"/>
      <c r="AM79" s="216"/>
      <c r="AN79" s="216"/>
      <c r="AO79" s="216"/>
      <c r="AP79" s="216"/>
      <c r="AQ79" s="216"/>
      <c r="AR79" s="216"/>
      <c r="AS79" s="216"/>
      <c r="AT79" s="216"/>
      <c r="AU79" s="216"/>
      <c r="AV79" s="216"/>
      <c r="AW79" s="216"/>
      <c r="AX79" s="216"/>
      <c r="AY79" s="216"/>
      <c r="AZ79" s="216"/>
      <c r="BA79" s="216"/>
      <c r="BB79" s="216"/>
      <c r="BC79" s="216"/>
      <c r="BD79" s="216"/>
      <c r="BE79" s="216"/>
      <c r="BF79" s="216"/>
      <c r="BG79" s="216"/>
      <c r="BH79" s="216"/>
      <c r="BI79" s="216"/>
    </row>
    <row r="80" spans="1:61" x14ac:dyDescent="0.15">
      <c r="A80" s="216"/>
      <c r="B80" s="216"/>
      <c r="C80" s="216"/>
      <c r="D80" s="216"/>
      <c r="E80" s="216"/>
      <c r="F80" s="216"/>
      <c r="G80" s="216"/>
      <c r="H80" s="216"/>
      <c r="I80" s="216"/>
      <c r="J80" s="216"/>
      <c r="K80" s="216"/>
      <c r="L80" s="216"/>
      <c r="M80" s="216"/>
      <c r="N80" s="216"/>
      <c r="O80" s="216"/>
      <c r="P80" s="216"/>
      <c r="Q80" s="216"/>
      <c r="R80" s="216"/>
      <c r="S80" s="216"/>
      <c r="T80" s="216"/>
      <c r="U80" s="216"/>
      <c r="V80" s="216"/>
      <c r="W80" s="216"/>
      <c r="X80" s="216"/>
      <c r="Y80" s="216"/>
      <c r="Z80" s="216"/>
      <c r="AA80" s="216"/>
      <c r="AB80" s="216"/>
      <c r="AC80" s="216"/>
      <c r="AD80" s="216"/>
      <c r="AE80" s="216"/>
      <c r="AF80" s="216"/>
      <c r="AG80" s="216"/>
      <c r="AH80" s="216"/>
      <c r="AI80" s="216"/>
      <c r="AJ80" s="216"/>
      <c r="AK80" s="216"/>
      <c r="AL80" s="216"/>
      <c r="AM80" s="216"/>
      <c r="AN80" s="216"/>
      <c r="AO80" s="216"/>
      <c r="AP80" s="216"/>
      <c r="AQ80" s="216"/>
      <c r="AR80" s="216"/>
      <c r="AS80" s="216"/>
      <c r="AT80" s="216"/>
      <c r="AU80" s="216"/>
      <c r="AV80" s="216"/>
      <c r="AW80" s="216"/>
      <c r="AX80" s="216"/>
      <c r="AY80" s="216"/>
      <c r="AZ80" s="216"/>
      <c r="BA80" s="216"/>
      <c r="BB80" s="216"/>
      <c r="BC80" s="216"/>
      <c r="BD80" s="216"/>
      <c r="BE80" s="216"/>
      <c r="BF80" s="216"/>
      <c r="BG80" s="216"/>
      <c r="BH80" s="216"/>
      <c r="BI80" s="216"/>
    </row>
    <row r="81" spans="1:61" x14ac:dyDescent="0.15">
      <c r="A81" s="216"/>
      <c r="B81" s="216"/>
      <c r="C81" s="216"/>
      <c r="D81" s="216"/>
      <c r="E81" s="216"/>
      <c r="F81" s="216"/>
      <c r="G81" s="216"/>
      <c r="H81" s="216"/>
      <c r="I81" s="216"/>
      <c r="J81" s="216"/>
      <c r="K81" s="216"/>
      <c r="L81" s="216"/>
      <c r="M81" s="216"/>
      <c r="N81" s="216"/>
      <c r="O81" s="216"/>
      <c r="P81" s="216"/>
      <c r="Q81" s="216"/>
      <c r="R81" s="216"/>
      <c r="S81" s="216"/>
      <c r="T81" s="216"/>
      <c r="U81" s="216"/>
      <c r="V81" s="216"/>
      <c r="W81" s="216"/>
      <c r="X81" s="216"/>
      <c r="Y81" s="216"/>
      <c r="Z81" s="216"/>
      <c r="AA81" s="216"/>
      <c r="AB81" s="216"/>
      <c r="AC81" s="216"/>
      <c r="AD81" s="216"/>
      <c r="AE81" s="216"/>
      <c r="AF81" s="216"/>
      <c r="AG81" s="216"/>
      <c r="AH81" s="216"/>
      <c r="AI81" s="216"/>
      <c r="AJ81" s="216"/>
      <c r="AK81" s="216"/>
      <c r="AL81" s="216"/>
      <c r="AM81" s="216"/>
      <c r="AN81" s="216"/>
      <c r="AO81" s="216"/>
      <c r="AP81" s="216"/>
      <c r="AQ81" s="216"/>
      <c r="AR81" s="216"/>
      <c r="AS81" s="216"/>
      <c r="AT81" s="216"/>
      <c r="AU81" s="216"/>
      <c r="AV81" s="216"/>
      <c r="AW81" s="216"/>
      <c r="AX81" s="216"/>
      <c r="AY81" s="216"/>
      <c r="AZ81" s="216"/>
      <c r="BA81" s="216"/>
      <c r="BB81" s="216"/>
      <c r="BC81" s="216"/>
      <c r="BD81" s="216"/>
      <c r="BE81" s="216"/>
      <c r="BF81" s="216"/>
      <c r="BG81" s="216"/>
      <c r="BH81" s="216"/>
      <c r="BI81" s="216"/>
    </row>
    <row r="82" spans="1:61" x14ac:dyDescent="0.15">
      <c r="A82" s="216"/>
      <c r="B82" s="216"/>
      <c r="C82" s="216"/>
      <c r="D82" s="216"/>
      <c r="E82" s="216"/>
      <c r="F82" s="216"/>
      <c r="G82" s="216"/>
      <c r="H82" s="216"/>
      <c r="I82" s="216"/>
      <c r="J82" s="216"/>
      <c r="K82" s="216"/>
      <c r="L82" s="216"/>
      <c r="M82" s="216"/>
      <c r="N82" s="216"/>
      <c r="O82" s="216"/>
      <c r="P82" s="216"/>
      <c r="Q82" s="216"/>
      <c r="R82" s="216"/>
      <c r="S82" s="216"/>
      <c r="T82" s="216"/>
      <c r="U82" s="216"/>
      <c r="V82" s="216"/>
      <c r="W82" s="216"/>
      <c r="X82" s="216"/>
      <c r="Y82" s="216"/>
      <c r="Z82" s="216"/>
      <c r="AA82" s="216"/>
      <c r="AB82" s="216"/>
      <c r="AC82" s="216"/>
      <c r="AD82" s="216"/>
      <c r="AE82" s="216"/>
      <c r="AF82" s="216"/>
      <c r="AG82" s="216"/>
      <c r="AH82" s="216"/>
      <c r="AI82" s="216"/>
      <c r="AJ82" s="216"/>
      <c r="AK82" s="216"/>
      <c r="AL82" s="216"/>
      <c r="AM82" s="216"/>
      <c r="AN82" s="216"/>
      <c r="AO82" s="216"/>
      <c r="AP82" s="216"/>
      <c r="AQ82" s="216"/>
      <c r="AR82" s="216"/>
      <c r="AS82" s="216"/>
      <c r="AT82" s="216"/>
      <c r="AU82" s="216"/>
      <c r="AV82" s="216"/>
      <c r="AW82" s="216"/>
      <c r="AX82" s="216"/>
      <c r="AY82" s="216"/>
      <c r="AZ82" s="216"/>
      <c r="BA82" s="216"/>
      <c r="BB82" s="216"/>
      <c r="BC82" s="216"/>
      <c r="BD82" s="216"/>
      <c r="BE82" s="216"/>
      <c r="BF82" s="216"/>
      <c r="BG82" s="216"/>
      <c r="BH82" s="216"/>
      <c r="BI82" s="216"/>
    </row>
    <row r="83" spans="1:61" x14ac:dyDescent="0.15">
      <c r="A83" s="216"/>
      <c r="B83" s="216"/>
      <c r="C83" s="216"/>
      <c r="D83" s="216"/>
      <c r="E83" s="216"/>
      <c r="F83" s="216"/>
      <c r="G83" s="216"/>
      <c r="H83" s="216"/>
      <c r="I83" s="216"/>
      <c r="J83" s="216"/>
      <c r="K83" s="216"/>
      <c r="L83" s="216"/>
      <c r="M83" s="216"/>
      <c r="N83" s="216"/>
      <c r="O83" s="216"/>
      <c r="P83" s="216"/>
      <c r="Q83" s="216"/>
      <c r="R83" s="216"/>
      <c r="S83" s="216"/>
      <c r="T83" s="216"/>
      <c r="U83" s="216"/>
      <c r="V83" s="216"/>
      <c r="W83" s="216"/>
      <c r="X83" s="216"/>
      <c r="Y83" s="216"/>
      <c r="Z83" s="216"/>
      <c r="AA83" s="216"/>
      <c r="AB83" s="216"/>
      <c r="AC83" s="216"/>
      <c r="AD83" s="216"/>
      <c r="AE83" s="216"/>
      <c r="AF83" s="216"/>
      <c r="AG83" s="216"/>
      <c r="AH83" s="216"/>
      <c r="AI83" s="216"/>
      <c r="AJ83" s="216"/>
      <c r="AK83" s="216"/>
      <c r="AL83" s="216"/>
      <c r="AM83" s="216"/>
      <c r="AN83" s="216"/>
      <c r="AO83" s="216"/>
      <c r="AP83" s="216"/>
      <c r="AQ83" s="216"/>
      <c r="AR83" s="216"/>
      <c r="AS83" s="216"/>
      <c r="AT83" s="216"/>
      <c r="AU83" s="216"/>
      <c r="AV83" s="216"/>
      <c r="AW83" s="216"/>
      <c r="AX83" s="216"/>
      <c r="AY83" s="216"/>
      <c r="AZ83" s="216"/>
      <c r="BA83" s="216"/>
      <c r="BB83" s="216"/>
      <c r="BC83" s="216"/>
      <c r="BD83" s="216"/>
      <c r="BE83" s="216"/>
      <c r="BF83" s="216"/>
      <c r="BG83" s="216"/>
      <c r="BH83" s="216"/>
      <c r="BI83" s="216"/>
    </row>
  </sheetData>
  <sheetProtection selectLockedCells="1"/>
  <mergeCells count="14">
    <mergeCell ref="F7:O7"/>
    <mergeCell ref="R7:AN7"/>
    <mergeCell ref="A2:AL2"/>
    <mergeCell ref="F4:H4"/>
    <mergeCell ref="I4:K4"/>
    <mergeCell ref="L4:N4"/>
    <mergeCell ref="O4:R4"/>
    <mergeCell ref="W4:Z4"/>
    <mergeCell ref="AE4:AH4"/>
    <mergeCell ref="AL4:AN4"/>
    <mergeCell ref="C4:E4"/>
    <mergeCell ref="T4:V4"/>
    <mergeCell ref="AB4:AD4"/>
    <mergeCell ref="AI4:AK4"/>
  </mergeCells>
  <pageMargins left="0.39370078740157483" right="0.19685039370078741" top="0.74803149606299213" bottom="0.74803149606299213" header="0.31496062992125984" footer="0.31496062992125984"/>
  <pageSetup paperSize="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5"/>
  <sheetViews>
    <sheetView workbookViewId="0">
      <selection activeCell="G54" sqref="G54"/>
    </sheetView>
  </sheetViews>
  <sheetFormatPr defaultRowHeight="10.5" x14ac:dyDescent="0.15"/>
  <cols>
    <col min="1" max="1" width="10.7109375" customWidth="1"/>
    <col min="2" max="7" width="8.7109375" customWidth="1"/>
    <col min="8" max="8" width="2.7109375" customWidth="1"/>
    <col min="16" max="16" width="3.28515625" customWidth="1"/>
  </cols>
  <sheetData>
    <row r="1" spans="1:15" ht="12" thickTop="1" thickBot="1" x14ac:dyDescent="0.2">
      <c r="A1" t="s">
        <v>50</v>
      </c>
      <c r="B1" s="264"/>
      <c r="C1" s="265"/>
    </row>
    <row r="2" spans="1:15" ht="12" thickTop="1" thickBot="1" x14ac:dyDescent="0.2"/>
    <row r="3" spans="1:15" ht="11.25" thickTop="1" x14ac:dyDescent="0.15">
      <c r="A3" s="66" t="s">
        <v>51</v>
      </c>
      <c r="B3" s="65"/>
      <c r="C3" s="65"/>
      <c r="D3" s="65"/>
      <c r="E3" s="65"/>
      <c r="F3" s="65"/>
      <c r="G3" s="75"/>
      <c r="I3" s="66" t="s">
        <v>51</v>
      </c>
      <c r="J3" s="65"/>
      <c r="K3" s="65"/>
      <c r="L3" s="65"/>
      <c r="M3" s="65"/>
      <c r="N3" s="65"/>
      <c r="O3" s="75"/>
    </row>
    <row r="4" spans="1:15" x14ac:dyDescent="0.15">
      <c r="A4" s="87"/>
      <c r="B4" s="72" t="s">
        <v>42</v>
      </c>
      <c r="C4" s="72"/>
      <c r="D4" s="72" t="s">
        <v>43</v>
      </c>
      <c r="E4" s="73"/>
      <c r="F4" s="73" t="s">
        <v>9</v>
      </c>
      <c r="G4" s="76"/>
      <c r="I4" s="87"/>
      <c r="J4" s="72" t="s">
        <v>42</v>
      </c>
      <c r="K4" s="72"/>
      <c r="L4" s="72" t="s">
        <v>43</v>
      </c>
      <c r="M4" s="73"/>
      <c r="N4" s="73" t="s">
        <v>9</v>
      </c>
      <c r="O4" s="76"/>
    </row>
    <row r="5" spans="1:15" x14ac:dyDescent="0.15">
      <c r="A5" s="63" t="s">
        <v>35</v>
      </c>
      <c r="H5" s="45"/>
      <c r="I5" s="63" t="s">
        <v>45</v>
      </c>
    </row>
    <row r="6" spans="1:15" x14ac:dyDescent="0.15">
      <c r="A6" s="64" t="s">
        <v>24</v>
      </c>
      <c r="B6" s="77">
        <f>'M3'!AS10</f>
        <v>141</v>
      </c>
      <c r="C6" s="78" t="s">
        <v>44</v>
      </c>
      <c r="D6" s="77">
        <f>'M3'!AS18</f>
        <v>0</v>
      </c>
      <c r="E6" s="78" t="s">
        <v>44</v>
      </c>
      <c r="F6" s="77">
        <f>'M3'!AY18</f>
        <v>0</v>
      </c>
      <c r="G6" s="83" t="s">
        <v>44</v>
      </c>
      <c r="I6" s="64" t="s">
        <v>24</v>
      </c>
      <c r="J6" s="77">
        <f>'E3'!AS10</f>
        <v>164</v>
      </c>
      <c r="K6" s="78" t="s">
        <v>44</v>
      </c>
      <c r="L6" s="77">
        <f>'E3'!AS18</f>
        <v>0</v>
      </c>
      <c r="M6" s="78" t="s">
        <v>44</v>
      </c>
      <c r="N6" s="77">
        <f>'E3'!AW18</f>
        <v>0</v>
      </c>
      <c r="O6" s="83" t="s">
        <v>44</v>
      </c>
    </row>
    <row r="7" spans="1:15" x14ac:dyDescent="0.15">
      <c r="A7" s="64" t="s">
        <v>22</v>
      </c>
      <c r="B7" s="77">
        <f>'M3'!AS11</f>
        <v>89</v>
      </c>
      <c r="C7" s="79">
        <f>B6</f>
        <v>141</v>
      </c>
      <c r="D7" s="77">
        <f>'M3'!AS19</f>
        <v>0</v>
      </c>
      <c r="E7" s="79">
        <f>D6</f>
        <v>0</v>
      </c>
      <c r="F7" s="77">
        <f>'M3'!AY19</f>
        <v>0</v>
      </c>
      <c r="G7" s="84">
        <f>F6</f>
        <v>0</v>
      </c>
      <c r="I7" s="64" t="s">
        <v>22</v>
      </c>
      <c r="J7" s="77">
        <f>'E3'!AS11</f>
        <v>114</v>
      </c>
      <c r="K7" s="79">
        <f>J6</f>
        <v>164</v>
      </c>
      <c r="L7" s="77">
        <f>'E3'!AS19</f>
        <v>0</v>
      </c>
      <c r="M7" s="79">
        <f>L6</f>
        <v>0</v>
      </c>
      <c r="N7" s="77">
        <f>'E3'!AW19</f>
        <v>0</v>
      </c>
      <c r="O7" s="84">
        <f>N6</f>
        <v>0</v>
      </c>
    </row>
    <row r="8" spans="1:15" x14ac:dyDescent="0.15">
      <c r="A8" s="64" t="s">
        <v>23</v>
      </c>
      <c r="B8" s="77">
        <f>'M3'!AS12</f>
        <v>0</v>
      </c>
      <c r="C8" s="79">
        <f>B7</f>
        <v>89</v>
      </c>
      <c r="D8" s="77">
        <f>'M3'!AS20</f>
        <v>0</v>
      </c>
      <c r="E8" s="79">
        <f>D7</f>
        <v>0</v>
      </c>
      <c r="F8" s="77">
        <f>'M3'!AY20</f>
        <v>0</v>
      </c>
      <c r="G8" s="84">
        <f>F7</f>
        <v>0</v>
      </c>
      <c r="I8" s="64" t="s">
        <v>23</v>
      </c>
      <c r="J8" s="77">
        <f>'E3'!AS12</f>
        <v>50</v>
      </c>
      <c r="K8" s="79">
        <f>J7</f>
        <v>114</v>
      </c>
      <c r="L8" s="77">
        <f>'E3'!AS20</f>
        <v>0</v>
      </c>
      <c r="M8" s="79">
        <f>L7</f>
        <v>0</v>
      </c>
      <c r="N8" s="77">
        <f>'E3'!AW20</f>
        <v>0</v>
      </c>
      <c r="O8" s="84">
        <f>N7</f>
        <v>0</v>
      </c>
    </row>
    <row r="9" spans="1:15" x14ac:dyDescent="0.15">
      <c r="A9" s="45"/>
      <c r="B9" s="71"/>
      <c r="D9" s="80"/>
      <c r="E9" s="81"/>
      <c r="F9" s="80"/>
      <c r="G9" s="84"/>
      <c r="I9" s="45"/>
      <c r="J9" s="71"/>
      <c r="L9" s="80"/>
      <c r="M9" s="81"/>
      <c r="N9" s="80"/>
      <c r="O9" s="84"/>
    </row>
    <row r="10" spans="1:15" x14ac:dyDescent="0.15">
      <c r="A10" s="63" t="s">
        <v>36</v>
      </c>
      <c r="B10" s="70"/>
      <c r="C10" s="74"/>
      <c r="D10" s="77"/>
      <c r="E10" s="82"/>
      <c r="F10" s="77"/>
      <c r="G10" s="84"/>
      <c r="I10" s="63" t="s">
        <v>46</v>
      </c>
      <c r="J10" s="70"/>
      <c r="K10" s="74"/>
      <c r="L10" s="77"/>
      <c r="M10" s="82"/>
      <c r="N10" s="77"/>
      <c r="O10" s="84"/>
    </row>
    <row r="11" spans="1:15" x14ac:dyDescent="0.15">
      <c r="A11" s="64" t="s">
        <v>24</v>
      </c>
      <c r="B11" s="77">
        <f>'M4'!AS10</f>
        <v>186</v>
      </c>
      <c r="C11" s="78" t="s">
        <v>44</v>
      </c>
      <c r="D11" s="77">
        <f>'M4'!AS18</f>
        <v>0</v>
      </c>
      <c r="E11" s="78" t="s">
        <v>44</v>
      </c>
      <c r="F11" s="77">
        <f>'M4'!AW18</f>
        <v>0</v>
      </c>
      <c r="G11" s="84" t="s">
        <v>44</v>
      </c>
      <c r="I11" s="64" t="s">
        <v>24</v>
      </c>
      <c r="J11" s="77">
        <f>'E4'!AS10</f>
        <v>205</v>
      </c>
      <c r="K11" s="78" t="s">
        <v>44</v>
      </c>
      <c r="L11" s="77">
        <f>'E4'!AS18</f>
        <v>0</v>
      </c>
      <c r="M11" s="78" t="s">
        <v>44</v>
      </c>
      <c r="N11" s="77">
        <f>'E4'!AW18</f>
        <v>0</v>
      </c>
      <c r="O11" s="84" t="s">
        <v>44</v>
      </c>
    </row>
    <row r="12" spans="1:15" x14ac:dyDescent="0.15">
      <c r="A12" s="64" t="s">
        <v>22</v>
      </c>
      <c r="B12" s="77">
        <f>'M4'!AS11</f>
        <v>138</v>
      </c>
      <c r="C12" s="79">
        <f>B11</f>
        <v>186</v>
      </c>
      <c r="D12" s="77">
        <f>'M4'!AS19</f>
        <v>0</v>
      </c>
      <c r="E12" s="79">
        <f>D11</f>
        <v>0</v>
      </c>
      <c r="F12" s="77">
        <f>'M4'!AW19</f>
        <v>0</v>
      </c>
      <c r="G12" s="84">
        <f>F11</f>
        <v>0</v>
      </c>
      <c r="I12" s="64" t="s">
        <v>22</v>
      </c>
      <c r="J12" s="77">
        <f>'E4'!AS11</f>
        <v>159</v>
      </c>
      <c r="K12" s="79">
        <f>J11</f>
        <v>205</v>
      </c>
      <c r="L12" s="77">
        <f>'E4'!AS19</f>
        <v>0</v>
      </c>
      <c r="M12" s="79">
        <f>L11</f>
        <v>0</v>
      </c>
      <c r="N12" s="77">
        <f>'E4'!AW19</f>
        <v>0</v>
      </c>
      <c r="O12" s="84">
        <f>N11</f>
        <v>0</v>
      </c>
    </row>
    <row r="13" spans="1:15" x14ac:dyDescent="0.15">
      <c r="A13" s="64" t="s">
        <v>23</v>
      </c>
      <c r="B13" s="77">
        <f>'M4'!AS12</f>
        <v>50</v>
      </c>
      <c r="C13" s="79">
        <f>B12</f>
        <v>138</v>
      </c>
      <c r="D13" s="77">
        <f>'M4'!AS20</f>
        <v>0</v>
      </c>
      <c r="E13" s="79">
        <f>D12</f>
        <v>0</v>
      </c>
      <c r="F13" s="77">
        <f>'M4'!AW20</f>
        <v>0</v>
      </c>
      <c r="G13" s="84">
        <f>F12</f>
        <v>0</v>
      </c>
      <c r="I13" s="64" t="s">
        <v>23</v>
      </c>
      <c r="J13" s="77">
        <f>'E4'!AS12</f>
        <v>0</v>
      </c>
      <c r="K13" s="79">
        <f>J12</f>
        <v>159</v>
      </c>
      <c r="L13" s="77">
        <f>'E4'!AS20</f>
        <v>0</v>
      </c>
      <c r="M13" s="79">
        <f>L12</f>
        <v>0</v>
      </c>
      <c r="N13" s="77">
        <f>'E4'!AW20</f>
        <v>0</v>
      </c>
      <c r="O13" s="84">
        <f>N12</f>
        <v>0</v>
      </c>
    </row>
    <row r="14" spans="1:15" x14ac:dyDescent="0.15">
      <c r="A14" s="45"/>
      <c r="B14" s="80"/>
      <c r="C14" s="81"/>
      <c r="D14" s="80"/>
      <c r="E14" s="81"/>
      <c r="F14" s="80"/>
      <c r="G14" s="84"/>
      <c r="H14" t="s">
        <v>21</v>
      </c>
      <c r="I14" s="45"/>
      <c r="J14" s="80"/>
      <c r="K14" s="81"/>
      <c r="L14" s="80"/>
      <c r="M14" s="81"/>
      <c r="N14" s="80"/>
      <c r="O14" s="84"/>
    </row>
    <row r="15" spans="1:15" x14ac:dyDescent="0.15">
      <c r="A15" s="63" t="s">
        <v>37</v>
      </c>
      <c r="B15" s="77"/>
      <c r="C15" s="79"/>
      <c r="D15" s="77"/>
      <c r="E15" s="82"/>
      <c r="F15" s="77"/>
      <c r="G15" s="84"/>
      <c r="I15" s="63" t="s">
        <v>47</v>
      </c>
      <c r="J15" s="77"/>
      <c r="K15" s="79"/>
      <c r="L15" s="77"/>
      <c r="M15" s="82"/>
      <c r="N15" s="77"/>
      <c r="O15" s="84"/>
    </row>
    <row r="16" spans="1:15" x14ac:dyDescent="0.15">
      <c r="A16" s="64" t="s">
        <v>24</v>
      </c>
      <c r="B16" s="77">
        <f>'M5'!AS10</f>
        <v>84</v>
      </c>
      <c r="C16" s="78" t="s">
        <v>44</v>
      </c>
      <c r="D16" s="77">
        <f>'M5'!AS18</f>
        <v>0</v>
      </c>
      <c r="E16" s="78" t="s">
        <v>44</v>
      </c>
      <c r="F16" s="77">
        <f>'M5'!AW18</f>
        <v>0</v>
      </c>
      <c r="G16" s="84" t="s">
        <v>44</v>
      </c>
      <c r="I16" s="64" t="s">
        <v>24</v>
      </c>
      <c r="J16" s="77">
        <f>'E5'!AS10</f>
        <v>91</v>
      </c>
      <c r="K16" s="78" t="s">
        <v>44</v>
      </c>
      <c r="L16" s="77">
        <f>'E5'!AS18</f>
        <v>0</v>
      </c>
      <c r="M16" s="78" t="s">
        <v>44</v>
      </c>
      <c r="N16" s="77">
        <f>'E5'!AW18</f>
        <v>0</v>
      </c>
      <c r="O16" s="84" t="s">
        <v>44</v>
      </c>
    </row>
    <row r="17" spans="1:16" x14ac:dyDescent="0.15">
      <c r="A17" s="64" t="s">
        <v>22</v>
      </c>
      <c r="B17" s="77">
        <f>'M5'!AS11</f>
        <v>62</v>
      </c>
      <c r="C17" s="79">
        <f>B16</f>
        <v>84</v>
      </c>
      <c r="D17" s="77">
        <f>'M5'!AS19</f>
        <v>0</v>
      </c>
      <c r="E17" s="79">
        <f>D16</f>
        <v>0</v>
      </c>
      <c r="F17" s="77">
        <f>'M5'!AW19</f>
        <v>0</v>
      </c>
      <c r="G17" s="84">
        <f>F16</f>
        <v>0</v>
      </c>
      <c r="I17" s="64" t="s">
        <v>22</v>
      </c>
      <c r="J17" s="77">
        <f>'E5'!AS11</f>
        <v>70</v>
      </c>
      <c r="K17" s="79">
        <f>J16</f>
        <v>91</v>
      </c>
      <c r="L17" s="77">
        <f>'E5'!AS19</f>
        <v>0</v>
      </c>
      <c r="M17" s="79">
        <f>L16</f>
        <v>0</v>
      </c>
      <c r="N17" s="77">
        <f>'E5'!AW19</f>
        <v>0</v>
      </c>
      <c r="O17" s="84">
        <f>N16</f>
        <v>0</v>
      </c>
    </row>
    <row r="18" spans="1:16" x14ac:dyDescent="0.15">
      <c r="A18" s="64" t="s">
        <v>23</v>
      </c>
      <c r="B18" s="77">
        <f>'M5'!AS12</f>
        <v>0</v>
      </c>
      <c r="C18" s="79">
        <f>B17</f>
        <v>62</v>
      </c>
      <c r="D18" s="77">
        <f>'M5'!AS20</f>
        <v>0</v>
      </c>
      <c r="E18" s="79">
        <f>D17</f>
        <v>0</v>
      </c>
      <c r="F18" s="77">
        <f>'M5'!AW20</f>
        <v>0</v>
      </c>
      <c r="G18" s="84">
        <f>F17</f>
        <v>0</v>
      </c>
      <c r="I18" s="64" t="s">
        <v>23</v>
      </c>
      <c r="J18" s="77">
        <f>'E5'!AS12</f>
        <v>0</v>
      </c>
      <c r="K18" s="79">
        <f>J17</f>
        <v>70</v>
      </c>
      <c r="L18" s="77">
        <f>'E5'!AS20</f>
        <v>0</v>
      </c>
      <c r="M18" s="79">
        <f>L17</f>
        <v>0</v>
      </c>
      <c r="N18" s="77">
        <f>'E5'!AW20</f>
        <v>0</v>
      </c>
      <c r="O18" s="84">
        <f>N17</f>
        <v>0</v>
      </c>
    </row>
    <row r="19" spans="1:16" x14ac:dyDescent="0.15">
      <c r="A19" s="45"/>
      <c r="B19" s="80"/>
      <c r="C19" s="81"/>
      <c r="D19" s="80"/>
      <c r="E19" s="81"/>
      <c r="F19" s="82"/>
      <c r="G19" s="84"/>
      <c r="I19" s="45"/>
      <c r="J19" s="80"/>
      <c r="K19" s="81"/>
      <c r="L19" s="80"/>
      <c r="M19" s="81"/>
      <c r="N19" s="82"/>
      <c r="O19" s="84"/>
    </row>
    <row r="20" spans="1:16" x14ac:dyDescent="0.15">
      <c r="A20" s="63" t="s">
        <v>38</v>
      </c>
      <c r="B20" s="77"/>
      <c r="C20" s="79"/>
      <c r="D20" s="77"/>
      <c r="E20" s="82"/>
      <c r="F20" s="77"/>
      <c r="G20" s="84"/>
      <c r="I20" s="63" t="s">
        <v>48</v>
      </c>
      <c r="J20" s="77"/>
      <c r="K20" s="79"/>
      <c r="L20" s="77"/>
      <c r="M20" s="82"/>
      <c r="N20" s="77"/>
      <c r="O20" s="84"/>
    </row>
    <row r="21" spans="1:16" x14ac:dyDescent="0.15">
      <c r="A21" s="64" t="s">
        <v>24</v>
      </c>
      <c r="B21" s="77">
        <f>'M6'!AS10</f>
        <v>97</v>
      </c>
      <c r="C21" s="78" t="s">
        <v>44</v>
      </c>
      <c r="D21" s="77">
        <f>'M6'!AS18</f>
        <v>0</v>
      </c>
      <c r="E21" s="78" t="s">
        <v>44</v>
      </c>
      <c r="F21" s="77">
        <f>'M6'!AW18</f>
        <v>0</v>
      </c>
      <c r="G21" s="84" t="s">
        <v>44</v>
      </c>
      <c r="I21" s="64" t="s">
        <v>24</v>
      </c>
      <c r="J21" s="77">
        <f>'E6'!AS10</f>
        <v>101</v>
      </c>
      <c r="K21" s="78" t="s">
        <v>44</v>
      </c>
      <c r="L21" s="77">
        <f>'E6'!AS18</f>
        <v>0</v>
      </c>
      <c r="M21" s="78" t="s">
        <v>44</v>
      </c>
      <c r="N21" s="77">
        <f>'E6'!AW18</f>
        <v>0</v>
      </c>
      <c r="O21" s="84" t="s">
        <v>44</v>
      </c>
    </row>
    <row r="22" spans="1:16" x14ac:dyDescent="0.15">
      <c r="A22" s="64" t="s">
        <v>22</v>
      </c>
      <c r="B22" s="77">
        <f>'M6'!AS11</f>
        <v>76</v>
      </c>
      <c r="C22" s="79">
        <f>B21</f>
        <v>97</v>
      </c>
      <c r="D22" s="77">
        <f>'M6'!AS19</f>
        <v>0</v>
      </c>
      <c r="E22" s="79">
        <f>D21</f>
        <v>0</v>
      </c>
      <c r="F22" s="77">
        <f>'M6'!AW19</f>
        <v>0</v>
      </c>
      <c r="G22" s="84">
        <f>F21</f>
        <v>0</v>
      </c>
      <c r="I22" s="64" t="s">
        <v>22</v>
      </c>
      <c r="J22" s="77">
        <f>'E6'!AS11</f>
        <v>83</v>
      </c>
      <c r="K22" s="79">
        <f>J21</f>
        <v>101</v>
      </c>
      <c r="L22" s="77">
        <f>'E6'!AS19</f>
        <v>0</v>
      </c>
      <c r="M22" s="79">
        <f>L21</f>
        <v>0</v>
      </c>
      <c r="N22" s="77">
        <f>'E6'!AW19</f>
        <v>0</v>
      </c>
      <c r="O22" s="84">
        <f>N21</f>
        <v>0</v>
      </c>
    </row>
    <row r="23" spans="1:16" x14ac:dyDescent="0.15">
      <c r="A23" s="64" t="s">
        <v>23</v>
      </c>
      <c r="B23" s="77">
        <f>'M6'!AS12</f>
        <v>0</v>
      </c>
      <c r="C23" s="79">
        <f>B22</f>
        <v>76</v>
      </c>
      <c r="D23" s="77">
        <f>'M6'!AS20</f>
        <v>0</v>
      </c>
      <c r="E23" s="79">
        <f>D22</f>
        <v>0</v>
      </c>
      <c r="F23" s="77">
        <f>'M6'!AW20</f>
        <v>0</v>
      </c>
      <c r="G23" s="84">
        <f>F22</f>
        <v>0</v>
      </c>
      <c r="I23" s="64" t="s">
        <v>23</v>
      </c>
      <c r="J23" s="77">
        <f>'E6'!AS12</f>
        <v>0</v>
      </c>
      <c r="K23" s="79">
        <f>J22</f>
        <v>83</v>
      </c>
      <c r="L23" s="77">
        <f>'E6'!AS20</f>
        <v>0</v>
      </c>
      <c r="M23" s="79">
        <f>L22</f>
        <v>0</v>
      </c>
      <c r="N23" s="77">
        <f>'E6'!AW20</f>
        <v>0</v>
      </c>
      <c r="O23" s="84">
        <f>N22</f>
        <v>0</v>
      </c>
    </row>
    <row r="24" spans="1:16" x14ac:dyDescent="0.15">
      <c r="A24" s="45"/>
      <c r="B24" s="80"/>
      <c r="C24" s="81"/>
      <c r="D24" s="80"/>
      <c r="E24" s="81"/>
      <c r="F24" s="82"/>
      <c r="G24" s="84"/>
      <c r="I24" s="45"/>
      <c r="J24" s="80"/>
      <c r="K24" s="81"/>
      <c r="L24" s="80"/>
      <c r="M24" s="81"/>
      <c r="N24" s="82"/>
      <c r="O24" s="84"/>
    </row>
    <row r="25" spans="1:16" x14ac:dyDescent="0.15">
      <c r="A25" s="63" t="s">
        <v>39</v>
      </c>
      <c r="B25" s="77"/>
      <c r="C25" s="79"/>
      <c r="D25" s="77"/>
      <c r="E25" s="82"/>
      <c r="F25" s="77"/>
      <c r="G25" s="84"/>
      <c r="I25" s="63" t="s">
        <v>49</v>
      </c>
      <c r="J25" s="77"/>
      <c r="K25" s="79"/>
      <c r="L25" s="77"/>
      <c r="M25" s="82"/>
      <c r="N25" s="77"/>
      <c r="O25" s="84"/>
    </row>
    <row r="26" spans="1:16" x14ac:dyDescent="0.15">
      <c r="A26" s="64" t="s">
        <v>24</v>
      </c>
      <c r="B26" s="77">
        <f>'M7'!AS10</f>
        <v>110</v>
      </c>
      <c r="C26" s="78" t="s">
        <v>44</v>
      </c>
      <c r="D26" s="77">
        <f>'M7'!AS18</f>
        <v>0</v>
      </c>
      <c r="E26" s="78" t="s">
        <v>44</v>
      </c>
      <c r="F26" s="77">
        <f>'M7'!AW18</f>
        <v>0</v>
      </c>
      <c r="G26" s="84" t="s">
        <v>44</v>
      </c>
      <c r="I26" s="64" t="s">
        <v>24</v>
      </c>
      <c r="J26" s="77">
        <f>'E7'!AS10</f>
        <v>116</v>
      </c>
      <c r="K26" s="78" t="s">
        <v>44</v>
      </c>
      <c r="L26" s="77">
        <f>'E7'!AS18</f>
        <v>0</v>
      </c>
      <c r="M26" s="78" t="s">
        <v>44</v>
      </c>
      <c r="N26" s="77">
        <f>'E7'!AW18</f>
        <v>0</v>
      </c>
      <c r="O26" s="84" t="s">
        <v>44</v>
      </c>
    </row>
    <row r="27" spans="1:16" x14ac:dyDescent="0.15">
      <c r="A27" s="64" t="s">
        <v>22</v>
      </c>
      <c r="B27" s="77">
        <f>'M7'!AS11</f>
        <v>91</v>
      </c>
      <c r="C27" s="79">
        <f>B26</f>
        <v>110</v>
      </c>
      <c r="D27" s="77">
        <f>'M7'!AS19</f>
        <v>0</v>
      </c>
      <c r="E27" s="79">
        <f>D26</f>
        <v>0</v>
      </c>
      <c r="F27" s="77">
        <f>'M7'!AW19</f>
        <v>0</v>
      </c>
      <c r="G27" s="84">
        <f>F26</f>
        <v>0</v>
      </c>
      <c r="I27" s="64" t="s">
        <v>22</v>
      </c>
      <c r="J27" s="77">
        <f>'E7'!AS11</f>
        <v>96</v>
      </c>
      <c r="K27" s="79">
        <f>J26</f>
        <v>116</v>
      </c>
      <c r="L27" s="77">
        <f>'E7'!AS19</f>
        <v>0</v>
      </c>
      <c r="M27" s="79">
        <f>L26</f>
        <v>0</v>
      </c>
      <c r="N27" s="77">
        <f>'E7'!AW19</f>
        <v>0</v>
      </c>
      <c r="O27" s="84">
        <f>N26</f>
        <v>0</v>
      </c>
    </row>
    <row r="28" spans="1:16" x14ac:dyDescent="0.15">
      <c r="A28" s="64" t="s">
        <v>23</v>
      </c>
      <c r="B28" s="77">
        <f>'M7'!AS12</f>
        <v>0</v>
      </c>
      <c r="C28" s="79">
        <f>B27</f>
        <v>91</v>
      </c>
      <c r="D28" s="77">
        <f>'M7'!AS20</f>
        <v>0</v>
      </c>
      <c r="E28" s="79">
        <f>D27</f>
        <v>0</v>
      </c>
      <c r="F28" s="77">
        <f>'M7'!AW20</f>
        <v>0</v>
      </c>
      <c r="G28" s="84">
        <f>F27</f>
        <v>0</v>
      </c>
      <c r="I28" s="64" t="s">
        <v>23</v>
      </c>
      <c r="J28" s="77">
        <f>'E7'!AS12</f>
        <v>0</v>
      </c>
      <c r="K28" s="79">
        <f>J27</f>
        <v>96</v>
      </c>
      <c r="L28" s="77">
        <f>'E7'!AS20</f>
        <v>0</v>
      </c>
      <c r="M28" s="79">
        <f>L27</f>
        <v>0</v>
      </c>
      <c r="N28" s="77">
        <f>'E7'!AW20</f>
        <v>0</v>
      </c>
      <c r="O28" s="84">
        <f>N27</f>
        <v>0</v>
      </c>
    </row>
    <row r="29" spans="1:16" x14ac:dyDescent="0.15">
      <c r="A29" s="45"/>
      <c r="B29" s="80"/>
      <c r="C29" s="81"/>
      <c r="D29" s="80"/>
      <c r="E29" s="81"/>
      <c r="F29" s="80"/>
      <c r="G29" s="84"/>
      <c r="I29" s="45"/>
      <c r="J29" s="80"/>
      <c r="K29" s="81"/>
      <c r="L29" s="80"/>
      <c r="M29" s="81"/>
      <c r="N29" s="80"/>
      <c r="O29" s="88"/>
    </row>
    <row r="30" spans="1:16" x14ac:dyDescent="0.15">
      <c r="A30" s="63" t="s">
        <v>40</v>
      </c>
      <c r="B30" s="77"/>
      <c r="C30" s="79"/>
      <c r="D30" s="77"/>
      <c r="E30" s="82"/>
      <c r="F30" s="77"/>
      <c r="G30" s="84"/>
      <c r="H30" s="86"/>
      <c r="I30" s="89"/>
      <c r="J30" s="80"/>
      <c r="K30" s="80"/>
      <c r="L30" s="80"/>
      <c r="M30" s="80"/>
      <c r="N30" s="80"/>
      <c r="O30" s="92"/>
      <c r="P30" s="45"/>
    </row>
    <row r="31" spans="1:16" x14ac:dyDescent="0.15">
      <c r="A31" s="64" t="s">
        <v>24</v>
      </c>
      <c r="B31" s="77">
        <f>'M8'!AS10</f>
        <v>121</v>
      </c>
      <c r="C31" s="78" t="s">
        <v>44</v>
      </c>
      <c r="D31" s="77">
        <f>'M8'!AS18</f>
        <v>0</v>
      </c>
      <c r="E31" s="78" t="s">
        <v>44</v>
      </c>
      <c r="F31" s="77">
        <f>'M8'!AW18</f>
        <v>0</v>
      </c>
      <c r="G31" s="84" t="s">
        <v>44</v>
      </c>
      <c r="H31" s="86"/>
      <c r="I31" s="91"/>
      <c r="J31" s="80"/>
      <c r="K31" s="90"/>
      <c r="L31" s="80"/>
      <c r="M31" s="90"/>
      <c r="N31" s="80"/>
      <c r="O31" s="92"/>
    </row>
    <row r="32" spans="1:16" x14ac:dyDescent="0.15">
      <c r="A32" s="64" t="s">
        <v>22</v>
      </c>
      <c r="B32" s="77">
        <f>'M8'!AS11</f>
        <v>103</v>
      </c>
      <c r="C32" s="79">
        <f>B31</f>
        <v>121</v>
      </c>
      <c r="D32" s="77">
        <f>'M8'!AS19</f>
        <v>0</v>
      </c>
      <c r="E32" s="79">
        <f>D31</f>
        <v>0</v>
      </c>
      <c r="F32" s="77">
        <f>'M8'!AW19</f>
        <v>0</v>
      </c>
      <c r="G32" s="84">
        <f>F31</f>
        <v>0</v>
      </c>
      <c r="H32" s="86"/>
      <c r="I32" s="91"/>
      <c r="J32" s="80"/>
      <c r="K32" s="80"/>
      <c r="L32" s="80"/>
      <c r="M32" s="80"/>
      <c r="N32" s="80"/>
      <c r="O32" s="92"/>
    </row>
    <row r="33" spans="1:15" x14ac:dyDescent="0.15">
      <c r="A33" s="64" t="s">
        <v>23</v>
      </c>
      <c r="B33" s="77">
        <f>'M8'!AS12</f>
        <v>0</v>
      </c>
      <c r="C33" s="79">
        <f>B32</f>
        <v>103</v>
      </c>
      <c r="D33" s="77">
        <f>'M8'!AS20</f>
        <v>0</v>
      </c>
      <c r="E33" s="79">
        <f>D32</f>
        <v>0</v>
      </c>
      <c r="F33" s="77">
        <f>'M8'!AW20</f>
        <v>0</v>
      </c>
      <c r="G33" s="85">
        <f>F32</f>
        <v>0</v>
      </c>
      <c r="H33" s="86"/>
      <c r="I33" s="91"/>
      <c r="J33" s="80"/>
      <c r="K33" s="80"/>
      <c r="L33" s="80"/>
      <c r="M33" s="80"/>
      <c r="N33" s="80"/>
      <c r="O33" s="92"/>
    </row>
    <row r="34" spans="1:15" ht="11.25" thickBot="1" x14ac:dyDescent="0.2">
      <c r="A34" s="61"/>
      <c r="B34" s="60"/>
      <c r="C34" s="60"/>
      <c r="D34" s="60"/>
      <c r="E34" s="60"/>
      <c r="F34" s="60"/>
      <c r="G34" s="62"/>
      <c r="I34" s="61"/>
      <c r="J34" s="60"/>
      <c r="K34" s="60"/>
      <c r="L34" s="60"/>
      <c r="M34" s="60"/>
      <c r="N34" s="60"/>
      <c r="O34" s="62"/>
    </row>
    <row r="35" spans="1:15" ht="11.25" thickTop="1" x14ac:dyDescent="0.15"/>
  </sheetData>
  <sheetProtection sheet="1" objects="1" scenarios="1"/>
  <mergeCells count="1">
    <mergeCell ref="B1:C1"/>
  </mergeCells>
  <conditionalFormatting sqref="D6:D33 E9:E10 E14:E15 E19:E20 E24:E25 E29:E30">
    <cfRule type="cellIs" dxfId="85" priority="9" operator="equal">
      <formula>0</formula>
    </cfRule>
    <cfRule type="cellIs" dxfId="84" priority="11" operator="lessThan">
      <formula>$B6</formula>
    </cfRule>
    <cfRule type="expression" dxfId="83" priority="12">
      <formula>$F6=0</formula>
    </cfRule>
    <cfRule type="cellIs" dxfId="82" priority="13" operator="greaterThanOrEqual">
      <formula>$F6</formula>
    </cfRule>
  </conditionalFormatting>
  <conditionalFormatting sqref="M9:M10 M14:M15 M19:M20 M24:M25 M29:M30 L6:L33">
    <cfRule type="cellIs" dxfId="81" priority="1" operator="equal">
      <formula>0</formula>
    </cfRule>
    <cfRule type="cellIs" dxfId="80" priority="2" operator="lessThan">
      <formula>$B6</formula>
    </cfRule>
    <cfRule type="expression" dxfId="79" priority="3">
      <formula>$F6=0</formula>
    </cfRule>
    <cfRule type="cellIs" dxfId="78" priority="4" operator="greaterThanOrEqual">
      <formula>$F6</formula>
    </cfRule>
  </conditionalFormatting>
  <pageMargins left="0.7" right="0.7" top="0.75" bottom="0.75" header="0.3" footer="0.3"/>
  <pageSetup paperSize="9" orientation="landscape" r:id="rId1"/>
  <ignoredErrors>
    <ignoredError sqref="D7:D8 D12:D13 D17:D18 D22:D23 D27:D28 D32:D33 F7:F8 F12:F13 F17:F18 F22:F23 F27:F28 F32:F33"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8"/>
  <sheetViews>
    <sheetView workbookViewId="0">
      <selection activeCell="N6" sqref="N6:O28"/>
    </sheetView>
  </sheetViews>
  <sheetFormatPr defaultRowHeight="10.5" x14ac:dyDescent="0.15"/>
  <cols>
    <col min="1" max="1" width="10.7109375" customWidth="1"/>
    <col min="2" max="3" width="8.7109375" customWidth="1"/>
    <col min="4" max="5" width="8.7109375" style="181" customWidth="1"/>
    <col min="6" max="7" width="8.7109375" customWidth="1"/>
    <col min="8" max="8" width="2.7109375" customWidth="1"/>
    <col min="12" max="13" width="9.140625" style="181"/>
    <col min="16" max="16" width="3.28515625" customWidth="1"/>
  </cols>
  <sheetData>
    <row r="1" spans="1:15" ht="12" thickTop="1" thickBot="1" x14ac:dyDescent="0.2">
      <c r="A1" t="s">
        <v>50</v>
      </c>
      <c r="B1" s="264"/>
      <c r="C1" s="265"/>
    </row>
    <row r="2" spans="1:15" ht="12" thickTop="1" thickBot="1" x14ac:dyDescent="0.2"/>
    <row r="3" spans="1:15" ht="11.25" thickTop="1" x14ac:dyDescent="0.15">
      <c r="A3" s="66" t="s">
        <v>51</v>
      </c>
      <c r="B3" s="65"/>
      <c r="C3" s="65"/>
      <c r="D3" s="182"/>
      <c r="E3" s="182"/>
      <c r="F3" s="65"/>
      <c r="G3" s="75"/>
      <c r="I3" s="66" t="s">
        <v>51</v>
      </c>
      <c r="J3" s="65"/>
      <c r="K3" s="65"/>
      <c r="L3" s="182"/>
      <c r="M3" s="182"/>
      <c r="N3" s="65"/>
      <c r="O3" s="75"/>
    </row>
    <row r="4" spans="1:15" x14ac:dyDescent="0.15">
      <c r="A4" s="87"/>
      <c r="B4" s="72" t="s">
        <v>42</v>
      </c>
      <c r="C4" s="72"/>
      <c r="D4" s="183" t="s">
        <v>43</v>
      </c>
      <c r="E4" s="186"/>
      <c r="F4" s="73" t="s">
        <v>9</v>
      </c>
      <c r="G4" s="76"/>
      <c r="I4" s="87"/>
      <c r="J4" s="72" t="s">
        <v>42</v>
      </c>
      <c r="K4" s="72"/>
      <c r="L4" s="183" t="s">
        <v>43</v>
      </c>
      <c r="M4" s="186"/>
      <c r="N4" s="73" t="s">
        <v>9</v>
      </c>
      <c r="O4" s="76"/>
    </row>
    <row r="5" spans="1:15" x14ac:dyDescent="0.15">
      <c r="A5" s="63" t="s">
        <v>35</v>
      </c>
      <c r="H5" s="45"/>
      <c r="I5" s="63" t="s">
        <v>45</v>
      </c>
    </row>
    <row r="6" spans="1:15" x14ac:dyDescent="0.15">
      <c r="A6" s="64" t="s">
        <v>24</v>
      </c>
      <c r="B6" s="128">
        <v>213</v>
      </c>
      <c r="C6" s="129" t="s">
        <v>44</v>
      </c>
      <c r="D6" s="127">
        <f>'M3'!AS26</f>
        <v>0</v>
      </c>
      <c r="E6" s="187" t="s">
        <v>44</v>
      </c>
      <c r="F6" s="127">
        <f>'M3'!AY26</f>
        <v>0</v>
      </c>
      <c r="G6" s="192" t="s">
        <v>44</v>
      </c>
      <c r="I6" s="64" t="s">
        <v>24</v>
      </c>
      <c r="J6" s="128">
        <v>213</v>
      </c>
      <c r="K6" s="129" t="s">
        <v>44</v>
      </c>
      <c r="L6" s="127">
        <f>'E3'!AS26</f>
        <v>0</v>
      </c>
      <c r="M6" s="187" t="s">
        <v>44</v>
      </c>
      <c r="N6" s="127">
        <f>'E3'!AW26</f>
        <v>0</v>
      </c>
      <c r="O6" s="192" t="s">
        <v>44</v>
      </c>
    </row>
    <row r="7" spans="1:15" x14ac:dyDescent="0.15">
      <c r="A7" s="64" t="s">
        <v>22</v>
      </c>
      <c r="B7" s="128">
        <v>187</v>
      </c>
      <c r="C7" s="129">
        <f>B6</f>
        <v>213</v>
      </c>
      <c r="D7" s="127">
        <f>'M3'!AS27</f>
        <v>0</v>
      </c>
      <c r="E7" s="188">
        <f>D6</f>
        <v>0</v>
      </c>
      <c r="F7" s="127">
        <f>'M3'!AY27</f>
        <v>0</v>
      </c>
      <c r="G7" s="193">
        <f>F6</f>
        <v>0</v>
      </c>
      <c r="I7" s="64" t="s">
        <v>22</v>
      </c>
      <c r="J7" s="128">
        <v>187</v>
      </c>
      <c r="K7" s="129">
        <f>J6</f>
        <v>213</v>
      </c>
      <c r="L7" s="127">
        <f>'E3'!AS27</f>
        <v>0</v>
      </c>
      <c r="M7" s="188">
        <f>L6</f>
        <v>0</v>
      </c>
      <c r="N7" s="127">
        <f>'E3'!AW27</f>
        <v>0</v>
      </c>
      <c r="O7" s="193">
        <f>N6</f>
        <v>0</v>
      </c>
    </row>
    <row r="8" spans="1:15" x14ac:dyDescent="0.15">
      <c r="A8" s="64" t="s">
        <v>23</v>
      </c>
      <c r="B8" s="128">
        <v>110</v>
      </c>
      <c r="C8" s="129">
        <f>B7</f>
        <v>187</v>
      </c>
      <c r="D8" s="127">
        <f>'M3'!AS28</f>
        <v>0</v>
      </c>
      <c r="E8" s="188">
        <f>D7</f>
        <v>0</v>
      </c>
      <c r="F8" s="127">
        <f>'M3'!AY28</f>
        <v>0</v>
      </c>
      <c r="G8" s="193">
        <f>F7</f>
        <v>0</v>
      </c>
      <c r="I8" s="64" t="s">
        <v>23</v>
      </c>
      <c r="J8" s="128">
        <v>110</v>
      </c>
      <c r="K8" s="129">
        <f>J7</f>
        <v>187</v>
      </c>
      <c r="L8" s="127">
        <f>'E3'!AS28</f>
        <v>0</v>
      </c>
      <c r="M8" s="188">
        <f>L7</f>
        <v>0</v>
      </c>
      <c r="N8" s="127">
        <f>'E3'!AW28</f>
        <v>0</v>
      </c>
      <c r="O8" s="193">
        <f>N7</f>
        <v>0</v>
      </c>
    </row>
    <row r="9" spans="1:15" x14ac:dyDescent="0.15">
      <c r="A9" s="45"/>
      <c r="B9" s="71"/>
      <c r="D9" s="184"/>
      <c r="E9" s="189"/>
      <c r="F9" s="184"/>
      <c r="G9" s="193"/>
      <c r="I9" s="45"/>
      <c r="J9" s="71"/>
      <c r="L9" s="184"/>
      <c r="M9" s="189"/>
      <c r="N9" s="184"/>
      <c r="O9" s="193"/>
    </row>
    <row r="10" spans="1:15" x14ac:dyDescent="0.15">
      <c r="A10" s="63" t="s">
        <v>36</v>
      </c>
      <c r="B10" s="70"/>
      <c r="C10" s="74"/>
      <c r="D10" s="127"/>
      <c r="E10" s="190"/>
      <c r="F10" s="127"/>
      <c r="G10" s="193"/>
      <c r="I10" s="63" t="s">
        <v>46</v>
      </c>
      <c r="J10" s="70"/>
      <c r="K10" s="74"/>
      <c r="L10" s="127"/>
      <c r="M10" s="190"/>
      <c r="N10" s="127"/>
      <c r="O10" s="193"/>
    </row>
    <row r="11" spans="1:15" x14ac:dyDescent="0.15">
      <c r="A11" s="64" t="s">
        <v>24</v>
      </c>
      <c r="B11" s="128">
        <v>213</v>
      </c>
      <c r="C11" s="129" t="s">
        <v>44</v>
      </c>
      <c r="D11" s="127">
        <f>'M4'!AS26</f>
        <v>0</v>
      </c>
      <c r="E11" s="187" t="s">
        <v>44</v>
      </c>
      <c r="F11" s="127">
        <f>'M4'!AW26</f>
        <v>0</v>
      </c>
      <c r="G11" s="193" t="s">
        <v>44</v>
      </c>
      <c r="I11" s="64" t="s">
        <v>24</v>
      </c>
      <c r="J11" s="128">
        <v>213</v>
      </c>
      <c r="K11" s="129" t="s">
        <v>44</v>
      </c>
      <c r="L11" s="127">
        <f>'E4'!AS26</f>
        <v>0</v>
      </c>
      <c r="M11" s="187" t="s">
        <v>44</v>
      </c>
      <c r="N11" s="127">
        <f>'E4'!AW26</f>
        <v>0</v>
      </c>
      <c r="O11" s="193" t="s">
        <v>44</v>
      </c>
    </row>
    <row r="12" spans="1:15" x14ac:dyDescent="0.15">
      <c r="A12" s="64" t="s">
        <v>22</v>
      </c>
      <c r="B12" s="128">
        <v>187</v>
      </c>
      <c r="C12" s="129">
        <f>B11</f>
        <v>213</v>
      </c>
      <c r="D12" s="127">
        <f>'M4'!AS27</f>
        <v>0</v>
      </c>
      <c r="E12" s="188">
        <f>D11</f>
        <v>0</v>
      </c>
      <c r="F12" s="127">
        <f>'M4'!AW27</f>
        <v>0</v>
      </c>
      <c r="G12" s="193">
        <f>F11</f>
        <v>0</v>
      </c>
      <c r="I12" s="64" t="s">
        <v>22</v>
      </c>
      <c r="J12" s="128">
        <v>187</v>
      </c>
      <c r="K12" s="129">
        <f>J11</f>
        <v>213</v>
      </c>
      <c r="L12" s="127">
        <f>'E4'!AS27</f>
        <v>0</v>
      </c>
      <c r="M12" s="188">
        <f>L11</f>
        <v>0</v>
      </c>
      <c r="N12" s="127">
        <f>'E4'!AW27</f>
        <v>0</v>
      </c>
      <c r="O12" s="193">
        <f>N11</f>
        <v>0</v>
      </c>
    </row>
    <row r="13" spans="1:15" x14ac:dyDescent="0.15">
      <c r="A13" s="64" t="s">
        <v>23</v>
      </c>
      <c r="B13" s="128">
        <v>110</v>
      </c>
      <c r="C13" s="129">
        <f>B12</f>
        <v>187</v>
      </c>
      <c r="D13" s="127">
        <f>'M4'!AS28</f>
        <v>0</v>
      </c>
      <c r="E13" s="188">
        <f>D12</f>
        <v>0</v>
      </c>
      <c r="F13" s="127">
        <f>'M4'!AW28</f>
        <v>0</v>
      </c>
      <c r="G13" s="193">
        <f>F12</f>
        <v>0</v>
      </c>
      <c r="I13" s="64" t="s">
        <v>23</v>
      </c>
      <c r="J13" s="128">
        <v>110</v>
      </c>
      <c r="K13" s="129">
        <f>J12</f>
        <v>187</v>
      </c>
      <c r="L13" s="127">
        <f>'E4'!AS28</f>
        <v>0</v>
      </c>
      <c r="M13" s="188">
        <f>L12</f>
        <v>0</v>
      </c>
      <c r="N13" s="127">
        <f>'E4'!AW28</f>
        <v>0</v>
      </c>
      <c r="O13" s="193">
        <f>N12</f>
        <v>0</v>
      </c>
    </row>
    <row r="14" spans="1:15" x14ac:dyDescent="0.15">
      <c r="A14" s="45"/>
      <c r="B14" s="80"/>
      <c r="C14" s="81"/>
      <c r="D14" s="184"/>
      <c r="E14" s="189"/>
      <c r="F14" s="184"/>
      <c r="G14" s="193"/>
      <c r="H14" t="s">
        <v>21</v>
      </c>
      <c r="I14" s="45"/>
      <c r="J14" s="80"/>
      <c r="K14" s="81"/>
      <c r="L14" s="184"/>
      <c r="M14" s="189"/>
      <c r="N14" s="184"/>
      <c r="O14" s="193"/>
    </row>
    <row r="15" spans="1:15" x14ac:dyDescent="0.15">
      <c r="A15" s="63" t="s">
        <v>37</v>
      </c>
      <c r="B15" s="77"/>
      <c r="C15" s="79"/>
      <c r="D15" s="127"/>
      <c r="E15" s="190"/>
      <c r="F15" s="127"/>
      <c r="G15" s="193"/>
      <c r="I15" s="63" t="s">
        <v>47</v>
      </c>
      <c r="J15" s="77"/>
      <c r="K15" s="79"/>
      <c r="L15" s="127"/>
      <c r="M15" s="190"/>
      <c r="N15" s="127"/>
      <c r="O15" s="193"/>
    </row>
    <row r="16" spans="1:15" x14ac:dyDescent="0.15">
      <c r="A16" s="64" t="s">
        <v>24</v>
      </c>
      <c r="B16" s="128">
        <v>213</v>
      </c>
      <c r="C16" s="129" t="s">
        <v>44</v>
      </c>
      <c r="D16" s="127">
        <f>'M5'!AS26</f>
        <v>0</v>
      </c>
      <c r="E16" s="187" t="s">
        <v>44</v>
      </c>
      <c r="F16" s="127">
        <f>'M5'!AW26</f>
        <v>0</v>
      </c>
      <c r="G16" s="193" t="s">
        <v>44</v>
      </c>
      <c r="I16" s="64" t="s">
        <v>24</v>
      </c>
      <c r="J16" s="128">
        <v>213</v>
      </c>
      <c r="K16" s="129" t="s">
        <v>44</v>
      </c>
      <c r="L16" s="127">
        <f>'E5'!AS26</f>
        <v>0</v>
      </c>
      <c r="M16" s="187" t="s">
        <v>44</v>
      </c>
      <c r="N16" s="127">
        <f>'E5'!AW26</f>
        <v>0</v>
      </c>
      <c r="O16" s="193" t="s">
        <v>44</v>
      </c>
    </row>
    <row r="17" spans="1:16" x14ac:dyDescent="0.15">
      <c r="A17" s="64" t="s">
        <v>22</v>
      </c>
      <c r="B17" s="128">
        <v>187</v>
      </c>
      <c r="C17" s="129">
        <f>B16</f>
        <v>213</v>
      </c>
      <c r="D17" s="127">
        <f>'M5'!AS27</f>
        <v>0</v>
      </c>
      <c r="E17" s="188">
        <f>D16</f>
        <v>0</v>
      </c>
      <c r="F17" s="127">
        <f>'M5'!AW27</f>
        <v>0</v>
      </c>
      <c r="G17" s="193">
        <f>F16</f>
        <v>0</v>
      </c>
      <c r="I17" s="64" t="s">
        <v>22</v>
      </c>
      <c r="J17" s="128">
        <v>187</v>
      </c>
      <c r="K17" s="129">
        <f>J16</f>
        <v>213</v>
      </c>
      <c r="L17" s="127">
        <f>'E5'!AS27</f>
        <v>0</v>
      </c>
      <c r="M17" s="188">
        <f>L16</f>
        <v>0</v>
      </c>
      <c r="N17" s="127">
        <f>'E5'!AW27</f>
        <v>0</v>
      </c>
      <c r="O17" s="193">
        <f>N16</f>
        <v>0</v>
      </c>
    </row>
    <row r="18" spans="1:16" x14ac:dyDescent="0.15">
      <c r="A18" s="64" t="s">
        <v>23</v>
      </c>
      <c r="B18" s="128">
        <v>110</v>
      </c>
      <c r="C18" s="129">
        <f>B17</f>
        <v>187</v>
      </c>
      <c r="D18" s="127">
        <f>'M5'!AS28</f>
        <v>0</v>
      </c>
      <c r="E18" s="188">
        <f>D17</f>
        <v>0</v>
      </c>
      <c r="F18" s="127">
        <f>'M5'!AW28</f>
        <v>0</v>
      </c>
      <c r="G18" s="193">
        <f>F17</f>
        <v>0</v>
      </c>
      <c r="I18" s="64" t="s">
        <v>23</v>
      </c>
      <c r="J18" s="128">
        <v>110</v>
      </c>
      <c r="K18" s="129">
        <f>J17</f>
        <v>187</v>
      </c>
      <c r="L18" s="127">
        <f>'E5'!AS28</f>
        <v>0</v>
      </c>
      <c r="M18" s="188">
        <f>L17</f>
        <v>0</v>
      </c>
      <c r="N18" s="127">
        <f>'E5'!AW28</f>
        <v>0</v>
      </c>
      <c r="O18" s="193">
        <f>N17</f>
        <v>0</v>
      </c>
    </row>
    <row r="19" spans="1:16" x14ac:dyDescent="0.15">
      <c r="A19" s="45"/>
      <c r="B19" s="80"/>
      <c r="C19" s="81"/>
      <c r="D19" s="184"/>
      <c r="E19" s="189"/>
      <c r="F19" s="190"/>
      <c r="G19" s="193"/>
      <c r="I19" s="45"/>
      <c r="J19" s="80"/>
      <c r="K19" s="81"/>
      <c r="L19" s="184"/>
      <c r="M19" s="189"/>
      <c r="N19" s="190"/>
      <c r="O19" s="193"/>
    </row>
    <row r="20" spans="1:16" x14ac:dyDescent="0.15">
      <c r="A20" s="63" t="s">
        <v>38</v>
      </c>
      <c r="B20" s="77"/>
      <c r="C20" s="79"/>
      <c r="D20" s="127"/>
      <c r="E20" s="190"/>
      <c r="F20" s="127"/>
      <c r="G20" s="193"/>
      <c r="I20" s="63" t="s">
        <v>48</v>
      </c>
      <c r="J20" s="77"/>
      <c r="K20" s="79"/>
      <c r="L20" s="127"/>
      <c r="M20" s="190"/>
      <c r="N20" s="127"/>
      <c r="O20" s="193"/>
    </row>
    <row r="21" spans="1:16" x14ac:dyDescent="0.15">
      <c r="A21" s="64" t="s">
        <v>24</v>
      </c>
      <c r="B21" s="128">
        <v>213</v>
      </c>
      <c r="C21" s="129" t="s">
        <v>44</v>
      </c>
      <c r="D21" s="127">
        <f>'M6'!AS26</f>
        <v>0</v>
      </c>
      <c r="E21" s="187" t="s">
        <v>44</v>
      </c>
      <c r="F21" s="127">
        <f>'M6'!AW26</f>
        <v>0</v>
      </c>
      <c r="G21" s="193" t="s">
        <v>44</v>
      </c>
      <c r="I21" s="64" t="s">
        <v>24</v>
      </c>
      <c r="J21" s="128">
        <v>213</v>
      </c>
      <c r="K21" s="129" t="s">
        <v>44</v>
      </c>
      <c r="L21" s="127">
        <f>'E6'!AS26</f>
        <v>0</v>
      </c>
      <c r="M21" s="187" t="s">
        <v>44</v>
      </c>
      <c r="N21" s="127">
        <f>'E6'!AW26</f>
        <v>0</v>
      </c>
      <c r="O21" s="193" t="s">
        <v>44</v>
      </c>
    </row>
    <row r="22" spans="1:16" x14ac:dyDescent="0.15">
      <c r="A22" s="64" t="s">
        <v>22</v>
      </c>
      <c r="B22" s="128">
        <v>187</v>
      </c>
      <c r="C22" s="129">
        <f>B21</f>
        <v>213</v>
      </c>
      <c r="D22" s="127">
        <f>'M6'!AS27</f>
        <v>0</v>
      </c>
      <c r="E22" s="188">
        <f>D21</f>
        <v>0</v>
      </c>
      <c r="F22" s="127">
        <f>'M6'!AW27</f>
        <v>0</v>
      </c>
      <c r="G22" s="193">
        <f>F21</f>
        <v>0</v>
      </c>
      <c r="I22" s="64" t="s">
        <v>22</v>
      </c>
      <c r="J22" s="128">
        <v>187</v>
      </c>
      <c r="K22" s="129">
        <f>J21</f>
        <v>213</v>
      </c>
      <c r="L22" s="127">
        <f>'E6'!AS27</f>
        <v>0</v>
      </c>
      <c r="M22" s="188">
        <f>L21</f>
        <v>0</v>
      </c>
      <c r="N22" s="127">
        <f>'E6'!AW27</f>
        <v>0</v>
      </c>
      <c r="O22" s="193">
        <f>N21</f>
        <v>0</v>
      </c>
    </row>
    <row r="23" spans="1:16" x14ac:dyDescent="0.15">
      <c r="A23" s="64" t="s">
        <v>23</v>
      </c>
      <c r="B23" s="128">
        <v>110</v>
      </c>
      <c r="C23" s="129">
        <f>B22</f>
        <v>187</v>
      </c>
      <c r="D23" s="127">
        <f>'M6'!AS28</f>
        <v>0</v>
      </c>
      <c r="E23" s="188">
        <f>D22</f>
        <v>0</v>
      </c>
      <c r="F23" s="127">
        <f>'M6'!AW28</f>
        <v>0</v>
      </c>
      <c r="G23" s="193">
        <f>F22</f>
        <v>0</v>
      </c>
      <c r="I23" s="64" t="s">
        <v>23</v>
      </c>
      <c r="J23" s="128">
        <v>110</v>
      </c>
      <c r="K23" s="129">
        <f>J22</f>
        <v>187</v>
      </c>
      <c r="L23" s="127">
        <f>'E6'!AS28</f>
        <v>0</v>
      </c>
      <c r="M23" s="188">
        <f>L22</f>
        <v>0</v>
      </c>
      <c r="N23" s="127">
        <f>'E6'!AW28</f>
        <v>0</v>
      </c>
      <c r="O23" s="193">
        <f>N22</f>
        <v>0</v>
      </c>
    </row>
    <row r="24" spans="1:16" x14ac:dyDescent="0.15">
      <c r="A24" s="45"/>
      <c r="B24" s="80"/>
      <c r="C24" s="81"/>
      <c r="D24" s="184"/>
      <c r="E24" s="189"/>
      <c r="F24" s="190"/>
      <c r="G24" s="193"/>
      <c r="I24" s="45"/>
      <c r="J24" s="80"/>
      <c r="K24" s="81"/>
      <c r="L24" s="184"/>
      <c r="M24" s="189"/>
      <c r="N24" s="190"/>
      <c r="O24" s="193"/>
    </row>
    <row r="25" spans="1:16" x14ac:dyDescent="0.15">
      <c r="A25" s="63" t="s">
        <v>39</v>
      </c>
      <c r="B25" s="77"/>
      <c r="C25" s="79"/>
      <c r="D25" s="127"/>
      <c r="E25" s="190"/>
      <c r="F25" s="127"/>
      <c r="G25" s="193"/>
      <c r="I25" s="63" t="s">
        <v>49</v>
      </c>
      <c r="J25" s="77"/>
      <c r="K25" s="79"/>
      <c r="L25" s="127"/>
      <c r="M25" s="190"/>
      <c r="N25" s="127"/>
      <c r="O25" s="193"/>
    </row>
    <row r="26" spans="1:16" x14ac:dyDescent="0.15">
      <c r="A26" s="64" t="s">
        <v>24</v>
      </c>
      <c r="B26" s="128">
        <v>213</v>
      </c>
      <c r="C26" s="129" t="s">
        <v>44</v>
      </c>
      <c r="D26" s="127">
        <f>'M7'!AS26</f>
        <v>0</v>
      </c>
      <c r="E26" s="187" t="s">
        <v>44</v>
      </c>
      <c r="F26" s="127">
        <f>'M7'!AW26</f>
        <v>0</v>
      </c>
      <c r="G26" s="193" t="s">
        <v>44</v>
      </c>
      <c r="I26" s="64" t="s">
        <v>24</v>
      </c>
      <c r="J26" s="128">
        <v>213</v>
      </c>
      <c r="K26" s="129" t="s">
        <v>44</v>
      </c>
      <c r="L26" s="127">
        <f>'E7'!AS26</f>
        <v>0</v>
      </c>
      <c r="M26" s="187" t="s">
        <v>44</v>
      </c>
      <c r="N26" s="127">
        <f>'E7'!AW26</f>
        <v>0</v>
      </c>
      <c r="O26" s="193" t="s">
        <v>44</v>
      </c>
    </row>
    <row r="27" spans="1:16" x14ac:dyDescent="0.15">
      <c r="A27" s="64" t="s">
        <v>22</v>
      </c>
      <c r="B27" s="128">
        <v>187</v>
      </c>
      <c r="C27" s="129">
        <f>B26</f>
        <v>213</v>
      </c>
      <c r="D27" s="127">
        <f>'M7'!AS27</f>
        <v>0</v>
      </c>
      <c r="E27" s="188">
        <f>D26</f>
        <v>0</v>
      </c>
      <c r="F27" s="127">
        <f>'M7'!AW27</f>
        <v>0</v>
      </c>
      <c r="G27" s="193">
        <f>F26</f>
        <v>0</v>
      </c>
      <c r="I27" s="64" t="s">
        <v>22</v>
      </c>
      <c r="J27" s="128">
        <v>187</v>
      </c>
      <c r="K27" s="129">
        <f>J26</f>
        <v>213</v>
      </c>
      <c r="L27" s="127">
        <f>'E7'!AS27</f>
        <v>0</v>
      </c>
      <c r="M27" s="188">
        <f>L26</f>
        <v>0</v>
      </c>
      <c r="N27" s="127">
        <f>'E7'!AW27</f>
        <v>0</v>
      </c>
      <c r="O27" s="193">
        <f>N26</f>
        <v>0</v>
      </c>
    </row>
    <row r="28" spans="1:16" x14ac:dyDescent="0.15">
      <c r="A28" s="64" t="s">
        <v>23</v>
      </c>
      <c r="B28" s="128">
        <v>110</v>
      </c>
      <c r="C28" s="129">
        <f>B27</f>
        <v>187</v>
      </c>
      <c r="D28" s="127">
        <f>'M7'!AS28</f>
        <v>0</v>
      </c>
      <c r="E28" s="188">
        <f>D27</f>
        <v>0</v>
      </c>
      <c r="F28" s="127">
        <f>'M7'!AW28</f>
        <v>0</v>
      </c>
      <c r="G28" s="193">
        <f>F27</f>
        <v>0</v>
      </c>
      <c r="I28" s="64" t="s">
        <v>23</v>
      </c>
      <c r="J28" s="128">
        <v>110</v>
      </c>
      <c r="K28" s="129">
        <f>J27</f>
        <v>187</v>
      </c>
      <c r="L28" s="127">
        <f>'E7'!AS28</f>
        <v>0</v>
      </c>
      <c r="M28" s="188">
        <f>L27</f>
        <v>0</v>
      </c>
      <c r="N28" s="127">
        <f>'E7'!AW28</f>
        <v>0</v>
      </c>
      <c r="O28" s="193">
        <f>N27</f>
        <v>0</v>
      </c>
    </row>
    <row r="29" spans="1:16" x14ac:dyDescent="0.15">
      <c r="A29" s="45"/>
      <c r="B29" s="80"/>
      <c r="C29" s="81"/>
      <c r="D29" s="184"/>
      <c r="E29" s="189"/>
      <c r="F29" s="184"/>
      <c r="G29" s="193"/>
      <c r="I29" s="45"/>
      <c r="J29" s="80"/>
      <c r="K29" s="81"/>
      <c r="L29" s="184"/>
      <c r="M29" s="189"/>
      <c r="N29" s="80"/>
      <c r="O29" s="88"/>
    </row>
    <row r="30" spans="1:16" x14ac:dyDescent="0.15">
      <c r="A30" s="63" t="s">
        <v>40</v>
      </c>
      <c r="B30" s="77"/>
      <c r="C30" s="79"/>
      <c r="D30" s="127"/>
      <c r="E30" s="190"/>
      <c r="F30" s="127"/>
      <c r="G30" s="193"/>
      <c r="H30" s="86"/>
      <c r="I30" s="89"/>
      <c r="J30" s="80"/>
      <c r="K30" s="80"/>
      <c r="L30" s="184"/>
      <c r="M30" s="184"/>
      <c r="N30" s="80"/>
      <c r="O30" s="92"/>
      <c r="P30" s="45"/>
    </row>
    <row r="31" spans="1:16" x14ac:dyDescent="0.15">
      <c r="A31" s="64" t="s">
        <v>24</v>
      </c>
      <c r="B31" s="128">
        <v>213</v>
      </c>
      <c r="C31" s="129" t="s">
        <v>44</v>
      </c>
      <c r="D31" s="127">
        <f>'M8'!AS26</f>
        <v>0</v>
      </c>
      <c r="E31" s="187" t="s">
        <v>44</v>
      </c>
      <c r="F31" s="127">
        <f>'M8'!AW26</f>
        <v>0</v>
      </c>
      <c r="G31" s="193" t="s">
        <v>44</v>
      </c>
      <c r="H31" s="86"/>
      <c r="I31" s="91"/>
      <c r="J31" s="80"/>
      <c r="K31" s="90"/>
      <c r="L31" s="184"/>
      <c r="M31" s="191"/>
      <c r="N31" s="80"/>
      <c r="O31" s="92"/>
    </row>
    <row r="32" spans="1:16" x14ac:dyDescent="0.15">
      <c r="A32" s="64" t="s">
        <v>22</v>
      </c>
      <c r="B32" s="128">
        <v>187</v>
      </c>
      <c r="C32" s="129">
        <f>B31</f>
        <v>213</v>
      </c>
      <c r="D32" s="127">
        <f>'M8'!AS27</f>
        <v>0</v>
      </c>
      <c r="E32" s="188">
        <f>D31</f>
        <v>0</v>
      </c>
      <c r="F32" s="127">
        <f>'M8'!AW27</f>
        <v>0</v>
      </c>
      <c r="G32" s="193">
        <f>F31</f>
        <v>0</v>
      </c>
      <c r="H32" s="86"/>
      <c r="I32" s="91"/>
      <c r="J32" s="80"/>
      <c r="K32" s="80"/>
      <c r="L32" s="184"/>
      <c r="M32" s="184"/>
      <c r="N32" s="80"/>
      <c r="O32" s="92"/>
    </row>
    <row r="33" spans="1:15" x14ac:dyDescent="0.15">
      <c r="A33" s="64" t="s">
        <v>23</v>
      </c>
      <c r="B33" s="128">
        <v>110</v>
      </c>
      <c r="C33" s="129">
        <f>B32</f>
        <v>187</v>
      </c>
      <c r="D33" s="127">
        <f>'M8'!AS28</f>
        <v>0</v>
      </c>
      <c r="E33" s="188">
        <f>D32</f>
        <v>0</v>
      </c>
      <c r="F33" s="127">
        <f>'M8'!AW28</f>
        <v>0</v>
      </c>
      <c r="G33" s="194">
        <f>F32</f>
        <v>0</v>
      </c>
      <c r="H33" s="86"/>
      <c r="I33" s="91"/>
      <c r="J33" s="80"/>
      <c r="K33" s="80"/>
      <c r="L33" s="184"/>
      <c r="M33" s="184"/>
      <c r="N33" s="80"/>
      <c r="O33" s="92"/>
    </row>
    <row r="34" spans="1:15" ht="11.25" thickBot="1" x14ac:dyDescent="0.2">
      <c r="A34" s="61"/>
      <c r="B34" s="60"/>
      <c r="C34" s="60"/>
      <c r="D34" s="185"/>
      <c r="E34" s="185"/>
      <c r="F34" s="60"/>
      <c r="G34" s="62"/>
      <c r="I34" s="61"/>
      <c r="J34" s="60"/>
      <c r="K34" s="60"/>
      <c r="L34" s="185"/>
      <c r="M34" s="185"/>
      <c r="N34" s="60"/>
      <c r="O34" s="62"/>
    </row>
    <row r="35" spans="1:15" ht="11.25" thickTop="1" x14ac:dyDescent="0.15"/>
    <row r="37" spans="1:15" ht="11.25" thickBot="1" x14ac:dyDescent="0.2"/>
    <row r="38" spans="1:15" ht="11.25" x14ac:dyDescent="0.2">
      <c r="M38" s="155" t="s">
        <v>68</v>
      </c>
      <c r="N38" s="156" t="s">
        <v>55</v>
      </c>
      <c r="O38" s="157"/>
    </row>
    <row r="39" spans="1:15" ht="11.25" x14ac:dyDescent="0.2">
      <c r="M39" s="158">
        <v>170</v>
      </c>
      <c r="N39" s="159" t="s">
        <v>55</v>
      </c>
      <c r="O39" s="160"/>
    </row>
    <row r="40" spans="1:15" ht="11.25" x14ac:dyDescent="0.2">
      <c r="M40" s="158">
        <v>171.11111111111111</v>
      </c>
      <c r="N40" s="152" t="s">
        <v>56</v>
      </c>
      <c r="O40" s="161"/>
    </row>
    <row r="41" spans="1:15" ht="12" thickBot="1" x14ac:dyDescent="0.25">
      <c r="M41" s="162">
        <v>174.44444444444446</v>
      </c>
      <c r="N41" s="152" t="s">
        <v>56</v>
      </c>
      <c r="O41" s="161"/>
    </row>
    <row r="42" spans="1:15" ht="11.25" x14ac:dyDescent="0.2">
      <c r="M42" s="158">
        <v>175.55555555555554</v>
      </c>
      <c r="N42" s="152" t="s">
        <v>57</v>
      </c>
      <c r="O42" s="161"/>
    </row>
    <row r="43" spans="1:15" ht="11.25" x14ac:dyDescent="0.2">
      <c r="M43" s="158">
        <v>177.77777777777777</v>
      </c>
      <c r="N43" s="152" t="s">
        <v>57</v>
      </c>
      <c r="O43" s="161"/>
    </row>
    <row r="44" spans="1:15" ht="11.25" x14ac:dyDescent="0.2">
      <c r="M44" s="158">
        <v>178.88888888888889</v>
      </c>
      <c r="N44" s="152" t="s">
        <v>58</v>
      </c>
      <c r="O44" s="161"/>
    </row>
    <row r="45" spans="1:15" ht="11.25" x14ac:dyDescent="0.2">
      <c r="M45" s="163">
        <v>180</v>
      </c>
      <c r="N45" s="152" t="s">
        <v>58</v>
      </c>
      <c r="O45" s="161"/>
    </row>
    <row r="46" spans="1:15" ht="11.25" x14ac:dyDescent="0.2">
      <c r="M46" s="163">
        <v>186.47058823529412</v>
      </c>
      <c r="N46" s="152" t="s">
        <v>58</v>
      </c>
      <c r="O46" s="161"/>
    </row>
    <row r="47" spans="1:15" ht="11.25" x14ac:dyDescent="0.2">
      <c r="M47" s="164">
        <v>187.64705882352942</v>
      </c>
      <c r="N47" s="152" t="s">
        <v>58</v>
      </c>
      <c r="O47" s="161"/>
    </row>
    <row r="48" spans="1:15" ht="11.25" x14ac:dyDescent="0.2">
      <c r="M48" s="164">
        <v>188.8235294117647</v>
      </c>
      <c r="N48" s="152" t="s">
        <v>58</v>
      </c>
      <c r="O48" s="161"/>
    </row>
    <row r="49" spans="13:15" ht="11.25" x14ac:dyDescent="0.2">
      <c r="M49" s="164">
        <v>190</v>
      </c>
      <c r="N49" s="153" t="s">
        <v>59</v>
      </c>
      <c r="O49" s="165"/>
    </row>
    <row r="50" spans="13:15" ht="12" thickBot="1" x14ac:dyDescent="0.25">
      <c r="M50" s="166">
        <v>193.52941176470588</v>
      </c>
      <c r="N50" s="153" t="s">
        <v>59</v>
      </c>
      <c r="O50" s="165"/>
    </row>
    <row r="51" spans="13:15" ht="11.25" x14ac:dyDescent="0.2">
      <c r="M51" s="164">
        <v>194.70588235294119</v>
      </c>
      <c r="N51" s="153" t="s">
        <v>60</v>
      </c>
      <c r="O51" s="165"/>
    </row>
    <row r="52" spans="13:15" ht="11.25" x14ac:dyDescent="0.2">
      <c r="M52" s="167">
        <v>195.88235294117646</v>
      </c>
      <c r="N52" s="153" t="s">
        <v>60</v>
      </c>
      <c r="O52" s="165"/>
    </row>
    <row r="53" spans="13:15" ht="11.25" x14ac:dyDescent="0.2">
      <c r="M53" s="167">
        <v>197.05882352941177</v>
      </c>
      <c r="N53" s="153" t="s">
        <v>61</v>
      </c>
      <c r="O53" s="165"/>
    </row>
    <row r="54" spans="13:15" ht="11.25" x14ac:dyDescent="0.2">
      <c r="M54" s="167">
        <v>198.23529411764707</v>
      </c>
      <c r="N54" s="154" t="s">
        <v>62</v>
      </c>
      <c r="O54" s="168"/>
    </row>
    <row r="55" spans="13:15" ht="12" thickBot="1" x14ac:dyDescent="0.25">
      <c r="M55" s="169">
        <v>201.66666666666666</v>
      </c>
      <c r="N55" s="154" t="s">
        <v>62</v>
      </c>
      <c r="O55" s="168"/>
    </row>
    <row r="56" spans="13:15" ht="11.25" x14ac:dyDescent="0.2">
      <c r="M56" s="167">
        <v>202.77777777777777</v>
      </c>
      <c r="N56" s="154" t="s">
        <v>63</v>
      </c>
      <c r="O56" s="168"/>
    </row>
    <row r="57" spans="13:15" ht="11.25" x14ac:dyDescent="0.2">
      <c r="M57" s="170">
        <v>205</v>
      </c>
      <c r="N57" s="154" t="s">
        <v>63</v>
      </c>
      <c r="O57" s="168"/>
    </row>
    <row r="58" spans="13:15" ht="11.25" x14ac:dyDescent="0.2">
      <c r="M58" s="170">
        <v>206.11111111111111</v>
      </c>
      <c r="N58" s="154" t="s">
        <v>64</v>
      </c>
      <c r="O58" s="168"/>
    </row>
    <row r="59" spans="13:15" ht="11.25" x14ac:dyDescent="0.2">
      <c r="M59" s="170">
        <v>207.22222222222223</v>
      </c>
      <c r="N59" s="154" t="s">
        <v>64</v>
      </c>
      <c r="O59" s="168"/>
    </row>
    <row r="60" spans="13:15" ht="11.25" x14ac:dyDescent="0.2">
      <c r="M60" s="170">
        <v>208.33333333333334</v>
      </c>
      <c r="N60" s="171" t="s">
        <v>65</v>
      </c>
      <c r="O60" s="172"/>
    </row>
    <row r="61" spans="13:15" ht="12" thickBot="1" x14ac:dyDescent="0.25">
      <c r="M61" s="173">
        <v>211.66666666666666</v>
      </c>
      <c r="N61" s="171" t="s">
        <v>65</v>
      </c>
      <c r="O61" s="172"/>
    </row>
    <row r="62" spans="13:15" ht="11.25" x14ac:dyDescent="0.2">
      <c r="M62" s="174">
        <v>212.77777777777777</v>
      </c>
      <c r="N62" s="171" t="s">
        <v>66</v>
      </c>
      <c r="O62" s="172"/>
    </row>
    <row r="63" spans="13:15" ht="11.25" x14ac:dyDescent="0.2">
      <c r="M63" s="174">
        <v>213.88888888888889</v>
      </c>
      <c r="N63" s="171" t="s">
        <v>66</v>
      </c>
      <c r="O63" s="172"/>
    </row>
    <row r="64" spans="13:15" ht="11.25" x14ac:dyDescent="0.2">
      <c r="M64" s="174">
        <v>215</v>
      </c>
      <c r="N64" s="171" t="s">
        <v>66</v>
      </c>
      <c r="O64" s="172"/>
    </row>
    <row r="65" spans="13:15" ht="11.25" x14ac:dyDescent="0.2">
      <c r="M65" s="174">
        <v>216.11111111111111</v>
      </c>
      <c r="N65" s="171" t="s">
        <v>67</v>
      </c>
      <c r="O65" s="172"/>
    </row>
    <row r="66" spans="13:15" ht="11.25" x14ac:dyDescent="0.2">
      <c r="M66" s="174">
        <v>219.44444444444446</v>
      </c>
      <c r="N66" s="171" t="s">
        <v>67</v>
      </c>
      <c r="O66" s="172"/>
    </row>
    <row r="67" spans="13:15" ht="11.25" x14ac:dyDescent="0.2">
      <c r="M67" s="175">
        <v>220.55555555555554</v>
      </c>
      <c r="N67" s="171" t="s">
        <v>67</v>
      </c>
      <c r="O67" s="172"/>
    </row>
    <row r="68" spans="13:15" ht="12" thickBot="1" x14ac:dyDescent="0.25">
      <c r="M68" s="176" t="s">
        <v>69</v>
      </c>
      <c r="N68" s="177" t="s">
        <v>67</v>
      </c>
      <c r="O68" s="178"/>
    </row>
  </sheetData>
  <sheetProtection sheet="1" objects="1" scenarios="1"/>
  <mergeCells count="1">
    <mergeCell ref="B1:C1"/>
  </mergeCells>
  <conditionalFormatting sqref="E9:E10 E14:E15 E19:E20 E24:E25 E29:E30 D6:D33">
    <cfRule type="cellIs" dxfId="77" priority="5" operator="equal">
      <formula>0</formula>
    </cfRule>
    <cfRule type="cellIs" dxfId="76" priority="6" operator="lessThan">
      <formula>$B6</formula>
    </cfRule>
    <cfRule type="expression" dxfId="75" priority="7">
      <formula>$F6=0</formula>
    </cfRule>
    <cfRule type="cellIs" dxfId="74" priority="8" operator="greaterThanOrEqual">
      <formula>$F6</formula>
    </cfRule>
  </conditionalFormatting>
  <conditionalFormatting sqref="M9:M10 M14:M15 M19:M20 M24:M25 M29:M30 L6:L33">
    <cfRule type="cellIs" dxfId="73" priority="1" operator="equal">
      <formula>0</formula>
    </cfRule>
    <cfRule type="cellIs" dxfId="72" priority="2" operator="lessThan">
      <formula>$J6</formula>
    </cfRule>
    <cfRule type="expression" dxfId="71" priority="3">
      <formula>$N6=0</formula>
    </cfRule>
    <cfRule type="cellIs" dxfId="70" priority="4" operator="greaterThanOrEqual">
      <formula>$N6</formula>
    </cfRule>
  </conditionalFormatting>
  <pageMargins left="0.7" right="0.7" top="0.75" bottom="0.75" header="0.3" footer="0.3"/>
  <pageSetup paperSize="9" orientation="landscape" r:id="rId1"/>
  <rowBreaks count="1" manualBreakCount="1">
    <brk id="36" max="16383" man="1"/>
  </rowBreaks>
  <ignoredErrors>
    <ignoredError sqref="D7 F7" formula="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85"/>
  <sheetViews>
    <sheetView topLeftCell="A227" workbookViewId="0">
      <selection activeCell="E240" sqref="E240:E285"/>
    </sheetView>
  </sheetViews>
  <sheetFormatPr defaultRowHeight="10.5" x14ac:dyDescent="0.15"/>
  <sheetData>
    <row r="1" spans="1:15" ht="15" x14ac:dyDescent="0.2">
      <c r="A1" s="94" t="s">
        <v>53</v>
      </c>
      <c r="B1" s="95" t="s">
        <v>35</v>
      </c>
      <c r="C1" s="96" t="s">
        <v>45</v>
      </c>
      <c r="D1" s="95" t="s">
        <v>36</v>
      </c>
      <c r="E1" s="96" t="s">
        <v>46</v>
      </c>
      <c r="F1" s="95" t="s">
        <v>37</v>
      </c>
      <c r="G1" s="96" t="s">
        <v>47</v>
      </c>
      <c r="H1" s="95" t="s">
        <v>38</v>
      </c>
      <c r="I1" s="96" t="s">
        <v>48</v>
      </c>
      <c r="J1" s="95" t="s">
        <v>39</v>
      </c>
      <c r="K1" s="96" t="s">
        <v>49</v>
      </c>
      <c r="L1" s="96" t="s">
        <v>54</v>
      </c>
      <c r="M1" s="96" t="s">
        <v>40</v>
      </c>
      <c r="N1" s="96"/>
      <c r="O1" s="97"/>
    </row>
    <row r="2" spans="1:15" ht="15" x14ac:dyDescent="0.2">
      <c r="A2" s="98">
        <v>0</v>
      </c>
      <c r="B2" s="241">
        <v>144</v>
      </c>
      <c r="C2" s="241">
        <v>126</v>
      </c>
      <c r="D2" s="241">
        <v>114</v>
      </c>
      <c r="E2" s="241">
        <v>110</v>
      </c>
      <c r="F2" s="104">
        <v>124</v>
      </c>
      <c r="G2" s="104">
        <v>116</v>
      </c>
      <c r="H2" s="104">
        <v>110</v>
      </c>
      <c r="I2" s="104">
        <v>110</v>
      </c>
      <c r="J2" s="100">
        <v>110</v>
      </c>
      <c r="K2" s="100">
        <v>110</v>
      </c>
      <c r="L2" s="100">
        <v>110</v>
      </c>
      <c r="M2" s="100">
        <v>110</v>
      </c>
      <c r="N2" s="101"/>
      <c r="O2" s="102" t="s">
        <v>55</v>
      </c>
    </row>
    <row r="3" spans="1:15" ht="15" x14ac:dyDescent="0.2">
      <c r="A3" s="98">
        <v>1</v>
      </c>
      <c r="B3" s="241">
        <v>145</v>
      </c>
      <c r="C3" s="241">
        <v>127</v>
      </c>
      <c r="D3" s="241">
        <v>114</v>
      </c>
      <c r="E3" s="241">
        <v>110</v>
      </c>
      <c r="F3" s="104">
        <v>125</v>
      </c>
      <c r="G3" s="104">
        <v>117</v>
      </c>
      <c r="H3" s="104">
        <v>111</v>
      </c>
      <c r="I3" s="104">
        <v>110</v>
      </c>
      <c r="J3" s="100">
        <v>110</v>
      </c>
      <c r="K3" s="100">
        <v>110</v>
      </c>
      <c r="L3" s="100">
        <v>110</v>
      </c>
      <c r="M3" s="100">
        <v>110</v>
      </c>
      <c r="N3" s="101"/>
      <c r="O3" s="102" t="s">
        <v>55</v>
      </c>
    </row>
    <row r="4" spans="1:15" ht="15" x14ac:dyDescent="0.2">
      <c r="A4" s="98">
        <v>2</v>
      </c>
      <c r="B4" s="241">
        <v>145</v>
      </c>
      <c r="C4" s="241">
        <v>127</v>
      </c>
      <c r="D4" s="241">
        <v>115</v>
      </c>
      <c r="E4" s="241">
        <v>110</v>
      </c>
      <c r="F4" s="104">
        <v>126</v>
      </c>
      <c r="G4" s="104">
        <v>118</v>
      </c>
      <c r="H4" s="104">
        <v>112</v>
      </c>
      <c r="I4" s="104">
        <v>110</v>
      </c>
      <c r="J4" s="100">
        <v>110</v>
      </c>
      <c r="K4" s="100">
        <v>110</v>
      </c>
      <c r="L4" s="100">
        <v>110</v>
      </c>
      <c r="M4" s="100">
        <v>110</v>
      </c>
      <c r="N4" s="101"/>
      <c r="O4" s="102" t="s">
        <v>55</v>
      </c>
    </row>
    <row r="5" spans="1:15" ht="15" x14ac:dyDescent="0.2">
      <c r="A5" s="98">
        <v>3</v>
      </c>
      <c r="B5" s="241">
        <v>146</v>
      </c>
      <c r="C5" s="241">
        <v>128</v>
      </c>
      <c r="D5" s="241">
        <v>115</v>
      </c>
      <c r="E5" s="241">
        <v>110</v>
      </c>
      <c r="F5" s="104">
        <v>127</v>
      </c>
      <c r="G5" s="104">
        <v>119</v>
      </c>
      <c r="H5" s="104">
        <v>113</v>
      </c>
      <c r="I5" s="104">
        <v>110</v>
      </c>
      <c r="J5" s="100">
        <v>110</v>
      </c>
      <c r="K5" s="100">
        <v>110</v>
      </c>
      <c r="L5" s="100">
        <v>110</v>
      </c>
      <c r="M5" s="100">
        <v>110</v>
      </c>
      <c r="N5" s="101"/>
      <c r="O5" s="102" t="s">
        <v>55</v>
      </c>
    </row>
    <row r="6" spans="1:15" ht="15" x14ac:dyDescent="0.2">
      <c r="A6" s="98">
        <v>4</v>
      </c>
      <c r="B6" s="241">
        <v>146</v>
      </c>
      <c r="C6" s="241">
        <v>128</v>
      </c>
      <c r="D6" s="241">
        <v>116</v>
      </c>
      <c r="E6" s="241">
        <v>110</v>
      </c>
      <c r="F6" s="104">
        <v>128</v>
      </c>
      <c r="G6" s="104">
        <v>120</v>
      </c>
      <c r="H6" s="104">
        <v>114</v>
      </c>
      <c r="I6" s="104">
        <v>110</v>
      </c>
      <c r="J6" s="100">
        <v>110</v>
      </c>
      <c r="K6" s="100">
        <v>110</v>
      </c>
      <c r="L6" s="100">
        <v>110</v>
      </c>
      <c r="M6" s="100">
        <v>110</v>
      </c>
      <c r="N6" s="101"/>
      <c r="O6" s="102" t="s">
        <v>55</v>
      </c>
    </row>
    <row r="7" spans="1:15" ht="15" x14ac:dyDescent="0.2">
      <c r="A7" s="98">
        <v>5</v>
      </c>
      <c r="B7" s="241">
        <v>147</v>
      </c>
      <c r="C7" s="241">
        <v>129</v>
      </c>
      <c r="D7" s="241">
        <v>116</v>
      </c>
      <c r="E7" s="241">
        <v>110</v>
      </c>
      <c r="F7" s="104">
        <v>129</v>
      </c>
      <c r="G7" s="104">
        <v>121</v>
      </c>
      <c r="H7" s="104">
        <v>115</v>
      </c>
      <c r="I7" s="104">
        <v>110</v>
      </c>
      <c r="J7" s="100">
        <v>110</v>
      </c>
      <c r="K7" s="100">
        <v>110</v>
      </c>
      <c r="L7" s="100">
        <v>110</v>
      </c>
      <c r="M7" s="100">
        <v>110</v>
      </c>
      <c r="N7" s="101"/>
      <c r="O7" s="102" t="s">
        <v>55</v>
      </c>
    </row>
    <row r="8" spans="1:15" ht="15" x14ac:dyDescent="0.2">
      <c r="A8" s="98">
        <v>6</v>
      </c>
      <c r="B8" s="241">
        <v>147</v>
      </c>
      <c r="C8" s="241">
        <v>129</v>
      </c>
      <c r="D8" s="241">
        <v>117</v>
      </c>
      <c r="E8" s="241">
        <v>110</v>
      </c>
      <c r="F8" s="104">
        <v>130</v>
      </c>
      <c r="G8" s="104">
        <v>122</v>
      </c>
      <c r="H8" s="104">
        <v>116</v>
      </c>
      <c r="I8" s="104">
        <v>110</v>
      </c>
      <c r="J8" s="100">
        <v>110</v>
      </c>
      <c r="K8" s="100">
        <v>110</v>
      </c>
      <c r="L8" s="100">
        <v>110</v>
      </c>
      <c r="M8" s="100">
        <v>110</v>
      </c>
      <c r="N8" s="101"/>
      <c r="O8" s="102" t="s">
        <v>55</v>
      </c>
    </row>
    <row r="9" spans="1:15" ht="15" x14ac:dyDescent="0.2">
      <c r="A9" s="98">
        <v>7</v>
      </c>
      <c r="B9" s="241">
        <v>148</v>
      </c>
      <c r="C9" s="241">
        <v>130</v>
      </c>
      <c r="D9" s="241">
        <v>117</v>
      </c>
      <c r="E9" s="241">
        <v>110</v>
      </c>
      <c r="F9" s="104">
        <v>131</v>
      </c>
      <c r="G9" s="104">
        <v>123</v>
      </c>
      <c r="H9" s="104">
        <v>117</v>
      </c>
      <c r="I9" s="104">
        <v>110</v>
      </c>
      <c r="J9" s="100">
        <v>110</v>
      </c>
      <c r="K9" s="100">
        <v>110</v>
      </c>
      <c r="L9" s="100">
        <v>110</v>
      </c>
      <c r="M9" s="100">
        <v>110</v>
      </c>
      <c r="N9" s="101"/>
      <c r="O9" s="102" t="s">
        <v>55</v>
      </c>
    </row>
    <row r="10" spans="1:15" ht="15" x14ac:dyDescent="0.2">
      <c r="A10" s="98">
        <v>8</v>
      </c>
      <c r="B10" s="241">
        <v>148</v>
      </c>
      <c r="C10" s="241">
        <v>130</v>
      </c>
      <c r="D10" s="241">
        <v>118</v>
      </c>
      <c r="E10" s="241">
        <v>110</v>
      </c>
      <c r="F10" s="104">
        <v>132</v>
      </c>
      <c r="G10" s="104">
        <v>124</v>
      </c>
      <c r="H10" s="104">
        <v>118</v>
      </c>
      <c r="I10" s="104">
        <v>110</v>
      </c>
      <c r="J10" s="100">
        <v>110</v>
      </c>
      <c r="K10" s="100">
        <v>110</v>
      </c>
      <c r="L10" s="100">
        <v>110</v>
      </c>
      <c r="M10" s="100">
        <v>110</v>
      </c>
      <c r="N10" s="101"/>
      <c r="O10" s="102" t="s">
        <v>55</v>
      </c>
    </row>
    <row r="11" spans="1:15" ht="15" x14ac:dyDescent="0.2">
      <c r="A11" s="98">
        <v>9</v>
      </c>
      <c r="B11" s="241">
        <v>149</v>
      </c>
      <c r="C11" s="241">
        <v>131</v>
      </c>
      <c r="D11" s="241">
        <v>118</v>
      </c>
      <c r="E11" s="241">
        <v>110</v>
      </c>
      <c r="F11" s="104">
        <v>133</v>
      </c>
      <c r="G11" s="104">
        <v>125</v>
      </c>
      <c r="H11" s="104">
        <v>119</v>
      </c>
      <c r="I11" s="104">
        <v>110</v>
      </c>
      <c r="J11" s="100">
        <v>110</v>
      </c>
      <c r="K11" s="100">
        <v>110</v>
      </c>
      <c r="L11" s="100">
        <v>110</v>
      </c>
      <c r="M11" s="100">
        <v>110</v>
      </c>
      <c r="N11" s="101"/>
      <c r="O11" s="102" t="s">
        <v>55</v>
      </c>
    </row>
    <row r="12" spans="1:15" ht="15" x14ac:dyDescent="0.2">
      <c r="A12" s="98">
        <v>10</v>
      </c>
      <c r="B12" s="241">
        <v>149</v>
      </c>
      <c r="C12" s="241">
        <v>132</v>
      </c>
      <c r="D12" s="241">
        <v>119</v>
      </c>
      <c r="E12" s="241">
        <v>110</v>
      </c>
      <c r="F12" s="104">
        <v>134</v>
      </c>
      <c r="G12" s="104">
        <v>126</v>
      </c>
      <c r="H12" s="104">
        <v>120</v>
      </c>
      <c r="I12" s="104">
        <v>110</v>
      </c>
      <c r="J12" s="100">
        <v>110</v>
      </c>
      <c r="K12" s="100">
        <v>110</v>
      </c>
      <c r="L12" s="100">
        <v>110</v>
      </c>
      <c r="M12" s="100">
        <v>110</v>
      </c>
      <c r="N12" s="101"/>
      <c r="O12" s="102" t="s">
        <v>55</v>
      </c>
    </row>
    <row r="13" spans="1:15" ht="15" x14ac:dyDescent="0.2">
      <c r="A13" s="98">
        <v>11</v>
      </c>
      <c r="B13" s="241">
        <v>150</v>
      </c>
      <c r="C13" s="241">
        <v>132</v>
      </c>
      <c r="D13" s="241">
        <v>119</v>
      </c>
      <c r="E13" s="241">
        <v>110</v>
      </c>
      <c r="F13" s="104">
        <v>135</v>
      </c>
      <c r="G13" s="104">
        <v>127</v>
      </c>
      <c r="H13" s="104">
        <v>121</v>
      </c>
      <c r="I13" s="104">
        <v>110</v>
      </c>
      <c r="J13" s="100">
        <v>110</v>
      </c>
      <c r="K13" s="100">
        <v>110</v>
      </c>
      <c r="L13" s="100">
        <v>110</v>
      </c>
      <c r="M13" s="100">
        <v>110</v>
      </c>
      <c r="N13" s="101"/>
      <c r="O13" s="102" t="s">
        <v>55</v>
      </c>
    </row>
    <row r="14" spans="1:15" ht="15" x14ac:dyDescent="0.2">
      <c r="A14" s="98">
        <v>12</v>
      </c>
      <c r="B14" s="241">
        <v>150</v>
      </c>
      <c r="C14" s="241">
        <v>133</v>
      </c>
      <c r="D14" s="241">
        <v>120</v>
      </c>
      <c r="E14" s="241">
        <v>110</v>
      </c>
      <c r="F14" s="104">
        <v>136</v>
      </c>
      <c r="G14" s="104">
        <v>128</v>
      </c>
      <c r="H14" s="104">
        <v>122</v>
      </c>
      <c r="I14" s="104">
        <v>110</v>
      </c>
      <c r="J14" s="100">
        <v>110</v>
      </c>
      <c r="K14" s="100">
        <v>110</v>
      </c>
      <c r="L14" s="100">
        <v>110</v>
      </c>
      <c r="M14" s="100">
        <v>110</v>
      </c>
      <c r="N14" s="101"/>
      <c r="O14" s="102" t="s">
        <v>55</v>
      </c>
    </row>
    <row r="15" spans="1:15" ht="15" x14ac:dyDescent="0.2">
      <c r="A15" s="98">
        <v>13</v>
      </c>
      <c r="B15" s="241">
        <v>150</v>
      </c>
      <c r="C15" s="241">
        <v>133</v>
      </c>
      <c r="D15" s="241">
        <v>120</v>
      </c>
      <c r="E15" s="241">
        <v>110</v>
      </c>
      <c r="F15" s="104">
        <v>137</v>
      </c>
      <c r="G15" s="104">
        <v>129</v>
      </c>
      <c r="H15" s="104">
        <v>123</v>
      </c>
      <c r="I15" s="104">
        <v>111</v>
      </c>
      <c r="J15" s="100">
        <v>110</v>
      </c>
      <c r="K15" s="100">
        <v>110</v>
      </c>
      <c r="L15" s="100">
        <v>110</v>
      </c>
      <c r="M15" s="100">
        <v>110</v>
      </c>
      <c r="N15" s="101"/>
      <c r="O15" s="102" t="s">
        <v>55</v>
      </c>
    </row>
    <row r="16" spans="1:15" ht="15" x14ac:dyDescent="0.2">
      <c r="A16" s="98">
        <v>14</v>
      </c>
      <c r="B16" s="241">
        <v>151</v>
      </c>
      <c r="C16" s="241">
        <v>134</v>
      </c>
      <c r="D16" s="241">
        <v>121</v>
      </c>
      <c r="E16" s="241">
        <v>110</v>
      </c>
      <c r="F16" s="104">
        <v>138</v>
      </c>
      <c r="G16" s="104">
        <v>130</v>
      </c>
      <c r="H16" s="104">
        <v>124</v>
      </c>
      <c r="I16" s="104">
        <v>112</v>
      </c>
      <c r="J16" s="100">
        <v>110</v>
      </c>
      <c r="K16" s="100">
        <v>110</v>
      </c>
      <c r="L16" s="100">
        <v>110</v>
      </c>
      <c r="M16" s="100">
        <v>110</v>
      </c>
      <c r="N16" s="101"/>
      <c r="O16" s="102" t="s">
        <v>55</v>
      </c>
    </row>
    <row r="17" spans="1:15" ht="15" x14ac:dyDescent="0.2">
      <c r="A17" s="98">
        <v>15</v>
      </c>
      <c r="B17" s="241">
        <v>151</v>
      </c>
      <c r="C17" s="241">
        <v>134</v>
      </c>
      <c r="D17" s="241">
        <v>121</v>
      </c>
      <c r="E17" s="241">
        <v>110</v>
      </c>
      <c r="F17" s="104">
        <v>139</v>
      </c>
      <c r="G17" s="104">
        <v>131</v>
      </c>
      <c r="H17" s="104">
        <v>125</v>
      </c>
      <c r="I17" s="104">
        <v>113</v>
      </c>
      <c r="J17" s="100">
        <v>110</v>
      </c>
      <c r="K17" s="100">
        <v>110</v>
      </c>
      <c r="L17" s="100">
        <v>110</v>
      </c>
      <c r="M17" s="100">
        <v>110</v>
      </c>
      <c r="N17" s="101"/>
      <c r="O17" s="102" t="s">
        <v>55</v>
      </c>
    </row>
    <row r="18" spans="1:15" ht="15" x14ac:dyDescent="0.2">
      <c r="A18" s="98">
        <v>16</v>
      </c>
      <c r="B18" s="241">
        <v>152</v>
      </c>
      <c r="C18" s="241">
        <v>135</v>
      </c>
      <c r="D18" s="241">
        <v>122</v>
      </c>
      <c r="E18" s="241">
        <v>110</v>
      </c>
      <c r="F18" s="104">
        <v>140</v>
      </c>
      <c r="G18" s="104">
        <v>132</v>
      </c>
      <c r="H18" s="104">
        <v>126</v>
      </c>
      <c r="I18" s="104">
        <v>114</v>
      </c>
      <c r="J18" s="100">
        <v>110</v>
      </c>
      <c r="K18" s="100">
        <v>110</v>
      </c>
      <c r="L18" s="100">
        <v>110</v>
      </c>
      <c r="M18" s="100">
        <v>110</v>
      </c>
      <c r="N18" s="101"/>
      <c r="O18" s="102" t="s">
        <v>55</v>
      </c>
    </row>
    <row r="19" spans="1:15" ht="15" x14ac:dyDescent="0.2">
      <c r="A19" s="98">
        <v>17</v>
      </c>
      <c r="B19" s="241">
        <v>152</v>
      </c>
      <c r="C19" s="241">
        <v>135</v>
      </c>
      <c r="D19" s="241">
        <v>123</v>
      </c>
      <c r="E19" s="241">
        <v>110</v>
      </c>
      <c r="F19" s="104">
        <v>141</v>
      </c>
      <c r="G19" s="104">
        <v>133</v>
      </c>
      <c r="H19" s="104">
        <v>127</v>
      </c>
      <c r="I19" s="104">
        <v>115</v>
      </c>
      <c r="J19" s="100">
        <v>110</v>
      </c>
      <c r="K19" s="100">
        <v>110</v>
      </c>
      <c r="L19" s="100">
        <v>110</v>
      </c>
      <c r="M19" s="100">
        <v>110</v>
      </c>
      <c r="N19" s="101"/>
      <c r="O19" s="102" t="s">
        <v>55</v>
      </c>
    </row>
    <row r="20" spans="1:15" ht="15" x14ac:dyDescent="0.2">
      <c r="A20" s="98">
        <v>18</v>
      </c>
      <c r="B20" s="241">
        <v>153</v>
      </c>
      <c r="C20" s="241">
        <v>136</v>
      </c>
      <c r="D20" s="241">
        <v>123</v>
      </c>
      <c r="E20" s="241">
        <v>110</v>
      </c>
      <c r="F20" s="104">
        <v>142</v>
      </c>
      <c r="G20" s="104">
        <v>134</v>
      </c>
      <c r="H20" s="104">
        <v>128</v>
      </c>
      <c r="I20" s="104">
        <v>116</v>
      </c>
      <c r="J20" s="100">
        <v>110</v>
      </c>
      <c r="K20" s="100">
        <v>110</v>
      </c>
      <c r="L20" s="100">
        <v>110</v>
      </c>
      <c r="M20" s="100">
        <v>110</v>
      </c>
      <c r="N20" s="101"/>
      <c r="O20" s="102" t="s">
        <v>55</v>
      </c>
    </row>
    <row r="21" spans="1:15" ht="15" x14ac:dyDescent="0.2">
      <c r="A21" s="98">
        <v>19</v>
      </c>
      <c r="B21" s="241">
        <v>153</v>
      </c>
      <c r="C21" s="241">
        <v>136</v>
      </c>
      <c r="D21" s="241">
        <v>124</v>
      </c>
      <c r="E21" s="241">
        <v>110</v>
      </c>
      <c r="F21" s="104">
        <v>143</v>
      </c>
      <c r="G21" s="104">
        <v>135</v>
      </c>
      <c r="H21" s="104">
        <v>129</v>
      </c>
      <c r="I21" s="104">
        <v>117</v>
      </c>
      <c r="J21" s="100">
        <v>110</v>
      </c>
      <c r="K21" s="100">
        <v>110</v>
      </c>
      <c r="L21" s="100">
        <v>110</v>
      </c>
      <c r="M21" s="100">
        <v>110</v>
      </c>
      <c r="N21" s="101"/>
      <c r="O21" s="102" t="s">
        <v>55</v>
      </c>
    </row>
    <row r="22" spans="1:15" ht="15" x14ac:dyDescent="0.2">
      <c r="A22" s="98">
        <v>20</v>
      </c>
      <c r="B22" s="241">
        <v>154</v>
      </c>
      <c r="C22" s="241">
        <v>137</v>
      </c>
      <c r="D22" s="241">
        <v>124</v>
      </c>
      <c r="E22" s="241">
        <v>110</v>
      </c>
      <c r="F22" s="104">
        <v>144</v>
      </c>
      <c r="G22" s="104">
        <v>136</v>
      </c>
      <c r="H22" s="104">
        <v>130</v>
      </c>
      <c r="I22" s="104">
        <v>118</v>
      </c>
      <c r="J22" s="100">
        <v>110</v>
      </c>
      <c r="K22" s="100">
        <v>110</v>
      </c>
      <c r="L22" s="100">
        <v>110</v>
      </c>
      <c r="M22" s="100">
        <v>110</v>
      </c>
      <c r="N22" s="101"/>
      <c r="O22" s="102" t="s">
        <v>55</v>
      </c>
    </row>
    <row r="23" spans="1:15" ht="15" x14ac:dyDescent="0.2">
      <c r="A23" s="98">
        <v>21</v>
      </c>
      <c r="B23" s="241">
        <v>154</v>
      </c>
      <c r="C23" s="241">
        <v>137</v>
      </c>
      <c r="D23" s="241">
        <v>125</v>
      </c>
      <c r="E23" s="241">
        <v>110</v>
      </c>
      <c r="F23" s="104">
        <v>145</v>
      </c>
      <c r="G23" s="104">
        <v>137</v>
      </c>
      <c r="H23" s="104">
        <v>131</v>
      </c>
      <c r="I23" s="104">
        <v>119</v>
      </c>
      <c r="J23" s="100">
        <v>111</v>
      </c>
      <c r="K23" s="100">
        <v>110</v>
      </c>
      <c r="L23" s="100">
        <v>110</v>
      </c>
      <c r="M23" s="100">
        <v>110</v>
      </c>
      <c r="N23" s="101"/>
      <c r="O23" s="102" t="s">
        <v>55</v>
      </c>
    </row>
    <row r="24" spans="1:15" ht="15" x14ac:dyDescent="0.2">
      <c r="A24" s="98">
        <v>22</v>
      </c>
      <c r="B24" s="241">
        <v>155</v>
      </c>
      <c r="C24" s="241">
        <v>138</v>
      </c>
      <c r="D24" s="241">
        <v>125</v>
      </c>
      <c r="E24" s="241">
        <v>110</v>
      </c>
      <c r="F24" s="104">
        <v>146</v>
      </c>
      <c r="G24" s="104">
        <v>138</v>
      </c>
      <c r="H24" s="104">
        <v>132</v>
      </c>
      <c r="I24" s="104">
        <v>120</v>
      </c>
      <c r="J24" s="100">
        <v>112</v>
      </c>
      <c r="K24" s="100">
        <v>110</v>
      </c>
      <c r="L24" s="100">
        <v>110</v>
      </c>
      <c r="M24" s="100">
        <v>110</v>
      </c>
      <c r="N24" s="101"/>
      <c r="O24" s="102" t="s">
        <v>55</v>
      </c>
    </row>
    <row r="25" spans="1:15" ht="15" x14ac:dyDescent="0.2">
      <c r="A25" s="98">
        <v>23</v>
      </c>
      <c r="B25" s="241">
        <v>155</v>
      </c>
      <c r="C25" s="241">
        <v>138</v>
      </c>
      <c r="D25" s="241">
        <v>126</v>
      </c>
      <c r="E25" s="241">
        <v>111</v>
      </c>
      <c r="F25" s="104">
        <v>147</v>
      </c>
      <c r="G25" s="104">
        <v>139</v>
      </c>
      <c r="H25" s="104">
        <v>133</v>
      </c>
      <c r="I25" s="104">
        <v>121</v>
      </c>
      <c r="J25" s="100">
        <v>113</v>
      </c>
      <c r="K25" s="100">
        <v>110</v>
      </c>
      <c r="L25" s="100">
        <v>110</v>
      </c>
      <c r="M25" s="100">
        <v>110</v>
      </c>
      <c r="N25" s="101"/>
      <c r="O25" s="102" t="s">
        <v>55</v>
      </c>
    </row>
    <row r="26" spans="1:15" ht="15" x14ac:dyDescent="0.2">
      <c r="A26" s="98">
        <v>24</v>
      </c>
      <c r="B26" s="241">
        <v>156</v>
      </c>
      <c r="C26" s="241">
        <v>139</v>
      </c>
      <c r="D26" s="241">
        <v>126</v>
      </c>
      <c r="E26" s="241">
        <v>112</v>
      </c>
      <c r="F26" s="104">
        <v>148</v>
      </c>
      <c r="G26" s="104">
        <v>140</v>
      </c>
      <c r="H26" s="104">
        <v>134</v>
      </c>
      <c r="I26" s="104">
        <v>122</v>
      </c>
      <c r="J26" s="100">
        <v>114</v>
      </c>
      <c r="K26" s="100">
        <v>111</v>
      </c>
      <c r="L26" s="100">
        <v>110</v>
      </c>
      <c r="M26" s="100">
        <v>110</v>
      </c>
      <c r="N26" s="101"/>
      <c r="O26" s="102" t="s">
        <v>55</v>
      </c>
    </row>
    <row r="27" spans="1:15" ht="15" x14ac:dyDescent="0.2">
      <c r="A27" s="98">
        <v>25</v>
      </c>
      <c r="B27" s="241">
        <v>156</v>
      </c>
      <c r="C27" s="241">
        <v>139</v>
      </c>
      <c r="D27" s="241">
        <v>127</v>
      </c>
      <c r="E27" s="241">
        <v>112</v>
      </c>
      <c r="F27" s="104">
        <v>149</v>
      </c>
      <c r="G27" s="104">
        <v>141</v>
      </c>
      <c r="H27" s="104">
        <v>135</v>
      </c>
      <c r="I27" s="104">
        <v>123</v>
      </c>
      <c r="J27" s="100">
        <v>115</v>
      </c>
      <c r="K27" s="100">
        <v>112</v>
      </c>
      <c r="L27" s="100">
        <v>110</v>
      </c>
      <c r="M27" s="100">
        <v>110</v>
      </c>
      <c r="N27" s="101"/>
      <c r="O27" s="102" t="s">
        <v>55</v>
      </c>
    </row>
    <row r="28" spans="1:15" ht="15" x14ac:dyDescent="0.2">
      <c r="A28" s="98">
        <v>26</v>
      </c>
      <c r="B28" s="241">
        <v>157</v>
      </c>
      <c r="C28" s="241">
        <v>140</v>
      </c>
      <c r="D28" s="241">
        <v>127</v>
      </c>
      <c r="E28" s="241">
        <v>113</v>
      </c>
      <c r="F28" s="104">
        <v>150</v>
      </c>
      <c r="G28" s="104">
        <v>142</v>
      </c>
      <c r="H28" s="104">
        <v>136</v>
      </c>
      <c r="I28" s="104">
        <v>124</v>
      </c>
      <c r="J28" s="100">
        <v>116</v>
      </c>
      <c r="K28" s="100">
        <v>113</v>
      </c>
      <c r="L28" s="100">
        <v>110</v>
      </c>
      <c r="M28" s="100">
        <v>110</v>
      </c>
      <c r="N28" s="101"/>
      <c r="O28" s="102" t="s">
        <v>55</v>
      </c>
    </row>
    <row r="29" spans="1:15" ht="15" x14ac:dyDescent="0.2">
      <c r="A29" s="98">
        <v>27</v>
      </c>
      <c r="B29" s="241">
        <v>157</v>
      </c>
      <c r="C29" s="241">
        <v>140</v>
      </c>
      <c r="D29" s="241">
        <v>128</v>
      </c>
      <c r="E29" s="241">
        <v>113</v>
      </c>
      <c r="F29" s="104">
        <v>151</v>
      </c>
      <c r="G29" s="104">
        <v>143</v>
      </c>
      <c r="H29" s="104">
        <v>137</v>
      </c>
      <c r="I29" s="104">
        <v>125</v>
      </c>
      <c r="J29" s="100">
        <v>117</v>
      </c>
      <c r="K29" s="100">
        <v>114</v>
      </c>
      <c r="L29" s="100">
        <v>110</v>
      </c>
      <c r="M29" s="100">
        <v>110</v>
      </c>
      <c r="N29" s="101"/>
      <c r="O29" s="102" t="s">
        <v>55</v>
      </c>
    </row>
    <row r="30" spans="1:15" ht="15" x14ac:dyDescent="0.2">
      <c r="A30" s="98">
        <v>28</v>
      </c>
      <c r="B30" s="241">
        <v>158</v>
      </c>
      <c r="C30" s="241">
        <v>141</v>
      </c>
      <c r="D30" s="241">
        <v>128</v>
      </c>
      <c r="E30" s="241">
        <v>114</v>
      </c>
      <c r="F30" s="104">
        <v>152</v>
      </c>
      <c r="G30" s="104">
        <v>144</v>
      </c>
      <c r="H30" s="104">
        <v>138</v>
      </c>
      <c r="I30" s="104">
        <v>126</v>
      </c>
      <c r="J30" s="100">
        <v>118</v>
      </c>
      <c r="K30" s="100">
        <v>115</v>
      </c>
      <c r="L30" s="100">
        <v>110</v>
      </c>
      <c r="M30" s="100">
        <v>110</v>
      </c>
      <c r="N30" s="101"/>
      <c r="O30" s="102" t="s">
        <v>55</v>
      </c>
    </row>
    <row r="31" spans="1:15" ht="15" x14ac:dyDescent="0.2">
      <c r="A31" s="98">
        <v>29</v>
      </c>
      <c r="B31" s="241">
        <v>158</v>
      </c>
      <c r="C31" s="241">
        <v>142</v>
      </c>
      <c r="D31" s="241">
        <v>129</v>
      </c>
      <c r="E31" s="241">
        <v>114</v>
      </c>
      <c r="F31" s="104">
        <v>153</v>
      </c>
      <c r="G31" s="104">
        <v>145</v>
      </c>
      <c r="H31" s="104">
        <v>139</v>
      </c>
      <c r="I31" s="104">
        <v>127</v>
      </c>
      <c r="J31" s="100">
        <v>119</v>
      </c>
      <c r="K31" s="100">
        <v>116</v>
      </c>
      <c r="L31" s="100">
        <v>110</v>
      </c>
      <c r="M31" s="100">
        <v>110</v>
      </c>
      <c r="N31" s="101"/>
      <c r="O31" s="102" t="s">
        <v>55</v>
      </c>
    </row>
    <row r="32" spans="1:15" ht="15" x14ac:dyDescent="0.2">
      <c r="A32" s="98">
        <v>30</v>
      </c>
      <c r="B32" s="241">
        <v>159</v>
      </c>
      <c r="C32" s="241">
        <v>142</v>
      </c>
      <c r="D32" s="241">
        <v>129</v>
      </c>
      <c r="E32" s="241">
        <v>115</v>
      </c>
      <c r="F32" s="104">
        <v>154</v>
      </c>
      <c r="G32" s="104">
        <v>146</v>
      </c>
      <c r="H32" s="104">
        <v>140</v>
      </c>
      <c r="I32" s="104">
        <v>128</v>
      </c>
      <c r="J32" s="100">
        <v>120</v>
      </c>
      <c r="K32" s="100">
        <v>117</v>
      </c>
      <c r="L32" s="100">
        <v>110</v>
      </c>
      <c r="M32" s="100">
        <v>110</v>
      </c>
      <c r="N32" s="101"/>
      <c r="O32" s="102" t="s">
        <v>55</v>
      </c>
    </row>
    <row r="33" spans="1:15" ht="15" x14ac:dyDescent="0.2">
      <c r="A33" s="98">
        <v>31</v>
      </c>
      <c r="B33" s="241">
        <v>159</v>
      </c>
      <c r="C33" s="241">
        <v>143</v>
      </c>
      <c r="D33" s="241">
        <v>130</v>
      </c>
      <c r="E33" s="241">
        <v>115</v>
      </c>
      <c r="F33" s="104">
        <v>155</v>
      </c>
      <c r="G33" s="104">
        <v>147</v>
      </c>
      <c r="H33" s="104">
        <v>141</v>
      </c>
      <c r="I33" s="104">
        <v>129</v>
      </c>
      <c r="J33" s="100">
        <v>121</v>
      </c>
      <c r="K33" s="100">
        <v>118</v>
      </c>
      <c r="L33" s="100">
        <v>111</v>
      </c>
      <c r="M33" s="100">
        <v>110</v>
      </c>
      <c r="N33" s="101"/>
      <c r="O33" s="102" t="s">
        <v>55</v>
      </c>
    </row>
    <row r="34" spans="1:15" ht="15" x14ac:dyDescent="0.2">
      <c r="A34" s="98">
        <v>32</v>
      </c>
      <c r="B34" s="241">
        <v>160</v>
      </c>
      <c r="C34" s="241">
        <v>143</v>
      </c>
      <c r="D34" s="241">
        <v>130</v>
      </c>
      <c r="E34" s="241">
        <v>116</v>
      </c>
      <c r="F34" s="104">
        <v>156</v>
      </c>
      <c r="G34" s="104">
        <v>148</v>
      </c>
      <c r="H34" s="104">
        <v>142</v>
      </c>
      <c r="I34" s="104">
        <v>130</v>
      </c>
      <c r="J34" s="100">
        <v>122</v>
      </c>
      <c r="K34" s="100">
        <v>119</v>
      </c>
      <c r="L34" s="100">
        <v>112</v>
      </c>
      <c r="M34" s="100">
        <v>110</v>
      </c>
      <c r="N34" s="101"/>
      <c r="O34" s="102" t="s">
        <v>55</v>
      </c>
    </row>
    <row r="35" spans="1:15" ht="15" x14ac:dyDescent="0.2">
      <c r="A35" s="98">
        <v>33</v>
      </c>
      <c r="B35" s="241">
        <v>160</v>
      </c>
      <c r="C35" s="241">
        <v>144</v>
      </c>
      <c r="D35" s="241">
        <v>131</v>
      </c>
      <c r="E35" s="241">
        <v>117</v>
      </c>
      <c r="F35" s="104">
        <v>157</v>
      </c>
      <c r="G35" s="104">
        <v>149</v>
      </c>
      <c r="H35" s="104">
        <v>143</v>
      </c>
      <c r="I35" s="104">
        <v>131</v>
      </c>
      <c r="J35" s="100">
        <v>123</v>
      </c>
      <c r="K35" s="100">
        <v>120</v>
      </c>
      <c r="L35" s="100">
        <v>113</v>
      </c>
      <c r="M35" s="100">
        <v>111</v>
      </c>
      <c r="N35" s="101"/>
      <c r="O35" s="102" t="s">
        <v>55</v>
      </c>
    </row>
    <row r="36" spans="1:15" ht="15" x14ac:dyDescent="0.2">
      <c r="A36" s="98">
        <v>34</v>
      </c>
      <c r="B36" s="241">
        <v>161</v>
      </c>
      <c r="C36" s="241">
        <v>144</v>
      </c>
      <c r="D36" s="241">
        <v>132</v>
      </c>
      <c r="E36" s="241">
        <v>117</v>
      </c>
      <c r="F36" s="104">
        <v>158</v>
      </c>
      <c r="G36" s="104">
        <v>150</v>
      </c>
      <c r="H36" s="104">
        <v>144</v>
      </c>
      <c r="I36" s="104">
        <v>132</v>
      </c>
      <c r="J36" s="100">
        <v>124</v>
      </c>
      <c r="K36" s="100">
        <v>121</v>
      </c>
      <c r="L36" s="100">
        <v>114</v>
      </c>
      <c r="M36" s="100">
        <v>112</v>
      </c>
      <c r="N36" s="101"/>
      <c r="O36" s="102" t="s">
        <v>55</v>
      </c>
    </row>
    <row r="37" spans="1:15" ht="15" x14ac:dyDescent="0.2">
      <c r="A37" s="98">
        <v>35</v>
      </c>
      <c r="B37" s="241">
        <v>161</v>
      </c>
      <c r="C37" s="241">
        <v>145</v>
      </c>
      <c r="D37" s="241">
        <v>132</v>
      </c>
      <c r="E37" s="241">
        <v>118</v>
      </c>
      <c r="F37" s="104">
        <v>159</v>
      </c>
      <c r="G37" s="104">
        <v>151</v>
      </c>
      <c r="H37" s="104">
        <v>145</v>
      </c>
      <c r="I37" s="104">
        <v>133</v>
      </c>
      <c r="J37" s="100">
        <v>125</v>
      </c>
      <c r="K37" s="100">
        <v>122</v>
      </c>
      <c r="L37" s="100">
        <v>115</v>
      </c>
      <c r="M37" s="100">
        <v>113</v>
      </c>
      <c r="N37" s="101"/>
      <c r="O37" s="102" t="s">
        <v>55</v>
      </c>
    </row>
    <row r="38" spans="1:15" ht="15" x14ac:dyDescent="0.2">
      <c r="A38" s="98">
        <v>36</v>
      </c>
      <c r="B38" s="241">
        <v>161</v>
      </c>
      <c r="C38" s="241">
        <v>145</v>
      </c>
      <c r="D38" s="241">
        <v>133</v>
      </c>
      <c r="E38" s="241">
        <v>118</v>
      </c>
      <c r="F38" s="104">
        <v>160</v>
      </c>
      <c r="G38" s="104">
        <v>152</v>
      </c>
      <c r="H38" s="104">
        <v>146</v>
      </c>
      <c r="I38" s="104">
        <v>134</v>
      </c>
      <c r="J38" s="100">
        <v>126</v>
      </c>
      <c r="K38" s="100">
        <v>123</v>
      </c>
      <c r="L38" s="100">
        <v>116</v>
      </c>
      <c r="M38" s="100">
        <v>114</v>
      </c>
      <c r="N38" s="101"/>
      <c r="O38" s="102" t="s">
        <v>55</v>
      </c>
    </row>
    <row r="39" spans="1:15" ht="15" x14ac:dyDescent="0.2">
      <c r="A39" s="98">
        <v>37</v>
      </c>
      <c r="B39" s="241">
        <v>162</v>
      </c>
      <c r="C39" s="241">
        <v>146</v>
      </c>
      <c r="D39" s="241">
        <v>133</v>
      </c>
      <c r="E39" s="241">
        <v>119</v>
      </c>
      <c r="F39" s="104">
        <v>161</v>
      </c>
      <c r="G39" s="104">
        <v>153</v>
      </c>
      <c r="H39" s="104">
        <v>147</v>
      </c>
      <c r="I39" s="104">
        <v>135</v>
      </c>
      <c r="J39" s="100">
        <v>127</v>
      </c>
      <c r="K39" s="100">
        <v>124</v>
      </c>
      <c r="L39" s="100">
        <v>117</v>
      </c>
      <c r="M39" s="100">
        <v>115</v>
      </c>
      <c r="N39" s="101"/>
      <c r="O39" s="102" t="s">
        <v>55</v>
      </c>
    </row>
    <row r="40" spans="1:15" ht="15" x14ac:dyDescent="0.2">
      <c r="A40" s="98">
        <v>38</v>
      </c>
      <c r="B40" s="241">
        <v>162</v>
      </c>
      <c r="C40" s="241">
        <v>146</v>
      </c>
      <c r="D40" s="241">
        <v>134</v>
      </c>
      <c r="E40" s="241">
        <v>119</v>
      </c>
      <c r="F40" s="104">
        <v>162</v>
      </c>
      <c r="G40" s="104">
        <v>154</v>
      </c>
      <c r="H40" s="104">
        <v>148</v>
      </c>
      <c r="I40" s="104">
        <v>136</v>
      </c>
      <c r="J40" s="100">
        <v>128</v>
      </c>
      <c r="K40" s="100">
        <v>125</v>
      </c>
      <c r="L40" s="100">
        <v>118</v>
      </c>
      <c r="M40" s="100">
        <v>116</v>
      </c>
      <c r="N40" s="101"/>
      <c r="O40" s="102" t="s">
        <v>55</v>
      </c>
    </row>
    <row r="41" spans="1:15" ht="15" x14ac:dyDescent="0.2">
      <c r="A41" s="98">
        <v>39</v>
      </c>
      <c r="B41" s="241">
        <v>163</v>
      </c>
      <c r="C41" s="241">
        <v>147</v>
      </c>
      <c r="D41" s="241">
        <v>134</v>
      </c>
      <c r="E41" s="241">
        <v>120</v>
      </c>
      <c r="F41" s="104">
        <v>163</v>
      </c>
      <c r="G41" s="104">
        <v>155</v>
      </c>
      <c r="H41" s="104">
        <v>149</v>
      </c>
      <c r="I41" s="104">
        <v>137</v>
      </c>
      <c r="J41" s="100">
        <v>129</v>
      </c>
      <c r="K41" s="100">
        <v>126</v>
      </c>
      <c r="L41" s="100">
        <v>119</v>
      </c>
      <c r="M41" s="100">
        <v>117</v>
      </c>
      <c r="N41" s="101"/>
      <c r="O41" s="102" t="s">
        <v>55</v>
      </c>
    </row>
    <row r="42" spans="1:15" ht="15" x14ac:dyDescent="0.2">
      <c r="A42" s="98">
        <v>40</v>
      </c>
      <c r="B42" s="241">
        <v>163</v>
      </c>
      <c r="C42" s="241">
        <v>147</v>
      </c>
      <c r="D42" s="241">
        <v>135</v>
      </c>
      <c r="E42" s="241">
        <v>120</v>
      </c>
      <c r="F42" s="104">
        <v>164</v>
      </c>
      <c r="G42" s="104">
        <v>156</v>
      </c>
      <c r="H42" s="104">
        <v>150</v>
      </c>
      <c r="I42" s="104">
        <v>138</v>
      </c>
      <c r="J42" s="100">
        <v>130</v>
      </c>
      <c r="K42" s="100">
        <v>127</v>
      </c>
      <c r="L42" s="100">
        <v>120</v>
      </c>
      <c r="M42" s="100">
        <v>118</v>
      </c>
      <c r="N42" s="101"/>
      <c r="O42" s="102" t="s">
        <v>55</v>
      </c>
    </row>
    <row r="43" spans="1:15" ht="15" x14ac:dyDescent="0.2">
      <c r="A43" s="98">
        <v>41</v>
      </c>
      <c r="B43" s="241">
        <v>164</v>
      </c>
      <c r="C43" s="241">
        <v>148</v>
      </c>
      <c r="D43" s="241">
        <v>135</v>
      </c>
      <c r="E43" s="241">
        <v>121</v>
      </c>
      <c r="F43" s="104">
        <v>165</v>
      </c>
      <c r="G43" s="104">
        <v>157</v>
      </c>
      <c r="H43" s="104">
        <v>151</v>
      </c>
      <c r="I43" s="104">
        <v>139</v>
      </c>
      <c r="J43" s="100">
        <v>131</v>
      </c>
      <c r="K43" s="100">
        <v>128</v>
      </c>
      <c r="L43" s="100">
        <v>121</v>
      </c>
      <c r="M43" s="100">
        <v>119</v>
      </c>
      <c r="N43" s="101"/>
      <c r="O43" s="102" t="s">
        <v>55</v>
      </c>
    </row>
    <row r="44" spans="1:15" ht="15" x14ac:dyDescent="0.2">
      <c r="A44" s="98">
        <v>42</v>
      </c>
      <c r="B44" s="241">
        <v>164</v>
      </c>
      <c r="C44" s="241">
        <v>148</v>
      </c>
      <c r="D44" s="241">
        <v>136</v>
      </c>
      <c r="E44" s="241">
        <v>122</v>
      </c>
      <c r="F44" s="104">
        <v>166</v>
      </c>
      <c r="G44" s="104">
        <v>158</v>
      </c>
      <c r="H44" s="104">
        <v>152</v>
      </c>
      <c r="I44" s="104">
        <v>140</v>
      </c>
      <c r="J44" s="100">
        <v>132</v>
      </c>
      <c r="K44" s="100">
        <v>129</v>
      </c>
      <c r="L44" s="100">
        <v>122</v>
      </c>
      <c r="M44" s="100">
        <v>120</v>
      </c>
      <c r="N44" s="101"/>
      <c r="O44" s="102" t="s">
        <v>55</v>
      </c>
    </row>
    <row r="45" spans="1:15" ht="15" x14ac:dyDescent="0.2">
      <c r="A45" s="98">
        <v>43</v>
      </c>
      <c r="B45" s="241">
        <v>165</v>
      </c>
      <c r="C45" s="241">
        <v>149</v>
      </c>
      <c r="D45" s="241">
        <v>136</v>
      </c>
      <c r="E45" s="241">
        <v>122</v>
      </c>
      <c r="F45" s="104">
        <v>167</v>
      </c>
      <c r="G45" s="104">
        <v>159</v>
      </c>
      <c r="H45" s="104">
        <v>153</v>
      </c>
      <c r="I45" s="104">
        <v>141</v>
      </c>
      <c r="J45" s="100">
        <v>133</v>
      </c>
      <c r="K45" s="100">
        <v>130</v>
      </c>
      <c r="L45" s="100">
        <v>123</v>
      </c>
      <c r="M45" s="100">
        <v>121</v>
      </c>
      <c r="N45" s="101"/>
      <c r="O45" s="102" t="s">
        <v>55</v>
      </c>
    </row>
    <row r="46" spans="1:15" ht="15" x14ac:dyDescent="0.2">
      <c r="A46" s="98">
        <v>44</v>
      </c>
      <c r="B46" s="241">
        <v>165</v>
      </c>
      <c r="C46" s="241">
        <v>149</v>
      </c>
      <c r="D46" s="241">
        <v>137</v>
      </c>
      <c r="E46" s="241">
        <v>123</v>
      </c>
      <c r="F46" s="104">
        <v>168</v>
      </c>
      <c r="G46" s="104">
        <v>160</v>
      </c>
      <c r="H46" s="104">
        <v>154</v>
      </c>
      <c r="I46" s="104">
        <v>142</v>
      </c>
      <c r="J46" s="100">
        <v>134</v>
      </c>
      <c r="K46" s="100">
        <v>131</v>
      </c>
      <c r="L46" s="100">
        <v>124</v>
      </c>
      <c r="M46" s="100">
        <v>122</v>
      </c>
      <c r="N46" s="101"/>
      <c r="O46" s="102" t="s">
        <v>55</v>
      </c>
    </row>
    <row r="47" spans="1:15" ht="15" x14ac:dyDescent="0.2">
      <c r="A47" s="98">
        <v>45</v>
      </c>
      <c r="B47" s="241">
        <v>166</v>
      </c>
      <c r="C47" s="241">
        <v>150</v>
      </c>
      <c r="D47" s="241">
        <v>137</v>
      </c>
      <c r="E47" s="241">
        <v>123</v>
      </c>
      <c r="F47" s="104">
        <v>169</v>
      </c>
      <c r="G47" s="104">
        <v>161</v>
      </c>
      <c r="H47" s="104">
        <v>155</v>
      </c>
      <c r="I47" s="104">
        <v>143</v>
      </c>
      <c r="J47" s="100">
        <v>135</v>
      </c>
      <c r="K47" s="100">
        <v>132</v>
      </c>
      <c r="L47" s="100">
        <v>125</v>
      </c>
      <c r="M47" s="100">
        <v>123</v>
      </c>
      <c r="N47" s="101"/>
      <c r="O47" s="102" t="s">
        <v>55</v>
      </c>
    </row>
    <row r="48" spans="1:15" ht="15" x14ac:dyDescent="0.2">
      <c r="A48" s="98">
        <v>46</v>
      </c>
      <c r="B48" s="241">
        <v>166</v>
      </c>
      <c r="C48" s="241">
        <v>151</v>
      </c>
      <c r="D48" s="241">
        <v>138</v>
      </c>
      <c r="E48" s="241">
        <v>124</v>
      </c>
      <c r="F48" s="99">
        <v>170</v>
      </c>
      <c r="G48" s="104">
        <v>162</v>
      </c>
      <c r="H48" s="104">
        <v>156</v>
      </c>
      <c r="I48" s="104">
        <v>144</v>
      </c>
      <c r="J48" s="100">
        <v>136</v>
      </c>
      <c r="K48" s="100">
        <v>133</v>
      </c>
      <c r="L48" s="100">
        <v>126</v>
      </c>
      <c r="M48" s="100">
        <v>124</v>
      </c>
      <c r="N48" s="101"/>
      <c r="O48" s="102" t="s">
        <v>55</v>
      </c>
    </row>
    <row r="49" spans="1:15" ht="15" x14ac:dyDescent="0.2">
      <c r="A49" s="98">
        <v>47</v>
      </c>
      <c r="B49" s="241">
        <v>167</v>
      </c>
      <c r="C49" s="241">
        <v>151</v>
      </c>
      <c r="D49" s="241">
        <v>138</v>
      </c>
      <c r="E49" s="241">
        <v>124</v>
      </c>
      <c r="F49" s="99">
        <v>171</v>
      </c>
      <c r="G49" s="104">
        <v>163</v>
      </c>
      <c r="H49" s="104">
        <v>157</v>
      </c>
      <c r="I49" s="104">
        <v>145</v>
      </c>
      <c r="J49" s="100">
        <v>137</v>
      </c>
      <c r="K49" s="100">
        <v>134</v>
      </c>
      <c r="L49" s="100">
        <v>127</v>
      </c>
      <c r="M49" s="100">
        <v>125</v>
      </c>
      <c r="N49" s="101"/>
      <c r="O49" s="102" t="s">
        <v>55</v>
      </c>
    </row>
    <row r="50" spans="1:15" ht="15" x14ac:dyDescent="0.2">
      <c r="A50" s="98">
        <v>48</v>
      </c>
      <c r="B50" s="241">
        <v>167</v>
      </c>
      <c r="C50" s="241">
        <v>152</v>
      </c>
      <c r="D50" s="241">
        <v>139</v>
      </c>
      <c r="E50" s="241">
        <v>125</v>
      </c>
      <c r="F50" s="99">
        <v>172</v>
      </c>
      <c r="G50" s="104">
        <v>164</v>
      </c>
      <c r="H50" s="104">
        <v>158</v>
      </c>
      <c r="I50" s="104">
        <v>146</v>
      </c>
      <c r="J50" s="100">
        <v>138</v>
      </c>
      <c r="K50" s="100">
        <v>135</v>
      </c>
      <c r="L50" s="100">
        <v>128</v>
      </c>
      <c r="M50" s="100">
        <v>126</v>
      </c>
      <c r="N50" s="101"/>
      <c r="O50" s="102" t="s">
        <v>55</v>
      </c>
    </row>
    <row r="51" spans="1:15" ht="15" x14ac:dyDescent="0.2">
      <c r="A51" s="98">
        <v>49</v>
      </c>
      <c r="B51" s="241">
        <v>168</v>
      </c>
      <c r="C51" s="241">
        <v>152</v>
      </c>
      <c r="D51" s="241">
        <v>139</v>
      </c>
      <c r="E51" s="241">
        <v>125</v>
      </c>
      <c r="F51" s="99">
        <v>173</v>
      </c>
      <c r="G51" s="104">
        <v>165</v>
      </c>
      <c r="H51" s="104">
        <v>159</v>
      </c>
      <c r="I51" s="104">
        <v>147</v>
      </c>
      <c r="J51" s="100">
        <v>139</v>
      </c>
      <c r="K51" s="100">
        <v>136</v>
      </c>
      <c r="L51" s="100">
        <v>129</v>
      </c>
      <c r="M51" s="100">
        <v>127</v>
      </c>
      <c r="N51" s="101"/>
      <c r="O51" s="102" t="s">
        <v>55</v>
      </c>
    </row>
    <row r="52" spans="1:15" ht="15.75" thickBot="1" x14ac:dyDescent="0.25">
      <c r="A52" s="98">
        <v>50</v>
      </c>
      <c r="B52" s="241">
        <v>168</v>
      </c>
      <c r="C52" s="241">
        <v>153</v>
      </c>
      <c r="D52" s="241">
        <v>140</v>
      </c>
      <c r="E52" s="241">
        <v>126</v>
      </c>
      <c r="F52" s="103">
        <v>174</v>
      </c>
      <c r="G52" s="104">
        <v>166</v>
      </c>
      <c r="H52" s="104">
        <v>160</v>
      </c>
      <c r="I52" s="104">
        <v>148</v>
      </c>
      <c r="J52" s="100">
        <v>140</v>
      </c>
      <c r="K52" s="100">
        <v>137</v>
      </c>
      <c r="L52" s="100">
        <v>130</v>
      </c>
      <c r="M52" s="100">
        <v>128</v>
      </c>
      <c r="N52" s="101"/>
      <c r="O52" s="102" t="s">
        <v>55</v>
      </c>
    </row>
    <row r="53" spans="1:15" ht="15" x14ac:dyDescent="0.2">
      <c r="A53" s="98">
        <v>51</v>
      </c>
      <c r="B53" s="241">
        <v>169</v>
      </c>
      <c r="C53" s="241">
        <v>153</v>
      </c>
      <c r="D53" s="241">
        <v>140</v>
      </c>
      <c r="E53" s="241">
        <v>127</v>
      </c>
      <c r="F53" s="99">
        <v>175</v>
      </c>
      <c r="G53" s="104">
        <v>167</v>
      </c>
      <c r="H53" s="104">
        <v>161</v>
      </c>
      <c r="I53" s="104">
        <v>149</v>
      </c>
      <c r="J53" s="100">
        <v>141</v>
      </c>
      <c r="K53" s="100">
        <v>138</v>
      </c>
      <c r="L53" s="100">
        <v>131</v>
      </c>
      <c r="M53" s="100">
        <v>129</v>
      </c>
      <c r="N53" s="101"/>
      <c r="O53" s="102" t="s">
        <v>55</v>
      </c>
    </row>
    <row r="54" spans="1:15" ht="15" x14ac:dyDescent="0.2">
      <c r="A54" s="98">
        <v>52</v>
      </c>
      <c r="B54" s="241">
        <v>169</v>
      </c>
      <c r="C54" s="241">
        <v>154</v>
      </c>
      <c r="D54" s="241">
        <v>141</v>
      </c>
      <c r="E54" s="241">
        <v>127</v>
      </c>
      <c r="F54" s="99">
        <v>177</v>
      </c>
      <c r="G54" s="104">
        <v>168</v>
      </c>
      <c r="H54" s="104">
        <v>162</v>
      </c>
      <c r="I54" s="104">
        <v>150</v>
      </c>
      <c r="J54" s="100">
        <v>142</v>
      </c>
      <c r="K54" s="100">
        <v>139</v>
      </c>
      <c r="L54" s="100">
        <v>132</v>
      </c>
      <c r="M54" s="100">
        <v>130</v>
      </c>
      <c r="N54" s="101"/>
      <c r="O54" s="102" t="s">
        <v>55</v>
      </c>
    </row>
    <row r="55" spans="1:15" ht="15" x14ac:dyDescent="0.2">
      <c r="A55" s="98">
        <v>53</v>
      </c>
      <c r="B55" s="241">
        <v>170</v>
      </c>
      <c r="C55" s="241">
        <v>154</v>
      </c>
      <c r="D55" s="241">
        <v>142</v>
      </c>
      <c r="E55" s="241">
        <v>128</v>
      </c>
      <c r="F55" s="99">
        <v>178</v>
      </c>
      <c r="G55" s="104">
        <v>169</v>
      </c>
      <c r="H55" s="104">
        <v>163</v>
      </c>
      <c r="I55" s="104">
        <v>151</v>
      </c>
      <c r="J55" s="100">
        <v>143</v>
      </c>
      <c r="K55" s="100">
        <v>140</v>
      </c>
      <c r="L55" s="100">
        <v>133</v>
      </c>
      <c r="M55" s="100">
        <v>131</v>
      </c>
      <c r="N55" s="101"/>
      <c r="O55" s="102" t="s">
        <v>55</v>
      </c>
    </row>
    <row r="56" spans="1:15" ht="15" x14ac:dyDescent="0.2">
      <c r="A56" s="98">
        <v>54</v>
      </c>
      <c r="B56" s="241">
        <v>170</v>
      </c>
      <c r="C56" s="241">
        <v>155</v>
      </c>
      <c r="D56" s="241">
        <v>142</v>
      </c>
      <c r="E56" s="241">
        <v>128</v>
      </c>
      <c r="F56" s="99">
        <v>179</v>
      </c>
      <c r="G56" s="99">
        <v>170</v>
      </c>
      <c r="H56" s="104">
        <v>164</v>
      </c>
      <c r="I56" s="104">
        <v>152</v>
      </c>
      <c r="J56" s="100">
        <v>144</v>
      </c>
      <c r="K56" s="100">
        <v>141</v>
      </c>
      <c r="L56" s="100">
        <v>134</v>
      </c>
      <c r="M56" s="100">
        <v>132</v>
      </c>
      <c r="N56" s="101"/>
      <c r="O56" s="102" t="s">
        <v>55</v>
      </c>
    </row>
    <row r="57" spans="1:15" ht="15" x14ac:dyDescent="0.2">
      <c r="A57" s="98">
        <v>55</v>
      </c>
      <c r="B57" s="241">
        <v>171</v>
      </c>
      <c r="C57" s="241">
        <v>155</v>
      </c>
      <c r="D57" s="241">
        <v>143</v>
      </c>
      <c r="E57" s="241">
        <v>129</v>
      </c>
      <c r="F57" s="105">
        <v>180</v>
      </c>
      <c r="G57" s="99">
        <v>171</v>
      </c>
      <c r="H57" s="104">
        <v>165</v>
      </c>
      <c r="I57" s="104">
        <v>153</v>
      </c>
      <c r="J57" s="100">
        <v>145</v>
      </c>
      <c r="K57" s="100">
        <v>142</v>
      </c>
      <c r="L57" s="100">
        <v>135</v>
      </c>
      <c r="M57" s="100">
        <v>133</v>
      </c>
      <c r="N57" s="101"/>
      <c r="O57" s="102" t="s">
        <v>55</v>
      </c>
    </row>
    <row r="58" spans="1:15" ht="15" x14ac:dyDescent="0.2">
      <c r="A58" s="98">
        <v>56</v>
      </c>
      <c r="B58" s="241">
        <v>171</v>
      </c>
      <c r="C58" s="241">
        <v>156</v>
      </c>
      <c r="D58" s="241">
        <v>143</v>
      </c>
      <c r="E58" s="241">
        <v>129</v>
      </c>
      <c r="F58" s="105">
        <v>181</v>
      </c>
      <c r="G58" s="99">
        <v>172</v>
      </c>
      <c r="H58" s="104">
        <v>166</v>
      </c>
      <c r="I58" s="104">
        <v>154</v>
      </c>
      <c r="J58" s="100">
        <v>146</v>
      </c>
      <c r="K58" s="100">
        <v>143</v>
      </c>
      <c r="L58" s="100">
        <v>136</v>
      </c>
      <c r="M58" s="100">
        <v>134</v>
      </c>
      <c r="N58" s="101"/>
      <c r="O58" s="102" t="s">
        <v>55</v>
      </c>
    </row>
    <row r="59" spans="1:15" ht="15" x14ac:dyDescent="0.2">
      <c r="A59" s="98">
        <v>57</v>
      </c>
      <c r="B59" s="241">
        <v>172</v>
      </c>
      <c r="C59" s="241">
        <v>156</v>
      </c>
      <c r="D59" s="241">
        <v>144</v>
      </c>
      <c r="E59" s="241">
        <v>130</v>
      </c>
      <c r="F59" s="105">
        <v>182</v>
      </c>
      <c r="G59" s="99">
        <v>173</v>
      </c>
      <c r="H59" s="104">
        <v>167</v>
      </c>
      <c r="I59" s="104">
        <v>155</v>
      </c>
      <c r="J59" s="100">
        <v>147</v>
      </c>
      <c r="K59" s="100">
        <v>144</v>
      </c>
      <c r="L59" s="100">
        <v>137</v>
      </c>
      <c r="M59" s="100">
        <v>135</v>
      </c>
      <c r="N59" s="101"/>
      <c r="O59" s="102" t="s">
        <v>55</v>
      </c>
    </row>
    <row r="60" spans="1:15" ht="15.75" thickBot="1" x14ac:dyDescent="0.25">
      <c r="A60" s="98">
        <v>58</v>
      </c>
      <c r="B60" s="241">
        <v>172</v>
      </c>
      <c r="C60" s="241">
        <v>157</v>
      </c>
      <c r="D60" s="241">
        <v>144</v>
      </c>
      <c r="E60" s="241">
        <v>130</v>
      </c>
      <c r="F60" s="105">
        <v>183</v>
      </c>
      <c r="G60" s="103">
        <v>174</v>
      </c>
      <c r="H60" s="104">
        <v>168</v>
      </c>
      <c r="I60" s="104">
        <v>156</v>
      </c>
      <c r="J60" s="100">
        <v>148</v>
      </c>
      <c r="K60" s="100">
        <v>145</v>
      </c>
      <c r="L60" s="100">
        <v>138</v>
      </c>
      <c r="M60" s="100">
        <v>136</v>
      </c>
      <c r="N60" s="101"/>
      <c r="O60" s="102" t="s">
        <v>55</v>
      </c>
    </row>
    <row r="61" spans="1:15" ht="15" x14ac:dyDescent="0.2">
      <c r="A61" s="98">
        <v>59</v>
      </c>
      <c r="B61" s="241">
        <v>172</v>
      </c>
      <c r="C61" s="241">
        <v>157</v>
      </c>
      <c r="D61" s="241">
        <v>145</v>
      </c>
      <c r="E61" s="241">
        <v>131</v>
      </c>
      <c r="F61" s="105">
        <v>184</v>
      </c>
      <c r="G61" s="99">
        <v>176</v>
      </c>
      <c r="H61" s="104">
        <v>169</v>
      </c>
      <c r="I61" s="104">
        <v>157</v>
      </c>
      <c r="J61" s="100">
        <v>149</v>
      </c>
      <c r="K61" s="100">
        <v>146</v>
      </c>
      <c r="L61" s="100">
        <v>139</v>
      </c>
      <c r="M61" s="100">
        <v>137</v>
      </c>
      <c r="N61" s="101"/>
      <c r="O61" s="102" t="s">
        <v>55</v>
      </c>
    </row>
    <row r="62" spans="1:15" ht="15" x14ac:dyDescent="0.2">
      <c r="A62" s="98">
        <v>60</v>
      </c>
      <c r="B62" s="241">
        <v>173</v>
      </c>
      <c r="C62" s="241">
        <v>158</v>
      </c>
      <c r="D62" s="241">
        <v>145</v>
      </c>
      <c r="E62" s="241">
        <v>132</v>
      </c>
      <c r="F62" s="105">
        <v>185</v>
      </c>
      <c r="G62" s="99">
        <v>177</v>
      </c>
      <c r="H62" s="99">
        <v>170</v>
      </c>
      <c r="I62" s="104">
        <v>158</v>
      </c>
      <c r="J62" s="100">
        <v>150</v>
      </c>
      <c r="K62" s="100">
        <v>147</v>
      </c>
      <c r="L62" s="100">
        <v>140</v>
      </c>
      <c r="M62" s="100">
        <v>138</v>
      </c>
      <c r="N62" s="101"/>
      <c r="O62" s="102" t="s">
        <v>55</v>
      </c>
    </row>
    <row r="63" spans="1:15" ht="15" x14ac:dyDescent="0.2">
      <c r="A63" s="98">
        <v>61</v>
      </c>
      <c r="B63" s="241">
        <v>173</v>
      </c>
      <c r="C63" s="241">
        <v>158</v>
      </c>
      <c r="D63" s="241">
        <v>146</v>
      </c>
      <c r="E63" s="241">
        <v>132</v>
      </c>
      <c r="F63" s="105">
        <v>186</v>
      </c>
      <c r="G63" s="99">
        <v>178</v>
      </c>
      <c r="H63" s="99">
        <v>171</v>
      </c>
      <c r="I63" s="104">
        <v>159</v>
      </c>
      <c r="J63" s="100">
        <v>151</v>
      </c>
      <c r="K63" s="100">
        <v>148</v>
      </c>
      <c r="L63" s="100">
        <v>141</v>
      </c>
      <c r="M63" s="100">
        <v>139</v>
      </c>
      <c r="N63" s="101"/>
      <c r="O63" s="102" t="s">
        <v>55</v>
      </c>
    </row>
    <row r="64" spans="1:15" ht="15" x14ac:dyDescent="0.2">
      <c r="A64" s="98">
        <v>62</v>
      </c>
      <c r="B64" s="241">
        <v>174</v>
      </c>
      <c r="C64" s="241">
        <v>159</v>
      </c>
      <c r="D64" s="241">
        <v>146</v>
      </c>
      <c r="E64" s="241">
        <v>133</v>
      </c>
      <c r="F64" s="106">
        <v>187</v>
      </c>
      <c r="G64" s="99">
        <v>179</v>
      </c>
      <c r="H64" s="99">
        <v>172</v>
      </c>
      <c r="I64" s="104">
        <v>160</v>
      </c>
      <c r="J64" s="100">
        <v>152</v>
      </c>
      <c r="K64" s="100">
        <v>149</v>
      </c>
      <c r="L64" s="100">
        <v>142</v>
      </c>
      <c r="M64" s="100">
        <v>140</v>
      </c>
      <c r="N64" s="101"/>
      <c r="O64" s="102" t="s">
        <v>55</v>
      </c>
    </row>
    <row r="65" spans="1:19" ht="15" x14ac:dyDescent="0.2">
      <c r="A65" s="98">
        <v>63</v>
      </c>
      <c r="B65" s="241">
        <v>174</v>
      </c>
      <c r="C65" s="241">
        <v>160</v>
      </c>
      <c r="D65" s="241">
        <v>147</v>
      </c>
      <c r="E65" s="241">
        <v>133</v>
      </c>
      <c r="F65" s="106">
        <v>188</v>
      </c>
      <c r="G65" s="105">
        <v>180</v>
      </c>
      <c r="H65" s="99">
        <v>173</v>
      </c>
      <c r="I65" s="104">
        <v>161</v>
      </c>
      <c r="J65" s="100">
        <v>153</v>
      </c>
      <c r="K65" s="100">
        <v>150</v>
      </c>
      <c r="L65" s="100">
        <v>143</v>
      </c>
      <c r="M65" s="100">
        <v>141</v>
      </c>
      <c r="N65" s="101"/>
      <c r="O65" s="102" t="s">
        <v>55</v>
      </c>
    </row>
    <row r="66" spans="1:19" ht="15.75" thickBot="1" x14ac:dyDescent="0.25">
      <c r="A66" s="98">
        <v>64</v>
      </c>
      <c r="B66" s="241">
        <v>175</v>
      </c>
      <c r="C66" s="241">
        <v>160</v>
      </c>
      <c r="D66" s="241">
        <v>147</v>
      </c>
      <c r="E66" s="241">
        <v>134</v>
      </c>
      <c r="F66" s="106">
        <v>189</v>
      </c>
      <c r="G66" s="105">
        <v>181</v>
      </c>
      <c r="H66" s="103">
        <v>174</v>
      </c>
      <c r="I66" s="104">
        <v>162</v>
      </c>
      <c r="J66" s="100">
        <v>154</v>
      </c>
      <c r="K66" s="100">
        <v>151</v>
      </c>
      <c r="L66" s="100">
        <v>144</v>
      </c>
      <c r="M66" s="100">
        <v>142</v>
      </c>
      <c r="N66" s="101"/>
      <c r="O66" s="102" t="s">
        <v>55</v>
      </c>
    </row>
    <row r="67" spans="1:19" ht="15" x14ac:dyDescent="0.2">
      <c r="A67" s="98">
        <v>65</v>
      </c>
      <c r="B67" s="241">
        <v>175</v>
      </c>
      <c r="C67" s="241">
        <v>161</v>
      </c>
      <c r="D67" s="241">
        <v>148</v>
      </c>
      <c r="E67" s="241">
        <v>134</v>
      </c>
      <c r="F67" s="106">
        <v>191</v>
      </c>
      <c r="G67" s="105">
        <v>182</v>
      </c>
      <c r="H67" s="99">
        <v>175</v>
      </c>
      <c r="I67" s="104">
        <v>163</v>
      </c>
      <c r="J67" s="100">
        <v>155</v>
      </c>
      <c r="K67" s="100">
        <v>152</v>
      </c>
      <c r="L67" s="100">
        <v>145</v>
      </c>
      <c r="M67" s="100">
        <v>143</v>
      </c>
      <c r="N67" s="101"/>
      <c r="O67" s="102" t="s">
        <v>55</v>
      </c>
    </row>
    <row r="68" spans="1:19" ht="15.75" thickBot="1" x14ac:dyDescent="0.25">
      <c r="A68" s="98">
        <v>66</v>
      </c>
      <c r="B68" s="241">
        <v>176</v>
      </c>
      <c r="C68" s="241">
        <v>161</v>
      </c>
      <c r="D68" s="241">
        <v>148</v>
      </c>
      <c r="E68" s="241">
        <v>135</v>
      </c>
      <c r="F68" s="112">
        <v>192</v>
      </c>
      <c r="G68" s="105">
        <v>183</v>
      </c>
      <c r="H68" s="99">
        <v>177</v>
      </c>
      <c r="I68" s="104">
        <v>164</v>
      </c>
      <c r="J68" s="100">
        <v>156</v>
      </c>
      <c r="K68" s="100">
        <v>153</v>
      </c>
      <c r="L68" s="100">
        <v>146</v>
      </c>
      <c r="M68" s="100">
        <v>144</v>
      </c>
      <c r="N68" s="101"/>
      <c r="O68" s="102" t="s">
        <v>55</v>
      </c>
    </row>
    <row r="69" spans="1:19" ht="15" x14ac:dyDescent="0.2">
      <c r="A69" s="98">
        <v>67</v>
      </c>
      <c r="B69" s="241">
        <v>176</v>
      </c>
      <c r="C69" s="241">
        <v>162</v>
      </c>
      <c r="D69" s="241">
        <v>149</v>
      </c>
      <c r="E69" s="241">
        <v>136</v>
      </c>
      <c r="F69" s="106">
        <v>193</v>
      </c>
      <c r="G69" s="105">
        <v>184</v>
      </c>
      <c r="H69" s="99">
        <v>178</v>
      </c>
      <c r="I69" s="104">
        <v>165</v>
      </c>
      <c r="J69" s="100">
        <v>157</v>
      </c>
      <c r="K69" s="100">
        <v>154</v>
      </c>
      <c r="L69" s="100">
        <v>147</v>
      </c>
      <c r="M69" s="100">
        <v>145</v>
      </c>
      <c r="N69" s="101"/>
      <c r="O69" s="102" t="s">
        <v>55</v>
      </c>
    </row>
    <row r="70" spans="1:19" ht="15" x14ac:dyDescent="0.2">
      <c r="A70" s="98">
        <v>68</v>
      </c>
      <c r="B70" s="241">
        <v>177</v>
      </c>
      <c r="C70" s="241">
        <v>162</v>
      </c>
      <c r="D70" s="241">
        <v>149</v>
      </c>
      <c r="E70" s="241">
        <v>136</v>
      </c>
      <c r="F70" s="106">
        <v>194</v>
      </c>
      <c r="G70" s="105">
        <v>185</v>
      </c>
      <c r="H70" s="99">
        <v>179</v>
      </c>
      <c r="I70" s="104">
        <v>166</v>
      </c>
      <c r="J70" s="100">
        <v>158</v>
      </c>
      <c r="K70" s="100">
        <v>155</v>
      </c>
      <c r="L70" s="100">
        <v>148</v>
      </c>
      <c r="M70" s="100">
        <v>146</v>
      </c>
      <c r="N70" s="101"/>
      <c r="O70" s="102" t="s">
        <v>55</v>
      </c>
    </row>
    <row r="71" spans="1:19" ht="15" x14ac:dyDescent="0.2">
      <c r="A71" s="98">
        <v>69</v>
      </c>
      <c r="B71" s="241">
        <v>177</v>
      </c>
      <c r="C71" s="241">
        <v>163</v>
      </c>
      <c r="D71" s="241">
        <v>150</v>
      </c>
      <c r="E71" s="241">
        <v>137</v>
      </c>
      <c r="F71" s="106">
        <v>195</v>
      </c>
      <c r="G71" s="105">
        <v>186</v>
      </c>
      <c r="H71" s="105">
        <v>180</v>
      </c>
      <c r="I71" s="104">
        <v>167</v>
      </c>
      <c r="J71" s="100">
        <v>159</v>
      </c>
      <c r="K71" s="100">
        <v>156</v>
      </c>
      <c r="L71" s="100">
        <v>149</v>
      </c>
      <c r="M71" s="100">
        <v>147</v>
      </c>
      <c r="N71" s="101"/>
      <c r="O71" s="102" t="s">
        <v>55</v>
      </c>
    </row>
    <row r="72" spans="1:19" ht="15" x14ac:dyDescent="0.2">
      <c r="A72" s="98">
        <v>70</v>
      </c>
      <c r="B72" s="241">
        <v>178</v>
      </c>
      <c r="C72" s="241">
        <v>163</v>
      </c>
      <c r="D72" s="241">
        <v>151</v>
      </c>
      <c r="E72" s="241">
        <v>137</v>
      </c>
      <c r="F72" s="230">
        <v>196</v>
      </c>
      <c r="G72" s="106">
        <v>187</v>
      </c>
      <c r="H72" s="105">
        <v>181</v>
      </c>
      <c r="I72" s="104">
        <v>168</v>
      </c>
      <c r="J72" s="100">
        <v>160</v>
      </c>
      <c r="K72" s="100">
        <v>157</v>
      </c>
      <c r="L72" s="100">
        <v>150</v>
      </c>
      <c r="M72" s="100">
        <v>148</v>
      </c>
      <c r="N72" s="101"/>
      <c r="O72" s="102" t="s">
        <v>55</v>
      </c>
    </row>
    <row r="73" spans="1:19" ht="15" x14ac:dyDescent="0.2">
      <c r="A73" s="98">
        <v>71</v>
      </c>
      <c r="B73" s="241">
        <v>178</v>
      </c>
      <c r="C73" s="241">
        <v>164</v>
      </c>
      <c r="D73" s="241">
        <v>151</v>
      </c>
      <c r="E73" s="241">
        <v>138</v>
      </c>
      <c r="F73" s="230">
        <v>197</v>
      </c>
      <c r="G73" s="106">
        <v>188</v>
      </c>
      <c r="H73" s="105">
        <v>182</v>
      </c>
      <c r="I73" s="99">
        <v>170</v>
      </c>
      <c r="J73" s="100">
        <v>162</v>
      </c>
      <c r="K73" s="100">
        <v>159</v>
      </c>
      <c r="L73" s="104">
        <v>152</v>
      </c>
      <c r="M73" s="100">
        <v>150</v>
      </c>
      <c r="N73" s="101"/>
      <c r="O73" s="101"/>
      <c r="P73" s="101"/>
      <c r="Q73" s="101"/>
      <c r="R73" s="101"/>
      <c r="S73" s="102" t="s">
        <v>55</v>
      </c>
    </row>
    <row r="74" spans="1:19" ht="15" x14ac:dyDescent="0.2">
      <c r="A74" s="98">
        <v>72</v>
      </c>
      <c r="B74" s="241">
        <v>179</v>
      </c>
      <c r="C74" s="241">
        <v>164</v>
      </c>
      <c r="D74" s="241">
        <v>152</v>
      </c>
      <c r="E74" s="241">
        <v>138</v>
      </c>
      <c r="F74" s="230">
        <v>199</v>
      </c>
      <c r="G74" s="106">
        <v>190</v>
      </c>
      <c r="H74" s="105">
        <v>183</v>
      </c>
      <c r="I74" s="99">
        <v>171</v>
      </c>
      <c r="J74" s="100">
        <v>163</v>
      </c>
      <c r="K74" s="100">
        <v>160</v>
      </c>
      <c r="L74" s="104">
        <v>153</v>
      </c>
      <c r="M74" s="100">
        <v>151</v>
      </c>
      <c r="N74" s="101"/>
      <c r="O74" s="101"/>
      <c r="P74" s="101"/>
      <c r="Q74" s="101"/>
      <c r="R74" s="101"/>
      <c r="S74" s="102" t="s">
        <v>55</v>
      </c>
    </row>
    <row r="75" spans="1:19" ht="15.75" thickBot="1" x14ac:dyDescent="0.25">
      <c r="A75" s="98">
        <v>73</v>
      </c>
      <c r="B75" s="241">
        <v>179</v>
      </c>
      <c r="C75" s="241">
        <v>165</v>
      </c>
      <c r="D75" s="241">
        <v>152</v>
      </c>
      <c r="E75" s="241">
        <v>139</v>
      </c>
      <c r="F75" s="230">
        <v>200</v>
      </c>
      <c r="G75" s="112">
        <v>192</v>
      </c>
      <c r="H75" s="105">
        <v>184</v>
      </c>
      <c r="I75" s="99">
        <v>173</v>
      </c>
      <c r="J75" s="100">
        <v>164</v>
      </c>
      <c r="K75" s="100">
        <v>161</v>
      </c>
      <c r="L75" s="104">
        <v>154</v>
      </c>
      <c r="M75" s="100">
        <v>152</v>
      </c>
      <c r="N75" s="101"/>
      <c r="O75" s="101"/>
      <c r="P75" s="101"/>
      <c r="Q75" s="101"/>
      <c r="R75" s="101"/>
      <c r="S75" s="102" t="s">
        <v>55</v>
      </c>
    </row>
    <row r="76" spans="1:19" ht="15.75" thickBot="1" x14ac:dyDescent="0.25">
      <c r="A76" s="98">
        <v>74</v>
      </c>
      <c r="B76" s="241">
        <v>180</v>
      </c>
      <c r="C76" s="241">
        <v>165</v>
      </c>
      <c r="D76" s="241">
        <v>153</v>
      </c>
      <c r="E76" s="241">
        <v>139</v>
      </c>
      <c r="F76" s="230">
        <v>201</v>
      </c>
      <c r="G76" s="106">
        <v>193</v>
      </c>
      <c r="H76" s="105">
        <v>185</v>
      </c>
      <c r="I76" s="103">
        <v>174</v>
      </c>
      <c r="J76" s="100">
        <v>165</v>
      </c>
      <c r="K76" s="100">
        <v>162</v>
      </c>
      <c r="L76" s="104">
        <v>155</v>
      </c>
      <c r="M76" s="100">
        <v>153</v>
      </c>
      <c r="N76" s="101"/>
      <c r="O76" s="101"/>
      <c r="P76" s="101"/>
      <c r="Q76" s="101"/>
      <c r="R76" s="101"/>
      <c r="S76" s="102" t="s">
        <v>55</v>
      </c>
    </row>
    <row r="77" spans="1:19" ht="15.75" thickBot="1" x14ac:dyDescent="0.25">
      <c r="A77" s="98">
        <v>75</v>
      </c>
      <c r="B77" s="241">
        <v>180</v>
      </c>
      <c r="C77" s="241">
        <v>166</v>
      </c>
      <c r="D77" s="241">
        <v>153</v>
      </c>
      <c r="E77" s="241">
        <v>140</v>
      </c>
      <c r="F77" s="231">
        <v>202</v>
      </c>
      <c r="G77" s="106">
        <v>194</v>
      </c>
      <c r="H77" s="105">
        <v>186</v>
      </c>
      <c r="I77" s="99">
        <v>176</v>
      </c>
      <c r="J77" s="100">
        <v>166</v>
      </c>
      <c r="K77" s="100">
        <v>163</v>
      </c>
      <c r="L77" s="104">
        <v>156</v>
      </c>
      <c r="M77" s="100">
        <v>154</v>
      </c>
      <c r="N77" s="101"/>
      <c r="O77" s="101"/>
      <c r="P77" s="266"/>
      <c r="Q77" s="101"/>
      <c r="R77" s="101"/>
      <c r="S77" s="102" t="s">
        <v>55</v>
      </c>
    </row>
    <row r="78" spans="1:19" ht="15" x14ac:dyDescent="0.2">
      <c r="A78" s="98">
        <v>76</v>
      </c>
      <c r="B78" s="241">
        <v>181</v>
      </c>
      <c r="C78" s="241">
        <v>166</v>
      </c>
      <c r="D78" s="241">
        <v>154</v>
      </c>
      <c r="E78" s="241">
        <v>141</v>
      </c>
      <c r="F78" s="230">
        <v>203</v>
      </c>
      <c r="G78" s="106">
        <v>195</v>
      </c>
      <c r="H78" s="106">
        <v>187</v>
      </c>
      <c r="I78" s="99">
        <v>178</v>
      </c>
      <c r="J78" s="100">
        <v>167</v>
      </c>
      <c r="K78" s="100">
        <v>164</v>
      </c>
      <c r="L78" s="104">
        <v>157</v>
      </c>
      <c r="M78" s="100">
        <v>155</v>
      </c>
      <c r="N78" s="101"/>
      <c r="O78" s="101"/>
      <c r="P78" s="266"/>
      <c r="Q78" s="101"/>
      <c r="R78" s="101"/>
      <c r="S78" s="102" t="s">
        <v>55</v>
      </c>
    </row>
    <row r="79" spans="1:19" ht="15" x14ac:dyDescent="0.2">
      <c r="A79" s="98">
        <v>77</v>
      </c>
      <c r="B79" s="241">
        <v>181</v>
      </c>
      <c r="C79" s="241">
        <v>167</v>
      </c>
      <c r="D79" s="241">
        <v>154</v>
      </c>
      <c r="E79" s="241">
        <v>141</v>
      </c>
      <c r="F79" s="107">
        <v>204</v>
      </c>
      <c r="G79" s="230">
        <v>196</v>
      </c>
      <c r="H79" s="106">
        <v>188</v>
      </c>
      <c r="I79" s="99">
        <v>179</v>
      </c>
      <c r="J79" s="100">
        <v>168</v>
      </c>
      <c r="K79" s="100">
        <v>165</v>
      </c>
      <c r="L79" s="104">
        <v>158</v>
      </c>
      <c r="M79" s="100">
        <v>156</v>
      </c>
      <c r="N79" s="101"/>
      <c r="O79" s="101"/>
      <c r="P79" s="101"/>
      <c r="Q79" s="101"/>
      <c r="R79" s="101"/>
      <c r="S79" s="102" t="s">
        <v>55</v>
      </c>
    </row>
    <row r="80" spans="1:19" ht="15" x14ac:dyDescent="0.2">
      <c r="A80" s="98">
        <v>78</v>
      </c>
      <c r="B80" s="241">
        <v>182</v>
      </c>
      <c r="C80" s="241">
        <v>167</v>
      </c>
      <c r="D80" s="241">
        <v>155</v>
      </c>
      <c r="E80" s="241">
        <v>142</v>
      </c>
      <c r="F80" s="107">
        <v>205</v>
      </c>
      <c r="G80" s="230">
        <v>197</v>
      </c>
      <c r="H80" s="106">
        <v>189</v>
      </c>
      <c r="I80" s="105">
        <v>180</v>
      </c>
      <c r="J80" s="100">
        <v>169</v>
      </c>
      <c r="K80" s="100">
        <v>166</v>
      </c>
      <c r="L80" s="104">
        <v>159</v>
      </c>
      <c r="M80" s="100">
        <v>157</v>
      </c>
      <c r="N80" s="101"/>
      <c r="O80" s="101"/>
      <c r="P80" s="101"/>
      <c r="Q80" s="101"/>
      <c r="R80" s="101"/>
      <c r="S80" s="102" t="s">
        <v>55</v>
      </c>
    </row>
    <row r="81" spans="1:19" ht="15" x14ac:dyDescent="0.2">
      <c r="A81" s="98">
        <v>79</v>
      </c>
      <c r="B81" s="241">
        <v>182</v>
      </c>
      <c r="C81" s="241">
        <v>168</v>
      </c>
      <c r="D81" s="241">
        <v>155</v>
      </c>
      <c r="E81" s="241">
        <v>142</v>
      </c>
      <c r="F81" s="107">
        <v>207</v>
      </c>
      <c r="G81" s="230">
        <v>198</v>
      </c>
      <c r="H81" s="106">
        <v>190</v>
      </c>
      <c r="I81" s="105">
        <v>182</v>
      </c>
      <c r="J81" s="99">
        <v>170</v>
      </c>
      <c r="K81" s="100">
        <v>167</v>
      </c>
      <c r="L81" s="104">
        <v>160</v>
      </c>
      <c r="M81" s="100">
        <v>158</v>
      </c>
      <c r="N81" s="101"/>
      <c r="O81" s="101"/>
      <c r="P81" s="101"/>
      <c r="Q81" s="101"/>
      <c r="R81" s="101"/>
      <c r="S81" s="102" t="s">
        <v>55</v>
      </c>
    </row>
    <row r="82" spans="1:19" ht="15.75" thickBot="1" x14ac:dyDescent="0.25">
      <c r="A82" s="98">
        <v>80</v>
      </c>
      <c r="B82" s="241">
        <v>183</v>
      </c>
      <c r="C82" s="241">
        <v>169</v>
      </c>
      <c r="D82" s="241">
        <v>156</v>
      </c>
      <c r="E82" s="241">
        <v>143</v>
      </c>
      <c r="F82" s="107">
        <v>208</v>
      </c>
      <c r="G82" s="230">
        <v>199</v>
      </c>
      <c r="H82" s="112">
        <v>192</v>
      </c>
      <c r="I82" s="105">
        <v>183</v>
      </c>
      <c r="J82" s="99">
        <v>171</v>
      </c>
      <c r="K82" s="100">
        <v>168</v>
      </c>
      <c r="L82" s="104">
        <v>161</v>
      </c>
      <c r="M82" s="100">
        <v>159</v>
      </c>
      <c r="N82" s="101"/>
      <c r="O82" s="101"/>
      <c r="P82" s="101"/>
      <c r="Q82" s="101"/>
      <c r="R82" s="101"/>
      <c r="S82" s="102" t="s">
        <v>55</v>
      </c>
    </row>
    <row r="83" spans="1:19" ht="15" x14ac:dyDescent="0.2">
      <c r="A83" s="98">
        <v>81</v>
      </c>
      <c r="B83" s="241">
        <v>183</v>
      </c>
      <c r="C83" s="241">
        <v>169</v>
      </c>
      <c r="D83" s="241">
        <v>156</v>
      </c>
      <c r="E83" s="241">
        <v>143</v>
      </c>
      <c r="F83" s="107">
        <v>210</v>
      </c>
      <c r="G83" s="230">
        <v>200</v>
      </c>
      <c r="H83" s="106">
        <v>193</v>
      </c>
      <c r="I83" s="105">
        <v>185</v>
      </c>
      <c r="J83" s="99">
        <v>173</v>
      </c>
      <c r="K83" s="100">
        <v>169</v>
      </c>
      <c r="L83" s="104">
        <v>162</v>
      </c>
      <c r="M83" s="100">
        <v>160</v>
      </c>
      <c r="N83" s="101"/>
      <c r="O83" s="101"/>
      <c r="P83" s="101"/>
      <c r="Q83" s="101"/>
      <c r="R83" s="101"/>
      <c r="S83" s="102" t="s">
        <v>55</v>
      </c>
    </row>
    <row r="84" spans="1:19" ht="15.75" thickBot="1" x14ac:dyDescent="0.25">
      <c r="A84" s="98">
        <v>82</v>
      </c>
      <c r="B84" s="241">
        <v>183</v>
      </c>
      <c r="C84" s="241">
        <v>170</v>
      </c>
      <c r="D84" s="241">
        <v>157</v>
      </c>
      <c r="E84" s="241">
        <v>144</v>
      </c>
      <c r="F84" s="107">
        <v>211</v>
      </c>
      <c r="G84" s="231">
        <v>202</v>
      </c>
      <c r="H84" s="106">
        <v>194</v>
      </c>
      <c r="I84" s="105">
        <v>186</v>
      </c>
      <c r="J84" s="103">
        <v>174</v>
      </c>
      <c r="K84" s="99">
        <v>170</v>
      </c>
      <c r="L84" s="104">
        <v>163</v>
      </c>
      <c r="M84" s="100">
        <v>161</v>
      </c>
      <c r="N84" s="101"/>
      <c r="O84" s="101"/>
      <c r="P84" s="101" t="s">
        <v>55</v>
      </c>
      <c r="Q84" s="101"/>
      <c r="R84" s="101"/>
      <c r="S84" s="102" t="s">
        <v>55</v>
      </c>
    </row>
    <row r="85" spans="1:19" ht="15.75" thickBot="1" x14ac:dyDescent="0.25">
      <c r="A85" s="98">
        <v>83</v>
      </c>
      <c r="B85" s="241">
        <v>184</v>
      </c>
      <c r="C85" s="241">
        <v>170</v>
      </c>
      <c r="D85" s="241">
        <v>157</v>
      </c>
      <c r="E85" s="241">
        <v>144</v>
      </c>
      <c r="F85" s="108">
        <v>212</v>
      </c>
      <c r="G85" s="230">
        <v>203</v>
      </c>
      <c r="H85" s="106">
        <v>195</v>
      </c>
      <c r="I85" s="106">
        <v>187</v>
      </c>
      <c r="J85" s="99">
        <v>176</v>
      </c>
      <c r="K85" s="99">
        <v>172</v>
      </c>
      <c r="L85" s="104">
        <v>164</v>
      </c>
      <c r="M85" s="100">
        <v>162</v>
      </c>
      <c r="N85" s="101"/>
      <c r="O85" s="101"/>
      <c r="P85" s="101"/>
      <c r="Q85" s="101"/>
      <c r="R85" s="101"/>
      <c r="S85" s="102" t="s">
        <v>55</v>
      </c>
    </row>
    <row r="86" spans="1:19" ht="15" x14ac:dyDescent="0.2">
      <c r="A86" s="98">
        <v>84</v>
      </c>
      <c r="B86" s="241">
        <v>184</v>
      </c>
      <c r="C86" s="241">
        <v>171</v>
      </c>
      <c r="D86" s="241">
        <v>158</v>
      </c>
      <c r="E86" s="241">
        <v>145</v>
      </c>
      <c r="F86" s="109">
        <v>213</v>
      </c>
      <c r="G86" s="107">
        <v>204</v>
      </c>
      <c r="H86" s="230">
        <v>196</v>
      </c>
      <c r="I86" s="106">
        <v>188</v>
      </c>
      <c r="J86" s="99">
        <v>178</v>
      </c>
      <c r="K86" s="99">
        <v>173</v>
      </c>
      <c r="L86" s="104">
        <v>165</v>
      </c>
      <c r="M86" s="100">
        <v>163</v>
      </c>
      <c r="N86" s="101"/>
      <c r="O86" s="101"/>
      <c r="P86" s="101"/>
      <c r="Q86" s="101"/>
      <c r="R86" s="101"/>
      <c r="S86" s="102" t="s">
        <v>55</v>
      </c>
    </row>
    <row r="87" spans="1:19" ht="15.75" thickBot="1" x14ac:dyDescent="0.25">
      <c r="A87" s="98">
        <v>85</v>
      </c>
      <c r="B87" s="241">
        <v>185</v>
      </c>
      <c r="C87" s="241">
        <v>171</v>
      </c>
      <c r="D87" s="241">
        <v>158</v>
      </c>
      <c r="E87" s="241">
        <v>146</v>
      </c>
      <c r="F87" s="109">
        <v>214</v>
      </c>
      <c r="G87" s="107">
        <v>205</v>
      </c>
      <c r="H87" s="230">
        <v>197</v>
      </c>
      <c r="I87" s="106">
        <v>190</v>
      </c>
      <c r="J87" s="99">
        <v>179</v>
      </c>
      <c r="K87" s="103">
        <v>174</v>
      </c>
      <c r="L87" s="104">
        <v>166</v>
      </c>
      <c r="M87" s="100">
        <v>164</v>
      </c>
      <c r="N87" s="101"/>
      <c r="O87" s="101"/>
      <c r="P87" s="101"/>
      <c r="Q87" s="232"/>
      <c r="R87" s="232"/>
      <c r="S87" s="102" t="s">
        <v>55</v>
      </c>
    </row>
    <row r="88" spans="1:19" ht="15.75" thickBot="1" x14ac:dyDescent="0.25">
      <c r="A88" s="98">
        <v>86</v>
      </c>
      <c r="B88" s="241">
        <v>185</v>
      </c>
      <c r="C88" s="241">
        <v>172</v>
      </c>
      <c r="D88" s="241">
        <v>159</v>
      </c>
      <c r="E88" s="241">
        <v>146</v>
      </c>
      <c r="F88" s="109">
        <v>215</v>
      </c>
      <c r="G88" s="107">
        <v>206</v>
      </c>
      <c r="H88" s="230">
        <v>198</v>
      </c>
      <c r="I88" s="112">
        <v>191</v>
      </c>
      <c r="J88" s="105">
        <v>180</v>
      </c>
      <c r="K88" s="99">
        <v>176</v>
      </c>
      <c r="L88" s="104">
        <v>167</v>
      </c>
      <c r="M88" s="100">
        <v>165</v>
      </c>
      <c r="N88" s="101"/>
      <c r="O88" s="101"/>
      <c r="P88" s="101"/>
      <c r="Q88" s="232"/>
      <c r="R88" s="232"/>
      <c r="S88" s="102" t="s">
        <v>55</v>
      </c>
    </row>
    <row r="89" spans="1:19" ht="15" x14ac:dyDescent="0.2">
      <c r="A89" s="98">
        <v>87</v>
      </c>
      <c r="B89" s="241">
        <v>186</v>
      </c>
      <c r="C89" s="241">
        <v>172</v>
      </c>
      <c r="D89" s="241">
        <v>160</v>
      </c>
      <c r="E89" s="241">
        <v>147</v>
      </c>
      <c r="F89" s="109">
        <v>216</v>
      </c>
      <c r="G89" s="107">
        <v>208</v>
      </c>
      <c r="H89" s="230">
        <v>200</v>
      </c>
      <c r="I89" s="106">
        <v>193</v>
      </c>
      <c r="J89" s="105">
        <v>182</v>
      </c>
      <c r="K89" s="99">
        <v>178</v>
      </c>
      <c r="L89" s="104">
        <v>168</v>
      </c>
      <c r="M89" s="100">
        <v>166</v>
      </c>
      <c r="N89" s="101"/>
      <c r="O89" s="101"/>
      <c r="P89" s="101"/>
      <c r="Q89" s="232"/>
      <c r="R89" s="232"/>
      <c r="S89" s="102" t="s">
        <v>55</v>
      </c>
    </row>
    <row r="90" spans="1:19" ht="15.75" thickBot="1" x14ac:dyDescent="0.25">
      <c r="A90" s="98">
        <v>88</v>
      </c>
      <c r="B90" s="241">
        <v>186</v>
      </c>
      <c r="C90" s="241">
        <v>173</v>
      </c>
      <c r="D90" s="241">
        <v>160</v>
      </c>
      <c r="E90" s="241">
        <v>147</v>
      </c>
      <c r="F90" s="109">
        <v>217</v>
      </c>
      <c r="G90" s="107">
        <v>209</v>
      </c>
      <c r="H90" s="231">
        <v>201</v>
      </c>
      <c r="I90" s="106">
        <v>194</v>
      </c>
      <c r="J90" s="105">
        <v>184</v>
      </c>
      <c r="K90" s="99">
        <v>179</v>
      </c>
      <c r="L90" s="104">
        <v>169</v>
      </c>
      <c r="M90" s="100">
        <v>167</v>
      </c>
      <c r="N90" s="101"/>
      <c r="O90" s="101"/>
      <c r="P90" s="101"/>
      <c r="Q90" s="232"/>
      <c r="R90" s="232"/>
      <c r="S90" s="102" t="s">
        <v>55</v>
      </c>
    </row>
    <row r="91" spans="1:19" ht="15" x14ac:dyDescent="0.2">
      <c r="A91" s="98">
        <v>89</v>
      </c>
      <c r="B91" s="241">
        <v>187</v>
      </c>
      <c r="C91" s="241">
        <v>173</v>
      </c>
      <c r="D91" s="241">
        <v>161</v>
      </c>
      <c r="E91" s="241">
        <v>148</v>
      </c>
      <c r="F91" s="109">
        <v>218</v>
      </c>
      <c r="G91" s="107">
        <v>211</v>
      </c>
      <c r="H91" s="230">
        <v>203</v>
      </c>
      <c r="I91" s="106">
        <v>195</v>
      </c>
      <c r="J91" s="105">
        <v>185</v>
      </c>
      <c r="K91" s="105">
        <v>180</v>
      </c>
      <c r="L91" s="99">
        <v>170</v>
      </c>
      <c r="M91" s="100">
        <v>168</v>
      </c>
      <c r="N91" s="101"/>
      <c r="O91" s="101"/>
      <c r="P91" s="101"/>
      <c r="Q91" s="232"/>
      <c r="R91" s="232"/>
      <c r="S91" s="102" t="s">
        <v>55</v>
      </c>
    </row>
    <row r="92" spans="1:19" ht="15.75" thickBot="1" x14ac:dyDescent="0.25">
      <c r="A92" s="98">
        <v>90</v>
      </c>
      <c r="B92" s="241">
        <v>187</v>
      </c>
      <c r="C92" s="241">
        <v>174</v>
      </c>
      <c r="D92" s="241">
        <v>161</v>
      </c>
      <c r="E92" s="241">
        <v>148</v>
      </c>
      <c r="F92" s="109">
        <v>219</v>
      </c>
      <c r="G92" s="108">
        <v>212</v>
      </c>
      <c r="H92" s="107">
        <v>204</v>
      </c>
      <c r="I92" s="230">
        <v>196</v>
      </c>
      <c r="J92" s="105">
        <v>186</v>
      </c>
      <c r="K92" s="105">
        <v>181</v>
      </c>
      <c r="L92" s="99">
        <v>172</v>
      </c>
      <c r="M92" s="100">
        <v>169</v>
      </c>
      <c r="N92" s="101"/>
      <c r="O92" s="101"/>
      <c r="P92" s="101"/>
      <c r="Q92" s="232"/>
      <c r="R92" s="232"/>
      <c r="S92" s="102" t="s">
        <v>55</v>
      </c>
    </row>
    <row r="93" spans="1:19" ht="15" x14ac:dyDescent="0.2">
      <c r="A93" s="98">
        <v>91</v>
      </c>
      <c r="B93" s="241">
        <v>188</v>
      </c>
      <c r="C93" s="241">
        <v>174</v>
      </c>
      <c r="D93" s="241">
        <v>162</v>
      </c>
      <c r="E93" s="241">
        <v>149</v>
      </c>
      <c r="F93" s="110">
        <v>220</v>
      </c>
      <c r="G93" s="109">
        <v>213</v>
      </c>
      <c r="H93" s="107">
        <v>206</v>
      </c>
      <c r="I93" s="230">
        <v>198</v>
      </c>
      <c r="J93" s="106">
        <v>187</v>
      </c>
      <c r="K93" s="105">
        <v>182</v>
      </c>
      <c r="L93" s="99">
        <v>173</v>
      </c>
      <c r="M93" s="99">
        <v>170</v>
      </c>
      <c r="N93" s="101"/>
      <c r="O93" s="101"/>
      <c r="P93" s="101"/>
      <c r="Q93" s="113"/>
      <c r="R93" s="232"/>
      <c r="S93" s="114" t="s">
        <v>56</v>
      </c>
    </row>
    <row r="94" spans="1:19" ht="15.75" thickBot="1" x14ac:dyDescent="0.25">
      <c r="A94" s="98">
        <v>92</v>
      </c>
      <c r="B94" s="241">
        <v>188</v>
      </c>
      <c r="C94" s="241">
        <v>175</v>
      </c>
      <c r="D94" s="241">
        <v>162</v>
      </c>
      <c r="E94" s="241">
        <v>149</v>
      </c>
      <c r="F94" s="110">
        <v>221</v>
      </c>
      <c r="G94" s="109">
        <v>215</v>
      </c>
      <c r="H94" s="107">
        <v>207</v>
      </c>
      <c r="I94" s="230">
        <v>200</v>
      </c>
      <c r="J94" s="106">
        <v>188</v>
      </c>
      <c r="K94" s="105">
        <v>183</v>
      </c>
      <c r="L94" s="103">
        <v>174</v>
      </c>
      <c r="M94" s="99">
        <v>172</v>
      </c>
      <c r="N94" s="101"/>
      <c r="O94" s="101"/>
      <c r="P94" s="101"/>
      <c r="Q94" s="113"/>
      <c r="R94" s="113"/>
      <c r="S94" s="114" t="s">
        <v>56</v>
      </c>
    </row>
    <row r="95" spans="1:19" ht="15.75" thickBot="1" x14ac:dyDescent="0.25">
      <c r="A95" s="98">
        <v>93</v>
      </c>
      <c r="B95" s="241">
        <v>189</v>
      </c>
      <c r="C95" s="241">
        <v>175</v>
      </c>
      <c r="D95" s="241">
        <v>163</v>
      </c>
      <c r="E95" s="241">
        <v>150</v>
      </c>
      <c r="F95" s="110">
        <v>222</v>
      </c>
      <c r="G95" s="109">
        <v>216</v>
      </c>
      <c r="H95" s="107">
        <v>208</v>
      </c>
      <c r="I95" s="230">
        <v>201</v>
      </c>
      <c r="J95" s="106">
        <v>189</v>
      </c>
      <c r="K95" s="105">
        <v>184</v>
      </c>
      <c r="L95" s="99">
        <v>176</v>
      </c>
      <c r="M95" s="103">
        <v>173</v>
      </c>
      <c r="N95" s="233"/>
      <c r="O95" s="233"/>
      <c r="P95" s="233"/>
      <c r="Q95" s="234"/>
      <c r="R95" s="233"/>
      <c r="S95" s="114" t="s">
        <v>56</v>
      </c>
    </row>
    <row r="96" spans="1:19" ht="15.75" thickBot="1" x14ac:dyDescent="0.25">
      <c r="A96" s="98">
        <v>94</v>
      </c>
      <c r="B96" s="241">
        <v>189</v>
      </c>
      <c r="C96" s="241">
        <v>176</v>
      </c>
      <c r="D96" s="241">
        <v>163</v>
      </c>
      <c r="E96" s="241">
        <v>151</v>
      </c>
      <c r="F96" s="110">
        <v>223</v>
      </c>
      <c r="G96" s="109">
        <v>217</v>
      </c>
      <c r="H96" s="107">
        <v>210</v>
      </c>
      <c r="I96" s="231">
        <v>202</v>
      </c>
      <c r="J96" s="106">
        <v>191</v>
      </c>
      <c r="K96" s="105">
        <v>185</v>
      </c>
      <c r="L96" s="99">
        <v>177</v>
      </c>
      <c r="M96" s="99">
        <v>175</v>
      </c>
      <c r="N96" s="113"/>
      <c r="O96" s="113"/>
      <c r="P96" s="235"/>
      <c r="Q96" s="101"/>
      <c r="R96" s="235"/>
      <c r="S96" s="114" t="s">
        <v>57</v>
      </c>
    </row>
    <row r="97" spans="1:19" ht="15.75" thickBot="1" x14ac:dyDescent="0.25">
      <c r="A97" s="98">
        <v>95</v>
      </c>
      <c r="B97" s="241">
        <v>190</v>
      </c>
      <c r="C97" s="241">
        <v>176</v>
      </c>
      <c r="D97" s="241">
        <v>164</v>
      </c>
      <c r="E97" s="241">
        <v>151</v>
      </c>
      <c r="F97" s="110">
        <v>224</v>
      </c>
      <c r="G97" s="109">
        <v>218</v>
      </c>
      <c r="H97" s="107">
        <v>211</v>
      </c>
      <c r="I97" s="107">
        <v>204</v>
      </c>
      <c r="J97" s="112">
        <v>192</v>
      </c>
      <c r="K97" s="105">
        <v>186</v>
      </c>
      <c r="L97" s="99">
        <v>179</v>
      </c>
      <c r="M97" s="99">
        <v>177</v>
      </c>
      <c r="N97" s="113"/>
      <c r="O97" s="113"/>
      <c r="P97" s="235"/>
      <c r="Q97" s="235"/>
      <c r="R97" s="101"/>
      <c r="S97" s="114" t="s">
        <v>57</v>
      </c>
    </row>
    <row r="98" spans="1:19" ht="15.75" thickBot="1" x14ac:dyDescent="0.25">
      <c r="A98" s="98">
        <v>96</v>
      </c>
      <c r="B98" s="241">
        <v>190</v>
      </c>
      <c r="C98" s="241">
        <v>177</v>
      </c>
      <c r="D98" s="241">
        <v>164</v>
      </c>
      <c r="E98" s="241">
        <v>152</v>
      </c>
      <c r="F98" s="110">
        <v>225</v>
      </c>
      <c r="G98" s="109">
        <v>219</v>
      </c>
      <c r="H98" s="108">
        <v>212</v>
      </c>
      <c r="I98" s="107">
        <v>205</v>
      </c>
      <c r="J98" s="106">
        <v>194</v>
      </c>
      <c r="K98" s="106">
        <v>187</v>
      </c>
      <c r="L98" s="105">
        <v>180</v>
      </c>
      <c r="M98" s="99">
        <v>178</v>
      </c>
      <c r="N98" s="113"/>
      <c r="O98" s="113"/>
      <c r="P98" s="235"/>
      <c r="Q98" s="101"/>
      <c r="R98" s="101"/>
      <c r="S98" s="114" t="s">
        <v>57</v>
      </c>
    </row>
    <row r="99" spans="1:19" ht="15" x14ac:dyDescent="0.2">
      <c r="A99" s="98">
        <v>97</v>
      </c>
      <c r="B99" s="241">
        <v>191</v>
      </c>
      <c r="C99" s="241">
        <v>178</v>
      </c>
      <c r="D99" s="241">
        <v>165</v>
      </c>
      <c r="E99" s="241">
        <v>152</v>
      </c>
      <c r="F99" s="110">
        <v>227</v>
      </c>
      <c r="G99" s="110">
        <v>220</v>
      </c>
      <c r="H99" s="109">
        <v>213</v>
      </c>
      <c r="I99" s="107">
        <v>207</v>
      </c>
      <c r="J99" s="106">
        <v>195</v>
      </c>
      <c r="K99" s="106">
        <v>188</v>
      </c>
      <c r="L99" s="105">
        <v>181</v>
      </c>
      <c r="M99" s="99">
        <v>179</v>
      </c>
      <c r="N99" s="113"/>
      <c r="O99" s="113"/>
      <c r="P99" s="235"/>
      <c r="Q99" s="113"/>
      <c r="R99" s="113"/>
      <c r="S99" s="114" t="s">
        <v>58</v>
      </c>
    </row>
    <row r="100" spans="1:19" ht="15" x14ac:dyDescent="0.2">
      <c r="A100" s="98">
        <v>98</v>
      </c>
      <c r="B100" s="241">
        <v>191</v>
      </c>
      <c r="C100" s="241">
        <v>178</v>
      </c>
      <c r="D100" s="241">
        <v>165</v>
      </c>
      <c r="E100" s="241">
        <v>153</v>
      </c>
      <c r="F100" s="110">
        <v>228</v>
      </c>
      <c r="G100" s="110">
        <v>221</v>
      </c>
      <c r="H100" s="109">
        <v>214</v>
      </c>
      <c r="I100" s="107">
        <v>208</v>
      </c>
      <c r="J100" s="230">
        <v>196</v>
      </c>
      <c r="K100" s="106">
        <v>190</v>
      </c>
      <c r="L100" s="105">
        <v>183</v>
      </c>
      <c r="M100" s="105">
        <v>180</v>
      </c>
      <c r="N100" s="235"/>
      <c r="O100" s="235"/>
      <c r="P100" s="235"/>
      <c r="Q100" s="113"/>
      <c r="R100" s="113"/>
      <c r="S100" s="114" t="s">
        <v>58</v>
      </c>
    </row>
    <row r="101" spans="1:19" ht="15.75" thickBot="1" x14ac:dyDescent="0.25">
      <c r="A101" s="98">
        <v>99</v>
      </c>
      <c r="B101" s="241">
        <v>192</v>
      </c>
      <c r="C101" s="241">
        <v>179</v>
      </c>
      <c r="D101" s="241">
        <v>166</v>
      </c>
      <c r="E101" s="241">
        <v>153</v>
      </c>
      <c r="F101" s="110">
        <v>229</v>
      </c>
      <c r="G101" s="110">
        <v>222</v>
      </c>
      <c r="H101" s="109">
        <v>216</v>
      </c>
      <c r="I101" s="107">
        <v>210</v>
      </c>
      <c r="J101" s="230">
        <v>198</v>
      </c>
      <c r="K101" s="112">
        <v>191</v>
      </c>
      <c r="L101" s="105">
        <v>185</v>
      </c>
      <c r="M101" s="105">
        <v>181</v>
      </c>
      <c r="N101" s="113"/>
      <c r="O101" s="113"/>
      <c r="P101" s="235"/>
      <c r="Q101" s="235"/>
      <c r="R101" s="235"/>
      <c r="S101" s="114" t="s">
        <v>58</v>
      </c>
    </row>
    <row r="102" spans="1:19" ht="15.75" thickBot="1" x14ac:dyDescent="0.25">
      <c r="A102" s="98">
        <v>100</v>
      </c>
      <c r="B102" s="241">
        <v>192</v>
      </c>
      <c r="C102" s="241">
        <v>179</v>
      </c>
      <c r="D102" s="241">
        <v>166</v>
      </c>
      <c r="E102" s="241">
        <v>154</v>
      </c>
      <c r="F102" s="110">
        <v>230</v>
      </c>
      <c r="G102" s="110">
        <v>223</v>
      </c>
      <c r="H102" s="109">
        <v>217</v>
      </c>
      <c r="I102" s="108">
        <v>211</v>
      </c>
      <c r="J102" s="230">
        <v>200</v>
      </c>
      <c r="K102" s="106">
        <v>193</v>
      </c>
      <c r="L102" s="105">
        <v>186</v>
      </c>
      <c r="M102" s="105">
        <v>183</v>
      </c>
      <c r="N102" s="235"/>
      <c r="O102" s="235"/>
      <c r="P102" s="235"/>
      <c r="Q102" s="113"/>
      <c r="R102" s="113"/>
      <c r="S102" s="114" t="s">
        <v>58</v>
      </c>
    </row>
    <row r="103" spans="1:19" ht="15.75" thickBot="1" x14ac:dyDescent="0.25">
      <c r="A103" s="98">
        <v>101</v>
      </c>
      <c r="B103" s="241">
        <v>193</v>
      </c>
      <c r="C103" s="241">
        <v>180</v>
      </c>
      <c r="D103" s="241">
        <v>167</v>
      </c>
      <c r="E103" s="241">
        <v>154</v>
      </c>
      <c r="F103" s="111">
        <v>230</v>
      </c>
      <c r="G103" s="110">
        <v>224</v>
      </c>
      <c r="H103" s="109">
        <v>218</v>
      </c>
      <c r="I103" s="109">
        <v>213</v>
      </c>
      <c r="J103" s="231">
        <v>201</v>
      </c>
      <c r="K103" s="106">
        <v>194</v>
      </c>
      <c r="L103" s="106">
        <v>187</v>
      </c>
      <c r="M103" s="105">
        <v>185</v>
      </c>
      <c r="N103" s="113"/>
      <c r="O103" s="113"/>
      <c r="P103" s="235" t="s">
        <v>83</v>
      </c>
      <c r="Q103" s="235"/>
      <c r="R103" s="235"/>
      <c r="S103" s="114" t="s">
        <v>58</v>
      </c>
    </row>
    <row r="104" spans="1:19" ht="15" x14ac:dyDescent="0.2">
      <c r="A104" s="98">
        <v>102</v>
      </c>
      <c r="B104" s="241">
        <v>193</v>
      </c>
      <c r="C104" s="241">
        <v>180</v>
      </c>
      <c r="D104" s="241">
        <v>167</v>
      </c>
      <c r="E104" s="241">
        <v>155</v>
      </c>
      <c r="F104" s="111">
        <v>230</v>
      </c>
      <c r="G104" s="110">
        <v>226</v>
      </c>
      <c r="H104" s="109">
        <v>219</v>
      </c>
      <c r="I104" s="109">
        <v>214</v>
      </c>
      <c r="J104" s="230">
        <v>203</v>
      </c>
      <c r="K104" s="106">
        <v>195</v>
      </c>
      <c r="L104" s="106">
        <v>189</v>
      </c>
      <c r="M104" s="105">
        <v>186</v>
      </c>
      <c r="N104" s="235"/>
      <c r="O104" s="235"/>
      <c r="P104" s="235"/>
      <c r="Q104" s="113"/>
      <c r="R104" s="113"/>
      <c r="S104" s="114" t="s">
        <v>58</v>
      </c>
    </row>
    <row r="105" spans="1:19" ht="15" x14ac:dyDescent="0.2">
      <c r="A105" s="98">
        <v>103</v>
      </c>
      <c r="B105" s="241">
        <v>194</v>
      </c>
      <c r="C105" s="241">
        <v>181</v>
      </c>
      <c r="D105" s="241">
        <v>168</v>
      </c>
      <c r="E105" s="241">
        <v>156</v>
      </c>
      <c r="F105" s="111">
        <v>230</v>
      </c>
      <c r="G105" s="110">
        <v>227</v>
      </c>
      <c r="H105" s="110">
        <v>220</v>
      </c>
      <c r="I105" s="109">
        <v>215</v>
      </c>
      <c r="J105" s="107">
        <v>204</v>
      </c>
      <c r="K105" s="230">
        <v>196</v>
      </c>
      <c r="L105" s="106">
        <v>191</v>
      </c>
      <c r="M105" s="106">
        <v>187</v>
      </c>
      <c r="N105" s="113"/>
      <c r="O105" s="113"/>
      <c r="P105" s="235"/>
      <c r="Q105" s="235"/>
      <c r="R105" s="235"/>
      <c r="S105" s="114" t="s">
        <v>58</v>
      </c>
    </row>
    <row r="106" spans="1:19" ht="15.75" thickBot="1" x14ac:dyDescent="0.25">
      <c r="A106" s="98">
        <v>104</v>
      </c>
      <c r="B106" s="241">
        <v>194</v>
      </c>
      <c r="C106" s="241">
        <v>181</v>
      </c>
      <c r="D106" s="241">
        <v>169</v>
      </c>
      <c r="E106" s="241">
        <v>156</v>
      </c>
      <c r="F106" s="111">
        <v>230</v>
      </c>
      <c r="G106" s="110">
        <v>229</v>
      </c>
      <c r="H106" s="110">
        <v>221</v>
      </c>
      <c r="I106" s="109">
        <v>216</v>
      </c>
      <c r="J106" s="107">
        <v>205</v>
      </c>
      <c r="K106" s="230">
        <v>197</v>
      </c>
      <c r="L106" s="112">
        <v>192</v>
      </c>
      <c r="M106" s="106">
        <v>189</v>
      </c>
      <c r="N106" s="235"/>
      <c r="O106" s="235"/>
      <c r="P106" s="235"/>
      <c r="Q106" s="113"/>
      <c r="R106" s="113"/>
      <c r="S106" s="114" t="s">
        <v>58</v>
      </c>
    </row>
    <row r="107" spans="1:19" ht="15" x14ac:dyDescent="0.2">
      <c r="A107" s="98">
        <v>105</v>
      </c>
      <c r="B107" s="241">
        <v>194</v>
      </c>
      <c r="C107" s="241">
        <v>182</v>
      </c>
      <c r="D107" s="241">
        <v>169</v>
      </c>
      <c r="E107" s="241">
        <v>157</v>
      </c>
      <c r="F107" s="111">
        <v>230</v>
      </c>
      <c r="G107" s="110">
        <v>230</v>
      </c>
      <c r="H107" s="110">
        <v>222</v>
      </c>
      <c r="I107" s="109">
        <v>217</v>
      </c>
      <c r="J107" s="107">
        <v>206</v>
      </c>
      <c r="K107" s="230">
        <v>199</v>
      </c>
      <c r="L107" s="106">
        <v>194</v>
      </c>
      <c r="M107" s="106">
        <v>190</v>
      </c>
      <c r="N107" s="115"/>
      <c r="O107" s="115"/>
      <c r="P107" s="235"/>
      <c r="Q107" s="235"/>
      <c r="R107" s="235"/>
      <c r="S107" s="116" t="s">
        <v>59</v>
      </c>
    </row>
    <row r="108" spans="1:19" ht="15.75" thickBot="1" x14ac:dyDescent="0.25">
      <c r="A108" s="98">
        <v>106</v>
      </c>
      <c r="B108" s="241">
        <v>195</v>
      </c>
      <c r="C108" s="241">
        <v>182</v>
      </c>
      <c r="D108" s="241">
        <v>170</v>
      </c>
      <c r="E108" s="241">
        <v>157</v>
      </c>
      <c r="F108" s="111">
        <v>230</v>
      </c>
      <c r="G108" s="111">
        <v>230</v>
      </c>
      <c r="H108" s="110">
        <v>223</v>
      </c>
      <c r="I108" s="109">
        <v>218</v>
      </c>
      <c r="J108" s="107">
        <v>208</v>
      </c>
      <c r="K108" s="230">
        <v>200</v>
      </c>
      <c r="L108" s="106">
        <v>195</v>
      </c>
      <c r="M108" s="112">
        <v>191</v>
      </c>
      <c r="N108" s="234"/>
      <c r="O108" s="118"/>
      <c r="P108" s="234"/>
      <c r="Q108" s="234"/>
      <c r="R108" s="234"/>
      <c r="S108" s="116" t="s">
        <v>59</v>
      </c>
    </row>
    <row r="109" spans="1:19" ht="15.75" thickBot="1" x14ac:dyDescent="0.25">
      <c r="A109" s="98">
        <v>107</v>
      </c>
      <c r="B109" s="241">
        <v>195</v>
      </c>
      <c r="C109" s="241">
        <v>183</v>
      </c>
      <c r="D109" s="241">
        <v>170</v>
      </c>
      <c r="E109" s="241">
        <v>158</v>
      </c>
      <c r="F109" s="111">
        <v>230</v>
      </c>
      <c r="G109" s="111">
        <v>230</v>
      </c>
      <c r="H109" s="110">
        <v>224</v>
      </c>
      <c r="I109" s="109">
        <v>219</v>
      </c>
      <c r="J109" s="107">
        <v>210</v>
      </c>
      <c r="K109" s="231">
        <v>201</v>
      </c>
      <c r="L109" s="230">
        <v>196</v>
      </c>
      <c r="M109" s="106">
        <v>193</v>
      </c>
      <c r="N109" s="115"/>
      <c r="O109" s="115"/>
      <c r="P109" s="115"/>
      <c r="Q109" s="235"/>
      <c r="R109" s="235"/>
      <c r="S109" s="240" t="s">
        <v>86</v>
      </c>
    </row>
    <row r="110" spans="1:19" ht="15" x14ac:dyDescent="0.2">
      <c r="A110" s="98">
        <v>108</v>
      </c>
      <c r="B110" s="241">
        <v>196</v>
      </c>
      <c r="C110" s="241">
        <v>183</v>
      </c>
      <c r="D110" s="241">
        <v>171</v>
      </c>
      <c r="E110" s="241">
        <v>158</v>
      </c>
      <c r="F110" s="111">
        <v>230</v>
      </c>
      <c r="G110" s="111">
        <v>230</v>
      </c>
      <c r="H110" s="110">
        <v>226</v>
      </c>
      <c r="I110" s="110">
        <v>220</v>
      </c>
      <c r="J110" s="107">
        <v>211</v>
      </c>
      <c r="K110" s="230">
        <v>203</v>
      </c>
      <c r="L110" s="230">
        <v>197</v>
      </c>
      <c r="M110" s="106">
        <v>195</v>
      </c>
      <c r="N110" s="115"/>
      <c r="O110" s="115"/>
      <c r="P110" s="115"/>
      <c r="Q110" s="115"/>
      <c r="R110" s="235"/>
      <c r="S110" s="240" t="s">
        <v>86</v>
      </c>
    </row>
    <row r="111" spans="1:19" ht="15.75" thickBot="1" x14ac:dyDescent="0.25">
      <c r="A111" s="98">
        <v>109</v>
      </c>
      <c r="B111" s="241">
        <v>196</v>
      </c>
      <c r="C111" s="241">
        <v>184</v>
      </c>
      <c r="D111" s="241">
        <v>171</v>
      </c>
      <c r="E111" s="241">
        <v>159</v>
      </c>
      <c r="F111" s="111">
        <v>230</v>
      </c>
      <c r="G111" s="111">
        <v>230</v>
      </c>
      <c r="H111" s="110">
        <v>227</v>
      </c>
      <c r="I111" s="110">
        <v>221</v>
      </c>
      <c r="J111" s="108">
        <v>212</v>
      </c>
      <c r="K111" s="107">
        <v>204</v>
      </c>
      <c r="L111" s="230">
        <v>199</v>
      </c>
      <c r="M111" s="230">
        <v>196</v>
      </c>
      <c r="N111" s="115"/>
      <c r="O111" s="115"/>
      <c r="P111" s="115"/>
      <c r="Q111" s="235"/>
      <c r="R111" s="115"/>
      <c r="S111" s="240" t="s">
        <v>86</v>
      </c>
    </row>
    <row r="112" spans="1:19" ht="15" x14ac:dyDescent="0.2">
      <c r="A112" s="98">
        <v>110</v>
      </c>
      <c r="B112" s="241">
        <v>197</v>
      </c>
      <c r="C112" s="241">
        <v>184</v>
      </c>
      <c r="D112" s="241">
        <v>172</v>
      </c>
      <c r="E112" s="241">
        <v>160</v>
      </c>
      <c r="F112" s="111">
        <v>230</v>
      </c>
      <c r="G112" s="111">
        <v>230</v>
      </c>
      <c r="H112" s="110">
        <v>229</v>
      </c>
      <c r="I112" s="110">
        <v>222</v>
      </c>
      <c r="J112" s="109">
        <v>213</v>
      </c>
      <c r="K112" s="107">
        <v>206</v>
      </c>
      <c r="L112" s="230">
        <v>200</v>
      </c>
      <c r="M112" s="230">
        <v>197</v>
      </c>
      <c r="N112" s="115"/>
      <c r="O112" s="115"/>
      <c r="P112" s="115" t="s">
        <v>84</v>
      </c>
      <c r="Q112" s="115"/>
      <c r="R112" s="235"/>
      <c r="S112" s="240" t="s">
        <v>86</v>
      </c>
    </row>
    <row r="113" spans="1:19" ht="15.75" thickBot="1" x14ac:dyDescent="0.25">
      <c r="A113" s="98">
        <v>111</v>
      </c>
      <c r="B113" s="241">
        <v>197</v>
      </c>
      <c r="C113" s="241">
        <v>185</v>
      </c>
      <c r="D113" s="241">
        <v>172</v>
      </c>
      <c r="E113" s="241">
        <v>160</v>
      </c>
      <c r="F113" s="111">
        <v>230</v>
      </c>
      <c r="G113" s="111">
        <v>230</v>
      </c>
      <c r="H113" s="110">
        <v>230</v>
      </c>
      <c r="I113" s="110">
        <v>223</v>
      </c>
      <c r="J113" s="109">
        <v>214</v>
      </c>
      <c r="K113" s="107">
        <v>208</v>
      </c>
      <c r="L113" s="231">
        <v>202</v>
      </c>
      <c r="M113" s="230">
        <v>199</v>
      </c>
      <c r="N113" s="115"/>
      <c r="O113" s="117"/>
      <c r="P113" s="115"/>
      <c r="Q113" s="115"/>
      <c r="R113" s="115"/>
      <c r="S113" s="240" t="s">
        <v>62</v>
      </c>
    </row>
    <row r="114" spans="1:19" ht="15" x14ac:dyDescent="0.2">
      <c r="A114" s="98">
        <v>112</v>
      </c>
      <c r="B114" s="241">
        <v>198</v>
      </c>
      <c r="C114" s="241">
        <v>185</v>
      </c>
      <c r="D114" s="241">
        <v>173</v>
      </c>
      <c r="E114" s="241">
        <v>161</v>
      </c>
      <c r="F114" s="111">
        <v>230</v>
      </c>
      <c r="G114" s="111">
        <v>230</v>
      </c>
      <c r="H114" s="111">
        <v>230</v>
      </c>
      <c r="I114" s="110">
        <v>225</v>
      </c>
      <c r="J114" s="109">
        <v>216</v>
      </c>
      <c r="K114" s="107">
        <v>209</v>
      </c>
      <c r="L114" s="230">
        <v>203</v>
      </c>
      <c r="M114" s="230">
        <v>200</v>
      </c>
      <c r="N114" s="117"/>
      <c r="O114" s="117"/>
      <c r="P114" s="115"/>
      <c r="Q114" s="115"/>
      <c r="R114" s="115"/>
      <c r="S114" s="240" t="s">
        <v>62</v>
      </c>
    </row>
    <row r="115" spans="1:19" ht="15.75" thickBot="1" x14ac:dyDescent="0.25">
      <c r="A115" s="98">
        <v>113</v>
      </c>
      <c r="B115" s="241">
        <v>198</v>
      </c>
      <c r="C115" s="241">
        <v>186</v>
      </c>
      <c r="D115" s="241">
        <v>173</v>
      </c>
      <c r="E115" s="241">
        <v>161</v>
      </c>
      <c r="F115" s="111">
        <v>230</v>
      </c>
      <c r="G115" s="111">
        <v>230</v>
      </c>
      <c r="H115" s="111">
        <v>230</v>
      </c>
      <c r="I115" s="110">
        <v>227</v>
      </c>
      <c r="J115" s="109">
        <v>217</v>
      </c>
      <c r="K115" s="107">
        <v>210</v>
      </c>
      <c r="L115" s="107">
        <v>204</v>
      </c>
      <c r="M115" s="231">
        <v>202</v>
      </c>
      <c r="N115" s="118"/>
      <c r="O115" s="236"/>
      <c r="P115" s="118"/>
      <c r="Q115" s="118"/>
      <c r="R115" s="118"/>
      <c r="S115" s="240" t="s">
        <v>62</v>
      </c>
    </row>
    <row r="116" spans="1:19" ht="15" x14ac:dyDescent="0.2">
      <c r="A116" s="98">
        <v>114</v>
      </c>
      <c r="B116" s="241">
        <v>199</v>
      </c>
      <c r="C116" s="241">
        <v>187</v>
      </c>
      <c r="D116" s="241">
        <v>174</v>
      </c>
      <c r="E116" s="241">
        <v>162</v>
      </c>
      <c r="F116" s="111">
        <v>230</v>
      </c>
      <c r="G116" s="111">
        <v>230</v>
      </c>
      <c r="H116" s="111">
        <v>230</v>
      </c>
      <c r="I116" s="110">
        <v>228</v>
      </c>
      <c r="J116" s="109">
        <v>218</v>
      </c>
      <c r="K116" s="107">
        <v>211</v>
      </c>
      <c r="L116" s="107">
        <v>206</v>
      </c>
      <c r="M116" s="230">
        <v>203</v>
      </c>
      <c r="N116" s="117"/>
      <c r="O116" s="117"/>
      <c r="P116" s="117"/>
      <c r="Q116" s="115"/>
      <c r="R116" s="117"/>
      <c r="S116" s="240" t="s">
        <v>87</v>
      </c>
    </row>
    <row r="117" spans="1:19" ht="15.75" thickBot="1" x14ac:dyDescent="0.25">
      <c r="A117" s="98">
        <v>115</v>
      </c>
      <c r="B117" s="241">
        <v>199</v>
      </c>
      <c r="C117" s="241">
        <v>187</v>
      </c>
      <c r="D117" s="241">
        <v>174</v>
      </c>
      <c r="E117" s="241">
        <v>162</v>
      </c>
      <c r="F117" s="111">
        <v>230</v>
      </c>
      <c r="G117" s="111">
        <v>230</v>
      </c>
      <c r="H117" s="111">
        <v>230</v>
      </c>
      <c r="I117" s="110">
        <v>229</v>
      </c>
      <c r="J117" s="109">
        <v>219</v>
      </c>
      <c r="K117" s="108">
        <v>212</v>
      </c>
      <c r="L117" s="107">
        <v>207</v>
      </c>
      <c r="M117" s="107">
        <v>204</v>
      </c>
      <c r="N117" s="117"/>
      <c r="O117" s="117"/>
      <c r="P117" s="117"/>
      <c r="Q117" s="117"/>
      <c r="R117" s="115"/>
      <c r="S117" s="240" t="s">
        <v>87</v>
      </c>
    </row>
    <row r="118" spans="1:19" ht="15" x14ac:dyDescent="0.2">
      <c r="A118" s="98">
        <v>116</v>
      </c>
      <c r="B118" s="241">
        <v>200</v>
      </c>
      <c r="C118" s="241">
        <v>188</v>
      </c>
      <c r="D118" s="241">
        <v>175</v>
      </c>
      <c r="E118" s="241">
        <v>163</v>
      </c>
      <c r="F118" s="111">
        <v>230</v>
      </c>
      <c r="G118" s="111">
        <v>230</v>
      </c>
      <c r="H118" s="111">
        <v>230</v>
      </c>
      <c r="I118" s="110">
        <v>230</v>
      </c>
      <c r="J118" s="110">
        <v>220</v>
      </c>
      <c r="K118" s="109">
        <v>213</v>
      </c>
      <c r="L118" s="107">
        <v>209</v>
      </c>
      <c r="M118" s="107">
        <v>206</v>
      </c>
      <c r="N118" s="117"/>
      <c r="O118" s="117"/>
      <c r="P118" s="117"/>
      <c r="Q118" s="115"/>
      <c r="R118" s="117"/>
      <c r="S118" s="240" t="s">
        <v>87</v>
      </c>
    </row>
    <row r="119" spans="1:19" ht="15" x14ac:dyDescent="0.2">
      <c r="A119" s="98">
        <v>117</v>
      </c>
      <c r="B119" s="241">
        <v>200</v>
      </c>
      <c r="C119" s="241">
        <v>188</v>
      </c>
      <c r="D119" s="241">
        <v>175</v>
      </c>
      <c r="E119" s="241">
        <v>163</v>
      </c>
      <c r="F119" s="111">
        <v>230</v>
      </c>
      <c r="G119" s="111">
        <v>230</v>
      </c>
      <c r="H119" s="111">
        <v>230</v>
      </c>
      <c r="I119" s="111">
        <v>230</v>
      </c>
      <c r="J119" s="110">
        <v>221</v>
      </c>
      <c r="K119" s="109">
        <v>214</v>
      </c>
      <c r="L119" s="107">
        <v>211</v>
      </c>
      <c r="M119" s="107">
        <v>207</v>
      </c>
      <c r="N119" s="117"/>
      <c r="O119" s="117"/>
      <c r="P119" s="117" t="s">
        <v>85</v>
      </c>
      <c r="Q119" s="117"/>
      <c r="R119" s="115"/>
      <c r="S119" s="240" t="s">
        <v>87</v>
      </c>
    </row>
    <row r="120" spans="1:19" ht="15.75" thickBot="1" x14ac:dyDescent="0.25">
      <c r="A120" s="98">
        <v>118</v>
      </c>
      <c r="B120" s="241">
        <v>201</v>
      </c>
      <c r="C120" s="241">
        <v>189</v>
      </c>
      <c r="D120" s="241">
        <v>176</v>
      </c>
      <c r="E120" s="241">
        <v>164</v>
      </c>
      <c r="F120" s="111">
        <v>230</v>
      </c>
      <c r="G120" s="111">
        <v>230</v>
      </c>
      <c r="H120" s="111">
        <v>230</v>
      </c>
      <c r="I120" s="111">
        <v>230</v>
      </c>
      <c r="J120" s="110">
        <v>222</v>
      </c>
      <c r="K120" s="109">
        <v>216</v>
      </c>
      <c r="L120" s="108">
        <v>212</v>
      </c>
      <c r="M120" s="107">
        <v>208</v>
      </c>
      <c r="N120" s="117"/>
      <c r="O120" s="111"/>
      <c r="P120" s="117"/>
      <c r="Q120" s="117"/>
      <c r="R120" s="117"/>
      <c r="S120" s="119" t="s">
        <v>65</v>
      </c>
    </row>
    <row r="121" spans="1:19" ht="15" x14ac:dyDescent="0.2">
      <c r="A121" s="98">
        <v>119</v>
      </c>
      <c r="B121" s="241">
        <v>201</v>
      </c>
      <c r="C121" s="241">
        <v>189</v>
      </c>
      <c r="D121" s="241">
        <v>176</v>
      </c>
      <c r="E121" s="241">
        <v>165</v>
      </c>
      <c r="F121" s="111">
        <v>230</v>
      </c>
      <c r="G121" s="111">
        <v>230</v>
      </c>
      <c r="H121" s="111">
        <v>230</v>
      </c>
      <c r="I121" s="111">
        <v>230</v>
      </c>
      <c r="J121" s="110">
        <v>224</v>
      </c>
      <c r="K121" s="109">
        <v>217</v>
      </c>
      <c r="L121" s="109">
        <v>213</v>
      </c>
      <c r="M121" s="107">
        <v>210</v>
      </c>
      <c r="N121" s="111"/>
      <c r="O121" s="111"/>
      <c r="P121" s="117"/>
      <c r="Q121" s="117"/>
      <c r="R121" s="117"/>
      <c r="S121" s="119" t="s">
        <v>65</v>
      </c>
    </row>
    <row r="122" spans="1:19" ht="15.75" thickBot="1" x14ac:dyDescent="0.25">
      <c r="A122" s="98">
        <v>120</v>
      </c>
      <c r="B122" s="241">
        <v>202</v>
      </c>
      <c r="C122" s="241">
        <v>190</v>
      </c>
      <c r="D122" s="241">
        <v>177</v>
      </c>
      <c r="E122" s="241">
        <v>165</v>
      </c>
      <c r="F122" s="111">
        <v>230</v>
      </c>
      <c r="G122" s="111">
        <v>230</v>
      </c>
      <c r="H122" s="111">
        <v>230</v>
      </c>
      <c r="I122" s="111">
        <v>230</v>
      </c>
      <c r="J122" s="110">
        <v>225</v>
      </c>
      <c r="K122" s="109">
        <v>218</v>
      </c>
      <c r="L122" s="109">
        <v>215</v>
      </c>
      <c r="M122" s="108">
        <v>212</v>
      </c>
      <c r="N122" s="236"/>
      <c r="O122" s="237"/>
      <c r="P122" s="236"/>
      <c r="Q122" s="236"/>
      <c r="R122" s="236"/>
      <c r="S122" s="119" t="s">
        <v>65</v>
      </c>
    </row>
    <row r="123" spans="1:19" ht="15" x14ac:dyDescent="0.2">
      <c r="A123" s="98">
        <v>121</v>
      </c>
      <c r="B123" s="241">
        <v>202</v>
      </c>
      <c r="C123" s="241">
        <v>190</v>
      </c>
      <c r="D123" s="241">
        <v>178</v>
      </c>
      <c r="E123" s="241">
        <v>166</v>
      </c>
      <c r="F123" s="111">
        <v>230</v>
      </c>
      <c r="G123" s="111">
        <v>230</v>
      </c>
      <c r="H123" s="111">
        <v>230</v>
      </c>
      <c r="I123" s="111">
        <v>230</v>
      </c>
      <c r="J123" s="110">
        <v>226</v>
      </c>
      <c r="K123" s="109">
        <v>219</v>
      </c>
      <c r="L123" s="109">
        <v>216</v>
      </c>
      <c r="M123" s="109">
        <v>213</v>
      </c>
      <c r="N123" s="111"/>
      <c r="O123" s="117"/>
      <c r="P123" s="238"/>
      <c r="Q123" s="238"/>
      <c r="R123" s="238"/>
      <c r="S123" s="119" t="s">
        <v>66</v>
      </c>
    </row>
    <row r="124" spans="1:19" ht="15" x14ac:dyDescent="0.2">
      <c r="A124" s="98">
        <v>122</v>
      </c>
      <c r="B124" s="241">
        <v>203</v>
      </c>
      <c r="C124" s="241">
        <v>191</v>
      </c>
      <c r="D124" s="241">
        <v>178</v>
      </c>
      <c r="E124" s="241">
        <v>166</v>
      </c>
      <c r="F124" s="111">
        <v>230</v>
      </c>
      <c r="G124" s="111">
        <v>230</v>
      </c>
      <c r="H124" s="111">
        <v>230</v>
      </c>
      <c r="I124" s="111">
        <v>230</v>
      </c>
      <c r="J124" s="110">
        <v>227</v>
      </c>
      <c r="K124" s="110">
        <v>220</v>
      </c>
      <c r="L124" s="109">
        <v>218</v>
      </c>
      <c r="M124" s="109">
        <v>214</v>
      </c>
      <c r="N124" s="117"/>
      <c r="O124" s="111"/>
      <c r="P124" s="111"/>
      <c r="Q124" s="111"/>
      <c r="R124" s="111"/>
      <c r="S124" s="119" t="s">
        <v>66</v>
      </c>
    </row>
    <row r="125" spans="1:19" ht="15" x14ac:dyDescent="0.2">
      <c r="A125" s="98">
        <v>123</v>
      </c>
      <c r="B125" s="241">
        <v>203</v>
      </c>
      <c r="C125" s="241">
        <v>191</v>
      </c>
      <c r="D125" s="241">
        <v>179</v>
      </c>
      <c r="E125" s="241">
        <v>167</v>
      </c>
      <c r="F125" s="111">
        <v>230</v>
      </c>
      <c r="G125" s="111">
        <v>230</v>
      </c>
      <c r="H125" s="111">
        <v>230</v>
      </c>
      <c r="I125" s="111">
        <v>230</v>
      </c>
      <c r="J125" s="110">
        <v>229</v>
      </c>
      <c r="K125" s="110">
        <v>221</v>
      </c>
      <c r="L125" s="109">
        <v>219</v>
      </c>
      <c r="M125" s="109">
        <v>215</v>
      </c>
      <c r="N125" s="117"/>
      <c r="O125" s="117"/>
      <c r="P125" s="239"/>
      <c r="Q125" s="111"/>
      <c r="R125" s="111"/>
      <c r="S125" s="119" t="s">
        <v>66</v>
      </c>
    </row>
    <row r="126" spans="1:19" ht="15" x14ac:dyDescent="0.2">
      <c r="A126" s="98">
        <v>124</v>
      </c>
      <c r="B126" s="241">
        <v>204</v>
      </c>
      <c r="C126" s="241">
        <v>192</v>
      </c>
      <c r="D126" s="241">
        <v>179</v>
      </c>
      <c r="E126" s="241">
        <v>167</v>
      </c>
      <c r="F126" s="111">
        <v>230</v>
      </c>
      <c r="G126" s="111">
        <v>230</v>
      </c>
      <c r="H126" s="111">
        <v>230</v>
      </c>
      <c r="I126" s="111">
        <v>230</v>
      </c>
      <c r="J126" s="110">
        <v>230</v>
      </c>
      <c r="K126" s="110">
        <v>222</v>
      </c>
      <c r="L126" s="110">
        <v>220</v>
      </c>
      <c r="M126" s="109">
        <v>216</v>
      </c>
      <c r="N126" s="111"/>
      <c r="O126" s="117"/>
      <c r="P126" s="239" t="s">
        <v>67</v>
      </c>
      <c r="Q126" s="111"/>
      <c r="R126" s="111"/>
      <c r="S126" s="119" t="s">
        <v>66</v>
      </c>
    </row>
    <row r="127" spans="1:19" ht="15" x14ac:dyDescent="0.2">
      <c r="A127" s="98">
        <v>125</v>
      </c>
      <c r="B127" s="241">
        <v>204</v>
      </c>
      <c r="C127" s="241">
        <v>192</v>
      </c>
      <c r="D127" s="241">
        <v>180</v>
      </c>
      <c r="E127" s="241">
        <v>168</v>
      </c>
      <c r="F127" s="111">
        <v>230</v>
      </c>
      <c r="G127" s="111">
        <v>230</v>
      </c>
      <c r="H127" s="111">
        <v>230</v>
      </c>
      <c r="I127" s="111">
        <v>230</v>
      </c>
      <c r="J127" s="111">
        <v>230</v>
      </c>
      <c r="K127" s="110">
        <v>223</v>
      </c>
      <c r="L127" s="110">
        <v>222</v>
      </c>
      <c r="M127" s="109">
        <v>217</v>
      </c>
      <c r="N127" s="111"/>
      <c r="O127" s="111"/>
      <c r="P127" s="239"/>
      <c r="Q127" s="111"/>
      <c r="R127" s="111"/>
      <c r="S127" s="119" t="s">
        <v>67</v>
      </c>
    </row>
    <row r="128" spans="1:19" ht="15" x14ac:dyDescent="0.2">
      <c r="A128" s="98">
        <v>126</v>
      </c>
      <c r="B128" s="241">
        <v>205</v>
      </c>
      <c r="C128" s="241">
        <v>193</v>
      </c>
      <c r="D128" s="241">
        <v>180</v>
      </c>
      <c r="E128" s="241">
        <v>168</v>
      </c>
      <c r="F128" s="111">
        <v>230</v>
      </c>
      <c r="G128" s="111">
        <v>230</v>
      </c>
      <c r="H128" s="111">
        <v>230</v>
      </c>
      <c r="I128" s="111">
        <v>230</v>
      </c>
      <c r="J128" s="111">
        <v>230</v>
      </c>
      <c r="K128" s="110">
        <v>225</v>
      </c>
      <c r="L128" s="110">
        <v>224</v>
      </c>
      <c r="M128" s="109">
        <v>218</v>
      </c>
      <c r="N128" s="111"/>
      <c r="O128" s="111"/>
      <c r="P128" s="239"/>
      <c r="Q128" s="111"/>
      <c r="R128" s="111"/>
      <c r="S128" s="119" t="s">
        <v>67</v>
      </c>
    </row>
    <row r="129" spans="1:19" ht="15" x14ac:dyDescent="0.2">
      <c r="A129" s="98">
        <v>127</v>
      </c>
      <c r="B129" s="241">
        <v>206</v>
      </c>
      <c r="C129" s="241">
        <v>193</v>
      </c>
      <c r="D129" s="241">
        <v>181</v>
      </c>
      <c r="E129" s="241">
        <v>169</v>
      </c>
      <c r="F129" s="111">
        <v>230</v>
      </c>
      <c r="G129" s="111">
        <v>230</v>
      </c>
      <c r="H129" s="111">
        <v>230</v>
      </c>
      <c r="I129" s="111">
        <v>230</v>
      </c>
      <c r="J129" s="111">
        <v>230</v>
      </c>
      <c r="K129" s="110">
        <v>226</v>
      </c>
      <c r="L129" s="110">
        <v>225</v>
      </c>
      <c r="M129" s="109">
        <v>219</v>
      </c>
      <c r="N129" s="111"/>
      <c r="O129" s="111"/>
      <c r="P129" s="239"/>
      <c r="Q129" s="111"/>
      <c r="R129" s="111"/>
      <c r="S129" s="119" t="s">
        <v>67</v>
      </c>
    </row>
    <row r="130" spans="1:19" ht="15" x14ac:dyDescent="0.2">
      <c r="A130" s="98">
        <v>128</v>
      </c>
      <c r="B130" s="241">
        <v>206</v>
      </c>
      <c r="C130" s="241">
        <v>194</v>
      </c>
      <c r="D130" s="241">
        <v>181</v>
      </c>
      <c r="E130" s="241">
        <v>170</v>
      </c>
      <c r="F130" s="111">
        <v>230</v>
      </c>
      <c r="G130" s="111">
        <v>230</v>
      </c>
      <c r="H130" s="111">
        <v>230</v>
      </c>
      <c r="I130" s="111">
        <v>230</v>
      </c>
      <c r="J130" s="111">
        <v>230</v>
      </c>
      <c r="K130" s="110">
        <v>227</v>
      </c>
      <c r="L130" s="110">
        <v>226</v>
      </c>
      <c r="M130" s="110">
        <v>220</v>
      </c>
      <c r="N130" s="111"/>
      <c r="O130" s="111"/>
      <c r="P130" s="239"/>
      <c r="Q130" s="111"/>
      <c r="R130" s="111"/>
      <c r="S130" s="119" t="s">
        <v>67</v>
      </c>
    </row>
    <row r="131" spans="1:19" ht="15" x14ac:dyDescent="0.2">
      <c r="A131" s="98">
        <v>129</v>
      </c>
      <c r="B131" s="241">
        <v>207</v>
      </c>
      <c r="C131" s="241">
        <v>194</v>
      </c>
      <c r="D131" s="241">
        <v>182</v>
      </c>
      <c r="E131" s="241">
        <v>170</v>
      </c>
      <c r="F131" s="111">
        <v>230</v>
      </c>
      <c r="G131" s="111">
        <v>230</v>
      </c>
      <c r="H131" s="111">
        <v>230</v>
      </c>
      <c r="I131" s="111">
        <v>230</v>
      </c>
      <c r="J131" s="111">
        <v>230</v>
      </c>
      <c r="K131" s="110">
        <v>228</v>
      </c>
      <c r="L131" s="110">
        <v>228</v>
      </c>
      <c r="M131" s="110">
        <v>221</v>
      </c>
      <c r="N131" s="111"/>
      <c r="O131" s="111"/>
      <c r="P131" s="239"/>
      <c r="Q131" s="111"/>
      <c r="R131" s="111"/>
      <c r="S131" s="119" t="s">
        <v>67</v>
      </c>
    </row>
    <row r="132" spans="1:19" ht="15" x14ac:dyDescent="0.2">
      <c r="A132" s="98">
        <v>130</v>
      </c>
      <c r="B132" s="241">
        <v>207</v>
      </c>
      <c r="C132" s="241">
        <v>195</v>
      </c>
      <c r="D132" s="241">
        <v>182</v>
      </c>
      <c r="E132" s="241">
        <v>171</v>
      </c>
      <c r="F132" s="111">
        <v>230</v>
      </c>
      <c r="G132" s="111">
        <v>230</v>
      </c>
      <c r="H132" s="111">
        <v>230</v>
      </c>
      <c r="I132" s="111">
        <v>230</v>
      </c>
      <c r="J132" s="111">
        <v>230</v>
      </c>
      <c r="K132" s="110">
        <v>230</v>
      </c>
      <c r="L132" s="110">
        <v>229</v>
      </c>
      <c r="M132" s="110">
        <v>223</v>
      </c>
      <c r="N132" s="111"/>
      <c r="O132" s="111"/>
      <c r="P132" s="239"/>
      <c r="Q132" s="111"/>
      <c r="R132" s="111"/>
      <c r="S132" s="119" t="s">
        <v>67</v>
      </c>
    </row>
    <row r="133" spans="1:19" ht="15" x14ac:dyDescent="0.2">
      <c r="A133" s="98">
        <v>131</v>
      </c>
      <c r="B133" s="241">
        <v>208</v>
      </c>
      <c r="C133" s="241">
        <v>196</v>
      </c>
      <c r="D133" s="241">
        <v>183</v>
      </c>
      <c r="E133" s="241">
        <v>171</v>
      </c>
      <c r="F133" s="111">
        <v>230</v>
      </c>
      <c r="G133" s="111">
        <v>230</v>
      </c>
      <c r="H133" s="111">
        <v>230</v>
      </c>
      <c r="I133" s="111">
        <v>230</v>
      </c>
      <c r="J133" s="111">
        <v>230</v>
      </c>
      <c r="K133" s="111">
        <v>230</v>
      </c>
      <c r="L133" s="110">
        <v>230</v>
      </c>
      <c r="M133" s="110">
        <v>224</v>
      </c>
      <c r="N133" s="111"/>
      <c r="O133" s="111"/>
      <c r="P133" s="239"/>
      <c r="Q133" s="111"/>
      <c r="R133" s="111"/>
      <c r="S133" s="119" t="s">
        <v>67</v>
      </c>
    </row>
    <row r="134" spans="1:19" ht="15" x14ac:dyDescent="0.2">
      <c r="A134" s="98">
        <v>132</v>
      </c>
      <c r="B134" s="241">
        <v>208</v>
      </c>
      <c r="C134" s="241">
        <v>196</v>
      </c>
      <c r="D134" s="241">
        <v>183</v>
      </c>
      <c r="E134" s="241">
        <v>172</v>
      </c>
      <c r="F134" s="111">
        <v>230</v>
      </c>
      <c r="G134" s="111">
        <v>230</v>
      </c>
      <c r="H134" s="111">
        <v>230</v>
      </c>
      <c r="I134" s="111">
        <v>230</v>
      </c>
      <c r="J134" s="111">
        <v>230</v>
      </c>
      <c r="K134" s="111">
        <v>230</v>
      </c>
      <c r="L134" s="111">
        <v>230</v>
      </c>
      <c r="M134" s="110">
        <v>225</v>
      </c>
      <c r="N134" s="111"/>
      <c r="O134" s="111"/>
      <c r="P134" s="239"/>
      <c r="Q134" s="111"/>
      <c r="R134" s="111"/>
      <c r="S134" s="119" t="s">
        <v>67</v>
      </c>
    </row>
    <row r="135" spans="1:19" ht="15" x14ac:dyDescent="0.2">
      <c r="A135" s="98">
        <v>133</v>
      </c>
      <c r="B135" s="241">
        <v>209</v>
      </c>
      <c r="C135" s="241">
        <v>197</v>
      </c>
      <c r="D135" s="241">
        <v>184</v>
      </c>
      <c r="E135" s="241">
        <v>172</v>
      </c>
      <c r="F135" s="111">
        <v>230</v>
      </c>
      <c r="G135" s="111">
        <v>230</v>
      </c>
      <c r="H135" s="111">
        <v>230</v>
      </c>
      <c r="I135" s="111">
        <v>230</v>
      </c>
      <c r="J135" s="111">
        <v>230</v>
      </c>
      <c r="K135" s="111">
        <v>230</v>
      </c>
      <c r="L135" s="111">
        <v>230</v>
      </c>
      <c r="M135" s="110">
        <v>227</v>
      </c>
      <c r="N135" s="111"/>
      <c r="O135" s="111"/>
      <c r="P135" s="239"/>
      <c r="Q135" s="111"/>
      <c r="R135" s="111"/>
      <c r="S135" s="119" t="s">
        <v>67</v>
      </c>
    </row>
    <row r="136" spans="1:19" ht="15" x14ac:dyDescent="0.2">
      <c r="A136" s="98">
        <v>134</v>
      </c>
      <c r="B136" s="241">
        <v>209</v>
      </c>
      <c r="C136" s="241">
        <v>197</v>
      </c>
      <c r="D136" s="241">
        <v>184</v>
      </c>
      <c r="E136" s="241">
        <v>173</v>
      </c>
      <c r="F136" s="111">
        <v>230</v>
      </c>
      <c r="G136" s="111">
        <v>230</v>
      </c>
      <c r="H136" s="111">
        <v>230</v>
      </c>
      <c r="I136" s="111">
        <v>230</v>
      </c>
      <c r="J136" s="111">
        <v>230</v>
      </c>
      <c r="K136" s="111">
        <v>230</v>
      </c>
      <c r="L136" s="111">
        <v>230</v>
      </c>
      <c r="M136" s="110">
        <v>228</v>
      </c>
      <c r="N136" s="111"/>
      <c r="O136" s="111"/>
      <c r="P136" s="239"/>
      <c r="Q136" s="111"/>
      <c r="R136" s="111"/>
      <c r="S136" s="119" t="s">
        <v>67</v>
      </c>
    </row>
    <row r="137" spans="1:19" ht="15" x14ac:dyDescent="0.2">
      <c r="A137" s="98">
        <v>135</v>
      </c>
      <c r="B137" s="241">
        <v>210</v>
      </c>
      <c r="C137" s="241">
        <v>198</v>
      </c>
      <c r="D137" s="241">
        <v>185</v>
      </c>
      <c r="E137" s="241">
        <v>173</v>
      </c>
      <c r="F137" s="111">
        <v>230</v>
      </c>
      <c r="G137" s="111">
        <v>230</v>
      </c>
      <c r="H137" s="111">
        <v>230</v>
      </c>
      <c r="I137" s="111">
        <v>230</v>
      </c>
      <c r="J137" s="111">
        <v>230</v>
      </c>
      <c r="K137" s="111">
        <v>230</v>
      </c>
      <c r="L137" s="111">
        <v>230</v>
      </c>
      <c r="M137" s="110">
        <v>229</v>
      </c>
      <c r="N137" s="111"/>
      <c r="O137" s="111"/>
      <c r="P137" s="239"/>
      <c r="Q137" s="111"/>
      <c r="R137" s="111"/>
      <c r="S137" s="119" t="s">
        <v>67</v>
      </c>
    </row>
    <row r="138" spans="1:19" ht="15" x14ac:dyDescent="0.2">
      <c r="A138" s="98">
        <v>136</v>
      </c>
      <c r="B138" s="241">
        <v>210</v>
      </c>
      <c r="C138" s="241">
        <v>198</v>
      </c>
      <c r="D138" s="241">
        <v>185</v>
      </c>
      <c r="E138" s="241">
        <v>174</v>
      </c>
      <c r="F138" s="111">
        <v>230</v>
      </c>
      <c r="G138" s="111">
        <v>230</v>
      </c>
      <c r="H138" s="111">
        <v>230</v>
      </c>
      <c r="I138" s="111">
        <v>230</v>
      </c>
      <c r="J138" s="111">
        <v>230</v>
      </c>
      <c r="K138" s="111">
        <v>230</v>
      </c>
      <c r="L138" s="111">
        <v>230</v>
      </c>
      <c r="M138" s="110">
        <v>230</v>
      </c>
      <c r="N138" s="111"/>
      <c r="O138" s="111"/>
      <c r="P138" s="239"/>
      <c r="Q138" s="111"/>
      <c r="R138" s="111"/>
      <c r="S138" s="119" t="s">
        <v>67</v>
      </c>
    </row>
    <row r="139" spans="1:19" ht="15" x14ac:dyDescent="0.2">
      <c r="A139" s="98">
        <v>137</v>
      </c>
      <c r="B139" s="241">
        <v>211</v>
      </c>
      <c r="C139" s="241">
        <v>199</v>
      </c>
      <c r="D139" s="241">
        <v>186</v>
      </c>
      <c r="E139" s="241">
        <v>175</v>
      </c>
      <c r="F139" s="111">
        <v>230</v>
      </c>
      <c r="G139" s="111">
        <v>230</v>
      </c>
      <c r="H139" s="111">
        <v>230</v>
      </c>
      <c r="I139" s="111">
        <v>230</v>
      </c>
      <c r="J139" s="111">
        <v>230</v>
      </c>
      <c r="K139" s="111">
        <v>230</v>
      </c>
      <c r="L139" s="111">
        <v>230</v>
      </c>
      <c r="M139" s="111">
        <v>230</v>
      </c>
      <c r="N139" s="111"/>
      <c r="O139" s="111"/>
      <c r="P139" s="239"/>
      <c r="Q139" s="111"/>
      <c r="R139" s="111"/>
      <c r="S139" s="119" t="s">
        <v>67</v>
      </c>
    </row>
    <row r="140" spans="1:19" ht="15" x14ac:dyDescent="0.2">
      <c r="A140" s="98">
        <v>138</v>
      </c>
      <c r="B140" s="241">
        <v>211</v>
      </c>
      <c r="C140" s="241">
        <v>199</v>
      </c>
      <c r="D140" s="241">
        <v>187</v>
      </c>
      <c r="E140" s="241">
        <v>175</v>
      </c>
      <c r="F140" s="111">
        <v>230</v>
      </c>
      <c r="G140" s="111">
        <v>230</v>
      </c>
      <c r="H140" s="111">
        <v>230</v>
      </c>
      <c r="I140" s="111">
        <v>230</v>
      </c>
      <c r="J140" s="111">
        <v>230</v>
      </c>
      <c r="K140" s="111">
        <v>230</v>
      </c>
      <c r="L140" s="111">
        <v>230</v>
      </c>
      <c r="M140" s="111">
        <v>230</v>
      </c>
      <c r="N140" s="111"/>
      <c r="O140" s="111"/>
      <c r="P140" s="239"/>
      <c r="Q140" s="111"/>
      <c r="R140" s="111"/>
      <c r="S140" s="119" t="s">
        <v>67</v>
      </c>
    </row>
    <row r="141" spans="1:19" ht="15" x14ac:dyDescent="0.2">
      <c r="A141" s="98">
        <v>139</v>
      </c>
      <c r="B141" s="241">
        <v>212</v>
      </c>
      <c r="C141" s="241">
        <v>200</v>
      </c>
      <c r="D141" s="241">
        <v>187</v>
      </c>
      <c r="E141" s="241">
        <v>176</v>
      </c>
      <c r="F141" s="111">
        <v>230</v>
      </c>
      <c r="G141" s="111">
        <v>230</v>
      </c>
      <c r="H141" s="111">
        <v>230</v>
      </c>
      <c r="I141" s="111">
        <v>230</v>
      </c>
      <c r="J141" s="111">
        <v>230</v>
      </c>
      <c r="K141" s="111">
        <v>230</v>
      </c>
      <c r="L141" s="111">
        <v>230</v>
      </c>
      <c r="M141" s="111">
        <v>230</v>
      </c>
      <c r="N141" s="111"/>
      <c r="O141" s="111"/>
      <c r="P141" s="239"/>
      <c r="Q141" s="111"/>
      <c r="R141" s="111"/>
      <c r="S141" s="119" t="s">
        <v>67</v>
      </c>
    </row>
    <row r="142" spans="1:19" ht="15" x14ac:dyDescent="0.2">
      <c r="A142" s="98">
        <v>140</v>
      </c>
      <c r="B142" s="241">
        <v>212</v>
      </c>
      <c r="C142" s="241">
        <v>200</v>
      </c>
      <c r="D142" s="241">
        <v>188</v>
      </c>
      <c r="E142" s="241">
        <v>176</v>
      </c>
      <c r="F142" s="111">
        <v>230</v>
      </c>
      <c r="G142" s="111">
        <v>230</v>
      </c>
      <c r="H142" s="111">
        <v>230</v>
      </c>
      <c r="I142" s="111">
        <v>230</v>
      </c>
      <c r="J142" s="111">
        <v>230</v>
      </c>
      <c r="K142" s="111">
        <v>230</v>
      </c>
      <c r="L142" s="111">
        <v>230</v>
      </c>
      <c r="M142" s="111">
        <v>230</v>
      </c>
      <c r="N142" s="111"/>
      <c r="O142" s="111"/>
      <c r="P142" s="239"/>
      <c r="Q142" s="111"/>
      <c r="R142" s="111"/>
      <c r="S142" s="119" t="s">
        <v>67</v>
      </c>
    </row>
    <row r="143" spans="1:19" ht="15" x14ac:dyDescent="0.2">
      <c r="A143" s="98">
        <f>A142+1</f>
        <v>141</v>
      </c>
      <c r="B143" s="241">
        <v>213</v>
      </c>
      <c r="C143" s="241">
        <v>201</v>
      </c>
      <c r="D143" s="241">
        <v>188</v>
      </c>
      <c r="E143" s="241">
        <v>177</v>
      </c>
      <c r="F143" s="111">
        <v>230</v>
      </c>
      <c r="G143" s="111">
        <v>230</v>
      </c>
      <c r="H143" s="111">
        <v>230</v>
      </c>
      <c r="I143" s="111">
        <v>230</v>
      </c>
      <c r="J143" s="111">
        <v>230</v>
      </c>
      <c r="K143" s="111">
        <v>230</v>
      </c>
      <c r="L143" s="111">
        <v>230</v>
      </c>
      <c r="M143" s="111">
        <v>230</v>
      </c>
      <c r="N143" s="111"/>
      <c r="O143" s="119" t="s">
        <v>67</v>
      </c>
    </row>
    <row r="144" spans="1:19" ht="15" x14ac:dyDescent="0.2">
      <c r="A144" s="98">
        <f t="shared" ref="A144:A207" si="0">A143+1</f>
        <v>142</v>
      </c>
      <c r="B144" s="241">
        <v>213</v>
      </c>
      <c r="C144" s="241">
        <v>201</v>
      </c>
      <c r="D144" s="241">
        <v>189</v>
      </c>
      <c r="E144" s="241">
        <v>177</v>
      </c>
      <c r="F144" s="111">
        <v>230</v>
      </c>
      <c r="G144" s="111">
        <v>230</v>
      </c>
      <c r="H144" s="111">
        <v>230</v>
      </c>
      <c r="I144" s="111">
        <v>230</v>
      </c>
      <c r="J144" s="111">
        <v>230</v>
      </c>
      <c r="K144" s="111">
        <v>230</v>
      </c>
      <c r="L144" s="111">
        <v>230</v>
      </c>
      <c r="M144" s="111">
        <v>230</v>
      </c>
      <c r="N144" s="111"/>
      <c r="O144" s="119" t="s">
        <v>67</v>
      </c>
    </row>
    <row r="145" spans="1:15" ht="15" x14ac:dyDescent="0.2">
      <c r="A145" s="98">
        <f t="shared" si="0"/>
        <v>143</v>
      </c>
      <c r="B145" s="241">
        <v>214</v>
      </c>
      <c r="C145" s="241">
        <v>202</v>
      </c>
      <c r="D145" s="241">
        <v>189</v>
      </c>
      <c r="E145" s="241">
        <v>178</v>
      </c>
      <c r="F145" s="111">
        <v>230</v>
      </c>
      <c r="G145" s="111">
        <v>230</v>
      </c>
      <c r="H145" s="111">
        <v>230</v>
      </c>
      <c r="I145" s="111">
        <v>230</v>
      </c>
      <c r="J145" s="111">
        <v>230</v>
      </c>
      <c r="K145" s="111">
        <v>230</v>
      </c>
      <c r="L145" s="111">
        <v>230</v>
      </c>
      <c r="M145" s="111">
        <v>230</v>
      </c>
      <c r="N145" s="111"/>
      <c r="O145" s="119" t="s">
        <v>67</v>
      </c>
    </row>
    <row r="146" spans="1:15" ht="15" x14ac:dyDescent="0.2">
      <c r="A146" s="98">
        <f t="shared" si="0"/>
        <v>144</v>
      </c>
      <c r="B146" s="241">
        <v>215</v>
      </c>
      <c r="C146" s="241">
        <v>202</v>
      </c>
      <c r="D146" s="241">
        <v>190</v>
      </c>
      <c r="E146" s="241">
        <v>179</v>
      </c>
      <c r="F146" s="111">
        <v>230</v>
      </c>
      <c r="G146" s="111">
        <v>230</v>
      </c>
      <c r="H146" s="111">
        <v>230</v>
      </c>
      <c r="I146" s="111">
        <v>230</v>
      </c>
      <c r="J146" s="111">
        <v>230</v>
      </c>
      <c r="K146" s="111">
        <v>230</v>
      </c>
      <c r="L146" s="111">
        <v>230</v>
      </c>
      <c r="M146" s="111">
        <v>230</v>
      </c>
      <c r="N146" s="111"/>
      <c r="O146" s="119" t="s">
        <v>67</v>
      </c>
    </row>
    <row r="147" spans="1:15" ht="15" x14ac:dyDescent="0.2">
      <c r="A147" s="98">
        <f t="shared" si="0"/>
        <v>145</v>
      </c>
      <c r="B147" s="241">
        <v>215</v>
      </c>
      <c r="C147" s="241">
        <v>203</v>
      </c>
      <c r="D147" s="241">
        <v>190</v>
      </c>
      <c r="E147" s="241">
        <v>179</v>
      </c>
      <c r="F147" s="111">
        <v>230</v>
      </c>
      <c r="G147" s="111">
        <v>230</v>
      </c>
      <c r="H147" s="111">
        <v>230</v>
      </c>
      <c r="I147" s="111">
        <v>230</v>
      </c>
      <c r="J147" s="111">
        <v>230</v>
      </c>
      <c r="K147" s="111">
        <v>230</v>
      </c>
      <c r="L147" s="111">
        <v>230</v>
      </c>
      <c r="M147" s="111">
        <v>230</v>
      </c>
      <c r="N147" s="111"/>
      <c r="O147" s="119" t="s">
        <v>67</v>
      </c>
    </row>
    <row r="148" spans="1:15" ht="15" x14ac:dyDescent="0.2">
      <c r="A148" s="98">
        <f t="shared" si="0"/>
        <v>146</v>
      </c>
      <c r="B148" s="241">
        <v>216</v>
      </c>
      <c r="C148" s="241">
        <v>203</v>
      </c>
      <c r="D148" s="241">
        <v>191</v>
      </c>
      <c r="E148" s="241">
        <v>180</v>
      </c>
      <c r="F148" s="111">
        <v>230</v>
      </c>
      <c r="G148" s="111">
        <v>230</v>
      </c>
      <c r="H148" s="111">
        <v>230</v>
      </c>
      <c r="I148" s="111">
        <v>230</v>
      </c>
      <c r="J148" s="111">
        <v>230</v>
      </c>
      <c r="K148" s="111">
        <v>230</v>
      </c>
      <c r="L148" s="111">
        <v>230</v>
      </c>
      <c r="M148" s="111">
        <v>230</v>
      </c>
      <c r="N148" s="111"/>
      <c r="O148" s="119" t="s">
        <v>67</v>
      </c>
    </row>
    <row r="149" spans="1:15" ht="15" x14ac:dyDescent="0.2">
      <c r="A149" s="98">
        <f t="shared" si="0"/>
        <v>147</v>
      </c>
      <c r="B149" s="241">
        <v>216</v>
      </c>
      <c r="C149" s="241">
        <v>204</v>
      </c>
      <c r="D149" s="241">
        <v>191</v>
      </c>
      <c r="E149" s="241">
        <v>180</v>
      </c>
      <c r="F149" s="111">
        <v>230</v>
      </c>
      <c r="G149" s="111">
        <v>230</v>
      </c>
      <c r="H149" s="111">
        <v>230</v>
      </c>
      <c r="I149" s="111">
        <v>230</v>
      </c>
      <c r="J149" s="111">
        <v>230</v>
      </c>
      <c r="K149" s="111">
        <v>230</v>
      </c>
      <c r="L149" s="111">
        <v>230</v>
      </c>
      <c r="M149" s="111">
        <v>230</v>
      </c>
      <c r="N149" s="111"/>
      <c r="O149" s="119" t="s">
        <v>67</v>
      </c>
    </row>
    <row r="150" spans="1:15" ht="15" x14ac:dyDescent="0.2">
      <c r="A150" s="98">
        <f t="shared" si="0"/>
        <v>148</v>
      </c>
      <c r="B150" s="241">
        <v>217</v>
      </c>
      <c r="C150" s="241">
        <v>204</v>
      </c>
      <c r="D150" s="241">
        <v>192</v>
      </c>
      <c r="E150" s="241">
        <v>181</v>
      </c>
      <c r="F150" s="111">
        <v>230</v>
      </c>
      <c r="G150" s="111">
        <v>230</v>
      </c>
      <c r="H150" s="111">
        <v>230</v>
      </c>
      <c r="I150" s="111">
        <v>230</v>
      </c>
      <c r="J150" s="111">
        <v>230</v>
      </c>
      <c r="K150" s="111">
        <v>230</v>
      </c>
      <c r="L150" s="111">
        <v>230</v>
      </c>
      <c r="M150" s="111">
        <v>230</v>
      </c>
      <c r="N150" s="111"/>
      <c r="O150" s="119" t="s">
        <v>67</v>
      </c>
    </row>
    <row r="151" spans="1:15" ht="15" x14ac:dyDescent="0.2">
      <c r="A151" s="98">
        <f t="shared" si="0"/>
        <v>149</v>
      </c>
      <c r="B151" s="241">
        <v>217</v>
      </c>
      <c r="C151" s="241">
        <v>205</v>
      </c>
      <c r="D151" s="241">
        <v>192</v>
      </c>
      <c r="E151" s="241">
        <v>181</v>
      </c>
      <c r="F151" s="111">
        <v>230</v>
      </c>
      <c r="G151" s="111">
        <v>230</v>
      </c>
      <c r="H151" s="111">
        <v>230</v>
      </c>
      <c r="I151" s="111">
        <v>230</v>
      </c>
      <c r="J151" s="111">
        <v>230</v>
      </c>
      <c r="K151" s="111">
        <v>230</v>
      </c>
      <c r="L151" s="111">
        <v>230</v>
      </c>
      <c r="M151" s="111">
        <v>230</v>
      </c>
      <c r="N151" s="111"/>
      <c r="O151" s="119" t="s">
        <v>67</v>
      </c>
    </row>
    <row r="152" spans="1:15" ht="15" x14ac:dyDescent="0.2">
      <c r="A152" s="98">
        <f t="shared" si="0"/>
        <v>150</v>
      </c>
      <c r="B152" s="241">
        <v>218</v>
      </c>
      <c r="C152" s="241">
        <v>206</v>
      </c>
      <c r="D152" s="241">
        <v>193</v>
      </c>
      <c r="E152" s="241">
        <v>182</v>
      </c>
      <c r="F152" s="111">
        <v>230</v>
      </c>
      <c r="G152" s="111">
        <v>230</v>
      </c>
      <c r="H152" s="111">
        <v>230</v>
      </c>
      <c r="I152" s="111">
        <v>230</v>
      </c>
      <c r="J152" s="111">
        <v>230</v>
      </c>
      <c r="K152" s="111">
        <v>230</v>
      </c>
      <c r="L152" s="111">
        <v>230</v>
      </c>
      <c r="M152" s="111">
        <v>230</v>
      </c>
      <c r="N152" s="111"/>
      <c r="O152" s="119" t="s">
        <v>67</v>
      </c>
    </row>
    <row r="153" spans="1:15" ht="15" x14ac:dyDescent="0.2">
      <c r="A153" s="98">
        <f t="shared" si="0"/>
        <v>151</v>
      </c>
      <c r="B153" s="241">
        <v>218</v>
      </c>
      <c r="C153" s="241">
        <v>206</v>
      </c>
      <c r="D153" s="241">
        <v>193</v>
      </c>
      <c r="E153" s="241">
        <v>182</v>
      </c>
      <c r="F153" s="111">
        <v>230</v>
      </c>
      <c r="G153" s="111">
        <v>230</v>
      </c>
      <c r="H153" s="111">
        <v>230</v>
      </c>
      <c r="I153" s="111">
        <v>230</v>
      </c>
      <c r="J153" s="111">
        <v>230</v>
      </c>
      <c r="K153" s="111">
        <v>230</v>
      </c>
      <c r="L153" s="111">
        <v>230</v>
      </c>
      <c r="M153" s="111">
        <v>230</v>
      </c>
      <c r="N153" s="111"/>
      <c r="O153" s="119" t="s">
        <v>67</v>
      </c>
    </row>
    <row r="154" spans="1:15" ht="15" x14ac:dyDescent="0.2">
      <c r="A154" s="98">
        <f t="shared" si="0"/>
        <v>152</v>
      </c>
      <c r="B154" s="241">
        <v>219</v>
      </c>
      <c r="C154" s="241">
        <v>207</v>
      </c>
      <c r="D154" s="241">
        <v>194</v>
      </c>
      <c r="E154" s="241">
        <v>183</v>
      </c>
      <c r="F154" s="111">
        <v>230</v>
      </c>
      <c r="G154" s="111">
        <v>230</v>
      </c>
      <c r="H154" s="111">
        <v>230</v>
      </c>
      <c r="I154" s="111">
        <v>230</v>
      </c>
      <c r="J154" s="111">
        <v>230</v>
      </c>
      <c r="K154" s="111">
        <v>230</v>
      </c>
      <c r="L154" s="111">
        <v>230</v>
      </c>
      <c r="M154" s="111">
        <v>230</v>
      </c>
      <c r="N154" s="111"/>
      <c r="O154" s="119" t="s">
        <v>67</v>
      </c>
    </row>
    <row r="155" spans="1:15" ht="15" x14ac:dyDescent="0.2">
      <c r="A155" s="98">
        <f t="shared" si="0"/>
        <v>153</v>
      </c>
      <c r="B155" s="241">
        <v>219</v>
      </c>
      <c r="C155" s="241">
        <v>207</v>
      </c>
      <c r="D155" s="241">
        <v>194</v>
      </c>
      <c r="E155" s="241">
        <v>184</v>
      </c>
      <c r="F155" s="111">
        <v>230</v>
      </c>
      <c r="G155" s="111">
        <v>230</v>
      </c>
      <c r="H155" s="111">
        <v>230</v>
      </c>
      <c r="I155" s="111">
        <v>230</v>
      </c>
      <c r="J155" s="111">
        <v>230</v>
      </c>
      <c r="K155" s="111">
        <v>230</v>
      </c>
      <c r="L155" s="111">
        <v>230</v>
      </c>
      <c r="M155" s="111">
        <v>230</v>
      </c>
      <c r="N155" s="111"/>
      <c r="O155" s="119" t="s">
        <v>67</v>
      </c>
    </row>
    <row r="156" spans="1:15" ht="15" x14ac:dyDescent="0.2">
      <c r="A156" s="98">
        <f t="shared" si="0"/>
        <v>154</v>
      </c>
      <c r="B156" s="241">
        <v>220</v>
      </c>
      <c r="C156" s="241">
        <v>208</v>
      </c>
      <c r="D156" s="241">
        <v>195</v>
      </c>
      <c r="E156" s="241">
        <v>184</v>
      </c>
      <c r="F156" s="111">
        <v>230</v>
      </c>
      <c r="G156" s="111">
        <v>230</v>
      </c>
      <c r="H156" s="111">
        <v>230</v>
      </c>
      <c r="I156" s="111">
        <v>230</v>
      </c>
      <c r="J156" s="111">
        <v>230</v>
      </c>
      <c r="K156" s="111">
        <v>230</v>
      </c>
      <c r="L156" s="111">
        <v>230</v>
      </c>
      <c r="M156" s="111">
        <v>230</v>
      </c>
      <c r="N156" s="111"/>
      <c r="O156" s="119" t="s">
        <v>67</v>
      </c>
    </row>
    <row r="157" spans="1:15" ht="15" x14ac:dyDescent="0.2">
      <c r="A157" s="98">
        <f t="shared" si="0"/>
        <v>155</v>
      </c>
      <c r="B157" s="241">
        <v>220</v>
      </c>
      <c r="C157" s="241">
        <v>208</v>
      </c>
      <c r="D157" s="241">
        <v>196</v>
      </c>
      <c r="E157" s="241">
        <v>185</v>
      </c>
      <c r="F157" s="111">
        <v>230</v>
      </c>
      <c r="G157" s="111">
        <v>230</v>
      </c>
      <c r="H157" s="111">
        <v>230</v>
      </c>
      <c r="I157" s="111">
        <v>230</v>
      </c>
      <c r="J157" s="111">
        <v>230</v>
      </c>
      <c r="K157" s="111">
        <v>230</v>
      </c>
      <c r="L157" s="111">
        <v>230</v>
      </c>
      <c r="M157" s="111">
        <v>230</v>
      </c>
      <c r="N157" s="111"/>
      <c r="O157" s="119" t="s">
        <v>67</v>
      </c>
    </row>
    <row r="158" spans="1:15" ht="15" x14ac:dyDescent="0.2">
      <c r="A158" s="98">
        <f t="shared" si="0"/>
        <v>156</v>
      </c>
      <c r="B158" s="241">
        <v>221</v>
      </c>
      <c r="C158" s="241">
        <v>209</v>
      </c>
      <c r="D158" s="241">
        <v>196</v>
      </c>
      <c r="E158" s="241">
        <v>185</v>
      </c>
      <c r="F158" s="111">
        <v>230</v>
      </c>
      <c r="G158" s="111">
        <v>230</v>
      </c>
      <c r="H158" s="111">
        <v>230</v>
      </c>
      <c r="I158" s="111">
        <v>230</v>
      </c>
      <c r="J158" s="111">
        <v>230</v>
      </c>
      <c r="K158" s="111">
        <v>230</v>
      </c>
      <c r="L158" s="111">
        <v>230</v>
      </c>
      <c r="M158" s="111">
        <v>230</v>
      </c>
      <c r="N158" s="111"/>
      <c r="O158" s="119" t="s">
        <v>67</v>
      </c>
    </row>
    <row r="159" spans="1:15" ht="15" x14ac:dyDescent="0.2">
      <c r="A159" s="98">
        <f t="shared" si="0"/>
        <v>157</v>
      </c>
      <c r="B159" s="241">
        <v>221</v>
      </c>
      <c r="C159" s="241">
        <v>209</v>
      </c>
      <c r="D159" s="241">
        <v>197</v>
      </c>
      <c r="E159" s="241">
        <v>186</v>
      </c>
      <c r="F159" s="111">
        <v>230</v>
      </c>
      <c r="G159" s="111">
        <v>230</v>
      </c>
      <c r="H159" s="111">
        <v>230</v>
      </c>
      <c r="I159" s="111">
        <v>230</v>
      </c>
      <c r="J159" s="111">
        <v>230</v>
      </c>
      <c r="K159" s="111">
        <v>230</v>
      </c>
      <c r="L159" s="111">
        <v>230</v>
      </c>
      <c r="M159" s="111">
        <v>230</v>
      </c>
      <c r="N159" s="111"/>
      <c r="O159" s="119" t="s">
        <v>67</v>
      </c>
    </row>
    <row r="160" spans="1:15" ht="15" x14ac:dyDescent="0.2">
      <c r="A160" s="98">
        <f t="shared" si="0"/>
        <v>158</v>
      </c>
      <c r="B160" s="241">
        <v>222</v>
      </c>
      <c r="C160" s="241">
        <v>210</v>
      </c>
      <c r="D160" s="241">
        <v>197</v>
      </c>
      <c r="E160" s="241">
        <v>186</v>
      </c>
      <c r="F160" s="111">
        <v>230</v>
      </c>
      <c r="G160" s="111">
        <v>230</v>
      </c>
      <c r="H160" s="111">
        <v>230</v>
      </c>
      <c r="I160" s="111">
        <v>230</v>
      </c>
      <c r="J160" s="111">
        <v>230</v>
      </c>
      <c r="K160" s="111">
        <v>230</v>
      </c>
      <c r="L160" s="111">
        <v>230</v>
      </c>
      <c r="M160" s="111">
        <v>230</v>
      </c>
      <c r="N160" s="111"/>
      <c r="O160" s="119" t="s">
        <v>67</v>
      </c>
    </row>
    <row r="161" spans="1:15" ht="15" x14ac:dyDescent="0.2">
      <c r="A161" s="98">
        <f t="shared" si="0"/>
        <v>159</v>
      </c>
      <c r="B161" s="241">
        <v>222</v>
      </c>
      <c r="C161" s="241">
        <v>210</v>
      </c>
      <c r="D161" s="241">
        <v>198</v>
      </c>
      <c r="E161" s="241">
        <v>187</v>
      </c>
      <c r="F161" s="111">
        <v>230</v>
      </c>
      <c r="G161" s="111">
        <v>230</v>
      </c>
      <c r="H161" s="111">
        <v>230</v>
      </c>
      <c r="I161" s="111">
        <v>230</v>
      </c>
      <c r="J161" s="111">
        <v>230</v>
      </c>
      <c r="K161" s="111">
        <v>230</v>
      </c>
      <c r="L161" s="111">
        <v>230</v>
      </c>
      <c r="M161" s="111">
        <v>230</v>
      </c>
      <c r="N161" s="111"/>
      <c r="O161" s="119" t="s">
        <v>67</v>
      </c>
    </row>
    <row r="162" spans="1:15" ht="15" x14ac:dyDescent="0.2">
      <c r="A162" s="98">
        <f t="shared" si="0"/>
        <v>160</v>
      </c>
      <c r="B162" s="241">
        <v>223</v>
      </c>
      <c r="C162" s="241">
        <v>211</v>
      </c>
      <c r="D162" s="241">
        <v>198</v>
      </c>
      <c r="E162" s="241">
        <v>187</v>
      </c>
      <c r="F162" s="111">
        <v>230</v>
      </c>
      <c r="G162" s="111">
        <v>230</v>
      </c>
      <c r="H162" s="111">
        <v>230</v>
      </c>
      <c r="I162" s="111">
        <v>230</v>
      </c>
      <c r="J162" s="111">
        <v>230</v>
      </c>
      <c r="K162" s="111">
        <v>230</v>
      </c>
      <c r="L162" s="111">
        <v>230</v>
      </c>
      <c r="M162" s="111">
        <v>230</v>
      </c>
      <c r="N162" s="111"/>
      <c r="O162" s="119" t="s">
        <v>67</v>
      </c>
    </row>
    <row r="163" spans="1:15" ht="15" x14ac:dyDescent="0.2">
      <c r="A163" s="98">
        <f t="shared" si="0"/>
        <v>161</v>
      </c>
      <c r="B163" s="241">
        <v>224</v>
      </c>
      <c r="C163" s="241">
        <v>211</v>
      </c>
      <c r="D163" s="241">
        <v>199</v>
      </c>
      <c r="E163" s="241">
        <v>188</v>
      </c>
      <c r="F163" s="111">
        <v>230</v>
      </c>
      <c r="G163" s="111">
        <v>230</v>
      </c>
      <c r="H163" s="111">
        <v>230</v>
      </c>
      <c r="I163" s="111">
        <v>230</v>
      </c>
      <c r="J163" s="111">
        <v>230</v>
      </c>
      <c r="K163" s="111">
        <v>230</v>
      </c>
      <c r="L163" s="111">
        <v>230</v>
      </c>
      <c r="M163" s="111">
        <v>230</v>
      </c>
      <c r="N163" s="111"/>
      <c r="O163" s="119" t="s">
        <v>67</v>
      </c>
    </row>
    <row r="164" spans="1:15" ht="15" x14ac:dyDescent="0.2">
      <c r="A164" s="98">
        <f t="shared" si="0"/>
        <v>162</v>
      </c>
      <c r="B164" s="241">
        <v>224</v>
      </c>
      <c r="C164" s="241">
        <v>212</v>
      </c>
      <c r="D164" s="241">
        <v>199</v>
      </c>
      <c r="E164" s="241">
        <v>189</v>
      </c>
      <c r="F164" s="111">
        <v>230</v>
      </c>
      <c r="G164" s="111">
        <v>230</v>
      </c>
      <c r="H164" s="111">
        <v>230</v>
      </c>
      <c r="I164" s="111">
        <v>230</v>
      </c>
      <c r="J164" s="111">
        <v>230</v>
      </c>
      <c r="K164" s="111">
        <v>230</v>
      </c>
      <c r="L164" s="111">
        <v>230</v>
      </c>
      <c r="M164" s="111">
        <v>230</v>
      </c>
      <c r="N164" s="111"/>
      <c r="O164" s="119" t="s">
        <v>67</v>
      </c>
    </row>
    <row r="165" spans="1:15" ht="15" x14ac:dyDescent="0.2">
      <c r="A165" s="98">
        <f t="shared" si="0"/>
        <v>163</v>
      </c>
      <c r="B165" s="241">
        <v>225</v>
      </c>
      <c r="C165" s="241">
        <v>212</v>
      </c>
      <c r="D165" s="241">
        <v>200</v>
      </c>
      <c r="E165" s="241">
        <v>189</v>
      </c>
      <c r="F165" s="111">
        <v>230</v>
      </c>
      <c r="G165" s="111">
        <v>230</v>
      </c>
      <c r="H165" s="111">
        <v>230</v>
      </c>
      <c r="I165" s="111">
        <v>230</v>
      </c>
      <c r="J165" s="111">
        <v>230</v>
      </c>
      <c r="K165" s="111">
        <v>230</v>
      </c>
      <c r="L165" s="111">
        <v>230</v>
      </c>
      <c r="M165" s="111">
        <v>230</v>
      </c>
      <c r="N165" s="111"/>
      <c r="O165" s="119" t="s">
        <v>67</v>
      </c>
    </row>
    <row r="166" spans="1:15" ht="15" x14ac:dyDescent="0.2">
      <c r="A166" s="98">
        <f t="shared" si="0"/>
        <v>164</v>
      </c>
      <c r="B166" s="241">
        <v>225</v>
      </c>
      <c r="C166" s="241">
        <v>213</v>
      </c>
      <c r="D166" s="241">
        <v>200</v>
      </c>
      <c r="E166" s="241">
        <v>190</v>
      </c>
      <c r="F166" s="111">
        <v>230</v>
      </c>
      <c r="G166" s="111">
        <v>230</v>
      </c>
      <c r="H166" s="111">
        <v>230</v>
      </c>
      <c r="I166" s="111">
        <v>230</v>
      </c>
      <c r="J166" s="111">
        <v>230</v>
      </c>
      <c r="K166" s="111">
        <v>230</v>
      </c>
      <c r="L166" s="111">
        <v>230</v>
      </c>
      <c r="M166" s="111">
        <v>230</v>
      </c>
      <c r="N166" s="111"/>
      <c r="O166" s="119" t="s">
        <v>67</v>
      </c>
    </row>
    <row r="167" spans="1:15" ht="15" x14ac:dyDescent="0.2">
      <c r="A167" s="98">
        <f t="shared" si="0"/>
        <v>165</v>
      </c>
      <c r="B167" s="241">
        <v>226</v>
      </c>
      <c r="C167" s="241">
        <v>213</v>
      </c>
      <c r="D167" s="241">
        <v>201</v>
      </c>
      <c r="E167" s="241">
        <v>190</v>
      </c>
      <c r="F167" s="111">
        <v>230</v>
      </c>
      <c r="G167" s="111">
        <v>230</v>
      </c>
      <c r="H167" s="111">
        <v>230</v>
      </c>
      <c r="I167" s="111">
        <v>230</v>
      </c>
      <c r="J167" s="111">
        <v>230</v>
      </c>
      <c r="K167" s="111">
        <v>230</v>
      </c>
      <c r="L167" s="111">
        <v>230</v>
      </c>
      <c r="M167" s="111">
        <v>230</v>
      </c>
      <c r="N167" s="111"/>
      <c r="O167" s="119" t="s">
        <v>67</v>
      </c>
    </row>
    <row r="168" spans="1:15" ht="15" x14ac:dyDescent="0.2">
      <c r="A168" s="98">
        <f t="shared" si="0"/>
        <v>166</v>
      </c>
      <c r="B168" s="241">
        <v>226</v>
      </c>
      <c r="C168" s="241">
        <v>214</v>
      </c>
      <c r="D168" s="241">
        <v>201</v>
      </c>
      <c r="E168" s="241">
        <v>191</v>
      </c>
      <c r="F168" s="111">
        <v>230</v>
      </c>
      <c r="G168" s="111">
        <v>230</v>
      </c>
      <c r="H168" s="111">
        <v>230</v>
      </c>
      <c r="I168" s="111">
        <v>230</v>
      </c>
      <c r="J168" s="111">
        <v>230</v>
      </c>
      <c r="K168" s="111">
        <v>230</v>
      </c>
      <c r="L168" s="111">
        <v>230</v>
      </c>
      <c r="M168" s="111">
        <v>230</v>
      </c>
      <c r="N168" s="111"/>
      <c r="O168" s="119" t="s">
        <v>67</v>
      </c>
    </row>
    <row r="169" spans="1:15" ht="15" x14ac:dyDescent="0.2">
      <c r="A169" s="98">
        <f t="shared" si="0"/>
        <v>167</v>
      </c>
      <c r="B169" s="241">
        <v>227</v>
      </c>
      <c r="C169" s="241">
        <v>215</v>
      </c>
      <c r="D169" s="241">
        <v>202</v>
      </c>
      <c r="E169" s="241">
        <v>191</v>
      </c>
      <c r="F169" s="111">
        <v>230</v>
      </c>
      <c r="G169" s="111">
        <v>230</v>
      </c>
      <c r="H169" s="111">
        <v>230</v>
      </c>
      <c r="I169" s="111">
        <v>230</v>
      </c>
      <c r="J169" s="111">
        <v>230</v>
      </c>
      <c r="K169" s="111">
        <v>230</v>
      </c>
      <c r="L169" s="111">
        <v>230</v>
      </c>
      <c r="M169" s="111">
        <v>230</v>
      </c>
      <c r="N169" s="111"/>
      <c r="O169" s="119" t="s">
        <v>67</v>
      </c>
    </row>
    <row r="170" spans="1:15" ht="15" x14ac:dyDescent="0.2">
      <c r="A170" s="98">
        <f>A169+1</f>
        <v>168</v>
      </c>
      <c r="B170" s="241">
        <v>227</v>
      </c>
      <c r="C170" s="241">
        <v>215</v>
      </c>
      <c r="D170" s="241">
        <v>203</v>
      </c>
      <c r="E170" s="241">
        <v>192</v>
      </c>
      <c r="F170" s="111">
        <v>230</v>
      </c>
      <c r="G170" s="111">
        <v>230</v>
      </c>
      <c r="H170" s="111">
        <v>230</v>
      </c>
      <c r="I170" s="111">
        <v>230</v>
      </c>
      <c r="J170" s="111">
        <v>230</v>
      </c>
      <c r="K170" s="111">
        <v>230</v>
      </c>
      <c r="L170" s="111">
        <v>230</v>
      </c>
      <c r="M170" s="111">
        <v>230</v>
      </c>
      <c r="N170" s="111"/>
      <c r="O170" s="119" t="s">
        <v>67</v>
      </c>
    </row>
    <row r="171" spans="1:15" ht="15" x14ac:dyDescent="0.2">
      <c r="A171" s="98">
        <f t="shared" si="0"/>
        <v>169</v>
      </c>
      <c r="B171" s="241">
        <v>228</v>
      </c>
      <c r="C171" s="241">
        <v>216</v>
      </c>
      <c r="D171" s="241">
        <v>203</v>
      </c>
      <c r="E171" s="241">
        <v>192</v>
      </c>
      <c r="F171" s="111">
        <v>230</v>
      </c>
      <c r="G171" s="111">
        <v>230</v>
      </c>
      <c r="H171" s="111">
        <v>230</v>
      </c>
      <c r="I171" s="111">
        <v>230</v>
      </c>
      <c r="J171" s="111">
        <v>230</v>
      </c>
      <c r="K171" s="111">
        <v>230</v>
      </c>
      <c r="L171" s="111">
        <v>230</v>
      </c>
      <c r="M171" s="111">
        <v>230</v>
      </c>
      <c r="N171" s="111"/>
      <c r="O171" s="119" t="s">
        <v>67</v>
      </c>
    </row>
    <row r="172" spans="1:15" ht="15" x14ac:dyDescent="0.2">
      <c r="A172" s="98">
        <f t="shared" si="0"/>
        <v>170</v>
      </c>
      <c r="B172" s="241">
        <v>228</v>
      </c>
      <c r="C172" s="241">
        <v>216</v>
      </c>
      <c r="D172" s="241">
        <v>204</v>
      </c>
      <c r="E172" s="241">
        <v>193</v>
      </c>
      <c r="F172" s="111">
        <v>230</v>
      </c>
      <c r="G172" s="111">
        <v>230</v>
      </c>
      <c r="H172" s="111">
        <v>230</v>
      </c>
      <c r="I172" s="111">
        <v>230</v>
      </c>
      <c r="J172" s="111">
        <v>230</v>
      </c>
      <c r="K172" s="111">
        <v>230</v>
      </c>
      <c r="L172" s="111">
        <v>230</v>
      </c>
      <c r="M172" s="111">
        <v>230</v>
      </c>
      <c r="N172" s="111"/>
      <c r="O172" s="119" t="s">
        <v>67</v>
      </c>
    </row>
    <row r="173" spans="1:15" ht="15" x14ac:dyDescent="0.2">
      <c r="A173" s="98">
        <f t="shared" si="0"/>
        <v>171</v>
      </c>
      <c r="B173" s="241">
        <v>229</v>
      </c>
      <c r="C173" s="241">
        <v>217</v>
      </c>
      <c r="D173" s="241">
        <v>204</v>
      </c>
      <c r="E173" s="241">
        <v>194</v>
      </c>
      <c r="F173" s="111">
        <v>230</v>
      </c>
      <c r="G173" s="111">
        <v>230</v>
      </c>
      <c r="H173" s="111">
        <v>230</v>
      </c>
      <c r="I173" s="111">
        <v>230</v>
      </c>
      <c r="J173" s="111">
        <v>230</v>
      </c>
      <c r="K173" s="111">
        <v>230</v>
      </c>
      <c r="L173" s="111">
        <v>230</v>
      </c>
      <c r="M173" s="111">
        <v>230</v>
      </c>
      <c r="N173" s="111"/>
      <c r="O173" s="119" t="s">
        <v>67</v>
      </c>
    </row>
    <row r="174" spans="1:15" ht="15" x14ac:dyDescent="0.2">
      <c r="A174" s="98">
        <f>A173+1</f>
        <v>172</v>
      </c>
      <c r="B174" s="241">
        <v>229</v>
      </c>
      <c r="C174" s="241">
        <v>217</v>
      </c>
      <c r="D174" s="241">
        <v>205</v>
      </c>
      <c r="E174" s="241">
        <v>194</v>
      </c>
      <c r="F174" s="111">
        <v>230</v>
      </c>
      <c r="G174" s="111">
        <v>230</v>
      </c>
      <c r="H174" s="111">
        <v>230</v>
      </c>
      <c r="I174" s="111">
        <v>230</v>
      </c>
      <c r="J174" s="111">
        <v>230</v>
      </c>
      <c r="K174" s="111">
        <v>230</v>
      </c>
      <c r="L174" s="111">
        <v>230</v>
      </c>
      <c r="M174" s="111">
        <v>230</v>
      </c>
      <c r="N174" s="111"/>
      <c r="O174" s="119" t="s">
        <v>67</v>
      </c>
    </row>
    <row r="175" spans="1:15" ht="15" x14ac:dyDescent="0.2">
      <c r="A175" s="98">
        <f t="shared" si="0"/>
        <v>173</v>
      </c>
      <c r="B175" s="241">
        <v>230</v>
      </c>
      <c r="C175" s="241">
        <v>218</v>
      </c>
      <c r="D175" s="241">
        <v>205</v>
      </c>
      <c r="E175" s="241">
        <v>195</v>
      </c>
      <c r="F175" s="111">
        <v>230</v>
      </c>
      <c r="G175" s="111">
        <v>230</v>
      </c>
      <c r="H175" s="111">
        <v>230</v>
      </c>
      <c r="I175" s="111">
        <v>230</v>
      </c>
      <c r="J175" s="111">
        <v>230</v>
      </c>
      <c r="K175" s="111">
        <v>230</v>
      </c>
      <c r="L175" s="111">
        <v>230</v>
      </c>
      <c r="M175" s="111">
        <v>230</v>
      </c>
      <c r="N175" s="111"/>
      <c r="O175" s="119" t="s">
        <v>67</v>
      </c>
    </row>
    <row r="176" spans="1:15" ht="15" x14ac:dyDescent="0.2">
      <c r="A176" s="98">
        <f t="shared" si="0"/>
        <v>174</v>
      </c>
      <c r="B176" s="241">
        <v>230</v>
      </c>
      <c r="C176" s="241">
        <v>218</v>
      </c>
      <c r="D176" s="241">
        <v>206</v>
      </c>
      <c r="E176" s="241">
        <v>195</v>
      </c>
      <c r="F176" s="111">
        <v>230</v>
      </c>
      <c r="G176" s="111">
        <v>230</v>
      </c>
      <c r="H176" s="111">
        <v>230</v>
      </c>
      <c r="I176" s="111">
        <v>230</v>
      </c>
      <c r="J176" s="111">
        <v>230</v>
      </c>
      <c r="K176" s="111">
        <v>230</v>
      </c>
      <c r="L176" s="111">
        <v>230</v>
      </c>
      <c r="M176" s="111">
        <v>230</v>
      </c>
      <c r="N176" s="111"/>
      <c r="O176" s="119" t="s">
        <v>67</v>
      </c>
    </row>
    <row r="177" spans="1:15" ht="15" x14ac:dyDescent="0.2">
      <c r="A177" s="98">
        <f t="shared" si="0"/>
        <v>175</v>
      </c>
      <c r="B177" s="111">
        <v>230</v>
      </c>
      <c r="C177" s="241">
        <v>219</v>
      </c>
      <c r="D177" s="241">
        <v>206</v>
      </c>
      <c r="E177" s="241">
        <v>196</v>
      </c>
      <c r="F177" s="111">
        <v>230</v>
      </c>
      <c r="G177" s="111">
        <v>230</v>
      </c>
      <c r="H177" s="111">
        <v>230</v>
      </c>
      <c r="I177" s="111">
        <v>230</v>
      </c>
      <c r="J177" s="111">
        <v>230</v>
      </c>
      <c r="K177" s="111">
        <v>230</v>
      </c>
      <c r="L177" s="111">
        <v>230</v>
      </c>
      <c r="M177" s="111">
        <v>230</v>
      </c>
      <c r="N177" s="111"/>
      <c r="O177" s="119" t="s">
        <v>67</v>
      </c>
    </row>
    <row r="178" spans="1:15" ht="15" x14ac:dyDescent="0.2">
      <c r="A178" s="98">
        <f t="shared" si="0"/>
        <v>176</v>
      </c>
      <c r="B178" s="111">
        <v>230</v>
      </c>
      <c r="C178" s="241">
        <v>219</v>
      </c>
      <c r="D178" s="241">
        <v>207</v>
      </c>
      <c r="E178" s="241">
        <v>196</v>
      </c>
      <c r="F178" s="111">
        <v>230</v>
      </c>
      <c r="G178" s="111">
        <v>230</v>
      </c>
      <c r="H178" s="111">
        <v>230</v>
      </c>
      <c r="I178" s="111">
        <v>230</v>
      </c>
      <c r="J178" s="111">
        <v>230</v>
      </c>
      <c r="K178" s="111">
        <v>230</v>
      </c>
      <c r="L178" s="111">
        <v>230</v>
      </c>
      <c r="M178" s="111">
        <v>230</v>
      </c>
      <c r="N178" s="111"/>
      <c r="O178" s="119" t="s">
        <v>67</v>
      </c>
    </row>
    <row r="179" spans="1:15" ht="15" x14ac:dyDescent="0.2">
      <c r="A179" s="98">
        <f t="shared" si="0"/>
        <v>177</v>
      </c>
      <c r="B179" s="111">
        <v>230</v>
      </c>
      <c r="C179" s="241">
        <v>220</v>
      </c>
      <c r="D179" s="241">
        <v>208</v>
      </c>
      <c r="E179" s="241">
        <v>197</v>
      </c>
      <c r="F179" s="111">
        <v>230</v>
      </c>
      <c r="G179" s="111">
        <v>230</v>
      </c>
      <c r="H179" s="111">
        <v>230</v>
      </c>
      <c r="I179" s="111">
        <v>230</v>
      </c>
      <c r="J179" s="111">
        <v>230</v>
      </c>
      <c r="K179" s="111">
        <v>230</v>
      </c>
      <c r="L179" s="111">
        <v>230</v>
      </c>
      <c r="M179" s="111">
        <v>230</v>
      </c>
    </row>
    <row r="180" spans="1:15" ht="15" x14ac:dyDescent="0.2">
      <c r="A180" s="98">
        <f t="shared" si="0"/>
        <v>178</v>
      </c>
      <c r="B180" s="111">
        <v>230</v>
      </c>
      <c r="C180" s="241">
        <v>220</v>
      </c>
      <c r="D180" s="241">
        <v>208</v>
      </c>
      <c r="E180" s="241">
        <v>197</v>
      </c>
      <c r="F180" s="111">
        <v>230</v>
      </c>
      <c r="G180" s="111">
        <v>230</v>
      </c>
      <c r="H180" s="111">
        <v>230</v>
      </c>
      <c r="I180" s="111">
        <v>230</v>
      </c>
      <c r="J180" s="111">
        <v>230</v>
      </c>
      <c r="K180" s="111">
        <v>230</v>
      </c>
      <c r="L180" s="111">
        <v>230</v>
      </c>
      <c r="M180" s="111">
        <v>230</v>
      </c>
    </row>
    <row r="181" spans="1:15" ht="15" x14ac:dyDescent="0.2">
      <c r="A181" s="98">
        <f t="shared" si="0"/>
        <v>179</v>
      </c>
      <c r="B181" s="111">
        <v>230</v>
      </c>
      <c r="C181" s="241">
        <v>221</v>
      </c>
      <c r="D181" s="241">
        <v>209</v>
      </c>
      <c r="E181" s="241">
        <v>198</v>
      </c>
      <c r="F181" s="111">
        <v>230</v>
      </c>
      <c r="G181" s="111">
        <v>230</v>
      </c>
      <c r="H181" s="111">
        <v>230</v>
      </c>
      <c r="I181" s="111">
        <v>230</v>
      </c>
      <c r="J181" s="111">
        <v>230</v>
      </c>
      <c r="K181" s="111">
        <v>230</v>
      </c>
      <c r="L181" s="111">
        <v>230</v>
      </c>
      <c r="M181" s="111">
        <v>230</v>
      </c>
    </row>
    <row r="182" spans="1:15" ht="15" x14ac:dyDescent="0.2">
      <c r="A182" s="98">
        <f t="shared" si="0"/>
        <v>180</v>
      </c>
      <c r="B182" s="111">
        <v>230</v>
      </c>
      <c r="C182" s="241">
        <v>221</v>
      </c>
      <c r="D182" s="241">
        <v>209</v>
      </c>
      <c r="E182" s="241">
        <v>199</v>
      </c>
      <c r="F182" s="111">
        <v>230</v>
      </c>
      <c r="G182" s="111">
        <v>230</v>
      </c>
      <c r="H182" s="111">
        <v>230</v>
      </c>
      <c r="I182" s="111">
        <v>230</v>
      </c>
      <c r="J182" s="111">
        <v>230</v>
      </c>
      <c r="K182" s="111">
        <v>230</v>
      </c>
      <c r="L182" s="111">
        <v>230</v>
      </c>
      <c r="M182" s="111">
        <v>230</v>
      </c>
    </row>
    <row r="183" spans="1:15" ht="15" x14ac:dyDescent="0.2">
      <c r="A183" s="98">
        <f t="shared" si="0"/>
        <v>181</v>
      </c>
      <c r="B183" s="111">
        <v>230</v>
      </c>
      <c r="C183" s="241">
        <v>222</v>
      </c>
      <c r="D183" s="241">
        <v>210</v>
      </c>
      <c r="E183" s="241">
        <v>199</v>
      </c>
      <c r="F183" s="111">
        <v>230</v>
      </c>
      <c r="G183" s="111">
        <v>230</v>
      </c>
      <c r="H183" s="111">
        <v>230</v>
      </c>
      <c r="I183" s="111">
        <v>230</v>
      </c>
      <c r="J183" s="111">
        <v>230</v>
      </c>
      <c r="K183" s="111">
        <v>230</v>
      </c>
      <c r="L183" s="111">
        <v>230</v>
      </c>
      <c r="M183" s="111">
        <v>230</v>
      </c>
    </row>
    <row r="184" spans="1:15" ht="15" x14ac:dyDescent="0.2">
      <c r="A184" s="98">
        <f t="shared" si="0"/>
        <v>182</v>
      </c>
      <c r="B184" s="111">
        <v>230</v>
      </c>
      <c r="C184" s="241">
        <v>222</v>
      </c>
      <c r="D184" s="241">
        <v>210</v>
      </c>
      <c r="E184" s="241">
        <v>200</v>
      </c>
      <c r="F184" s="111">
        <v>230</v>
      </c>
      <c r="G184" s="111">
        <v>230</v>
      </c>
      <c r="H184" s="111">
        <v>230</v>
      </c>
      <c r="I184" s="111">
        <v>230</v>
      </c>
      <c r="J184" s="111">
        <v>230</v>
      </c>
      <c r="K184" s="111">
        <v>230</v>
      </c>
      <c r="L184" s="111">
        <v>230</v>
      </c>
      <c r="M184" s="111">
        <v>230</v>
      </c>
    </row>
    <row r="185" spans="1:15" ht="15" x14ac:dyDescent="0.2">
      <c r="A185" s="98">
        <f t="shared" si="0"/>
        <v>183</v>
      </c>
      <c r="B185" s="111">
        <v>230</v>
      </c>
      <c r="C185" s="241">
        <v>223</v>
      </c>
      <c r="D185" s="241">
        <v>211</v>
      </c>
      <c r="E185" s="241">
        <v>200</v>
      </c>
      <c r="F185" s="111">
        <v>230</v>
      </c>
      <c r="G185" s="111">
        <v>230</v>
      </c>
      <c r="H185" s="111">
        <v>230</v>
      </c>
      <c r="I185" s="111">
        <v>230</v>
      </c>
      <c r="J185" s="111">
        <v>230</v>
      </c>
      <c r="K185" s="111">
        <v>230</v>
      </c>
      <c r="L185" s="111">
        <v>230</v>
      </c>
      <c r="M185" s="111">
        <v>230</v>
      </c>
    </row>
    <row r="186" spans="1:15" ht="15" x14ac:dyDescent="0.2">
      <c r="A186" s="98">
        <f t="shared" si="0"/>
        <v>184</v>
      </c>
      <c r="B186" s="111">
        <v>230</v>
      </c>
      <c r="C186" s="241">
        <v>224</v>
      </c>
      <c r="D186" s="241">
        <v>211</v>
      </c>
      <c r="E186" s="241">
        <v>201</v>
      </c>
      <c r="F186" s="111">
        <v>230</v>
      </c>
      <c r="G186" s="111">
        <v>230</v>
      </c>
      <c r="H186" s="111">
        <v>230</v>
      </c>
      <c r="I186" s="111">
        <v>230</v>
      </c>
      <c r="J186" s="111">
        <v>230</v>
      </c>
      <c r="K186" s="111">
        <v>230</v>
      </c>
      <c r="L186" s="111">
        <v>230</v>
      </c>
      <c r="M186" s="111">
        <v>230</v>
      </c>
    </row>
    <row r="187" spans="1:15" ht="15" x14ac:dyDescent="0.2">
      <c r="A187" s="98">
        <f t="shared" si="0"/>
        <v>185</v>
      </c>
      <c r="B187" s="111">
        <v>230</v>
      </c>
      <c r="C187" s="241">
        <v>224</v>
      </c>
      <c r="D187" s="241">
        <v>212</v>
      </c>
      <c r="E187" s="241">
        <v>201</v>
      </c>
      <c r="F187" s="111">
        <v>230</v>
      </c>
      <c r="G187" s="111">
        <v>230</v>
      </c>
      <c r="H187" s="111">
        <v>230</v>
      </c>
      <c r="I187" s="111">
        <v>230</v>
      </c>
      <c r="J187" s="111">
        <v>230</v>
      </c>
      <c r="K187" s="111">
        <v>230</v>
      </c>
      <c r="L187" s="111">
        <v>230</v>
      </c>
      <c r="M187" s="111">
        <v>230</v>
      </c>
    </row>
    <row r="188" spans="1:15" ht="15" x14ac:dyDescent="0.2">
      <c r="A188" s="98">
        <f t="shared" si="0"/>
        <v>186</v>
      </c>
      <c r="B188" s="111">
        <v>230</v>
      </c>
      <c r="C188" s="241">
        <v>225</v>
      </c>
      <c r="D188" s="241">
        <v>213</v>
      </c>
      <c r="E188" s="241">
        <v>202</v>
      </c>
      <c r="F188" s="111">
        <v>230</v>
      </c>
      <c r="G188" s="111">
        <v>230</v>
      </c>
      <c r="H188" s="111">
        <v>230</v>
      </c>
      <c r="I188" s="111">
        <v>230</v>
      </c>
      <c r="J188" s="111">
        <v>230</v>
      </c>
      <c r="K188" s="111">
        <v>230</v>
      </c>
      <c r="L188" s="111">
        <v>230</v>
      </c>
      <c r="M188" s="111">
        <v>230</v>
      </c>
    </row>
    <row r="189" spans="1:15" ht="15" x14ac:dyDescent="0.2">
      <c r="A189" s="98">
        <f t="shared" si="0"/>
        <v>187</v>
      </c>
      <c r="B189" s="111">
        <v>230</v>
      </c>
      <c r="C189" s="241">
        <v>225</v>
      </c>
      <c r="D189" s="241">
        <v>213</v>
      </c>
      <c r="E189" s="241">
        <v>203</v>
      </c>
      <c r="F189" s="111">
        <v>230</v>
      </c>
      <c r="G189" s="111">
        <v>230</v>
      </c>
      <c r="H189" s="111">
        <v>230</v>
      </c>
      <c r="I189" s="111">
        <v>230</v>
      </c>
      <c r="J189" s="111">
        <v>230</v>
      </c>
      <c r="K189" s="111">
        <v>230</v>
      </c>
      <c r="L189" s="111">
        <v>230</v>
      </c>
      <c r="M189" s="111">
        <v>230</v>
      </c>
    </row>
    <row r="190" spans="1:15" ht="15" x14ac:dyDescent="0.2">
      <c r="A190" s="98">
        <f t="shared" si="0"/>
        <v>188</v>
      </c>
      <c r="B190" s="111">
        <v>230</v>
      </c>
      <c r="C190" s="241">
        <v>226</v>
      </c>
      <c r="D190" s="241">
        <v>214</v>
      </c>
      <c r="E190" s="241">
        <v>203</v>
      </c>
      <c r="F190" s="111">
        <v>230</v>
      </c>
      <c r="G190" s="111">
        <v>230</v>
      </c>
      <c r="H190" s="111">
        <v>230</v>
      </c>
      <c r="I190" s="111">
        <v>230</v>
      </c>
      <c r="J190" s="111">
        <v>230</v>
      </c>
      <c r="K190" s="111">
        <v>230</v>
      </c>
      <c r="L190" s="111">
        <v>230</v>
      </c>
      <c r="M190" s="111">
        <v>230</v>
      </c>
    </row>
    <row r="191" spans="1:15" ht="15" x14ac:dyDescent="0.2">
      <c r="A191" s="98">
        <f t="shared" si="0"/>
        <v>189</v>
      </c>
      <c r="B191" s="111">
        <v>230</v>
      </c>
      <c r="C191" s="241">
        <v>226</v>
      </c>
      <c r="D191" s="241">
        <v>214</v>
      </c>
      <c r="E191" s="241">
        <v>204</v>
      </c>
      <c r="F191" s="111">
        <v>230</v>
      </c>
      <c r="G191" s="111">
        <v>230</v>
      </c>
      <c r="H191" s="111">
        <v>230</v>
      </c>
      <c r="I191" s="111">
        <v>230</v>
      </c>
      <c r="J191" s="111">
        <v>230</v>
      </c>
      <c r="K191" s="111">
        <v>230</v>
      </c>
      <c r="L191" s="111">
        <v>230</v>
      </c>
      <c r="M191" s="111">
        <v>230</v>
      </c>
    </row>
    <row r="192" spans="1:15" ht="15" x14ac:dyDescent="0.2">
      <c r="A192" s="98">
        <f t="shared" si="0"/>
        <v>190</v>
      </c>
      <c r="B192" s="111">
        <v>230</v>
      </c>
      <c r="C192" s="241">
        <v>227</v>
      </c>
      <c r="D192" s="241">
        <v>215</v>
      </c>
      <c r="E192" s="241">
        <v>204</v>
      </c>
      <c r="F192" s="111">
        <v>230</v>
      </c>
      <c r="G192" s="111">
        <v>230</v>
      </c>
      <c r="H192" s="111">
        <v>230</v>
      </c>
      <c r="I192" s="111">
        <v>230</v>
      </c>
      <c r="J192" s="111">
        <v>230</v>
      </c>
      <c r="K192" s="111">
        <v>230</v>
      </c>
      <c r="L192" s="111">
        <v>230</v>
      </c>
      <c r="M192" s="111">
        <v>230</v>
      </c>
    </row>
    <row r="193" spans="1:13" ht="15" x14ac:dyDescent="0.2">
      <c r="A193" s="98">
        <f t="shared" si="0"/>
        <v>191</v>
      </c>
      <c r="B193" s="111">
        <v>230</v>
      </c>
      <c r="C193" s="241">
        <v>227</v>
      </c>
      <c r="D193" s="241">
        <v>215</v>
      </c>
      <c r="E193" s="241">
        <v>205</v>
      </c>
      <c r="F193" s="111">
        <v>230</v>
      </c>
      <c r="G193" s="111">
        <v>230</v>
      </c>
      <c r="H193" s="111">
        <v>230</v>
      </c>
      <c r="I193" s="111">
        <v>230</v>
      </c>
      <c r="J193" s="111">
        <v>230</v>
      </c>
      <c r="K193" s="111">
        <v>230</v>
      </c>
      <c r="L193" s="111">
        <v>230</v>
      </c>
      <c r="M193" s="111">
        <v>230</v>
      </c>
    </row>
    <row r="194" spans="1:13" ht="15" x14ac:dyDescent="0.2">
      <c r="A194" s="98">
        <f t="shared" si="0"/>
        <v>192</v>
      </c>
      <c r="B194" s="111">
        <v>230</v>
      </c>
      <c r="C194" s="241">
        <v>228</v>
      </c>
      <c r="D194" s="241">
        <v>216</v>
      </c>
      <c r="E194" s="241">
        <v>205</v>
      </c>
      <c r="F194" s="111">
        <v>230</v>
      </c>
      <c r="G194" s="111">
        <v>230</v>
      </c>
      <c r="H194" s="111">
        <v>230</v>
      </c>
      <c r="I194" s="111">
        <v>230</v>
      </c>
      <c r="J194" s="111">
        <v>230</v>
      </c>
      <c r="K194" s="111">
        <v>230</v>
      </c>
      <c r="L194" s="111">
        <v>230</v>
      </c>
      <c r="M194" s="111">
        <v>230</v>
      </c>
    </row>
    <row r="195" spans="1:13" ht="15" x14ac:dyDescent="0.2">
      <c r="A195" s="98">
        <f t="shared" si="0"/>
        <v>193</v>
      </c>
      <c r="B195" s="111">
        <v>230</v>
      </c>
      <c r="C195" s="241">
        <v>228</v>
      </c>
      <c r="D195" s="241">
        <v>216</v>
      </c>
      <c r="E195" s="241">
        <v>206</v>
      </c>
      <c r="F195" s="111">
        <v>230</v>
      </c>
      <c r="G195" s="111">
        <v>230</v>
      </c>
      <c r="H195" s="111">
        <v>230</v>
      </c>
      <c r="I195" s="111">
        <v>230</v>
      </c>
      <c r="J195" s="111">
        <v>230</v>
      </c>
      <c r="K195" s="111">
        <v>230</v>
      </c>
      <c r="L195" s="111">
        <v>230</v>
      </c>
      <c r="M195" s="111">
        <v>230</v>
      </c>
    </row>
    <row r="196" spans="1:13" ht="15" x14ac:dyDescent="0.2">
      <c r="A196" s="98">
        <f t="shared" si="0"/>
        <v>194</v>
      </c>
      <c r="B196" s="111">
        <v>230</v>
      </c>
      <c r="C196" s="241">
        <v>229</v>
      </c>
      <c r="D196" s="241">
        <v>217</v>
      </c>
      <c r="E196" s="241">
        <v>206</v>
      </c>
      <c r="F196" s="111">
        <v>230</v>
      </c>
      <c r="G196" s="111">
        <v>230</v>
      </c>
      <c r="H196" s="111">
        <v>230</v>
      </c>
      <c r="I196" s="111">
        <v>230</v>
      </c>
      <c r="J196" s="111">
        <v>230</v>
      </c>
      <c r="K196" s="111">
        <v>230</v>
      </c>
      <c r="L196" s="111">
        <v>230</v>
      </c>
      <c r="M196" s="111">
        <v>230</v>
      </c>
    </row>
    <row r="197" spans="1:13" ht="15" x14ac:dyDescent="0.2">
      <c r="A197" s="98">
        <f t="shared" si="0"/>
        <v>195</v>
      </c>
      <c r="B197" s="111">
        <v>230</v>
      </c>
      <c r="C197" s="241">
        <v>229</v>
      </c>
      <c r="D197" s="241">
        <v>218</v>
      </c>
      <c r="E197" s="241">
        <v>207</v>
      </c>
      <c r="F197" s="111">
        <v>230</v>
      </c>
      <c r="G197" s="111">
        <v>230</v>
      </c>
      <c r="H197" s="111">
        <v>230</v>
      </c>
      <c r="I197" s="111">
        <v>230</v>
      </c>
      <c r="J197" s="111">
        <v>230</v>
      </c>
      <c r="K197" s="111">
        <v>230</v>
      </c>
      <c r="L197" s="111">
        <v>230</v>
      </c>
      <c r="M197" s="111">
        <v>230</v>
      </c>
    </row>
    <row r="198" spans="1:13" ht="15" x14ac:dyDescent="0.2">
      <c r="A198" s="98">
        <f t="shared" si="0"/>
        <v>196</v>
      </c>
      <c r="B198" s="111">
        <v>230</v>
      </c>
      <c r="C198" s="241">
        <v>230</v>
      </c>
      <c r="D198" s="241">
        <v>218</v>
      </c>
      <c r="E198" s="241">
        <v>208</v>
      </c>
      <c r="F198" s="111">
        <v>230</v>
      </c>
      <c r="G198" s="111">
        <v>230</v>
      </c>
      <c r="H198" s="111">
        <v>230</v>
      </c>
      <c r="I198" s="111">
        <v>230</v>
      </c>
      <c r="J198" s="111">
        <v>230</v>
      </c>
      <c r="K198" s="111">
        <v>230</v>
      </c>
      <c r="L198" s="111">
        <v>230</v>
      </c>
      <c r="M198" s="111">
        <v>230</v>
      </c>
    </row>
    <row r="199" spans="1:13" ht="15" x14ac:dyDescent="0.2">
      <c r="A199" s="98">
        <f t="shared" si="0"/>
        <v>197</v>
      </c>
      <c r="B199" s="111">
        <v>230</v>
      </c>
      <c r="C199" s="241">
        <v>230</v>
      </c>
      <c r="D199" s="241">
        <v>219</v>
      </c>
      <c r="E199" s="241">
        <v>208</v>
      </c>
      <c r="F199" s="111">
        <v>230</v>
      </c>
      <c r="G199" s="111">
        <v>230</v>
      </c>
      <c r="H199" s="111">
        <v>230</v>
      </c>
      <c r="I199" s="111">
        <v>230</v>
      </c>
      <c r="J199" s="111">
        <v>230</v>
      </c>
      <c r="K199" s="111">
        <v>230</v>
      </c>
      <c r="L199" s="111">
        <v>230</v>
      </c>
      <c r="M199" s="111">
        <v>230</v>
      </c>
    </row>
    <row r="200" spans="1:13" ht="15" x14ac:dyDescent="0.2">
      <c r="A200" s="98">
        <f t="shared" si="0"/>
        <v>198</v>
      </c>
      <c r="B200" s="111">
        <v>230</v>
      </c>
      <c r="C200" s="111">
        <v>230</v>
      </c>
      <c r="D200" s="241">
        <v>219</v>
      </c>
      <c r="E200" s="241">
        <v>209</v>
      </c>
      <c r="F200" s="111">
        <v>230</v>
      </c>
      <c r="G200" s="111">
        <v>230</v>
      </c>
      <c r="H200" s="111">
        <v>230</v>
      </c>
      <c r="I200" s="111">
        <v>230</v>
      </c>
      <c r="J200" s="111">
        <v>230</v>
      </c>
      <c r="K200" s="111">
        <v>230</v>
      </c>
      <c r="L200" s="111">
        <v>230</v>
      </c>
      <c r="M200" s="111">
        <v>230</v>
      </c>
    </row>
    <row r="201" spans="1:13" ht="15" x14ac:dyDescent="0.2">
      <c r="A201" s="98">
        <f t="shared" si="0"/>
        <v>199</v>
      </c>
      <c r="B201" s="111">
        <v>230</v>
      </c>
      <c r="C201" s="111">
        <v>230</v>
      </c>
      <c r="D201" s="241">
        <v>220</v>
      </c>
      <c r="E201" s="241">
        <v>209</v>
      </c>
      <c r="F201" s="111">
        <v>230</v>
      </c>
      <c r="G201" s="111">
        <v>230</v>
      </c>
      <c r="H201" s="111">
        <v>230</v>
      </c>
      <c r="I201" s="111">
        <v>230</v>
      </c>
      <c r="J201" s="111">
        <v>230</v>
      </c>
      <c r="K201" s="111">
        <v>230</v>
      </c>
      <c r="L201" s="111">
        <v>230</v>
      </c>
      <c r="M201" s="111">
        <v>230</v>
      </c>
    </row>
    <row r="202" spans="1:13" ht="15" x14ac:dyDescent="0.2">
      <c r="A202" s="98">
        <f t="shared" si="0"/>
        <v>200</v>
      </c>
      <c r="B202" s="111">
        <v>230</v>
      </c>
      <c r="C202" s="111">
        <v>230</v>
      </c>
      <c r="D202" s="241">
        <v>220</v>
      </c>
      <c r="E202" s="241">
        <v>210</v>
      </c>
    </row>
    <row r="203" spans="1:13" ht="15" x14ac:dyDescent="0.2">
      <c r="A203" s="98">
        <f t="shared" si="0"/>
        <v>201</v>
      </c>
      <c r="B203" s="111">
        <v>230</v>
      </c>
      <c r="C203" s="111">
        <v>230</v>
      </c>
      <c r="D203" s="241">
        <v>221</v>
      </c>
      <c r="E203" s="241">
        <v>210</v>
      </c>
    </row>
    <row r="204" spans="1:13" ht="15" x14ac:dyDescent="0.2">
      <c r="A204" s="98">
        <f t="shared" si="0"/>
        <v>202</v>
      </c>
      <c r="B204" s="111">
        <v>230</v>
      </c>
      <c r="C204" s="111">
        <v>230</v>
      </c>
      <c r="D204" s="241">
        <v>221</v>
      </c>
      <c r="E204" s="241">
        <v>211</v>
      </c>
    </row>
    <row r="205" spans="1:13" ht="15" x14ac:dyDescent="0.2">
      <c r="A205" s="98">
        <f t="shared" si="0"/>
        <v>203</v>
      </c>
      <c r="B205" s="111">
        <v>230</v>
      </c>
      <c r="C205" s="111">
        <v>230</v>
      </c>
      <c r="D205" s="241">
        <v>222</v>
      </c>
      <c r="E205" s="241">
        <v>211</v>
      </c>
    </row>
    <row r="206" spans="1:13" ht="15" x14ac:dyDescent="0.2">
      <c r="A206" s="98">
        <f t="shared" si="0"/>
        <v>204</v>
      </c>
      <c r="B206" s="111">
        <v>230</v>
      </c>
      <c r="C206" s="111">
        <v>230</v>
      </c>
      <c r="D206" s="241">
        <v>223</v>
      </c>
      <c r="E206" s="241">
        <v>212</v>
      </c>
    </row>
    <row r="207" spans="1:13" ht="15" x14ac:dyDescent="0.2">
      <c r="A207" s="98">
        <f t="shared" si="0"/>
        <v>205</v>
      </c>
      <c r="B207" s="111">
        <v>230</v>
      </c>
      <c r="C207" s="111">
        <v>230</v>
      </c>
      <c r="D207" s="241">
        <v>223</v>
      </c>
      <c r="E207" s="241">
        <v>213</v>
      </c>
    </row>
    <row r="208" spans="1:13" ht="15" x14ac:dyDescent="0.2">
      <c r="A208" s="98">
        <f t="shared" ref="A208:A271" si="1">A207+1</f>
        <v>206</v>
      </c>
      <c r="B208" s="111">
        <v>230</v>
      </c>
      <c r="C208" s="111">
        <v>230</v>
      </c>
      <c r="D208" s="241">
        <v>224</v>
      </c>
      <c r="E208" s="241">
        <v>213</v>
      </c>
    </row>
    <row r="209" spans="1:5" ht="15" x14ac:dyDescent="0.2">
      <c r="A209" s="98">
        <f t="shared" si="1"/>
        <v>207</v>
      </c>
      <c r="B209" s="111">
        <v>230</v>
      </c>
      <c r="C209" s="111">
        <v>230</v>
      </c>
      <c r="D209" s="241">
        <v>224</v>
      </c>
      <c r="E209" s="241">
        <v>214</v>
      </c>
    </row>
    <row r="210" spans="1:5" ht="15" x14ac:dyDescent="0.2">
      <c r="A210" s="98">
        <f t="shared" si="1"/>
        <v>208</v>
      </c>
      <c r="B210" s="111">
        <v>230</v>
      </c>
      <c r="C210" s="111">
        <v>230</v>
      </c>
      <c r="D210" s="241">
        <v>225</v>
      </c>
      <c r="E210" s="241">
        <v>214</v>
      </c>
    </row>
    <row r="211" spans="1:5" ht="15" x14ac:dyDescent="0.2">
      <c r="A211" s="98">
        <f t="shared" si="1"/>
        <v>209</v>
      </c>
      <c r="B211" s="111">
        <v>230</v>
      </c>
      <c r="C211" s="111">
        <v>230</v>
      </c>
      <c r="D211" s="241">
        <v>225</v>
      </c>
      <c r="E211" s="241">
        <v>215</v>
      </c>
    </row>
    <row r="212" spans="1:5" ht="15" x14ac:dyDescent="0.2">
      <c r="A212" s="98">
        <f t="shared" si="1"/>
        <v>210</v>
      </c>
      <c r="B212" s="111">
        <v>230</v>
      </c>
      <c r="C212" s="111">
        <v>230</v>
      </c>
      <c r="D212" s="241">
        <v>226</v>
      </c>
      <c r="E212" s="241">
        <v>215</v>
      </c>
    </row>
    <row r="213" spans="1:5" ht="15" x14ac:dyDescent="0.2">
      <c r="A213" s="98">
        <f t="shared" si="1"/>
        <v>211</v>
      </c>
      <c r="B213" s="111">
        <v>230</v>
      </c>
      <c r="C213" s="111">
        <v>230</v>
      </c>
      <c r="D213" s="241">
        <v>227</v>
      </c>
      <c r="E213" s="241">
        <v>216</v>
      </c>
    </row>
    <row r="214" spans="1:5" ht="15" x14ac:dyDescent="0.2">
      <c r="A214" s="98">
        <f t="shared" si="1"/>
        <v>212</v>
      </c>
      <c r="B214" s="111">
        <v>230</v>
      </c>
      <c r="C214" s="111">
        <v>230</v>
      </c>
      <c r="D214" s="241">
        <v>227</v>
      </c>
      <c r="E214" s="241">
        <v>216</v>
      </c>
    </row>
    <row r="215" spans="1:5" ht="15" x14ac:dyDescent="0.2">
      <c r="A215" s="98">
        <f t="shared" si="1"/>
        <v>213</v>
      </c>
      <c r="B215" s="111">
        <v>230</v>
      </c>
      <c r="C215" s="111">
        <v>230</v>
      </c>
      <c r="D215" s="241">
        <v>228</v>
      </c>
      <c r="E215" s="241">
        <v>217</v>
      </c>
    </row>
    <row r="216" spans="1:5" ht="15" x14ac:dyDescent="0.2">
      <c r="A216" s="98">
        <f t="shared" si="1"/>
        <v>214</v>
      </c>
      <c r="B216" s="111">
        <v>230</v>
      </c>
      <c r="C216" s="111">
        <v>230</v>
      </c>
      <c r="D216" s="241">
        <v>228</v>
      </c>
      <c r="E216" s="241">
        <v>218</v>
      </c>
    </row>
    <row r="217" spans="1:5" ht="15" x14ac:dyDescent="0.2">
      <c r="A217" s="98">
        <f t="shared" si="1"/>
        <v>215</v>
      </c>
      <c r="B217" s="111">
        <v>230</v>
      </c>
      <c r="C217" s="111">
        <v>230</v>
      </c>
      <c r="D217" s="241">
        <v>229</v>
      </c>
      <c r="E217" s="241">
        <v>218</v>
      </c>
    </row>
    <row r="218" spans="1:5" ht="15" x14ac:dyDescent="0.2">
      <c r="A218" s="98">
        <f t="shared" si="1"/>
        <v>216</v>
      </c>
      <c r="B218" s="111">
        <v>230</v>
      </c>
      <c r="C218" s="111">
        <v>230</v>
      </c>
      <c r="D218" s="241">
        <v>229</v>
      </c>
      <c r="E218" s="241">
        <v>219</v>
      </c>
    </row>
    <row r="219" spans="1:5" ht="15" x14ac:dyDescent="0.2">
      <c r="A219" s="98">
        <f t="shared" si="1"/>
        <v>217</v>
      </c>
      <c r="B219" s="111">
        <v>230</v>
      </c>
      <c r="C219" s="111">
        <v>230</v>
      </c>
      <c r="D219" s="241">
        <v>230</v>
      </c>
      <c r="E219" s="241">
        <v>219</v>
      </c>
    </row>
    <row r="220" spans="1:5" ht="15" x14ac:dyDescent="0.2">
      <c r="A220" s="98">
        <f t="shared" si="1"/>
        <v>218</v>
      </c>
      <c r="B220" s="111">
        <v>230</v>
      </c>
      <c r="C220" s="111">
        <v>230</v>
      </c>
      <c r="D220" s="241">
        <v>230</v>
      </c>
      <c r="E220" s="241">
        <v>220</v>
      </c>
    </row>
    <row r="221" spans="1:5" ht="15" x14ac:dyDescent="0.2">
      <c r="A221" s="98">
        <f t="shared" si="1"/>
        <v>219</v>
      </c>
      <c r="B221" s="111">
        <v>230</v>
      </c>
      <c r="C221" s="111">
        <v>230</v>
      </c>
      <c r="D221" s="111">
        <v>230</v>
      </c>
      <c r="E221" s="241">
        <v>220</v>
      </c>
    </row>
    <row r="222" spans="1:5" ht="15" x14ac:dyDescent="0.2">
      <c r="A222" s="98">
        <f t="shared" si="1"/>
        <v>220</v>
      </c>
      <c r="B222" s="111">
        <v>230</v>
      </c>
      <c r="C222" s="111">
        <v>230</v>
      </c>
      <c r="D222" s="111">
        <v>230</v>
      </c>
      <c r="E222" s="241">
        <v>221</v>
      </c>
    </row>
    <row r="223" spans="1:5" ht="15" x14ac:dyDescent="0.2">
      <c r="A223" s="98">
        <f t="shared" si="1"/>
        <v>221</v>
      </c>
      <c r="B223" s="111">
        <v>230</v>
      </c>
      <c r="C223" s="111">
        <v>230</v>
      </c>
      <c r="D223" s="111">
        <v>230</v>
      </c>
      <c r="E223" s="241">
        <v>221</v>
      </c>
    </row>
    <row r="224" spans="1:5" ht="15" x14ac:dyDescent="0.2">
      <c r="A224" s="98">
        <f t="shared" si="1"/>
        <v>222</v>
      </c>
      <c r="B224" s="111">
        <v>230</v>
      </c>
      <c r="C224" s="111">
        <v>230</v>
      </c>
      <c r="D224" s="111">
        <v>230</v>
      </c>
      <c r="E224" s="241">
        <v>222</v>
      </c>
    </row>
    <row r="225" spans="1:5" ht="15" x14ac:dyDescent="0.2">
      <c r="A225" s="98">
        <f t="shared" si="1"/>
        <v>223</v>
      </c>
      <c r="B225" s="111">
        <v>230</v>
      </c>
      <c r="C225" s="111">
        <v>230</v>
      </c>
      <c r="D225" s="111">
        <v>230</v>
      </c>
      <c r="E225" s="241">
        <v>223</v>
      </c>
    </row>
    <row r="226" spans="1:5" ht="15" x14ac:dyDescent="0.2">
      <c r="A226" s="98">
        <f t="shared" si="1"/>
        <v>224</v>
      </c>
      <c r="B226" s="111">
        <v>230</v>
      </c>
      <c r="C226" s="111">
        <v>230</v>
      </c>
      <c r="D226" s="111">
        <v>230</v>
      </c>
      <c r="E226" s="241">
        <v>223</v>
      </c>
    </row>
    <row r="227" spans="1:5" ht="15" x14ac:dyDescent="0.2">
      <c r="A227" s="98">
        <f t="shared" si="1"/>
        <v>225</v>
      </c>
      <c r="B227" s="111">
        <v>230</v>
      </c>
      <c r="C227" s="111">
        <v>230</v>
      </c>
      <c r="D227" s="111">
        <v>230</v>
      </c>
      <c r="E227" s="241">
        <v>224</v>
      </c>
    </row>
    <row r="228" spans="1:5" ht="15" x14ac:dyDescent="0.2">
      <c r="A228" s="98">
        <f t="shared" si="1"/>
        <v>226</v>
      </c>
      <c r="B228" s="111">
        <v>230</v>
      </c>
      <c r="C228" s="111">
        <v>230</v>
      </c>
      <c r="D228" s="111">
        <v>230</v>
      </c>
      <c r="E228" s="241">
        <v>224</v>
      </c>
    </row>
    <row r="229" spans="1:5" ht="15" x14ac:dyDescent="0.2">
      <c r="A229" s="98">
        <f t="shared" si="1"/>
        <v>227</v>
      </c>
      <c r="B229" s="111">
        <v>230</v>
      </c>
      <c r="C229" s="111">
        <v>230</v>
      </c>
      <c r="D229" s="111">
        <v>230</v>
      </c>
      <c r="E229" s="241">
        <v>225</v>
      </c>
    </row>
    <row r="230" spans="1:5" ht="15" x14ac:dyDescent="0.2">
      <c r="A230" s="98">
        <f t="shared" si="1"/>
        <v>228</v>
      </c>
      <c r="B230" s="111">
        <v>230</v>
      </c>
      <c r="C230" s="111">
        <v>230</v>
      </c>
      <c r="D230" s="111">
        <v>230</v>
      </c>
      <c r="E230" s="241">
        <v>225</v>
      </c>
    </row>
    <row r="231" spans="1:5" ht="15" x14ac:dyDescent="0.2">
      <c r="A231" s="98">
        <f t="shared" si="1"/>
        <v>229</v>
      </c>
      <c r="B231" s="111">
        <v>230</v>
      </c>
      <c r="C231" s="111">
        <v>230</v>
      </c>
      <c r="D231" s="111">
        <v>230</v>
      </c>
      <c r="E231" s="241">
        <v>226</v>
      </c>
    </row>
    <row r="232" spans="1:5" ht="15" x14ac:dyDescent="0.2">
      <c r="A232" s="98">
        <f t="shared" si="1"/>
        <v>230</v>
      </c>
      <c r="B232" s="111">
        <v>230</v>
      </c>
      <c r="C232" s="111">
        <v>230</v>
      </c>
      <c r="D232" s="111">
        <v>230</v>
      </c>
      <c r="E232" s="241">
        <v>227</v>
      </c>
    </row>
    <row r="233" spans="1:5" ht="15" x14ac:dyDescent="0.2">
      <c r="A233" s="98">
        <f t="shared" si="1"/>
        <v>231</v>
      </c>
      <c r="B233" s="111">
        <v>230</v>
      </c>
      <c r="C233" s="111">
        <v>230</v>
      </c>
      <c r="D233" s="111">
        <v>230</v>
      </c>
      <c r="E233" s="241">
        <v>227</v>
      </c>
    </row>
    <row r="234" spans="1:5" ht="15" x14ac:dyDescent="0.2">
      <c r="A234" s="98">
        <f t="shared" si="1"/>
        <v>232</v>
      </c>
      <c r="B234" s="111">
        <v>230</v>
      </c>
      <c r="C234" s="111">
        <v>230</v>
      </c>
      <c r="D234" s="111">
        <v>230</v>
      </c>
      <c r="E234" s="241">
        <v>228</v>
      </c>
    </row>
    <row r="235" spans="1:5" ht="15" x14ac:dyDescent="0.2">
      <c r="A235" s="98">
        <f t="shared" si="1"/>
        <v>233</v>
      </c>
      <c r="B235" s="111">
        <v>230</v>
      </c>
      <c r="C235" s="111">
        <v>230</v>
      </c>
      <c r="D235" s="111">
        <v>230</v>
      </c>
      <c r="E235" s="241">
        <v>228</v>
      </c>
    </row>
    <row r="236" spans="1:5" ht="15" x14ac:dyDescent="0.2">
      <c r="A236" s="98">
        <f t="shared" si="1"/>
        <v>234</v>
      </c>
      <c r="B236" s="111">
        <v>230</v>
      </c>
      <c r="C236" s="111">
        <v>230</v>
      </c>
      <c r="D236" s="111">
        <v>230</v>
      </c>
      <c r="E236" s="241">
        <v>229</v>
      </c>
    </row>
    <row r="237" spans="1:5" ht="15" x14ac:dyDescent="0.2">
      <c r="A237" s="98">
        <f t="shared" si="1"/>
        <v>235</v>
      </c>
      <c r="B237" s="111">
        <v>230</v>
      </c>
      <c r="C237" s="111">
        <v>230</v>
      </c>
      <c r="D237" s="111">
        <v>230</v>
      </c>
      <c r="E237" s="241">
        <v>229</v>
      </c>
    </row>
    <row r="238" spans="1:5" ht="15" x14ac:dyDescent="0.2">
      <c r="A238" s="98">
        <f t="shared" si="1"/>
        <v>236</v>
      </c>
      <c r="B238" s="111">
        <v>230</v>
      </c>
      <c r="C238" s="111">
        <v>230</v>
      </c>
      <c r="D238" s="111">
        <v>230</v>
      </c>
      <c r="E238" s="241">
        <v>230</v>
      </c>
    </row>
    <row r="239" spans="1:5" ht="15" x14ac:dyDescent="0.2">
      <c r="A239" s="98">
        <f t="shared" si="1"/>
        <v>237</v>
      </c>
      <c r="B239" s="111">
        <v>230</v>
      </c>
      <c r="C239" s="111">
        <v>230</v>
      </c>
      <c r="D239" s="111">
        <v>230</v>
      </c>
      <c r="E239" s="241">
        <v>230</v>
      </c>
    </row>
    <row r="240" spans="1:5" ht="15" x14ac:dyDescent="0.2">
      <c r="A240" s="98">
        <f t="shared" si="1"/>
        <v>238</v>
      </c>
      <c r="B240" s="111">
        <v>230</v>
      </c>
      <c r="C240" s="111">
        <v>230</v>
      </c>
      <c r="D240" s="111">
        <v>230</v>
      </c>
      <c r="E240" s="111">
        <v>230</v>
      </c>
    </row>
    <row r="241" spans="1:5" ht="15" x14ac:dyDescent="0.2">
      <c r="A241" s="98">
        <f t="shared" si="1"/>
        <v>239</v>
      </c>
      <c r="B241" s="111">
        <v>230</v>
      </c>
      <c r="C241" s="111">
        <v>230</v>
      </c>
      <c r="D241" s="111">
        <v>230</v>
      </c>
      <c r="E241" s="111">
        <v>230</v>
      </c>
    </row>
    <row r="242" spans="1:5" ht="15" x14ac:dyDescent="0.2">
      <c r="A242" s="98">
        <f t="shared" si="1"/>
        <v>240</v>
      </c>
      <c r="B242" s="111">
        <v>230</v>
      </c>
      <c r="C242" s="111">
        <v>230</v>
      </c>
      <c r="D242" s="111">
        <v>230</v>
      </c>
      <c r="E242" s="111">
        <v>230</v>
      </c>
    </row>
    <row r="243" spans="1:5" ht="15" x14ac:dyDescent="0.2">
      <c r="A243" s="98">
        <f t="shared" si="1"/>
        <v>241</v>
      </c>
      <c r="B243" s="111">
        <v>230</v>
      </c>
      <c r="C243" s="111">
        <v>230</v>
      </c>
      <c r="D243" s="111">
        <v>230</v>
      </c>
      <c r="E243" s="111">
        <v>230</v>
      </c>
    </row>
    <row r="244" spans="1:5" ht="15" x14ac:dyDescent="0.2">
      <c r="A244" s="98">
        <f t="shared" si="1"/>
        <v>242</v>
      </c>
      <c r="B244" s="111">
        <v>230</v>
      </c>
      <c r="C244" s="111">
        <v>230</v>
      </c>
      <c r="D244" s="111">
        <v>230</v>
      </c>
      <c r="E244" s="111">
        <v>230</v>
      </c>
    </row>
    <row r="245" spans="1:5" ht="15" x14ac:dyDescent="0.2">
      <c r="A245" s="98">
        <f t="shared" si="1"/>
        <v>243</v>
      </c>
      <c r="B245" s="111">
        <v>230</v>
      </c>
      <c r="C245" s="111">
        <v>230</v>
      </c>
      <c r="D245" s="111">
        <v>230</v>
      </c>
      <c r="E245" s="111">
        <v>230</v>
      </c>
    </row>
    <row r="246" spans="1:5" ht="15" x14ac:dyDescent="0.2">
      <c r="A246" s="98">
        <f t="shared" si="1"/>
        <v>244</v>
      </c>
      <c r="B246" s="111">
        <v>230</v>
      </c>
      <c r="C246" s="111">
        <v>230</v>
      </c>
      <c r="D246" s="111">
        <v>230</v>
      </c>
      <c r="E246" s="111">
        <v>230</v>
      </c>
    </row>
    <row r="247" spans="1:5" ht="15" x14ac:dyDescent="0.2">
      <c r="A247" s="98">
        <f t="shared" si="1"/>
        <v>245</v>
      </c>
      <c r="B247" s="111">
        <v>230</v>
      </c>
      <c r="C247" s="111">
        <v>230</v>
      </c>
      <c r="D247" s="111">
        <v>230</v>
      </c>
      <c r="E247" s="111">
        <v>230</v>
      </c>
    </row>
    <row r="248" spans="1:5" ht="15" x14ac:dyDescent="0.2">
      <c r="A248" s="98">
        <f t="shared" si="1"/>
        <v>246</v>
      </c>
      <c r="B248" s="111">
        <v>230</v>
      </c>
      <c r="C248" s="111">
        <v>230</v>
      </c>
      <c r="D248" s="111">
        <v>230</v>
      </c>
      <c r="E248" s="111">
        <v>230</v>
      </c>
    </row>
    <row r="249" spans="1:5" ht="15" x14ac:dyDescent="0.2">
      <c r="A249" s="98">
        <f t="shared" si="1"/>
        <v>247</v>
      </c>
      <c r="B249" s="111">
        <v>230</v>
      </c>
      <c r="C249" s="111">
        <v>230</v>
      </c>
      <c r="D249" s="111">
        <v>230</v>
      </c>
      <c r="E249" s="111">
        <v>230</v>
      </c>
    </row>
    <row r="250" spans="1:5" ht="15" x14ac:dyDescent="0.2">
      <c r="A250" s="98">
        <f t="shared" si="1"/>
        <v>248</v>
      </c>
      <c r="B250" s="111">
        <v>230</v>
      </c>
      <c r="C250" s="111">
        <v>230</v>
      </c>
      <c r="D250" s="111">
        <v>230</v>
      </c>
      <c r="E250" s="111">
        <v>230</v>
      </c>
    </row>
    <row r="251" spans="1:5" ht="15" x14ac:dyDescent="0.2">
      <c r="A251" s="98">
        <f t="shared" si="1"/>
        <v>249</v>
      </c>
      <c r="B251" s="111">
        <v>230</v>
      </c>
      <c r="C251" s="111">
        <v>230</v>
      </c>
      <c r="D251" s="111">
        <v>230</v>
      </c>
      <c r="E251" s="111">
        <v>230</v>
      </c>
    </row>
    <row r="252" spans="1:5" ht="15" x14ac:dyDescent="0.2">
      <c r="A252" s="98">
        <f t="shared" si="1"/>
        <v>250</v>
      </c>
      <c r="B252" s="111">
        <v>230</v>
      </c>
      <c r="C252" s="111">
        <v>230</v>
      </c>
      <c r="D252" s="111">
        <v>230</v>
      </c>
      <c r="E252" s="111">
        <v>230</v>
      </c>
    </row>
    <row r="253" spans="1:5" ht="15" x14ac:dyDescent="0.2">
      <c r="A253" s="98">
        <f t="shared" si="1"/>
        <v>251</v>
      </c>
      <c r="B253" s="111">
        <v>230</v>
      </c>
      <c r="C253" s="111">
        <v>230</v>
      </c>
      <c r="D253" s="111">
        <v>230</v>
      </c>
      <c r="E253" s="111">
        <v>230</v>
      </c>
    </row>
    <row r="254" spans="1:5" ht="15" x14ac:dyDescent="0.2">
      <c r="A254" s="98">
        <f t="shared" si="1"/>
        <v>252</v>
      </c>
      <c r="B254" s="111">
        <v>230</v>
      </c>
      <c r="C254" s="111">
        <v>230</v>
      </c>
      <c r="D254" s="111">
        <v>230</v>
      </c>
      <c r="E254" s="111">
        <v>230</v>
      </c>
    </row>
    <row r="255" spans="1:5" ht="15" x14ac:dyDescent="0.2">
      <c r="A255" s="98">
        <f t="shared" si="1"/>
        <v>253</v>
      </c>
      <c r="B255" s="111">
        <v>230</v>
      </c>
      <c r="C255" s="111">
        <v>230</v>
      </c>
      <c r="D255" s="111">
        <v>230</v>
      </c>
      <c r="E255" s="111">
        <v>230</v>
      </c>
    </row>
    <row r="256" spans="1:5" ht="15" x14ac:dyDescent="0.2">
      <c r="A256" s="98">
        <f t="shared" si="1"/>
        <v>254</v>
      </c>
      <c r="B256" s="111">
        <v>230</v>
      </c>
      <c r="C256" s="111">
        <v>230</v>
      </c>
      <c r="D256" s="111">
        <v>230</v>
      </c>
      <c r="E256" s="111">
        <v>230</v>
      </c>
    </row>
    <row r="257" spans="1:5" ht="15" x14ac:dyDescent="0.2">
      <c r="A257" s="98">
        <f t="shared" si="1"/>
        <v>255</v>
      </c>
      <c r="B257" s="111">
        <v>230</v>
      </c>
      <c r="C257" s="111">
        <v>230</v>
      </c>
      <c r="D257" s="111">
        <v>230</v>
      </c>
      <c r="E257" s="111">
        <v>230</v>
      </c>
    </row>
    <row r="258" spans="1:5" ht="15" x14ac:dyDescent="0.2">
      <c r="A258" s="98">
        <f t="shared" si="1"/>
        <v>256</v>
      </c>
      <c r="B258" s="111">
        <v>230</v>
      </c>
      <c r="C258" s="111">
        <v>230</v>
      </c>
      <c r="D258" s="111">
        <v>230</v>
      </c>
      <c r="E258" s="111">
        <v>230</v>
      </c>
    </row>
    <row r="259" spans="1:5" ht="15" x14ac:dyDescent="0.2">
      <c r="A259" s="98">
        <f t="shared" si="1"/>
        <v>257</v>
      </c>
      <c r="B259" s="111">
        <v>230</v>
      </c>
      <c r="C259" s="111">
        <v>230</v>
      </c>
      <c r="D259" s="111">
        <v>230</v>
      </c>
      <c r="E259" s="111">
        <v>230</v>
      </c>
    </row>
    <row r="260" spans="1:5" ht="15" x14ac:dyDescent="0.2">
      <c r="A260" s="98">
        <f t="shared" si="1"/>
        <v>258</v>
      </c>
      <c r="B260" s="111">
        <v>230</v>
      </c>
      <c r="C260" s="111">
        <v>230</v>
      </c>
      <c r="D260" s="111">
        <v>230</v>
      </c>
      <c r="E260" s="111">
        <v>230</v>
      </c>
    </row>
    <row r="261" spans="1:5" ht="15" x14ac:dyDescent="0.2">
      <c r="A261" s="98">
        <f t="shared" si="1"/>
        <v>259</v>
      </c>
      <c r="B261" s="111">
        <v>230</v>
      </c>
      <c r="C261" s="111">
        <v>230</v>
      </c>
      <c r="D261" s="111">
        <v>230</v>
      </c>
      <c r="E261" s="111">
        <v>230</v>
      </c>
    </row>
    <row r="262" spans="1:5" ht="15" x14ac:dyDescent="0.2">
      <c r="A262" s="98">
        <f t="shared" si="1"/>
        <v>260</v>
      </c>
      <c r="B262" s="111">
        <v>230</v>
      </c>
      <c r="C262" s="111">
        <v>230</v>
      </c>
      <c r="D262" s="111">
        <v>230</v>
      </c>
      <c r="E262" s="111">
        <v>230</v>
      </c>
    </row>
    <row r="263" spans="1:5" ht="15" x14ac:dyDescent="0.2">
      <c r="A263" s="98">
        <f t="shared" si="1"/>
        <v>261</v>
      </c>
      <c r="B263" s="111">
        <v>230</v>
      </c>
      <c r="C263" s="111">
        <v>230</v>
      </c>
      <c r="D263" s="111">
        <v>230</v>
      </c>
      <c r="E263" s="111">
        <v>230</v>
      </c>
    </row>
    <row r="264" spans="1:5" ht="15" x14ac:dyDescent="0.2">
      <c r="A264" s="98">
        <f t="shared" si="1"/>
        <v>262</v>
      </c>
      <c r="B264" s="111">
        <v>230</v>
      </c>
      <c r="C264" s="111">
        <v>230</v>
      </c>
      <c r="D264" s="111">
        <v>230</v>
      </c>
      <c r="E264" s="111">
        <v>230</v>
      </c>
    </row>
    <row r="265" spans="1:5" ht="15" x14ac:dyDescent="0.2">
      <c r="A265" s="98">
        <f t="shared" si="1"/>
        <v>263</v>
      </c>
      <c r="B265" s="111">
        <v>230</v>
      </c>
      <c r="C265" s="111">
        <v>230</v>
      </c>
      <c r="D265" s="111">
        <v>230</v>
      </c>
      <c r="E265" s="111">
        <v>230</v>
      </c>
    </row>
    <row r="266" spans="1:5" ht="15" x14ac:dyDescent="0.2">
      <c r="A266" s="98">
        <f t="shared" si="1"/>
        <v>264</v>
      </c>
      <c r="B266" s="111">
        <v>230</v>
      </c>
      <c r="C266" s="111">
        <v>230</v>
      </c>
      <c r="D266" s="111">
        <v>230</v>
      </c>
      <c r="E266" s="111">
        <v>230</v>
      </c>
    </row>
    <row r="267" spans="1:5" ht="15" x14ac:dyDescent="0.2">
      <c r="A267" s="98">
        <f t="shared" si="1"/>
        <v>265</v>
      </c>
      <c r="B267" s="111">
        <v>230</v>
      </c>
      <c r="C267" s="111">
        <v>230</v>
      </c>
      <c r="D267" s="111">
        <v>230</v>
      </c>
      <c r="E267" s="111">
        <v>230</v>
      </c>
    </row>
    <row r="268" spans="1:5" ht="15" x14ac:dyDescent="0.2">
      <c r="A268" s="98">
        <f t="shared" si="1"/>
        <v>266</v>
      </c>
      <c r="B268" s="111">
        <v>230</v>
      </c>
      <c r="C268" s="111">
        <v>230</v>
      </c>
      <c r="D268" s="111">
        <v>230</v>
      </c>
      <c r="E268" s="111">
        <v>230</v>
      </c>
    </row>
    <row r="269" spans="1:5" ht="15" x14ac:dyDescent="0.2">
      <c r="A269" s="98">
        <f t="shared" si="1"/>
        <v>267</v>
      </c>
      <c r="B269" s="111">
        <v>230</v>
      </c>
      <c r="C269" s="111">
        <v>230</v>
      </c>
      <c r="D269" s="111">
        <v>230</v>
      </c>
      <c r="E269" s="111">
        <v>230</v>
      </c>
    </row>
    <row r="270" spans="1:5" ht="15" x14ac:dyDescent="0.2">
      <c r="A270" s="98">
        <f t="shared" si="1"/>
        <v>268</v>
      </c>
      <c r="B270" s="111">
        <v>230</v>
      </c>
      <c r="C270" s="111">
        <v>230</v>
      </c>
      <c r="D270" s="111">
        <v>230</v>
      </c>
      <c r="E270" s="111">
        <v>230</v>
      </c>
    </row>
    <row r="271" spans="1:5" ht="15" x14ac:dyDescent="0.2">
      <c r="A271" s="98">
        <f t="shared" si="1"/>
        <v>269</v>
      </c>
      <c r="B271" s="111">
        <v>230</v>
      </c>
      <c r="C271" s="111">
        <v>230</v>
      </c>
      <c r="D271" s="111">
        <v>230</v>
      </c>
      <c r="E271" s="111">
        <v>230</v>
      </c>
    </row>
    <row r="272" spans="1:5" ht="15" x14ac:dyDescent="0.2">
      <c r="A272" s="98">
        <f t="shared" ref="A272:A285" si="2">A271+1</f>
        <v>270</v>
      </c>
      <c r="B272" s="111">
        <v>230</v>
      </c>
      <c r="C272" s="111">
        <v>230</v>
      </c>
      <c r="D272" s="111">
        <v>230</v>
      </c>
      <c r="E272" s="111">
        <v>230</v>
      </c>
    </row>
    <row r="273" spans="1:5" ht="15" x14ac:dyDescent="0.2">
      <c r="A273" s="98">
        <f t="shared" si="2"/>
        <v>271</v>
      </c>
      <c r="B273" s="111">
        <v>230</v>
      </c>
      <c r="C273" s="111">
        <v>230</v>
      </c>
      <c r="D273" s="111">
        <v>230</v>
      </c>
      <c r="E273" s="111">
        <v>230</v>
      </c>
    </row>
    <row r="274" spans="1:5" ht="15" x14ac:dyDescent="0.2">
      <c r="A274" s="98">
        <f t="shared" si="2"/>
        <v>272</v>
      </c>
      <c r="B274" s="111">
        <v>230</v>
      </c>
      <c r="C274" s="111">
        <v>230</v>
      </c>
      <c r="D274" s="111">
        <v>230</v>
      </c>
      <c r="E274" s="111">
        <v>230</v>
      </c>
    </row>
    <row r="275" spans="1:5" ht="15" x14ac:dyDescent="0.2">
      <c r="A275" s="98">
        <f t="shared" si="2"/>
        <v>273</v>
      </c>
      <c r="B275" s="111">
        <v>230</v>
      </c>
      <c r="C275" s="111">
        <v>230</v>
      </c>
      <c r="D275" s="111">
        <v>230</v>
      </c>
      <c r="E275" s="111">
        <v>230</v>
      </c>
    </row>
    <row r="276" spans="1:5" ht="15" x14ac:dyDescent="0.2">
      <c r="A276" s="98">
        <f t="shared" si="2"/>
        <v>274</v>
      </c>
      <c r="B276" s="111">
        <v>230</v>
      </c>
      <c r="C276" s="111">
        <v>230</v>
      </c>
      <c r="D276" s="111">
        <v>230</v>
      </c>
      <c r="E276" s="111">
        <v>230</v>
      </c>
    </row>
    <row r="277" spans="1:5" ht="15" x14ac:dyDescent="0.2">
      <c r="A277" s="98">
        <f t="shared" si="2"/>
        <v>275</v>
      </c>
      <c r="B277" s="111">
        <v>230</v>
      </c>
      <c r="C277" s="111">
        <v>230</v>
      </c>
      <c r="D277" s="111">
        <v>230</v>
      </c>
      <c r="E277" s="111">
        <v>230</v>
      </c>
    </row>
    <row r="278" spans="1:5" ht="15" x14ac:dyDescent="0.2">
      <c r="A278" s="98">
        <f t="shared" si="2"/>
        <v>276</v>
      </c>
      <c r="B278" s="111">
        <v>230</v>
      </c>
      <c r="C278" s="111">
        <v>230</v>
      </c>
      <c r="D278" s="111">
        <v>230</v>
      </c>
      <c r="E278" s="111">
        <v>230</v>
      </c>
    </row>
    <row r="279" spans="1:5" ht="15" x14ac:dyDescent="0.2">
      <c r="A279" s="98">
        <f t="shared" si="2"/>
        <v>277</v>
      </c>
      <c r="B279" s="111">
        <v>230</v>
      </c>
      <c r="C279" s="111">
        <v>230</v>
      </c>
      <c r="D279" s="111">
        <v>230</v>
      </c>
      <c r="E279" s="111">
        <v>230</v>
      </c>
    </row>
    <row r="280" spans="1:5" ht="15" x14ac:dyDescent="0.2">
      <c r="A280" s="98">
        <f t="shared" si="2"/>
        <v>278</v>
      </c>
      <c r="B280" s="111">
        <v>230</v>
      </c>
      <c r="C280" s="111">
        <v>230</v>
      </c>
      <c r="D280" s="111">
        <v>230</v>
      </c>
      <c r="E280" s="111">
        <v>230</v>
      </c>
    </row>
    <row r="281" spans="1:5" ht="15" x14ac:dyDescent="0.2">
      <c r="A281" s="98">
        <f t="shared" si="2"/>
        <v>279</v>
      </c>
      <c r="B281" s="111">
        <v>230</v>
      </c>
      <c r="C281" s="111">
        <v>230</v>
      </c>
      <c r="D281" s="111">
        <v>230</v>
      </c>
      <c r="E281" s="111">
        <v>230</v>
      </c>
    </row>
    <row r="282" spans="1:5" ht="15" x14ac:dyDescent="0.2">
      <c r="A282" s="98">
        <f t="shared" si="2"/>
        <v>280</v>
      </c>
      <c r="B282" s="111">
        <v>230</v>
      </c>
      <c r="C282" s="111">
        <v>230</v>
      </c>
      <c r="D282" s="111">
        <v>230</v>
      </c>
      <c r="E282" s="111">
        <v>230</v>
      </c>
    </row>
    <row r="283" spans="1:5" ht="15" x14ac:dyDescent="0.2">
      <c r="A283" s="98">
        <f t="shared" si="2"/>
        <v>281</v>
      </c>
      <c r="B283" s="111">
        <v>230</v>
      </c>
      <c r="C283" s="111">
        <v>230</v>
      </c>
      <c r="D283" s="111">
        <v>230</v>
      </c>
      <c r="E283" s="111">
        <v>230</v>
      </c>
    </row>
    <row r="284" spans="1:5" ht="15" x14ac:dyDescent="0.2">
      <c r="A284" s="98">
        <f t="shared" si="2"/>
        <v>282</v>
      </c>
      <c r="B284" s="111">
        <v>230</v>
      </c>
      <c r="C284" s="111">
        <v>230</v>
      </c>
      <c r="D284" s="111">
        <v>230</v>
      </c>
      <c r="E284" s="111">
        <v>230</v>
      </c>
    </row>
    <row r="285" spans="1:5" ht="15" x14ac:dyDescent="0.2">
      <c r="A285" s="98">
        <f t="shared" si="2"/>
        <v>283</v>
      </c>
      <c r="B285" s="111">
        <v>230</v>
      </c>
      <c r="C285" s="111">
        <v>230</v>
      </c>
      <c r="D285" s="111">
        <v>230</v>
      </c>
      <c r="E285" s="111">
        <v>230</v>
      </c>
    </row>
  </sheetData>
  <mergeCells count="1">
    <mergeCell ref="P77:P78"/>
  </mergeCells>
  <conditionalFormatting sqref="B20:B175">
    <cfRule type="expression" dxfId="69" priority="43">
      <formula>AND(B20&lt;213,B21&gt;=213)</formula>
    </cfRule>
    <cfRule type="expression" dxfId="68" priority="44">
      <formula>AND(B20&lt;203,B21&gt;=203)</formula>
    </cfRule>
    <cfRule type="expression" dxfId="67" priority="45">
      <formula>AND(B20&lt;193,B21&gt;=193)</formula>
    </cfRule>
    <cfRule type="expression" dxfId="66" priority="46">
      <formula>AND(B20&lt;175,B21&gt;=175)</formula>
    </cfRule>
    <cfRule type="cellIs" dxfId="65" priority="47" stopIfTrue="1" operator="equal">
      <formula>"-"</formula>
    </cfRule>
    <cfRule type="cellIs" dxfId="64" priority="48" operator="lessThan">
      <formula>170</formula>
    </cfRule>
    <cfRule type="cellIs" dxfId="63" priority="49" operator="between">
      <formula>170</formula>
      <formula>179</formula>
    </cfRule>
    <cfRule type="cellIs" dxfId="62" priority="50" operator="between">
      <formula>180</formula>
      <formula>186</formula>
    </cfRule>
    <cfRule type="cellIs" dxfId="61" priority="51" operator="between">
      <formula>187</formula>
      <formula>195</formula>
    </cfRule>
    <cfRule type="cellIs" dxfId="60" priority="52" operator="between">
      <formula>196</formula>
      <formula>203</formula>
    </cfRule>
    <cfRule type="cellIs" dxfId="59" priority="53" operator="between">
      <formula>204</formula>
      <formula>212</formula>
    </cfRule>
    <cfRule type="cellIs" dxfId="58" priority="54" operator="between">
      <formula>213</formula>
      <formula>219</formula>
    </cfRule>
    <cfRule type="cellIs" dxfId="57" priority="55" operator="between">
      <formula>220</formula>
      <formula>230</formula>
    </cfRule>
    <cfRule type="containsText" dxfId="56" priority="56" operator="containsText" text="&gt;230">
      <formula>NOT(ISERROR(SEARCH("&gt;230",B20)))</formula>
    </cfRule>
  </conditionalFormatting>
  <conditionalFormatting sqref="B2:B19">
    <cfRule type="expression" dxfId="55" priority="29">
      <formula>AND(B2&lt;213,B3&gt;=213)</formula>
    </cfRule>
    <cfRule type="expression" dxfId="54" priority="30">
      <formula>AND(B2&lt;203,B3&gt;=203)</formula>
    </cfRule>
    <cfRule type="expression" dxfId="53" priority="31">
      <formula>AND(B2&lt;193,B3&gt;=193)</formula>
    </cfRule>
    <cfRule type="expression" dxfId="52" priority="32">
      <formula>AND(B2&lt;175,B3&gt;=175)</formula>
    </cfRule>
    <cfRule type="cellIs" dxfId="51" priority="33" stopIfTrue="1" operator="equal">
      <formula>"-"</formula>
    </cfRule>
    <cfRule type="cellIs" dxfId="50" priority="34" operator="lessThan">
      <formula>170</formula>
    </cfRule>
    <cfRule type="cellIs" dxfId="49" priority="35" operator="between">
      <formula>170</formula>
      <formula>179</formula>
    </cfRule>
    <cfRule type="cellIs" dxfId="48" priority="36" operator="between">
      <formula>180</formula>
      <formula>186</formula>
    </cfRule>
    <cfRule type="cellIs" dxfId="47" priority="37" operator="between">
      <formula>187</formula>
      <formula>195</formula>
    </cfRule>
    <cfRule type="cellIs" dxfId="46" priority="38" operator="between">
      <formula>196</formula>
      <formula>203</formula>
    </cfRule>
    <cfRule type="cellIs" dxfId="45" priority="39" operator="between">
      <formula>204</formula>
      <formula>212</formula>
    </cfRule>
    <cfRule type="cellIs" dxfId="44" priority="40" operator="between">
      <formula>213</formula>
      <formula>219</formula>
    </cfRule>
    <cfRule type="cellIs" dxfId="43" priority="41" operator="between">
      <formula>220</formula>
      <formula>230</formula>
    </cfRule>
    <cfRule type="containsText" dxfId="42" priority="42" operator="containsText" text="&gt;230">
      <formula>NOT(ISERROR(SEARCH("&gt;230",B2)))</formula>
    </cfRule>
  </conditionalFormatting>
  <conditionalFormatting sqref="C20:E199 D200:E220 E221:E239">
    <cfRule type="expression" dxfId="41" priority="15">
      <formula>AND(C20&lt;213,C21&gt;=213)</formula>
    </cfRule>
    <cfRule type="expression" dxfId="40" priority="16">
      <formula>AND(C20&lt;203,C21&gt;=203)</formula>
    </cfRule>
    <cfRule type="expression" dxfId="39" priority="17">
      <formula>AND(C20&lt;193,C21&gt;=193)</formula>
    </cfRule>
    <cfRule type="expression" dxfId="38" priority="18">
      <formula>AND(C20&lt;175,C21&gt;=175)</formula>
    </cfRule>
    <cfRule type="cellIs" dxfId="37" priority="19" stopIfTrue="1" operator="equal">
      <formula>"-"</formula>
    </cfRule>
    <cfRule type="cellIs" dxfId="36" priority="20" operator="lessThan">
      <formula>170</formula>
    </cfRule>
    <cfRule type="cellIs" dxfId="35" priority="21" operator="between">
      <formula>170</formula>
      <formula>179</formula>
    </cfRule>
    <cfRule type="cellIs" dxfId="34" priority="22" operator="between">
      <formula>180</formula>
      <formula>186</formula>
    </cfRule>
    <cfRule type="cellIs" dxfId="33" priority="23" operator="between">
      <formula>187</formula>
      <formula>195</formula>
    </cfRule>
    <cfRule type="cellIs" dxfId="32" priority="24" operator="between">
      <formula>196</formula>
      <formula>203</formula>
    </cfRule>
    <cfRule type="cellIs" dxfId="31" priority="25" operator="between">
      <formula>204</formula>
      <formula>212</formula>
    </cfRule>
    <cfRule type="cellIs" dxfId="30" priority="26" operator="between">
      <formula>213</formula>
      <formula>219</formula>
    </cfRule>
    <cfRule type="cellIs" dxfId="29" priority="27" operator="between">
      <formula>220</formula>
      <formula>230</formula>
    </cfRule>
    <cfRule type="containsText" dxfId="28" priority="28" operator="containsText" text="&gt;230">
      <formula>NOT(ISERROR(SEARCH("&gt;230",C20)))</formula>
    </cfRule>
  </conditionalFormatting>
  <conditionalFormatting sqref="C2:E19">
    <cfRule type="expression" dxfId="27" priority="1">
      <formula>AND(C2&lt;213,C3&gt;=213)</formula>
    </cfRule>
    <cfRule type="expression" dxfId="26" priority="2">
      <formula>AND(C2&lt;203,C3&gt;=203)</formula>
    </cfRule>
    <cfRule type="expression" dxfId="25" priority="3">
      <formula>AND(C2&lt;193,C3&gt;=193)</formula>
    </cfRule>
    <cfRule type="expression" dxfId="24" priority="4">
      <formula>AND(C2&lt;175,C3&gt;=175)</formula>
    </cfRule>
    <cfRule type="cellIs" dxfId="23" priority="5" stopIfTrue="1" operator="equal">
      <formula>"-"</formula>
    </cfRule>
    <cfRule type="cellIs" dxfId="22" priority="6" operator="lessThan">
      <formula>170</formula>
    </cfRule>
    <cfRule type="cellIs" dxfId="21" priority="7" operator="between">
      <formula>170</formula>
      <formula>179</formula>
    </cfRule>
    <cfRule type="cellIs" dxfId="20" priority="8" operator="between">
      <formula>180</formula>
      <formula>186</formula>
    </cfRule>
    <cfRule type="cellIs" dxfId="19" priority="9" operator="between">
      <formula>187</formula>
      <formula>195</formula>
    </cfRule>
    <cfRule type="cellIs" dxfId="18" priority="10" operator="between">
      <formula>196</formula>
      <formula>203</formula>
    </cfRule>
    <cfRule type="cellIs" dxfId="17" priority="11" operator="between">
      <formula>204</formula>
      <formula>212</formula>
    </cfRule>
    <cfRule type="cellIs" dxfId="16" priority="12" operator="between">
      <formula>213</formula>
      <formula>219</formula>
    </cfRule>
    <cfRule type="cellIs" dxfId="15" priority="13" operator="between">
      <formula>220</formula>
      <formula>230</formula>
    </cfRule>
    <cfRule type="containsText" dxfId="14" priority="14" operator="containsText" text="&gt;230">
      <formula>NOT(ISERROR(SEARCH("&gt;230",C2)))</formula>
    </cfRule>
  </conditionalFormatting>
  <conditionalFormatting sqref="B176">
    <cfRule type="expression" dxfId="13" priority="191">
      <formula>AND(B176&lt;213,#REF!&gt;=213)</formula>
    </cfRule>
    <cfRule type="expression" dxfId="12" priority="192">
      <formula>AND(B176&lt;203,#REF!&gt;=203)</formula>
    </cfRule>
    <cfRule type="expression" dxfId="11" priority="193">
      <formula>AND(B176&lt;193,#REF!&gt;=193)</formula>
    </cfRule>
    <cfRule type="expression" dxfId="10" priority="194">
      <formula>AND(B176&lt;175,#REF!&gt;=175)</formula>
    </cfRule>
    <cfRule type="cellIs" dxfId="9" priority="195" stopIfTrue="1" operator="equal">
      <formula>"-"</formula>
    </cfRule>
    <cfRule type="cellIs" dxfId="8" priority="196" operator="lessThan">
      <formula>170</formula>
    </cfRule>
    <cfRule type="cellIs" dxfId="7" priority="197" operator="between">
      <formula>170</formula>
      <formula>179</formula>
    </cfRule>
    <cfRule type="cellIs" dxfId="6" priority="198" operator="between">
      <formula>180</formula>
      <formula>186</formula>
    </cfRule>
    <cfRule type="cellIs" dxfId="5" priority="199" operator="between">
      <formula>187</formula>
      <formula>195</formula>
    </cfRule>
    <cfRule type="cellIs" dxfId="4" priority="200" operator="between">
      <formula>196</formula>
      <formula>203</formula>
    </cfRule>
    <cfRule type="cellIs" dxfId="3" priority="201" operator="between">
      <formula>204</formula>
      <formula>212</formula>
    </cfRule>
    <cfRule type="cellIs" dxfId="2" priority="202" operator="between">
      <formula>213</formula>
      <formula>219</formula>
    </cfRule>
    <cfRule type="cellIs" dxfId="1" priority="203" operator="between">
      <formula>220</formula>
      <formula>230</formula>
    </cfRule>
    <cfRule type="containsText" dxfId="0" priority="204" operator="containsText" text="&gt;230">
      <formula>NOT(ISERROR(SEARCH("&gt;230",B176)))</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75"/>
  <sheetViews>
    <sheetView zoomScaleNormal="100" workbookViewId="0">
      <pane xSplit="5" ySplit="7" topLeftCell="F8" activePane="bottomRight" state="frozen"/>
      <selection activeCell="N40" sqref="N40"/>
      <selection pane="topRight" activeCell="N40" sqref="N40"/>
      <selection pane="bottomLeft" activeCell="N40" sqref="N40"/>
      <selection pane="bottomRight" activeCell="O8" sqref="O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79"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style="57" customWidth="1"/>
    <col min="18" max="18" width="9.140625" style="57" hidden="1" customWidth="1"/>
    <col min="19" max="38" width="9.140625" style="12" hidden="1" customWidth="1"/>
    <col min="39" max="39" width="9" style="12" hidden="1" customWidth="1"/>
    <col min="40" max="41" width="9.140625" style="12" hidden="1" customWidth="1"/>
    <col min="42" max="42" width="9.140625" hidden="1" customWidth="1"/>
    <col min="43" max="43" width="8.85546875" customWidth="1"/>
    <col min="44" max="44" width="8" customWidth="1"/>
    <col min="45" max="45" width="8.28515625" customWidth="1"/>
    <col min="46" max="46" width="7" customWidth="1"/>
    <col min="47" max="47" width="7.42578125" customWidth="1"/>
    <col min="48" max="48" width="7.7109375" customWidth="1"/>
    <col min="49" max="49" width="7.85546875" customWidth="1"/>
    <col min="50" max="50" width="6.85546875" customWidth="1"/>
    <col min="52" max="52" width="6.7109375" customWidth="1"/>
    <col min="53" max="53" width="7.5703125" customWidth="1"/>
    <col min="54" max="54" width="8.42578125" customWidth="1"/>
    <col min="55" max="55" width="1.5703125" customWidth="1"/>
  </cols>
  <sheetData>
    <row r="1" spans="1:55" ht="18" customHeight="1" x14ac:dyDescent="0.2">
      <c r="B1" s="8" t="s">
        <v>2</v>
      </c>
      <c r="C1" s="246" t="s">
        <v>88</v>
      </c>
      <c r="D1" s="247"/>
      <c r="E1" s="247"/>
      <c r="F1" s="247"/>
      <c r="G1" s="247"/>
      <c r="H1" s="247"/>
      <c r="I1" s="247"/>
      <c r="J1" s="247"/>
      <c r="K1" s="247"/>
      <c r="L1" s="247"/>
      <c r="M1" s="247"/>
      <c r="N1" s="248"/>
      <c r="O1" s="16"/>
      <c r="P1" s="7"/>
      <c r="Q1" s="57" t="s">
        <v>21</v>
      </c>
    </row>
    <row r="2" spans="1:55" ht="18" customHeight="1" x14ac:dyDescent="0.2">
      <c r="B2" s="8" t="s">
        <v>3</v>
      </c>
      <c r="C2" s="246" t="s">
        <v>45</v>
      </c>
      <c r="D2" s="247"/>
      <c r="E2" s="247"/>
      <c r="F2" s="247"/>
      <c r="G2" s="247"/>
      <c r="H2" s="247"/>
      <c r="I2" s="247"/>
      <c r="J2" s="247"/>
      <c r="K2" s="247"/>
      <c r="L2" s="247"/>
      <c r="M2" s="247"/>
      <c r="N2" s="248"/>
      <c r="O2" s="16"/>
      <c r="P2" s="7"/>
    </row>
    <row r="3" spans="1:55"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5"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5" ht="12" customHeight="1" x14ac:dyDescent="0.15">
      <c r="B5" s="8" t="s">
        <v>5</v>
      </c>
      <c r="C5" s="69">
        <v>210</v>
      </c>
      <c r="D5" s="13"/>
      <c r="E5" s="13"/>
      <c r="F5" s="13"/>
      <c r="G5" s="16"/>
      <c r="H5" s="7"/>
      <c r="I5" s="41"/>
      <c r="J5" s="42"/>
      <c r="K5" s="7"/>
      <c r="L5" s="6"/>
      <c r="M5" s="7"/>
      <c r="N5" s="7"/>
      <c r="O5" s="16"/>
      <c r="P5" s="7"/>
      <c r="U5" s="12">
        <f>COUNTIF(G:G,"V")</f>
        <v>1</v>
      </c>
      <c r="V5" s="12">
        <f>COUNTIF(L:L,"Breedte")</f>
        <v>0</v>
      </c>
      <c r="W5" s="12">
        <f>COUNTIF(O:O,"Breedte")</f>
        <v>0</v>
      </c>
      <c r="AF5" s="12">
        <f>COUNTIF(I:I,"D")</f>
        <v>1</v>
      </c>
      <c r="AG5" s="12">
        <f>COUNTIF(L:L,"Breedte")</f>
        <v>0</v>
      </c>
      <c r="AH5" s="12">
        <f>COUNTIF(O:O,"Breedte")</f>
        <v>0</v>
      </c>
    </row>
    <row r="6" spans="1:55"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5" ht="21.75" thickBot="1" x14ac:dyDescent="0.2">
      <c r="A7" s="23"/>
      <c r="B7" s="23" t="s">
        <v>0</v>
      </c>
      <c r="C7" s="24" t="s">
        <v>10</v>
      </c>
      <c r="D7" s="24" t="s">
        <v>1</v>
      </c>
      <c r="E7" s="24" t="s">
        <v>41</v>
      </c>
      <c r="F7" s="24"/>
      <c r="G7" s="24" t="s">
        <v>32</v>
      </c>
      <c r="H7" s="25" t="s">
        <v>11</v>
      </c>
      <c r="I7" s="24" t="s">
        <v>33</v>
      </c>
      <c r="J7" s="25" t="s">
        <v>11</v>
      </c>
      <c r="K7" s="25" t="s">
        <v>12</v>
      </c>
      <c r="L7" s="23" t="s">
        <v>13</v>
      </c>
      <c r="M7" s="25" t="s">
        <v>14</v>
      </c>
      <c r="N7" s="25" t="s">
        <v>15</v>
      </c>
      <c r="O7" s="24" t="s">
        <v>34</v>
      </c>
      <c r="P7" s="25" t="s">
        <v>16</v>
      </c>
      <c r="Y7" s="12">
        <v>1</v>
      </c>
      <c r="Z7" s="12">
        <v>1</v>
      </c>
      <c r="AA7" s="12">
        <v>1</v>
      </c>
      <c r="AB7" s="12">
        <v>1</v>
      </c>
      <c r="AJ7" s="12">
        <v>1</v>
      </c>
      <c r="AK7" s="12">
        <v>1</v>
      </c>
      <c r="AL7" s="12">
        <v>1</v>
      </c>
      <c r="AM7" s="12">
        <v>1</v>
      </c>
      <c r="AQ7" s="93" t="s">
        <v>94</v>
      </c>
    </row>
    <row r="8" spans="1:55" ht="12" customHeight="1" thickTop="1" x14ac:dyDescent="0.15">
      <c r="A8" s="5">
        <f t="shared" ref="A8:A71" si="0">IF(I8="A",25,IF(I8="B",25,IF(I8="C",25,IF(I8="D",15,IF(I8="E",10,0)))))</f>
        <v>0</v>
      </c>
      <c r="B8" s="5">
        <f t="shared" ref="B8:B71" si="1">IF(G8="I",20,IF(G8="II",20,IF(G8="III",20,IF(G8="IV",20,IF(G8="V",20,0)))))</f>
        <v>0</v>
      </c>
      <c r="C8" s="14">
        <f>C5</f>
        <v>210</v>
      </c>
      <c r="F8" s="242">
        <f>VLOOKUP(C8,Blad1!$A:$C,3,0)</f>
        <v>230</v>
      </c>
      <c r="G8" s="67" t="str">
        <f>IF(C8=164,"I",IF(C8=147,"II",IF(C8=131,"III",IF(C8=114,"IV",IF(C8=50,"V","")))))</f>
        <v/>
      </c>
      <c r="H8" s="4" t="str">
        <f>IF(G8="I",$K8,IF(G8="II",$K8-SUM(H7:H$8),IF(G8="III",$K8-SUM(H7:H$8),IF(G8="IV",$K8-SUM(H7:H$8),IF(G8="V",1-SUM(H7:H$8)," ")))))</f>
        <v xml:space="preserve"> </v>
      </c>
      <c r="I8" s="68" t="str">
        <f t="shared" ref="I8:I39" si="2">IF(C8=45,"A",IF(C8=35,"B",IF(C8=25,"C",IF(C8=17,"D",IF(C8=0,"E","")))))</f>
        <v/>
      </c>
      <c r="J8" s="43" t="str">
        <f>IF(I8="A",$K8,IF(I8="B",$K8-SUM(J7:J$8),IF(I8="C",$K8-SUM(J7:J$8),IF(I8="D",$K8-SUM(J7:J$8),IF(I8="E",1-SUM(J7:J$8)," ")))))</f>
        <v xml:space="preserve"> </v>
      </c>
      <c r="K8" s="1">
        <f>IF(C$4=0,0,(SUM(D$8:D8)/C$4))</f>
        <v>0</v>
      </c>
      <c r="L8" s="9" t="str">
        <f t="shared" ref="L8:L71" si="3">IF(U8=2,"Plus",IF(W8=2,"Basis",IF(X8=2,"Breedte"," ")))</f>
        <v xml:space="preserve"> </v>
      </c>
      <c r="M8" s="2" t="str">
        <f>IF(U8=2,K8,IF(W8=2,K8-SUM(M7:M$8),IF(X8=2,K8-SUM(M7:M$8),IF(X7=2,1-SUM(M7:M$8)," "))))</f>
        <v xml:space="preserve"> </v>
      </c>
      <c r="N8" s="1" t="str">
        <f t="shared" ref="N8:N71" si="4">IF(OR(O8="Plus",O8="Basis",O8="Breedte"),K8," ")</f>
        <v xml:space="preserve"> </v>
      </c>
      <c r="P8" s="3" t="str">
        <f>IF(O8="Plus",$K8,IF(O8="Basis",$K8-SUM(P7:P$8),IF(O8="Breedte",$K8-SUM(P7:P$8),IF(O7="Breedte",1-SUM(P7:P$8)," "))))</f>
        <v xml:space="preserve"> </v>
      </c>
      <c r="Q8" s="57" t="str">
        <f>CONCATENATE(IF(E8=0,"",CONCATENATE(E8,"; ")))</f>
        <v/>
      </c>
      <c r="R8" s="124">
        <f>F8</f>
        <v>230</v>
      </c>
      <c r="S8" s="12">
        <f t="shared" ref="S8:S71" si="5">C8</f>
        <v>210</v>
      </c>
      <c r="T8" s="18">
        <f t="shared" ref="T8:T71" si="6">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 t="shared" ref="Y8:Y71" si="7">IF(D8=0,1,ABS(K8-0.2))</f>
        <v>1</v>
      </c>
      <c r="Z8" s="12">
        <f t="shared" ref="Z8:Z71" si="8">IF(D8=0,1,ABS(K8-0.5))</f>
        <v>1</v>
      </c>
      <c r="AA8" s="12">
        <f t="shared" ref="AA8:AA71" si="9">IF(D8=0,1,ABS(K8-0.8))</f>
        <v>1</v>
      </c>
      <c r="AB8" s="12">
        <f t="shared" ref="AB8:AB71" si="10">IF(D8=0,1,ABS(K8-1))</f>
        <v>1</v>
      </c>
      <c r="AD8" s="12">
        <f t="shared" ref="AD8:AD71" si="11">S8</f>
        <v>210</v>
      </c>
      <c r="AE8" s="18">
        <f t="shared" ref="AE8:AE71" si="12">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 t="shared" ref="AJ8:AJ71" si="13">IF(AE8=0,1,ABS(AH8-0.25))</f>
        <v>1</v>
      </c>
      <c r="AK8" s="12">
        <f t="shared" ref="AK8:AK71" si="14">IF(T8=0,1,ABS(W8-0.5))</f>
        <v>1</v>
      </c>
      <c r="AL8" s="12">
        <f t="shared" ref="AL8:AL71" si="15">IF(T8=0,1,ABS(W8-0.75))</f>
        <v>1</v>
      </c>
      <c r="AM8" s="12">
        <f t="shared" ref="AM8:AM71" si="16">IF(T8=0,1,ABS(W8-0.9))</f>
        <v>1</v>
      </c>
      <c r="AQ8" s="27" t="s">
        <v>6</v>
      </c>
      <c r="AR8" s="28"/>
      <c r="AS8" s="28" t="s">
        <v>7</v>
      </c>
      <c r="AT8" s="28"/>
      <c r="AU8" s="28"/>
      <c r="AV8" s="29"/>
      <c r="BC8" s="71"/>
    </row>
    <row r="9" spans="1:55" ht="12" customHeight="1" x14ac:dyDescent="0.15">
      <c r="A9" s="5">
        <f t="shared" si="0"/>
        <v>0</v>
      </c>
      <c r="B9" s="5">
        <f t="shared" si="1"/>
        <v>0</v>
      </c>
      <c r="C9" s="14">
        <f t="shared" ref="C9:C72" si="17">C8-1</f>
        <v>209</v>
      </c>
      <c r="E9" s="56"/>
      <c r="F9" s="242">
        <f>VLOOKUP(C9,Blad1!$A:$C,3,0)</f>
        <v>230</v>
      </c>
      <c r="G9" s="67" t="str">
        <f t="shared" ref="G9:G72" si="18">IF(C9=164,"I",IF(C9=147,"II",IF(C9=131,"III",IF(C9=114,"IV",IF(C9=50,"V","")))))</f>
        <v/>
      </c>
      <c r="H9" s="4" t="str">
        <f>IF(G9="I",$K9,IF(G9="II",$K9-SUM(H8:H$8),IF(G9="III",$K9-SUM(H8:H$8),IF(G9="IV",$K9-SUM(H8:H$8),IF(G9="V",1-SUM(H8:H$8)," ")))))</f>
        <v xml:space="preserve"> </v>
      </c>
      <c r="I9" s="68" t="str">
        <f t="shared" si="2"/>
        <v/>
      </c>
      <c r="J9" s="43" t="str">
        <f>IF(I9="A",$K9,IF(I9="B",$K9-SUM(J8:J$8),IF(I9="C",$K9-SUM(J8:J$8),IF(I9="D",$K9-SUM(J8:J$8),IF(I9="E",1-SUM(J8:J$8)," ")))))</f>
        <v xml:space="preserve"> </v>
      </c>
      <c r="K9" s="1">
        <f>IF(C$4=0,0,(SUM(D$8:D9)/C$4))</f>
        <v>0</v>
      </c>
      <c r="L9" s="9" t="str">
        <f t="shared" si="3"/>
        <v xml:space="preserve"> </v>
      </c>
      <c r="M9" s="2" t="str">
        <f>IF(U9=2,K9,IF(W9=2,K9-SUM(M8:M$8),IF(X9=2,K9-SUM(M8:M$8),IF(X8=2,1-SUM(M8:M$8)," "))))</f>
        <v xml:space="preserve"> </v>
      </c>
      <c r="N9" s="1" t="str">
        <f t="shared" si="4"/>
        <v xml:space="preserve"> </v>
      </c>
      <c r="P9" s="3" t="str">
        <f>IF(O9="Plus",$K9,IF(O9="Basis",$K9-SUM(P8:P$8),IF(O9="Breedte",$K9-SUM(P8:P$8),IF(O8="Breedte",1-SUM(P8:P$8)," "))))</f>
        <v xml:space="preserve"> </v>
      </c>
      <c r="Q9" s="57" t="str">
        <f>IF(L8="plus",IF(E9=0,"",CONCATENATE(E9,", ")),IF(L8="basis",IF(E9=0,"",CONCATENATE(E9,", ")),CONCATENATE(Q8,IF(E9=0,"",CONCATENATE(E9,", ")))))</f>
        <v/>
      </c>
      <c r="R9" s="124">
        <f t="shared" ref="R9:R72" si="19">F9</f>
        <v>230</v>
      </c>
      <c r="S9" s="12">
        <f t="shared" si="5"/>
        <v>209</v>
      </c>
      <c r="T9" s="18">
        <f t="shared" si="6"/>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si="7"/>
        <v>1</v>
      </c>
      <c r="Z9" s="12">
        <f t="shared" si="8"/>
        <v>1</v>
      </c>
      <c r="AA9" s="12">
        <f t="shared" si="9"/>
        <v>1</v>
      </c>
      <c r="AB9" s="12">
        <f t="shared" si="10"/>
        <v>1</v>
      </c>
      <c r="AD9" s="12">
        <f t="shared" si="11"/>
        <v>209</v>
      </c>
      <c r="AE9" s="18">
        <f t="shared" si="12"/>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si="13"/>
        <v>1</v>
      </c>
      <c r="AK9" s="12">
        <f t="shared" si="14"/>
        <v>1</v>
      </c>
      <c r="AL9" s="12">
        <f t="shared" si="15"/>
        <v>1</v>
      </c>
      <c r="AM9" s="12">
        <f t="shared" si="16"/>
        <v>1</v>
      </c>
      <c r="AQ9" s="30"/>
      <c r="AR9" s="31"/>
      <c r="AS9" s="32" t="s">
        <v>17</v>
      </c>
      <c r="AT9" s="32" t="s">
        <v>18</v>
      </c>
      <c r="AU9" s="32" t="s">
        <v>19</v>
      </c>
      <c r="AV9" s="33" t="s">
        <v>20</v>
      </c>
      <c r="BC9" s="71"/>
    </row>
    <row r="10" spans="1:55" ht="12" customHeight="1" x14ac:dyDescent="0.15">
      <c r="A10" s="5">
        <f t="shared" si="0"/>
        <v>0</v>
      </c>
      <c r="B10" s="5">
        <f t="shared" si="1"/>
        <v>0</v>
      </c>
      <c r="C10" s="14">
        <f t="shared" si="17"/>
        <v>208</v>
      </c>
      <c r="E10" s="56"/>
      <c r="F10" s="242">
        <f>VLOOKUP(C10,Blad1!$A:$C,3,0)</f>
        <v>230</v>
      </c>
      <c r="G10" s="67" t="str">
        <f t="shared" si="18"/>
        <v/>
      </c>
      <c r="H10" s="4" t="str">
        <f>IF(G10="I",$K10,IF(G10="II",$K10-SUM(H$8:H9),IF(G10="III",$K10-SUM(H$8:H9),IF(G10="IV",$K10-SUM(H$8:H9),IF(G10="V",1-SUM(H$8:H9)," ")))))</f>
        <v xml:space="preserve"> </v>
      </c>
      <c r="I10" s="68" t="str">
        <f t="shared" si="2"/>
        <v/>
      </c>
      <c r="J10" s="43" t="str">
        <f>IF(I10="A",$K10,IF(I10="B",$K10-SUM(J$8:J9),IF(I10="C",$K10-SUM(J$8:J9),IF(I10="D",$K10-SUM(J$8:J9),IF(I10="E",1-SUM(J$8:J9)," ")))))</f>
        <v xml:space="preserve"> </v>
      </c>
      <c r="K10" s="1">
        <f>IF(C$4=0,0,(SUM(D$8:D10)/C$4))</f>
        <v>0</v>
      </c>
      <c r="L10" s="9" t="str">
        <f t="shared" si="3"/>
        <v xml:space="preserve"> </v>
      </c>
      <c r="M10" s="2" t="str">
        <f>IF(U10=2,K10,IF(W10=2,K10-SUM(M$8:M9),IF(X10=2,K10-SUM(M$8:M9),IF(X9=2,1-SUM(M$8:M9)," "))))</f>
        <v xml:space="preserve"> </v>
      </c>
      <c r="N10" s="1" t="str">
        <f t="shared" si="4"/>
        <v xml:space="preserve"> </v>
      </c>
      <c r="P10" s="3" t="str">
        <f>IF(O10="Plus",$K10,IF(O10="Basis",$K10-SUM(P$8:P9),IF(O10="Breedte",$K10-SUM(P$8:P9),IF(O9="Breedte",1-SUM(P$8:P9)," "))))</f>
        <v xml:space="preserve"> </v>
      </c>
      <c r="Q10" s="57" t="str">
        <f t="shared" ref="Q10:Q73" si="20">IF(L9="plus",IF(E10=0,"",CONCATENATE(E10,", ")),IF(L9="basis",IF(E10=0,"",CONCATENATE(E10,", ")),CONCATENATE(Q9,IF(E10=0,"",CONCATENATE(E10,", ")))))</f>
        <v/>
      </c>
      <c r="R10" s="124">
        <f t="shared" si="19"/>
        <v>230</v>
      </c>
      <c r="S10" s="12">
        <f t="shared" si="5"/>
        <v>208</v>
      </c>
      <c r="T10" s="18">
        <f t="shared" si="6"/>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7"/>
        <v>1</v>
      </c>
      <c r="Z10" s="12">
        <f t="shared" si="8"/>
        <v>1</v>
      </c>
      <c r="AA10" s="12">
        <f t="shared" si="9"/>
        <v>1</v>
      </c>
      <c r="AB10" s="12">
        <f t="shared" si="10"/>
        <v>1</v>
      </c>
      <c r="AD10" s="12">
        <f t="shared" si="11"/>
        <v>208</v>
      </c>
      <c r="AE10" s="18">
        <f t="shared" si="12"/>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3"/>
        <v>1</v>
      </c>
      <c r="AK10" s="12">
        <f t="shared" si="14"/>
        <v>1</v>
      </c>
      <c r="AL10" s="12">
        <f t="shared" si="15"/>
        <v>1</v>
      </c>
      <c r="AM10" s="12">
        <f t="shared" si="16"/>
        <v>1</v>
      </c>
      <c r="AQ10" s="49" t="s">
        <v>26</v>
      </c>
      <c r="AR10" s="50">
        <v>0.2</v>
      </c>
      <c r="AS10" s="145">
        <f>IF($U3=0,0,VLOOKUP("I",$G:$S,13,FALSE))</f>
        <v>164</v>
      </c>
      <c r="AT10" s="145">
        <f>AU10*AT$14</f>
        <v>0</v>
      </c>
      <c r="AU10" s="146">
        <f>AV10</f>
        <v>0</v>
      </c>
      <c r="AV10" s="149">
        <f>IF($U3=0,0,VLOOKUP("I",$G:$S,5,FALSE))</f>
        <v>0</v>
      </c>
      <c r="BC10" s="71"/>
    </row>
    <row r="11" spans="1:55" ht="12" customHeight="1" x14ac:dyDescent="0.15">
      <c r="A11" s="5">
        <f t="shared" si="0"/>
        <v>0</v>
      </c>
      <c r="B11" s="5">
        <f t="shared" si="1"/>
        <v>0</v>
      </c>
      <c r="C11" s="14">
        <f t="shared" si="17"/>
        <v>207</v>
      </c>
      <c r="E11" s="56"/>
      <c r="F11" s="242">
        <f>VLOOKUP(C11,Blad1!$A:$C,3,0)</f>
        <v>230</v>
      </c>
      <c r="G11" s="67" t="str">
        <f t="shared" si="18"/>
        <v/>
      </c>
      <c r="H11" s="4" t="str">
        <f>IF(G11="I",$K11,IF(G11="II",$K11-SUM(H$8:H10),IF(G11="III",$K11-SUM(H$8:H10),IF(G11="IV",$K11-SUM(H$8:H10),IF(G11="V",1-SUM(H$8:H10)," ")))))</f>
        <v xml:space="preserve"> </v>
      </c>
      <c r="I11" s="68" t="str">
        <f t="shared" si="2"/>
        <v/>
      </c>
      <c r="J11" s="43" t="str">
        <f>IF(I11="A",$K11,IF(I11="B",$K11-SUM(J$8:J10),IF(I11="C",$K11-SUM(J$8:J10),IF(I11="D",$K11-SUM(J$8:J10),IF(I11="E",1-SUM(J$8:J10)," ")))))</f>
        <v xml:space="preserve"> </v>
      </c>
      <c r="K11" s="1">
        <f>IF(C$4=0,0,(SUM(D$8:D11)/C$4))</f>
        <v>0</v>
      </c>
      <c r="L11" s="9" t="str">
        <f t="shared" si="3"/>
        <v xml:space="preserve"> </v>
      </c>
      <c r="M11" s="2" t="str">
        <f>IF(U11=2,K11,IF(W11=2,K11-SUM(M$8:M10),IF(X11=2,K11-SUM(M$8:M10),IF(X10=2,1-SUM(M$8:M10)," "))))</f>
        <v xml:space="preserve"> </v>
      </c>
      <c r="N11" s="1" t="str">
        <f t="shared" si="4"/>
        <v xml:space="preserve"> </v>
      </c>
      <c r="P11" s="3" t="str">
        <f>IF(O11="Plus",$K11,IF(O11="Basis",$K11-SUM(P$8:P10),IF(O11="Breedte",$K11-SUM(P$8:P10),IF(O10="Breedte",1-SUM(P$8:P10)," "))))</f>
        <v xml:space="preserve"> </v>
      </c>
      <c r="Q11" s="57" t="str">
        <f t="shared" si="20"/>
        <v/>
      </c>
      <c r="R11" s="124">
        <f t="shared" si="19"/>
        <v>230</v>
      </c>
      <c r="S11" s="12">
        <f t="shared" si="5"/>
        <v>207</v>
      </c>
      <c r="T11" s="18">
        <f t="shared" si="6"/>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7"/>
        <v>1</v>
      </c>
      <c r="Z11" s="12">
        <f t="shared" si="8"/>
        <v>1</v>
      </c>
      <c r="AA11" s="12">
        <f t="shared" si="9"/>
        <v>1</v>
      </c>
      <c r="AB11" s="12">
        <f t="shared" si="10"/>
        <v>1</v>
      </c>
      <c r="AD11" s="12">
        <f t="shared" si="11"/>
        <v>207</v>
      </c>
      <c r="AE11" s="18">
        <f t="shared" si="12"/>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3"/>
        <v>1</v>
      </c>
      <c r="AK11" s="12">
        <f t="shared" si="14"/>
        <v>1</v>
      </c>
      <c r="AL11" s="12">
        <f t="shared" si="15"/>
        <v>1</v>
      </c>
      <c r="AM11" s="12">
        <f t="shared" si="16"/>
        <v>1</v>
      </c>
      <c r="AQ11" s="49" t="s">
        <v>30</v>
      </c>
      <c r="AR11" s="50">
        <v>0.6</v>
      </c>
      <c r="AS11" s="145">
        <f>IF($U4=0,0,VLOOKUP("IV",$G:$S,13,FALSE))</f>
        <v>114</v>
      </c>
      <c r="AT11" s="145">
        <f>AU11*AT$14</f>
        <v>0</v>
      </c>
      <c r="AU11" s="146">
        <f>AV11-AV10</f>
        <v>0</v>
      </c>
      <c r="AV11" s="149">
        <f>IF($U4=0,0,VLOOKUP("IV",$G:$S,5,FALSE))</f>
        <v>0</v>
      </c>
      <c r="BC11" s="71"/>
    </row>
    <row r="12" spans="1:55" ht="12" customHeight="1" x14ac:dyDescent="0.15">
      <c r="A12" s="5">
        <f t="shared" si="0"/>
        <v>0</v>
      </c>
      <c r="B12" s="5">
        <f t="shared" si="1"/>
        <v>0</v>
      </c>
      <c r="C12" s="14">
        <f t="shared" si="17"/>
        <v>206</v>
      </c>
      <c r="E12" s="56"/>
      <c r="F12" s="242">
        <f>VLOOKUP(C12,Blad1!$A:$C,3,0)</f>
        <v>230</v>
      </c>
      <c r="G12" s="67" t="str">
        <f t="shared" si="18"/>
        <v/>
      </c>
      <c r="H12" s="4" t="str">
        <f>IF(G12="I",$K12,IF(G12="II",$K12-SUM(H$8:H11),IF(G12="III",$K12-SUM(H$8:H11),IF(G12="IV",$K12-SUM(H$8:H11),IF(G12="V",1-SUM(H$8:H11)," ")))))</f>
        <v xml:space="preserve"> </v>
      </c>
      <c r="I12" s="68" t="str">
        <f t="shared" si="2"/>
        <v/>
      </c>
      <c r="J12" s="43" t="str">
        <f>IF(I12="A",$K12,IF(I12="B",$K12-SUM(J$8:J11),IF(I12="C",$K12-SUM(J$8:J11),IF(I12="D",$K12-SUM(J$8:J11),IF(I12="E",1-SUM(J$8:J11)," ")))))</f>
        <v xml:space="preserve"> </v>
      </c>
      <c r="K12" s="1">
        <f>IF(C$4=0,0,(SUM(D$8:D12)/C$4))</f>
        <v>0</v>
      </c>
      <c r="L12" s="9" t="str">
        <f t="shared" si="3"/>
        <v xml:space="preserve"> </v>
      </c>
      <c r="M12" s="2" t="str">
        <f>IF(U12=2,K12,IF(W12=2,K12-SUM(M$8:M11),IF(X12=2,K12-SUM(M$8:M11),IF(X11=2,1-SUM(M$8:M11)," "))))</f>
        <v xml:space="preserve"> </v>
      </c>
      <c r="N12" s="1" t="str">
        <f t="shared" si="4"/>
        <v xml:space="preserve"> </v>
      </c>
      <c r="P12" s="3" t="str">
        <f>IF(O12="Plus",$K12,IF(O12="Basis",$K12-SUM(P$8:P11),IF(O12="Breedte",$K12-SUM(P$8:P11),IF(O11="Breedte",1-SUM(P$8:P11)," "))))</f>
        <v xml:space="preserve"> </v>
      </c>
      <c r="Q12" s="57" t="str">
        <f t="shared" si="20"/>
        <v/>
      </c>
      <c r="R12" s="124">
        <f t="shared" si="19"/>
        <v>230</v>
      </c>
      <c r="S12" s="12">
        <f t="shared" si="5"/>
        <v>206</v>
      </c>
      <c r="T12" s="18">
        <f t="shared" si="6"/>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7"/>
        <v>1</v>
      </c>
      <c r="Z12" s="12">
        <f t="shared" si="8"/>
        <v>1</v>
      </c>
      <c r="AA12" s="12">
        <f t="shared" si="9"/>
        <v>1</v>
      </c>
      <c r="AB12" s="12">
        <f t="shared" si="10"/>
        <v>1</v>
      </c>
      <c r="AD12" s="12">
        <f t="shared" si="11"/>
        <v>206</v>
      </c>
      <c r="AE12" s="18">
        <f t="shared" si="12"/>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3"/>
        <v>1</v>
      </c>
      <c r="AK12" s="12">
        <f t="shared" si="14"/>
        <v>1</v>
      </c>
      <c r="AL12" s="12">
        <f t="shared" si="15"/>
        <v>1</v>
      </c>
      <c r="AM12" s="12">
        <f t="shared" si="16"/>
        <v>1</v>
      </c>
      <c r="AQ12" s="49" t="s">
        <v>29</v>
      </c>
      <c r="AR12" s="50">
        <v>0.2</v>
      </c>
      <c r="AS12" s="145">
        <f>IF($U5=0,0,VLOOKUP("V",$G:$S,13,FALSE))</f>
        <v>50</v>
      </c>
      <c r="AT12" s="145">
        <f>AU12*AT$14</f>
        <v>0</v>
      </c>
      <c r="AU12" s="146">
        <f>AV12-AV11</f>
        <v>0</v>
      </c>
      <c r="AV12" s="149">
        <f>IF($U5=0,0,VLOOKUP("V",$G:$S,5,FALSE))</f>
        <v>0</v>
      </c>
      <c r="BC12" s="71"/>
    </row>
    <row r="13" spans="1:55" ht="12" customHeight="1" x14ac:dyDescent="0.15">
      <c r="A13" s="5">
        <f t="shared" si="0"/>
        <v>0</v>
      </c>
      <c r="B13" s="5">
        <f t="shared" si="1"/>
        <v>0</v>
      </c>
      <c r="C13" s="14">
        <f t="shared" si="17"/>
        <v>205</v>
      </c>
      <c r="E13" s="56"/>
      <c r="F13" s="242">
        <f>VLOOKUP(C13,Blad1!$A:$C,3,0)</f>
        <v>230</v>
      </c>
      <c r="G13" s="67" t="str">
        <f t="shared" si="18"/>
        <v/>
      </c>
      <c r="H13" s="4" t="str">
        <f>IF(G13="I",$K13,IF(G13="II",$K13-SUM(H$8:H12),IF(G13="III",$K13-SUM(H$8:H12),IF(G13="IV",$K13-SUM(H$8:H12),IF(G13="V",1-SUM(H$8:H12)," ")))))</f>
        <v xml:space="preserve"> </v>
      </c>
      <c r="I13" s="68" t="str">
        <f t="shared" si="2"/>
        <v/>
      </c>
      <c r="J13" s="43" t="str">
        <f>IF(I13="A",$K13,IF(I13="B",$K13-SUM(J$8:J12),IF(I13="C",$K13-SUM(J$8:J12),IF(I13="D",$K13-SUM(J$8:J12),IF(I13="E",1-SUM(J$8:J12)," ")))))</f>
        <v xml:space="preserve"> </v>
      </c>
      <c r="K13" s="1">
        <f>IF(C$4=0,0,(SUM(D$8:D13)/C$4))</f>
        <v>0</v>
      </c>
      <c r="L13" s="9" t="str">
        <f t="shared" si="3"/>
        <v xml:space="preserve"> </v>
      </c>
      <c r="M13" s="2" t="str">
        <f>IF(U13=2,K13,IF(W13=2,K13-SUM(M$8:M12),IF(X13=2,K13-SUM(M$8:M12),IF(X12=2,1-SUM(M$8:M12)," "))))</f>
        <v xml:space="preserve"> </v>
      </c>
      <c r="N13" s="1" t="str">
        <f t="shared" si="4"/>
        <v xml:space="preserve"> </v>
      </c>
      <c r="P13" s="3" t="str">
        <f>IF(O13="Plus",$K13,IF(O13="Basis",$K13-SUM(P$8:P12),IF(O13="Breedte",$K13-SUM(P$8:P12),IF(O12="Breedte",1-SUM(P$8:P12)," "))))</f>
        <v xml:space="preserve"> </v>
      </c>
      <c r="Q13" s="57" t="str">
        <f t="shared" si="20"/>
        <v/>
      </c>
      <c r="R13" s="124">
        <f t="shared" si="19"/>
        <v>230</v>
      </c>
      <c r="S13" s="12">
        <f t="shared" si="5"/>
        <v>205</v>
      </c>
      <c r="T13" s="18">
        <f t="shared" si="6"/>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7"/>
        <v>1</v>
      </c>
      <c r="Z13" s="12">
        <f t="shared" si="8"/>
        <v>1</v>
      </c>
      <c r="AA13" s="12">
        <f t="shared" si="9"/>
        <v>1</v>
      </c>
      <c r="AB13" s="12">
        <f t="shared" si="10"/>
        <v>1</v>
      </c>
      <c r="AD13" s="12">
        <f t="shared" si="11"/>
        <v>205</v>
      </c>
      <c r="AE13" s="18">
        <f t="shared" si="12"/>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3"/>
        <v>1</v>
      </c>
      <c r="AK13" s="12">
        <f t="shared" si="14"/>
        <v>1</v>
      </c>
      <c r="AL13" s="12">
        <f t="shared" si="15"/>
        <v>1</v>
      </c>
      <c r="AM13" s="12">
        <f t="shared" si="16"/>
        <v>1</v>
      </c>
      <c r="AQ13" s="49"/>
      <c r="AR13" s="50"/>
      <c r="AS13" s="145"/>
      <c r="AT13" s="145"/>
      <c r="AU13" s="146"/>
      <c r="AV13" s="149">
        <f>IF(SUM(AT10:AT12)&lt;AT14,1,0)</f>
        <v>0</v>
      </c>
      <c r="BC13" s="71"/>
    </row>
    <row r="14" spans="1:55" ht="12" customHeight="1" thickBot="1" x14ac:dyDescent="0.2">
      <c r="A14" s="5">
        <f t="shared" si="0"/>
        <v>0</v>
      </c>
      <c r="B14" s="5">
        <f t="shared" si="1"/>
        <v>0</v>
      </c>
      <c r="C14" s="14">
        <f t="shared" si="17"/>
        <v>204</v>
      </c>
      <c r="E14" s="56"/>
      <c r="F14" s="242">
        <f>VLOOKUP(C14,Blad1!$A:$C,3,0)</f>
        <v>230</v>
      </c>
      <c r="G14" s="67" t="str">
        <f t="shared" si="18"/>
        <v/>
      </c>
      <c r="H14" s="4" t="str">
        <f>IF(G14="I",$K14,IF(G14="II",$K14-SUM(H$8:H13),IF(G14="III",$K14-SUM(H$8:H13),IF(G14="IV",$K14-SUM(H$8:H13),IF(G14="V",1-SUM(H$8:H13)," ")))))</f>
        <v xml:space="preserve"> </v>
      </c>
      <c r="I14" s="68" t="str">
        <f t="shared" si="2"/>
        <v/>
      </c>
      <c r="J14" s="43" t="str">
        <f>IF(I14="A",$K14,IF(I14="B",$K14-SUM(J$8:J13),IF(I14="C",$K14-SUM(J$8:J13),IF(I14="D",$K14-SUM(J$8:J13),IF(I14="E",1-SUM(J$8:J13)," ")))))</f>
        <v xml:space="preserve"> </v>
      </c>
      <c r="K14" s="1">
        <f>IF(C$4=0,0,(SUM(D$8:D14)/C$4))</f>
        <v>0</v>
      </c>
      <c r="L14" s="9" t="str">
        <f t="shared" si="3"/>
        <v xml:space="preserve"> </v>
      </c>
      <c r="M14" s="2" t="str">
        <f>IF(U14=2,K14,IF(W14=2,K14-SUM(M$8:M13),IF(X14=2,K14-SUM(M$8:M13),IF(X13=2,1-SUM(M$8:M13)," "))))</f>
        <v xml:space="preserve"> </v>
      </c>
      <c r="N14" s="1" t="str">
        <f t="shared" si="4"/>
        <v xml:space="preserve"> </v>
      </c>
      <c r="P14" s="3" t="str">
        <f>IF(O14="Plus",$K14,IF(O14="Basis",$K14-SUM(P$8:P13),IF(O14="Breedte",$K14-SUM(P$8:P13),IF(O13="Breedte",1-SUM(P$8:P13)," "))))</f>
        <v xml:space="preserve"> </v>
      </c>
      <c r="Q14" s="57" t="str">
        <f t="shared" si="20"/>
        <v/>
      </c>
      <c r="R14" s="124">
        <f t="shared" si="19"/>
        <v>230</v>
      </c>
      <c r="S14" s="12">
        <f t="shared" si="5"/>
        <v>204</v>
      </c>
      <c r="T14" s="18">
        <f t="shared" si="6"/>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7"/>
        <v>1</v>
      </c>
      <c r="Z14" s="12">
        <f t="shared" si="8"/>
        <v>1</v>
      </c>
      <c r="AA14" s="12">
        <f t="shared" si="9"/>
        <v>1</v>
      </c>
      <c r="AB14" s="12">
        <f t="shared" si="10"/>
        <v>1</v>
      </c>
      <c r="AD14" s="12">
        <f t="shared" si="11"/>
        <v>204</v>
      </c>
      <c r="AE14" s="18">
        <f t="shared" si="12"/>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3"/>
        <v>1</v>
      </c>
      <c r="AK14" s="12">
        <f t="shared" si="14"/>
        <v>1</v>
      </c>
      <c r="AL14" s="12">
        <f t="shared" si="15"/>
        <v>1</v>
      </c>
      <c r="AM14" s="12">
        <f t="shared" si="16"/>
        <v>1</v>
      </c>
      <c r="AQ14" s="34"/>
      <c r="AR14" s="35"/>
      <c r="AS14" s="147"/>
      <c r="AT14" s="148">
        <f>$C$4</f>
        <v>0</v>
      </c>
      <c r="AU14" s="147"/>
      <c r="AV14" s="150"/>
      <c r="BC14" s="71"/>
    </row>
    <row r="15" spans="1:55" ht="12" customHeight="1" thickTop="1" thickBot="1" x14ac:dyDescent="0.2">
      <c r="A15" s="5">
        <f t="shared" si="0"/>
        <v>0</v>
      </c>
      <c r="B15" s="5">
        <f t="shared" si="1"/>
        <v>0</v>
      </c>
      <c r="C15" s="14">
        <f t="shared" si="17"/>
        <v>203</v>
      </c>
      <c r="F15" s="242">
        <f>VLOOKUP(C15,Blad1!$A:$C,3,0)</f>
        <v>230</v>
      </c>
      <c r="G15" s="67" t="str">
        <f t="shared" si="18"/>
        <v/>
      </c>
      <c r="H15" s="4" t="str">
        <f>IF(G15="I",$K15,IF(G15="II",$K15-SUM(H$8:H14),IF(G15="III",$K15-SUM(H$8:H14),IF(G15="IV",$K15-SUM(H$8:H14),IF(G15="V",1-SUM(H$8:H14)," ")))))</f>
        <v xml:space="preserve"> </v>
      </c>
      <c r="I15" s="68" t="str">
        <f t="shared" si="2"/>
        <v/>
      </c>
      <c r="J15" s="43" t="str">
        <f>IF(I15="A",$K15,IF(I15="B",$K15-SUM(J$8:J14),IF(I15="C",$K15-SUM(J$8:J14),IF(I15="D",$K15-SUM(J$8:J14),IF(I15="E",1-SUM(J$8:J14)," ")))))</f>
        <v xml:space="preserve"> </v>
      </c>
      <c r="K15" s="1">
        <f>IF(C$4=0,0,(SUM(D$8:D15)/C$4))</f>
        <v>0</v>
      </c>
      <c r="L15" s="9" t="str">
        <f t="shared" si="3"/>
        <v xml:space="preserve"> </v>
      </c>
      <c r="M15" s="2" t="str">
        <f>IF(U15=2,K15,IF(W15=2,K15-SUM(M$8:M14),IF(X15=2,K15-SUM(M$8:M14),IF(X14=2,1-SUM(M$8:M14)," "))))</f>
        <v xml:space="preserve"> </v>
      </c>
      <c r="N15" s="1" t="str">
        <f t="shared" si="4"/>
        <v xml:space="preserve"> </v>
      </c>
      <c r="P15" s="3" t="str">
        <f>IF(O15="Plus",$K15,IF(O15="Basis",$K15-SUM(P$8:P14),IF(O15="Breedte",$K15-SUM(P$8:P14),IF(O14="Breedte",1-SUM(P$8:P14)," "))))</f>
        <v xml:space="preserve"> </v>
      </c>
      <c r="Q15" s="57" t="str">
        <f t="shared" si="20"/>
        <v/>
      </c>
      <c r="R15" s="124">
        <f t="shared" si="19"/>
        <v>230</v>
      </c>
      <c r="S15" s="12">
        <f t="shared" si="5"/>
        <v>203</v>
      </c>
      <c r="T15" s="18">
        <f t="shared" si="6"/>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7"/>
        <v>1</v>
      </c>
      <c r="Z15" s="12">
        <f t="shared" si="8"/>
        <v>1</v>
      </c>
      <c r="AA15" s="12">
        <f t="shared" si="9"/>
        <v>1</v>
      </c>
      <c r="AB15" s="12">
        <f t="shared" si="10"/>
        <v>1</v>
      </c>
      <c r="AD15" s="12">
        <f t="shared" si="11"/>
        <v>203</v>
      </c>
      <c r="AE15" s="18">
        <f t="shared" si="12"/>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3"/>
        <v>1</v>
      </c>
      <c r="AK15" s="12">
        <f t="shared" si="14"/>
        <v>1</v>
      </c>
      <c r="AL15" s="12">
        <f t="shared" si="15"/>
        <v>1</v>
      </c>
      <c r="AM15" s="12">
        <f t="shared" si="16"/>
        <v>1</v>
      </c>
      <c r="AV15" s="130"/>
      <c r="AW15" s="136"/>
      <c r="AX15" s="136"/>
    </row>
    <row r="16" spans="1:55" ht="12" customHeight="1" thickTop="1" thickBot="1" x14ac:dyDescent="0.2">
      <c r="A16" s="5">
        <f t="shared" si="0"/>
        <v>0</v>
      </c>
      <c r="B16" s="5">
        <f t="shared" si="1"/>
        <v>0</v>
      </c>
      <c r="C16" s="14">
        <f t="shared" si="17"/>
        <v>202</v>
      </c>
      <c r="E16" s="56"/>
      <c r="F16" s="242">
        <f>VLOOKUP(C16,Blad1!$A:$C,3,0)</f>
        <v>230</v>
      </c>
      <c r="G16" s="67" t="str">
        <f t="shared" si="18"/>
        <v/>
      </c>
      <c r="H16" s="4" t="str">
        <f>IF(G16="I",$K16,IF(G16="II",$K16-SUM(H$8:H15),IF(G16="III",$K16-SUM(H$8:H15),IF(G16="IV",$K16-SUM(H$8:H15),IF(G16="V",1-SUM(H$8:H15)," ")))))</f>
        <v xml:space="preserve"> </v>
      </c>
      <c r="I16" s="68" t="str">
        <f t="shared" si="2"/>
        <v/>
      </c>
      <c r="J16" s="43" t="str">
        <f>IF(I16="A",$K16,IF(I16="B",$K16-SUM(J$8:J15),IF(I16="C",$K16-SUM(J$8:J15),IF(I16="D",$K16-SUM(J$8:J15),IF(I16="E",1-SUM(J$8:J15)," ")))))</f>
        <v xml:space="preserve"> </v>
      </c>
      <c r="K16" s="1">
        <f>IF(C$4=0,0,(SUM(D$8:D16)/C$4))</f>
        <v>0</v>
      </c>
      <c r="L16" s="9" t="str">
        <f t="shared" si="3"/>
        <v xml:space="preserve"> </v>
      </c>
      <c r="M16" s="2" t="str">
        <f>IF(U16=2,K16,IF(W16=2,K16-SUM(M$8:M15),IF(X16=2,K16-SUM(M$8:M15),IF(X15=2,1-SUM(M$8:M15)," "))))</f>
        <v xml:space="preserve"> </v>
      </c>
      <c r="N16" s="1" t="str">
        <f t="shared" si="4"/>
        <v xml:space="preserve"> </v>
      </c>
      <c r="P16" s="3" t="str">
        <f>IF(O16="Plus",$K16,IF(O16="Basis",$K16-SUM(P$8:P15),IF(O16="Breedte",$K16-SUM(P$8:P15),IF(O15="Breedte",1-SUM(P$8:P15)," "))))</f>
        <v xml:space="preserve"> </v>
      </c>
      <c r="Q16" s="57" t="str">
        <f t="shared" si="20"/>
        <v/>
      </c>
      <c r="R16" s="124">
        <f t="shared" si="19"/>
        <v>230</v>
      </c>
      <c r="S16" s="12">
        <f t="shared" si="5"/>
        <v>202</v>
      </c>
      <c r="T16" s="18">
        <f t="shared" si="6"/>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7"/>
        <v>1</v>
      </c>
      <c r="Z16" s="12">
        <f t="shared" si="8"/>
        <v>1</v>
      </c>
      <c r="AA16" s="12">
        <f t="shared" si="9"/>
        <v>1</v>
      </c>
      <c r="AB16" s="12">
        <f t="shared" si="10"/>
        <v>1</v>
      </c>
      <c r="AD16" s="12">
        <f t="shared" si="11"/>
        <v>202</v>
      </c>
      <c r="AE16" s="18">
        <f t="shared" si="12"/>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3"/>
        <v>1</v>
      </c>
      <c r="AK16" s="12">
        <f t="shared" si="14"/>
        <v>1</v>
      </c>
      <c r="AL16" s="12">
        <f t="shared" si="15"/>
        <v>1</v>
      </c>
      <c r="AM16" s="12">
        <f t="shared" si="16"/>
        <v>1</v>
      </c>
      <c r="AP16" s="44"/>
      <c r="AQ16" s="27" t="s">
        <v>6</v>
      </c>
      <c r="AR16" s="28"/>
      <c r="AS16" s="28" t="s">
        <v>8</v>
      </c>
      <c r="AT16" s="28"/>
      <c r="AU16" s="28"/>
      <c r="AV16" s="51"/>
      <c r="AW16" s="141"/>
      <c r="AX16" s="132"/>
      <c r="AY16" s="28" t="s">
        <v>9</v>
      </c>
      <c r="AZ16" s="28"/>
      <c r="BA16" s="28"/>
      <c r="BB16" s="29"/>
    </row>
    <row r="17" spans="1:55" ht="12" customHeight="1" thickTop="1" x14ac:dyDescent="0.15">
      <c r="A17" s="5">
        <f t="shared" si="0"/>
        <v>0</v>
      </c>
      <c r="B17" s="5">
        <f t="shared" si="1"/>
        <v>0</v>
      </c>
      <c r="C17" s="14">
        <f t="shared" si="17"/>
        <v>201</v>
      </c>
      <c r="F17" s="242">
        <f>VLOOKUP(C17,Blad1!$A:$C,3,0)</f>
        <v>230</v>
      </c>
      <c r="G17" s="67" t="str">
        <f t="shared" si="18"/>
        <v/>
      </c>
      <c r="H17" s="4" t="str">
        <f>IF(G17="I",$K17,IF(G17="II",$K17-SUM(H$8:H16),IF(G17="III",$K17-SUM(H$8:H16),IF(G17="IV",$K17-SUM(H$8:H16),IF(G17="V",1-SUM(H$8:H16)," ")))))</f>
        <v xml:space="preserve"> </v>
      </c>
      <c r="I17" s="68" t="str">
        <f t="shared" si="2"/>
        <v/>
      </c>
      <c r="J17" s="43" t="str">
        <f>IF(I17="A",$K17,IF(I17="B",$K17-SUM(J$8:J16),IF(I17="C",$K17-SUM(J$8:J16),IF(I17="D",$K17-SUM(J$8:J16),IF(I17="E",1-SUM(J$8:J16)," ")))))</f>
        <v xml:space="preserve"> </v>
      </c>
      <c r="K17" s="1">
        <f>IF(C$4=0,0,(SUM(D$8:D17)/C$4))</f>
        <v>0</v>
      </c>
      <c r="L17" s="9" t="str">
        <f t="shared" si="3"/>
        <v xml:space="preserve"> </v>
      </c>
      <c r="M17" s="2" t="str">
        <f>IF(U17=2,K17,IF(W17=2,K17-SUM(M$8:M16),IF(X17=2,K17-SUM(M$8:M16),IF(X16=2,1-SUM(M$8:M16)," "))))</f>
        <v xml:space="preserve"> </v>
      </c>
      <c r="N17" s="1" t="str">
        <f t="shared" si="4"/>
        <v xml:space="preserve"> </v>
      </c>
      <c r="P17" s="3" t="str">
        <f>IF(O17="Plus",$K17,IF(O17="Basis",$K17-SUM(P$8:P16),IF(O17="Breedte",$K17-SUM(P$8:P16),IF(O16="Breedte",1-SUM(P$8:P16)," "))))</f>
        <v xml:space="preserve"> </v>
      </c>
      <c r="Q17" s="57" t="str">
        <f t="shared" si="20"/>
        <v/>
      </c>
      <c r="R17" s="124">
        <f t="shared" si="19"/>
        <v>230</v>
      </c>
      <c r="S17" s="12">
        <f t="shared" si="5"/>
        <v>201</v>
      </c>
      <c r="T17" s="18">
        <f t="shared" si="6"/>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7"/>
        <v>1</v>
      </c>
      <c r="Z17" s="12">
        <f t="shared" si="8"/>
        <v>1</v>
      </c>
      <c r="AA17" s="12">
        <f t="shared" si="9"/>
        <v>1</v>
      </c>
      <c r="AB17" s="12">
        <f t="shared" si="10"/>
        <v>1</v>
      </c>
      <c r="AD17" s="12">
        <f t="shared" si="11"/>
        <v>201</v>
      </c>
      <c r="AE17" s="18">
        <f t="shared" si="12"/>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3"/>
        <v>1</v>
      </c>
      <c r="AK17" s="12">
        <f t="shared" si="14"/>
        <v>1</v>
      </c>
      <c r="AL17" s="12">
        <f t="shared" si="15"/>
        <v>1</v>
      </c>
      <c r="AM17" s="12">
        <f t="shared" si="16"/>
        <v>1</v>
      </c>
      <c r="AP17" s="44"/>
      <c r="AQ17" s="30"/>
      <c r="AR17" s="31"/>
      <c r="AS17" s="32" t="s">
        <v>17</v>
      </c>
      <c r="AT17" s="32" t="s">
        <v>18</v>
      </c>
      <c r="AU17" s="32" t="s">
        <v>19</v>
      </c>
      <c r="AV17" s="138" t="s">
        <v>20</v>
      </c>
      <c r="AW17" s="139"/>
      <c r="AX17" s="139"/>
      <c r="AY17" s="32" t="s">
        <v>17</v>
      </c>
      <c r="AZ17" s="32" t="s">
        <v>31</v>
      </c>
      <c r="BA17" s="32" t="s">
        <v>19</v>
      </c>
      <c r="BB17" s="33" t="s">
        <v>20</v>
      </c>
    </row>
    <row r="18" spans="1:55" ht="12" customHeight="1" thickBot="1" x14ac:dyDescent="0.2">
      <c r="A18" s="5">
        <f t="shared" si="0"/>
        <v>0</v>
      </c>
      <c r="B18" s="5">
        <f t="shared" si="1"/>
        <v>0</v>
      </c>
      <c r="C18" s="14">
        <f t="shared" si="17"/>
        <v>200</v>
      </c>
      <c r="E18" s="56"/>
      <c r="F18" s="242">
        <f>VLOOKUP(C18,Blad1!$A:$C,3,0)</f>
        <v>230</v>
      </c>
      <c r="G18" s="67" t="str">
        <f t="shared" si="18"/>
        <v/>
      </c>
      <c r="H18" s="4" t="str">
        <f>IF(G18="I",$K18,IF(G18="II",$K18-SUM(H$8:H17),IF(G18="III",$K18-SUM(H$8:H17),IF(G18="IV",$K18-SUM(H$8:H17),IF(G18="V",1-SUM(H$8:H17)," ")))))</f>
        <v xml:space="preserve"> </v>
      </c>
      <c r="I18" s="68" t="str">
        <f t="shared" si="2"/>
        <v/>
      </c>
      <c r="J18" s="43" t="str">
        <f>IF(I18="A",$K18,IF(I18="B",$K18-SUM(J$8:J17),IF(I18="C",$K18-SUM(J$8:J17),IF(I18="D",$K18-SUM(J$8:J17),IF(I18="E",1-SUM(J$8:J17)," ")))))</f>
        <v xml:space="preserve"> </v>
      </c>
      <c r="K18" s="1">
        <f>IF(C$4=0,0,(SUM(D$8:D18)/C$4))</f>
        <v>0</v>
      </c>
      <c r="L18" s="9" t="str">
        <f t="shared" si="3"/>
        <v xml:space="preserve"> </v>
      </c>
      <c r="M18" s="2" t="str">
        <f>IF(U18=2,K18,IF(W18=2,K18-SUM(M$8:M17),IF(X18=2,K18-SUM(M$8:M17),IF(X17=2,1-SUM(M$8:M17)," "))))</f>
        <v xml:space="preserve"> </v>
      </c>
      <c r="N18" s="1" t="str">
        <f t="shared" si="4"/>
        <v xml:space="preserve"> </v>
      </c>
      <c r="P18" s="3" t="str">
        <f>IF(O18="Plus",$K18,IF(O18="Basis",$K18-SUM(P$8:P17),IF(O18="Breedte",$K18-SUM(P$8:P17),IF(O17="Breedte",1-SUM(P$8:P17)," "))))</f>
        <v xml:space="preserve"> </v>
      </c>
      <c r="Q18" s="57" t="str">
        <f t="shared" si="20"/>
        <v/>
      </c>
      <c r="R18" s="124">
        <f t="shared" si="19"/>
        <v>230</v>
      </c>
      <c r="S18" s="12">
        <f t="shared" si="5"/>
        <v>200</v>
      </c>
      <c r="T18" s="18">
        <f t="shared" si="6"/>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7"/>
        <v>1</v>
      </c>
      <c r="Z18" s="12">
        <f t="shared" si="8"/>
        <v>1</v>
      </c>
      <c r="AA18" s="12">
        <f t="shared" si="9"/>
        <v>1</v>
      </c>
      <c r="AB18" s="12">
        <f t="shared" si="10"/>
        <v>1</v>
      </c>
      <c r="AD18" s="12">
        <f t="shared" si="11"/>
        <v>200</v>
      </c>
      <c r="AE18" s="18">
        <f t="shared" si="12"/>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3"/>
        <v>1</v>
      </c>
      <c r="AK18" s="12">
        <f t="shared" si="14"/>
        <v>1</v>
      </c>
      <c r="AL18" s="12">
        <f t="shared" si="15"/>
        <v>1</v>
      </c>
      <c r="AM18" s="12">
        <f t="shared" si="16"/>
        <v>1</v>
      </c>
      <c r="AP18" s="44"/>
      <c r="AQ18" s="49" t="s">
        <v>24</v>
      </c>
      <c r="AR18" s="50">
        <v>0.2</v>
      </c>
      <c r="AS18" s="125">
        <f>IF($V3=0,0,VLOOKUP("Plus",$L:$T,8,FALSE))</f>
        <v>0</v>
      </c>
      <c r="AT18" s="19">
        <f>AU18*AT$22</f>
        <v>0</v>
      </c>
      <c r="AU18" s="20">
        <f>AV18</f>
        <v>0</v>
      </c>
      <c r="AV18" s="20">
        <f>IF($V3=0,0,VLOOKUP("Plus",$L:$T,9,FALSE))</f>
        <v>0</v>
      </c>
      <c r="AW18" s="131"/>
      <c r="AX18" s="132"/>
      <c r="AY18" s="46">
        <f>IF($W3=0,0,VLOOKUP("Plus",$O:$T,5,FALSE))</f>
        <v>0</v>
      </c>
      <c r="AZ18" s="47">
        <f>BA18*$AT$22</f>
        <v>0</v>
      </c>
      <c r="BA18" s="26">
        <f>BB18</f>
        <v>0</v>
      </c>
      <c r="BB18" s="22">
        <f>IF($W3=0,0,VLOOKUP("Plus",$O:$T,6,FALSE))</f>
        <v>0</v>
      </c>
      <c r="BC18" s="39"/>
    </row>
    <row r="19" spans="1:55" ht="12" customHeight="1" thickTop="1" thickBot="1" x14ac:dyDescent="0.2">
      <c r="A19" s="5">
        <f t="shared" si="0"/>
        <v>0</v>
      </c>
      <c r="B19" s="5">
        <f t="shared" si="1"/>
        <v>0</v>
      </c>
      <c r="C19" s="14">
        <f t="shared" si="17"/>
        <v>199</v>
      </c>
      <c r="F19" s="242">
        <f>VLOOKUP(C19,Blad1!$A:$C,3,0)</f>
        <v>230</v>
      </c>
      <c r="G19" s="67" t="str">
        <f t="shared" si="18"/>
        <v/>
      </c>
      <c r="H19" s="4" t="str">
        <f>IF(G19="I",$K19,IF(G19="II",$K19-SUM(H$8:H18),IF(G19="III",$K19-SUM(H$8:H18),IF(G19="IV",$K19-SUM(H$8:H18),IF(G19="V",1-SUM(H$8:H18)," ")))))</f>
        <v xml:space="preserve"> </v>
      </c>
      <c r="I19" s="68" t="str">
        <f t="shared" si="2"/>
        <v/>
      </c>
      <c r="J19" s="43" t="str">
        <f>IF(I19="A",$K19,IF(I19="B",$K19-SUM(J$8:J18),IF(I19="C",$K19-SUM(J$8:J18),IF(I19="D",$K19-SUM(J$8:J18),IF(I19="E",1-SUM(J$8:J18)," ")))))</f>
        <v xml:space="preserve"> </v>
      </c>
      <c r="K19" s="1">
        <f>IF(C$4=0,0,(SUM(D$8:D19)/C$4))</f>
        <v>0</v>
      </c>
      <c r="L19" s="9" t="str">
        <f t="shared" si="3"/>
        <v xml:space="preserve"> </v>
      </c>
      <c r="M19" s="2" t="str">
        <f>IF(U19=2,K19,IF(W19=2,K19-SUM(M$8:M18),IF(X19=2,K19-SUM(M$8:M18),IF(X18=2,1-SUM(M$8:M18)," "))))</f>
        <v xml:space="preserve"> </v>
      </c>
      <c r="N19" s="1" t="str">
        <f t="shared" si="4"/>
        <v xml:space="preserve"> </v>
      </c>
      <c r="P19" s="3" t="str">
        <f>IF(O19="Plus",$K19,IF(O19="Basis",$K19-SUM(P$8:P18),IF(O19="Breedte",$K19-SUM(P$8:P18),IF(O18="Breedte",1-SUM(P$8:P18)," "))))</f>
        <v xml:space="preserve"> </v>
      </c>
      <c r="Q19" s="57" t="str">
        <f t="shared" si="20"/>
        <v/>
      </c>
      <c r="R19" s="124">
        <f t="shared" si="19"/>
        <v>230</v>
      </c>
      <c r="S19" s="12">
        <f t="shared" si="5"/>
        <v>199</v>
      </c>
      <c r="T19" s="18">
        <f t="shared" si="6"/>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7"/>
        <v>1</v>
      </c>
      <c r="Z19" s="12">
        <f t="shared" si="8"/>
        <v>1</v>
      </c>
      <c r="AA19" s="12">
        <f t="shared" si="9"/>
        <v>1</v>
      </c>
      <c r="AB19" s="12">
        <f t="shared" si="10"/>
        <v>1</v>
      </c>
      <c r="AD19" s="12">
        <f t="shared" si="11"/>
        <v>199</v>
      </c>
      <c r="AE19" s="18">
        <f t="shared" si="12"/>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3"/>
        <v>1</v>
      </c>
      <c r="AK19" s="12">
        <f t="shared" si="14"/>
        <v>1</v>
      </c>
      <c r="AL19" s="12">
        <f t="shared" si="15"/>
        <v>1</v>
      </c>
      <c r="AM19" s="12">
        <f t="shared" si="16"/>
        <v>1</v>
      </c>
      <c r="AP19" s="44"/>
      <c r="AQ19" s="49" t="s">
        <v>22</v>
      </c>
      <c r="AR19" s="50">
        <v>0.6</v>
      </c>
      <c r="AS19" s="125">
        <f>IF($V4=0,0,VLOOKUP("Basis",$L:$T,8,FALSE))</f>
        <v>0</v>
      </c>
      <c r="AT19" s="19">
        <f>AU19*AT$22</f>
        <v>0</v>
      </c>
      <c r="AU19" s="20">
        <f>AV19-AV18</f>
        <v>0</v>
      </c>
      <c r="AV19" s="20">
        <f>IF($V4=0,0,VLOOKUP("Basis",$L:$T,9,FALSE))</f>
        <v>0</v>
      </c>
      <c r="AW19" s="131"/>
      <c r="AX19" s="132"/>
      <c r="AY19" s="46">
        <f>IF($W4=0,0,VLOOKUP("Basis",$O:$T,5,FALSE))</f>
        <v>0</v>
      </c>
      <c r="AZ19" s="47">
        <f t="shared" ref="AZ19:AZ20" si="21">BA19*$AT$22</f>
        <v>0</v>
      </c>
      <c r="BA19" s="26">
        <f>BB19-BB18</f>
        <v>0</v>
      </c>
      <c r="BB19" s="22">
        <f>IF($W4=0,0,VLOOKUP("Basis",$O:$T,6,FALSE))</f>
        <v>0</v>
      </c>
      <c r="BC19" s="39"/>
    </row>
    <row r="20" spans="1:55" ht="12" customHeight="1" thickTop="1" thickBot="1" x14ac:dyDescent="0.2">
      <c r="A20" s="5">
        <f t="shared" si="0"/>
        <v>0</v>
      </c>
      <c r="B20" s="5">
        <f t="shared" si="1"/>
        <v>0</v>
      </c>
      <c r="C20" s="14">
        <f t="shared" si="17"/>
        <v>198</v>
      </c>
      <c r="F20" s="242">
        <f>VLOOKUP(C20,Blad1!$A:$C,3,0)</f>
        <v>230</v>
      </c>
      <c r="G20" s="67" t="str">
        <f t="shared" si="18"/>
        <v/>
      </c>
      <c r="H20" s="4" t="str">
        <f>IF(G20="I",$K20,IF(G20="II",$K20-SUM(H$8:H19),IF(G20="III",$K20-SUM(H$8:H19),IF(G20="IV",$K20-SUM(H$8:H19),IF(G20="V",1-SUM(H$8:H19)," ")))))</f>
        <v xml:space="preserve"> </v>
      </c>
      <c r="I20" s="68" t="str">
        <f t="shared" si="2"/>
        <v/>
      </c>
      <c r="J20" s="43" t="str">
        <f>IF(I20="A",$K20,IF(I20="B",$K20-SUM(J$8:J19),IF(I20="C",$K20-SUM(J$8:J19),IF(I20="D",$K20-SUM(J$8:J19),IF(I20="E",1-SUM(J$8:J19)," ")))))</f>
        <v xml:space="preserve"> </v>
      </c>
      <c r="K20" s="1">
        <f>IF(C$4=0,0,(SUM(D$8:D20)/C$4))</f>
        <v>0</v>
      </c>
      <c r="L20" s="9" t="str">
        <f t="shared" si="3"/>
        <v xml:space="preserve"> </v>
      </c>
      <c r="M20" s="2" t="str">
        <f>IF(U20=2,K20,IF(W20=2,K20-SUM(M$8:M19),IF(X20=2,K20-SUM(M$8:M19),IF(X19=2,1-SUM(M$8:M19)," "))))</f>
        <v xml:space="preserve"> </v>
      </c>
      <c r="N20" s="1" t="str">
        <f t="shared" si="4"/>
        <v xml:space="preserve"> </v>
      </c>
      <c r="P20" s="3" t="str">
        <f>IF(O20="Plus",$K20,IF(O20="Basis",$K20-SUM(P$8:P19),IF(O20="Breedte",$K20-SUM(P$8:P19),IF(O19="Breedte",1-SUM(P$8:P19)," "))))</f>
        <v xml:space="preserve"> </v>
      </c>
      <c r="Q20" s="57" t="str">
        <f t="shared" si="20"/>
        <v/>
      </c>
      <c r="R20" s="124">
        <f t="shared" si="19"/>
        <v>230</v>
      </c>
      <c r="S20" s="12">
        <f t="shared" si="5"/>
        <v>198</v>
      </c>
      <c r="T20" s="18">
        <f t="shared" si="6"/>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7"/>
        <v>1</v>
      </c>
      <c r="Z20" s="12">
        <f t="shared" si="8"/>
        <v>1</v>
      </c>
      <c r="AA20" s="12">
        <f t="shared" si="9"/>
        <v>1</v>
      </c>
      <c r="AB20" s="12">
        <f t="shared" si="10"/>
        <v>1</v>
      </c>
      <c r="AD20" s="12">
        <f t="shared" si="11"/>
        <v>198</v>
      </c>
      <c r="AE20" s="18">
        <f t="shared" si="12"/>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3"/>
        <v>1</v>
      </c>
      <c r="AK20" s="12">
        <f t="shared" si="14"/>
        <v>1</v>
      </c>
      <c r="AL20" s="12">
        <f t="shared" si="15"/>
        <v>1</v>
      </c>
      <c r="AM20" s="12">
        <f t="shared" si="16"/>
        <v>1</v>
      </c>
      <c r="AP20" s="44"/>
      <c r="AQ20" s="49" t="s">
        <v>23</v>
      </c>
      <c r="AR20" s="50">
        <v>0.2</v>
      </c>
      <c r="AS20" s="125">
        <f>IF($V5=0,0,VLOOKUP("Breedte",$L:$T,8,FALSE))</f>
        <v>0</v>
      </c>
      <c r="AT20" s="19">
        <f>AU20*AT$22</f>
        <v>0</v>
      </c>
      <c r="AU20" s="20">
        <f>AV20-AV19</f>
        <v>0</v>
      </c>
      <c r="AV20" s="20">
        <f>IF($V5=0,0,VLOOKUP("Breedte",$L:$T,9,FALSE))</f>
        <v>0</v>
      </c>
      <c r="AW20" s="131"/>
      <c r="AX20" s="132"/>
      <c r="AY20" s="46">
        <f>IF($W5=0,0,VLOOKUP("Breedte",$O:$T,5,FALSE))</f>
        <v>0</v>
      </c>
      <c r="AZ20" s="47">
        <f t="shared" si="21"/>
        <v>0</v>
      </c>
      <c r="BA20" s="26">
        <f>BB20-BB19</f>
        <v>0</v>
      </c>
      <c r="BB20" s="22">
        <f>IF($W5=0,0,VLOOKUP("Breedte",$O:$T,6,FALSE))</f>
        <v>0</v>
      </c>
      <c r="BC20" s="39"/>
    </row>
    <row r="21" spans="1:55" ht="12" customHeight="1" thickTop="1" thickBot="1" x14ac:dyDescent="0.2">
      <c r="A21" s="5">
        <f t="shared" si="0"/>
        <v>0</v>
      </c>
      <c r="B21" s="5">
        <f t="shared" si="1"/>
        <v>0</v>
      </c>
      <c r="C21" s="14">
        <f t="shared" si="17"/>
        <v>197</v>
      </c>
      <c r="E21" s="56"/>
      <c r="F21" s="242">
        <f>VLOOKUP(C21,Blad1!$A:$C,3,0)</f>
        <v>230</v>
      </c>
      <c r="G21" s="67" t="str">
        <f t="shared" si="18"/>
        <v/>
      </c>
      <c r="H21" s="4" t="str">
        <f>IF(G21="I",$K21,IF(G21="II",$K21-SUM(H$8:H20),IF(G21="III",$K21-SUM(H$8:H20),IF(G21="IV",$K21-SUM(H$8:H20),IF(G21="V",1-SUM(H$8:H20)," ")))))</f>
        <v xml:space="preserve"> </v>
      </c>
      <c r="I21" s="68" t="str">
        <f t="shared" si="2"/>
        <v/>
      </c>
      <c r="J21" s="43" t="str">
        <f>IF(I21="A",$K21,IF(I21="B",$K21-SUM(J$8:J20),IF(I21="C",$K21-SUM(J$8:J20),IF(I21="D",$K21-SUM(J$8:J20),IF(I21="E",1-SUM(J$8:J20)," ")))))</f>
        <v xml:space="preserve"> </v>
      </c>
      <c r="K21" s="1">
        <f>IF(C$4=0,0,(SUM(D$8:D21)/C$4))</f>
        <v>0</v>
      </c>
      <c r="L21" s="9" t="str">
        <f t="shared" si="3"/>
        <v xml:space="preserve"> </v>
      </c>
      <c r="M21" s="2" t="str">
        <f>IF(U21=2,K21,IF(W21=2,K21-SUM(M$8:M20),IF(X21=2,K21-SUM(M$8:M20),IF(X20=2,1-SUM(M$8:M20)," "))))</f>
        <v xml:space="preserve"> </v>
      </c>
      <c r="N21" s="1" t="str">
        <f t="shared" si="4"/>
        <v xml:space="preserve"> </v>
      </c>
      <c r="P21" s="3" t="str">
        <f>IF(O21="Plus",$K21,IF(O21="Basis",$K21-SUM(P$8:P20),IF(O21="Breedte",$K21-SUM(P$8:P20),IF(O20="Breedte",1-SUM(P$8:P20)," "))))</f>
        <v xml:space="preserve"> </v>
      </c>
      <c r="Q21" s="57" t="str">
        <f t="shared" si="20"/>
        <v/>
      </c>
      <c r="R21" s="124">
        <f t="shared" si="19"/>
        <v>230</v>
      </c>
      <c r="S21" s="12">
        <f t="shared" si="5"/>
        <v>197</v>
      </c>
      <c r="T21" s="18">
        <f t="shared" si="6"/>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7"/>
        <v>1</v>
      </c>
      <c r="Z21" s="12">
        <f t="shared" si="8"/>
        <v>1</v>
      </c>
      <c r="AA21" s="12">
        <f t="shared" si="9"/>
        <v>1</v>
      </c>
      <c r="AB21" s="12">
        <f t="shared" si="10"/>
        <v>1</v>
      </c>
      <c r="AD21" s="12">
        <f t="shared" si="11"/>
        <v>197</v>
      </c>
      <c r="AE21" s="18">
        <f t="shared" si="12"/>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3"/>
        <v>1</v>
      </c>
      <c r="AK21" s="12">
        <f t="shared" si="14"/>
        <v>1</v>
      </c>
      <c r="AL21" s="12">
        <f t="shared" si="15"/>
        <v>1</v>
      </c>
      <c r="AM21" s="12">
        <f t="shared" si="16"/>
        <v>1</v>
      </c>
      <c r="AQ21" s="49" t="s">
        <v>25</v>
      </c>
      <c r="AR21" s="50"/>
      <c r="AS21" s="125"/>
      <c r="AT21" s="144"/>
      <c r="AU21" s="20"/>
      <c r="AV21" s="20">
        <f>IF(SUM(AT18:AT20)&lt;AT22,1,0)</f>
        <v>0</v>
      </c>
      <c r="AW21" s="131"/>
      <c r="AX21" s="132"/>
      <c r="AY21" s="21"/>
      <c r="AZ21" s="47"/>
      <c r="BA21" s="26"/>
      <c r="BB21" s="22">
        <f>IF(SUM(W3:W5)=0,0,IF(SUM(AT18:AT20)&lt;AT22,1,0))</f>
        <v>0</v>
      </c>
      <c r="BC21" s="39"/>
    </row>
    <row r="22" spans="1:55" ht="12" customHeight="1" thickTop="1" thickBot="1" x14ac:dyDescent="0.2">
      <c r="A22" s="5">
        <f t="shared" si="0"/>
        <v>0</v>
      </c>
      <c r="B22" s="5">
        <f t="shared" si="1"/>
        <v>0</v>
      </c>
      <c r="C22" s="14">
        <f t="shared" si="17"/>
        <v>196</v>
      </c>
      <c r="E22" s="56"/>
      <c r="F22" s="242">
        <f>VLOOKUP(C22,Blad1!$A:$C,3,0)</f>
        <v>230</v>
      </c>
      <c r="G22" s="67" t="str">
        <f t="shared" si="18"/>
        <v/>
      </c>
      <c r="H22" s="4" t="str">
        <f>IF(G22="I",$K22,IF(G22="II",$K22-SUM(H$8:H21),IF(G22="III",$K22-SUM(H$8:H21),IF(G22="IV",$K22-SUM(H$8:H21),IF(G22="V",1-SUM(H$8:H21)," ")))))</f>
        <v xml:space="preserve"> </v>
      </c>
      <c r="I22" s="68" t="str">
        <f t="shared" si="2"/>
        <v/>
      </c>
      <c r="J22" s="43" t="str">
        <f>IF(I22="A",$K22,IF(I22="B",$K22-SUM(J$8:J21),IF(I22="C",$K22-SUM(J$8:J21),IF(I22="D",$K22-SUM(J$8:J21),IF(I22="E",1-SUM(J$8:J21)," ")))))</f>
        <v xml:space="preserve"> </v>
      </c>
      <c r="K22" s="1">
        <f>IF(C$4=0,0,(SUM(D$8:D22)/C$4))</f>
        <v>0</v>
      </c>
      <c r="L22" s="9" t="str">
        <f t="shared" si="3"/>
        <v xml:space="preserve"> </v>
      </c>
      <c r="M22" s="2" t="str">
        <f>IF(U22=2,K22,IF(W22=2,K22-SUM(M$8:M21),IF(X22=2,K22-SUM(M$8:M21),IF(X21=2,1-SUM(M$8:M21)," "))))</f>
        <v xml:space="preserve"> </v>
      </c>
      <c r="N22" s="1" t="str">
        <f t="shared" si="4"/>
        <v xml:space="preserve"> </v>
      </c>
      <c r="P22" s="3" t="str">
        <f>IF(O22="Plus",$K22,IF(O22="Basis",$K22-SUM(P$8:P21),IF(O22="Breedte",$K22-SUM(P$8:P21),IF(O21="Breedte",1-SUM(P$8:P21)," "))))</f>
        <v xml:space="preserve"> </v>
      </c>
      <c r="Q22" s="57" t="str">
        <f t="shared" si="20"/>
        <v/>
      </c>
      <c r="R22" s="124">
        <f t="shared" si="19"/>
        <v>230</v>
      </c>
      <c r="S22" s="12">
        <f t="shared" si="5"/>
        <v>196</v>
      </c>
      <c r="T22" s="18">
        <f t="shared" si="6"/>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7"/>
        <v>1</v>
      </c>
      <c r="Z22" s="12">
        <f t="shared" si="8"/>
        <v>1</v>
      </c>
      <c r="AA22" s="12">
        <f t="shared" si="9"/>
        <v>1</v>
      </c>
      <c r="AB22" s="12">
        <f t="shared" si="10"/>
        <v>1</v>
      </c>
      <c r="AD22" s="12">
        <f t="shared" si="11"/>
        <v>196</v>
      </c>
      <c r="AE22" s="18">
        <f t="shared" si="12"/>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3"/>
        <v>1</v>
      </c>
      <c r="AK22" s="12">
        <f t="shared" si="14"/>
        <v>1</v>
      </c>
      <c r="AL22" s="12">
        <f t="shared" si="15"/>
        <v>1</v>
      </c>
      <c r="AM22" s="12">
        <f t="shared" si="16"/>
        <v>1</v>
      </c>
      <c r="AP22" s="44"/>
      <c r="AQ22" s="52"/>
      <c r="AR22" s="53"/>
      <c r="AS22" s="36"/>
      <c r="AT22" s="143">
        <f>$C$4</f>
        <v>0</v>
      </c>
      <c r="AU22" s="36"/>
      <c r="AV22" s="36"/>
      <c r="AW22" s="60"/>
      <c r="AX22" s="142"/>
      <c r="AY22" s="37"/>
      <c r="AZ22" s="48">
        <f>AT22</f>
        <v>0</v>
      </c>
      <c r="BA22" s="37"/>
      <c r="BB22" s="38"/>
    </row>
    <row r="23" spans="1:55" ht="12" customHeight="1" thickTop="1" thickBot="1" x14ac:dyDescent="0.2">
      <c r="A23" s="5">
        <f t="shared" si="0"/>
        <v>0</v>
      </c>
      <c r="B23" s="5">
        <f t="shared" si="1"/>
        <v>0</v>
      </c>
      <c r="C23" s="14">
        <f t="shared" si="17"/>
        <v>195</v>
      </c>
      <c r="E23" s="56"/>
      <c r="F23" s="242">
        <f>VLOOKUP(C23,Blad1!$A:$C,3,0)</f>
        <v>229</v>
      </c>
      <c r="G23" s="67" t="str">
        <f t="shared" si="18"/>
        <v/>
      </c>
      <c r="H23" s="4" t="str">
        <f>IF(G23="I",$K23,IF(G23="II",$K23-SUM(H$8:H22),IF(G23="III",$K23-SUM(H$8:H22),IF(G23="IV",$K23-SUM(H$8:H22),IF(G23="V",1-SUM(H$8:H22)," ")))))</f>
        <v xml:space="preserve"> </v>
      </c>
      <c r="I23" s="68" t="str">
        <f t="shared" si="2"/>
        <v/>
      </c>
      <c r="J23" s="43" t="str">
        <f>IF(I23="A",$K23,IF(I23="B",$K23-SUM(J$8:J22),IF(I23="C",$K23-SUM(J$8:J22),IF(I23="D",$K23-SUM(J$8:J22),IF(I23="E",1-SUM(J$8:J22)," ")))))</f>
        <v xml:space="preserve"> </v>
      </c>
      <c r="K23" s="1">
        <f>IF(C$4=0,0,(SUM(D$8:D23)/C$4))</f>
        <v>0</v>
      </c>
      <c r="L23" s="9" t="str">
        <f t="shared" si="3"/>
        <v xml:space="preserve"> </v>
      </c>
      <c r="M23" s="2" t="str">
        <f>IF(U23=2,K23,IF(W23=2,K23-SUM(M$8:M22),IF(X23=2,K23-SUM(M$8:M22),IF(X22=2,1-SUM(M$8:M22)," "))))</f>
        <v xml:space="preserve"> </v>
      </c>
      <c r="N23" s="1" t="str">
        <f t="shared" si="4"/>
        <v xml:space="preserve"> </v>
      </c>
      <c r="P23" s="3" t="str">
        <f>IF(O23="Plus",$K23,IF(O23="Basis",$K23-SUM(P$8:P22),IF(O23="Breedte",$K23-SUM(P$8:P22),IF(O22="Breedte",1-SUM(P$8:P22)," "))))</f>
        <v xml:space="preserve"> </v>
      </c>
      <c r="Q23" s="57" t="str">
        <f t="shared" si="20"/>
        <v/>
      </c>
      <c r="R23" s="124">
        <f t="shared" si="19"/>
        <v>229</v>
      </c>
      <c r="S23" s="12">
        <f t="shared" si="5"/>
        <v>195</v>
      </c>
      <c r="T23" s="18">
        <f t="shared" si="6"/>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7"/>
        <v>1</v>
      </c>
      <c r="Z23" s="12">
        <f t="shared" si="8"/>
        <v>1</v>
      </c>
      <c r="AA23" s="12">
        <f t="shared" si="9"/>
        <v>1</v>
      </c>
      <c r="AB23" s="12">
        <f t="shared" si="10"/>
        <v>1</v>
      </c>
      <c r="AD23" s="12">
        <f t="shared" si="11"/>
        <v>195</v>
      </c>
      <c r="AE23" s="18">
        <f t="shared" si="12"/>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3"/>
        <v>1</v>
      </c>
      <c r="AK23" s="12">
        <f t="shared" si="14"/>
        <v>1</v>
      </c>
      <c r="AL23" s="12">
        <f t="shared" si="15"/>
        <v>1</v>
      </c>
      <c r="AM23" s="12">
        <f t="shared" si="16"/>
        <v>1</v>
      </c>
      <c r="AV23" s="135"/>
      <c r="AW23" s="135"/>
      <c r="AX23" s="135"/>
    </row>
    <row r="24" spans="1:55" ht="12" customHeight="1" thickTop="1" thickBot="1" x14ac:dyDescent="0.2">
      <c r="A24" s="5">
        <f t="shared" si="0"/>
        <v>0</v>
      </c>
      <c r="B24" s="5">
        <f t="shared" si="1"/>
        <v>0</v>
      </c>
      <c r="C24" s="14">
        <f t="shared" si="17"/>
        <v>194</v>
      </c>
      <c r="F24" s="242">
        <f>VLOOKUP(C24,Blad1!$A:$C,3,0)</f>
        <v>229</v>
      </c>
      <c r="G24" s="67" t="str">
        <f t="shared" si="18"/>
        <v/>
      </c>
      <c r="H24" s="4" t="str">
        <f>IF(G24="I",$K24,IF(G24="II",$K24-SUM(H$8:H23),IF(G24="III",$K24-SUM(H$8:H23),IF(G24="IV",$K24-SUM(H$8:H23),IF(G24="V",1-SUM(H$8:H23)," ")))))</f>
        <v xml:space="preserve"> </v>
      </c>
      <c r="I24" s="68" t="str">
        <f t="shared" si="2"/>
        <v/>
      </c>
      <c r="J24" s="43" t="str">
        <f>IF(I24="A",$K24,IF(I24="B",$K24-SUM(J$8:J23),IF(I24="C",$K24-SUM(J$8:J23),IF(I24="D",$K24-SUM(J$8:J23),IF(I24="E",1-SUM(J$8:J23)," ")))))</f>
        <v xml:space="preserve"> </v>
      </c>
      <c r="K24" s="1">
        <f>IF(C$4=0,0,(SUM(D$8:D24)/C$4))</f>
        <v>0</v>
      </c>
      <c r="L24" s="9" t="str">
        <f t="shared" si="3"/>
        <v xml:space="preserve"> </v>
      </c>
      <c r="M24" s="2" t="str">
        <f>IF(U24=2,K24,IF(W24=2,K24-SUM(M$8:M23),IF(X24=2,K24-SUM(M$8:M23),IF(X23=2,1-SUM(M$8:M23)," "))))</f>
        <v xml:space="preserve"> </v>
      </c>
      <c r="N24" s="1" t="str">
        <f t="shared" si="4"/>
        <v xml:space="preserve"> </v>
      </c>
      <c r="P24" s="3" t="str">
        <f>IF(O24="Plus",$K24,IF(O24="Basis",$K24-SUM(P$8:P23),IF(O24="Breedte",$K24-SUM(P$8:P23),IF(O23="Breedte",1-SUM(P$8:P23)," "))))</f>
        <v xml:space="preserve"> </v>
      </c>
      <c r="Q24" s="57" t="str">
        <f t="shared" si="20"/>
        <v/>
      </c>
      <c r="R24" s="124">
        <f t="shared" si="19"/>
        <v>229</v>
      </c>
      <c r="S24" s="12">
        <f t="shared" si="5"/>
        <v>194</v>
      </c>
      <c r="T24" s="18">
        <f t="shared" si="6"/>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7"/>
        <v>1</v>
      </c>
      <c r="Z24" s="12">
        <f t="shared" si="8"/>
        <v>1</v>
      </c>
      <c r="AA24" s="12">
        <f t="shared" si="9"/>
        <v>1</v>
      </c>
      <c r="AB24" s="12">
        <f t="shared" si="10"/>
        <v>1</v>
      </c>
      <c r="AD24" s="12">
        <f t="shared" si="11"/>
        <v>194</v>
      </c>
      <c r="AE24" s="18">
        <f t="shared" si="12"/>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3"/>
        <v>1</v>
      </c>
      <c r="AK24" s="12">
        <f t="shared" si="14"/>
        <v>1</v>
      </c>
      <c r="AL24" s="12">
        <f t="shared" si="15"/>
        <v>1</v>
      </c>
      <c r="AM24" s="12">
        <f t="shared" si="16"/>
        <v>1</v>
      </c>
      <c r="AQ24" s="27" t="s">
        <v>6</v>
      </c>
      <c r="AR24" s="28"/>
      <c r="AS24" s="28" t="s">
        <v>8</v>
      </c>
      <c r="AT24" s="28"/>
      <c r="AU24" s="28"/>
      <c r="AV24" s="51"/>
      <c r="AW24" s="141"/>
      <c r="AX24" s="132"/>
      <c r="AY24" s="28" t="s">
        <v>9</v>
      </c>
      <c r="AZ24" s="28"/>
      <c r="BA24" s="28"/>
      <c r="BB24" s="29"/>
    </row>
    <row r="25" spans="1:55" ht="12" customHeight="1" thickTop="1" x14ac:dyDescent="0.15">
      <c r="A25" s="5">
        <f t="shared" si="0"/>
        <v>0</v>
      </c>
      <c r="B25" s="5">
        <f t="shared" si="1"/>
        <v>0</v>
      </c>
      <c r="C25" s="14">
        <f t="shared" si="17"/>
        <v>193</v>
      </c>
      <c r="E25" s="56"/>
      <c r="F25" s="242">
        <f>VLOOKUP(C25,Blad1!$A:$C,3,0)</f>
        <v>228</v>
      </c>
      <c r="G25" s="67" t="str">
        <f t="shared" si="18"/>
        <v/>
      </c>
      <c r="H25" s="4" t="str">
        <f>IF(G25="I",$K25,IF(G25="II",$K25-SUM(H$8:H24),IF(G25="III",$K25-SUM(H$8:H24),IF(G25="IV",$K25-SUM(H$8:H24),IF(G25="V",1-SUM(H$8:H24)," ")))))</f>
        <v xml:space="preserve"> </v>
      </c>
      <c r="I25" s="68" t="str">
        <f t="shared" si="2"/>
        <v/>
      </c>
      <c r="J25" s="43" t="str">
        <f>IF(I25="A",$K25,IF(I25="B",$K25-SUM(J$8:J24),IF(I25="C",$K25-SUM(J$8:J24),IF(I25="D",$K25-SUM(J$8:J24),IF(I25="E",1-SUM(J$8:J24)," ")))))</f>
        <v xml:space="preserve"> </v>
      </c>
      <c r="K25" s="1">
        <f>IF(C$4=0,0,(SUM(D$8:D25)/C$4))</f>
        <v>0</v>
      </c>
      <c r="L25" s="9" t="str">
        <f t="shared" si="3"/>
        <v xml:space="preserve"> </v>
      </c>
      <c r="M25" s="2" t="str">
        <f>IF(U25=2,K25,IF(W25=2,K25-SUM(M$8:M24),IF(X25=2,K25-SUM(M$8:M24),IF(X24=2,1-SUM(M$8:M24)," "))))</f>
        <v xml:space="preserve"> </v>
      </c>
      <c r="N25" s="1" t="str">
        <f t="shared" si="4"/>
        <v xml:space="preserve"> </v>
      </c>
      <c r="P25" s="3" t="str">
        <f>IF(O25="Plus",$K25,IF(O25="Basis",$K25-SUM(P$8:P24),IF(O25="Breedte",$K25-SUM(P$8:P24),IF(O24="Breedte",1-SUM(P$8:P24)," "))))</f>
        <v xml:space="preserve"> </v>
      </c>
      <c r="Q25" s="57" t="str">
        <f t="shared" si="20"/>
        <v/>
      </c>
      <c r="R25" s="124">
        <f t="shared" si="19"/>
        <v>228</v>
      </c>
      <c r="S25" s="12">
        <f t="shared" si="5"/>
        <v>193</v>
      </c>
      <c r="T25" s="18">
        <f t="shared" si="6"/>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7"/>
        <v>1</v>
      </c>
      <c r="Z25" s="12">
        <f t="shared" si="8"/>
        <v>1</v>
      </c>
      <c r="AA25" s="12">
        <f t="shared" si="9"/>
        <v>1</v>
      </c>
      <c r="AB25" s="12">
        <f t="shared" si="10"/>
        <v>1</v>
      </c>
      <c r="AD25" s="12">
        <f t="shared" si="11"/>
        <v>193</v>
      </c>
      <c r="AE25" s="18">
        <f t="shared" si="12"/>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3"/>
        <v>1</v>
      </c>
      <c r="AK25" s="12">
        <f t="shared" si="14"/>
        <v>1</v>
      </c>
      <c r="AL25" s="12">
        <f t="shared" si="15"/>
        <v>1</v>
      </c>
      <c r="AM25" s="12">
        <f t="shared" si="16"/>
        <v>1</v>
      </c>
      <c r="AQ25" s="30"/>
      <c r="AR25" s="31"/>
      <c r="AS25" s="32" t="s">
        <v>17</v>
      </c>
      <c r="AT25" s="32" t="s">
        <v>18</v>
      </c>
      <c r="AU25" s="32" t="s">
        <v>19</v>
      </c>
      <c r="AV25" s="138" t="s">
        <v>20</v>
      </c>
      <c r="AW25" s="140"/>
      <c r="AX25" s="140"/>
      <c r="AY25" s="32" t="s">
        <v>17</v>
      </c>
      <c r="AZ25" s="32" t="s">
        <v>31</v>
      </c>
      <c r="BA25" s="32" t="s">
        <v>19</v>
      </c>
      <c r="BB25" s="33" t="s">
        <v>20</v>
      </c>
    </row>
    <row r="26" spans="1:55" ht="12" customHeight="1" thickBot="1" x14ac:dyDescent="0.2">
      <c r="A26" s="5">
        <f t="shared" si="0"/>
        <v>0</v>
      </c>
      <c r="B26" s="5">
        <f t="shared" si="1"/>
        <v>0</v>
      </c>
      <c r="C26" s="14">
        <f t="shared" si="17"/>
        <v>192</v>
      </c>
      <c r="F26" s="242">
        <f>VLOOKUP(C26,Blad1!$A:$C,3,0)</f>
        <v>228</v>
      </c>
      <c r="G26" s="67" t="str">
        <f t="shared" si="18"/>
        <v/>
      </c>
      <c r="H26" s="4" t="str">
        <f>IF(G26="I",$K26,IF(G26="II",$K26-SUM(H$8:H25),IF(G26="III",$K26-SUM(H$8:H25),IF(G26="IV",$K26-SUM(H$8:H25),IF(G26="V",1-SUM(H$8:H25)," ")))))</f>
        <v xml:space="preserve"> </v>
      </c>
      <c r="I26" s="68" t="str">
        <f t="shared" si="2"/>
        <v/>
      </c>
      <c r="J26" s="43" t="str">
        <f>IF(I26="A",$K26,IF(I26="B",$K26-SUM(J$8:J25),IF(I26="C",$K26-SUM(J$8:J25),IF(I26="D",$K26-SUM(J$8:J25),IF(I26="E",1-SUM(J$8:J25)," ")))))</f>
        <v xml:space="preserve"> </v>
      </c>
      <c r="K26" s="1">
        <f>IF(C$4=0,0,(SUM(D$8:D26)/C$4))</f>
        <v>0</v>
      </c>
      <c r="L26" s="9" t="str">
        <f t="shared" si="3"/>
        <v xml:space="preserve"> </v>
      </c>
      <c r="M26" s="2" t="str">
        <f>IF(U26=2,K26,IF(W26=2,K26-SUM(M$8:M25),IF(X26=2,K26-SUM(M$8:M25),IF(X25=2,1-SUM(M$8:M25)," "))))</f>
        <v xml:space="preserve"> </v>
      </c>
      <c r="N26" s="1" t="str">
        <f t="shared" si="4"/>
        <v xml:space="preserve"> </v>
      </c>
      <c r="P26" s="3" t="str">
        <f>IF(O26="Plus",$K26,IF(O26="Basis",$K26-SUM(P$8:P25),IF(O26="Breedte",$K26-SUM(P$8:P25),IF(O25="Breedte",1-SUM(P$8:P25)," "))))</f>
        <v xml:space="preserve"> </v>
      </c>
      <c r="Q26" s="57" t="str">
        <f t="shared" si="20"/>
        <v/>
      </c>
      <c r="R26" s="124">
        <f t="shared" si="19"/>
        <v>228</v>
      </c>
      <c r="S26" s="12">
        <f t="shared" si="5"/>
        <v>192</v>
      </c>
      <c r="T26" s="18">
        <f t="shared" si="6"/>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7"/>
        <v>1</v>
      </c>
      <c r="Z26" s="12">
        <f t="shared" si="8"/>
        <v>1</v>
      </c>
      <c r="AA26" s="12">
        <f t="shared" si="9"/>
        <v>1</v>
      </c>
      <c r="AB26" s="12">
        <f t="shared" si="10"/>
        <v>1</v>
      </c>
      <c r="AD26" s="12">
        <f t="shared" si="11"/>
        <v>192</v>
      </c>
      <c r="AE26" s="18">
        <f t="shared" si="12"/>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3"/>
        <v>1</v>
      </c>
      <c r="AK26" s="12">
        <f t="shared" si="14"/>
        <v>1</v>
      </c>
      <c r="AL26" s="12">
        <f t="shared" si="15"/>
        <v>1</v>
      </c>
      <c r="AM26" s="12">
        <f t="shared" si="16"/>
        <v>1</v>
      </c>
      <c r="AQ26" s="49" t="s">
        <v>24</v>
      </c>
      <c r="AR26" s="50">
        <v>0.2</v>
      </c>
      <c r="AS26" s="125">
        <f>IF(AS18=0,0,VLOOKUP("Plus",$L:$R,7,FALSE))</f>
        <v>0</v>
      </c>
      <c r="AT26" s="19">
        <f>AT18</f>
        <v>0</v>
      </c>
      <c r="AU26" s="20">
        <f>AU18</f>
        <v>0</v>
      </c>
      <c r="AV26" s="20">
        <f>AV18</f>
        <v>0</v>
      </c>
      <c r="AW26" s="131"/>
      <c r="AX26" s="132"/>
      <c r="AY26" s="126">
        <f>IF(AY18=0,0,VLOOKUP("Plus",$O:$T,4,FALSE))</f>
        <v>0</v>
      </c>
      <c r="AZ26" s="47">
        <f t="shared" ref="AZ26:BB28" si="22">AZ18</f>
        <v>0</v>
      </c>
      <c r="BA26" s="26">
        <f t="shared" si="22"/>
        <v>0</v>
      </c>
      <c r="BB26" s="22">
        <f t="shared" si="22"/>
        <v>0</v>
      </c>
    </row>
    <row r="27" spans="1:55" ht="12" customHeight="1" thickTop="1" thickBot="1" x14ac:dyDescent="0.2">
      <c r="A27" s="5">
        <f t="shared" si="0"/>
        <v>0</v>
      </c>
      <c r="B27" s="5">
        <f t="shared" si="1"/>
        <v>0</v>
      </c>
      <c r="C27" s="14">
        <f t="shared" si="17"/>
        <v>191</v>
      </c>
      <c r="F27" s="242">
        <f>VLOOKUP(C27,Blad1!$A:$C,3,0)</f>
        <v>227</v>
      </c>
      <c r="G27" s="67" t="str">
        <f t="shared" si="18"/>
        <v/>
      </c>
      <c r="H27" s="4" t="str">
        <f>IF(G27="I",$K27,IF(G27="II",$K27-SUM(H$8:H26),IF(G27="III",$K27-SUM(H$8:H26),IF(G27="IV",$K27-SUM(H$8:H26),IF(G27="V",1-SUM(H$8:H26)," ")))))</f>
        <v xml:space="preserve"> </v>
      </c>
      <c r="I27" s="68" t="str">
        <f t="shared" si="2"/>
        <v/>
      </c>
      <c r="J27" s="43" t="str">
        <f>IF(I27="A",$K27,IF(I27="B",$K27-SUM(J$8:J26),IF(I27="C",$K27-SUM(J$8:J26),IF(I27="D",$K27-SUM(J$8:J26),IF(I27="E",1-SUM(J$8:J26)," ")))))</f>
        <v xml:space="preserve"> </v>
      </c>
      <c r="K27" s="1">
        <f>IF(C$4=0,0,(SUM(D$8:D27)/C$4))</f>
        <v>0</v>
      </c>
      <c r="L27" s="9" t="str">
        <f t="shared" si="3"/>
        <v xml:space="preserve"> </v>
      </c>
      <c r="M27" s="2" t="str">
        <f>IF(U27=2,K27,IF(W27=2,K27-SUM(M$8:M26),IF(X27=2,K27-SUM(M$8:M26),IF(X26=2,1-SUM(M$8:M26)," "))))</f>
        <v xml:space="preserve"> </v>
      </c>
      <c r="N27" s="1" t="str">
        <f t="shared" si="4"/>
        <v xml:space="preserve"> </v>
      </c>
      <c r="P27" s="3" t="str">
        <f>IF(O27="Plus",$K27,IF(O27="Basis",$K27-SUM(P$8:P26),IF(O27="Breedte",$K27-SUM(P$8:P26),IF(O26="Breedte",1-SUM(P$8:P26)," "))))</f>
        <v xml:space="preserve"> </v>
      </c>
      <c r="Q27" s="57" t="str">
        <f t="shared" si="20"/>
        <v/>
      </c>
      <c r="R27" s="124">
        <f t="shared" si="19"/>
        <v>227</v>
      </c>
      <c r="S27" s="12">
        <f t="shared" si="5"/>
        <v>191</v>
      </c>
      <c r="T27" s="18">
        <f t="shared" si="6"/>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7"/>
        <v>1</v>
      </c>
      <c r="Z27" s="12">
        <f t="shared" si="8"/>
        <v>1</v>
      </c>
      <c r="AA27" s="12">
        <f t="shared" si="9"/>
        <v>1</v>
      </c>
      <c r="AB27" s="12">
        <f t="shared" si="10"/>
        <v>1</v>
      </c>
      <c r="AD27" s="12">
        <f t="shared" si="11"/>
        <v>191</v>
      </c>
      <c r="AE27" s="18">
        <f t="shared" si="12"/>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3"/>
        <v>1</v>
      </c>
      <c r="AK27" s="12">
        <f t="shared" si="14"/>
        <v>1</v>
      </c>
      <c r="AL27" s="12">
        <f t="shared" si="15"/>
        <v>1</v>
      </c>
      <c r="AM27" s="12">
        <f t="shared" si="16"/>
        <v>1</v>
      </c>
      <c r="AQ27" s="49" t="s">
        <v>22</v>
      </c>
      <c r="AR27" s="50">
        <v>0.6</v>
      </c>
      <c r="AS27" s="125">
        <f>IF(AS19=0,0,VLOOKUP("Basis",$L:$R,7,FALSE))</f>
        <v>0</v>
      </c>
      <c r="AT27" s="19">
        <f>AT19</f>
        <v>0</v>
      </c>
      <c r="AU27" s="20">
        <f t="shared" ref="AU27:AV28" si="23">AU19</f>
        <v>0</v>
      </c>
      <c r="AV27" s="20">
        <f t="shared" si="23"/>
        <v>0</v>
      </c>
      <c r="AW27" s="133"/>
      <c r="AX27" s="134"/>
      <c r="AY27" s="126">
        <f>IF(AY19=0,0,VLOOKUP("Basis",$O:$T,4,FALSE))</f>
        <v>0</v>
      </c>
      <c r="AZ27" s="47">
        <f t="shared" si="22"/>
        <v>0</v>
      </c>
      <c r="BA27" s="26">
        <f t="shared" si="22"/>
        <v>0</v>
      </c>
      <c r="BB27" s="22">
        <f t="shared" si="22"/>
        <v>0</v>
      </c>
    </row>
    <row r="28" spans="1:55" ht="12" customHeight="1" thickTop="1" thickBot="1" x14ac:dyDescent="0.2">
      <c r="A28" s="5">
        <f t="shared" si="0"/>
        <v>0</v>
      </c>
      <c r="B28" s="5">
        <f t="shared" si="1"/>
        <v>0</v>
      </c>
      <c r="C28" s="14">
        <f t="shared" si="17"/>
        <v>190</v>
      </c>
      <c r="F28" s="242">
        <f>VLOOKUP(C28,Blad1!$A:$C,3,0)</f>
        <v>227</v>
      </c>
      <c r="G28" s="67" t="str">
        <f t="shared" si="18"/>
        <v/>
      </c>
      <c r="H28" s="4" t="str">
        <f>IF(G28="I",$K28,IF(G28="II",$K28-SUM(H$8:H27),IF(G28="III",$K28-SUM(H$8:H27),IF(G28="IV",$K28-SUM(H$8:H27),IF(G28="V",1-SUM(H$8:H27)," ")))))</f>
        <v xml:space="preserve"> </v>
      </c>
      <c r="I28" s="68" t="str">
        <f t="shared" si="2"/>
        <v/>
      </c>
      <c r="J28" s="43" t="str">
        <f>IF(I28="A",$K28,IF(I28="B",$K28-SUM(J$8:J27),IF(I28="C",$K28-SUM(J$8:J27),IF(I28="D",$K28-SUM(J$8:J27),IF(I28="E",1-SUM(J$8:J27)," ")))))</f>
        <v xml:space="preserve"> </v>
      </c>
      <c r="K28" s="1">
        <f>IF(C$4=0,0,(SUM(D$8:D28)/C$4))</f>
        <v>0</v>
      </c>
      <c r="L28" s="9" t="str">
        <f t="shared" si="3"/>
        <v xml:space="preserve"> </v>
      </c>
      <c r="M28" s="2" t="str">
        <f>IF(U28=2,K28,IF(W28=2,K28-SUM(M$8:M27),IF(X28=2,K28-SUM(M$8:M27),IF(X27=2,1-SUM(M$8:M27)," "))))</f>
        <v xml:space="preserve"> </v>
      </c>
      <c r="N28" s="1" t="str">
        <f t="shared" si="4"/>
        <v xml:space="preserve"> </v>
      </c>
      <c r="P28" s="3" t="str">
        <f>IF(O28="Plus",$K28,IF(O28="Basis",$K28-SUM(P$8:P27),IF(O28="Breedte",$K28-SUM(P$8:P27),IF(O27="Breedte",1-SUM(P$8:P27)," "))))</f>
        <v xml:space="preserve"> </v>
      </c>
      <c r="Q28" s="57" t="str">
        <f t="shared" si="20"/>
        <v/>
      </c>
      <c r="R28" s="124">
        <f t="shared" si="19"/>
        <v>227</v>
      </c>
      <c r="S28" s="12">
        <f t="shared" si="5"/>
        <v>190</v>
      </c>
      <c r="T28" s="18">
        <f t="shared" si="6"/>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7"/>
        <v>1</v>
      </c>
      <c r="Z28" s="12">
        <f t="shared" si="8"/>
        <v>1</v>
      </c>
      <c r="AA28" s="12">
        <f t="shared" si="9"/>
        <v>1</v>
      </c>
      <c r="AB28" s="12">
        <f t="shared" si="10"/>
        <v>1</v>
      </c>
      <c r="AD28" s="12">
        <f t="shared" si="11"/>
        <v>190</v>
      </c>
      <c r="AE28" s="18">
        <f t="shared" si="12"/>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3"/>
        <v>1</v>
      </c>
      <c r="AK28" s="12">
        <f t="shared" si="14"/>
        <v>1</v>
      </c>
      <c r="AL28" s="12">
        <f t="shared" si="15"/>
        <v>1</v>
      </c>
      <c r="AM28" s="12">
        <f t="shared" si="16"/>
        <v>1</v>
      </c>
      <c r="AQ28" s="49" t="s">
        <v>23</v>
      </c>
      <c r="AR28" s="50">
        <v>0.2</v>
      </c>
      <c r="AS28" s="125">
        <f>IF(AS20=0,0,VLOOKUP("Breedte",$L:$R,7,FALSE))</f>
        <v>0</v>
      </c>
      <c r="AT28" s="19">
        <f>AT20</f>
        <v>0</v>
      </c>
      <c r="AU28" s="20">
        <f t="shared" si="23"/>
        <v>0</v>
      </c>
      <c r="AV28" s="20">
        <f t="shared" si="23"/>
        <v>0</v>
      </c>
      <c r="AW28" s="133"/>
      <c r="AX28" s="134"/>
      <c r="AY28" s="126">
        <f>IF(AY20=0,0,VLOOKUP("Breedte",$O:$T,4,FALSE))</f>
        <v>0</v>
      </c>
      <c r="AZ28" s="47">
        <f t="shared" si="22"/>
        <v>0</v>
      </c>
      <c r="BA28" s="26">
        <f t="shared" si="22"/>
        <v>0</v>
      </c>
      <c r="BB28" s="22">
        <f t="shared" si="22"/>
        <v>0</v>
      </c>
    </row>
    <row r="29" spans="1:55" ht="12" customHeight="1" thickTop="1" thickBot="1" x14ac:dyDescent="0.2">
      <c r="A29" s="5">
        <f t="shared" si="0"/>
        <v>0</v>
      </c>
      <c r="B29" s="5">
        <f t="shared" si="1"/>
        <v>0</v>
      </c>
      <c r="C29" s="14">
        <f t="shared" si="17"/>
        <v>189</v>
      </c>
      <c r="F29" s="242">
        <f>VLOOKUP(C29,Blad1!$A:$C,3,0)</f>
        <v>226</v>
      </c>
      <c r="G29" s="67" t="str">
        <f t="shared" si="18"/>
        <v/>
      </c>
      <c r="H29" s="4" t="str">
        <f>IF(G29="I",$K29,IF(G29="II",$K29-SUM(H$8:H28),IF(G29="III",$K29-SUM(H$8:H28),IF(G29="IV",$K29-SUM(H$8:H28),IF(G29="V",1-SUM(H$8:H28)," ")))))</f>
        <v xml:space="preserve"> </v>
      </c>
      <c r="I29" s="68" t="str">
        <f t="shared" si="2"/>
        <v/>
      </c>
      <c r="J29" s="43" t="str">
        <f>IF(I29="A",$K29,IF(I29="B",$K29-SUM(J$8:J28),IF(I29="C",$K29-SUM(J$8:J28),IF(I29="D",$K29-SUM(J$8:J28),IF(I29="E",1-SUM(J$8:J28)," ")))))</f>
        <v xml:space="preserve"> </v>
      </c>
      <c r="K29" s="1">
        <f>IF(C$4=0,0,(SUM(D$8:D29)/C$4))</f>
        <v>0</v>
      </c>
      <c r="L29" s="9" t="str">
        <f t="shared" si="3"/>
        <v xml:space="preserve"> </v>
      </c>
      <c r="M29" s="2" t="str">
        <f>IF(U29=2,K29,IF(W29=2,K29-SUM(M$8:M28),IF(X29=2,K29-SUM(M$8:M28),IF(X28=2,1-SUM(M$8:M28)," "))))</f>
        <v xml:space="preserve"> </v>
      </c>
      <c r="N29" s="1" t="str">
        <f t="shared" si="4"/>
        <v xml:space="preserve"> </v>
      </c>
      <c r="P29" s="3" t="str">
        <f>IF(O29="Plus",$K29,IF(O29="Basis",$K29-SUM(P$8:P28),IF(O29="Breedte",$K29-SUM(P$8:P28),IF(O28="Breedte",1-SUM(P$8:P28)," "))))</f>
        <v xml:space="preserve"> </v>
      </c>
      <c r="Q29" s="57" t="str">
        <f t="shared" si="20"/>
        <v/>
      </c>
      <c r="R29" s="124">
        <f t="shared" si="19"/>
        <v>226</v>
      </c>
      <c r="S29" s="12">
        <f t="shared" si="5"/>
        <v>189</v>
      </c>
      <c r="T29" s="18">
        <f t="shared" si="6"/>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7"/>
        <v>1</v>
      </c>
      <c r="Z29" s="12">
        <f t="shared" si="8"/>
        <v>1</v>
      </c>
      <c r="AA29" s="12">
        <f t="shared" si="9"/>
        <v>1</v>
      </c>
      <c r="AB29" s="12">
        <f t="shared" si="10"/>
        <v>1</v>
      </c>
      <c r="AD29" s="12">
        <f t="shared" si="11"/>
        <v>189</v>
      </c>
      <c r="AE29" s="18">
        <f t="shared" si="12"/>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3"/>
        <v>1</v>
      </c>
      <c r="AK29" s="12">
        <f t="shared" si="14"/>
        <v>1</v>
      </c>
      <c r="AL29" s="12">
        <f t="shared" si="15"/>
        <v>1</v>
      </c>
      <c r="AM29" s="12">
        <f t="shared" si="16"/>
        <v>1</v>
      </c>
      <c r="AQ29" s="49" t="s">
        <v>25</v>
      </c>
      <c r="AR29" s="50"/>
      <c r="AS29" s="125"/>
      <c r="AT29" s="19"/>
      <c r="AU29" s="20"/>
      <c r="AV29" s="20">
        <f>IF(SUM(AT26:AT28)&lt;AT30,1,0)</f>
        <v>0</v>
      </c>
      <c r="AW29" s="133"/>
      <c r="AX29" s="134"/>
      <c r="AY29" s="21"/>
      <c r="AZ29" s="47"/>
      <c r="BA29" s="26"/>
      <c r="BB29" s="22">
        <f>IF(SUM(W11:W13)=0,0,IF(SUM(AT26:AT28)&lt;AT30,1,0))</f>
        <v>0</v>
      </c>
    </row>
    <row r="30" spans="1:55" ht="12" customHeight="1" thickTop="1" thickBot="1" x14ac:dyDescent="0.2">
      <c r="A30" s="5">
        <f t="shared" si="0"/>
        <v>0</v>
      </c>
      <c r="B30" s="5">
        <f t="shared" si="1"/>
        <v>0</v>
      </c>
      <c r="C30" s="14">
        <f t="shared" si="17"/>
        <v>188</v>
      </c>
      <c r="E30" s="56"/>
      <c r="F30" s="242">
        <f>VLOOKUP(C30,Blad1!$A:$C,3,0)</f>
        <v>226</v>
      </c>
      <c r="G30" s="67" t="str">
        <f t="shared" si="18"/>
        <v/>
      </c>
      <c r="H30" s="4" t="str">
        <f>IF(G30="I",$K30,IF(G30="II",$K30-SUM(H$8:H29),IF(G30="III",$K30-SUM(H$8:H29),IF(G30="IV",$K30-SUM(H$8:H29),IF(G30="V",1-SUM(H$8:H29)," ")))))</f>
        <v xml:space="preserve"> </v>
      </c>
      <c r="I30" s="68" t="str">
        <f t="shared" si="2"/>
        <v/>
      </c>
      <c r="J30" s="43" t="str">
        <f>IF(I30="A",$K30,IF(I30="B",$K30-SUM(J$8:J29),IF(I30="C",$K30-SUM(J$8:J29),IF(I30="D",$K30-SUM(J$8:J29),IF(I30="E",1-SUM(J$8:J29)," ")))))</f>
        <v xml:space="preserve"> </v>
      </c>
      <c r="K30" s="1">
        <f>IF(C$4=0,0,(SUM(D$8:D30)/C$4))</f>
        <v>0</v>
      </c>
      <c r="L30" s="9" t="str">
        <f t="shared" si="3"/>
        <v xml:space="preserve"> </v>
      </c>
      <c r="M30" s="2" t="str">
        <f>IF(U30=2,K30,IF(W30=2,K30-SUM(M$8:M29),IF(X30=2,K30-SUM(M$8:M29),IF(X29=2,1-SUM(M$8:M29)," "))))</f>
        <v xml:space="preserve"> </v>
      </c>
      <c r="N30" s="1" t="str">
        <f t="shared" si="4"/>
        <v xml:space="preserve"> </v>
      </c>
      <c r="P30" s="3" t="str">
        <f>IF(O30="Plus",$K30,IF(O30="Basis",$K30-SUM(P$8:P29),IF(O30="Breedte",$K30-SUM(P$8:P29),IF(O29="Breedte",1-SUM(P$8:P29)," "))))</f>
        <v xml:space="preserve"> </v>
      </c>
      <c r="Q30" s="57" t="str">
        <f t="shared" si="20"/>
        <v/>
      </c>
      <c r="R30" s="124">
        <f t="shared" si="19"/>
        <v>226</v>
      </c>
      <c r="S30" s="12">
        <f t="shared" si="5"/>
        <v>188</v>
      </c>
      <c r="T30" s="18">
        <f t="shared" si="6"/>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7"/>
        <v>1</v>
      </c>
      <c r="Z30" s="12">
        <f t="shared" si="8"/>
        <v>1</v>
      </c>
      <c r="AA30" s="12">
        <f t="shared" si="9"/>
        <v>1</v>
      </c>
      <c r="AB30" s="12">
        <f t="shared" si="10"/>
        <v>1</v>
      </c>
      <c r="AD30" s="12">
        <f t="shared" si="11"/>
        <v>188</v>
      </c>
      <c r="AE30" s="18">
        <f t="shared" si="12"/>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3"/>
        <v>1</v>
      </c>
      <c r="AK30" s="12">
        <f t="shared" si="14"/>
        <v>1</v>
      </c>
      <c r="AL30" s="12">
        <f t="shared" si="15"/>
        <v>1</v>
      </c>
      <c r="AM30" s="12">
        <f t="shared" si="16"/>
        <v>1</v>
      </c>
      <c r="AQ30" s="52"/>
      <c r="AR30" s="53"/>
      <c r="AS30" s="36"/>
      <c r="AT30" s="143">
        <f>$C$4</f>
        <v>0</v>
      </c>
      <c r="AU30" s="36"/>
      <c r="AV30" s="36"/>
      <c r="AW30" s="137"/>
      <c r="AX30" s="137"/>
      <c r="AY30" s="37"/>
      <c r="AZ30" s="48">
        <f>AT30</f>
        <v>0</v>
      </c>
      <c r="BA30" s="37"/>
      <c r="BB30" s="38"/>
    </row>
    <row r="31" spans="1:55" ht="12" customHeight="1" thickTop="1" thickBot="1" x14ac:dyDescent="0.2">
      <c r="A31" s="5">
        <f t="shared" si="0"/>
        <v>0</v>
      </c>
      <c r="B31" s="5">
        <f t="shared" si="1"/>
        <v>0</v>
      </c>
      <c r="C31" s="14">
        <f t="shared" si="17"/>
        <v>187</v>
      </c>
      <c r="F31" s="242">
        <f>VLOOKUP(C31,Blad1!$A:$C,3,0)</f>
        <v>225</v>
      </c>
      <c r="G31" s="67" t="str">
        <f t="shared" si="18"/>
        <v/>
      </c>
      <c r="H31" s="4" t="str">
        <f>IF(G31="I",$K31,IF(G31="II",$K31-SUM(H$8:H30),IF(G31="III",$K31-SUM(H$8:H30),IF(G31="IV",$K31-SUM(H$8:H30),IF(G31="V",1-SUM(H$8:H30)," ")))))</f>
        <v xml:space="preserve"> </v>
      </c>
      <c r="I31" s="68" t="str">
        <f t="shared" si="2"/>
        <v/>
      </c>
      <c r="J31" s="43" t="str">
        <f>IF(I31="A",$K31,IF(I31="B",$K31-SUM(J$8:J30),IF(I31="C",$K31-SUM(J$8:J30),IF(I31="D",$K31-SUM(J$8:J30),IF(I31="E",1-SUM(J$8:J30)," ")))))</f>
        <v xml:space="preserve"> </v>
      </c>
      <c r="K31" s="1">
        <f>IF(C$4=0,0,(SUM(D$8:D31)/C$4))</f>
        <v>0</v>
      </c>
      <c r="L31" s="9" t="str">
        <f t="shared" si="3"/>
        <v xml:space="preserve"> </v>
      </c>
      <c r="M31" s="2" t="str">
        <f>IF(U31=2,K31,IF(W31=2,K31-SUM(M$8:M30),IF(X31=2,K31-SUM(M$8:M30),IF(X30=2,1-SUM(M$8:M30)," "))))</f>
        <v xml:space="preserve"> </v>
      </c>
      <c r="N31" s="1" t="str">
        <f t="shared" si="4"/>
        <v xml:space="preserve"> </v>
      </c>
      <c r="P31" s="3" t="str">
        <f>IF(O31="Plus",$K31,IF(O31="Basis",$K31-SUM(P$8:P30),IF(O31="Breedte",$K31-SUM(P$8:P30),IF(O30="Breedte",1-SUM(P$8:P30)," "))))</f>
        <v xml:space="preserve"> </v>
      </c>
      <c r="Q31" s="57" t="str">
        <f t="shared" si="20"/>
        <v/>
      </c>
      <c r="R31" s="124">
        <f t="shared" si="19"/>
        <v>225</v>
      </c>
      <c r="S31" s="12">
        <f t="shared" si="5"/>
        <v>187</v>
      </c>
      <c r="T31" s="18">
        <f t="shared" si="6"/>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7"/>
        <v>1</v>
      </c>
      <c r="Z31" s="12">
        <f t="shared" si="8"/>
        <v>1</v>
      </c>
      <c r="AA31" s="12">
        <f t="shared" si="9"/>
        <v>1</v>
      </c>
      <c r="AB31" s="12">
        <f t="shared" si="10"/>
        <v>1</v>
      </c>
      <c r="AD31" s="12">
        <f t="shared" si="11"/>
        <v>187</v>
      </c>
      <c r="AE31" s="18">
        <f t="shared" si="12"/>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3"/>
        <v>1</v>
      </c>
      <c r="AK31" s="12">
        <f t="shared" si="14"/>
        <v>1</v>
      </c>
      <c r="AL31" s="12">
        <f t="shared" si="15"/>
        <v>1</v>
      </c>
      <c r="AM31" s="12">
        <f t="shared" si="16"/>
        <v>1</v>
      </c>
      <c r="AQ31" s="60"/>
      <c r="AR31" s="60"/>
      <c r="AS31" s="60"/>
      <c r="AT31" s="60"/>
      <c r="AU31" s="60"/>
      <c r="AV31" s="60"/>
      <c r="AW31" s="136"/>
      <c r="AX31" s="136"/>
      <c r="AY31" s="60"/>
      <c r="AZ31" s="60"/>
      <c r="BA31" s="60"/>
      <c r="BB31" s="60"/>
    </row>
    <row r="32" spans="1:55" ht="12" customHeight="1" thickTop="1" x14ac:dyDescent="0.15">
      <c r="A32" s="5">
        <f t="shared" si="0"/>
        <v>0</v>
      </c>
      <c r="B32" s="5">
        <f t="shared" si="1"/>
        <v>0</v>
      </c>
      <c r="C32" s="14">
        <f t="shared" si="17"/>
        <v>186</v>
      </c>
      <c r="F32" s="242">
        <f>VLOOKUP(C32,Blad1!$A:$C,3,0)</f>
        <v>225</v>
      </c>
      <c r="G32" s="67" t="str">
        <f t="shared" si="18"/>
        <v/>
      </c>
      <c r="H32" s="4" t="str">
        <f>IF(G32="I",$K32,IF(G32="II",$K32-SUM(H$8:H31),IF(G32="III",$K32-SUM(H$8:H31),IF(G32="IV",$K32-SUM(H$8:H31),IF(G32="V",1-SUM(H$8:H31)," ")))))</f>
        <v xml:space="preserve"> </v>
      </c>
      <c r="I32" s="68" t="str">
        <f t="shared" si="2"/>
        <v/>
      </c>
      <c r="J32" s="43" t="str">
        <f>IF(I32="A",$K32,IF(I32="B",$K32-SUM(J$8:J31),IF(I32="C",$K32-SUM(J$8:J31),IF(I32="D",$K32-SUM(J$8:J31),IF(I32="E",1-SUM(J$8:J31)," ")))))</f>
        <v xml:space="preserve"> </v>
      </c>
      <c r="K32" s="1">
        <f>IF(C$4=0,0,(SUM(D$8:D32)/C$4))</f>
        <v>0</v>
      </c>
      <c r="L32" s="9" t="str">
        <f t="shared" si="3"/>
        <v xml:space="preserve"> </v>
      </c>
      <c r="M32" s="2" t="str">
        <f>IF(U32=2,K32,IF(W32=2,K32-SUM(M$8:M31),IF(X32=2,K32-SUM(M$8:M31),IF(X31=2,1-SUM(M$8:M31)," "))))</f>
        <v xml:space="preserve"> </v>
      </c>
      <c r="N32" s="1" t="str">
        <f t="shared" si="4"/>
        <v xml:space="preserve"> </v>
      </c>
      <c r="P32" s="3" t="str">
        <f>IF(O32="Plus",$K32,IF(O32="Basis",$K32-SUM(P$8:P31),IF(O32="Breedte",$K32-SUM(P$8:P31),IF(O31="Breedte",1-SUM(P$8:P31)," "))))</f>
        <v xml:space="preserve"> </v>
      </c>
      <c r="Q32" s="57" t="str">
        <f t="shared" si="20"/>
        <v/>
      </c>
      <c r="R32" s="124">
        <f t="shared" si="19"/>
        <v>225</v>
      </c>
      <c r="S32" s="12">
        <f t="shared" si="5"/>
        <v>186</v>
      </c>
      <c r="T32" s="18">
        <f t="shared" si="6"/>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7"/>
        <v>1</v>
      </c>
      <c r="Z32" s="12">
        <f t="shared" si="8"/>
        <v>1</v>
      </c>
      <c r="AA32" s="12">
        <f t="shared" si="9"/>
        <v>1</v>
      </c>
      <c r="AB32" s="12">
        <f t="shared" si="10"/>
        <v>1</v>
      </c>
      <c r="AD32" s="12">
        <f t="shared" si="11"/>
        <v>186</v>
      </c>
      <c r="AE32" s="18">
        <f t="shared" si="12"/>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3"/>
        <v>1</v>
      </c>
      <c r="AK32" s="12">
        <f t="shared" si="14"/>
        <v>1</v>
      </c>
      <c r="AL32" s="12">
        <f t="shared" si="15"/>
        <v>1</v>
      </c>
      <c r="AM32" s="12">
        <f t="shared" si="16"/>
        <v>1</v>
      </c>
      <c r="AQ32" s="49" t="s">
        <v>24</v>
      </c>
      <c r="AR32" s="51"/>
      <c r="AS32" s="123"/>
      <c r="AT32" s="51"/>
      <c r="AU32" s="51"/>
      <c r="AV32" s="51"/>
      <c r="AW32" s="51"/>
      <c r="AX32" s="51"/>
      <c r="AY32" s="51"/>
      <c r="AZ32" s="51"/>
      <c r="BA32" s="51"/>
      <c r="BB32" s="55"/>
    </row>
    <row r="33" spans="1:54" ht="12" customHeight="1" x14ac:dyDescent="0.15">
      <c r="A33" s="5">
        <f t="shared" si="0"/>
        <v>0</v>
      </c>
      <c r="B33" s="5">
        <f t="shared" si="1"/>
        <v>0</v>
      </c>
      <c r="C33" s="14">
        <f t="shared" si="17"/>
        <v>185</v>
      </c>
      <c r="F33" s="242">
        <f>VLOOKUP(C33,Blad1!$A:$C,3,0)</f>
        <v>224</v>
      </c>
      <c r="G33" s="67" t="str">
        <f t="shared" si="18"/>
        <v/>
      </c>
      <c r="H33" s="4" t="str">
        <f>IF(G33="I",$K33,IF(G33="II",$K33-SUM(H$8:H32),IF(G33="III",$K33-SUM(H$8:H32),IF(G33="IV",$K33-SUM(H$8:H32),IF(G33="V",1-SUM(H$8:H32)," ")))))</f>
        <v xml:space="preserve"> </v>
      </c>
      <c r="I33" s="68" t="str">
        <f t="shared" si="2"/>
        <v/>
      </c>
      <c r="J33" s="43" t="str">
        <f>IF(I33="A",$K33,IF(I33="B",$K33-SUM(J$8:J32),IF(I33="C",$K33-SUM(J$8:J32),IF(I33="D",$K33-SUM(J$8:J32),IF(I33="E",1-SUM(J$8:J32)," ")))))</f>
        <v xml:space="preserve"> </v>
      </c>
      <c r="K33" s="1">
        <f>IF(C$4=0,0,(SUM(D$8:D33)/C$4))</f>
        <v>0</v>
      </c>
      <c r="L33" s="9" t="str">
        <f t="shared" si="3"/>
        <v xml:space="preserve"> </v>
      </c>
      <c r="M33" s="2" t="str">
        <f>IF(U33=2,K33,IF(W33=2,K33-SUM(M$8:M32),IF(X33=2,K33-SUM(M$8:M32),IF(X32=2,1-SUM(M$8:M32)," "))))</f>
        <v xml:space="preserve"> </v>
      </c>
      <c r="N33" s="1" t="str">
        <f t="shared" si="4"/>
        <v xml:space="preserve"> </v>
      </c>
      <c r="P33" s="3" t="str">
        <f>IF(O33="Plus",$K33,IF(O33="Basis",$K33-SUM(P$8:P32),IF(O33="Breedte",$K33-SUM(P$8:P32),IF(O32="Breedte",1-SUM(P$8:P32)," "))))</f>
        <v xml:space="preserve"> </v>
      </c>
      <c r="Q33" s="57" t="str">
        <f t="shared" si="20"/>
        <v/>
      </c>
      <c r="R33" s="124">
        <f t="shared" si="19"/>
        <v>224</v>
      </c>
      <c r="S33" s="12">
        <f t="shared" si="5"/>
        <v>185</v>
      </c>
      <c r="T33" s="18">
        <f t="shared" si="6"/>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7"/>
        <v>1</v>
      </c>
      <c r="Z33" s="12">
        <f t="shared" si="8"/>
        <v>1</v>
      </c>
      <c r="AA33" s="12">
        <f t="shared" si="9"/>
        <v>1</v>
      </c>
      <c r="AB33" s="12">
        <f t="shared" si="10"/>
        <v>1</v>
      </c>
      <c r="AD33" s="12">
        <f t="shared" si="11"/>
        <v>185</v>
      </c>
      <c r="AE33" s="18">
        <f t="shared" si="12"/>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3"/>
        <v>1</v>
      </c>
      <c r="AK33" s="12">
        <f t="shared" si="14"/>
        <v>1</v>
      </c>
      <c r="AL33" s="12">
        <f t="shared" si="15"/>
        <v>1</v>
      </c>
      <c r="AM33" s="12">
        <f t="shared" si="16"/>
        <v>1</v>
      </c>
      <c r="AQ33" s="249" t="e">
        <f>VLOOKUP(AQ32,L8:Q275,6,FALSE)</f>
        <v>#N/A</v>
      </c>
      <c r="AR33" s="250"/>
      <c r="AS33" s="250"/>
      <c r="AT33" s="250"/>
      <c r="AU33" s="250"/>
      <c r="AV33" s="250"/>
      <c r="AW33" s="250"/>
      <c r="AX33" s="250"/>
      <c r="AY33" s="250"/>
      <c r="AZ33" s="250"/>
      <c r="BA33" s="250"/>
      <c r="BB33" s="251"/>
    </row>
    <row r="34" spans="1:54" ht="12" customHeight="1" x14ac:dyDescent="0.15">
      <c r="A34" s="5">
        <f t="shared" si="0"/>
        <v>0</v>
      </c>
      <c r="B34" s="5">
        <f t="shared" si="1"/>
        <v>0</v>
      </c>
      <c r="C34" s="14">
        <f t="shared" si="17"/>
        <v>184</v>
      </c>
      <c r="F34" s="242">
        <f>VLOOKUP(C34,Blad1!$A:$C,3,0)</f>
        <v>224</v>
      </c>
      <c r="G34" s="67" t="str">
        <f t="shared" si="18"/>
        <v/>
      </c>
      <c r="H34" s="4" t="str">
        <f>IF(G34="I",$K34,IF(G34="II",$K34-SUM(H$8:H33),IF(G34="III",$K34-SUM(H$8:H33),IF(G34="IV",$K34-SUM(H$8:H33),IF(G34="V",1-SUM(H$8:H33)," ")))))</f>
        <v xml:space="preserve"> </v>
      </c>
      <c r="I34" s="68" t="str">
        <f t="shared" si="2"/>
        <v/>
      </c>
      <c r="J34" s="43" t="str">
        <f>IF(I34="A",$K34,IF(I34="B",$K34-SUM(J$8:J33),IF(I34="C",$K34-SUM(J$8:J33),IF(I34="D",$K34-SUM(J$8:J33),IF(I34="E",1-SUM(J$8:J33)," ")))))</f>
        <v xml:space="preserve"> </v>
      </c>
      <c r="K34" s="1">
        <f>IF(C$4=0,0,(SUM(D$8:D34)/C$4))</f>
        <v>0</v>
      </c>
      <c r="L34" s="9" t="str">
        <f t="shared" si="3"/>
        <v xml:space="preserve"> </v>
      </c>
      <c r="M34" s="2" t="str">
        <f>IF(U34=2,K34,IF(W34=2,K34-SUM(M$8:M33),IF(X34=2,K34-SUM(M$8:M33),IF(X33=2,1-SUM(M$8:M33)," "))))</f>
        <v xml:space="preserve"> </v>
      </c>
      <c r="N34" s="1" t="str">
        <f t="shared" si="4"/>
        <v xml:space="preserve"> </v>
      </c>
      <c r="P34" s="3" t="str">
        <f>IF(O34="Plus",$K34,IF(O34="Basis",$K34-SUM(P$8:P33),IF(O34="Breedte",$K34-SUM(P$8:P33),IF(O33="Breedte",1-SUM(P$8:P33)," "))))</f>
        <v xml:space="preserve"> </v>
      </c>
      <c r="Q34" s="57" t="str">
        <f t="shared" si="20"/>
        <v/>
      </c>
      <c r="R34" s="124">
        <f t="shared" si="19"/>
        <v>224</v>
      </c>
      <c r="S34" s="12">
        <f t="shared" si="5"/>
        <v>184</v>
      </c>
      <c r="T34" s="18">
        <f t="shared" si="6"/>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7"/>
        <v>1</v>
      </c>
      <c r="Z34" s="12">
        <f t="shared" si="8"/>
        <v>1</v>
      </c>
      <c r="AA34" s="12">
        <f t="shared" si="9"/>
        <v>1</v>
      </c>
      <c r="AB34" s="12">
        <f t="shared" si="10"/>
        <v>1</v>
      </c>
      <c r="AD34" s="12">
        <f t="shared" si="11"/>
        <v>184</v>
      </c>
      <c r="AE34" s="18">
        <f t="shared" si="12"/>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3"/>
        <v>1</v>
      </c>
      <c r="AK34" s="12">
        <f t="shared" si="14"/>
        <v>1</v>
      </c>
      <c r="AL34" s="12">
        <f t="shared" si="15"/>
        <v>1</v>
      </c>
      <c r="AM34" s="12">
        <f t="shared" si="16"/>
        <v>1</v>
      </c>
      <c r="AQ34" s="49" t="s">
        <v>22</v>
      </c>
      <c r="AR34" s="51"/>
      <c r="AS34" s="123"/>
      <c r="AT34" s="51"/>
      <c r="AU34" s="51"/>
      <c r="AV34" s="51"/>
      <c r="AW34" s="51"/>
      <c r="AX34" s="51"/>
      <c r="AY34" s="51"/>
      <c r="AZ34" s="51"/>
      <c r="BA34" s="51"/>
      <c r="BB34" s="55"/>
    </row>
    <row r="35" spans="1:54" ht="24" customHeight="1" x14ac:dyDescent="0.15">
      <c r="A35" s="5">
        <f t="shared" si="0"/>
        <v>0</v>
      </c>
      <c r="B35" s="5">
        <f t="shared" si="1"/>
        <v>0</v>
      </c>
      <c r="C35" s="14">
        <f t="shared" si="17"/>
        <v>183</v>
      </c>
      <c r="F35" s="242">
        <f>VLOOKUP(C35,Blad1!$A:$C,3,0)</f>
        <v>223</v>
      </c>
      <c r="G35" s="67" t="str">
        <f t="shared" si="18"/>
        <v/>
      </c>
      <c r="H35" s="4" t="str">
        <f>IF(G35="I",$K35,IF(G35="II",$K35-SUM(H$8:H34),IF(G35="III",$K35-SUM(H$8:H34),IF(G35="IV",$K35-SUM(H$8:H34),IF(G35="V",1-SUM(H$8:H34)," ")))))</f>
        <v xml:space="preserve"> </v>
      </c>
      <c r="I35" s="68" t="str">
        <f t="shared" si="2"/>
        <v/>
      </c>
      <c r="J35" s="43" t="str">
        <f>IF(I35="A",$K35,IF(I35="B",$K35-SUM(J$8:J34),IF(I35="C",$K35-SUM(J$8:J34),IF(I35="D",$K35-SUM(J$8:J34),IF(I35="E",1-SUM(J$8:J34)," ")))))</f>
        <v xml:space="preserve"> </v>
      </c>
      <c r="K35" s="1">
        <f>IF(C$4=0,0,(SUM(D$8:D35)/C$4))</f>
        <v>0</v>
      </c>
      <c r="L35" s="9" t="str">
        <f t="shared" si="3"/>
        <v xml:space="preserve"> </v>
      </c>
      <c r="M35" s="2" t="str">
        <f>IF(U35=2,K35,IF(W35=2,K35-SUM(M$8:M34),IF(X35=2,K35-SUM(M$8:M34),IF(X34=2,1-SUM(M$8:M34)," "))))</f>
        <v xml:space="preserve"> </v>
      </c>
      <c r="N35" s="1" t="str">
        <f t="shared" si="4"/>
        <v xml:space="preserve"> </v>
      </c>
      <c r="P35" s="3" t="str">
        <f>IF(O35="Plus",$K35,IF(O35="Basis",$K35-SUM(P$8:P34),IF(O35="Breedte",$K35-SUM(P$8:P34),IF(O34="Breedte",1-SUM(P$8:P34)," "))))</f>
        <v xml:space="preserve"> </v>
      </c>
      <c r="Q35" s="57" t="str">
        <f t="shared" si="20"/>
        <v/>
      </c>
      <c r="R35" s="124">
        <f t="shared" si="19"/>
        <v>223</v>
      </c>
      <c r="S35" s="12">
        <f t="shared" si="5"/>
        <v>183</v>
      </c>
      <c r="T35" s="18">
        <f t="shared" si="6"/>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7"/>
        <v>1</v>
      </c>
      <c r="Z35" s="12">
        <f t="shared" si="8"/>
        <v>1</v>
      </c>
      <c r="AA35" s="12">
        <f t="shared" si="9"/>
        <v>1</v>
      </c>
      <c r="AB35" s="12">
        <f t="shared" si="10"/>
        <v>1</v>
      </c>
      <c r="AD35" s="12">
        <f t="shared" si="11"/>
        <v>183</v>
      </c>
      <c r="AE35" s="18">
        <f t="shared" si="12"/>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 t="shared" si="13"/>
        <v>1</v>
      </c>
      <c r="AK35" s="12">
        <f t="shared" si="14"/>
        <v>1</v>
      </c>
      <c r="AL35" s="12">
        <f t="shared" si="15"/>
        <v>1</v>
      </c>
      <c r="AM35" s="12">
        <f t="shared" si="16"/>
        <v>1</v>
      </c>
      <c r="AQ35" s="252" t="e">
        <f>VLOOKUP(AQ34,L8:Q275,6,FALSE)</f>
        <v>#N/A</v>
      </c>
      <c r="AR35" s="253"/>
      <c r="AS35" s="253"/>
      <c r="AT35" s="253"/>
      <c r="AU35" s="253"/>
      <c r="AV35" s="253"/>
      <c r="AW35" s="253"/>
      <c r="AX35" s="253"/>
      <c r="AY35" s="253"/>
      <c r="AZ35" s="253"/>
      <c r="BA35" s="253"/>
      <c r="BB35" s="254"/>
    </row>
    <row r="36" spans="1:54" ht="12" customHeight="1" x14ac:dyDescent="0.15">
      <c r="A36" s="5">
        <f t="shared" si="0"/>
        <v>0</v>
      </c>
      <c r="B36" s="5">
        <f t="shared" si="1"/>
        <v>0</v>
      </c>
      <c r="C36" s="14">
        <f t="shared" si="17"/>
        <v>182</v>
      </c>
      <c r="F36" s="242">
        <f>VLOOKUP(C36,Blad1!$A:$C,3,0)</f>
        <v>222</v>
      </c>
      <c r="G36" s="67" t="str">
        <f t="shared" si="18"/>
        <v/>
      </c>
      <c r="H36" s="4" t="str">
        <f>IF(G36="I",$K36,IF(G36="II",$K36-SUM(H$8:H35),IF(G36="III",$K36-SUM(H$8:H35),IF(G36="IV",$K36-SUM(H$8:H35),IF(G36="V",1-SUM(H$8:H35)," ")))))</f>
        <v xml:space="preserve"> </v>
      </c>
      <c r="I36" s="68" t="str">
        <f t="shared" si="2"/>
        <v/>
      </c>
      <c r="J36" s="43" t="str">
        <f>IF(I36="A",$K36,IF(I36="B",$K36-SUM(J$8:J35),IF(I36="C",$K36-SUM(J$8:J35),IF(I36="D",$K36-SUM(J$8:J35),IF(I36="E",1-SUM(J$8:J35)," ")))))</f>
        <v xml:space="preserve"> </v>
      </c>
      <c r="K36" s="1">
        <f>IF(C$4=0,0,(SUM(D$8:D36)/C$4))</f>
        <v>0</v>
      </c>
      <c r="L36" s="9" t="str">
        <f t="shared" si="3"/>
        <v xml:space="preserve"> </v>
      </c>
      <c r="M36" s="2" t="str">
        <f>IF(U36=2,K36,IF(W36=2,K36-SUM(M$8:M35),IF(X36=2,K36-SUM(M$8:M35),IF(X35=2,1-SUM(M$8:M35)," "))))</f>
        <v xml:space="preserve"> </v>
      </c>
      <c r="N36" s="1" t="str">
        <f t="shared" si="4"/>
        <v xml:space="preserve"> </v>
      </c>
      <c r="P36" s="3" t="str">
        <f>IF(O36="Plus",$K36,IF(O36="Basis",$K36-SUM(P$8:P35),IF(O36="Breedte",$K36-SUM(P$8:P35),IF(O35="Breedte",1-SUM(P$8:P35)," "))))</f>
        <v xml:space="preserve"> </v>
      </c>
      <c r="Q36" s="57" t="str">
        <f t="shared" si="20"/>
        <v/>
      </c>
      <c r="R36" s="124">
        <f t="shared" si="19"/>
        <v>222</v>
      </c>
      <c r="S36" s="12">
        <f t="shared" si="5"/>
        <v>182</v>
      </c>
      <c r="T36" s="18">
        <f t="shared" si="6"/>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7"/>
        <v>1</v>
      </c>
      <c r="Z36" s="12">
        <f t="shared" si="8"/>
        <v>1</v>
      </c>
      <c r="AA36" s="12">
        <f t="shared" si="9"/>
        <v>1</v>
      </c>
      <c r="AB36" s="12">
        <f t="shared" si="10"/>
        <v>1</v>
      </c>
      <c r="AD36" s="12">
        <f t="shared" si="11"/>
        <v>182</v>
      </c>
      <c r="AE36" s="18">
        <f t="shared" si="12"/>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3"/>
        <v>1</v>
      </c>
      <c r="AK36" s="12">
        <f t="shared" si="14"/>
        <v>1</v>
      </c>
      <c r="AL36" s="12">
        <f t="shared" si="15"/>
        <v>1</v>
      </c>
      <c r="AM36" s="12">
        <f t="shared" si="16"/>
        <v>1</v>
      </c>
      <c r="AQ36" s="49" t="s">
        <v>23</v>
      </c>
      <c r="AR36" s="51"/>
      <c r="AS36" s="123"/>
      <c r="AT36" s="51"/>
      <c r="AU36" s="51"/>
      <c r="AV36" s="51"/>
      <c r="AW36" s="51"/>
      <c r="AX36" s="51"/>
      <c r="AY36" s="51"/>
      <c r="AZ36" s="51"/>
      <c r="BA36" s="51"/>
      <c r="BB36" s="55"/>
    </row>
    <row r="37" spans="1:54" ht="12" customHeight="1" thickBot="1" x14ac:dyDescent="0.2">
      <c r="A37" s="5">
        <f t="shared" si="0"/>
        <v>0</v>
      </c>
      <c r="B37" s="5">
        <f t="shared" si="1"/>
        <v>0</v>
      </c>
      <c r="C37" s="14">
        <f t="shared" si="17"/>
        <v>181</v>
      </c>
      <c r="F37" s="242">
        <f>VLOOKUP(C37,Blad1!$A:$C,3,0)</f>
        <v>222</v>
      </c>
      <c r="G37" s="67" t="str">
        <f t="shared" si="18"/>
        <v/>
      </c>
      <c r="H37" s="4" t="str">
        <f>IF(G37="I",$K37,IF(G37="II",$K37-SUM(H$8:H36),IF(G37="III",$K37-SUM(H$8:H36),IF(G37="IV",$K37-SUM(H$8:H36),IF(G37="V",1-SUM(H$8:H36)," ")))))</f>
        <v xml:space="preserve"> </v>
      </c>
      <c r="I37" s="68" t="str">
        <f t="shared" si="2"/>
        <v/>
      </c>
      <c r="J37" s="43" t="str">
        <f>IF(I37="A",$K37,IF(I37="B",$K37-SUM(J$8:J36),IF(I37="C",$K37-SUM(J$8:J36),IF(I37="D",$K37-SUM(J$8:J36),IF(I37="E",1-SUM(J$8:J36)," ")))))</f>
        <v xml:space="preserve"> </v>
      </c>
      <c r="K37" s="1">
        <f>IF(C$4=0,0,(SUM(D$8:D37)/C$4))</f>
        <v>0</v>
      </c>
      <c r="L37" s="9" t="str">
        <f t="shared" si="3"/>
        <v xml:space="preserve"> </v>
      </c>
      <c r="M37" s="2" t="str">
        <f>IF(U37=2,K37,IF(W37=2,K37-SUM(M$8:M36),IF(X37=2,K37-SUM(M$8:M36),IF(X36=2,1-SUM(M$8:M36)," "))))</f>
        <v xml:space="preserve"> </v>
      </c>
      <c r="N37" s="1" t="str">
        <f t="shared" si="4"/>
        <v xml:space="preserve"> </v>
      </c>
      <c r="P37" s="3" t="str">
        <f>IF(O37="Plus",$K37,IF(O37="Basis",$K37-SUM(P$8:P36),IF(O37="Breedte",$K37-SUM(P$8:P36),IF(O36="Breedte",1-SUM(P$8:P36)," "))))</f>
        <v xml:space="preserve"> </v>
      </c>
      <c r="Q37" s="57" t="str">
        <f t="shared" si="20"/>
        <v/>
      </c>
      <c r="R37" s="124">
        <f t="shared" si="19"/>
        <v>222</v>
      </c>
      <c r="S37" s="12">
        <f t="shared" si="5"/>
        <v>181</v>
      </c>
      <c r="T37" s="18">
        <f t="shared" si="6"/>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7"/>
        <v>1</v>
      </c>
      <c r="Z37" s="12">
        <f t="shared" si="8"/>
        <v>1</v>
      </c>
      <c r="AA37" s="12">
        <f t="shared" si="9"/>
        <v>1</v>
      </c>
      <c r="AB37" s="12">
        <f t="shared" si="10"/>
        <v>1</v>
      </c>
      <c r="AD37" s="12">
        <f t="shared" si="11"/>
        <v>181</v>
      </c>
      <c r="AE37" s="18">
        <f t="shared" si="12"/>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3"/>
        <v>1</v>
      </c>
      <c r="AK37" s="12">
        <f t="shared" si="14"/>
        <v>1</v>
      </c>
      <c r="AL37" s="12">
        <f t="shared" si="15"/>
        <v>1</v>
      </c>
      <c r="AM37" s="12">
        <f t="shared" si="16"/>
        <v>1</v>
      </c>
      <c r="AQ37" s="243" t="e">
        <f>VLOOKUP(AQ36,L8:T275,6,FALSE)</f>
        <v>#N/A</v>
      </c>
      <c r="AR37" s="244"/>
      <c r="AS37" s="244"/>
      <c r="AT37" s="244"/>
      <c r="AU37" s="244"/>
      <c r="AV37" s="244"/>
      <c r="AW37" s="244"/>
      <c r="AX37" s="244"/>
      <c r="AY37" s="244"/>
      <c r="AZ37" s="244"/>
      <c r="BA37" s="244"/>
      <c r="BB37" s="245"/>
    </row>
    <row r="38" spans="1:54" ht="12" customHeight="1" thickTop="1" x14ac:dyDescent="0.15">
      <c r="A38" s="5">
        <f t="shared" si="0"/>
        <v>0</v>
      </c>
      <c r="B38" s="5">
        <f t="shared" si="1"/>
        <v>0</v>
      </c>
      <c r="C38" s="14">
        <f t="shared" si="17"/>
        <v>180</v>
      </c>
      <c r="F38" s="242">
        <f>VLOOKUP(C38,Blad1!$A:$C,3,0)</f>
        <v>221</v>
      </c>
      <c r="G38" s="67" t="str">
        <f t="shared" si="18"/>
        <v/>
      </c>
      <c r="H38" s="4" t="str">
        <f>IF(G38="I",$K38,IF(G38="II",$K38-SUM(H$8:H37),IF(G38="III",$K38-SUM(H$8:H37),IF(G38="IV",$K38-SUM(H$8:H37),IF(G38="V",1-SUM(H$8:H37)," ")))))</f>
        <v xml:space="preserve"> </v>
      </c>
      <c r="I38" s="68" t="str">
        <f t="shared" si="2"/>
        <v/>
      </c>
      <c r="J38" s="43" t="str">
        <f>IF(I38="A",$K38,IF(I38="B",$K38-SUM(J$8:J37),IF(I38="C",$K38-SUM(J$8:J37),IF(I38="D",$K38-SUM(J$8:J37),IF(I38="E",1-SUM(J$8:J37)," ")))))</f>
        <v xml:space="preserve"> </v>
      </c>
      <c r="K38" s="1">
        <f>IF(C$4=0,0,(SUM(D$8:D38)/C$4))</f>
        <v>0</v>
      </c>
      <c r="L38" s="9" t="str">
        <f t="shared" si="3"/>
        <v xml:space="preserve"> </v>
      </c>
      <c r="M38" s="2" t="str">
        <f>IF(U38=2,K38,IF(W38=2,K38-SUM(M$8:M37),IF(X38=2,K38-SUM(M$8:M37),IF(X37=2,1-SUM(M$8:M37)," "))))</f>
        <v xml:space="preserve"> </v>
      </c>
      <c r="N38" s="1" t="str">
        <f t="shared" si="4"/>
        <v xml:space="preserve"> </v>
      </c>
      <c r="P38" s="3" t="str">
        <f>IF(O38="Plus",$K38,IF(O38="Basis",$K38-SUM(P$8:P37),IF(O38="Breedte",$K38-SUM(P$8:P37),IF(O37="Breedte",1-SUM(P$8:P37)," "))))</f>
        <v xml:space="preserve"> </v>
      </c>
      <c r="Q38" s="57" t="str">
        <f t="shared" si="20"/>
        <v/>
      </c>
      <c r="R38" s="124">
        <f t="shared" si="19"/>
        <v>221</v>
      </c>
      <c r="S38" s="12">
        <f t="shared" si="5"/>
        <v>180</v>
      </c>
      <c r="T38" s="18">
        <f t="shared" si="6"/>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7"/>
        <v>1</v>
      </c>
      <c r="Z38" s="12">
        <f t="shared" si="8"/>
        <v>1</v>
      </c>
      <c r="AA38" s="12">
        <f t="shared" si="9"/>
        <v>1</v>
      </c>
      <c r="AB38" s="12">
        <f t="shared" si="10"/>
        <v>1</v>
      </c>
      <c r="AD38" s="12">
        <f t="shared" si="11"/>
        <v>180</v>
      </c>
      <c r="AE38" s="18">
        <f t="shared" si="12"/>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3"/>
        <v>1</v>
      </c>
      <c r="AK38" s="12">
        <f t="shared" si="14"/>
        <v>1</v>
      </c>
      <c r="AL38" s="12">
        <f t="shared" si="15"/>
        <v>1</v>
      </c>
      <c r="AM38" s="12">
        <f t="shared" si="16"/>
        <v>1</v>
      </c>
    </row>
    <row r="39" spans="1:54" ht="12" customHeight="1" x14ac:dyDescent="0.15">
      <c r="A39" s="5">
        <f t="shared" si="0"/>
        <v>0</v>
      </c>
      <c r="B39" s="5">
        <f t="shared" si="1"/>
        <v>0</v>
      </c>
      <c r="C39" s="14">
        <f t="shared" si="17"/>
        <v>179</v>
      </c>
      <c r="F39" s="242">
        <f>VLOOKUP(C39,Blad1!$A:$C,3,0)</f>
        <v>221</v>
      </c>
      <c r="G39" s="67" t="str">
        <f t="shared" si="18"/>
        <v/>
      </c>
      <c r="H39" s="4" t="str">
        <f>IF(G39="I",$K39,IF(G39="II",$K39-SUM(H$8:H38),IF(G39="III",$K39-SUM(H$8:H38),IF(G39="IV",$K39-SUM(H$8:H38),IF(G39="V",1-SUM(H$8:H38)," ")))))</f>
        <v xml:space="preserve"> </v>
      </c>
      <c r="I39" s="68" t="str">
        <f t="shared" si="2"/>
        <v/>
      </c>
      <c r="J39" s="43" t="str">
        <f>IF(I39="A",$K39,IF(I39="B",$K39-SUM(J$8:J38),IF(I39="C",$K39-SUM(J$8:J38),IF(I39="D",$K39-SUM(J$8:J38),IF(I39="E",1-SUM(J$8:J38)," ")))))</f>
        <v xml:space="preserve"> </v>
      </c>
      <c r="K39" s="1">
        <f>IF(C$4=0,0,(SUM(D$8:D39)/C$4))</f>
        <v>0</v>
      </c>
      <c r="L39" s="9" t="str">
        <f t="shared" si="3"/>
        <v xml:space="preserve"> </v>
      </c>
      <c r="M39" s="2" t="str">
        <f>IF(U39=2,K39,IF(W39=2,K39-SUM(M$8:M38),IF(X39=2,K39-SUM(M$8:M38),IF(X38=2,1-SUM(M$8:M38)," "))))</f>
        <v xml:space="preserve"> </v>
      </c>
      <c r="N39" s="1" t="str">
        <f t="shared" si="4"/>
        <v xml:space="preserve"> </v>
      </c>
      <c r="P39" s="3" t="str">
        <f>IF(O39="Plus",$K39,IF(O39="Basis",$K39-SUM(P$8:P38),IF(O39="Breedte",$K39-SUM(P$8:P38),IF(O38="Breedte",1-SUM(P$8:P38)," "))))</f>
        <v xml:space="preserve"> </v>
      </c>
      <c r="Q39" s="57" t="str">
        <f t="shared" si="20"/>
        <v/>
      </c>
      <c r="R39" s="124">
        <f t="shared" si="19"/>
        <v>221</v>
      </c>
      <c r="S39" s="12">
        <f t="shared" si="5"/>
        <v>179</v>
      </c>
      <c r="T39" s="18">
        <f t="shared" si="6"/>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7"/>
        <v>1</v>
      </c>
      <c r="Z39" s="12">
        <f t="shared" si="8"/>
        <v>1</v>
      </c>
      <c r="AA39" s="12">
        <f t="shared" si="9"/>
        <v>1</v>
      </c>
      <c r="AB39" s="12">
        <f t="shared" si="10"/>
        <v>1</v>
      </c>
      <c r="AD39" s="12">
        <f t="shared" si="11"/>
        <v>179</v>
      </c>
      <c r="AE39" s="18">
        <f t="shared" si="12"/>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3"/>
        <v>1</v>
      </c>
      <c r="AK39" s="12">
        <f t="shared" si="14"/>
        <v>1</v>
      </c>
      <c r="AL39" s="12">
        <f t="shared" si="15"/>
        <v>1</v>
      </c>
      <c r="AM39" s="12">
        <f t="shared" si="16"/>
        <v>1</v>
      </c>
    </row>
    <row r="40" spans="1:54" ht="12" customHeight="1" x14ac:dyDescent="0.15">
      <c r="A40" s="5">
        <f t="shared" si="0"/>
        <v>0</v>
      </c>
      <c r="B40" s="5">
        <f t="shared" si="1"/>
        <v>0</v>
      </c>
      <c r="C40" s="14">
        <f t="shared" si="17"/>
        <v>178</v>
      </c>
      <c r="F40" s="242">
        <f>VLOOKUP(C40,Blad1!$A:$C,3,0)</f>
        <v>220</v>
      </c>
      <c r="G40" s="67" t="str">
        <f t="shared" si="18"/>
        <v/>
      </c>
      <c r="H40" s="4" t="str">
        <f>IF(G40="I",$K40,IF(G40="II",$K40-SUM(H$8:H39),IF(G40="III",$K40-SUM(H$8:H39),IF(G40="IV",$K40-SUM(H$8:H39),IF(G40="V",1-SUM(H$8:H39)," ")))))</f>
        <v xml:space="preserve"> </v>
      </c>
      <c r="I40" s="68" t="str">
        <f t="shared" ref="I40:I85" si="24">IF(C40=45,"A",IF(C40=35,"B",IF(C40=25,"C",IF(C40=17,"D",IF(C40=0,"E","")))))</f>
        <v/>
      </c>
      <c r="J40" s="43" t="str">
        <f>IF(I40="A",$K40,IF(I40="B",$K40-SUM(J$8:J39),IF(I40="C",$K40-SUM(J$8:J39),IF(I40="D",$K40-SUM(J$8:J39),IF(I40="E",1-SUM(J$8:J39)," ")))))</f>
        <v xml:space="preserve"> </v>
      </c>
      <c r="K40" s="1">
        <f>IF(C$4=0,0,(SUM(D$8:D40)/C$4))</f>
        <v>0</v>
      </c>
      <c r="L40" s="9" t="str">
        <f t="shared" si="3"/>
        <v xml:space="preserve"> </v>
      </c>
      <c r="M40" s="2" t="str">
        <f>IF(U40=2,K40,IF(W40=2,K40-SUM(M$8:M39),IF(X40=2,K40-SUM(M$8:M39),IF(X39=2,1-SUM(M$8:M39)," "))))</f>
        <v xml:space="preserve"> </v>
      </c>
      <c r="N40" s="1" t="str">
        <f t="shared" si="4"/>
        <v xml:space="preserve"> </v>
      </c>
      <c r="P40" s="3" t="str">
        <f>IF(O40="Plus",$K40,IF(O40="Basis",$K40-SUM(P$8:P39),IF(O40="Breedte",$K40-SUM(P$8:P39),IF(O39="Breedte",1-SUM(P$8:P39)," "))))</f>
        <v xml:space="preserve"> </v>
      </c>
      <c r="Q40" s="57" t="str">
        <f t="shared" si="20"/>
        <v/>
      </c>
      <c r="R40" s="124">
        <f t="shared" si="19"/>
        <v>220</v>
      </c>
      <c r="S40" s="12">
        <f t="shared" si="5"/>
        <v>178</v>
      </c>
      <c r="T40" s="18">
        <f t="shared" si="6"/>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7"/>
        <v>1</v>
      </c>
      <c r="Z40" s="12">
        <f t="shared" si="8"/>
        <v>1</v>
      </c>
      <c r="AA40" s="12">
        <f t="shared" si="9"/>
        <v>1</v>
      </c>
      <c r="AB40" s="12">
        <f t="shared" si="10"/>
        <v>1</v>
      </c>
      <c r="AD40" s="12">
        <f t="shared" si="11"/>
        <v>178</v>
      </c>
      <c r="AE40" s="18">
        <f t="shared" si="12"/>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3"/>
        <v>1</v>
      </c>
      <c r="AK40" s="12">
        <f t="shared" si="14"/>
        <v>1</v>
      </c>
      <c r="AL40" s="12">
        <f t="shared" si="15"/>
        <v>1</v>
      </c>
      <c r="AM40" s="12">
        <f t="shared" si="16"/>
        <v>1</v>
      </c>
    </row>
    <row r="41" spans="1:54" ht="12" customHeight="1" x14ac:dyDescent="0.15">
      <c r="A41" s="5">
        <f t="shared" si="0"/>
        <v>0</v>
      </c>
      <c r="B41" s="5">
        <f t="shared" si="1"/>
        <v>0</v>
      </c>
      <c r="C41" s="14">
        <f t="shared" si="17"/>
        <v>177</v>
      </c>
      <c r="F41" s="242">
        <f>VLOOKUP(C41,Blad1!$A:$C,3,0)</f>
        <v>220</v>
      </c>
      <c r="G41" s="67" t="str">
        <f t="shared" si="18"/>
        <v/>
      </c>
      <c r="H41" s="4" t="str">
        <f>IF(G41="I",$K41,IF(G41="II",$K41-SUM(H$8:H40),IF(G41="III",$K41-SUM(H$8:H40),IF(G41="IV",$K41-SUM(H$8:H40),IF(G41="V",1-SUM(H$8:H40)," ")))))</f>
        <v xml:space="preserve"> </v>
      </c>
      <c r="I41" s="68" t="str">
        <f t="shared" si="24"/>
        <v/>
      </c>
      <c r="J41" s="43" t="str">
        <f>IF(I41="A",$K41,IF(I41="B",$K41-SUM(J$8:J40),IF(I41="C",$K41-SUM(J$8:J40),IF(I41="D",$K41-SUM(J$8:J40),IF(I41="E",1-SUM(J$8:J40)," ")))))</f>
        <v xml:space="preserve"> </v>
      </c>
      <c r="K41" s="1">
        <f>IF(C$4=0,0,(SUM(D$8:D41)/C$4))</f>
        <v>0</v>
      </c>
      <c r="L41" s="9" t="str">
        <f t="shared" si="3"/>
        <v xml:space="preserve"> </v>
      </c>
      <c r="M41" s="2" t="str">
        <f>IF(U41=2,K41,IF(W41=2,K41-SUM(M$8:M40),IF(X41=2,K41-SUM(M$8:M40),IF(X40=2,1-SUM(M$8:M40)," "))))</f>
        <v xml:space="preserve"> </v>
      </c>
      <c r="N41" s="1" t="str">
        <f t="shared" si="4"/>
        <v xml:space="preserve"> </v>
      </c>
      <c r="P41" s="3" t="str">
        <f>IF(O41="Plus",$K41,IF(O41="Basis",$K41-SUM(P$8:P40),IF(O41="Breedte",$K41-SUM(P$8:P40),IF(O40="Breedte",1-SUM(P$8:P40)," "))))</f>
        <v xml:space="preserve"> </v>
      </c>
      <c r="Q41" s="57" t="str">
        <f t="shared" si="20"/>
        <v/>
      </c>
      <c r="R41" s="124">
        <f t="shared" si="19"/>
        <v>220</v>
      </c>
      <c r="S41" s="12">
        <f t="shared" si="5"/>
        <v>177</v>
      </c>
      <c r="T41" s="18">
        <f t="shared" si="6"/>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7"/>
        <v>1</v>
      </c>
      <c r="Z41" s="12">
        <f t="shared" si="8"/>
        <v>1</v>
      </c>
      <c r="AA41" s="12">
        <f t="shared" si="9"/>
        <v>1</v>
      </c>
      <c r="AB41" s="12">
        <f t="shared" si="10"/>
        <v>1</v>
      </c>
      <c r="AD41" s="12">
        <f t="shared" si="11"/>
        <v>177</v>
      </c>
      <c r="AE41" s="18">
        <f t="shared" si="12"/>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3"/>
        <v>1</v>
      </c>
      <c r="AK41" s="12">
        <f t="shared" si="14"/>
        <v>1</v>
      </c>
      <c r="AL41" s="12">
        <f t="shared" si="15"/>
        <v>1</v>
      </c>
      <c r="AM41" s="12">
        <f t="shared" si="16"/>
        <v>1</v>
      </c>
    </row>
    <row r="42" spans="1:54" ht="12" customHeight="1" x14ac:dyDescent="0.15">
      <c r="A42" s="5">
        <f t="shared" si="0"/>
        <v>0</v>
      </c>
      <c r="B42" s="5">
        <f t="shared" si="1"/>
        <v>0</v>
      </c>
      <c r="C42" s="14">
        <f t="shared" si="17"/>
        <v>176</v>
      </c>
      <c r="F42" s="242">
        <f>VLOOKUP(C42,Blad1!$A:$C,3,0)</f>
        <v>219</v>
      </c>
      <c r="G42" s="67" t="str">
        <f t="shared" si="18"/>
        <v/>
      </c>
      <c r="H42" s="4" t="str">
        <f>IF(G42="I",$K42,IF(G42="II",$K42-SUM(H$8:H41),IF(G42="III",$K42-SUM(H$8:H41),IF(G42="IV",$K42-SUM(H$8:H41),IF(G42="V",1-SUM(H$8:H41)," ")))))</f>
        <v xml:space="preserve"> </v>
      </c>
      <c r="I42" s="68" t="str">
        <f t="shared" si="24"/>
        <v/>
      </c>
      <c r="J42" s="43" t="str">
        <f>IF(I42="A",$K42,IF(I42="B",$K42-SUM(J$8:J41),IF(I42="C",$K42-SUM(J$8:J41),IF(I42="D",$K42-SUM(J$8:J41),IF(I42="E",1-SUM(J$8:J41)," ")))))</f>
        <v xml:space="preserve"> </v>
      </c>
      <c r="K42" s="1">
        <f>IF(C$4=0,0,(SUM(D$8:D42)/C$4))</f>
        <v>0</v>
      </c>
      <c r="L42" s="9" t="str">
        <f t="shared" si="3"/>
        <v xml:space="preserve"> </v>
      </c>
      <c r="M42" s="2" t="str">
        <f>IF(U42=2,K42,IF(W42=2,K42-SUM(M$8:M41),IF(X42=2,K42-SUM(M$8:M41),IF(X41=2,1-SUM(M$8:M41)," "))))</f>
        <v xml:space="preserve"> </v>
      </c>
      <c r="N42" s="1" t="str">
        <f t="shared" si="4"/>
        <v xml:space="preserve"> </v>
      </c>
      <c r="P42" s="3" t="str">
        <f>IF(O42="Plus",$K42,IF(O42="Basis",$K42-SUM(P$8:P41),IF(O42="Breedte",$K42-SUM(P$8:P41),IF(O41="Breedte",1-SUM(P$8:P41)," "))))</f>
        <v xml:space="preserve"> </v>
      </c>
      <c r="Q42" s="57" t="str">
        <f t="shared" si="20"/>
        <v/>
      </c>
      <c r="R42" s="124">
        <f t="shared" si="19"/>
        <v>219</v>
      </c>
      <c r="S42" s="12">
        <f t="shared" si="5"/>
        <v>176</v>
      </c>
      <c r="T42" s="18">
        <f t="shared" si="6"/>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7"/>
        <v>1</v>
      </c>
      <c r="Z42" s="12">
        <f t="shared" si="8"/>
        <v>1</v>
      </c>
      <c r="AA42" s="12">
        <f t="shared" si="9"/>
        <v>1</v>
      </c>
      <c r="AB42" s="12">
        <f t="shared" si="10"/>
        <v>1</v>
      </c>
      <c r="AD42" s="12">
        <f t="shared" si="11"/>
        <v>176</v>
      </c>
      <c r="AE42" s="18">
        <f t="shared" si="12"/>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3"/>
        <v>1</v>
      </c>
      <c r="AK42" s="12">
        <f t="shared" si="14"/>
        <v>1</v>
      </c>
      <c r="AL42" s="12">
        <f t="shared" si="15"/>
        <v>1</v>
      </c>
      <c r="AM42" s="12">
        <f t="shared" si="16"/>
        <v>1</v>
      </c>
    </row>
    <row r="43" spans="1:54" ht="12" customHeight="1" x14ac:dyDescent="0.15">
      <c r="A43" s="5">
        <f t="shared" si="0"/>
        <v>0</v>
      </c>
      <c r="B43" s="5">
        <f t="shared" si="1"/>
        <v>0</v>
      </c>
      <c r="C43" s="14">
        <f t="shared" si="17"/>
        <v>175</v>
      </c>
      <c r="F43" s="242">
        <f>VLOOKUP(C43,Blad1!$A:$C,3,0)</f>
        <v>219</v>
      </c>
      <c r="G43" s="67" t="str">
        <f t="shared" si="18"/>
        <v/>
      </c>
      <c r="I43" s="68" t="str">
        <f t="shared" si="24"/>
        <v/>
      </c>
      <c r="J43" s="43" t="str">
        <f>IF(I43="A",$K43,IF(I43="B",$K43-SUM(J$8:J42),IF(I43="C",$K43-SUM(J$8:J42),IF(I43="D",$K43-SUM(J$8:J42),IF(I43="E",1-SUM(J$8:J42)," ")))))</f>
        <v xml:space="preserve"> </v>
      </c>
      <c r="K43" s="1">
        <f>IF(C$4=0,0,(SUM(D$8:D43)/C$4))</f>
        <v>0</v>
      </c>
      <c r="L43" s="9" t="str">
        <f t="shared" si="3"/>
        <v xml:space="preserve"> </v>
      </c>
      <c r="M43" s="2" t="str">
        <f>IF(U43=2,K43,IF(W43=2,K43-SUM(M$8:M42),IF(X43=2,K43-SUM(M$8:M42),IF(X42=2,1-SUM(M$8:M42)," "))))</f>
        <v xml:space="preserve"> </v>
      </c>
      <c r="N43" s="1" t="str">
        <f t="shared" si="4"/>
        <v xml:space="preserve"> </v>
      </c>
      <c r="P43" s="3" t="str">
        <f>IF(O43="Plus",$K43,IF(O43="Basis",$K43-SUM(P$8:P42),IF(O43="Breedte",$K43-SUM(P$8:P42),IF(O42="Breedte",1-SUM(P$8:P42)," "))))</f>
        <v xml:space="preserve"> </v>
      </c>
      <c r="Q43" s="57" t="str">
        <f t="shared" si="20"/>
        <v/>
      </c>
      <c r="R43" s="124">
        <f t="shared" si="19"/>
        <v>219</v>
      </c>
      <c r="S43" s="12">
        <f t="shared" si="5"/>
        <v>175</v>
      </c>
      <c r="T43" s="18">
        <f t="shared" si="6"/>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7"/>
        <v>1</v>
      </c>
      <c r="Z43" s="12">
        <f t="shared" si="8"/>
        <v>1</v>
      </c>
      <c r="AA43" s="12">
        <f t="shared" si="9"/>
        <v>1</v>
      </c>
      <c r="AB43" s="12">
        <f t="shared" si="10"/>
        <v>1</v>
      </c>
      <c r="AD43" s="12">
        <f t="shared" si="11"/>
        <v>175</v>
      </c>
      <c r="AE43" s="18">
        <f t="shared" si="12"/>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3"/>
        <v>1</v>
      </c>
      <c r="AK43" s="12">
        <f t="shared" si="14"/>
        <v>1</v>
      </c>
      <c r="AL43" s="12">
        <f t="shared" si="15"/>
        <v>1</v>
      </c>
      <c r="AM43" s="12">
        <f t="shared" si="16"/>
        <v>1</v>
      </c>
    </row>
    <row r="44" spans="1:54" ht="12" customHeight="1" x14ac:dyDescent="0.15">
      <c r="A44" s="5">
        <f t="shared" si="0"/>
        <v>0</v>
      </c>
      <c r="B44" s="5">
        <f t="shared" si="1"/>
        <v>0</v>
      </c>
      <c r="C44" s="14">
        <f t="shared" si="17"/>
        <v>174</v>
      </c>
      <c r="F44" s="242">
        <f>VLOOKUP(C44,Blad1!$A:$C,3,0)</f>
        <v>218</v>
      </c>
      <c r="G44" s="67" t="str">
        <f t="shared" si="18"/>
        <v/>
      </c>
      <c r="H44" s="4" t="str">
        <f>IF(G44="I",$K44,IF(G44="II",$K44-SUM(H$8:H43),IF(G44="III",$K44-SUM(H$8:H43),IF(G44="IV",$K44-SUM(H$8:H43),IF(G44="V",1-SUM(H$8:H43)," ")))))</f>
        <v xml:space="preserve"> </v>
      </c>
      <c r="I44" s="68" t="str">
        <f t="shared" si="24"/>
        <v/>
      </c>
      <c r="J44" s="43" t="str">
        <f>IF(I44="A",$K44,IF(I44="B",$K44-SUM(J$8:J43),IF(I44="C",$K44-SUM(J$8:J43),IF(I44="D",$K44-SUM(J$8:J43),IF(I44="E",1-SUM(J$8:J43)," ")))))</f>
        <v xml:space="preserve"> </v>
      </c>
      <c r="K44" s="1">
        <f>IF(C$4=0,0,(SUM(D$8:D44)/C$4))</f>
        <v>0</v>
      </c>
      <c r="L44" s="9" t="str">
        <f t="shared" si="3"/>
        <v xml:space="preserve"> </v>
      </c>
      <c r="M44" s="2" t="str">
        <f>IF(U44=2,K44,IF(W44=2,K44-SUM(M$8:M43),IF(X44=2,K44-SUM(M$8:M43),IF(X43=2,1-SUM(M$8:M43)," "))))</f>
        <v xml:space="preserve"> </v>
      </c>
      <c r="N44" s="1" t="str">
        <f t="shared" si="4"/>
        <v xml:space="preserve"> </v>
      </c>
      <c r="P44" s="3" t="str">
        <f>IF(O44="Plus",$K44,IF(O44="Basis",$K44-SUM(P$8:P43),IF(O44="Breedte",$K44-SUM(P$8:P43),IF(O43="Breedte",1-SUM(P$8:P43)," "))))</f>
        <v xml:space="preserve"> </v>
      </c>
      <c r="Q44" s="57" t="str">
        <f t="shared" si="20"/>
        <v/>
      </c>
      <c r="R44" s="124">
        <f t="shared" si="19"/>
        <v>218</v>
      </c>
      <c r="S44" s="12">
        <f t="shared" si="5"/>
        <v>174</v>
      </c>
      <c r="T44" s="18">
        <f t="shared" si="6"/>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7"/>
        <v>1</v>
      </c>
      <c r="Z44" s="12">
        <f t="shared" si="8"/>
        <v>1</v>
      </c>
      <c r="AA44" s="12">
        <f t="shared" si="9"/>
        <v>1</v>
      </c>
      <c r="AB44" s="12">
        <f t="shared" si="10"/>
        <v>1</v>
      </c>
      <c r="AD44" s="12">
        <f t="shared" si="11"/>
        <v>174</v>
      </c>
      <c r="AE44" s="18">
        <f t="shared" si="12"/>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3"/>
        <v>1</v>
      </c>
      <c r="AK44" s="12">
        <f t="shared" si="14"/>
        <v>1</v>
      </c>
      <c r="AL44" s="12">
        <f t="shared" si="15"/>
        <v>1</v>
      </c>
      <c r="AM44" s="12">
        <f t="shared" si="16"/>
        <v>1</v>
      </c>
    </row>
    <row r="45" spans="1:54" ht="12" customHeight="1" x14ac:dyDescent="0.15">
      <c r="A45" s="5">
        <f t="shared" si="0"/>
        <v>0</v>
      </c>
      <c r="B45" s="5">
        <f t="shared" si="1"/>
        <v>0</v>
      </c>
      <c r="C45" s="14">
        <f t="shared" si="17"/>
        <v>173</v>
      </c>
      <c r="F45" s="242">
        <f>VLOOKUP(C45,Blad1!$A:$C,3,0)</f>
        <v>218</v>
      </c>
      <c r="G45" s="67" t="str">
        <f t="shared" si="18"/>
        <v/>
      </c>
      <c r="H45" s="4" t="str">
        <f>IF(G45="I",$K45,IF(G45="II",$K45-SUM(H$8:H44),IF(G45="III",$K45-SUM(H$8:H44),IF(G45="IV",$K45-SUM(H$8:H44),IF(G45="V",1-SUM(H$8:H44)," ")))))</f>
        <v xml:space="preserve"> </v>
      </c>
      <c r="I45" s="68" t="str">
        <f t="shared" si="24"/>
        <v/>
      </c>
      <c r="J45" s="43" t="str">
        <f>IF(I45="A",$K45,IF(I45="B",$K45-SUM(J$8:J44),IF(I45="C",$K45-SUM(J$8:J44),IF(I45="D",$K45-SUM(J$8:J44),IF(I45="E",1-SUM(J$8:J44)," ")))))</f>
        <v xml:space="preserve"> </v>
      </c>
      <c r="K45" s="1">
        <f>IF(C$4=0,0,(SUM(D$8:D45)/C$4))</f>
        <v>0</v>
      </c>
      <c r="L45" s="9" t="str">
        <f t="shared" si="3"/>
        <v xml:space="preserve"> </v>
      </c>
      <c r="M45" s="2" t="str">
        <f>IF(U45=2,K45,IF(W45=2,K45-SUM(M$8:M44),IF(X45=2,K45-SUM(M$8:M44),IF(X44=2,1-SUM(M$8:M44)," "))))</f>
        <v xml:space="preserve"> </v>
      </c>
      <c r="N45" s="1" t="str">
        <f t="shared" si="4"/>
        <v xml:space="preserve"> </v>
      </c>
      <c r="P45" s="3" t="str">
        <f>IF(O45="Plus",$K45,IF(O45="Basis",$K45-SUM(P$8:P44),IF(O45="Breedte",$K45-SUM(P$8:P44),IF(O44="Breedte",1-SUM(P$8:P44)," "))))</f>
        <v xml:space="preserve"> </v>
      </c>
      <c r="Q45" s="57" t="str">
        <f t="shared" si="20"/>
        <v/>
      </c>
      <c r="R45" s="124">
        <f t="shared" si="19"/>
        <v>218</v>
      </c>
      <c r="S45" s="12">
        <f t="shared" si="5"/>
        <v>173</v>
      </c>
      <c r="T45" s="18">
        <f t="shared" si="6"/>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7"/>
        <v>1</v>
      </c>
      <c r="Z45" s="12">
        <f t="shared" si="8"/>
        <v>1</v>
      </c>
      <c r="AA45" s="12">
        <f t="shared" si="9"/>
        <v>1</v>
      </c>
      <c r="AB45" s="12">
        <f t="shared" si="10"/>
        <v>1</v>
      </c>
      <c r="AD45" s="12">
        <f t="shared" si="11"/>
        <v>173</v>
      </c>
      <c r="AE45" s="18">
        <f t="shared" si="12"/>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3"/>
        <v>1</v>
      </c>
      <c r="AK45" s="12">
        <f t="shared" si="14"/>
        <v>1</v>
      </c>
      <c r="AL45" s="12">
        <f t="shared" si="15"/>
        <v>1</v>
      </c>
      <c r="AM45" s="12">
        <f t="shared" si="16"/>
        <v>1</v>
      </c>
    </row>
    <row r="46" spans="1:54" ht="12" customHeight="1" x14ac:dyDescent="0.15">
      <c r="A46" s="5">
        <f t="shared" si="0"/>
        <v>0</v>
      </c>
      <c r="B46" s="5">
        <f t="shared" si="1"/>
        <v>0</v>
      </c>
      <c r="C46" s="14">
        <f t="shared" si="17"/>
        <v>172</v>
      </c>
      <c r="F46" s="242">
        <f>VLOOKUP(C46,Blad1!$A:$C,3,0)</f>
        <v>217</v>
      </c>
      <c r="G46" s="67" t="str">
        <f t="shared" si="18"/>
        <v/>
      </c>
      <c r="H46" s="4" t="str">
        <f>IF(G46="I",$K46,IF(G46="II",$K46-SUM(H$8:H45),IF(G46="III",$K46-SUM(H$8:H45),IF(G46="IV",$K46-SUM(H$8:H45),IF(G46="V",1-SUM(H$8:H45)," ")))))</f>
        <v xml:space="preserve"> </v>
      </c>
      <c r="I46" s="68" t="str">
        <f t="shared" si="24"/>
        <v/>
      </c>
      <c r="J46" s="43" t="str">
        <f>IF(I46="A",$K46,IF(I46="B",$K46-SUM(J$8:J45),IF(I46="C",$K46-SUM(J$8:J45),IF(I46="D",$K46-SUM(J$8:J45),IF(I46="E",1-SUM(J$8:J45)," ")))))</f>
        <v xml:space="preserve"> </v>
      </c>
      <c r="K46" s="1">
        <f>IF(C$4=0,0,(SUM(D$8:D46)/C$4))</f>
        <v>0</v>
      </c>
      <c r="L46" s="9" t="str">
        <f t="shared" si="3"/>
        <v xml:space="preserve"> </v>
      </c>
      <c r="M46" s="2" t="str">
        <f>IF(U46=2,K46,IF(W46=2,K46-SUM(M$8:M45),IF(X46=2,K46-SUM(M$8:M45),IF(X45=2,1-SUM(M$8:M45)," "))))</f>
        <v xml:space="preserve"> </v>
      </c>
      <c r="N46" s="1" t="str">
        <f t="shared" si="4"/>
        <v xml:space="preserve"> </v>
      </c>
      <c r="P46" s="3" t="str">
        <f>IF(O46="Plus",$K46,IF(O46="Basis",$K46-SUM(P$8:P45),IF(O46="Breedte",$K46-SUM(P$8:P45),IF(O45="Breedte",1-SUM(P$8:P45)," "))))</f>
        <v xml:space="preserve"> </v>
      </c>
      <c r="Q46" s="57" t="str">
        <f t="shared" si="20"/>
        <v/>
      </c>
      <c r="R46" s="124">
        <f t="shared" si="19"/>
        <v>217</v>
      </c>
      <c r="S46" s="12">
        <f t="shared" si="5"/>
        <v>172</v>
      </c>
      <c r="T46" s="18">
        <f t="shared" si="6"/>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7"/>
        <v>1</v>
      </c>
      <c r="Z46" s="12">
        <f t="shared" si="8"/>
        <v>1</v>
      </c>
      <c r="AA46" s="12">
        <f t="shared" si="9"/>
        <v>1</v>
      </c>
      <c r="AB46" s="12">
        <f t="shared" si="10"/>
        <v>1</v>
      </c>
      <c r="AD46" s="12">
        <f t="shared" si="11"/>
        <v>172</v>
      </c>
      <c r="AE46" s="18">
        <f t="shared" si="12"/>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3"/>
        <v>1</v>
      </c>
      <c r="AK46" s="12">
        <f t="shared" si="14"/>
        <v>1</v>
      </c>
      <c r="AL46" s="12">
        <f t="shared" si="15"/>
        <v>1</v>
      </c>
      <c r="AM46" s="12">
        <f t="shared" si="16"/>
        <v>1</v>
      </c>
    </row>
    <row r="47" spans="1:54" ht="12" customHeight="1" x14ac:dyDescent="0.15">
      <c r="A47" s="5">
        <f t="shared" si="0"/>
        <v>0</v>
      </c>
      <c r="B47" s="5">
        <f t="shared" si="1"/>
        <v>0</v>
      </c>
      <c r="C47" s="14">
        <f t="shared" si="17"/>
        <v>171</v>
      </c>
      <c r="F47" s="242">
        <f>VLOOKUP(C47,Blad1!$A:$C,3,0)</f>
        <v>217</v>
      </c>
      <c r="G47" s="67" t="str">
        <f t="shared" si="18"/>
        <v/>
      </c>
      <c r="H47" s="4" t="str">
        <f>IF(G47="I",$K47,IF(G47="II",$K47-SUM(H$8:H46),IF(G47="III",$K47-SUM(H$8:H46),IF(G47="IV",$K47-SUM(H$8:H46),IF(G47="V",1-SUM(H$8:H46)," ")))))</f>
        <v xml:space="preserve"> </v>
      </c>
      <c r="I47" s="68" t="str">
        <f t="shared" si="24"/>
        <v/>
      </c>
      <c r="J47" s="43" t="str">
        <f>IF(I47="A",$K47,IF(I47="B",$K47-SUM(J$8:J46),IF(I47="C",$K47-SUM(J$8:J46),IF(I47="D",$K47-SUM(J$8:J46),IF(I47="E",1-SUM(J$8:J46)," ")))))</f>
        <v xml:space="preserve"> </v>
      </c>
      <c r="K47" s="1">
        <f>IF(C$4=0,0,(SUM(D$8:D47)/C$4))</f>
        <v>0</v>
      </c>
      <c r="L47" s="9" t="str">
        <f t="shared" si="3"/>
        <v xml:space="preserve"> </v>
      </c>
      <c r="M47" s="2" t="str">
        <f>IF(U47=2,K47,IF(W47=2,K47-SUM(M$8:M46),IF(X47=2,K47-SUM(M$8:M46),IF(X46=2,1-SUM(M$8:M46)," "))))</f>
        <v xml:space="preserve"> </v>
      </c>
      <c r="N47" s="1" t="str">
        <f t="shared" si="4"/>
        <v xml:space="preserve"> </v>
      </c>
      <c r="P47" s="3" t="str">
        <f>IF(O47="Plus",$K47,IF(O47="Basis",$K47-SUM(P$8:P46),IF(O47="Breedte",$K47-SUM(P$8:P46),IF(O46="Breedte",1-SUM(P$8:P46)," "))))</f>
        <v xml:space="preserve"> </v>
      </c>
      <c r="Q47" s="57" t="str">
        <f t="shared" si="20"/>
        <v/>
      </c>
      <c r="R47" s="124">
        <f t="shared" si="19"/>
        <v>217</v>
      </c>
      <c r="S47" s="12">
        <f t="shared" si="5"/>
        <v>171</v>
      </c>
      <c r="T47" s="18">
        <f t="shared" si="6"/>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7"/>
        <v>1</v>
      </c>
      <c r="Z47" s="12">
        <f t="shared" si="8"/>
        <v>1</v>
      </c>
      <c r="AA47" s="12">
        <f t="shared" si="9"/>
        <v>1</v>
      </c>
      <c r="AB47" s="12">
        <f t="shared" si="10"/>
        <v>1</v>
      </c>
      <c r="AD47" s="12">
        <f t="shared" si="11"/>
        <v>171</v>
      </c>
      <c r="AE47" s="18">
        <f t="shared" si="12"/>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3"/>
        <v>1</v>
      </c>
      <c r="AK47" s="12">
        <f t="shared" si="14"/>
        <v>1</v>
      </c>
      <c r="AL47" s="12">
        <f t="shared" si="15"/>
        <v>1</v>
      </c>
      <c r="AM47" s="12">
        <f t="shared" si="16"/>
        <v>1</v>
      </c>
    </row>
    <row r="48" spans="1:54" ht="12" customHeight="1" x14ac:dyDescent="0.15">
      <c r="A48" s="5">
        <f t="shared" si="0"/>
        <v>0</v>
      </c>
      <c r="B48" s="5">
        <f t="shared" si="1"/>
        <v>0</v>
      </c>
      <c r="C48" s="14">
        <f t="shared" si="17"/>
        <v>170</v>
      </c>
      <c r="F48" s="242">
        <f>VLOOKUP(C48,Blad1!$A:$C,3,0)</f>
        <v>216</v>
      </c>
      <c r="G48" s="67" t="str">
        <f t="shared" si="18"/>
        <v/>
      </c>
      <c r="H48" s="4" t="str">
        <f>IF(G48="I",$K48,IF(G48="II",$K48-SUM(H$8:H47),IF(G48="III",$K48-SUM(H$8:H47),IF(G48="IV",$K48-SUM(H$8:H47),IF(G48="V",1-SUM(H$8:H47)," ")))))</f>
        <v xml:space="preserve"> </v>
      </c>
      <c r="I48" s="68" t="str">
        <f t="shared" si="24"/>
        <v/>
      </c>
      <c r="J48" s="43" t="str">
        <f>IF(I48="A",$K48,IF(I48="B",$K48-SUM(J$8:J47),IF(I48="C",$K48-SUM(J$8:J47),IF(I48="D",$K48-SUM(J$8:J47),IF(I48="E",1-SUM(J$8:J47)," ")))))</f>
        <v xml:space="preserve"> </v>
      </c>
      <c r="K48" s="1">
        <f>IF(C$4=0,0,(SUM(D$8:D48)/C$4))</f>
        <v>0</v>
      </c>
      <c r="L48" s="9" t="str">
        <f t="shared" si="3"/>
        <v xml:space="preserve"> </v>
      </c>
      <c r="M48" s="2" t="str">
        <f>IF(U48=2,K48,IF(W48=2,K48-SUM(M$8:M47),IF(X48=2,K48-SUM(M$8:M47),IF(X47=2,1-SUM(M$8:M47)," "))))</f>
        <v xml:space="preserve"> </v>
      </c>
      <c r="N48" s="1" t="str">
        <f t="shared" si="4"/>
        <v xml:space="preserve"> </v>
      </c>
      <c r="P48" s="3" t="str">
        <f>IF(O48="Plus",$K48,IF(O48="Basis",$K48-SUM(P$8:P47),IF(O48="Breedte",$K48-SUM(P$8:P47),IF(O47="Breedte",1-SUM(P$8:P47)," "))))</f>
        <v xml:space="preserve"> </v>
      </c>
      <c r="Q48" s="57" t="str">
        <f t="shared" si="20"/>
        <v/>
      </c>
      <c r="R48" s="124">
        <f t="shared" si="19"/>
        <v>216</v>
      </c>
      <c r="S48" s="12">
        <f t="shared" si="5"/>
        <v>170</v>
      </c>
      <c r="T48" s="18">
        <f t="shared" si="6"/>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7"/>
        <v>1</v>
      </c>
      <c r="Z48" s="12">
        <f t="shared" si="8"/>
        <v>1</v>
      </c>
      <c r="AA48" s="12">
        <f t="shared" si="9"/>
        <v>1</v>
      </c>
      <c r="AB48" s="12">
        <f t="shared" si="10"/>
        <v>1</v>
      </c>
      <c r="AD48" s="12">
        <f t="shared" si="11"/>
        <v>170</v>
      </c>
      <c r="AE48" s="18">
        <f t="shared" si="12"/>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3"/>
        <v>1</v>
      </c>
      <c r="AK48" s="12">
        <f t="shared" si="14"/>
        <v>1</v>
      </c>
      <c r="AL48" s="12">
        <f t="shared" si="15"/>
        <v>1</v>
      </c>
      <c r="AM48" s="12">
        <f t="shared" si="16"/>
        <v>1</v>
      </c>
    </row>
    <row r="49" spans="1:39" ht="12" customHeight="1" x14ac:dyDescent="0.15">
      <c r="A49" s="5">
        <f t="shared" si="0"/>
        <v>0</v>
      </c>
      <c r="B49" s="5">
        <f t="shared" si="1"/>
        <v>0</v>
      </c>
      <c r="C49" s="14">
        <f t="shared" si="17"/>
        <v>169</v>
      </c>
      <c r="F49" s="242">
        <f>VLOOKUP(C49,Blad1!$A:$C,3,0)</f>
        <v>216</v>
      </c>
      <c r="G49" s="67" t="str">
        <f t="shared" si="18"/>
        <v/>
      </c>
      <c r="H49" s="4" t="str">
        <f>IF(G49="I",$K49,IF(G49="II",$K49-SUM(H$8:H48),IF(G49="III",$K49-SUM(H$8:H48),IF(G49="IV",$K49-SUM(H$8:H48),IF(G49="V",1-SUM(H$8:H48)," ")))))</f>
        <v xml:space="preserve"> </v>
      </c>
      <c r="I49" s="68" t="str">
        <f t="shared" si="24"/>
        <v/>
      </c>
      <c r="J49" s="43" t="str">
        <f>IF(I49="A",$K49,IF(I49="B",$K49-SUM(J$8:J48),IF(I49="C",$K49-SUM(J$8:J48),IF(I49="D",$K49-SUM(J$8:J48),IF(I49="E",1-SUM(J$8:J48)," ")))))</f>
        <v xml:space="preserve"> </v>
      </c>
      <c r="K49" s="1">
        <f>IF(C$4=0,0,(SUM(D$8:D49)/C$4))</f>
        <v>0</v>
      </c>
      <c r="L49" s="9" t="str">
        <f t="shared" si="3"/>
        <v xml:space="preserve"> </v>
      </c>
      <c r="M49" s="2" t="str">
        <f>IF(U49=2,K49,IF(W49=2,K49-SUM(M$8:M48),IF(X49=2,K49-SUM(M$8:M48),IF(X48=2,1-SUM(M$8:M48)," "))))</f>
        <v xml:space="preserve"> </v>
      </c>
      <c r="N49" s="1" t="str">
        <f t="shared" si="4"/>
        <v xml:space="preserve"> </v>
      </c>
      <c r="P49" s="3" t="str">
        <f>IF(O49="Plus",$K49,IF(O49="Basis",$K49-SUM(P$8:P48),IF(O49="Breedte",$K49-SUM(P$8:P48),IF(O48="Breedte",1-SUM(P$8:P48)," "))))</f>
        <v xml:space="preserve"> </v>
      </c>
      <c r="Q49" s="57" t="str">
        <f t="shared" si="20"/>
        <v/>
      </c>
      <c r="R49" s="124">
        <f t="shared" si="19"/>
        <v>216</v>
      </c>
      <c r="S49" s="12">
        <f t="shared" si="5"/>
        <v>169</v>
      </c>
      <c r="T49" s="18">
        <f t="shared" si="6"/>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7"/>
        <v>1</v>
      </c>
      <c r="Z49" s="12">
        <f t="shared" si="8"/>
        <v>1</v>
      </c>
      <c r="AA49" s="12">
        <f t="shared" si="9"/>
        <v>1</v>
      </c>
      <c r="AB49" s="12">
        <f t="shared" si="10"/>
        <v>1</v>
      </c>
      <c r="AD49" s="12">
        <f t="shared" si="11"/>
        <v>169</v>
      </c>
      <c r="AE49" s="18">
        <f t="shared" si="12"/>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3"/>
        <v>1</v>
      </c>
      <c r="AK49" s="12">
        <f t="shared" si="14"/>
        <v>1</v>
      </c>
      <c r="AL49" s="12">
        <f t="shared" si="15"/>
        <v>1</v>
      </c>
      <c r="AM49" s="12">
        <f t="shared" si="16"/>
        <v>1</v>
      </c>
    </row>
    <row r="50" spans="1:39" ht="12" customHeight="1" x14ac:dyDescent="0.15">
      <c r="A50" s="5">
        <f t="shared" si="0"/>
        <v>0</v>
      </c>
      <c r="B50" s="5">
        <f t="shared" si="1"/>
        <v>0</v>
      </c>
      <c r="C50" s="14">
        <f t="shared" si="17"/>
        <v>168</v>
      </c>
      <c r="F50" s="242">
        <f>VLOOKUP(C50,Blad1!$A:$C,3,0)</f>
        <v>215</v>
      </c>
      <c r="G50" s="67" t="str">
        <f t="shared" si="18"/>
        <v/>
      </c>
      <c r="H50" s="4" t="str">
        <f>IF(G50="I",$K50,IF(G50="II",$K50-SUM(H$8:H49),IF(G50="III",$K50-SUM(H$8:H49),IF(G50="IV",$K50-SUM(H$8:H49),IF(G50="V",1-SUM(H$8:H49)," ")))))</f>
        <v xml:space="preserve"> </v>
      </c>
      <c r="I50" s="68" t="str">
        <f t="shared" si="24"/>
        <v/>
      </c>
      <c r="J50" s="43" t="str">
        <f>IF(I50="A",$K50,IF(I50="B",$K50-SUM(J$8:J49),IF(I50="C",$K50-SUM(J$8:J49),IF(I50="D",$K50-SUM(J$8:J49),IF(I50="E",1-SUM(J$8:J49)," ")))))</f>
        <v xml:space="preserve"> </v>
      </c>
      <c r="K50" s="1">
        <f>IF(C$4=0,0,(SUM(D$8:D50)/C$4))</f>
        <v>0</v>
      </c>
      <c r="L50" s="9" t="str">
        <f t="shared" si="3"/>
        <v xml:space="preserve"> </v>
      </c>
      <c r="M50" s="2" t="str">
        <f>IF(U50=2,K50,IF(W50=2,K50-SUM(M$8:M49),IF(X50=2,K50-SUM(M$8:M49),IF(X49=2,1-SUM(M$8:M49)," "))))</f>
        <v xml:space="preserve"> </v>
      </c>
      <c r="N50" s="1" t="str">
        <f t="shared" si="4"/>
        <v xml:space="preserve"> </v>
      </c>
      <c r="P50" s="3" t="str">
        <f>IF(O50="Plus",$K50,IF(O50="Basis",$K50-SUM(P$8:P49),IF(O50="Breedte",$K50-SUM(P$8:P49),IF(O49="Breedte",1-SUM(P$8:P49)," "))))</f>
        <v xml:space="preserve"> </v>
      </c>
      <c r="Q50" s="57" t="str">
        <f t="shared" si="20"/>
        <v/>
      </c>
      <c r="R50" s="124">
        <f t="shared" si="19"/>
        <v>215</v>
      </c>
      <c r="S50" s="12">
        <f t="shared" si="5"/>
        <v>168</v>
      </c>
      <c r="T50" s="18">
        <f t="shared" si="6"/>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7"/>
        <v>1</v>
      </c>
      <c r="Z50" s="12">
        <f t="shared" si="8"/>
        <v>1</v>
      </c>
      <c r="AA50" s="12">
        <f t="shared" si="9"/>
        <v>1</v>
      </c>
      <c r="AB50" s="12">
        <f t="shared" si="10"/>
        <v>1</v>
      </c>
      <c r="AD50" s="12">
        <f t="shared" si="11"/>
        <v>168</v>
      </c>
      <c r="AE50" s="18">
        <f t="shared" si="12"/>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3"/>
        <v>1</v>
      </c>
      <c r="AK50" s="12">
        <f t="shared" si="14"/>
        <v>1</v>
      </c>
      <c r="AL50" s="12">
        <f t="shared" si="15"/>
        <v>1</v>
      </c>
      <c r="AM50" s="12">
        <f t="shared" si="16"/>
        <v>1</v>
      </c>
    </row>
    <row r="51" spans="1:39" ht="12" customHeight="1" x14ac:dyDescent="0.15">
      <c r="A51" s="5">
        <f t="shared" si="0"/>
        <v>0</v>
      </c>
      <c r="B51" s="5">
        <f t="shared" si="1"/>
        <v>0</v>
      </c>
      <c r="C51" s="14">
        <f t="shared" si="17"/>
        <v>167</v>
      </c>
      <c r="F51" s="242">
        <f>VLOOKUP(C51,Blad1!$A:$C,3,0)</f>
        <v>215</v>
      </c>
      <c r="G51" s="67" t="str">
        <f t="shared" si="18"/>
        <v/>
      </c>
      <c r="H51" s="4" t="str">
        <f>IF(G51="I",$K51,IF(G51="II",$K51-SUM(H$8:H50),IF(G51="III",$K51-SUM(H$8:H50),IF(G51="IV",$K51-SUM(H$8:H50),IF(G51="V",1-SUM(H$8:H50)," ")))))</f>
        <v xml:space="preserve"> </v>
      </c>
      <c r="I51" s="68" t="str">
        <f t="shared" si="24"/>
        <v/>
      </c>
      <c r="J51" s="43" t="str">
        <f>IF(I51="A",$K51,IF(I51="B",$K51-SUM(J$8:J50),IF(I51="C",$K51-SUM(J$8:J50),IF(I51="D",$K51-SUM(J$8:J50),IF(I51="E",1-SUM(J$8:J50)," ")))))</f>
        <v xml:space="preserve"> </v>
      </c>
      <c r="K51" s="1">
        <f>IF(C$4=0,0,(SUM(D$8:D51)/C$4))</f>
        <v>0</v>
      </c>
      <c r="L51" s="9" t="str">
        <f t="shared" si="3"/>
        <v xml:space="preserve"> </v>
      </c>
      <c r="M51" s="2" t="str">
        <f>IF(U51=2,K51,IF(W51=2,K51-SUM(M$8:M50),IF(X51=2,K51-SUM(M$8:M50),IF(X50=2,1-SUM(M$8:M50)," "))))</f>
        <v xml:space="preserve"> </v>
      </c>
      <c r="N51" s="1" t="str">
        <f t="shared" si="4"/>
        <v xml:space="preserve"> </v>
      </c>
      <c r="P51" s="3" t="str">
        <f>IF(O51="Plus",$K51,IF(O51="Basis",$K51-SUM(P$8:P50),IF(O51="Breedte",$K51-SUM(P$8:P50),IF(O50="Breedte",1-SUM(P$8:P50)," "))))</f>
        <v xml:space="preserve"> </v>
      </c>
      <c r="Q51" s="57" t="str">
        <f t="shared" si="20"/>
        <v/>
      </c>
      <c r="R51" s="124">
        <f t="shared" si="19"/>
        <v>215</v>
      </c>
      <c r="S51" s="12">
        <f t="shared" si="5"/>
        <v>167</v>
      </c>
      <c r="T51" s="18">
        <f t="shared" si="6"/>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7"/>
        <v>1</v>
      </c>
      <c r="Z51" s="12">
        <f t="shared" si="8"/>
        <v>1</v>
      </c>
      <c r="AA51" s="12">
        <f t="shared" si="9"/>
        <v>1</v>
      </c>
      <c r="AB51" s="12">
        <f t="shared" si="10"/>
        <v>1</v>
      </c>
      <c r="AD51" s="12">
        <f t="shared" si="11"/>
        <v>167</v>
      </c>
      <c r="AE51" s="18">
        <f t="shared" si="12"/>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3"/>
        <v>1</v>
      </c>
      <c r="AK51" s="12">
        <f t="shared" si="14"/>
        <v>1</v>
      </c>
      <c r="AL51" s="12">
        <f t="shared" si="15"/>
        <v>1</v>
      </c>
      <c r="AM51" s="12">
        <f t="shared" si="16"/>
        <v>1</v>
      </c>
    </row>
    <row r="52" spans="1:39" ht="12" customHeight="1" x14ac:dyDescent="0.15">
      <c r="A52" s="5">
        <f t="shared" si="0"/>
        <v>0</v>
      </c>
      <c r="B52" s="5">
        <f t="shared" si="1"/>
        <v>0</v>
      </c>
      <c r="C52" s="14">
        <f t="shared" si="17"/>
        <v>166</v>
      </c>
      <c r="F52" s="242">
        <f>VLOOKUP(C52,Blad1!$A:$C,3,0)</f>
        <v>214</v>
      </c>
      <c r="G52" s="67" t="str">
        <f t="shared" si="18"/>
        <v/>
      </c>
      <c r="H52" s="4" t="str">
        <f>IF(G52="I",$K52,IF(G52="II",$K52-SUM(H$8:H51),IF(G52="III",$K52-SUM(H$8:H51),IF(G52="IV",$K52-SUM(H$8:H51),IF(G52="V",1-SUM(H$8:H51)," ")))))</f>
        <v xml:space="preserve"> </v>
      </c>
      <c r="I52" s="68" t="str">
        <f t="shared" si="24"/>
        <v/>
      </c>
      <c r="J52" s="43" t="str">
        <f>IF(I52="A",$K52,IF(I52="B",$K52-SUM(J$8:J51),IF(I52="C",$K52-SUM(J$8:J51),IF(I52="D",$K52-SUM(J$8:J51),IF(I52="E",1-SUM(J$8:J51)," ")))))</f>
        <v xml:space="preserve"> </v>
      </c>
      <c r="K52" s="1">
        <f>IF(C$4=0,0,(SUM(D$8:D52)/C$4))</f>
        <v>0</v>
      </c>
      <c r="L52" s="9" t="str">
        <f t="shared" si="3"/>
        <v xml:space="preserve"> </v>
      </c>
      <c r="M52" s="2" t="str">
        <f>IF(U52=2,K52,IF(W52=2,K52-SUM(M$8:M51),IF(X52=2,K52-SUM(M$8:M51),IF(X51=2,1-SUM(M$8:M51)," "))))</f>
        <v xml:space="preserve"> </v>
      </c>
      <c r="N52" s="1" t="str">
        <f t="shared" si="4"/>
        <v xml:space="preserve"> </v>
      </c>
      <c r="P52" s="3" t="str">
        <f>IF(O52="Plus",$K52,IF(O52="Basis",$K52-SUM(P$8:P51),IF(O52="Breedte",$K52-SUM(P$8:P51),IF(O51="Breedte",1-SUM(P$8:P51)," "))))</f>
        <v xml:space="preserve"> </v>
      </c>
      <c r="Q52" s="57" t="str">
        <f t="shared" si="20"/>
        <v/>
      </c>
      <c r="R52" s="124">
        <f t="shared" si="19"/>
        <v>214</v>
      </c>
      <c r="S52" s="12">
        <f t="shared" si="5"/>
        <v>166</v>
      </c>
      <c r="T52" s="18">
        <f t="shared" si="6"/>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7"/>
        <v>1</v>
      </c>
      <c r="Z52" s="12">
        <f t="shared" si="8"/>
        <v>1</v>
      </c>
      <c r="AA52" s="12">
        <f t="shared" si="9"/>
        <v>1</v>
      </c>
      <c r="AB52" s="12">
        <f t="shared" si="10"/>
        <v>1</v>
      </c>
      <c r="AD52" s="12">
        <f t="shared" si="11"/>
        <v>166</v>
      </c>
      <c r="AE52" s="18">
        <f t="shared" si="12"/>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3"/>
        <v>1</v>
      </c>
      <c r="AK52" s="12">
        <f t="shared" si="14"/>
        <v>1</v>
      </c>
      <c r="AL52" s="12">
        <f t="shared" si="15"/>
        <v>1</v>
      </c>
      <c r="AM52" s="12">
        <f t="shared" si="16"/>
        <v>1</v>
      </c>
    </row>
    <row r="53" spans="1:39" ht="12" customHeight="1" x14ac:dyDescent="0.15">
      <c r="A53" s="5">
        <f t="shared" si="0"/>
        <v>0</v>
      </c>
      <c r="B53" s="5">
        <f t="shared" si="1"/>
        <v>0</v>
      </c>
      <c r="C53" s="14">
        <f t="shared" si="17"/>
        <v>165</v>
      </c>
      <c r="F53" s="242">
        <f>VLOOKUP(C53,Blad1!$A:$C,3,0)</f>
        <v>213</v>
      </c>
      <c r="G53" s="67" t="str">
        <f t="shared" si="18"/>
        <v/>
      </c>
      <c r="H53" s="4" t="str">
        <f>IF(G53="I",$K53,IF(G53="II",$K53-SUM(H$8:H52),IF(G53="III",$K53-SUM(H$8:H52),IF(G53="IV",$K53-SUM(H$8:H52),IF(G53="V",1-SUM(H$8:H52)," ")))))</f>
        <v xml:space="preserve"> </v>
      </c>
      <c r="I53" s="68" t="str">
        <f t="shared" si="24"/>
        <v/>
      </c>
      <c r="J53" s="43" t="str">
        <f>IF(I53="A",$K53,IF(I53="B",$K53-SUM(J$8:J52),IF(I53="C",$K53-SUM(J$8:J52),IF(I53="D",$K53-SUM(J$8:J52),IF(I53="E",1-SUM(J$8:J52)," ")))))</f>
        <v xml:space="preserve"> </v>
      </c>
      <c r="K53" s="1">
        <f>IF(C$4=0,0,(SUM(D$8:D53)/C$4))</f>
        <v>0</v>
      </c>
      <c r="L53" s="9" t="str">
        <f t="shared" si="3"/>
        <v xml:space="preserve"> </v>
      </c>
      <c r="M53" s="2" t="str">
        <f>IF(U53=2,K53,IF(W53=2,K53-SUM(M$8:M52),IF(X53=2,K53-SUM(M$8:M52),IF(X52=2,1-SUM(M$8:M52)," "))))</f>
        <v xml:space="preserve"> </v>
      </c>
      <c r="N53" s="1" t="str">
        <f t="shared" si="4"/>
        <v xml:space="preserve"> </v>
      </c>
      <c r="P53" s="3" t="str">
        <f>IF(O53="Plus",$K53,IF(O53="Basis",$K53-SUM(P$8:P52),IF(O53="Breedte",$K53-SUM(P$8:P52),IF(O52="Breedte",1-SUM(P$8:P52)," "))))</f>
        <v xml:space="preserve"> </v>
      </c>
      <c r="Q53" s="57" t="str">
        <f t="shared" si="20"/>
        <v/>
      </c>
      <c r="R53" s="124">
        <f t="shared" si="19"/>
        <v>213</v>
      </c>
      <c r="S53" s="12">
        <f t="shared" si="5"/>
        <v>165</v>
      </c>
      <c r="T53" s="18">
        <f t="shared" si="6"/>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7"/>
        <v>1</v>
      </c>
      <c r="Z53" s="12">
        <f t="shared" si="8"/>
        <v>1</v>
      </c>
      <c r="AA53" s="12">
        <f t="shared" si="9"/>
        <v>1</v>
      </c>
      <c r="AB53" s="12">
        <f t="shared" si="10"/>
        <v>1</v>
      </c>
      <c r="AD53" s="12">
        <f t="shared" si="11"/>
        <v>165</v>
      </c>
      <c r="AE53" s="18">
        <f t="shared" si="12"/>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3"/>
        <v>1</v>
      </c>
      <c r="AK53" s="12">
        <f t="shared" si="14"/>
        <v>1</v>
      </c>
      <c r="AL53" s="12">
        <f t="shared" si="15"/>
        <v>1</v>
      </c>
      <c r="AM53" s="12">
        <f t="shared" si="16"/>
        <v>1</v>
      </c>
    </row>
    <row r="54" spans="1:39" ht="12" customHeight="1" x14ac:dyDescent="0.15">
      <c r="A54" s="5">
        <f t="shared" si="0"/>
        <v>0</v>
      </c>
      <c r="B54" s="5">
        <f t="shared" si="1"/>
        <v>20</v>
      </c>
      <c r="C54" s="14">
        <f t="shared" si="17"/>
        <v>164</v>
      </c>
      <c r="F54" s="242">
        <f>VLOOKUP(C54,Blad1!$A:$C,3,0)</f>
        <v>213</v>
      </c>
      <c r="G54" s="67" t="str">
        <f t="shared" si="18"/>
        <v>I</v>
      </c>
      <c r="H54" s="4">
        <f>IF(G54="I",$K54,IF(G54="II",$K54-SUM(H$8:H53),IF(G54="III",$K54-SUM(H$8:H53),IF(G54="IV",$K54-SUM(H$8:H53),IF(G54="V",1-SUM(H$8:H53)," ")))))</f>
        <v>0</v>
      </c>
      <c r="I54" s="68" t="str">
        <f t="shared" si="24"/>
        <v/>
      </c>
      <c r="J54" s="43" t="str">
        <f>IF(I54="A",$K54,IF(I54="B",$K54-SUM(J$8:J53),IF(I54="C",$K54-SUM(J$8:J53),IF(I54="D",$K54-SUM(J$8:J53),IF(I54="E",1-SUM(J$8:J53)," ")))))</f>
        <v xml:space="preserve"> </v>
      </c>
      <c r="K54" s="1">
        <f>IF(C$4=0,0,(SUM(D$8:D54)/C$4))</f>
        <v>0</v>
      </c>
      <c r="L54" s="9" t="str">
        <f t="shared" si="3"/>
        <v xml:space="preserve"> </v>
      </c>
      <c r="M54" s="2" t="str">
        <f>IF(U54=2,K54,IF(W54=2,K54-SUM(M$8:M53),IF(X54=2,K54-SUM(M$8:M53),IF(X53=2,1-SUM(M$8:M53)," "))))</f>
        <v xml:space="preserve"> </v>
      </c>
      <c r="N54" s="1" t="str">
        <f t="shared" si="4"/>
        <v xml:space="preserve"> </v>
      </c>
      <c r="P54" s="3" t="str">
        <f>IF(O54="Plus",$K54,IF(O54="Basis",$K54-SUM(P$8:P53),IF(O54="Breedte",$K54-SUM(P$8:P53),IF(O53="Breedte",1-SUM(P$8:P53)," "))))</f>
        <v xml:space="preserve"> </v>
      </c>
      <c r="Q54" s="57" t="str">
        <f t="shared" si="20"/>
        <v/>
      </c>
      <c r="R54" s="124">
        <f t="shared" si="19"/>
        <v>213</v>
      </c>
      <c r="S54" s="12">
        <f t="shared" si="5"/>
        <v>164</v>
      </c>
      <c r="T54" s="18">
        <f t="shared" si="6"/>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7"/>
        <v>1</v>
      </c>
      <c r="Z54" s="12">
        <f t="shared" si="8"/>
        <v>1</v>
      </c>
      <c r="AA54" s="12">
        <f t="shared" si="9"/>
        <v>1</v>
      </c>
      <c r="AB54" s="12">
        <f t="shared" si="10"/>
        <v>1</v>
      </c>
      <c r="AD54" s="12">
        <f t="shared" si="11"/>
        <v>164</v>
      </c>
      <c r="AE54" s="18">
        <f t="shared" si="12"/>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3"/>
        <v>1</v>
      </c>
      <c r="AK54" s="12">
        <f t="shared" si="14"/>
        <v>1</v>
      </c>
      <c r="AL54" s="12">
        <f t="shared" si="15"/>
        <v>1</v>
      </c>
      <c r="AM54" s="12">
        <f t="shared" si="16"/>
        <v>1</v>
      </c>
    </row>
    <row r="55" spans="1:39" ht="12" customHeight="1" x14ac:dyDescent="0.15">
      <c r="A55" s="5">
        <f t="shared" si="0"/>
        <v>0</v>
      </c>
      <c r="B55" s="5">
        <f t="shared" si="1"/>
        <v>0</v>
      </c>
      <c r="C55" s="14">
        <f t="shared" si="17"/>
        <v>163</v>
      </c>
      <c r="F55" s="242">
        <f>VLOOKUP(C55,Blad1!$A:$C,3,0)</f>
        <v>212</v>
      </c>
      <c r="G55" s="67" t="str">
        <f t="shared" si="18"/>
        <v/>
      </c>
      <c r="H55" s="4" t="str">
        <f>IF(G55="I",$K55,IF(G55="II",$K55-SUM(H$8:H54),IF(G55="III",$K55-SUM(H$8:H54),IF(G55="IV",$K55-SUM(H$8:H54),IF(G55="V",1-SUM(H$8:H54)," ")))))</f>
        <v xml:space="preserve"> </v>
      </c>
      <c r="I55" s="68" t="str">
        <f t="shared" si="24"/>
        <v/>
      </c>
      <c r="J55" s="43" t="str">
        <f>IF(I55="A",$K55,IF(I55="B",$K55-SUM(J$8:J54),IF(I55="C",$K55-SUM(J$8:J54),IF(I55="D",$K55-SUM(J$8:J54),IF(I55="E",1-SUM(J$8:J54)," ")))))</f>
        <v xml:space="preserve"> </v>
      </c>
      <c r="K55" s="1">
        <f>IF(C$4=0,0,(SUM(D$8:D55)/C$4))</f>
        <v>0</v>
      </c>
      <c r="L55" s="9" t="str">
        <f t="shared" si="3"/>
        <v xml:space="preserve"> </v>
      </c>
      <c r="M55" s="2" t="str">
        <f>IF(U55=2,K55,IF(W55=2,K55-SUM(M$8:M54),IF(X55=2,K55-SUM(M$8:M54),IF(X54=2,1-SUM(M$8:M54)," "))))</f>
        <v xml:space="preserve"> </v>
      </c>
      <c r="N55" s="1" t="str">
        <f t="shared" si="4"/>
        <v xml:space="preserve"> </v>
      </c>
      <c r="P55" s="3" t="str">
        <f>IF(O55="Plus",$K55,IF(O55="Basis",$K55-SUM(P$8:P54),IF(O55="Breedte",$K55-SUM(P$8:P54),IF(O54="Breedte",1-SUM(P$8:P54)," "))))</f>
        <v xml:space="preserve"> </v>
      </c>
      <c r="Q55" s="57" t="str">
        <f t="shared" si="20"/>
        <v/>
      </c>
      <c r="R55" s="124">
        <f t="shared" si="19"/>
        <v>212</v>
      </c>
      <c r="S55" s="12">
        <f t="shared" si="5"/>
        <v>163</v>
      </c>
      <c r="T55" s="18">
        <f t="shared" si="6"/>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7"/>
        <v>1</v>
      </c>
      <c r="Z55" s="12">
        <f t="shared" si="8"/>
        <v>1</v>
      </c>
      <c r="AA55" s="12">
        <f t="shared" si="9"/>
        <v>1</v>
      </c>
      <c r="AB55" s="12">
        <f t="shared" si="10"/>
        <v>1</v>
      </c>
      <c r="AD55" s="12">
        <f t="shared" si="11"/>
        <v>163</v>
      </c>
      <c r="AE55" s="18">
        <f t="shared" si="12"/>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3"/>
        <v>1</v>
      </c>
      <c r="AK55" s="12">
        <f t="shared" si="14"/>
        <v>1</v>
      </c>
      <c r="AL55" s="12">
        <f t="shared" si="15"/>
        <v>1</v>
      </c>
      <c r="AM55" s="12">
        <f t="shared" si="16"/>
        <v>1</v>
      </c>
    </row>
    <row r="56" spans="1:39" ht="12" customHeight="1" x14ac:dyDescent="0.15">
      <c r="A56" s="5">
        <f t="shared" si="0"/>
        <v>0</v>
      </c>
      <c r="B56" s="5">
        <f t="shared" si="1"/>
        <v>0</v>
      </c>
      <c r="C56" s="14">
        <f t="shared" si="17"/>
        <v>162</v>
      </c>
      <c r="F56" s="242">
        <f>VLOOKUP(C56,Blad1!$A:$C,3,0)</f>
        <v>212</v>
      </c>
      <c r="G56" s="67" t="str">
        <f t="shared" si="18"/>
        <v/>
      </c>
      <c r="H56" s="4" t="str">
        <f>IF(G56="I",$K56,IF(G56="II",$K56-SUM(H$8:H55),IF(G56="III",$K56-SUM(H$8:H55),IF(G56="IV",$K56-SUM(H$8:H55),IF(G56="V",1-SUM(H$8:H55)," ")))))</f>
        <v xml:space="preserve"> </v>
      </c>
      <c r="I56" s="68" t="str">
        <f t="shared" si="24"/>
        <v/>
      </c>
      <c r="J56" s="43" t="str">
        <f>IF(I56="A",$K56,IF(I56="B",$K56-SUM(J$8:J55),IF(I56="C",$K56-SUM(J$8:J55),IF(I56="D",$K56-SUM(J$8:J55),IF(I56="E",1-SUM(J$8:J55)," ")))))</f>
        <v xml:space="preserve"> </v>
      </c>
      <c r="K56" s="1">
        <f>IF(C$4=0,0,(SUM(D$8:D56)/C$4))</f>
        <v>0</v>
      </c>
      <c r="L56" s="9" t="str">
        <f t="shared" si="3"/>
        <v xml:space="preserve"> </v>
      </c>
      <c r="M56" s="2" t="str">
        <f>IF(U56=2,K56,IF(W56=2,K56-SUM(M$8:M55),IF(X56=2,K56-SUM(M$8:M55),IF(X55=2,1-SUM(M$8:M55)," "))))</f>
        <v xml:space="preserve"> </v>
      </c>
      <c r="N56" s="1" t="str">
        <f t="shared" si="4"/>
        <v xml:space="preserve"> </v>
      </c>
      <c r="P56" s="3" t="str">
        <f>IF(O56="Plus",$K56,IF(O56="Basis",$K56-SUM(P$8:P55),IF(O56="Breedte",$K56-SUM(P$8:P55),IF(O55="Breedte",1-SUM(P$8:P55)," "))))</f>
        <v xml:space="preserve"> </v>
      </c>
      <c r="Q56" s="57" t="str">
        <f t="shared" si="20"/>
        <v/>
      </c>
      <c r="R56" s="124">
        <f t="shared" si="19"/>
        <v>212</v>
      </c>
      <c r="S56" s="12">
        <f t="shared" si="5"/>
        <v>162</v>
      </c>
      <c r="T56" s="18">
        <f t="shared" si="6"/>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7"/>
        <v>1</v>
      </c>
      <c r="Z56" s="12">
        <f t="shared" si="8"/>
        <v>1</v>
      </c>
      <c r="AA56" s="12">
        <f t="shared" si="9"/>
        <v>1</v>
      </c>
      <c r="AB56" s="12">
        <f t="shared" si="10"/>
        <v>1</v>
      </c>
      <c r="AD56" s="12">
        <f t="shared" si="11"/>
        <v>162</v>
      </c>
      <c r="AE56" s="18">
        <f t="shared" si="12"/>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3"/>
        <v>1</v>
      </c>
      <c r="AK56" s="12">
        <f t="shared" si="14"/>
        <v>1</v>
      </c>
      <c r="AL56" s="12">
        <f t="shared" si="15"/>
        <v>1</v>
      </c>
      <c r="AM56" s="12">
        <f t="shared" si="16"/>
        <v>1</v>
      </c>
    </row>
    <row r="57" spans="1:39" ht="12" customHeight="1" x14ac:dyDescent="0.15">
      <c r="A57" s="5">
        <f t="shared" si="0"/>
        <v>0</v>
      </c>
      <c r="B57" s="5">
        <f t="shared" si="1"/>
        <v>0</v>
      </c>
      <c r="C57" s="14">
        <f t="shared" si="17"/>
        <v>161</v>
      </c>
      <c r="F57" s="242">
        <f>VLOOKUP(C57,Blad1!$A:$C,3,0)</f>
        <v>211</v>
      </c>
      <c r="G57" s="67" t="str">
        <f t="shared" si="18"/>
        <v/>
      </c>
      <c r="H57" s="4" t="str">
        <f>IF(G57="I",$K57,IF(G57="II",$K57-SUM(H$8:H56),IF(G57="III",$K57-SUM(H$8:H56),IF(G57="IV",$K57-SUM(H$8:H56),IF(G57="V",1-SUM(H$8:H56)," ")))))</f>
        <v xml:space="preserve"> </v>
      </c>
      <c r="I57" s="68" t="str">
        <f t="shared" si="24"/>
        <v/>
      </c>
      <c r="J57" s="43" t="str">
        <f>IF(I57="A",$K57,IF(I57="B",$K57-SUM(J$8:J56),IF(I57="C",$K57-SUM(J$8:J56),IF(I57="D",$K57-SUM(J$8:J56),IF(I57="E",1-SUM(J$8:J56)," ")))))</f>
        <v xml:space="preserve"> </v>
      </c>
      <c r="K57" s="1">
        <f>IF(C$4=0,0,(SUM(D$8:D57)/C$4))</f>
        <v>0</v>
      </c>
      <c r="L57" s="9" t="str">
        <f t="shared" si="3"/>
        <v xml:space="preserve"> </v>
      </c>
      <c r="M57" s="2" t="str">
        <f>IF(U57=2,K57,IF(W57=2,K57-SUM(M$8:M56),IF(X57=2,K57-SUM(M$8:M56),IF(X56=2,1-SUM(M$8:M56)," "))))</f>
        <v xml:space="preserve"> </v>
      </c>
      <c r="N57" s="1" t="str">
        <f t="shared" si="4"/>
        <v xml:space="preserve"> </v>
      </c>
      <c r="P57" s="3" t="str">
        <f>IF(O57="Plus",$K57,IF(O57="Basis",$K57-SUM(P$8:P56),IF(O57="Breedte",$K57-SUM(P$8:P56),IF(O56="Breedte",1-SUM(P$8:P56)," "))))</f>
        <v xml:space="preserve"> </v>
      </c>
      <c r="Q57" s="57" t="str">
        <f t="shared" si="20"/>
        <v/>
      </c>
      <c r="R57" s="124">
        <f t="shared" si="19"/>
        <v>211</v>
      </c>
      <c r="S57" s="12">
        <f t="shared" si="5"/>
        <v>161</v>
      </c>
      <c r="T57" s="18">
        <f t="shared" si="6"/>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7"/>
        <v>1</v>
      </c>
      <c r="Z57" s="12">
        <f t="shared" si="8"/>
        <v>1</v>
      </c>
      <c r="AA57" s="12">
        <f t="shared" si="9"/>
        <v>1</v>
      </c>
      <c r="AB57" s="12">
        <f t="shared" si="10"/>
        <v>1</v>
      </c>
      <c r="AD57" s="12">
        <f t="shared" si="11"/>
        <v>161</v>
      </c>
      <c r="AE57" s="18">
        <f t="shared" si="12"/>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3"/>
        <v>1</v>
      </c>
      <c r="AK57" s="12">
        <f t="shared" si="14"/>
        <v>1</v>
      </c>
      <c r="AL57" s="12">
        <f t="shared" si="15"/>
        <v>1</v>
      </c>
      <c r="AM57" s="12">
        <f t="shared" si="16"/>
        <v>1</v>
      </c>
    </row>
    <row r="58" spans="1:39" ht="12" customHeight="1" x14ac:dyDescent="0.15">
      <c r="A58" s="5">
        <f t="shared" si="0"/>
        <v>0</v>
      </c>
      <c r="B58" s="5">
        <f t="shared" si="1"/>
        <v>0</v>
      </c>
      <c r="C58" s="14">
        <f t="shared" si="17"/>
        <v>160</v>
      </c>
      <c r="F58" s="242">
        <f>VLOOKUP(C58,Blad1!$A:$C,3,0)</f>
        <v>211</v>
      </c>
      <c r="G58" s="67" t="str">
        <f t="shared" si="18"/>
        <v/>
      </c>
      <c r="H58" s="4" t="str">
        <f>IF(G58="I",$K58,IF(G58="II",$K58-SUM(H$8:H57),IF(G58="III",$K58-SUM(H$8:H57),IF(G58="IV",$K58-SUM(H$8:H57),IF(G58="V",1-SUM(H$8:H57)," ")))))</f>
        <v xml:space="preserve"> </v>
      </c>
      <c r="I58" s="68" t="str">
        <f t="shared" si="24"/>
        <v/>
      </c>
      <c r="J58" s="43" t="str">
        <f>IF(I58="A",$K58,IF(I58="B",$K58-SUM(J$8:J57),IF(I58="C",$K58-SUM(J$8:J57),IF(I58="D",$K58-SUM(J$8:J57),IF(I58="E",1-SUM(J$8:J57)," ")))))</f>
        <v xml:space="preserve"> </v>
      </c>
      <c r="K58" s="1">
        <f>IF(C$4=0,0,(SUM(D$8:D58)/C$4))</f>
        <v>0</v>
      </c>
      <c r="L58" s="9" t="str">
        <f t="shared" si="3"/>
        <v xml:space="preserve"> </v>
      </c>
      <c r="M58" s="2" t="str">
        <f>IF(U58=2,K58,IF(W58=2,K58-SUM(M$8:M57),IF(X58=2,K58-SUM(M$8:M57),IF(X57=2,1-SUM(M$8:M57)," "))))</f>
        <v xml:space="preserve"> </v>
      </c>
      <c r="N58" s="1" t="str">
        <f t="shared" si="4"/>
        <v xml:space="preserve"> </v>
      </c>
      <c r="P58" s="3" t="str">
        <f>IF(O58="Plus",$K58,IF(O58="Basis",$K58-SUM(P$8:P57),IF(O58="Breedte",$K58-SUM(P$8:P57),IF(O57="Breedte",1-SUM(P$8:P57)," "))))</f>
        <v xml:space="preserve"> </v>
      </c>
      <c r="Q58" s="57" t="str">
        <f t="shared" si="20"/>
        <v/>
      </c>
      <c r="R58" s="124">
        <f t="shared" si="19"/>
        <v>211</v>
      </c>
      <c r="S58" s="12">
        <f t="shared" si="5"/>
        <v>160</v>
      </c>
      <c r="T58" s="18">
        <f t="shared" si="6"/>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7"/>
        <v>1</v>
      </c>
      <c r="Z58" s="12">
        <f t="shared" si="8"/>
        <v>1</v>
      </c>
      <c r="AA58" s="12">
        <f t="shared" si="9"/>
        <v>1</v>
      </c>
      <c r="AB58" s="12">
        <f t="shared" si="10"/>
        <v>1</v>
      </c>
      <c r="AD58" s="12">
        <f t="shared" si="11"/>
        <v>160</v>
      </c>
      <c r="AE58" s="18">
        <f t="shared" si="12"/>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3"/>
        <v>1</v>
      </c>
      <c r="AK58" s="12">
        <f t="shared" si="14"/>
        <v>1</v>
      </c>
      <c r="AL58" s="12">
        <f t="shared" si="15"/>
        <v>1</v>
      </c>
      <c r="AM58" s="12">
        <f t="shared" si="16"/>
        <v>1</v>
      </c>
    </row>
    <row r="59" spans="1:39" ht="12" customHeight="1" x14ac:dyDescent="0.15">
      <c r="A59" s="5">
        <f t="shared" si="0"/>
        <v>0</v>
      </c>
      <c r="B59" s="5">
        <f t="shared" si="1"/>
        <v>0</v>
      </c>
      <c r="C59" s="14">
        <f t="shared" si="17"/>
        <v>159</v>
      </c>
      <c r="F59" s="242">
        <f>VLOOKUP(C59,Blad1!$A:$C,3,0)</f>
        <v>210</v>
      </c>
      <c r="G59" s="67" t="str">
        <f t="shared" si="18"/>
        <v/>
      </c>
      <c r="H59" s="4" t="str">
        <f>IF(G59="I",$K59,IF(G59="II",$K59-SUM(H$8:H58),IF(G59="III",$K59-SUM(H$8:H58),IF(G59="IV",$K59-SUM(H$8:H58),IF(G59="V",1-SUM(H$8:H58)," ")))))</f>
        <v xml:space="preserve"> </v>
      </c>
      <c r="I59" s="68" t="str">
        <f t="shared" si="24"/>
        <v/>
      </c>
      <c r="J59" s="43" t="str">
        <f>IF(I59="A",$K59,IF(I59="B",$K59-SUM(J$8:J58),IF(I59="C",$K59-SUM(J$8:J58),IF(I59="D",$K59-SUM(J$8:J58),IF(I59="E",1-SUM(J$8:J58)," ")))))</f>
        <v xml:space="preserve"> </v>
      </c>
      <c r="K59" s="1">
        <f>IF(C$4=0,0,(SUM(D$8:D59)/C$4))</f>
        <v>0</v>
      </c>
      <c r="L59" s="9" t="str">
        <f t="shared" si="3"/>
        <v xml:space="preserve"> </v>
      </c>
      <c r="M59" s="2" t="str">
        <f>IF(U59=2,K59,IF(W59=2,K59-SUM(M$8:M58),IF(X59=2,K59-SUM(M$8:M58),IF(X58=2,1-SUM(M$8:M58)," "))))</f>
        <v xml:space="preserve"> </v>
      </c>
      <c r="N59" s="1" t="str">
        <f t="shared" si="4"/>
        <v xml:space="preserve"> </v>
      </c>
      <c r="P59" s="3" t="str">
        <f>IF(O59="Plus",$K59,IF(O59="Basis",$K59-SUM(P$8:P58),IF(O59="Breedte",$K59-SUM(P$8:P58),IF(O58="Breedte",1-SUM(P$8:P58)," "))))</f>
        <v xml:space="preserve"> </v>
      </c>
      <c r="Q59" s="57" t="str">
        <f t="shared" si="20"/>
        <v/>
      </c>
      <c r="R59" s="124">
        <f t="shared" si="19"/>
        <v>210</v>
      </c>
      <c r="S59" s="12">
        <f t="shared" si="5"/>
        <v>159</v>
      </c>
      <c r="T59" s="18">
        <f t="shared" si="6"/>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7"/>
        <v>1</v>
      </c>
      <c r="Z59" s="12">
        <f t="shared" si="8"/>
        <v>1</v>
      </c>
      <c r="AA59" s="12">
        <f t="shared" si="9"/>
        <v>1</v>
      </c>
      <c r="AB59" s="12">
        <f t="shared" si="10"/>
        <v>1</v>
      </c>
      <c r="AD59" s="12">
        <f t="shared" si="11"/>
        <v>159</v>
      </c>
      <c r="AE59" s="18">
        <f t="shared" si="12"/>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3"/>
        <v>1</v>
      </c>
      <c r="AK59" s="12">
        <f t="shared" si="14"/>
        <v>1</v>
      </c>
      <c r="AL59" s="12">
        <f t="shared" si="15"/>
        <v>1</v>
      </c>
      <c r="AM59" s="12">
        <f t="shared" si="16"/>
        <v>1</v>
      </c>
    </row>
    <row r="60" spans="1:39" ht="12" customHeight="1" x14ac:dyDescent="0.15">
      <c r="A60" s="5">
        <f t="shared" si="0"/>
        <v>0</v>
      </c>
      <c r="B60" s="5">
        <f t="shared" si="1"/>
        <v>0</v>
      </c>
      <c r="C60" s="14">
        <f t="shared" si="17"/>
        <v>158</v>
      </c>
      <c r="F60" s="242">
        <f>VLOOKUP(C60,Blad1!$A:$C,3,0)</f>
        <v>210</v>
      </c>
      <c r="G60" s="67" t="str">
        <f t="shared" si="18"/>
        <v/>
      </c>
      <c r="H60" s="4" t="str">
        <f>IF(G60="I",$K60,IF(G60="II",$K60-SUM(H$8:H59),IF(G60="III",$K60-SUM(H$8:H59),IF(G60="IV",$K60-SUM(H$8:H59),IF(G60="V",1-SUM(H$8:H59)," ")))))</f>
        <v xml:space="preserve"> </v>
      </c>
      <c r="I60" s="68" t="str">
        <f t="shared" si="24"/>
        <v/>
      </c>
      <c r="J60" s="43" t="str">
        <f>IF(I60="A",$K60,IF(I60="B",$K60-SUM(J$8:J59),IF(I60="C",$K60-SUM(J$8:J59),IF(I60="D",$K60-SUM(J$8:J59),IF(I60="E",1-SUM(J$8:J59)," ")))))</f>
        <v xml:space="preserve"> </v>
      </c>
      <c r="K60" s="1">
        <f>IF(C$4=0,0,(SUM(D$8:D60)/C$4))</f>
        <v>0</v>
      </c>
      <c r="L60" s="9" t="str">
        <f t="shared" si="3"/>
        <v xml:space="preserve"> </v>
      </c>
      <c r="M60" s="2" t="str">
        <f>IF(U60=2,K60,IF(W60=2,K60-SUM(M$8:M59),IF(X60=2,K60-SUM(M$8:M59),IF(X59=2,1-SUM(M$8:M59)," "))))</f>
        <v xml:space="preserve"> </v>
      </c>
      <c r="N60" s="1" t="str">
        <f t="shared" si="4"/>
        <v xml:space="preserve"> </v>
      </c>
      <c r="P60" s="3" t="str">
        <f>IF(O60="Plus",$K60,IF(O60="Basis",$K60-SUM(P$8:P59),IF(O60="Breedte",$K60-SUM(P$8:P59),IF(O59="Breedte",1-SUM(P$8:P59)," "))))</f>
        <v xml:space="preserve"> </v>
      </c>
      <c r="Q60" s="57" t="str">
        <f t="shared" si="20"/>
        <v/>
      </c>
      <c r="R60" s="124">
        <f t="shared" si="19"/>
        <v>210</v>
      </c>
      <c r="S60" s="12">
        <f t="shared" si="5"/>
        <v>158</v>
      </c>
      <c r="T60" s="18">
        <f t="shared" si="6"/>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7"/>
        <v>1</v>
      </c>
      <c r="Z60" s="12">
        <f t="shared" si="8"/>
        <v>1</v>
      </c>
      <c r="AA60" s="12">
        <f t="shared" si="9"/>
        <v>1</v>
      </c>
      <c r="AB60" s="12">
        <f t="shared" si="10"/>
        <v>1</v>
      </c>
      <c r="AD60" s="12">
        <f t="shared" si="11"/>
        <v>158</v>
      </c>
      <c r="AE60" s="18">
        <f t="shared" si="12"/>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3"/>
        <v>1</v>
      </c>
      <c r="AK60" s="12">
        <f t="shared" si="14"/>
        <v>1</v>
      </c>
      <c r="AL60" s="12">
        <f t="shared" si="15"/>
        <v>1</v>
      </c>
      <c r="AM60" s="12">
        <f t="shared" si="16"/>
        <v>1</v>
      </c>
    </row>
    <row r="61" spans="1:39" ht="12" customHeight="1" x14ac:dyDescent="0.15">
      <c r="A61" s="5">
        <f t="shared" si="0"/>
        <v>0</v>
      </c>
      <c r="B61" s="5">
        <f t="shared" si="1"/>
        <v>0</v>
      </c>
      <c r="C61" s="14">
        <f t="shared" si="17"/>
        <v>157</v>
      </c>
      <c r="F61" s="242">
        <f>VLOOKUP(C61,Blad1!$A:$C,3,0)</f>
        <v>209</v>
      </c>
      <c r="G61" s="67" t="str">
        <f t="shared" si="18"/>
        <v/>
      </c>
      <c r="H61" s="4" t="str">
        <f>IF(G61="I",$K61,IF(G61="II",$K61-SUM(H$8:H60),IF(G61="III",$K61-SUM(H$8:H60),IF(G61="IV",$K61-SUM(H$8:H60),IF(G61="V",1-SUM(H$8:H60)," ")))))</f>
        <v xml:space="preserve"> </v>
      </c>
      <c r="I61" s="68" t="str">
        <f t="shared" si="24"/>
        <v/>
      </c>
      <c r="J61" s="43" t="str">
        <f>IF(I61="A",$K61,IF(I61="B",$K61-SUM(J$8:J60),IF(I61="C",$K61-SUM(J$8:J60),IF(I61="D",$K61-SUM(J$8:J60),IF(I61="E",1-SUM(J$8:J60)," ")))))</f>
        <v xml:space="preserve"> </v>
      </c>
      <c r="K61" s="1">
        <f>IF(C$4=0,0,(SUM(D$8:D61)/C$4))</f>
        <v>0</v>
      </c>
      <c r="L61" s="9" t="str">
        <f t="shared" si="3"/>
        <v xml:space="preserve"> </v>
      </c>
      <c r="M61" s="2" t="str">
        <f>IF(U61=2,K61,IF(W61=2,K61-SUM(M$8:M60),IF(X61=2,K61-SUM(M$8:M60),IF(X60=2,1-SUM(M$8:M60)," "))))</f>
        <v xml:space="preserve"> </v>
      </c>
      <c r="N61" s="1" t="str">
        <f t="shared" si="4"/>
        <v xml:space="preserve"> </v>
      </c>
      <c r="P61" s="3" t="str">
        <f>IF(O61="Plus",$K61,IF(O61="Basis",$K61-SUM(P$8:P60),IF(O61="Breedte",$K61-SUM(P$8:P60),IF(O60="Breedte",1-SUM(P$8:P60)," "))))</f>
        <v xml:space="preserve"> </v>
      </c>
      <c r="Q61" s="57" t="str">
        <f t="shared" si="20"/>
        <v/>
      </c>
      <c r="R61" s="124">
        <f t="shared" si="19"/>
        <v>209</v>
      </c>
      <c r="S61" s="12">
        <f t="shared" si="5"/>
        <v>157</v>
      </c>
      <c r="T61" s="18">
        <f t="shared" si="6"/>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7"/>
        <v>1</v>
      </c>
      <c r="Z61" s="12">
        <f t="shared" si="8"/>
        <v>1</v>
      </c>
      <c r="AA61" s="12">
        <f t="shared" si="9"/>
        <v>1</v>
      </c>
      <c r="AB61" s="12">
        <f t="shared" si="10"/>
        <v>1</v>
      </c>
      <c r="AD61" s="12">
        <f t="shared" si="11"/>
        <v>157</v>
      </c>
      <c r="AE61" s="18">
        <f t="shared" si="12"/>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3"/>
        <v>1</v>
      </c>
      <c r="AK61" s="12">
        <f t="shared" si="14"/>
        <v>1</v>
      </c>
      <c r="AL61" s="12">
        <f t="shared" si="15"/>
        <v>1</v>
      </c>
      <c r="AM61" s="12">
        <f t="shared" si="16"/>
        <v>1</v>
      </c>
    </row>
    <row r="62" spans="1:39" ht="12" customHeight="1" x14ac:dyDescent="0.15">
      <c r="A62" s="5">
        <f t="shared" si="0"/>
        <v>0</v>
      </c>
      <c r="B62" s="5">
        <f t="shared" si="1"/>
        <v>0</v>
      </c>
      <c r="C62" s="14">
        <f t="shared" si="17"/>
        <v>156</v>
      </c>
      <c r="F62" s="242">
        <f>VLOOKUP(C62,Blad1!$A:$C,3,0)</f>
        <v>209</v>
      </c>
      <c r="G62" s="67" t="str">
        <f t="shared" si="18"/>
        <v/>
      </c>
      <c r="H62" s="4" t="str">
        <f>IF(G62="I",$K62,IF(G62="II",$K62-SUM(H$8:H61),IF(G62="III",$K62-SUM(H$8:H61),IF(G62="IV",$K62-SUM(H$8:H61),IF(G62="V",1-SUM(H$8:H61)," ")))))</f>
        <v xml:space="preserve"> </v>
      </c>
      <c r="I62" s="68" t="str">
        <f t="shared" si="24"/>
        <v/>
      </c>
      <c r="J62" s="43" t="str">
        <f>IF(I62="A",$K62,IF(I62="B",$K62-SUM(J$8:J61),IF(I62="C",$K62-SUM(J$8:J61),IF(I62="D",$K62-SUM(J$8:J61),IF(I62="E",1-SUM(J$8:J61)," ")))))</f>
        <v xml:space="preserve"> </v>
      </c>
      <c r="K62" s="1">
        <f>IF(C$4=0,0,(SUM(D$8:D62)/C$4))</f>
        <v>0</v>
      </c>
      <c r="L62" s="9" t="str">
        <f t="shared" si="3"/>
        <v xml:space="preserve"> </v>
      </c>
      <c r="M62" s="2" t="str">
        <f>IF(U62=2,K62,IF(W62=2,K62-SUM(M$8:M61),IF(X62=2,K62-SUM(M$8:M61),IF(X61=2,1-SUM(M$8:M61)," "))))</f>
        <v xml:space="preserve"> </v>
      </c>
      <c r="N62" s="1" t="str">
        <f t="shared" si="4"/>
        <v xml:space="preserve"> </v>
      </c>
      <c r="P62" s="3" t="str">
        <f>IF(O62="Plus",$K62,IF(O62="Basis",$K62-SUM(P$8:P61),IF(O62="Breedte",$K62-SUM(P$8:P61),IF(O61="Breedte",1-SUM(P$8:P61)," "))))</f>
        <v xml:space="preserve"> </v>
      </c>
      <c r="Q62" s="57" t="str">
        <f t="shared" si="20"/>
        <v/>
      </c>
      <c r="R62" s="124">
        <f t="shared" si="19"/>
        <v>209</v>
      </c>
      <c r="S62" s="12">
        <f t="shared" si="5"/>
        <v>156</v>
      </c>
      <c r="T62" s="18">
        <f t="shared" si="6"/>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7"/>
        <v>1</v>
      </c>
      <c r="Z62" s="12">
        <f t="shared" si="8"/>
        <v>1</v>
      </c>
      <c r="AA62" s="12">
        <f t="shared" si="9"/>
        <v>1</v>
      </c>
      <c r="AB62" s="12">
        <f t="shared" si="10"/>
        <v>1</v>
      </c>
      <c r="AD62" s="12">
        <f t="shared" si="11"/>
        <v>156</v>
      </c>
      <c r="AE62" s="18">
        <f t="shared" si="12"/>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3"/>
        <v>1</v>
      </c>
      <c r="AK62" s="12">
        <f t="shared" si="14"/>
        <v>1</v>
      </c>
      <c r="AL62" s="12">
        <f t="shared" si="15"/>
        <v>1</v>
      </c>
      <c r="AM62" s="12">
        <f t="shared" si="16"/>
        <v>1</v>
      </c>
    </row>
    <row r="63" spans="1:39" ht="12" customHeight="1" x14ac:dyDescent="0.15">
      <c r="A63" s="5">
        <f t="shared" si="0"/>
        <v>0</v>
      </c>
      <c r="B63" s="5">
        <f t="shared" si="1"/>
        <v>0</v>
      </c>
      <c r="C63" s="14">
        <f t="shared" si="17"/>
        <v>155</v>
      </c>
      <c r="F63" s="242">
        <f>VLOOKUP(C63,Blad1!$A:$C,3,0)</f>
        <v>208</v>
      </c>
      <c r="G63" s="67" t="str">
        <f t="shared" si="18"/>
        <v/>
      </c>
      <c r="H63" s="4" t="str">
        <f>IF(G63="I",$K63,IF(G63="II",$K63-SUM(H$8:H62),IF(G63="III",$K63-SUM(H$8:H62),IF(G63="IV",$K63-SUM(H$8:H62),IF(G63="V",1-SUM(H$8:H62)," ")))))</f>
        <v xml:space="preserve"> </v>
      </c>
      <c r="I63" s="68" t="str">
        <f t="shared" si="24"/>
        <v/>
      </c>
      <c r="J63" s="43" t="str">
        <f>IF(I63="A",$K63,IF(I63="B",$K63-SUM(J$8:J62),IF(I63="C",$K63-SUM(J$8:J62),IF(I63="D",$K63-SUM(J$8:J62),IF(I63="E",1-SUM(J$8:J62)," ")))))</f>
        <v xml:space="preserve"> </v>
      </c>
      <c r="K63" s="1">
        <f>IF(C$4=0,0,(SUM(D$8:D63)/C$4))</f>
        <v>0</v>
      </c>
      <c r="L63" s="9" t="str">
        <f t="shared" si="3"/>
        <v xml:space="preserve"> </v>
      </c>
      <c r="M63" s="2" t="str">
        <f>IF(U63=2,K63,IF(W63=2,K63-SUM(M$8:M62),IF(X63=2,K63-SUM(M$8:M62),IF(X62=2,1-SUM(M$8:M62)," "))))</f>
        <v xml:space="preserve"> </v>
      </c>
      <c r="N63" s="1" t="str">
        <f t="shared" si="4"/>
        <v xml:space="preserve"> </v>
      </c>
      <c r="P63" s="3" t="str">
        <f>IF(O63="Plus",$K63,IF(O63="Basis",$K63-SUM(P$8:P62),IF(O63="Breedte",$K63-SUM(P$8:P62),IF(O62="Breedte",1-SUM(P$8:P62)," "))))</f>
        <v xml:space="preserve"> </v>
      </c>
      <c r="Q63" s="57" t="str">
        <f t="shared" si="20"/>
        <v/>
      </c>
      <c r="R63" s="124">
        <f t="shared" si="19"/>
        <v>208</v>
      </c>
      <c r="S63" s="12">
        <f t="shared" si="5"/>
        <v>155</v>
      </c>
      <c r="T63" s="18">
        <f t="shared" si="6"/>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7"/>
        <v>1</v>
      </c>
      <c r="Z63" s="12">
        <f t="shared" si="8"/>
        <v>1</v>
      </c>
      <c r="AA63" s="12">
        <f t="shared" si="9"/>
        <v>1</v>
      </c>
      <c r="AB63" s="12">
        <f t="shared" si="10"/>
        <v>1</v>
      </c>
      <c r="AD63" s="12">
        <f t="shared" si="11"/>
        <v>155</v>
      </c>
      <c r="AE63" s="18">
        <f t="shared" si="12"/>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3"/>
        <v>1</v>
      </c>
      <c r="AK63" s="12">
        <f t="shared" si="14"/>
        <v>1</v>
      </c>
      <c r="AL63" s="12">
        <f t="shared" si="15"/>
        <v>1</v>
      </c>
      <c r="AM63" s="12">
        <f t="shared" si="16"/>
        <v>1</v>
      </c>
    </row>
    <row r="64" spans="1:39" ht="12" customHeight="1" x14ac:dyDescent="0.15">
      <c r="A64" s="5">
        <f t="shared" si="0"/>
        <v>0</v>
      </c>
      <c r="B64" s="5">
        <f t="shared" si="1"/>
        <v>0</v>
      </c>
      <c r="C64" s="14">
        <f t="shared" si="17"/>
        <v>154</v>
      </c>
      <c r="F64" s="242">
        <f>VLOOKUP(C64,Blad1!$A:$C,3,0)</f>
        <v>208</v>
      </c>
      <c r="G64" s="67" t="str">
        <f t="shared" si="18"/>
        <v/>
      </c>
      <c r="H64" s="4" t="str">
        <f>IF(G64="I",$K64,IF(G64="II",$K64-SUM(H$8:H63),IF(G64="III",$K64-SUM(H$8:H63),IF(G64="IV",$K64-SUM(H$8:H63),IF(G64="V",1-SUM(H$8:H63)," ")))))</f>
        <v xml:space="preserve"> </v>
      </c>
      <c r="I64" s="68" t="str">
        <f t="shared" si="24"/>
        <v/>
      </c>
      <c r="J64" s="43" t="str">
        <f>IF(I64="A",$K64,IF(I64="B",$K64-SUM(J$8:J63),IF(I64="C",$K64-SUM(J$8:J63),IF(I64="D",$K64-SUM(J$8:J63),IF(I64="E",1-SUM(J$8:J63)," ")))))</f>
        <v xml:space="preserve"> </v>
      </c>
      <c r="K64" s="1">
        <f>IF(C$4=0,0,(SUM(D$8:D64)/C$4))</f>
        <v>0</v>
      </c>
      <c r="L64" s="9" t="str">
        <f t="shared" si="3"/>
        <v xml:space="preserve"> </v>
      </c>
      <c r="M64" s="2" t="str">
        <f>IF(U64=2,K64,IF(W64=2,K64-SUM(M$8:M63),IF(X64=2,K64-SUM(M$8:M63),IF(X63=2,1-SUM(M$8:M63)," "))))</f>
        <v xml:space="preserve"> </v>
      </c>
      <c r="N64" s="1" t="str">
        <f t="shared" si="4"/>
        <v xml:space="preserve"> </v>
      </c>
      <c r="P64" s="3" t="str">
        <f>IF(O64="Plus",$K64,IF(O64="Basis",$K64-SUM(P$8:P63),IF(O64="Breedte",$K64-SUM(P$8:P63),IF(O63="Breedte",1-SUM(P$8:P63)," "))))</f>
        <v xml:space="preserve"> </v>
      </c>
      <c r="Q64" s="57" t="str">
        <f t="shared" si="20"/>
        <v/>
      </c>
      <c r="R64" s="124">
        <f t="shared" si="19"/>
        <v>208</v>
      </c>
      <c r="S64" s="12">
        <f t="shared" si="5"/>
        <v>154</v>
      </c>
      <c r="T64" s="18">
        <f t="shared" si="6"/>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7"/>
        <v>1</v>
      </c>
      <c r="Z64" s="12">
        <f t="shared" si="8"/>
        <v>1</v>
      </c>
      <c r="AA64" s="12">
        <f t="shared" si="9"/>
        <v>1</v>
      </c>
      <c r="AB64" s="12">
        <f t="shared" si="10"/>
        <v>1</v>
      </c>
      <c r="AD64" s="12">
        <f t="shared" si="11"/>
        <v>154</v>
      </c>
      <c r="AE64" s="18">
        <f t="shared" si="12"/>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3"/>
        <v>1</v>
      </c>
      <c r="AK64" s="12">
        <f t="shared" si="14"/>
        <v>1</v>
      </c>
      <c r="AL64" s="12">
        <f t="shared" si="15"/>
        <v>1</v>
      </c>
      <c r="AM64" s="12">
        <f t="shared" si="16"/>
        <v>1</v>
      </c>
    </row>
    <row r="65" spans="1:39" ht="12" customHeight="1" x14ac:dyDescent="0.15">
      <c r="A65" s="5">
        <f t="shared" si="0"/>
        <v>0</v>
      </c>
      <c r="B65" s="5">
        <f t="shared" si="1"/>
        <v>0</v>
      </c>
      <c r="C65" s="14">
        <f t="shared" si="17"/>
        <v>153</v>
      </c>
      <c r="F65" s="242">
        <f>VLOOKUP(C65,Blad1!$A:$C,3,0)</f>
        <v>207</v>
      </c>
      <c r="G65" s="67" t="str">
        <f t="shared" si="18"/>
        <v/>
      </c>
      <c r="H65" s="4" t="str">
        <f>IF(G65="I",$K65,IF(G65="II",$K65-SUM(H$8:H64),IF(G65="III",$K65-SUM(H$8:H64),IF(G65="IV",$K65-SUM(H$8:H64),IF(G65="V",1-SUM(H$8:H64)," ")))))</f>
        <v xml:space="preserve"> </v>
      </c>
      <c r="I65" s="68" t="str">
        <f t="shared" si="24"/>
        <v/>
      </c>
      <c r="J65" s="43" t="str">
        <f>IF(I65="A",$K65,IF(I65="B",$K65-SUM(J$8:J64),IF(I65="C",$K65-SUM(J$8:J64),IF(I65="D",$K65-SUM(J$8:J64),IF(I65="E",1-SUM(J$8:J64)," ")))))</f>
        <v xml:space="preserve"> </v>
      </c>
      <c r="K65" s="1">
        <f>IF(C$4=0,0,(SUM(D$8:D65)/C$4))</f>
        <v>0</v>
      </c>
      <c r="L65" s="9" t="str">
        <f t="shared" si="3"/>
        <v xml:space="preserve"> </v>
      </c>
      <c r="M65" s="2" t="str">
        <f>IF(U65=2,K65,IF(W65=2,K65-SUM(M$8:M64),IF(X65=2,K65-SUM(M$8:M64),IF(X64=2,1-SUM(M$8:M64)," "))))</f>
        <v xml:space="preserve"> </v>
      </c>
      <c r="N65" s="1" t="str">
        <f t="shared" si="4"/>
        <v xml:space="preserve"> </v>
      </c>
      <c r="P65" s="3" t="str">
        <f>IF(O65="Plus",$K65,IF(O65="Basis",$K65-SUM(P$8:P64),IF(O65="Breedte",$K65-SUM(P$8:P64),IF(O64="Breedte",1-SUM(P$8:P64)," "))))</f>
        <v xml:space="preserve"> </v>
      </c>
      <c r="Q65" s="57" t="str">
        <f t="shared" si="20"/>
        <v/>
      </c>
      <c r="R65" s="124">
        <f t="shared" si="19"/>
        <v>207</v>
      </c>
      <c r="S65" s="12">
        <f t="shared" si="5"/>
        <v>153</v>
      </c>
      <c r="T65" s="18">
        <f t="shared" si="6"/>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7"/>
        <v>1</v>
      </c>
      <c r="Z65" s="12">
        <f t="shared" si="8"/>
        <v>1</v>
      </c>
      <c r="AA65" s="12">
        <f t="shared" si="9"/>
        <v>1</v>
      </c>
      <c r="AB65" s="12">
        <f t="shared" si="10"/>
        <v>1</v>
      </c>
      <c r="AD65" s="12">
        <f t="shared" si="11"/>
        <v>153</v>
      </c>
      <c r="AE65" s="18">
        <f t="shared" si="12"/>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3"/>
        <v>1</v>
      </c>
      <c r="AK65" s="12">
        <f t="shared" si="14"/>
        <v>1</v>
      </c>
      <c r="AL65" s="12">
        <f t="shared" si="15"/>
        <v>1</v>
      </c>
      <c r="AM65" s="12">
        <f t="shared" si="16"/>
        <v>1</v>
      </c>
    </row>
    <row r="66" spans="1:39" ht="12" customHeight="1" x14ac:dyDescent="0.15">
      <c r="A66" s="5">
        <f t="shared" si="0"/>
        <v>0</v>
      </c>
      <c r="B66" s="5">
        <f t="shared" si="1"/>
        <v>0</v>
      </c>
      <c r="C66" s="14">
        <f t="shared" si="17"/>
        <v>152</v>
      </c>
      <c r="F66" s="242">
        <f>VLOOKUP(C66,Blad1!$A:$C,3,0)</f>
        <v>207</v>
      </c>
      <c r="G66" s="67" t="str">
        <f t="shared" si="18"/>
        <v/>
      </c>
      <c r="H66" s="4" t="str">
        <f>IF(G66="I",$K66,IF(G66="II",$K66-SUM(H$8:H65),IF(G66="III",$K66-SUM(H$8:H65),IF(G66="IV",$K66-SUM(H$8:H65),IF(G66="V",1-SUM(H$8:H65)," ")))))</f>
        <v xml:space="preserve"> </v>
      </c>
      <c r="I66" s="68" t="str">
        <f t="shared" si="24"/>
        <v/>
      </c>
      <c r="J66" s="43" t="str">
        <f>IF(I66="A",$K66,IF(I66="B",$K66-SUM(J$8:J65),IF(I66="C",$K66-SUM(J$8:J65),IF(I66="D",$K66-SUM(J$8:J65),IF(I66="E",1-SUM(J$8:J65)," ")))))</f>
        <v xml:space="preserve"> </v>
      </c>
      <c r="K66" s="1">
        <f>IF(C$4=0,0,(SUM(D$8:D66)/C$4))</f>
        <v>0</v>
      </c>
      <c r="L66" s="9" t="str">
        <f t="shared" si="3"/>
        <v xml:space="preserve"> </v>
      </c>
      <c r="M66" s="2" t="str">
        <f>IF(U66=2,K66,IF(W66=2,K66-SUM(M$8:M65),IF(X66=2,K66-SUM(M$8:M65),IF(X65=2,1-SUM(M$8:M65)," "))))</f>
        <v xml:space="preserve"> </v>
      </c>
      <c r="N66" s="1" t="str">
        <f t="shared" si="4"/>
        <v xml:space="preserve"> </v>
      </c>
      <c r="P66" s="3" t="str">
        <f>IF(O66="Plus",$K66,IF(O66="Basis",$K66-SUM(P$8:P65),IF(O66="Breedte",$K66-SUM(P$8:P65),IF(O65="Breedte",1-SUM(P$8:P65)," "))))</f>
        <v xml:space="preserve"> </v>
      </c>
      <c r="Q66" s="57" t="str">
        <f t="shared" si="20"/>
        <v/>
      </c>
      <c r="R66" s="124">
        <f t="shared" si="19"/>
        <v>207</v>
      </c>
      <c r="S66" s="12">
        <f t="shared" si="5"/>
        <v>152</v>
      </c>
      <c r="T66" s="18">
        <f t="shared" si="6"/>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7"/>
        <v>1</v>
      </c>
      <c r="Z66" s="12">
        <f t="shared" si="8"/>
        <v>1</v>
      </c>
      <c r="AA66" s="12">
        <f t="shared" si="9"/>
        <v>1</v>
      </c>
      <c r="AB66" s="12">
        <f t="shared" si="10"/>
        <v>1</v>
      </c>
      <c r="AD66" s="12">
        <f t="shared" si="11"/>
        <v>152</v>
      </c>
      <c r="AE66" s="18">
        <f t="shared" si="12"/>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3"/>
        <v>1</v>
      </c>
      <c r="AK66" s="12">
        <f t="shared" si="14"/>
        <v>1</v>
      </c>
      <c r="AL66" s="12">
        <f t="shared" si="15"/>
        <v>1</v>
      </c>
      <c r="AM66" s="12">
        <f t="shared" si="16"/>
        <v>1</v>
      </c>
    </row>
    <row r="67" spans="1:39" ht="12" customHeight="1" x14ac:dyDescent="0.15">
      <c r="A67" s="5">
        <f t="shared" si="0"/>
        <v>0</v>
      </c>
      <c r="B67" s="5">
        <f t="shared" si="1"/>
        <v>0</v>
      </c>
      <c r="C67" s="14">
        <f t="shared" si="17"/>
        <v>151</v>
      </c>
      <c r="F67" s="242">
        <f>VLOOKUP(C67,Blad1!$A:$C,3,0)</f>
        <v>206</v>
      </c>
      <c r="G67" s="67" t="str">
        <f t="shared" si="18"/>
        <v/>
      </c>
      <c r="H67" s="4" t="str">
        <f>IF(G67="I",$K67,IF(G67="II",$K67-SUM(H$8:H66),IF(G67="III",$K67-SUM(H$8:H66),IF(G67="IV",$K67-SUM(H$8:H66),IF(G67="V",1-SUM(H$8:H66)," ")))))</f>
        <v xml:space="preserve"> </v>
      </c>
      <c r="I67" s="68" t="str">
        <f t="shared" si="24"/>
        <v/>
      </c>
      <c r="J67" s="43" t="str">
        <f>IF(I67="A",$K67,IF(I67="B",$K67-SUM(J$8:J66),IF(I67="C",$K67-SUM(J$8:J66),IF(I67="D",$K67-SUM(J$8:J66),IF(I67="E",1-SUM(J$8:J66)," ")))))</f>
        <v xml:space="preserve"> </v>
      </c>
      <c r="K67" s="1">
        <f>IF(C$4=0,0,(SUM(D$8:D67)/C$4))</f>
        <v>0</v>
      </c>
      <c r="L67" s="9" t="str">
        <f t="shared" si="3"/>
        <v xml:space="preserve"> </v>
      </c>
      <c r="M67" s="2" t="str">
        <f>IF(U67=2,K67,IF(W67=2,K67-SUM(M$8:M66),IF(X67=2,K67-SUM(M$8:M66),IF(X66=2,1-SUM(M$8:M66)," "))))</f>
        <v xml:space="preserve"> </v>
      </c>
      <c r="N67" s="1" t="str">
        <f t="shared" si="4"/>
        <v xml:space="preserve"> </v>
      </c>
      <c r="P67" s="3" t="str">
        <f>IF(O67="Plus",$K67,IF(O67="Basis",$K67-SUM(P$8:P66),IF(O67="Breedte",$K67-SUM(P$8:P66),IF(O66="Breedte",1-SUM(P$8:P66)," "))))</f>
        <v xml:space="preserve"> </v>
      </c>
      <c r="Q67" s="57" t="str">
        <f t="shared" si="20"/>
        <v/>
      </c>
      <c r="R67" s="124">
        <f t="shared" si="19"/>
        <v>206</v>
      </c>
      <c r="S67" s="12">
        <f t="shared" si="5"/>
        <v>151</v>
      </c>
      <c r="T67" s="18">
        <f t="shared" si="6"/>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7"/>
        <v>1</v>
      </c>
      <c r="Z67" s="12">
        <f t="shared" si="8"/>
        <v>1</v>
      </c>
      <c r="AA67" s="12">
        <f t="shared" si="9"/>
        <v>1</v>
      </c>
      <c r="AB67" s="12">
        <f t="shared" si="10"/>
        <v>1</v>
      </c>
      <c r="AD67" s="12">
        <f t="shared" si="11"/>
        <v>151</v>
      </c>
      <c r="AE67" s="18">
        <f t="shared" si="12"/>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3"/>
        <v>1</v>
      </c>
      <c r="AK67" s="12">
        <f t="shared" si="14"/>
        <v>1</v>
      </c>
      <c r="AL67" s="12">
        <f t="shared" si="15"/>
        <v>1</v>
      </c>
      <c r="AM67" s="12">
        <f t="shared" si="16"/>
        <v>1</v>
      </c>
    </row>
    <row r="68" spans="1:39" ht="12" customHeight="1" x14ac:dyDescent="0.15">
      <c r="A68" s="5">
        <f t="shared" si="0"/>
        <v>0</v>
      </c>
      <c r="B68" s="5">
        <f t="shared" si="1"/>
        <v>0</v>
      </c>
      <c r="C68" s="14">
        <f t="shared" si="17"/>
        <v>150</v>
      </c>
      <c r="F68" s="242">
        <f>VLOOKUP(C68,Blad1!$A:$C,3,0)</f>
        <v>206</v>
      </c>
      <c r="G68" s="67" t="str">
        <f t="shared" si="18"/>
        <v/>
      </c>
      <c r="H68" s="4" t="str">
        <f>IF(G68="I",$K68,IF(G68="II",$K68-SUM(H$8:H67),IF(G68="III",$K68-SUM(H$8:H67),IF(G68="IV",$K68-SUM(H$8:H67),IF(G68="V",1-SUM(H$8:H67)," ")))))</f>
        <v xml:space="preserve"> </v>
      </c>
      <c r="I68" s="68" t="str">
        <f t="shared" si="24"/>
        <v/>
      </c>
      <c r="J68" s="43" t="str">
        <f>IF(I68="A",$K68,IF(I68="B",$K68-SUM(J$8:J67),IF(I68="C",$K68-SUM(J$8:J67),IF(I68="D",$K68-SUM(J$8:J67),IF(I68="E",1-SUM(J$8:J67)," ")))))</f>
        <v xml:space="preserve"> </v>
      </c>
      <c r="K68" s="1">
        <f>IF(C$4=0,0,(SUM(D$8:D68)/C$4))</f>
        <v>0</v>
      </c>
      <c r="L68" s="9" t="str">
        <f t="shared" si="3"/>
        <v xml:space="preserve"> </v>
      </c>
      <c r="M68" s="2" t="str">
        <f>IF(U68=2,K68,IF(W68=2,K68-SUM(M$8:M67),IF(X68=2,K68-SUM(M$8:M67),IF(X67=2,1-SUM(M$8:M67)," "))))</f>
        <v xml:space="preserve"> </v>
      </c>
      <c r="N68" s="1" t="str">
        <f t="shared" si="4"/>
        <v xml:space="preserve"> </v>
      </c>
      <c r="P68" s="3" t="str">
        <f>IF(O68="Plus",$K68,IF(O68="Basis",$K68-SUM(P$8:P67),IF(O68="Breedte",$K68-SUM(P$8:P67),IF(O67="Breedte",1-SUM(P$8:P67)," "))))</f>
        <v xml:space="preserve"> </v>
      </c>
      <c r="Q68" s="57" t="str">
        <f t="shared" si="20"/>
        <v/>
      </c>
      <c r="R68" s="124">
        <f t="shared" si="19"/>
        <v>206</v>
      </c>
      <c r="S68" s="12">
        <f t="shared" si="5"/>
        <v>150</v>
      </c>
      <c r="T68" s="18">
        <f t="shared" si="6"/>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7"/>
        <v>1</v>
      </c>
      <c r="Z68" s="12">
        <f t="shared" si="8"/>
        <v>1</v>
      </c>
      <c r="AA68" s="12">
        <f t="shared" si="9"/>
        <v>1</v>
      </c>
      <c r="AB68" s="12">
        <f t="shared" si="10"/>
        <v>1</v>
      </c>
      <c r="AD68" s="12">
        <f t="shared" si="11"/>
        <v>150</v>
      </c>
      <c r="AE68" s="18">
        <f t="shared" si="12"/>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3"/>
        <v>1</v>
      </c>
      <c r="AK68" s="12">
        <f t="shared" si="14"/>
        <v>1</v>
      </c>
      <c r="AL68" s="12">
        <f t="shared" si="15"/>
        <v>1</v>
      </c>
      <c r="AM68" s="12">
        <f t="shared" si="16"/>
        <v>1</v>
      </c>
    </row>
    <row r="69" spans="1:39" ht="12" customHeight="1" x14ac:dyDescent="0.15">
      <c r="A69" s="5">
        <f t="shared" si="0"/>
        <v>0</v>
      </c>
      <c r="B69" s="5">
        <f t="shared" si="1"/>
        <v>0</v>
      </c>
      <c r="C69" s="14">
        <f t="shared" si="17"/>
        <v>149</v>
      </c>
      <c r="F69" s="242">
        <f>VLOOKUP(C69,Blad1!$A:$C,3,0)</f>
        <v>205</v>
      </c>
      <c r="G69" s="67" t="str">
        <f t="shared" si="18"/>
        <v/>
      </c>
      <c r="H69" s="4" t="str">
        <f>IF(G69="I",$K69,IF(G69="II",$K69-SUM(H$8:H68),IF(G69="III",$K69-SUM(H$8:H68),IF(G69="IV",$K69-SUM(H$8:H68),IF(G69="V",1-SUM(H$8:H68)," ")))))</f>
        <v xml:space="preserve"> </v>
      </c>
      <c r="I69" s="68" t="str">
        <f t="shared" si="24"/>
        <v/>
      </c>
      <c r="J69" s="43" t="str">
        <f>IF(I69="A",$K69,IF(I69="B",$K69-SUM(J$8:J68),IF(I69="C",$K69-SUM(J$8:J68),IF(I69="D",$K69-SUM(J$8:J68),IF(I69="E",1-SUM(J$8:J68)," ")))))</f>
        <v xml:space="preserve"> </v>
      </c>
      <c r="K69" s="1">
        <f>IF(C$4=0,0,(SUM(D$8:D69)/C$4))</f>
        <v>0</v>
      </c>
      <c r="L69" s="9" t="str">
        <f t="shared" si="3"/>
        <v xml:space="preserve"> </v>
      </c>
      <c r="M69" s="2" t="str">
        <f>IF(U69=2,K69,IF(W69=2,K69-SUM(M$8:M68),IF(X69=2,K69-SUM(M$8:M68),IF(X68=2,1-SUM(M$8:M68)," "))))</f>
        <v xml:space="preserve"> </v>
      </c>
      <c r="N69" s="1" t="str">
        <f t="shared" si="4"/>
        <v xml:space="preserve"> </v>
      </c>
      <c r="P69" s="3" t="str">
        <f>IF(O69="Plus",$K69,IF(O69="Basis",$K69-SUM(P$8:P68),IF(O69="Breedte",$K69-SUM(P$8:P68),IF(O68="Breedte",1-SUM(P$8:P68)," "))))</f>
        <v xml:space="preserve"> </v>
      </c>
      <c r="Q69" s="57" t="str">
        <f t="shared" si="20"/>
        <v/>
      </c>
      <c r="R69" s="124">
        <f t="shared" si="19"/>
        <v>205</v>
      </c>
      <c r="S69" s="12">
        <f t="shared" si="5"/>
        <v>149</v>
      </c>
      <c r="T69" s="18">
        <f t="shared" si="6"/>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7"/>
        <v>1</v>
      </c>
      <c r="Z69" s="12">
        <f t="shared" si="8"/>
        <v>1</v>
      </c>
      <c r="AA69" s="12">
        <f t="shared" si="9"/>
        <v>1</v>
      </c>
      <c r="AB69" s="12">
        <f t="shared" si="10"/>
        <v>1</v>
      </c>
      <c r="AD69" s="12">
        <f t="shared" si="11"/>
        <v>149</v>
      </c>
      <c r="AE69" s="18">
        <f t="shared" si="12"/>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3"/>
        <v>1</v>
      </c>
      <c r="AK69" s="12">
        <f t="shared" si="14"/>
        <v>1</v>
      </c>
      <c r="AL69" s="12">
        <f t="shared" si="15"/>
        <v>1</v>
      </c>
      <c r="AM69" s="12">
        <f t="shared" si="16"/>
        <v>1</v>
      </c>
    </row>
    <row r="70" spans="1:39" ht="12" customHeight="1" x14ac:dyDescent="0.15">
      <c r="A70" s="5">
        <f t="shared" si="0"/>
        <v>0</v>
      </c>
      <c r="B70" s="5">
        <f t="shared" si="1"/>
        <v>0</v>
      </c>
      <c r="C70" s="14">
        <f t="shared" si="17"/>
        <v>148</v>
      </c>
      <c r="F70" s="242">
        <f>VLOOKUP(C70,Blad1!$A:$C,3,0)</f>
        <v>204</v>
      </c>
      <c r="G70" s="67" t="str">
        <f t="shared" si="18"/>
        <v/>
      </c>
      <c r="H70" s="4" t="str">
        <f>IF(G70="I",$K70,IF(G70="II",$K70-SUM(H$8:H69),IF(G70="III",$K70-SUM(H$8:H69),IF(G70="IV",$K70-SUM(H$8:H69),IF(G70="V",1-SUM(H$8:H69)," ")))))</f>
        <v xml:space="preserve"> </v>
      </c>
      <c r="I70" s="68" t="str">
        <f t="shared" si="24"/>
        <v/>
      </c>
      <c r="J70" s="43" t="str">
        <f>IF(I70="A",$K70,IF(I70="B",$K70-SUM(J$8:J69),IF(I70="C",$K70-SUM(J$8:J69),IF(I70="D",$K70-SUM(J$8:J69),IF(I70="E",1-SUM(J$8:J69)," ")))))</f>
        <v xml:space="preserve"> </v>
      </c>
      <c r="K70" s="1">
        <f>IF(C$4=0,0,(SUM(D$8:D70)/C$4))</f>
        <v>0</v>
      </c>
      <c r="L70" s="9" t="str">
        <f t="shared" si="3"/>
        <v xml:space="preserve"> </v>
      </c>
      <c r="M70" s="2" t="str">
        <f>IF(U70=2,K70,IF(W70=2,K70-SUM(M$8:M69),IF(X70=2,K70-SUM(M$8:M69),IF(X69=2,1-SUM(M$8:M69)," "))))</f>
        <v xml:space="preserve"> </v>
      </c>
      <c r="N70" s="1" t="str">
        <f t="shared" si="4"/>
        <v xml:space="preserve"> </v>
      </c>
      <c r="P70" s="3" t="str">
        <f>IF(O70="Plus",$K70,IF(O70="Basis",$K70-SUM(P$8:P69),IF(O70="Breedte",$K70-SUM(P$8:P69),IF(O69="Breedte",1-SUM(P$8:P69)," "))))</f>
        <v xml:space="preserve"> </v>
      </c>
      <c r="Q70" s="57" t="str">
        <f t="shared" si="20"/>
        <v/>
      </c>
      <c r="R70" s="124">
        <f t="shared" si="19"/>
        <v>204</v>
      </c>
      <c r="S70" s="12">
        <f t="shared" si="5"/>
        <v>148</v>
      </c>
      <c r="T70" s="18">
        <f t="shared" si="6"/>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7"/>
        <v>1</v>
      </c>
      <c r="Z70" s="12">
        <f t="shared" si="8"/>
        <v>1</v>
      </c>
      <c r="AA70" s="12">
        <f t="shared" si="9"/>
        <v>1</v>
      </c>
      <c r="AB70" s="12">
        <f t="shared" si="10"/>
        <v>1</v>
      </c>
      <c r="AD70" s="12">
        <f t="shared" si="11"/>
        <v>148</v>
      </c>
      <c r="AE70" s="18">
        <f t="shared" si="12"/>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3"/>
        <v>1</v>
      </c>
      <c r="AK70" s="12">
        <f t="shared" si="14"/>
        <v>1</v>
      </c>
      <c r="AL70" s="12">
        <f t="shared" si="15"/>
        <v>1</v>
      </c>
      <c r="AM70" s="12">
        <f t="shared" si="16"/>
        <v>1</v>
      </c>
    </row>
    <row r="71" spans="1:39" ht="12" customHeight="1" x14ac:dyDescent="0.15">
      <c r="A71" s="5">
        <f t="shared" si="0"/>
        <v>0</v>
      </c>
      <c r="B71" s="5">
        <f t="shared" si="1"/>
        <v>20</v>
      </c>
      <c r="C71" s="14">
        <f t="shared" si="17"/>
        <v>147</v>
      </c>
      <c r="F71" s="242">
        <f>VLOOKUP(C71,Blad1!$A:$C,3,0)</f>
        <v>204</v>
      </c>
      <c r="G71" s="67" t="str">
        <f t="shared" si="18"/>
        <v>II</v>
      </c>
      <c r="H71" s="4">
        <f>IF(G71="I",$K71,IF(G71="II",$K71-SUM(H$8:H70),IF(G71="III",$K71-SUM(H$8:H70),IF(G71="IV",$K71-SUM(H$8:H70),IF(G71="V",1-SUM(H$8:H70)," ")))))</f>
        <v>0</v>
      </c>
      <c r="I71" s="68" t="str">
        <f t="shared" si="24"/>
        <v/>
      </c>
      <c r="J71" s="43" t="str">
        <f>IF(I71="A",$K71,IF(I71="B",$K71-SUM(J$8:J70),IF(I71="C",$K71-SUM(J$8:J70),IF(I71="D",$K71-SUM(J$8:J70),IF(I71="E",1-SUM(J$8:J70)," ")))))</f>
        <v xml:space="preserve"> </v>
      </c>
      <c r="K71" s="1">
        <f>IF(C$4=0,0,(SUM(D$8:D71)/C$4))</f>
        <v>0</v>
      </c>
      <c r="L71" s="9" t="str">
        <f t="shared" si="3"/>
        <v xml:space="preserve"> </v>
      </c>
      <c r="M71" s="2" t="str">
        <f>IF(U71=2,K71,IF(W71=2,K71-SUM(M$8:M70),IF(X71=2,K71-SUM(M$8:M70),IF(X70=2,1-SUM(M$8:M70)," "))))</f>
        <v xml:space="preserve"> </v>
      </c>
      <c r="N71" s="1" t="str">
        <f t="shared" si="4"/>
        <v xml:space="preserve"> </v>
      </c>
      <c r="P71" s="3" t="str">
        <f>IF(O71="Plus",$K71,IF(O71="Basis",$K71-SUM(P$8:P70),IF(O71="Breedte",$K71-SUM(P$8:P70),IF(O70="Breedte",1-SUM(P$8:P70)," "))))</f>
        <v xml:space="preserve"> </v>
      </c>
      <c r="Q71" s="57" t="str">
        <f t="shared" si="20"/>
        <v/>
      </c>
      <c r="R71" s="124">
        <f t="shared" si="19"/>
        <v>204</v>
      </c>
      <c r="S71" s="12">
        <f t="shared" si="5"/>
        <v>147</v>
      </c>
      <c r="T71" s="18">
        <f t="shared" si="6"/>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7"/>
        <v>1</v>
      </c>
      <c r="Z71" s="12">
        <f t="shared" si="8"/>
        <v>1</v>
      </c>
      <c r="AA71" s="12">
        <f t="shared" si="9"/>
        <v>1</v>
      </c>
      <c r="AB71" s="12">
        <f t="shared" si="10"/>
        <v>1</v>
      </c>
      <c r="AD71" s="12">
        <f t="shared" si="11"/>
        <v>147</v>
      </c>
      <c r="AE71" s="18">
        <f t="shared" si="12"/>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3"/>
        <v>1</v>
      </c>
      <c r="AK71" s="12">
        <f t="shared" si="14"/>
        <v>1</v>
      </c>
      <c r="AL71" s="12">
        <f t="shared" si="15"/>
        <v>1</v>
      </c>
      <c r="AM71" s="12">
        <f t="shared" si="16"/>
        <v>1</v>
      </c>
    </row>
    <row r="72" spans="1:39" ht="12" customHeight="1" x14ac:dyDescent="0.15">
      <c r="A72" s="5">
        <f t="shared" ref="A72:A135" si="25">IF(I72="A",25,IF(I72="B",25,IF(I72="C",25,IF(I72="D",15,IF(I72="E",10,0)))))</f>
        <v>0</v>
      </c>
      <c r="B72" s="5">
        <f t="shared" ref="B72:B135" si="26">IF(G72="I",20,IF(G72="II",20,IF(G72="III",20,IF(G72="IV",20,IF(G72="V",20,0)))))</f>
        <v>0</v>
      </c>
      <c r="C72" s="14">
        <f t="shared" si="17"/>
        <v>146</v>
      </c>
      <c r="F72" s="242">
        <f>VLOOKUP(C72,Blad1!$A:$C,3,0)</f>
        <v>203</v>
      </c>
      <c r="G72" s="67" t="str">
        <f t="shared" si="18"/>
        <v/>
      </c>
      <c r="H72" s="4" t="str">
        <f>IF(G72="I",$K72,IF(G72="II",$K72-SUM(H$8:H71),IF(G72="III",$K72-SUM(H$8:H71),IF(G72="IV",$K72-SUM(H$8:H71),IF(G72="V",1-SUM(H$8:H71)," ")))))</f>
        <v xml:space="preserve"> </v>
      </c>
      <c r="I72" s="68" t="str">
        <f t="shared" si="24"/>
        <v/>
      </c>
      <c r="J72" s="43" t="str">
        <f>IF(I72="A",$K72,IF(I72="B",$K72-SUM(J$8:J71),IF(I72="C",$K72-SUM(J$8:J71),IF(I72="D",$K72-SUM(J$8:J71),IF(I72="E",1-SUM(J$8:J71)," ")))))</f>
        <v xml:space="preserve"> </v>
      </c>
      <c r="K72" s="1">
        <f>IF(C$4=0,0,(SUM(D$8:D72)/C$4))</f>
        <v>0</v>
      </c>
      <c r="L72" s="9" t="str">
        <f t="shared" ref="L72:L135" si="27">IF(U72=2,"Plus",IF(W72=2,"Basis",IF(X72=2,"Breedte"," ")))</f>
        <v xml:space="preserve"> </v>
      </c>
      <c r="M72" s="2" t="str">
        <f>IF(U72=2,K72,IF(W72=2,K72-SUM(M$8:M71),IF(X72=2,K72-SUM(M$8:M71),IF(X71=2,1-SUM(M$8:M71)," "))))</f>
        <v xml:space="preserve"> </v>
      </c>
      <c r="N72" s="1" t="str">
        <f t="shared" ref="N72:N135" si="28">IF(OR(O72="Plus",O72="Basis",O72="Breedte"),K72," ")</f>
        <v xml:space="preserve"> </v>
      </c>
      <c r="P72" s="3" t="str">
        <f>IF(O72="Plus",$K72,IF(O72="Basis",$K72-SUM(P$8:P71),IF(O72="Breedte",$K72-SUM(P$8:P71),IF(O71="Breedte",1-SUM(P$8:P71)," "))))</f>
        <v xml:space="preserve"> </v>
      </c>
      <c r="Q72" s="57" t="str">
        <f t="shared" si="20"/>
        <v/>
      </c>
      <c r="R72" s="124">
        <f t="shared" si="19"/>
        <v>203</v>
      </c>
      <c r="S72" s="12">
        <f t="shared" ref="S72:S135" si="29">C72</f>
        <v>146</v>
      </c>
      <c r="T72" s="18">
        <f t="shared" ref="T72:T135" si="30">K72</f>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ref="Y72:Y135" si="31">IF(D72=0,1,ABS(K72-0.2))</f>
        <v>1</v>
      </c>
      <c r="Z72" s="12">
        <f t="shared" ref="Z72:Z135" si="32">IF(D72=0,1,ABS(K72-0.5))</f>
        <v>1</v>
      </c>
      <c r="AA72" s="12">
        <f t="shared" ref="AA72:AA135" si="33">IF(D72=0,1,ABS(K72-0.8))</f>
        <v>1</v>
      </c>
      <c r="AB72" s="12">
        <f t="shared" ref="AB72:AB135" si="34">IF(D72=0,1,ABS(K72-1))</f>
        <v>1</v>
      </c>
      <c r="AD72" s="12">
        <f t="shared" ref="AD72:AD135" si="35">S72</f>
        <v>146</v>
      </c>
      <c r="AE72" s="18">
        <f t="shared" ref="AE72:AE135" si="36">K72</f>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ref="AJ72:AJ135" si="37">IF(AE72=0,1,ABS(AH72-0.25))</f>
        <v>1</v>
      </c>
      <c r="AK72" s="12">
        <f t="shared" ref="AK72:AK135" si="38">IF(T72=0,1,ABS(W72-0.5))</f>
        <v>1</v>
      </c>
      <c r="AL72" s="12">
        <f t="shared" ref="AL72:AL135" si="39">IF(T72=0,1,ABS(W72-0.75))</f>
        <v>1</v>
      </c>
      <c r="AM72" s="12">
        <f t="shared" ref="AM72:AM135" si="40">IF(T72=0,1,ABS(W72-0.9))</f>
        <v>1</v>
      </c>
    </row>
    <row r="73" spans="1:39" ht="12" customHeight="1" x14ac:dyDescent="0.15">
      <c r="A73" s="5">
        <f t="shared" si="25"/>
        <v>0</v>
      </c>
      <c r="B73" s="5">
        <f t="shared" si="26"/>
        <v>0</v>
      </c>
      <c r="C73" s="14">
        <f t="shared" ref="C73:C136" si="41">C72-1</f>
        <v>145</v>
      </c>
      <c r="F73" s="242">
        <f>VLOOKUP(C73,Blad1!$A:$C,3,0)</f>
        <v>203</v>
      </c>
      <c r="G73" s="67" t="str">
        <f t="shared" ref="G73:G136" si="42">IF(C73=164,"I",IF(C73=147,"II",IF(C73=131,"III",IF(C73=114,"IV",IF(C73=50,"V","")))))</f>
        <v/>
      </c>
      <c r="H73" s="4" t="str">
        <f>IF(G73="I",$K73,IF(G73="II",$K73-SUM(H$8:H72),IF(G73="III",$K73-SUM(H$8:H72),IF(G73="IV",$K73-SUM(H$8:H72),IF(G73="V",1-SUM(H$8:H72)," ")))))</f>
        <v xml:space="preserve"> </v>
      </c>
      <c r="I73" s="68" t="str">
        <f t="shared" si="24"/>
        <v/>
      </c>
      <c r="J73" s="43" t="str">
        <f>IF(I73="A",$K73,IF(I73="B",$K73-SUM(J$8:J72),IF(I73="C",$K73-SUM(J$8:J72),IF(I73="D",$K73-SUM(J$8:J72),IF(I73="E",1-SUM(J$8:J72)," ")))))</f>
        <v xml:space="preserve"> </v>
      </c>
      <c r="K73" s="1">
        <f>IF(C$4=0,0,(SUM(D$8:D73)/C$4))</f>
        <v>0</v>
      </c>
      <c r="L73" s="9" t="str">
        <f t="shared" si="27"/>
        <v xml:space="preserve"> </v>
      </c>
      <c r="M73" s="2" t="str">
        <f>IF(U73=2,K73,IF(W73=2,K73-SUM(M$8:M72),IF(X73=2,K73-SUM(M$8:M72),IF(X72=2,1-SUM(M$8:M72)," "))))</f>
        <v xml:space="preserve"> </v>
      </c>
      <c r="N73" s="1" t="str">
        <f t="shared" si="28"/>
        <v xml:space="preserve"> </v>
      </c>
      <c r="P73" s="3" t="str">
        <f>IF(O73="Plus",$K73,IF(O73="Basis",$K73-SUM(P$8:P72),IF(O73="Breedte",$K73-SUM(P$8:P72),IF(O72="Breedte",1-SUM(P$8:P72)," "))))</f>
        <v xml:space="preserve"> </v>
      </c>
      <c r="Q73" s="57" t="str">
        <f t="shared" si="20"/>
        <v/>
      </c>
      <c r="R73" s="124">
        <f t="shared" ref="R73:R136" si="43">F73</f>
        <v>203</v>
      </c>
      <c r="S73" s="12">
        <f t="shared" si="29"/>
        <v>145</v>
      </c>
      <c r="T73" s="18">
        <f t="shared" si="30"/>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si="31"/>
        <v>1</v>
      </c>
      <c r="Z73" s="12">
        <f t="shared" si="32"/>
        <v>1</v>
      </c>
      <c r="AA73" s="12">
        <f t="shared" si="33"/>
        <v>1</v>
      </c>
      <c r="AB73" s="12">
        <f t="shared" si="34"/>
        <v>1</v>
      </c>
      <c r="AD73" s="12">
        <f t="shared" si="35"/>
        <v>145</v>
      </c>
      <c r="AE73" s="18">
        <f t="shared" si="36"/>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si="37"/>
        <v>1</v>
      </c>
      <c r="AK73" s="12">
        <f t="shared" si="38"/>
        <v>1</v>
      </c>
      <c r="AL73" s="12">
        <f t="shared" si="39"/>
        <v>1</v>
      </c>
      <c r="AM73" s="12">
        <f t="shared" si="40"/>
        <v>1</v>
      </c>
    </row>
    <row r="74" spans="1:39" ht="12" customHeight="1" x14ac:dyDescent="0.15">
      <c r="A74" s="5">
        <f t="shared" si="25"/>
        <v>0</v>
      </c>
      <c r="B74" s="5">
        <f t="shared" si="26"/>
        <v>0</v>
      </c>
      <c r="C74" s="14">
        <f t="shared" si="41"/>
        <v>144</v>
      </c>
      <c r="F74" s="242">
        <f>VLOOKUP(C74,Blad1!$A:$C,3,0)</f>
        <v>202</v>
      </c>
      <c r="G74" s="67" t="str">
        <f t="shared" si="42"/>
        <v/>
      </c>
      <c r="H74" s="4" t="str">
        <f>IF(G74="I",$K74,IF(G74="II",$K74-SUM(H$8:H73),IF(G74="III",$K74-SUM(H$8:H73),IF(G74="IV",$K74-SUM(H$8:H73),IF(G74="V",1-SUM(H$8:H73)," ")))))</f>
        <v xml:space="preserve"> </v>
      </c>
      <c r="I74" s="68" t="str">
        <f t="shared" si="24"/>
        <v/>
      </c>
      <c r="J74" s="43" t="str">
        <f>IF(I74="A",$K74,IF(I74="B",$K74-SUM(J$8:J73),IF(I74="C",$K74-SUM(J$8:J73),IF(I74="D",$K74-SUM(J$8:J73),IF(I74="E",1-SUM(J$8:J73)," ")))))</f>
        <v xml:space="preserve"> </v>
      </c>
      <c r="K74" s="1">
        <f>IF(C$4=0,0,(SUM(D$8:D74)/C$4))</f>
        <v>0</v>
      </c>
      <c r="L74" s="9" t="str">
        <f t="shared" si="27"/>
        <v xml:space="preserve"> </v>
      </c>
      <c r="M74" s="2" t="str">
        <f>IF(U74=2,K74,IF(W74=2,K74-SUM(M$8:M73),IF(X74=2,K74-SUM(M$8:M73),IF(X73=2,1-SUM(M$8:M73)," "))))</f>
        <v xml:space="preserve"> </v>
      </c>
      <c r="N74" s="1" t="str">
        <f t="shared" si="28"/>
        <v xml:space="preserve"> </v>
      </c>
      <c r="P74" s="3" t="str">
        <f>IF(O74="Plus",$K74,IF(O74="Basis",$K74-SUM(P$8:P73),IF(O74="Breedte",$K74-SUM(P$8:P73),IF(O73="Breedte",1-SUM(P$8:P73)," "))))</f>
        <v xml:space="preserve"> </v>
      </c>
      <c r="Q74" s="57" t="str">
        <f t="shared" ref="Q74:Q137" si="44">IF(L73="plus",IF(E74=0,"",CONCATENATE(E74,", ")),IF(L73="basis",IF(E74=0,"",CONCATENATE(E74,", ")),CONCATENATE(Q73,IF(E74=0,"",CONCATENATE(E74,", ")))))</f>
        <v/>
      </c>
      <c r="R74" s="124">
        <f t="shared" si="43"/>
        <v>202</v>
      </c>
      <c r="S74" s="12">
        <f t="shared" si="29"/>
        <v>144</v>
      </c>
      <c r="T74" s="18">
        <f t="shared" si="30"/>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1"/>
        <v>1</v>
      </c>
      <c r="Z74" s="12">
        <f t="shared" si="32"/>
        <v>1</v>
      </c>
      <c r="AA74" s="12">
        <f t="shared" si="33"/>
        <v>1</v>
      </c>
      <c r="AB74" s="12">
        <f t="shared" si="34"/>
        <v>1</v>
      </c>
      <c r="AD74" s="12">
        <f t="shared" si="35"/>
        <v>144</v>
      </c>
      <c r="AE74" s="18">
        <f t="shared" si="36"/>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7"/>
        <v>1</v>
      </c>
      <c r="AK74" s="12">
        <f t="shared" si="38"/>
        <v>1</v>
      </c>
      <c r="AL74" s="12">
        <f t="shared" si="39"/>
        <v>1</v>
      </c>
      <c r="AM74" s="12">
        <f t="shared" si="40"/>
        <v>1</v>
      </c>
    </row>
    <row r="75" spans="1:39" ht="12" customHeight="1" x14ac:dyDescent="0.15">
      <c r="A75" s="5">
        <f t="shared" si="25"/>
        <v>0</v>
      </c>
      <c r="B75" s="5">
        <f t="shared" si="26"/>
        <v>0</v>
      </c>
      <c r="C75" s="14">
        <f t="shared" si="41"/>
        <v>143</v>
      </c>
      <c r="F75" s="242">
        <f>VLOOKUP(C75,Blad1!$A:$C,3,0)</f>
        <v>202</v>
      </c>
      <c r="G75" s="67" t="str">
        <f t="shared" si="42"/>
        <v/>
      </c>
      <c r="H75" s="4" t="str">
        <f>IF(G75="I",$K75,IF(G75="II",$K75-SUM(H$8:H74),IF(G75="III",$K75-SUM(H$8:H74),IF(G75="IV",$K75-SUM(H$8:H74),IF(G75="V",1-SUM(H$8:H74)," ")))))</f>
        <v xml:space="preserve"> </v>
      </c>
      <c r="I75" s="68" t="str">
        <f t="shared" si="24"/>
        <v/>
      </c>
      <c r="J75" s="43" t="str">
        <f>IF(I75="A",$K75,IF(I75="B",$K75-SUM(J$8:J74),IF(I75="C",$K75-SUM(J$8:J74),IF(I75="D",$K75-SUM(J$8:J74),IF(I75="E",1-SUM(J$8:J74)," ")))))</f>
        <v xml:space="preserve"> </v>
      </c>
      <c r="K75" s="1">
        <f>IF(C$4=0,0,(SUM(D$8:D75)/C$4))</f>
        <v>0</v>
      </c>
      <c r="L75" s="9" t="str">
        <f t="shared" si="27"/>
        <v xml:space="preserve"> </v>
      </c>
      <c r="M75" s="2" t="str">
        <f>IF(U75=2,K75,IF(W75=2,K75-SUM(M$8:M74),IF(X75=2,K75-SUM(M$8:M74),IF(X74=2,1-SUM(M$8:M74)," "))))</f>
        <v xml:space="preserve"> </v>
      </c>
      <c r="N75" s="1" t="str">
        <f t="shared" si="28"/>
        <v xml:space="preserve"> </v>
      </c>
      <c r="P75" s="3" t="str">
        <f>IF(O75="Plus",$K75,IF(O75="Basis",$K75-SUM(P$8:P74),IF(O75="Breedte",$K75-SUM(P$8:P74),IF(O74="Breedte",1-SUM(P$8:P74)," "))))</f>
        <v xml:space="preserve"> </v>
      </c>
      <c r="Q75" s="57" t="str">
        <f t="shared" si="44"/>
        <v/>
      </c>
      <c r="R75" s="124">
        <f t="shared" si="43"/>
        <v>202</v>
      </c>
      <c r="S75" s="12">
        <f t="shared" si="29"/>
        <v>143</v>
      </c>
      <c r="T75" s="18">
        <f t="shared" si="30"/>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1"/>
        <v>1</v>
      </c>
      <c r="Z75" s="12">
        <f t="shared" si="32"/>
        <v>1</v>
      </c>
      <c r="AA75" s="12">
        <f t="shared" si="33"/>
        <v>1</v>
      </c>
      <c r="AB75" s="12">
        <f t="shared" si="34"/>
        <v>1</v>
      </c>
      <c r="AD75" s="12">
        <f t="shared" si="35"/>
        <v>143</v>
      </c>
      <c r="AE75" s="18">
        <f t="shared" si="36"/>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7"/>
        <v>1</v>
      </c>
      <c r="AK75" s="12">
        <f t="shared" si="38"/>
        <v>1</v>
      </c>
      <c r="AL75" s="12">
        <f t="shared" si="39"/>
        <v>1</v>
      </c>
      <c r="AM75" s="12">
        <f t="shared" si="40"/>
        <v>1</v>
      </c>
    </row>
    <row r="76" spans="1:39" ht="12" customHeight="1" x14ac:dyDescent="0.15">
      <c r="A76" s="5">
        <f t="shared" si="25"/>
        <v>0</v>
      </c>
      <c r="B76" s="5">
        <f t="shared" si="26"/>
        <v>0</v>
      </c>
      <c r="C76" s="14">
        <f t="shared" si="41"/>
        <v>142</v>
      </c>
      <c r="F76" s="242">
        <f>VLOOKUP(C76,Blad1!$A:$C,3,0)</f>
        <v>201</v>
      </c>
      <c r="G76" s="67" t="str">
        <f t="shared" si="42"/>
        <v/>
      </c>
      <c r="H76" s="4" t="str">
        <f>IF(G76="I",$K76,IF(G76="II",$K76-SUM(H$8:H75),IF(G76="III",$K76-SUM(H$8:H75),IF(G76="IV",$K76-SUM(H$8:H75),IF(G76="V",1-SUM(H$8:H75)," ")))))</f>
        <v xml:space="preserve"> </v>
      </c>
      <c r="I76" s="68" t="str">
        <f t="shared" si="24"/>
        <v/>
      </c>
      <c r="J76" s="43" t="str">
        <f>IF(I76="A",$K76,IF(I76="B",$K76-SUM(J$8:J75),IF(I76="C",$K76-SUM(J$8:J75),IF(I76="D",$K76-SUM(J$8:J75),IF(I76="E",1-SUM(J$8:J75)," ")))))</f>
        <v xml:space="preserve"> </v>
      </c>
      <c r="K76" s="1">
        <f>IF(C$4=0,0,(SUM(D$8:D76)/C$4))</f>
        <v>0</v>
      </c>
      <c r="L76" s="9" t="str">
        <f t="shared" si="27"/>
        <v xml:space="preserve"> </v>
      </c>
      <c r="M76" s="2" t="str">
        <f>IF(U76=2,K76,IF(W76=2,K76-SUM(M$8:M75),IF(X76=2,K76-SUM(M$8:M75),IF(X75=2,1-SUM(M$8:M75)," "))))</f>
        <v xml:space="preserve"> </v>
      </c>
      <c r="N76" s="1" t="str">
        <f t="shared" si="28"/>
        <v xml:space="preserve"> </v>
      </c>
      <c r="P76" s="3" t="str">
        <f>IF(O76="Plus",$K76,IF(O76="Basis",$K76-SUM(P$8:P75),IF(O76="Breedte",$K76-SUM(P$8:P75),IF(O75="Breedte",1-SUM(P$8:P75)," "))))</f>
        <v xml:space="preserve"> </v>
      </c>
      <c r="Q76" s="57" t="str">
        <f t="shared" si="44"/>
        <v/>
      </c>
      <c r="R76" s="124">
        <f t="shared" si="43"/>
        <v>201</v>
      </c>
      <c r="S76" s="12">
        <f t="shared" si="29"/>
        <v>142</v>
      </c>
      <c r="T76" s="18">
        <f t="shared" si="30"/>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1"/>
        <v>1</v>
      </c>
      <c r="Z76" s="12">
        <f t="shared" si="32"/>
        <v>1</v>
      </c>
      <c r="AA76" s="12">
        <f t="shared" si="33"/>
        <v>1</v>
      </c>
      <c r="AB76" s="12">
        <f t="shared" si="34"/>
        <v>1</v>
      </c>
      <c r="AD76" s="12">
        <f t="shared" si="35"/>
        <v>142</v>
      </c>
      <c r="AE76" s="18">
        <f t="shared" si="36"/>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7"/>
        <v>1</v>
      </c>
      <c r="AK76" s="12">
        <f t="shared" si="38"/>
        <v>1</v>
      </c>
      <c r="AL76" s="12">
        <f t="shared" si="39"/>
        <v>1</v>
      </c>
      <c r="AM76" s="12">
        <f t="shared" si="40"/>
        <v>1</v>
      </c>
    </row>
    <row r="77" spans="1:39" ht="12" customHeight="1" x14ac:dyDescent="0.15">
      <c r="A77" s="5">
        <f t="shared" si="25"/>
        <v>0</v>
      </c>
      <c r="B77" s="5">
        <f t="shared" si="26"/>
        <v>0</v>
      </c>
      <c r="C77" s="14">
        <f t="shared" si="41"/>
        <v>141</v>
      </c>
      <c r="F77" s="242">
        <f>VLOOKUP(C77,Blad1!$A:$C,3,0)</f>
        <v>201</v>
      </c>
      <c r="G77" s="67" t="str">
        <f t="shared" si="42"/>
        <v/>
      </c>
      <c r="H77" s="4" t="str">
        <f>IF(G77="I",$K77,IF(G77="II",$K77-SUM(H$8:H76),IF(G77="III",$K77-SUM(H$8:H76),IF(G77="IV",$K77-SUM(H$8:H76),IF(G77="V",1-SUM(H$8:H76)," ")))))</f>
        <v xml:space="preserve"> </v>
      </c>
      <c r="I77" s="68" t="str">
        <f t="shared" si="24"/>
        <v/>
      </c>
      <c r="J77" s="43" t="str">
        <f>IF(I77="A",$K77,IF(I77="B",$K77-SUM(J$8:J76),IF(I77="C",$K77-SUM(J$8:J76),IF(I77="D",$K77-SUM(J$8:J76),IF(I77="E",1-SUM(J$8:J76)," ")))))</f>
        <v xml:space="preserve"> </v>
      </c>
      <c r="K77" s="1">
        <f>IF(C$4=0,0,(SUM(D$8:D77)/C$4))</f>
        <v>0</v>
      </c>
      <c r="L77" s="9" t="str">
        <f t="shared" si="27"/>
        <v xml:space="preserve"> </v>
      </c>
      <c r="M77" s="2" t="str">
        <f>IF(U77=2,K77,IF(W77=2,K77-SUM(M$8:M76),IF(X77=2,K77-SUM(M$8:M76),IF(X76=2,1-SUM(M$8:M76)," "))))</f>
        <v xml:space="preserve"> </v>
      </c>
      <c r="N77" s="1" t="str">
        <f t="shared" si="28"/>
        <v xml:space="preserve"> </v>
      </c>
      <c r="P77" s="3" t="str">
        <f>IF(O77="Plus",$K77,IF(O77="Basis",$K77-SUM(P$8:P76),IF(O77="Breedte",$K77-SUM(P$8:P76),IF(O76="Breedte",1-SUM(P$8:P76)," "))))</f>
        <v xml:space="preserve"> </v>
      </c>
      <c r="Q77" s="57" t="str">
        <f t="shared" si="44"/>
        <v/>
      </c>
      <c r="R77" s="124">
        <f t="shared" si="43"/>
        <v>201</v>
      </c>
      <c r="S77" s="12">
        <f t="shared" si="29"/>
        <v>141</v>
      </c>
      <c r="T77" s="18">
        <f t="shared" si="30"/>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1"/>
        <v>1</v>
      </c>
      <c r="Z77" s="12">
        <f t="shared" si="32"/>
        <v>1</v>
      </c>
      <c r="AA77" s="12">
        <f t="shared" si="33"/>
        <v>1</v>
      </c>
      <c r="AB77" s="12">
        <f t="shared" si="34"/>
        <v>1</v>
      </c>
      <c r="AD77" s="12">
        <f t="shared" si="35"/>
        <v>141</v>
      </c>
      <c r="AE77" s="18">
        <f t="shared" si="36"/>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7"/>
        <v>1</v>
      </c>
      <c r="AK77" s="12">
        <f t="shared" si="38"/>
        <v>1</v>
      </c>
      <c r="AL77" s="12">
        <f t="shared" si="39"/>
        <v>1</v>
      </c>
      <c r="AM77" s="12">
        <f t="shared" si="40"/>
        <v>1</v>
      </c>
    </row>
    <row r="78" spans="1:39" ht="12" customHeight="1" x14ac:dyDescent="0.15">
      <c r="A78" s="5">
        <f t="shared" si="25"/>
        <v>0</v>
      </c>
      <c r="B78" s="5">
        <f t="shared" si="26"/>
        <v>0</v>
      </c>
      <c r="C78" s="14">
        <f t="shared" si="41"/>
        <v>140</v>
      </c>
      <c r="F78" s="242">
        <f>VLOOKUP(C78,Blad1!$A:$C,3,0)</f>
        <v>200</v>
      </c>
      <c r="G78" s="67" t="str">
        <f t="shared" si="42"/>
        <v/>
      </c>
      <c r="H78" s="4" t="str">
        <f>IF(G78="I",$K78,IF(G78="II",$K78-SUM(H$8:H77),IF(G78="III",$K78-SUM(H$8:H77),IF(G78="IV",$K78-SUM(H$8:H77),IF(G78="V",1-SUM(H$8:H77)," ")))))</f>
        <v xml:space="preserve"> </v>
      </c>
      <c r="I78" s="68" t="str">
        <f t="shared" si="24"/>
        <v/>
      </c>
      <c r="J78" s="43" t="str">
        <f>IF(I78="A",$K78,IF(I78="B",$K78-SUM(J$8:J77),IF(I78="C",$K78-SUM(J$8:J77),IF(I78="D",$K78-SUM(J$8:J77),IF(I78="E",1-SUM(J$8:J77)," ")))))</f>
        <v xml:space="preserve"> </v>
      </c>
      <c r="K78" s="1">
        <f>IF(C$4=0,0,(SUM(D$8:D78)/C$4))</f>
        <v>0</v>
      </c>
      <c r="L78" s="9" t="str">
        <f t="shared" si="27"/>
        <v xml:space="preserve"> </v>
      </c>
      <c r="M78" s="2" t="str">
        <f>IF(U78=2,K78,IF(W78=2,K78-SUM(M$8:M77),IF(X78=2,K78-SUM(M$8:M77),IF(X77=2,1-SUM(M$8:M77)," "))))</f>
        <v xml:space="preserve"> </v>
      </c>
      <c r="N78" s="1" t="str">
        <f t="shared" si="28"/>
        <v xml:space="preserve"> </v>
      </c>
      <c r="P78" s="3" t="str">
        <f>IF(O78="Plus",$K78,IF(O78="Basis",$K78-SUM(P$8:P77),IF(O78="Breedte",$K78-SUM(P$8:P77),IF(O77="Breedte",1-SUM(P$8:P77)," "))))</f>
        <v xml:space="preserve"> </v>
      </c>
      <c r="Q78" s="57" t="str">
        <f t="shared" si="44"/>
        <v/>
      </c>
      <c r="R78" s="124">
        <f t="shared" si="43"/>
        <v>200</v>
      </c>
      <c r="S78" s="12">
        <f t="shared" si="29"/>
        <v>140</v>
      </c>
      <c r="T78" s="18">
        <f t="shared" si="30"/>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1"/>
        <v>1</v>
      </c>
      <c r="Z78" s="12">
        <f t="shared" si="32"/>
        <v>1</v>
      </c>
      <c r="AA78" s="12">
        <f t="shared" si="33"/>
        <v>1</v>
      </c>
      <c r="AB78" s="12">
        <f t="shared" si="34"/>
        <v>1</v>
      </c>
      <c r="AD78" s="12">
        <f t="shared" si="35"/>
        <v>140</v>
      </c>
      <c r="AE78" s="18">
        <f t="shared" si="36"/>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7"/>
        <v>1</v>
      </c>
      <c r="AK78" s="12">
        <f t="shared" si="38"/>
        <v>1</v>
      </c>
      <c r="AL78" s="12">
        <f t="shared" si="39"/>
        <v>1</v>
      </c>
      <c r="AM78" s="12">
        <f t="shared" si="40"/>
        <v>1</v>
      </c>
    </row>
    <row r="79" spans="1:39" ht="12" customHeight="1" x14ac:dyDescent="0.15">
      <c r="A79" s="5">
        <f t="shared" si="25"/>
        <v>0</v>
      </c>
      <c r="B79" s="5">
        <f t="shared" si="26"/>
        <v>0</v>
      </c>
      <c r="C79" s="14">
        <f t="shared" si="41"/>
        <v>139</v>
      </c>
      <c r="F79" s="242">
        <f>VLOOKUP(C79,Blad1!$A:$C,3,0)</f>
        <v>200</v>
      </c>
      <c r="G79" s="67" t="str">
        <f t="shared" si="42"/>
        <v/>
      </c>
      <c r="H79" s="4" t="str">
        <f>IF(G79="I",$K79,IF(G79="II",$K79-SUM(H$8:H78),IF(G79="III",$K79-SUM(H$8:H78),IF(G79="IV",$K79-SUM(H$8:H78),IF(G79="V",1-SUM(H$8:H78)," ")))))</f>
        <v xml:space="preserve"> </v>
      </c>
      <c r="I79" s="68" t="str">
        <f t="shared" si="24"/>
        <v/>
      </c>
      <c r="J79" s="43" t="str">
        <f>IF(I79="A",$K79,IF(I79="B",$K79-SUM(J$8:J78),IF(I79="C",$K79-SUM(J$8:J78),IF(I79="D",$K79-SUM(J$8:J78),IF(I79="E",1-SUM(J$8:J78)," ")))))</f>
        <v xml:space="preserve"> </v>
      </c>
      <c r="K79" s="1">
        <f>IF(C$4=0,0,(SUM(D$8:D79)/C$4))</f>
        <v>0</v>
      </c>
      <c r="L79" s="9" t="str">
        <f t="shared" si="27"/>
        <v xml:space="preserve"> </v>
      </c>
      <c r="M79" s="2" t="str">
        <f>IF(U79=2,K79,IF(W79=2,K79-SUM(M$8:M78),IF(X79=2,K79-SUM(M$8:M78),IF(X78=2,1-SUM(M$8:M78)," "))))</f>
        <v xml:space="preserve"> </v>
      </c>
      <c r="N79" s="1" t="str">
        <f t="shared" si="28"/>
        <v xml:space="preserve"> </v>
      </c>
      <c r="P79" s="3" t="str">
        <f>IF(O79="Plus",$K79,IF(O79="Basis",$K79-SUM(P$8:P78),IF(O79="Breedte",$K79-SUM(P$8:P78),IF(O78="Breedte",1-SUM(P$8:P78)," "))))</f>
        <v xml:space="preserve"> </v>
      </c>
      <c r="Q79" s="57" t="str">
        <f t="shared" si="44"/>
        <v/>
      </c>
      <c r="R79" s="124">
        <f t="shared" si="43"/>
        <v>200</v>
      </c>
      <c r="S79" s="12">
        <f t="shared" si="29"/>
        <v>139</v>
      </c>
      <c r="T79" s="18">
        <f t="shared" si="30"/>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1"/>
        <v>1</v>
      </c>
      <c r="Z79" s="12">
        <f t="shared" si="32"/>
        <v>1</v>
      </c>
      <c r="AA79" s="12">
        <f t="shared" si="33"/>
        <v>1</v>
      </c>
      <c r="AB79" s="12">
        <f t="shared" si="34"/>
        <v>1</v>
      </c>
      <c r="AD79" s="12">
        <f t="shared" si="35"/>
        <v>139</v>
      </c>
      <c r="AE79" s="18">
        <f t="shared" si="36"/>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7"/>
        <v>1</v>
      </c>
      <c r="AK79" s="12">
        <f t="shared" si="38"/>
        <v>1</v>
      </c>
      <c r="AL79" s="12">
        <f t="shared" si="39"/>
        <v>1</v>
      </c>
      <c r="AM79" s="12">
        <f t="shared" si="40"/>
        <v>1</v>
      </c>
    </row>
    <row r="80" spans="1:39" ht="12" customHeight="1" x14ac:dyDescent="0.15">
      <c r="A80" s="5">
        <f t="shared" si="25"/>
        <v>0</v>
      </c>
      <c r="B80" s="5">
        <f t="shared" si="26"/>
        <v>0</v>
      </c>
      <c r="C80" s="14">
        <f t="shared" si="41"/>
        <v>138</v>
      </c>
      <c r="F80" s="242">
        <f>VLOOKUP(C80,Blad1!$A:$C,3,0)</f>
        <v>199</v>
      </c>
      <c r="G80" s="67" t="str">
        <f t="shared" si="42"/>
        <v/>
      </c>
      <c r="H80" s="4" t="str">
        <f>IF(G80="I",$K80,IF(G80="II",$K80-SUM(H$8:H79),IF(G80="III",$K80-SUM(H$8:H79),IF(G80="IV",$K80-SUM(H$8:H79),IF(G80="V",1-SUM(H$8:H79)," ")))))</f>
        <v xml:space="preserve"> </v>
      </c>
      <c r="I80" s="68" t="str">
        <f t="shared" si="24"/>
        <v/>
      </c>
      <c r="J80" s="43" t="str">
        <f>IF(I80="A",$K80,IF(I80="B",$K80-SUM(J$8:J79),IF(I80="C",$K80-SUM(J$8:J79),IF(I80="D",$K80-SUM(J$8:J79),IF(I80="E",1-SUM(J$8:J79)," ")))))</f>
        <v xml:space="preserve"> </v>
      </c>
      <c r="K80" s="1">
        <f>IF(C$4=0,0,(SUM(D$8:D80)/C$4))</f>
        <v>0</v>
      </c>
      <c r="L80" s="9" t="str">
        <f t="shared" si="27"/>
        <v xml:space="preserve"> </v>
      </c>
      <c r="M80" s="2" t="str">
        <f>IF(U80=2,K80,IF(W80=2,K80-SUM(M$8:M79),IF(X80=2,K80-SUM(M$8:M79),IF(X79=2,1-SUM(M$8:M79)," "))))</f>
        <v xml:space="preserve"> </v>
      </c>
      <c r="N80" s="1" t="str">
        <f t="shared" si="28"/>
        <v xml:space="preserve"> </v>
      </c>
      <c r="P80" s="3" t="str">
        <f>IF(O80="Plus",$K80,IF(O80="Basis",$K80-SUM(P$8:P79),IF(O80="Breedte",$K80-SUM(P$8:P79),IF(O79="Breedte",1-SUM(P$8:P79)," "))))</f>
        <v xml:space="preserve"> </v>
      </c>
      <c r="Q80" s="57" t="str">
        <f t="shared" si="44"/>
        <v/>
      </c>
      <c r="R80" s="124">
        <f t="shared" si="43"/>
        <v>199</v>
      </c>
      <c r="S80" s="12">
        <f t="shared" si="29"/>
        <v>138</v>
      </c>
      <c r="T80" s="18">
        <f t="shared" si="30"/>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1"/>
        <v>1</v>
      </c>
      <c r="Z80" s="12">
        <f t="shared" si="32"/>
        <v>1</v>
      </c>
      <c r="AA80" s="12">
        <f t="shared" si="33"/>
        <v>1</v>
      </c>
      <c r="AB80" s="12">
        <f t="shared" si="34"/>
        <v>1</v>
      </c>
      <c r="AD80" s="12">
        <f t="shared" si="35"/>
        <v>138</v>
      </c>
      <c r="AE80" s="18">
        <f t="shared" si="36"/>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7"/>
        <v>1</v>
      </c>
      <c r="AK80" s="12">
        <f t="shared" si="38"/>
        <v>1</v>
      </c>
      <c r="AL80" s="12">
        <f t="shared" si="39"/>
        <v>1</v>
      </c>
      <c r="AM80" s="12">
        <f t="shared" si="40"/>
        <v>1</v>
      </c>
    </row>
    <row r="81" spans="1:39" ht="12" customHeight="1" x14ac:dyDescent="0.15">
      <c r="A81" s="5">
        <f t="shared" si="25"/>
        <v>0</v>
      </c>
      <c r="B81" s="5">
        <f t="shared" si="26"/>
        <v>0</v>
      </c>
      <c r="C81" s="14">
        <f t="shared" si="41"/>
        <v>137</v>
      </c>
      <c r="F81" s="242">
        <f>VLOOKUP(C81,Blad1!$A:$C,3,0)</f>
        <v>199</v>
      </c>
      <c r="G81" s="67" t="str">
        <f t="shared" si="42"/>
        <v/>
      </c>
      <c r="H81" s="4" t="str">
        <f>IF(G81="I",$K81,IF(G81="II",$K81-SUM(H$8:H80),IF(G81="III",$K81-SUM(H$8:H80),IF(G81="IV",$K81-SUM(H$8:H80),IF(G81="V",1-SUM(H$8:H80)," ")))))</f>
        <v xml:space="preserve"> </v>
      </c>
      <c r="I81" s="68" t="str">
        <f t="shared" si="24"/>
        <v/>
      </c>
      <c r="J81" s="43" t="str">
        <f>IF(I81="A",$K81,IF(I81="B",$K81-SUM(J$8:J80),IF(I81="C",$K81-SUM(J$8:J80),IF(I81="D",$K81-SUM(J$8:J80),IF(I81="E",1-SUM(J$8:J80)," ")))))</f>
        <v xml:space="preserve"> </v>
      </c>
      <c r="K81" s="1">
        <f>IF(C$4=0,0,(SUM(D$8:D81)/C$4))</f>
        <v>0</v>
      </c>
      <c r="L81" s="9" t="str">
        <f t="shared" si="27"/>
        <v xml:space="preserve"> </v>
      </c>
      <c r="M81" s="2" t="str">
        <f>IF(U81=2,K81,IF(W81=2,K81-SUM(M$8:M80),IF(X81=2,K81-SUM(M$8:M80),IF(X80=2,1-SUM(M$8:M80)," "))))</f>
        <v xml:space="preserve"> </v>
      </c>
      <c r="N81" s="1" t="str">
        <f t="shared" si="28"/>
        <v xml:space="preserve"> </v>
      </c>
      <c r="P81" s="3" t="str">
        <f>IF(O81="Plus",$K81,IF(O81="Basis",$K81-SUM(P$8:P80),IF(O81="Breedte",$K81-SUM(P$8:P80),IF(O80="Breedte",1-SUM(P$8:P80)," "))))</f>
        <v xml:space="preserve"> </v>
      </c>
      <c r="Q81" s="57" t="str">
        <f t="shared" si="44"/>
        <v/>
      </c>
      <c r="R81" s="124">
        <f t="shared" si="43"/>
        <v>199</v>
      </c>
      <c r="S81" s="12">
        <f t="shared" si="29"/>
        <v>137</v>
      </c>
      <c r="T81" s="18">
        <f t="shared" si="30"/>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1"/>
        <v>1</v>
      </c>
      <c r="Z81" s="12">
        <f t="shared" si="32"/>
        <v>1</v>
      </c>
      <c r="AA81" s="12">
        <f t="shared" si="33"/>
        <v>1</v>
      </c>
      <c r="AB81" s="12">
        <f t="shared" si="34"/>
        <v>1</v>
      </c>
      <c r="AD81" s="12">
        <f t="shared" si="35"/>
        <v>137</v>
      </c>
      <c r="AE81" s="18">
        <f t="shared" si="36"/>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7"/>
        <v>1</v>
      </c>
      <c r="AK81" s="12">
        <f t="shared" si="38"/>
        <v>1</v>
      </c>
      <c r="AL81" s="12">
        <f t="shared" si="39"/>
        <v>1</v>
      </c>
      <c r="AM81" s="12">
        <f t="shared" si="40"/>
        <v>1</v>
      </c>
    </row>
    <row r="82" spans="1:39" ht="12" customHeight="1" x14ac:dyDescent="0.15">
      <c r="A82" s="5">
        <f t="shared" si="25"/>
        <v>0</v>
      </c>
      <c r="B82" s="5">
        <f t="shared" si="26"/>
        <v>0</v>
      </c>
      <c r="C82" s="14">
        <f t="shared" si="41"/>
        <v>136</v>
      </c>
      <c r="F82" s="242">
        <f>VLOOKUP(C82,Blad1!$A:$C,3,0)</f>
        <v>198</v>
      </c>
      <c r="G82" s="67" t="str">
        <f t="shared" si="42"/>
        <v/>
      </c>
      <c r="H82" s="4" t="str">
        <f>IF(G82="I",$K82,IF(G82="II",$K82-SUM(H$8:H81),IF(G82="III",$K82-SUM(H$8:H81),IF(G82="IV",$K82-SUM(H$8:H81),IF(G82="V",1-SUM(H$8:H81)," ")))))</f>
        <v xml:space="preserve"> </v>
      </c>
      <c r="I82" s="68" t="str">
        <f t="shared" si="24"/>
        <v/>
      </c>
      <c r="J82" s="43" t="str">
        <f>IF(I82="A",$K82,IF(I82="B",$K82-SUM(J$8:J81),IF(I82="C",$K82-SUM(J$8:J81),IF(I82="D",$K82-SUM(J$8:J81),IF(I82="E",1-SUM(J$8:J81)," ")))))</f>
        <v xml:space="preserve"> </v>
      </c>
      <c r="K82" s="1">
        <f>IF(C$4=0,0,(SUM(D$8:D82)/C$4))</f>
        <v>0</v>
      </c>
      <c r="L82" s="9" t="str">
        <f t="shared" si="27"/>
        <v xml:space="preserve"> </v>
      </c>
      <c r="M82" s="2" t="str">
        <f>IF(U82=2,K82,IF(W82=2,K82-SUM(M$8:M81),IF(X82=2,K82-SUM(M$8:M81),IF(X81=2,1-SUM(M$8:M81)," "))))</f>
        <v xml:space="preserve"> </v>
      </c>
      <c r="N82" s="1" t="str">
        <f t="shared" si="28"/>
        <v xml:space="preserve"> </v>
      </c>
      <c r="P82" s="3" t="str">
        <f>IF(O82="Plus",$K82,IF(O82="Basis",$K82-SUM(P$8:P81),IF(O82="Breedte",$K82-SUM(P$8:P81),IF(O81="Breedte",1-SUM(P$8:P81)," "))))</f>
        <v xml:space="preserve"> </v>
      </c>
      <c r="Q82" s="57" t="str">
        <f t="shared" si="44"/>
        <v/>
      </c>
      <c r="R82" s="124">
        <f t="shared" si="43"/>
        <v>198</v>
      </c>
      <c r="S82" s="12">
        <f t="shared" si="29"/>
        <v>136</v>
      </c>
      <c r="T82" s="18">
        <f t="shared" si="30"/>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1"/>
        <v>1</v>
      </c>
      <c r="Z82" s="12">
        <f t="shared" si="32"/>
        <v>1</v>
      </c>
      <c r="AA82" s="12">
        <f t="shared" si="33"/>
        <v>1</v>
      </c>
      <c r="AB82" s="12">
        <f t="shared" si="34"/>
        <v>1</v>
      </c>
      <c r="AD82" s="12">
        <f t="shared" si="35"/>
        <v>136</v>
      </c>
      <c r="AE82" s="18">
        <f t="shared" si="36"/>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7"/>
        <v>1</v>
      </c>
      <c r="AK82" s="12">
        <f t="shared" si="38"/>
        <v>1</v>
      </c>
      <c r="AL82" s="12">
        <f t="shared" si="39"/>
        <v>1</v>
      </c>
      <c r="AM82" s="12">
        <f t="shared" si="40"/>
        <v>1</v>
      </c>
    </row>
    <row r="83" spans="1:39" ht="12" customHeight="1" x14ac:dyDescent="0.15">
      <c r="A83" s="5">
        <f t="shared" si="25"/>
        <v>0</v>
      </c>
      <c r="B83" s="5">
        <f t="shared" si="26"/>
        <v>0</v>
      </c>
      <c r="C83" s="14">
        <f t="shared" si="41"/>
        <v>135</v>
      </c>
      <c r="F83" s="242">
        <f>VLOOKUP(C83,Blad1!$A:$C,3,0)</f>
        <v>198</v>
      </c>
      <c r="G83" s="67" t="str">
        <f t="shared" si="42"/>
        <v/>
      </c>
      <c r="H83" s="4" t="str">
        <f>IF(G83="I",$K83,IF(G83="II",$K83-SUM(H$8:H82),IF(G83="III",$K83-SUM(H$8:H82),IF(G83="IV",$K83-SUM(H$8:H82),IF(G83="V",1-SUM(H$8:H82)," ")))))</f>
        <v xml:space="preserve"> </v>
      </c>
      <c r="I83" s="68" t="str">
        <f t="shared" si="24"/>
        <v/>
      </c>
      <c r="J83" s="43" t="str">
        <f>IF(I83="A",$K83,IF(I83="B",$K83-SUM(J$8:J82),IF(I83="C",$K83-SUM(J$8:J82),IF(I83="D",$K83-SUM(J$8:J82),IF(I83="E",1-SUM(J$8:J82)," ")))))</f>
        <v xml:space="preserve"> </v>
      </c>
      <c r="K83" s="1">
        <f>IF(C$4=0,0,(SUM(D$8:D83)/C$4))</f>
        <v>0</v>
      </c>
      <c r="L83" s="9" t="str">
        <f t="shared" si="27"/>
        <v xml:space="preserve"> </v>
      </c>
      <c r="M83" s="2" t="str">
        <f>IF(U83=2,K83,IF(W83=2,K83-SUM(M$8:M82),IF(X83=2,K83-SUM(M$8:M82),IF(X82=2,1-SUM(M$8:M82)," "))))</f>
        <v xml:space="preserve"> </v>
      </c>
      <c r="N83" s="1" t="str">
        <f t="shared" si="28"/>
        <v xml:space="preserve"> </v>
      </c>
      <c r="P83" s="3" t="str">
        <f>IF(O83="Plus",$K83,IF(O83="Basis",$K83-SUM(P$8:P82),IF(O83="Breedte",$K83-SUM(P$8:P82),IF(O82="Breedte",1-SUM(P$8:P82)," "))))</f>
        <v xml:space="preserve"> </v>
      </c>
      <c r="Q83" s="57" t="str">
        <f t="shared" si="44"/>
        <v/>
      </c>
      <c r="R83" s="124">
        <f t="shared" si="43"/>
        <v>198</v>
      </c>
      <c r="S83" s="12">
        <f t="shared" si="29"/>
        <v>135</v>
      </c>
      <c r="T83" s="18">
        <f t="shared" si="30"/>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1"/>
        <v>1</v>
      </c>
      <c r="Z83" s="12">
        <f t="shared" si="32"/>
        <v>1</v>
      </c>
      <c r="AA83" s="12">
        <f t="shared" si="33"/>
        <v>1</v>
      </c>
      <c r="AB83" s="12">
        <f t="shared" si="34"/>
        <v>1</v>
      </c>
      <c r="AD83" s="12">
        <f t="shared" si="35"/>
        <v>135</v>
      </c>
      <c r="AE83" s="18">
        <f t="shared" si="36"/>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7"/>
        <v>1</v>
      </c>
      <c r="AK83" s="12">
        <f t="shared" si="38"/>
        <v>1</v>
      </c>
      <c r="AL83" s="12">
        <f t="shared" si="39"/>
        <v>1</v>
      </c>
      <c r="AM83" s="12">
        <f t="shared" si="40"/>
        <v>1</v>
      </c>
    </row>
    <row r="84" spans="1:39" ht="12" customHeight="1" x14ac:dyDescent="0.15">
      <c r="A84" s="5">
        <f t="shared" si="25"/>
        <v>0</v>
      </c>
      <c r="B84" s="5">
        <f t="shared" si="26"/>
        <v>0</v>
      </c>
      <c r="C84" s="14">
        <f t="shared" si="41"/>
        <v>134</v>
      </c>
      <c r="F84" s="242">
        <f>VLOOKUP(C84,Blad1!$A:$C,3,0)</f>
        <v>197</v>
      </c>
      <c r="G84" s="67" t="str">
        <f t="shared" si="42"/>
        <v/>
      </c>
      <c r="H84" s="4" t="str">
        <f>IF(G84="I",$K84,IF(G84="II",$K84-SUM(H$8:H83),IF(G84="III",$K84-SUM(H$8:H83),IF(G84="IV",$K84-SUM(H$8:H83),IF(G84="V",1-SUM(H$8:H83)," ")))))</f>
        <v xml:space="preserve"> </v>
      </c>
      <c r="I84" s="68" t="str">
        <f t="shared" si="24"/>
        <v/>
      </c>
      <c r="J84" s="43" t="str">
        <f>IF(I84="A",$K84,IF(I84="B",$K84-SUM(J$8:J83),IF(I84="C",$K84-SUM(J$8:J83),IF(I84="D",$K84-SUM(J$8:J83),IF(I84="E",1-SUM(J$8:J83)," ")))))</f>
        <v xml:space="preserve"> </v>
      </c>
      <c r="K84" s="1">
        <f>IF(C$4=0,0,(SUM(D$8:D84)/C$4))</f>
        <v>0</v>
      </c>
      <c r="L84" s="9" t="str">
        <f t="shared" si="27"/>
        <v xml:space="preserve"> </v>
      </c>
      <c r="M84" s="2" t="str">
        <f>IF(U84=2,K84,IF(W84=2,K84-SUM(M$8:M83),IF(X84=2,K84-SUM(M$8:M83),IF(X83=2,1-SUM(M$8:M83)," "))))</f>
        <v xml:space="preserve"> </v>
      </c>
      <c r="N84" s="1" t="str">
        <f t="shared" si="28"/>
        <v xml:space="preserve"> </v>
      </c>
      <c r="P84" s="3" t="str">
        <f>IF(O84="Plus",$K84,IF(O84="Basis",$K84-SUM(P$8:P83),IF(O84="Breedte",$K84-SUM(P$8:P83),IF(O83="Breedte",1-SUM(P$8:P83)," "))))</f>
        <v xml:space="preserve"> </v>
      </c>
      <c r="Q84" s="57" t="str">
        <f t="shared" si="44"/>
        <v/>
      </c>
      <c r="R84" s="124">
        <f t="shared" si="43"/>
        <v>197</v>
      </c>
      <c r="S84" s="12">
        <f t="shared" si="29"/>
        <v>134</v>
      </c>
      <c r="T84" s="18">
        <f t="shared" si="30"/>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1"/>
        <v>1</v>
      </c>
      <c r="Z84" s="12">
        <f t="shared" si="32"/>
        <v>1</v>
      </c>
      <c r="AA84" s="12">
        <f t="shared" si="33"/>
        <v>1</v>
      </c>
      <c r="AB84" s="12">
        <f t="shared" si="34"/>
        <v>1</v>
      </c>
      <c r="AD84" s="12">
        <f t="shared" si="35"/>
        <v>134</v>
      </c>
      <c r="AE84" s="18">
        <f t="shared" si="36"/>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7"/>
        <v>1</v>
      </c>
      <c r="AK84" s="12">
        <f t="shared" si="38"/>
        <v>1</v>
      </c>
      <c r="AL84" s="12">
        <f t="shared" si="39"/>
        <v>1</v>
      </c>
      <c r="AM84" s="12">
        <f t="shared" si="40"/>
        <v>1</v>
      </c>
    </row>
    <row r="85" spans="1:39" ht="12" customHeight="1" x14ac:dyDescent="0.15">
      <c r="A85" s="5">
        <f t="shared" si="25"/>
        <v>0</v>
      </c>
      <c r="B85" s="5">
        <f t="shared" si="26"/>
        <v>0</v>
      </c>
      <c r="C85" s="14">
        <f t="shared" si="41"/>
        <v>133</v>
      </c>
      <c r="F85" s="242">
        <f>VLOOKUP(C85,Blad1!$A:$C,3,0)</f>
        <v>197</v>
      </c>
      <c r="G85" s="67" t="str">
        <f t="shared" si="42"/>
        <v/>
      </c>
      <c r="H85" s="4" t="str">
        <f>IF(G85="I",$K85,IF(G85="II",$K85-SUM(H$8:H84),IF(G85="III",$K85-SUM(H$8:H84),IF(G85="IV",$K85-SUM(H$8:H84),IF(G85="V",1-SUM(H$8:H84)," ")))))</f>
        <v xml:space="preserve"> </v>
      </c>
      <c r="I85" s="68" t="str">
        <f t="shared" si="24"/>
        <v/>
      </c>
      <c r="J85" s="43" t="str">
        <f>IF(I85="A",$K85,IF(I85="B",$K85-SUM(J$8:J84),IF(I85="C",$K85-SUM(J$8:J84),IF(I85="D",$K85-SUM(J$8:J84),IF(I85="E",1-SUM(J$8:J84)," ")))))</f>
        <v xml:space="preserve"> </v>
      </c>
      <c r="K85" s="1">
        <f>IF(C$4=0,0,(SUM(D$8:D85)/C$4))</f>
        <v>0</v>
      </c>
      <c r="L85" s="9" t="str">
        <f t="shared" si="27"/>
        <v xml:space="preserve"> </v>
      </c>
      <c r="M85" s="2" t="str">
        <f>IF(U85=2,K85,IF(W85=2,K85-SUM(M$8:M84),IF(X85=2,K85-SUM(M$8:M84),IF(X84=2,1-SUM(M$8:M84)," "))))</f>
        <v xml:space="preserve"> </v>
      </c>
      <c r="N85" s="1" t="str">
        <f t="shared" si="28"/>
        <v xml:space="preserve"> </v>
      </c>
      <c r="P85" s="3" t="str">
        <f>IF(O85="Plus",$K85,IF(O85="Basis",$K85-SUM(P$8:P84),IF(O85="Breedte",$K85-SUM(P$8:P84),IF(O84="Breedte",1-SUM(P$8:P84)," "))))</f>
        <v xml:space="preserve"> </v>
      </c>
      <c r="Q85" s="57" t="str">
        <f t="shared" si="44"/>
        <v/>
      </c>
      <c r="R85" s="124">
        <f t="shared" si="43"/>
        <v>197</v>
      </c>
      <c r="S85" s="12">
        <f t="shared" si="29"/>
        <v>133</v>
      </c>
      <c r="T85" s="18">
        <f t="shared" si="30"/>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1"/>
        <v>1</v>
      </c>
      <c r="Z85" s="12">
        <f t="shared" si="32"/>
        <v>1</v>
      </c>
      <c r="AA85" s="12">
        <f t="shared" si="33"/>
        <v>1</v>
      </c>
      <c r="AB85" s="12">
        <f t="shared" si="34"/>
        <v>1</v>
      </c>
      <c r="AD85" s="12">
        <f t="shared" si="35"/>
        <v>133</v>
      </c>
      <c r="AE85" s="18">
        <f t="shared" si="36"/>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7"/>
        <v>1</v>
      </c>
      <c r="AK85" s="12">
        <f t="shared" si="38"/>
        <v>1</v>
      </c>
      <c r="AL85" s="12">
        <f t="shared" si="39"/>
        <v>1</v>
      </c>
      <c r="AM85" s="12">
        <f t="shared" si="40"/>
        <v>1</v>
      </c>
    </row>
    <row r="86" spans="1:39" ht="12" customHeight="1" x14ac:dyDescent="0.15">
      <c r="A86" s="5">
        <f t="shared" si="25"/>
        <v>0</v>
      </c>
      <c r="B86" s="5">
        <f t="shared" si="26"/>
        <v>0</v>
      </c>
      <c r="C86" s="14">
        <f t="shared" si="41"/>
        <v>132</v>
      </c>
      <c r="F86" s="242">
        <f>VLOOKUP(C86,Blad1!$A:$C,3,0)</f>
        <v>196</v>
      </c>
      <c r="G86" s="67" t="str">
        <f t="shared" si="42"/>
        <v/>
      </c>
      <c r="H86" s="4" t="str">
        <f>IF(G86="I",$K86,IF(G86="II",$K86-SUM(H$8:H85),IF(G86="III",$K86-SUM(H$8:H85),IF(G86="IV",$K86-SUM(H$8:H85),IF(G86="V",1-SUM(H$8:H85)," ")))))</f>
        <v xml:space="preserve"> </v>
      </c>
      <c r="I86" s="68" t="str">
        <f t="shared" ref="I86:I103" si="45">IF(C86=45,"A",IF(C86=35,"B",IF(C86=25,"C",IF(C86=17,"D",IF(C86=0,"E","")))))</f>
        <v/>
      </c>
      <c r="J86" s="43" t="str">
        <f>IF(I86="A",$K86,IF(I86="B",$K86-SUM(J$8:J85),IF(I86="C",$K86-SUM(J$8:J85),IF(I86="D",$K86-SUM(J$8:J85),IF(I86="E",1-SUM(J$8:J85)," ")))))</f>
        <v xml:space="preserve"> </v>
      </c>
      <c r="K86" s="1">
        <f>IF(C$4=0,0,(SUM(D$8:D86)/C$4))</f>
        <v>0</v>
      </c>
      <c r="L86" s="9" t="str">
        <f t="shared" si="27"/>
        <v xml:space="preserve"> </v>
      </c>
      <c r="M86" s="2" t="str">
        <f>IF(U86=2,K86,IF(W86=2,K86-SUM(M$8:M85),IF(X86=2,K86-SUM(M$8:M85),IF(X85=2,1-SUM(M$8:M85)," "))))</f>
        <v xml:space="preserve"> </v>
      </c>
      <c r="N86" s="1" t="str">
        <f t="shared" si="28"/>
        <v xml:space="preserve"> </v>
      </c>
      <c r="P86" s="3" t="str">
        <f>IF(O86="Plus",$K86,IF(O86="Basis",$K86-SUM(P$8:P85),IF(O86="Breedte",$K86-SUM(P$8:P85),IF(O85="Breedte",1-SUM(P$8:P85)," "))))</f>
        <v xml:space="preserve"> </v>
      </c>
      <c r="Q86" s="57" t="str">
        <f t="shared" si="44"/>
        <v/>
      </c>
      <c r="R86" s="124">
        <f t="shared" si="43"/>
        <v>196</v>
      </c>
      <c r="S86" s="12">
        <f t="shared" si="29"/>
        <v>132</v>
      </c>
      <c r="T86" s="18">
        <f t="shared" si="30"/>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1"/>
        <v>1</v>
      </c>
      <c r="Z86" s="12">
        <f t="shared" si="32"/>
        <v>1</v>
      </c>
      <c r="AA86" s="12">
        <f t="shared" si="33"/>
        <v>1</v>
      </c>
      <c r="AB86" s="12">
        <f t="shared" si="34"/>
        <v>1</v>
      </c>
      <c r="AD86" s="12">
        <f t="shared" si="35"/>
        <v>132</v>
      </c>
      <c r="AE86" s="18">
        <f t="shared" si="36"/>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7"/>
        <v>1</v>
      </c>
      <c r="AK86" s="12">
        <f t="shared" si="38"/>
        <v>1</v>
      </c>
      <c r="AL86" s="12">
        <f t="shared" si="39"/>
        <v>1</v>
      </c>
      <c r="AM86" s="12">
        <f t="shared" si="40"/>
        <v>1</v>
      </c>
    </row>
    <row r="87" spans="1:39" ht="12" customHeight="1" x14ac:dyDescent="0.15">
      <c r="A87" s="5">
        <f t="shared" si="25"/>
        <v>0</v>
      </c>
      <c r="B87" s="5">
        <f t="shared" si="26"/>
        <v>20</v>
      </c>
      <c r="C87" s="14">
        <f t="shared" si="41"/>
        <v>131</v>
      </c>
      <c r="F87" s="242">
        <f>VLOOKUP(C87,Blad1!$A:$C,3,0)</f>
        <v>196</v>
      </c>
      <c r="G87" s="67" t="str">
        <f t="shared" si="42"/>
        <v>III</v>
      </c>
      <c r="H87" s="4">
        <f>IF(G87="I",$K87,IF(G87="II",$K87-SUM(H$8:H86),IF(G87="III",$K87-SUM(H$8:H86),IF(G87="IV",$K87-SUM(H$8:H86),IF(G87="V",1-SUM(H$8:H86)," ")))))</f>
        <v>0</v>
      </c>
      <c r="I87" s="68" t="str">
        <f t="shared" si="45"/>
        <v/>
      </c>
      <c r="J87" s="43" t="str">
        <f>IF(I87="A",$K87,IF(I87="B",$K87-SUM(J$8:J86),IF(I87="C",$K87-SUM(J$8:J86),IF(I87="D",$K87-SUM(J$8:J86),IF(I87="E",1-SUM(J$8:J86)," ")))))</f>
        <v xml:space="preserve"> </v>
      </c>
      <c r="K87" s="1">
        <f>IF(C$4=0,0,(SUM(D$8:D87)/C$4))</f>
        <v>0</v>
      </c>
      <c r="L87" s="9" t="str">
        <f t="shared" si="27"/>
        <v xml:space="preserve"> </v>
      </c>
      <c r="M87" s="2" t="str">
        <f>IF(U87=2,K87,IF(W87=2,K87-SUM(M$8:M86),IF(X87=2,K87-SUM(M$8:M86),IF(X86=2,1-SUM(M$8:M86)," "))))</f>
        <v xml:space="preserve"> </v>
      </c>
      <c r="N87" s="1" t="str">
        <f t="shared" si="28"/>
        <v xml:space="preserve"> </v>
      </c>
      <c r="P87" s="3" t="str">
        <f>IF(O87="Plus",$K87,IF(O87="Basis",$K87-SUM(P$8:P86),IF(O87="Breedte",$K87-SUM(P$8:P86),IF(O86="Breedte",1-SUM(P$8:P86)," "))))</f>
        <v xml:space="preserve"> </v>
      </c>
      <c r="Q87" s="57" t="str">
        <f t="shared" si="44"/>
        <v/>
      </c>
      <c r="R87" s="124">
        <f t="shared" si="43"/>
        <v>196</v>
      </c>
      <c r="S87" s="12">
        <f t="shared" si="29"/>
        <v>131</v>
      </c>
      <c r="T87" s="18">
        <f t="shared" si="30"/>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1"/>
        <v>1</v>
      </c>
      <c r="Z87" s="12">
        <f t="shared" si="32"/>
        <v>1</v>
      </c>
      <c r="AA87" s="12">
        <f t="shared" si="33"/>
        <v>1</v>
      </c>
      <c r="AB87" s="12">
        <f t="shared" si="34"/>
        <v>1</v>
      </c>
      <c r="AD87" s="12">
        <f t="shared" si="35"/>
        <v>131</v>
      </c>
      <c r="AE87" s="18">
        <f t="shared" si="36"/>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7"/>
        <v>1</v>
      </c>
      <c r="AK87" s="12">
        <f t="shared" si="38"/>
        <v>1</v>
      </c>
      <c r="AL87" s="12">
        <f t="shared" si="39"/>
        <v>1</v>
      </c>
      <c r="AM87" s="12">
        <f t="shared" si="40"/>
        <v>1</v>
      </c>
    </row>
    <row r="88" spans="1:39" ht="12" customHeight="1" x14ac:dyDescent="0.15">
      <c r="A88" s="5">
        <f t="shared" si="25"/>
        <v>0</v>
      </c>
      <c r="B88" s="5">
        <f t="shared" si="26"/>
        <v>0</v>
      </c>
      <c r="C88" s="14">
        <f t="shared" si="41"/>
        <v>130</v>
      </c>
      <c r="F88" s="242">
        <f>VLOOKUP(C88,Blad1!$A:$C,3,0)</f>
        <v>195</v>
      </c>
      <c r="G88" s="67" t="str">
        <f t="shared" si="42"/>
        <v/>
      </c>
      <c r="H88" s="4" t="str">
        <f>IF(G88="I",$K88,IF(G88="II",$K88-SUM(H$8:H87),IF(G88="III",$K88-SUM(H$8:H87),IF(G88="IV",$K88-SUM(H$8:H87),IF(G88="V",1-SUM(H$8:H87)," ")))))</f>
        <v xml:space="preserve"> </v>
      </c>
      <c r="I88" s="68" t="str">
        <f t="shared" si="45"/>
        <v/>
      </c>
      <c r="J88" s="43" t="str">
        <f>IF(I88="A",$K88,IF(I88="B",$K88-SUM(J$8:J87),IF(I88="C",$K88-SUM(J$8:J87),IF(I88="D",$K88-SUM(J$8:J87),IF(I88="E",1-SUM(J$8:J87)," ")))))</f>
        <v xml:space="preserve"> </v>
      </c>
      <c r="K88" s="1">
        <f>IF(C$4=0,0,(SUM(D$8:D88)/C$4))</f>
        <v>0</v>
      </c>
      <c r="L88" s="9" t="str">
        <f t="shared" si="27"/>
        <v xml:space="preserve"> </v>
      </c>
      <c r="M88" s="2" t="str">
        <f>IF(U88=2,K88,IF(W88=2,K88-SUM(M$8:M87),IF(X88=2,K88-SUM(M$8:M87),IF(X87=2,1-SUM(M$8:M87)," "))))</f>
        <v xml:space="preserve"> </v>
      </c>
      <c r="N88" s="1" t="str">
        <f t="shared" si="28"/>
        <v xml:space="preserve"> </v>
      </c>
      <c r="P88" s="3" t="str">
        <f>IF(O88="Plus",$K88,IF(O88="Basis",$K88-SUM(P$8:P87),IF(O88="Breedte",$K88-SUM(P$8:P87),IF(O87="Breedte",1-SUM(P$8:P87)," "))))</f>
        <v xml:space="preserve"> </v>
      </c>
      <c r="Q88" s="57" t="str">
        <f t="shared" si="44"/>
        <v/>
      </c>
      <c r="R88" s="124">
        <f t="shared" si="43"/>
        <v>195</v>
      </c>
      <c r="S88" s="12">
        <f t="shared" si="29"/>
        <v>130</v>
      </c>
      <c r="T88" s="18">
        <f t="shared" si="30"/>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1"/>
        <v>1</v>
      </c>
      <c r="Z88" s="12">
        <f t="shared" si="32"/>
        <v>1</v>
      </c>
      <c r="AA88" s="12">
        <f t="shared" si="33"/>
        <v>1</v>
      </c>
      <c r="AB88" s="12">
        <f t="shared" si="34"/>
        <v>1</v>
      </c>
      <c r="AD88" s="12">
        <f t="shared" si="35"/>
        <v>130</v>
      </c>
      <c r="AE88" s="18">
        <f t="shared" si="36"/>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7"/>
        <v>1</v>
      </c>
      <c r="AK88" s="12">
        <f t="shared" si="38"/>
        <v>1</v>
      </c>
      <c r="AL88" s="12">
        <f t="shared" si="39"/>
        <v>1</v>
      </c>
      <c r="AM88" s="12">
        <f t="shared" si="40"/>
        <v>1</v>
      </c>
    </row>
    <row r="89" spans="1:39" ht="12" customHeight="1" x14ac:dyDescent="0.15">
      <c r="A89" s="5">
        <f t="shared" si="25"/>
        <v>0</v>
      </c>
      <c r="B89" s="5">
        <f t="shared" si="26"/>
        <v>0</v>
      </c>
      <c r="C89" s="14">
        <f t="shared" si="41"/>
        <v>129</v>
      </c>
      <c r="F89" s="242">
        <f>VLOOKUP(C89,Blad1!$A:$C,3,0)</f>
        <v>194</v>
      </c>
      <c r="G89" s="67" t="str">
        <f t="shared" si="42"/>
        <v/>
      </c>
      <c r="H89" s="4" t="str">
        <f>IF(G89="I",$K89,IF(G89="II",$K89-SUM(H$8:H88),IF(G89="III",$K89-SUM(H$8:H88),IF(G89="IV",$K89-SUM(H$8:H88),IF(G89="V",1-SUM(H$8:H88)," ")))))</f>
        <v xml:space="preserve"> </v>
      </c>
      <c r="I89" s="68" t="str">
        <f t="shared" si="45"/>
        <v/>
      </c>
      <c r="J89" s="43" t="str">
        <f>IF(I89="A",$K89,IF(I89="B",$K89-SUM(J$8:J88),IF(I89="C",$K89-SUM(J$8:J88),IF(I89="D",$K89-SUM(J$8:J88),IF(I89="E",1-SUM(J$8:J88)," ")))))</f>
        <v xml:space="preserve"> </v>
      </c>
      <c r="K89" s="1">
        <f>IF(C$4=0,0,(SUM(D$8:D89)/C$4))</f>
        <v>0</v>
      </c>
      <c r="L89" s="9" t="str">
        <f t="shared" si="27"/>
        <v xml:space="preserve"> </v>
      </c>
      <c r="M89" s="2" t="str">
        <f>IF(U89=2,K89,IF(W89=2,K89-SUM(M$8:M88),IF(X89=2,K89-SUM(M$8:M88),IF(X88=2,1-SUM(M$8:M88)," "))))</f>
        <v xml:space="preserve"> </v>
      </c>
      <c r="N89" s="1" t="str">
        <f t="shared" si="28"/>
        <v xml:space="preserve"> </v>
      </c>
      <c r="P89" s="3" t="str">
        <f>IF(O89="Plus",$K89,IF(O89="Basis",$K89-SUM(P$8:P88),IF(O89="Breedte",$K89-SUM(P$8:P88),IF(O88="Breedte",1-SUM(P$8:P88)," "))))</f>
        <v xml:space="preserve"> </v>
      </c>
      <c r="Q89" s="57" t="str">
        <f t="shared" si="44"/>
        <v/>
      </c>
      <c r="R89" s="124">
        <f t="shared" si="43"/>
        <v>194</v>
      </c>
      <c r="S89" s="12">
        <f t="shared" si="29"/>
        <v>129</v>
      </c>
      <c r="T89" s="18">
        <f t="shared" si="30"/>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1"/>
        <v>1</v>
      </c>
      <c r="Z89" s="12">
        <f t="shared" si="32"/>
        <v>1</v>
      </c>
      <c r="AA89" s="12">
        <f t="shared" si="33"/>
        <v>1</v>
      </c>
      <c r="AB89" s="12">
        <f t="shared" si="34"/>
        <v>1</v>
      </c>
      <c r="AD89" s="12">
        <f t="shared" si="35"/>
        <v>129</v>
      </c>
      <c r="AE89" s="18">
        <f t="shared" si="36"/>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7"/>
        <v>1</v>
      </c>
      <c r="AK89" s="12">
        <f t="shared" si="38"/>
        <v>1</v>
      </c>
      <c r="AL89" s="12">
        <f t="shared" si="39"/>
        <v>1</v>
      </c>
      <c r="AM89" s="12">
        <f t="shared" si="40"/>
        <v>1</v>
      </c>
    </row>
    <row r="90" spans="1:39" ht="12" customHeight="1" x14ac:dyDescent="0.15">
      <c r="A90" s="5">
        <f t="shared" si="25"/>
        <v>0</v>
      </c>
      <c r="B90" s="5">
        <f t="shared" si="26"/>
        <v>0</v>
      </c>
      <c r="C90" s="14">
        <f t="shared" si="41"/>
        <v>128</v>
      </c>
      <c r="F90" s="242">
        <f>VLOOKUP(C90,Blad1!$A:$C,3,0)</f>
        <v>194</v>
      </c>
      <c r="G90" s="67" t="str">
        <f t="shared" si="42"/>
        <v/>
      </c>
      <c r="H90" s="4" t="str">
        <f>IF(G90="I",$K90,IF(G90="II",$K90-SUM(H$8:H89),IF(G90="III",$K90-SUM(H$8:H89),IF(G90="IV",$K90-SUM(H$8:H89),IF(G90="V",1-SUM(H$8:H89)," ")))))</f>
        <v xml:space="preserve"> </v>
      </c>
      <c r="I90" s="68" t="str">
        <f t="shared" si="45"/>
        <v/>
      </c>
      <c r="J90" s="43" t="str">
        <f>IF(I90="A",$K90,IF(I90="B",$K90-SUM(J$8:J89),IF(I90="C",$K90-SUM(J$8:J89),IF(I90="D",$K90-SUM(J$8:J89),IF(I90="E",1-SUM(J$8:J89)," ")))))</f>
        <v xml:space="preserve"> </v>
      </c>
      <c r="K90" s="1">
        <f>IF(C$4=0,0,(SUM(D$8:D90)/C$4))</f>
        <v>0</v>
      </c>
      <c r="L90" s="9" t="str">
        <f t="shared" si="27"/>
        <v xml:space="preserve"> </v>
      </c>
      <c r="M90" s="2" t="str">
        <f>IF(U90=2,K90,IF(W90=2,K90-SUM(M$8:M89),IF(X90=2,K90-SUM(M$8:M89),IF(X89=2,1-SUM(M$8:M89)," "))))</f>
        <v xml:space="preserve"> </v>
      </c>
      <c r="N90" s="1" t="str">
        <f t="shared" si="28"/>
        <v xml:space="preserve"> </v>
      </c>
      <c r="P90" s="3" t="str">
        <f>IF(O90="Plus",$K90,IF(O90="Basis",$K90-SUM(P$8:P89),IF(O90="Breedte",$K90-SUM(P$8:P89),IF(O89="Breedte",1-SUM(P$8:P89)," "))))</f>
        <v xml:space="preserve"> </v>
      </c>
      <c r="Q90" s="57" t="str">
        <f t="shared" si="44"/>
        <v/>
      </c>
      <c r="R90" s="124">
        <f t="shared" si="43"/>
        <v>194</v>
      </c>
      <c r="S90" s="12">
        <f t="shared" si="29"/>
        <v>128</v>
      </c>
      <c r="T90" s="18">
        <f t="shared" si="30"/>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1"/>
        <v>1</v>
      </c>
      <c r="Z90" s="12">
        <f t="shared" si="32"/>
        <v>1</v>
      </c>
      <c r="AA90" s="12">
        <f t="shared" si="33"/>
        <v>1</v>
      </c>
      <c r="AB90" s="12">
        <f t="shared" si="34"/>
        <v>1</v>
      </c>
      <c r="AD90" s="12">
        <f t="shared" si="35"/>
        <v>128</v>
      </c>
      <c r="AE90" s="18">
        <f t="shared" si="36"/>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7"/>
        <v>1</v>
      </c>
      <c r="AK90" s="12">
        <f t="shared" si="38"/>
        <v>1</v>
      </c>
      <c r="AL90" s="12">
        <f t="shared" si="39"/>
        <v>1</v>
      </c>
      <c r="AM90" s="12">
        <f t="shared" si="40"/>
        <v>1</v>
      </c>
    </row>
    <row r="91" spans="1:39" ht="12" customHeight="1" x14ac:dyDescent="0.15">
      <c r="A91" s="5">
        <f t="shared" si="25"/>
        <v>0</v>
      </c>
      <c r="B91" s="5">
        <f t="shared" si="26"/>
        <v>0</v>
      </c>
      <c r="C91" s="14">
        <f t="shared" si="41"/>
        <v>127</v>
      </c>
      <c r="F91" s="242">
        <f>VLOOKUP(C91,Blad1!$A:$C,3,0)</f>
        <v>193</v>
      </c>
      <c r="G91" s="67" t="str">
        <f t="shared" si="42"/>
        <v/>
      </c>
      <c r="H91" s="4" t="str">
        <f>IF(G91="I",$K91,IF(G91="II",$K91-SUM(H$8:H90),IF(G91="III",$K91-SUM(H$8:H90),IF(G91="IV",$K91-SUM(H$8:H90),IF(G91="V",1-SUM(H$8:H90)," ")))))</f>
        <v xml:space="preserve"> </v>
      </c>
      <c r="I91" s="68" t="str">
        <f t="shared" si="45"/>
        <v/>
      </c>
      <c r="J91" s="43" t="str">
        <f>IF(I91="A",$K91,IF(I91="B",$K91-SUM(J$8:J90),IF(I91="C",$K91-SUM(J$8:J90),IF(I91="D",$K91-SUM(J$8:J90),IF(I91="E",1-SUM(J$8:J90)," ")))))</f>
        <v xml:space="preserve"> </v>
      </c>
      <c r="K91" s="1">
        <f>IF(C$4=0,0,(SUM(D$8:D91)/C$4))</f>
        <v>0</v>
      </c>
      <c r="L91" s="9" t="str">
        <f t="shared" si="27"/>
        <v xml:space="preserve"> </v>
      </c>
      <c r="M91" s="2" t="str">
        <f>IF(U91=2,K91,IF(W91=2,K91-SUM(M$8:M90),IF(X91=2,K91-SUM(M$8:M90),IF(X90=2,1-SUM(M$8:M90)," "))))</f>
        <v xml:space="preserve"> </v>
      </c>
      <c r="N91" s="1" t="str">
        <f t="shared" si="28"/>
        <v xml:space="preserve"> </v>
      </c>
      <c r="P91" s="3" t="str">
        <f>IF(O91="Plus",$K91,IF(O91="Basis",$K91-SUM(P$8:P90),IF(O91="Breedte",$K91-SUM(P$8:P90),IF(O90="Breedte",1-SUM(P$8:P90)," "))))</f>
        <v xml:space="preserve"> </v>
      </c>
      <c r="Q91" s="57" t="str">
        <f t="shared" si="44"/>
        <v/>
      </c>
      <c r="R91" s="124">
        <f t="shared" si="43"/>
        <v>193</v>
      </c>
      <c r="S91" s="12">
        <f t="shared" si="29"/>
        <v>127</v>
      </c>
      <c r="T91" s="18">
        <f t="shared" si="30"/>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1"/>
        <v>1</v>
      </c>
      <c r="Z91" s="12">
        <f t="shared" si="32"/>
        <v>1</v>
      </c>
      <c r="AA91" s="12">
        <f t="shared" si="33"/>
        <v>1</v>
      </c>
      <c r="AB91" s="12">
        <f t="shared" si="34"/>
        <v>1</v>
      </c>
      <c r="AD91" s="12">
        <f t="shared" si="35"/>
        <v>127</v>
      </c>
      <c r="AE91" s="18">
        <f t="shared" si="36"/>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7"/>
        <v>1</v>
      </c>
      <c r="AK91" s="12">
        <f t="shared" si="38"/>
        <v>1</v>
      </c>
      <c r="AL91" s="12">
        <f t="shared" si="39"/>
        <v>1</v>
      </c>
      <c r="AM91" s="12">
        <f t="shared" si="40"/>
        <v>1</v>
      </c>
    </row>
    <row r="92" spans="1:39" ht="12" customHeight="1" x14ac:dyDescent="0.15">
      <c r="A92" s="5">
        <f t="shared" si="25"/>
        <v>0</v>
      </c>
      <c r="B92" s="5">
        <f t="shared" si="26"/>
        <v>0</v>
      </c>
      <c r="C92" s="14">
        <f t="shared" si="41"/>
        <v>126</v>
      </c>
      <c r="F92" s="242">
        <f>VLOOKUP(C92,Blad1!$A:$C,3,0)</f>
        <v>193</v>
      </c>
      <c r="G92" s="67" t="str">
        <f t="shared" si="42"/>
        <v/>
      </c>
      <c r="H92" s="4" t="str">
        <f>IF(G92="I",$K92,IF(G92="II",$K92-SUM(H$8:H91),IF(G92="III",$K92-SUM(H$8:H91),IF(G92="IV",$K92-SUM(H$8:H91),IF(G92="V",1-SUM(H$8:H91)," ")))))</f>
        <v xml:space="preserve"> </v>
      </c>
      <c r="I92" s="68" t="str">
        <f t="shared" si="45"/>
        <v/>
      </c>
      <c r="J92" s="43" t="str">
        <f>IF(I92="A",$K92,IF(I92="B",$K92-SUM(J$8:J91),IF(I92="C",$K92-SUM(J$8:J91),IF(I92="D",$K92-SUM(J$8:J91),IF(I92="E",1-SUM(J$8:J91)," ")))))</f>
        <v xml:space="preserve"> </v>
      </c>
      <c r="K92" s="1">
        <f>IF(C$4=0,0,(SUM(D$8:D92)/C$4))</f>
        <v>0</v>
      </c>
      <c r="L92" s="9" t="str">
        <f t="shared" si="27"/>
        <v xml:space="preserve"> </v>
      </c>
      <c r="M92" s="2" t="str">
        <f>IF(U92=2,K92,IF(W92=2,K92-SUM(M$8:M91),IF(X92=2,K92-SUM(M$8:M91),IF(X91=2,1-SUM(M$8:M91)," "))))</f>
        <v xml:space="preserve"> </v>
      </c>
      <c r="N92" s="1" t="str">
        <f t="shared" si="28"/>
        <v xml:space="preserve"> </v>
      </c>
      <c r="P92" s="3" t="str">
        <f>IF(O92="Plus",$K92,IF(O92="Basis",$K92-SUM(P$8:P91),IF(O92="Breedte",$K92-SUM(P$8:P91),IF(O91="Breedte",1-SUM(P$8:P91)," "))))</f>
        <v xml:space="preserve"> </v>
      </c>
      <c r="Q92" s="57" t="str">
        <f t="shared" si="44"/>
        <v/>
      </c>
      <c r="R92" s="124">
        <f t="shared" si="43"/>
        <v>193</v>
      </c>
      <c r="S92" s="12">
        <f t="shared" si="29"/>
        <v>126</v>
      </c>
      <c r="T92" s="18">
        <f t="shared" si="30"/>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1"/>
        <v>1</v>
      </c>
      <c r="Z92" s="12">
        <f t="shared" si="32"/>
        <v>1</v>
      </c>
      <c r="AA92" s="12">
        <f t="shared" si="33"/>
        <v>1</v>
      </c>
      <c r="AB92" s="12">
        <f t="shared" si="34"/>
        <v>1</v>
      </c>
      <c r="AD92" s="12">
        <f t="shared" si="35"/>
        <v>126</v>
      </c>
      <c r="AE92" s="18">
        <f t="shared" si="36"/>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7"/>
        <v>1</v>
      </c>
      <c r="AK92" s="12">
        <f t="shared" si="38"/>
        <v>1</v>
      </c>
      <c r="AL92" s="12">
        <f t="shared" si="39"/>
        <v>1</v>
      </c>
      <c r="AM92" s="12">
        <f t="shared" si="40"/>
        <v>1</v>
      </c>
    </row>
    <row r="93" spans="1:39" ht="12" customHeight="1" x14ac:dyDescent="0.15">
      <c r="A93" s="5">
        <f t="shared" si="25"/>
        <v>0</v>
      </c>
      <c r="B93" s="5">
        <f t="shared" si="26"/>
        <v>0</v>
      </c>
      <c r="C93" s="14">
        <f t="shared" si="41"/>
        <v>125</v>
      </c>
      <c r="F93" s="242">
        <f>VLOOKUP(C93,Blad1!$A:$C,3,0)</f>
        <v>192</v>
      </c>
      <c r="G93" s="67" t="str">
        <f t="shared" si="42"/>
        <v/>
      </c>
      <c r="H93" s="4" t="str">
        <f>IF(G93="I",$K93,IF(G93="II",$K93-SUM(H$8:H92),IF(G93="III",$K93-SUM(H$8:H92),IF(G93="IV",$K93-SUM(H$8:H92),IF(G93="V",1-SUM(H$8:H92)," ")))))</f>
        <v xml:space="preserve"> </v>
      </c>
      <c r="I93" s="68" t="str">
        <f t="shared" si="45"/>
        <v/>
      </c>
      <c r="J93" s="43" t="str">
        <f>IF(I93="A",$K93,IF(I93="B",$K93-SUM(J$8:J92),IF(I93="C",$K93-SUM(J$8:J92),IF(I93="D",$K93-SUM(J$8:J92),IF(I93="E",1-SUM(J$8:J92)," ")))))</f>
        <v xml:space="preserve"> </v>
      </c>
      <c r="K93" s="1">
        <f>IF(C$4=0,0,(SUM(D$8:D93)/C$4))</f>
        <v>0</v>
      </c>
      <c r="L93" s="9" t="str">
        <f t="shared" si="27"/>
        <v xml:space="preserve"> </v>
      </c>
      <c r="M93" s="2" t="str">
        <f>IF(U93=2,K93,IF(W93=2,K93-SUM(M$8:M92),IF(X93=2,K93-SUM(M$8:M92),IF(X92=2,1-SUM(M$8:M92)," "))))</f>
        <v xml:space="preserve"> </v>
      </c>
      <c r="N93" s="1" t="str">
        <f t="shared" si="28"/>
        <v xml:space="preserve"> </v>
      </c>
      <c r="P93" s="3" t="str">
        <f>IF(O93="Plus",$K93,IF(O93="Basis",$K93-SUM(P$8:P92),IF(O93="Breedte",$K93-SUM(P$8:P92),IF(O92="Breedte",1-SUM(P$8:P92)," "))))</f>
        <v xml:space="preserve"> </v>
      </c>
      <c r="Q93" s="57" t="str">
        <f t="shared" si="44"/>
        <v/>
      </c>
      <c r="R93" s="124">
        <f t="shared" si="43"/>
        <v>192</v>
      </c>
      <c r="S93" s="12">
        <f t="shared" si="29"/>
        <v>125</v>
      </c>
      <c r="T93" s="18">
        <f t="shared" si="30"/>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1"/>
        <v>1</v>
      </c>
      <c r="Z93" s="12">
        <f t="shared" si="32"/>
        <v>1</v>
      </c>
      <c r="AA93" s="12">
        <f t="shared" si="33"/>
        <v>1</v>
      </c>
      <c r="AB93" s="12">
        <f t="shared" si="34"/>
        <v>1</v>
      </c>
      <c r="AD93" s="12">
        <f t="shared" si="35"/>
        <v>125</v>
      </c>
      <c r="AE93" s="18">
        <f t="shared" si="36"/>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7"/>
        <v>1</v>
      </c>
      <c r="AK93" s="12">
        <f t="shared" si="38"/>
        <v>1</v>
      </c>
      <c r="AL93" s="12">
        <f t="shared" si="39"/>
        <v>1</v>
      </c>
      <c r="AM93" s="12">
        <f t="shared" si="40"/>
        <v>1</v>
      </c>
    </row>
    <row r="94" spans="1:39" ht="12" customHeight="1" x14ac:dyDescent="0.15">
      <c r="A94" s="5">
        <f t="shared" si="25"/>
        <v>0</v>
      </c>
      <c r="B94" s="5">
        <f t="shared" si="26"/>
        <v>0</v>
      </c>
      <c r="C94" s="14">
        <f t="shared" si="41"/>
        <v>124</v>
      </c>
      <c r="F94" s="242">
        <f>VLOOKUP(C94,Blad1!$A:$C,3,0)</f>
        <v>192</v>
      </c>
      <c r="G94" s="67" t="str">
        <f t="shared" si="42"/>
        <v/>
      </c>
      <c r="H94" s="4" t="str">
        <f>IF(G94="I",$K94,IF(G94="II",$K94-SUM(H$8:H93),IF(G94="III",$K94-SUM(H$8:H93),IF(G94="IV",$K94-SUM(H$8:H93),IF(G94="V",1-SUM(H$8:H93)," ")))))</f>
        <v xml:space="preserve"> </v>
      </c>
      <c r="I94" s="68" t="str">
        <f t="shared" si="45"/>
        <v/>
      </c>
      <c r="J94" s="43" t="str">
        <f>IF(I94="A",$K94,IF(I94="B",$K94-SUM(J$8:J93),IF(I94="C",$K94-SUM(J$8:J93),IF(I94="D",$K94-SUM(J$8:J93),IF(I94="E",1-SUM(J$8:J93)," ")))))</f>
        <v xml:space="preserve"> </v>
      </c>
      <c r="K94" s="1">
        <f>IF(C$4=0,0,(SUM(D$8:D94)/C$4))</f>
        <v>0</v>
      </c>
      <c r="L94" s="9" t="str">
        <f t="shared" si="27"/>
        <v xml:space="preserve"> </v>
      </c>
      <c r="M94" s="2" t="str">
        <f>IF(U94=2,K94,IF(W94=2,K94-SUM(M$8:M93),IF(X94=2,K94-SUM(M$8:M93),IF(X93=2,1-SUM(M$8:M93)," "))))</f>
        <v xml:space="preserve"> </v>
      </c>
      <c r="N94" s="1" t="str">
        <f t="shared" si="28"/>
        <v xml:space="preserve"> </v>
      </c>
      <c r="P94" s="3" t="str">
        <f>IF(O94="Plus",$K94,IF(O94="Basis",$K94-SUM(P$8:P93),IF(O94="Breedte",$K94-SUM(P$8:P93),IF(O93="Breedte",1-SUM(P$8:P93)," "))))</f>
        <v xml:space="preserve"> </v>
      </c>
      <c r="Q94" s="57" t="str">
        <f t="shared" si="44"/>
        <v/>
      </c>
      <c r="R94" s="124">
        <f t="shared" si="43"/>
        <v>192</v>
      </c>
      <c r="S94" s="12">
        <f t="shared" si="29"/>
        <v>124</v>
      </c>
      <c r="T94" s="18">
        <f t="shared" si="30"/>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1"/>
        <v>1</v>
      </c>
      <c r="Z94" s="12">
        <f t="shared" si="32"/>
        <v>1</v>
      </c>
      <c r="AA94" s="12">
        <f t="shared" si="33"/>
        <v>1</v>
      </c>
      <c r="AB94" s="12">
        <f t="shared" si="34"/>
        <v>1</v>
      </c>
      <c r="AD94" s="12">
        <f t="shared" si="35"/>
        <v>124</v>
      </c>
      <c r="AE94" s="18">
        <f t="shared" si="36"/>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7"/>
        <v>1</v>
      </c>
      <c r="AK94" s="12">
        <f t="shared" si="38"/>
        <v>1</v>
      </c>
      <c r="AL94" s="12">
        <f t="shared" si="39"/>
        <v>1</v>
      </c>
      <c r="AM94" s="12">
        <f t="shared" si="40"/>
        <v>1</v>
      </c>
    </row>
    <row r="95" spans="1:39" ht="12" customHeight="1" x14ac:dyDescent="0.15">
      <c r="A95" s="5">
        <f t="shared" si="25"/>
        <v>0</v>
      </c>
      <c r="B95" s="5">
        <f t="shared" si="26"/>
        <v>0</v>
      </c>
      <c r="C95" s="14">
        <f t="shared" si="41"/>
        <v>123</v>
      </c>
      <c r="F95" s="242">
        <f>VLOOKUP(C95,Blad1!$A:$C,3,0)</f>
        <v>191</v>
      </c>
      <c r="G95" s="67" t="str">
        <f t="shared" si="42"/>
        <v/>
      </c>
      <c r="H95" s="4" t="str">
        <f>IF(G95="I",$K95,IF(G95="II",$K95-SUM(H$8:H94),IF(G95="III",$K95-SUM(H$8:H94),IF(G95="IV",$K95-SUM(H$8:H94),IF(G95="V",1-SUM(H$8:H94)," ")))))</f>
        <v xml:space="preserve"> </v>
      </c>
      <c r="I95" s="68" t="str">
        <f t="shared" si="45"/>
        <v/>
      </c>
      <c r="J95" s="43" t="str">
        <f>IF(I95="A",$K95,IF(I95="B",$K95-SUM(J$8:J94),IF(I95="C",$K95-SUM(J$8:J94),IF(I95="D",$K95-SUM(J$8:J94),IF(I95="E",1-SUM(J$8:J94)," ")))))</f>
        <v xml:space="preserve"> </v>
      </c>
      <c r="K95" s="1">
        <f>IF(C$4=0,0,(SUM(D$8:D95)/C$4))</f>
        <v>0</v>
      </c>
      <c r="L95" s="9" t="str">
        <f t="shared" si="27"/>
        <v xml:space="preserve"> </v>
      </c>
      <c r="M95" s="2" t="str">
        <f>IF(U95=2,K95,IF(W95=2,K95-SUM(M$8:M94),IF(X95=2,K95-SUM(M$8:M94),IF(X94=2,1-SUM(M$8:M94)," "))))</f>
        <v xml:space="preserve"> </v>
      </c>
      <c r="N95" s="1" t="str">
        <f t="shared" si="28"/>
        <v xml:space="preserve"> </v>
      </c>
      <c r="P95" s="3" t="str">
        <f>IF(O95="Plus",$K95,IF(O95="Basis",$K95-SUM(P$8:P94),IF(O95="Breedte",$K95-SUM(P$8:P94),IF(O94="Breedte",1-SUM(P$8:P94)," "))))</f>
        <v xml:space="preserve"> </v>
      </c>
      <c r="Q95" s="57" t="str">
        <f t="shared" si="44"/>
        <v/>
      </c>
      <c r="R95" s="124">
        <f t="shared" si="43"/>
        <v>191</v>
      </c>
      <c r="S95" s="12">
        <f t="shared" si="29"/>
        <v>123</v>
      </c>
      <c r="T95" s="18">
        <f t="shared" si="30"/>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1"/>
        <v>1</v>
      </c>
      <c r="Z95" s="12">
        <f t="shared" si="32"/>
        <v>1</v>
      </c>
      <c r="AA95" s="12">
        <f t="shared" si="33"/>
        <v>1</v>
      </c>
      <c r="AB95" s="12">
        <f t="shared" si="34"/>
        <v>1</v>
      </c>
      <c r="AD95" s="12">
        <f t="shared" si="35"/>
        <v>123</v>
      </c>
      <c r="AE95" s="18">
        <f t="shared" si="36"/>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7"/>
        <v>1</v>
      </c>
      <c r="AK95" s="12">
        <f t="shared" si="38"/>
        <v>1</v>
      </c>
      <c r="AL95" s="12">
        <f t="shared" si="39"/>
        <v>1</v>
      </c>
      <c r="AM95" s="12">
        <f t="shared" si="40"/>
        <v>1</v>
      </c>
    </row>
    <row r="96" spans="1:39" ht="12" customHeight="1" x14ac:dyDescent="0.15">
      <c r="A96" s="5">
        <f t="shared" si="25"/>
        <v>0</v>
      </c>
      <c r="B96" s="5">
        <f t="shared" si="26"/>
        <v>0</v>
      </c>
      <c r="C96" s="14">
        <f t="shared" si="41"/>
        <v>122</v>
      </c>
      <c r="F96" s="242">
        <f>VLOOKUP(C96,Blad1!$A:$C,3,0)</f>
        <v>191</v>
      </c>
      <c r="G96" s="67" t="str">
        <f t="shared" si="42"/>
        <v/>
      </c>
      <c r="H96" s="4" t="str">
        <f>IF(G96="I",$K96,IF(G96="II",$K96-SUM(H$8:H95),IF(G96="III",$K96-SUM(H$8:H95),IF(G96="IV",$K96-SUM(H$8:H95),IF(G96="V",1-SUM(H$8:H95)," ")))))</f>
        <v xml:space="preserve"> </v>
      </c>
      <c r="I96" s="68" t="str">
        <f t="shared" si="45"/>
        <v/>
      </c>
      <c r="J96" s="43" t="str">
        <f>IF(I96="A",$K96,IF(I96="B",$K96-SUM(J$8:J95),IF(I96="C",$K96-SUM(J$8:J95),IF(I96="D",$K96-SUM(J$8:J95),IF(I96="E",1-SUM(J$8:J95)," ")))))</f>
        <v xml:space="preserve"> </v>
      </c>
      <c r="K96" s="1">
        <f>IF(C$4=0,0,(SUM(D$8:D96)/C$4))</f>
        <v>0</v>
      </c>
      <c r="L96" s="9" t="str">
        <f t="shared" si="27"/>
        <v xml:space="preserve"> </v>
      </c>
      <c r="M96" s="2" t="str">
        <f>IF(U96=2,K96,IF(W96=2,K96-SUM(M$8:M95),IF(X96=2,K96-SUM(M$8:M95),IF(X95=2,1-SUM(M$8:M95)," "))))</f>
        <v xml:space="preserve"> </v>
      </c>
      <c r="N96" s="1" t="str">
        <f t="shared" si="28"/>
        <v xml:space="preserve"> </v>
      </c>
      <c r="P96" s="3" t="str">
        <f>IF(O96="Plus",$K96,IF(O96="Basis",$K96-SUM(P$8:P95),IF(O96="Breedte",$K96-SUM(P$8:P95),IF(O95="Breedte",1-SUM(P$8:P95)," "))))</f>
        <v xml:space="preserve"> </v>
      </c>
      <c r="Q96" s="57" t="str">
        <f t="shared" si="44"/>
        <v/>
      </c>
      <c r="R96" s="124">
        <f t="shared" si="43"/>
        <v>191</v>
      </c>
      <c r="S96" s="12">
        <f t="shared" si="29"/>
        <v>122</v>
      </c>
      <c r="T96" s="18">
        <f t="shared" si="30"/>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1"/>
        <v>1</v>
      </c>
      <c r="Z96" s="12">
        <f t="shared" si="32"/>
        <v>1</v>
      </c>
      <c r="AA96" s="12">
        <f t="shared" si="33"/>
        <v>1</v>
      </c>
      <c r="AB96" s="12">
        <f t="shared" si="34"/>
        <v>1</v>
      </c>
      <c r="AD96" s="12">
        <f t="shared" si="35"/>
        <v>122</v>
      </c>
      <c r="AE96" s="18">
        <f t="shared" si="36"/>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7"/>
        <v>1</v>
      </c>
      <c r="AK96" s="12">
        <f t="shared" si="38"/>
        <v>1</v>
      </c>
      <c r="AL96" s="12">
        <f t="shared" si="39"/>
        <v>1</v>
      </c>
      <c r="AM96" s="12">
        <f t="shared" si="40"/>
        <v>1</v>
      </c>
    </row>
    <row r="97" spans="1:39" ht="12" customHeight="1" x14ac:dyDescent="0.15">
      <c r="A97" s="5">
        <f t="shared" si="25"/>
        <v>0</v>
      </c>
      <c r="B97" s="5">
        <f t="shared" si="26"/>
        <v>0</v>
      </c>
      <c r="C97" s="14">
        <f t="shared" si="41"/>
        <v>121</v>
      </c>
      <c r="F97" s="242">
        <f>VLOOKUP(C97,Blad1!$A:$C,3,0)</f>
        <v>190</v>
      </c>
      <c r="G97" s="67" t="str">
        <f t="shared" si="42"/>
        <v/>
      </c>
      <c r="H97" s="4" t="str">
        <f>IF(G97="I",$K97,IF(G97="II",$K97-SUM(H$8:H96),IF(G97="III",$K97-SUM(H$8:H96),IF(G97="IV",$K97-SUM(H$8:H96),IF(G97="V",1-SUM(H$8:H96)," ")))))</f>
        <v xml:space="preserve"> </v>
      </c>
      <c r="I97" s="68" t="str">
        <f t="shared" si="45"/>
        <v/>
      </c>
      <c r="J97" s="43" t="str">
        <f>IF(I97="A",$K97,IF(I97="B",$K97-SUM(J$8:J96),IF(I97="C",$K97-SUM(J$8:J96),IF(I97="D",$K97-SUM(J$8:J96),IF(I97="E",1-SUM(J$8:J96)," ")))))</f>
        <v xml:space="preserve"> </v>
      </c>
      <c r="K97" s="1">
        <f>IF(C$4=0,0,(SUM(D$8:D97)/C$4))</f>
        <v>0</v>
      </c>
      <c r="L97" s="9" t="str">
        <f t="shared" si="27"/>
        <v xml:space="preserve"> </v>
      </c>
      <c r="M97" s="2" t="str">
        <f>IF(U97=2,K97,IF(W97=2,K97-SUM(M$8:M96),IF(X97=2,K97-SUM(M$8:M96),IF(X96=2,1-SUM(M$8:M96)," "))))</f>
        <v xml:space="preserve"> </v>
      </c>
      <c r="N97" s="1" t="str">
        <f t="shared" si="28"/>
        <v xml:space="preserve"> </v>
      </c>
      <c r="P97" s="3" t="str">
        <f>IF(O97="Plus",$K97,IF(O97="Basis",$K97-SUM(P$8:P96),IF(O97="Breedte",$K97-SUM(P$8:P96),IF(O96="Breedte",1-SUM(P$8:P96)," "))))</f>
        <v xml:space="preserve"> </v>
      </c>
      <c r="Q97" s="57" t="str">
        <f t="shared" si="44"/>
        <v/>
      </c>
      <c r="R97" s="124">
        <f t="shared" si="43"/>
        <v>190</v>
      </c>
      <c r="S97" s="12">
        <f t="shared" si="29"/>
        <v>121</v>
      </c>
      <c r="T97" s="18">
        <f t="shared" si="30"/>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1"/>
        <v>1</v>
      </c>
      <c r="Z97" s="12">
        <f t="shared" si="32"/>
        <v>1</v>
      </c>
      <c r="AA97" s="12">
        <f t="shared" si="33"/>
        <v>1</v>
      </c>
      <c r="AB97" s="12">
        <f t="shared" si="34"/>
        <v>1</v>
      </c>
      <c r="AD97" s="12">
        <f t="shared" si="35"/>
        <v>121</v>
      </c>
      <c r="AE97" s="18">
        <f t="shared" si="36"/>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7"/>
        <v>1</v>
      </c>
      <c r="AK97" s="12">
        <f t="shared" si="38"/>
        <v>1</v>
      </c>
      <c r="AL97" s="12">
        <f t="shared" si="39"/>
        <v>1</v>
      </c>
      <c r="AM97" s="12">
        <f t="shared" si="40"/>
        <v>1</v>
      </c>
    </row>
    <row r="98" spans="1:39" ht="12" customHeight="1" x14ac:dyDescent="0.15">
      <c r="A98" s="5">
        <f t="shared" si="25"/>
        <v>0</v>
      </c>
      <c r="B98" s="5">
        <f t="shared" si="26"/>
        <v>0</v>
      </c>
      <c r="C98" s="14">
        <f t="shared" si="41"/>
        <v>120</v>
      </c>
      <c r="F98" s="242">
        <f>VLOOKUP(C98,Blad1!$A:$C,3,0)</f>
        <v>190</v>
      </c>
      <c r="G98" s="67" t="str">
        <f t="shared" si="42"/>
        <v/>
      </c>
      <c r="H98" s="4" t="str">
        <f>IF(G98="I",$K98,IF(G98="II",$K98-SUM(H$8:H97),IF(G98="III",$K98-SUM(H$8:H97),IF(G98="IV",$K98-SUM(H$8:H97),IF(G98="V",1-SUM(H$8:H97)," ")))))</f>
        <v xml:space="preserve"> </v>
      </c>
      <c r="I98" s="68" t="str">
        <f t="shared" si="45"/>
        <v/>
      </c>
      <c r="J98" s="43" t="str">
        <f>IF(I98="A",$K98,IF(I98="B",$K98-SUM(J$8:J97),IF(I98="C",$K98-SUM(J$8:J97),IF(I98="D",$K98-SUM(J$8:J97),IF(I98="E",1-SUM(J$8:J97)," ")))))</f>
        <v xml:space="preserve"> </v>
      </c>
      <c r="K98" s="1">
        <f>IF(C$4=0,0,(SUM(D$8:D98)/C$4))</f>
        <v>0</v>
      </c>
      <c r="L98" s="9" t="str">
        <f t="shared" si="27"/>
        <v xml:space="preserve"> </v>
      </c>
      <c r="M98" s="2" t="str">
        <f>IF(U98=2,K98,IF(W98=2,K98-SUM(M$8:M97),IF(X98=2,K98-SUM(M$8:M97),IF(X97=2,1-SUM(M$8:M97)," "))))</f>
        <v xml:space="preserve"> </v>
      </c>
      <c r="N98" s="1" t="str">
        <f t="shared" si="28"/>
        <v xml:space="preserve"> </v>
      </c>
      <c r="P98" s="3" t="str">
        <f>IF(O98="Plus",$K98,IF(O98="Basis",$K98-SUM(P$8:P97),IF(O98="Breedte",$K98-SUM(P$8:P97),IF(O97="Breedte",1-SUM(P$8:P97)," "))))</f>
        <v xml:space="preserve"> </v>
      </c>
      <c r="Q98" s="57" t="str">
        <f t="shared" si="44"/>
        <v/>
      </c>
      <c r="R98" s="124">
        <f t="shared" si="43"/>
        <v>190</v>
      </c>
      <c r="S98" s="12">
        <f t="shared" si="29"/>
        <v>120</v>
      </c>
      <c r="T98" s="18">
        <f t="shared" si="30"/>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1"/>
        <v>1</v>
      </c>
      <c r="Z98" s="12">
        <f t="shared" si="32"/>
        <v>1</v>
      </c>
      <c r="AA98" s="12">
        <f t="shared" si="33"/>
        <v>1</v>
      </c>
      <c r="AB98" s="12">
        <f t="shared" si="34"/>
        <v>1</v>
      </c>
      <c r="AD98" s="12">
        <f t="shared" si="35"/>
        <v>120</v>
      </c>
      <c r="AE98" s="18">
        <f t="shared" si="36"/>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7"/>
        <v>1</v>
      </c>
      <c r="AK98" s="12">
        <f t="shared" si="38"/>
        <v>1</v>
      </c>
      <c r="AL98" s="12">
        <f t="shared" si="39"/>
        <v>1</v>
      </c>
      <c r="AM98" s="12">
        <f t="shared" si="40"/>
        <v>1</v>
      </c>
    </row>
    <row r="99" spans="1:39" ht="12" customHeight="1" x14ac:dyDescent="0.15">
      <c r="A99" s="5">
        <f t="shared" si="25"/>
        <v>0</v>
      </c>
      <c r="B99" s="5">
        <f t="shared" si="26"/>
        <v>0</v>
      </c>
      <c r="C99" s="14">
        <f t="shared" si="41"/>
        <v>119</v>
      </c>
      <c r="F99" s="242">
        <f>VLOOKUP(C99,Blad1!$A:$C,3,0)</f>
        <v>189</v>
      </c>
      <c r="G99" s="67" t="str">
        <f t="shared" si="42"/>
        <v/>
      </c>
      <c r="H99" s="4" t="str">
        <f>IF(G99="I",$K99,IF(G99="II",$K99-SUM(H$8:H98),IF(G99="III",$K99-SUM(H$8:H98),IF(G99="IV",$K99-SUM(H$8:H98),IF(G99="V",1-SUM(H$8:H98)," ")))))</f>
        <v xml:space="preserve"> </v>
      </c>
      <c r="I99" s="68" t="str">
        <f t="shared" si="45"/>
        <v/>
      </c>
      <c r="J99" s="43" t="str">
        <f>IF(I99="A",$K99,IF(I99="B",$K99-SUM(J$8:J98),IF(I99="C",$K99-SUM(J$8:J98),IF(I99="D",$K99-SUM(J$8:J98),IF(I99="E",1-SUM(J$8:J98)," ")))))</f>
        <v xml:space="preserve"> </v>
      </c>
      <c r="K99" s="1">
        <f>IF(C$4=0,0,(SUM(D$8:D99)/C$4))</f>
        <v>0</v>
      </c>
      <c r="L99" s="9" t="str">
        <f t="shared" si="27"/>
        <v xml:space="preserve"> </v>
      </c>
      <c r="M99" s="2" t="str">
        <f>IF(U99=2,K99,IF(W99=2,K99-SUM(M$8:M98),IF(X99=2,K99-SUM(M$8:M98),IF(X98=2,1-SUM(M$8:M98)," "))))</f>
        <v xml:space="preserve"> </v>
      </c>
      <c r="N99" s="1" t="str">
        <f t="shared" si="28"/>
        <v xml:space="preserve"> </v>
      </c>
      <c r="P99" s="3" t="str">
        <f>IF(O99="Plus",$K99,IF(O99="Basis",$K99-SUM(P$8:P98),IF(O99="Breedte",$K99-SUM(P$8:P98),IF(O98="Breedte",1-SUM(P$8:P98)," "))))</f>
        <v xml:space="preserve"> </v>
      </c>
      <c r="Q99" s="57" t="str">
        <f t="shared" si="44"/>
        <v/>
      </c>
      <c r="R99" s="124">
        <f t="shared" si="43"/>
        <v>189</v>
      </c>
      <c r="S99" s="12">
        <f t="shared" si="29"/>
        <v>119</v>
      </c>
      <c r="T99" s="18">
        <f t="shared" si="30"/>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1"/>
        <v>1</v>
      </c>
      <c r="Z99" s="12">
        <f t="shared" si="32"/>
        <v>1</v>
      </c>
      <c r="AA99" s="12">
        <f t="shared" si="33"/>
        <v>1</v>
      </c>
      <c r="AB99" s="12">
        <f t="shared" si="34"/>
        <v>1</v>
      </c>
      <c r="AD99" s="12">
        <f t="shared" si="35"/>
        <v>119</v>
      </c>
      <c r="AE99" s="18">
        <f t="shared" si="36"/>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7"/>
        <v>1</v>
      </c>
      <c r="AK99" s="12">
        <f t="shared" si="38"/>
        <v>1</v>
      </c>
      <c r="AL99" s="12">
        <f t="shared" si="39"/>
        <v>1</v>
      </c>
      <c r="AM99" s="12">
        <f t="shared" si="40"/>
        <v>1</v>
      </c>
    </row>
    <row r="100" spans="1:39" ht="12" customHeight="1" x14ac:dyDescent="0.15">
      <c r="A100" s="5">
        <f t="shared" si="25"/>
        <v>0</v>
      </c>
      <c r="B100" s="5">
        <f t="shared" si="26"/>
        <v>0</v>
      </c>
      <c r="C100" s="14">
        <f t="shared" si="41"/>
        <v>118</v>
      </c>
      <c r="F100" s="242">
        <f>VLOOKUP(C100,Blad1!$A:$C,3,0)</f>
        <v>189</v>
      </c>
      <c r="G100" s="67" t="str">
        <f t="shared" si="42"/>
        <v/>
      </c>
      <c r="H100" s="4" t="str">
        <f>IF(G100="I",$K100,IF(G100="II",$K100-SUM(H$8:H99),IF(G100="III",$K100-SUM(H$8:H99),IF(G100="IV",$K100-SUM(H$8:H99),IF(G100="V",1-SUM(H$8:H99)," ")))))</f>
        <v xml:space="preserve"> </v>
      </c>
      <c r="I100" s="68" t="str">
        <f t="shared" si="45"/>
        <v/>
      </c>
      <c r="J100" s="43" t="str">
        <f>IF(I100="A",$K100,IF(I100="B",$K100-SUM(J$8:J99),IF(I100="C",$K100-SUM(J$8:J99),IF(I100="D",$K100-SUM(J$8:J99),IF(I100="E",1-SUM(J$8:J99)," ")))))</f>
        <v xml:space="preserve"> </v>
      </c>
      <c r="K100" s="1">
        <f>IF(C$4=0,0,(SUM(D$8:D100)/C$4))</f>
        <v>0</v>
      </c>
      <c r="L100" s="9" t="str">
        <f t="shared" si="27"/>
        <v xml:space="preserve"> </v>
      </c>
      <c r="M100" s="2" t="str">
        <f>IF(U100=2,K100,IF(W100=2,K100-SUM(M$8:M99),IF(X100=2,K100-SUM(M$8:M99),IF(X99=2,1-SUM(M$8:M99)," "))))</f>
        <v xml:space="preserve"> </v>
      </c>
      <c r="N100" s="1" t="str">
        <f t="shared" si="28"/>
        <v xml:space="preserve"> </v>
      </c>
      <c r="P100" s="3" t="str">
        <f>IF(O100="Plus",$K100,IF(O100="Basis",$K100-SUM(P$8:P99),IF(O100="Breedte",$K100-SUM(P$8:P99),IF(O99="Breedte",1-SUM(P$8:P99)," "))))</f>
        <v xml:space="preserve"> </v>
      </c>
      <c r="Q100" s="57" t="str">
        <f t="shared" si="44"/>
        <v/>
      </c>
      <c r="R100" s="124">
        <f t="shared" si="43"/>
        <v>189</v>
      </c>
      <c r="S100" s="12">
        <f t="shared" si="29"/>
        <v>118</v>
      </c>
      <c r="T100" s="18">
        <f t="shared" si="30"/>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1"/>
        <v>1</v>
      </c>
      <c r="Z100" s="12">
        <f t="shared" si="32"/>
        <v>1</v>
      </c>
      <c r="AA100" s="12">
        <f t="shared" si="33"/>
        <v>1</v>
      </c>
      <c r="AB100" s="12">
        <f t="shared" si="34"/>
        <v>1</v>
      </c>
      <c r="AD100" s="12">
        <f t="shared" si="35"/>
        <v>118</v>
      </c>
      <c r="AE100" s="18">
        <f t="shared" si="36"/>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7"/>
        <v>1</v>
      </c>
      <c r="AK100" s="12">
        <f t="shared" si="38"/>
        <v>1</v>
      </c>
      <c r="AL100" s="12">
        <f t="shared" si="39"/>
        <v>1</v>
      </c>
      <c r="AM100" s="12">
        <f t="shared" si="40"/>
        <v>1</v>
      </c>
    </row>
    <row r="101" spans="1:39" ht="12" customHeight="1" x14ac:dyDescent="0.15">
      <c r="A101" s="5">
        <f t="shared" si="25"/>
        <v>0</v>
      </c>
      <c r="B101" s="5">
        <f t="shared" si="26"/>
        <v>0</v>
      </c>
      <c r="C101" s="14">
        <f t="shared" si="41"/>
        <v>117</v>
      </c>
      <c r="F101" s="242">
        <f>VLOOKUP(C101,Blad1!$A:$C,3,0)</f>
        <v>188</v>
      </c>
      <c r="G101" s="67" t="str">
        <f t="shared" si="42"/>
        <v/>
      </c>
      <c r="H101" s="4" t="str">
        <f>IF(G101="I",$K101,IF(G101="II",$K101-SUM(H$8:H100),IF(G101="III",$K101-SUM(H$8:H100),IF(G101="IV",$K101-SUM(H$8:H100),IF(G101="V",1-SUM(H$8:H100)," ")))))</f>
        <v xml:space="preserve"> </v>
      </c>
      <c r="I101" s="68" t="str">
        <f t="shared" si="45"/>
        <v/>
      </c>
      <c r="J101" s="43" t="str">
        <f>IF(I101="A",$K101,IF(I101="B",$K101-SUM(J$8:J100),IF(I101="C",$K101-SUM(J$8:J100),IF(I101="D",$K101-SUM(J$8:J100),IF(I101="E",1-SUM(J$8:J100)," ")))))</f>
        <v xml:space="preserve"> </v>
      </c>
      <c r="K101" s="1">
        <f>IF(C$4=0,0,(SUM(D$8:D101)/C$4))</f>
        <v>0</v>
      </c>
      <c r="L101" s="9" t="str">
        <f t="shared" si="27"/>
        <v xml:space="preserve"> </v>
      </c>
      <c r="M101" s="2" t="str">
        <f>IF(U101=2,K101,IF(W101=2,K101-SUM(M$8:M100),IF(X101=2,K101-SUM(M$8:M100),IF(X100=2,1-SUM(M$8:M100)," "))))</f>
        <v xml:space="preserve"> </v>
      </c>
      <c r="N101" s="1" t="str">
        <f t="shared" si="28"/>
        <v xml:space="preserve"> </v>
      </c>
      <c r="P101" s="3" t="str">
        <f>IF(O101="Plus",$K101,IF(O101="Basis",$K101-SUM(P$8:P100),IF(O101="Breedte",$K101-SUM(P$8:P100),IF(O100="Breedte",1-SUM(P$8:P100)," "))))</f>
        <v xml:space="preserve"> </v>
      </c>
      <c r="Q101" s="57" t="str">
        <f t="shared" si="44"/>
        <v/>
      </c>
      <c r="R101" s="124">
        <f t="shared" si="43"/>
        <v>188</v>
      </c>
      <c r="S101" s="12">
        <f t="shared" si="29"/>
        <v>117</v>
      </c>
      <c r="T101" s="18">
        <f t="shared" si="30"/>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1"/>
        <v>1</v>
      </c>
      <c r="Z101" s="12">
        <f t="shared" si="32"/>
        <v>1</v>
      </c>
      <c r="AA101" s="12">
        <f t="shared" si="33"/>
        <v>1</v>
      </c>
      <c r="AB101" s="12">
        <f t="shared" si="34"/>
        <v>1</v>
      </c>
      <c r="AD101" s="12">
        <f t="shared" si="35"/>
        <v>117</v>
      </c>
      <c r="AE101" s="18">
        <f t="shared" si="36"/>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7"/>
        <v>1</v>
      </c>
      <c r="AK101" s="12">
        <f t="shared" si="38"/>
        <v>1</v>
      </c>
      <c r="AL101" s="12">
        <f t="shared" si="39"/>
        <v>1</v>
      </c>
      <c r="AM101" s="12">
        <f t="shared" si="40"/>
        <v>1</v>
      </c>
    </row>
    <row r="102" spans="1:39" ht="12" customHeight="1" x14ac:dyDescent="0.15">
      <c r="A102" s="5">
        <f t="shared" si="25"/>
        <v>0</v>
      </c>
      <c r="B102" s="5">
        <f t="shared" si="26"/>
        <v>0</v>
      </c>
      <c r="C102" s="14">
        <f t="shared" si="41"/>
        <v>116</v>
      </c>
      <c r="F102" s="242">
        <f>VLOOKUP(C102,Blad1!$A:$C,3,0)</f>
        <v>188</v>
      </c>
      <c r="G102" s="67" t="str">
        <f t="shared" si="42"/>
        <v/>
      </c>
      <c r="H102" s="4" t="str">
        <f>IF(G102="I",$K102,IF(G102="II",$K102-SUM(H$8:H101),IF(G102="III",$K102-SUM(H$8:H101),IF(G102="IV",$K102-SUM(H$8:H101),IF(G102="V",1-SUM(H$8:H101)," ")))))</f>
        <v xml:space="preserve"> </v>
      </c>
      <c r="I102" s="68" t="str">
        <f t="shared" si="45"/>
        <v/>
      </c>
      <c r="J102" s="43" t="str">
        <f>IF(I102="A",$K102,IF(I102="B",$K102-SUM(J$8:J101),IF(I102="C",$K102-SUM(J$8:J101),IF(I102="D",$K102-SUM(J$8:J101),IF(I102="E",1-SUM(J$8:J101)," ")))))</f>
        <v xml:space="preserve"> </v>
      </c>
      <c r="K102" s="1">
        <f>IF(C$4=0,0,(SUM(D$8:D102)/C$4))</f>
        <v>0</v>
      </c>
      <c r="L102" s="9" t="str">
        <f t="shared" si="27"/>
        <v xml:space="preserve"> </v>
      </c>
      <c r="M102" s="2" t="str">
        <f>IF(U102=2,K102,IF(W102=2,K102-SUM(M$8:M101),IF(X102=2,K102-SUM(M$8:M101),IF(X101=2,1-SUM(M$8:M101)," "))))</f>
        <v xml:space="preserve"> </v>
      </c>
      <c r="N102" s="1" t="str">
        <f t="shared" si="28"/>
        <v xml:space="preserve"> </v>
      </c>
      <c r="P102" s="3" t="str">
        <f>IF(O102="Plus",$K102,IF(O102="Basis",$K102-SUM(P$8:P101),IF(O102="Breedte",$K102-SUM(P$8:P101),IF(O101="Breedte",1-SUM(P$8:P101)," "))))</f>
        <v xml:space="preserve"> </v>
      </c>
      <c r="Q102" s="57" t="str">
        <f t="shared" si="44"/>
        <v/>
      </c>
      <c r="R102" s="124">
        <f t="shared" si="43"/>
        <v>188</v>
      </c>
      <c r="S102" s="12">
        <f t="shared" si="29"/>
        <v>116</v>
      </c>
      <c r="T102" s="18">
        <f t="shared" si="30"/>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1"/>
        <v>1</v>
      </c>
      <c r="Z102" s="12">
        <f t="shared" si="32"/>
        <v>1</v>
      </c>
      <c r="AA102" s="12">
        <f t="shared" si="33"/>
        <v>1</v>
      </c>
      <c r="AB102" s="12">
        <f t="shared" si="34"/>
        <v>1</v>
      </c>
      <c r="AD102" s="12">
        <f t="shared" si="35"/>
        <v>116</v>
      </c>
      <c r="AE102" s="18">
        <f t="shared" si="36"/>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7"/>
        <v>1</v>
      </c>
      <c r="AK102" s="12">
        <f t="shared" si="38"/>
        <v>1</v>
      </c>
      <c r="AL102" s="12">
        <f t="shared" si="39"/>
        <v>1</v>
      </c>
      <c r="AM102" s="12">
        <f t="shared" si="40"/>
        <v>1</v>
      </c>
    </row>
    <row r="103" spans="1:39" ht="12" customHeight="1" x14ac:dyDescent="0.15">
      <c r="A103" s="5">
        <f t="shared" si="25"/>
        <v>0</v>
      </c>
      <c r="B103" s="5">
        <f t="shared" si="26"/>
        <v>0</v>
      </c>
      <c r="C103" s="14">
        <f t="shared" si="41"/>
        <v>115</v>
      </c>
      <c r="F103" s="242">
        <f>VLOOKUP(C103,Blad1!$A:$C,3,0)</f>
        <v>187</v>
      </c>
      <c r="G103" s="67" t="str">
        <f t="shared" si="42"/>
        <v/>
      </c>
      <c r="H103" s="4" t="str">
        <f>IF(G103="I",$K103,IF(G103="II",$K103-SUM(H$8:H102),IF(G103="III",$K103-SUM(H$8:H102),IF(G103="IV",$K103-SUM(H$8:H102),IF(G103="V",1-SUM(H$8:H102)," ")))))</f>
        <v xml:space="preserve"> </v>
      </c>
      <c r="I103" s="68" t="str">
        <f t="shared" si="45"/>
        <v/>
      </c>
      <c r="J103" s="43" t="str">
        <f>IF(I103="A",$K103,IF(I103="B",$K103-SUM(J$8:J102),IF(I103="C",$K103-SUM(J$8:J102),IF(I103="D",$K103-SUM(J$8:J102),IF(I103="E",1-SUM(J$8:J102)," ")))))</f>
        <v xml:space="preserve"> </v>
      </c>
      <c r="K103" s="1">
        <f>IF(C$4=0,0,(SUM(D$8:D103)/C$4))</f>
        <v>0</v>
      </c>
      <c r="L103" s="9" t="str">
        <f t="shared" si="27"/>
        <v xml:space="preserve"> </v>
      </c>
      <c r="M103" s="2" t="str">
        <f>IF(U103=2,K103,IF(W103=2,K103-SUM(M$8:M102),IF(X103=2,K103-SUM(M$8:M102),IF(X102=2,1-SUM(M$8:M102)," "))))</f>
        <v xml:space="preserve"> </v>
      </c>
      <c r="N103" s="1" t="str">
        <f t="shared" si="28"/>
        <v xml:space="preserve"> </v>
      </c>
      <c r="P103" s="3" t="str">
        <f>IF(O103="Plus",$K103,IF(O103="Basis",$K103-SUM(P$8:P102),IF(O103="Breedte",$K103-SUM(P$8:P102),IF(O102="Breedte",1-SUM(P$8:P102)," "))))</f>
        <v xml:space="preserve"> </v>
      </c>
      <c r="Q103" s="57" t="str">
        <f t="shared" si="44"/>
        <v/>
      </c>
      <c r="R103" s="124">
        <f t="shared" si="43"/>
        <v>187</v>
      </c>
      <c r="S103" s="12">
        <f t="shared" si="29"/>
        <v>115</v>
      </c>
      <c r="T103" s="18">
        <f t="shared" si="30"/>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1"/>
        <v>1</v>
      </c>
      <c r="Z103" s="12">
        <f t="shared" si="32"/>
        <v>1</v>
      </c>
      <c r="AA103" s="12">
        <f t="shared" si="33"/>
        <v>1</v>
      </c>
      <c r="AB103" s="12">
        <f t="shared" si="34"/>
        <v>1</v>
      </c>
      <c r="AD103" s="12">
        <f t="shared" si="35"/>
        <v>115</v>
      </c>
      <c r="AE103" s="18">
        <f t="shared" si="36"/>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7"/>
        <v>1</v>
      </c>
      <c r="AK103" s="12">
        <f t="shared" si="38"/>
        <v>1</v>
      </c>
      <c r="AL103" s="12">
        <f t="shared" si="39"/>
        <v>1</v>
      </c>
      <c r="AM103" s="12">
        <f t="shared" si="40"/>
        <v>1</v>
      </c>
    </row>
    <row r="104" spans="1:39" ht="12" customHeight="1" x14ac:dyDescent="0.15">
      <c r="A104" s="5">
        <f t="shared" si="25"/>
        <v>0</v>
      </c>
      <c r="B104" s="5">
        <f t="shared" si="26"/>
        <v>20</v>
      </c>
      <c r="C104" s="14">
        <f t="shared" si="41"/>
        <v>114</v>
      </c>
      <c r="F104" s="242">
        <f>VLOOKUP(C104,Blad1!$A:$C,3,0)</f>
        <v>187</v>
      </c>
      <c r="G104" s="67" t="str">
        <f t="shared" si="42"/>
        <v>IV</v>
      </c>
      <c r="H104" s="4">
        <f>IF(G104="I",$K104,IF(G104="II",$K104-SUM(H$8:H103),IF(G104="III",$K104-SUM(H$8:H103),IF(G104="IV",$K104-SUM(H$8:H103),IF(G104="V",1-SUM(H$8:H103)," ")))))</f>
        <v>0</v>
      </c>
      <c r="I104" s="68" t="str">
        <f t="shared" ref="I104:I135" si="46">IF(C104=45,"A",IF(C104=35,"B",IF(C104=25,"C",IF(C104=17,"D",IF(C104=0,"E","")))))</f>
        <v/>
      </c>
      <c r="J104" s="43" t="str">
        <f>IF(I104="A",$K104,IF(I104="B",$K104-SUM(J$8:J103),IF(I104="C",$K104-SUM(J$8:J103),IF(I104="D",$K104-SUM(J$8:J103),IF(I104="E",1-SUM(J$8:J103)," ")))))</f>
        <v xml:space="preserve"> </v>
      </c>
      <c r="K104" s="1">
        <f>IF(C$4=0,0,(SUM(D$8:D104)/C$4))</f>
        <v>0</v>
      </c>
      <c r="L104" s="9" t="str">
        <f t="shared" si="27"/>
        <v xml:space="preserve"> </v>
      </c>
      <c r="M104" s="2" t="str">
        <f>IF(U104=2,K104,IF(W104=2,K104-SUM(M$8:M103),IF(X104=2,K104-SUM(M$8:M103),IF(X103=2,1-SUM(M$8:M103)," "))))</f>
        <v xml:space="preserve"> </v>
      </c>
      <c r="N104" s="1" t="str">
        <f t="shared" si="28"/>
        <v xml:space="preserve"> </v>
      </c>
      <c r="P104" s="3" t="str">
        <f>IF(O104="Plus",$K104,IF(O104="Basis",$K104-SUM(P$8:P103),IF(O104="Breedte",$K104-SUM(P$8:P103),IF(O103="Breedte",1-SUM(P$8:P103)," "))))</f>
        <v xml:space="preserve"> </v>
      </c>
      <c r="Q104" s="57" t="str">
        <f t="shared" si="44"/>
        <v/>
      </c>
      <c r="R104" s="124">
        <f t="shared" si="43"/>
        <v>187</v>
      </c>
      <c r="S104" s="12">
        <f t="shared" si="29"/>
        <v>114</v>
      </c>
      <c r="T104" s="18">
        <f t="shared" si="30"/>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1"/>
        <v>1</v>
      </c>
      <c r="Z104" s="12">
        <f t="shared" si="32"/>
        <v>1</v>
      </c>
      <c r="AA104" s="12">
        <f t="shared" si="33"/>
        <v>1</v>
      </c>
      <c r="AB104" s="12">
        <f t="shared" si="34"/>
        <v>1</v>
      </c>
      <c r="AD104" s="12">
        <f t="shared" si="35"/>
        <v>114</v>
      </c>
      <c r="AE104" s="18">
        <f t="shared" si="36"/>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7"/>
        <v>1</v>
      </c>
      <c r="AK104" s="12">
        <f t="shared" si="38"/>
        <v>1</v>
      </c>
      <c r="AL104" s="12">
        <f t="shared" si="39"/>
        <v>1</v>
      </c>
      <c r="AM104" s="12">
        <f t="shared" si="40"/>
        <v>1</v>
      </c>
    </row>
    <row r="105" spans="1:39" ht="12" customHeight="1" x14ac:dyDescent="0.15">
      <c r="A105" s="5">
        <f t="shared" si="25"/>
        <v>0</v>
      </c>
      <c r="B105" s="5">
        <f t="shared" si="26"/>
        <v>0</v>
      </c>
      <c r="C105" s="14">
        <f t="shared" si="41"/>
        <v>113</v>
      </c>
      <c r="F105" s="242">
        <f>VLOOKUP(C105,Blad1!$A:$C,3,0)</f>
        <v>186</v>
      </c>
      <c r="G105" s="67" t="str">
        <f t="shared" si="42"/>
        <v/>
      </c>
      <c r="H105" s="4" t="str">
        <f>IF(G105="I",$K105,IF(G105="II",$K105-SUM(H$8:H104),IF(G105="III",$K105-SUM(H$8:H104),IF(G105="IV",$K105-SUM(H$8:H104),IF(G105="V",1-SUM(H$8:H104)," ")))))</f>
        <v xml:space="preserve"> </v>
      </c>
      <c r="I105" s="68" t="str">
        <f t="shared" si="46"/>
        <v/>
      </c>
      <c r="J105" s="43" t="str">
        <f>IF(I105="A",$K105,IF(I105="B",$K105-SUM(J$8:J104),IF(I105="C",$K105-SUM(J$8:J104),IF(I105="D",$K105-SUM(J$8:J104),IF(I105="E",1-SUM(J$8:J104)," ")))))</f>
        <v xml:space="preserve"> </v>
      </c>
      <c r="K105" s="1">
        <f>IF(C$4=0,0,(SUM(D$8:D105)/C$4))</f>
        <v>0</v>
      </c>
      <c r="L105" s="9" t="str">
        <f t="shared" si="27"/>
        <v xml:space="preserve"> </v>
      </c>
      <c r="M105" s="2" t="str">
        <f>IF(U105=2,K105,IF(W105=2,K105-SUM(M$8:M104),IF(X105=2,K105-SUM(M$8:M104),IF(X104=2,1-SUM(M$8:M104)," "))))</f>
        <v xml:space="preserve"> </v>
      </c>
      <c r="N105" s="1" t="str">
        <f t="shared" si="28"/>
        <v xml:space="preserve"> </v>
      </c>
      <c r="P105" s="3" t="str">
        <f>IF(O105="Plus",$K105,IF(O105="Basis",$K105-SUM(P$8:P104),IF(O105="Breedte",$K105-SUM(P$8:P104),IF(O104="Breedte",1-SUM(P$8:P104)," "))))</f>
        <v xml:space="preserve"> </v>
      </c>
      <c r="Q105" s="57" t="str">
        <f t="shared" si="44"/>
        <v/>
      </c>
      <c r="R105" s="124">
        <f t="shared" si="43"/>
        <v>186</v>
      </c>
      <c r="S105" s="12">
        <f t="shared" si="29"/>
        <v>113</v>
      </c>
      <c r="T105" s="18">
        <f t="shared" si="30"/>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1"/>
        <v>1</v>
      </c>
      <c r="Z105" s="12">
        <f t="shared" si="32"/>
        <v>1</v>
      </c>
      <c r="AA105" s="12">
        <f t="shared" si="33"/>
        <v>1</v>
      </c>
      <c r="AB105" s="12">
        <f t="shared" si="34"/>
        <v>1</v>
      </c>
      <c r="AD105" s="12">
        <f t="shared" si="35"/>
        <v>113</v>
      </c>
      <c r="AE105" s="18">
        <f t="shared" si="36"/>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7"/>
        <v>1</v>
      </c>
      <c r="AK105" s="12">
        <f t="shared" si="38"/>
        <v>1</v>
      </c>
      <c r="AL105" s="12">
        <f t="shared" si="39"/>
        <v>1</v>
      </c>
      <c r="AM105" s="12">
        <f t="shared" si="40"/>
        <v>1</v>
      </c>
    </row>
    <row r="106" spans="1:39" ht="12" customHeight="1" x14ac:dyDescent="0.15">
      <c r="A106" s="5">
        <f t="shared" si="25"/>
        <v>0</v>
      </c>
      <c r="B106" s="5">
        <f t="shared" si="26"/>
        <v>0</v>
      </c>
      <c r="C106" s="14">
        <f t="shared" si="41"/>
        <v>112</v>
      </c>
      <c r="F106" s="242">
        <f>VLOOKUP(C106,Blad1!$A:$C,3,0)</f>
        <v>185</v>
      </c>
      <c r="G106" s="67" t="str">
        <f t="shared" si="42"/>
        <v/>
      </c>
      <c r="H106" s="4" t="str">
        <f>IF(G106="I",$K106,IF(G106="II",$K106-SUM(H$8:H105),IF(G106="III",$K106-SUM(H$8:H105),IF(G106="IV",$K106-SUM(H$8:H105),IF(G106="V",1-SUM(H$8:H105)," ")))))</f>
        <v xml:space="preserve"> </v>
      </c>
      <c r="I106" s="68" t="str">
        <f t="shared" si="46"/>
        <v/>
      </c>
      <c r="J106" s="43" t="str">
        <f>IF(I106="A",$K106,IF(I106="B",$K106-SUM(J$8:J105),IF(I106="C",$K106-SUM(J$8:J105),IF(I106="D",$K106-SUM(J$8:J105),IF(I106="E",1-SUM(J$8:J105)," ")))))</f>
        <v xml:space="preserve"> </v>
      </c>
      <c r="K106" s="1">
        <f>IF(C$4=0,0,(SUM(D$8:D106)/C$4))</f>
        <v>0</v>
      </c>
      <c r="L106" s="9" t="str">
        <f t="shared" si="27"/>
        <v xml:space="preserve"> </v>
      </c>
      <c r="M106" s="2" t="str">
        <f>IF(U106=2,K106,IF(W106=2,K106-SUM(M$8:M105),IF(X106=2,K106-SUM(M$8:M105),IF(X105=2,1-SUM(M$8:M105)," "))))</f>
        <v xml:space="preserve"> </v>
      </c>
      <c r="N106" s="1" t="str">
        <f t="shared" si="28"/>
        <v xml:space="preserve"> </v>
      </c>
      <c r="P106" s="3" t="str">
        <f>IF(O106="Plus",$K106,IF(O106="Basis",$K106-SUM(P$8:P105),IF(O106="Breedte",$K106-SUM(P$8:P105),IF(O105="Breedte",1-SUM(P$8:P105)," "))))</f>
        <v xml:space="preserve"> </v>
      </c>
      <c r="Q106" s="57" t="str">
        <f t="shared" si="44"/>
        <v/>
      </c>
      <c r="R106" s="124">
        <f t="shared" si="43"/>
        <v>185</v>
      </c>
      <c r="S106" s="12">
        <f t="shared" si="29"/>
        <v>112</v>
      </c>
      <c r="T106" s="18">
        <f t="shared" si="30"/>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1"/>
        <v>1</v>
      </c>
      <c r="Z106" s="12">
        <f t="shared" si="32"/>
        <v>1</v>
      </c>
      <c r="AA106" s="12">
        <f t="shared" si="33"/>
        <v>1</v>
      </c>
      <c r="AB106" s="12">
        <f t="shared" si="34"/>
        <v>1</v>
      </c>
      <c r="AD106" s="12">
        <f t="shared" si="35"/>
        <v>112</v>
      </c>
      <c r="AE106" s="18">
        <f t="shared" si="36"/>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7"/>
        <v>1</v>
      </c>
      <c r="AK106" s="12">
        <f t="shared" si="38"/>
        <v>1</v>
      </c>
      <c r="AL106" s="12">
        <f t="shared" si="39"/>
        <v>1</v>
      </c>
      <c r="AM106" s="12">
        <f t="shared" si="40"/>
        <v>1</v>
      </c>
    </row>
    <row r="107" spans="1:39" ht="12" customHeight="1" x14ac:dyDescent="0.15">
      <c r="A107" s="5">
        <f t="shared" si="25"/>
        <v>0</v>
      </c>
      <c r="B107" s="5">
        <f t="shared" si="26"/>
        <v>0</v>
      </c>
      <c r="C107" s="14">
        <f t="shared" si="41"/>
        <v>111</v>
      </c>
      <c r="F107" s="242">
        <f>VLOOKUP(C107,Blad1!$A:$C,3,0)</f>
        <v>185</v>
      </c>
      <c r="G107" s="67" t="str">
        <f t="shared" si="42"/>
        <v/>
      </c>
      <c r="H107" s="4" t="str">
        <f>IF(G107="I",$K107,IF(G107="II",$K107-SUM(H$8:H106),IF(G107="III",$K107-SUM(H$8:H106),IF(G107="IV",$K107-SUM(H$8:H106),IF(G107="V",1-SUM(H$8:H106)," ")))))</f>
        <v xml:space="preserve"> </v>
      </c>
      <c r="I107" s="68" t="str">
        <f t="shared" si="46"/>
        <v/>
      </c>
      <c r="J107" s="43" t="str">
        <f>IF(I107="A",$K107,IF(I107="B",$K107-SUM(J$8:J106),IF(I107="C",$K107-SUM(J$8:J106),IF(I107="D",$K107-SUM(J$8:J106),IF(I107="E",1-SUM(J$8:J106)," ")))))</f>
        <v xml:space="preserve"> </v>
      </c>
      <c r="K107" s="1">
        <f>IF(C$4=0,0,(SUM(D$8:D107)/C$4))</f>
        <v>0</v>
      </c>
      <c r="L107" s="9" t="str">
        <f t="shared" si="27"/>
        <v xml:space="preserve"> </v>
      </c>
      <c r="M107" s="2" t="str">
        <f>IF(U107=2,K107,IF(W107=2,K107-SUM(M$8:M106),IF(X107=2,K107-SUM(M$8:M106),IF(X106=2,1-SUM(M$8:M106)," "))))</f>
        <v xml:space="preserve"> </v>
      </c>
      <c r="N107" s="1" t="str">
        <f t="shared" si="28"/>
        <v xml:space="preserve"> </v>
      </c>
      <c r="P107" s="3" t="str">
        <f>IF(O107="Plus",$K107,IF(O107="Basis",$K107-SUM(P$8:P106),IF(O107="Breedte",$K107-SUM(P$8:P106),IF(O106="Breedte",1-SUM(P$8:P106)," "))))</f>
        <v xml:space="preserve"> </v>
      </c>
      <c r="Q107" s="57" t="str">
        <f t="shared" si="44"/>
        <v/>
      </c>
      <c r="R107" s="124">
        <f t="shared" si="43"/>
        <v>185</v>
      </c>
      <c r="S107" s="12">
        <f t="shared" si="29"/>
        <v>111</v>
      </c>
      <c r="T107" s="18">
        <f t="shared" si="30"/>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1"/>
        <v>1</v>
      </c>
      <c r="Z107" s="12">
        <f t="shared" si="32"/>
        <v>1</v>
      </c>
      <c r="AA107" s="12">
        <f t="shared" si="33"/>
        <v>1</v>
      </c>
      <c r="AB107" s="12">
        <f t="shared" si="34"/>
        <v>1</v>
      </c>
      <c r="AD107" s="12">
        <f t="shared" si="35"/>
        <v>111</v>
      </c>
      <c r="AE107" s="18">
        <f t="shared" si="36"/>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7"/>
        <v>1</v>
      </c>
      <c r="AK107" s="12">
        <f t="shared" si="38"/>
        <v>1</v>
      </c>
      <c r="AL107" s="12">
        <f t="shared" si="39"/>
        <v>1</v>
      </c>
      <c r="AM107" s="12">
        <f t="shared" si="40"/>
        <v>1</v>
      </c>
    </row>
    <row r="108" spans="1:39" ht="12" customHeight="1" x14ac:dyDescent="0.15">
      <c r="A108" s="5">
        <f t="shared" si="25"/>
        <v>0</v>
      </c>
      <c r="B108" s="5">
        <f t="shared" si="26"/>
        <v>0</v>
      </c>
      <c r="C108" s="14">
        <f t="shared" si="41"/>
        <v>110</v>
      </c>
      <c r="F108" s="242">
        <f>VLOOKUP(C108,Blad1!$A:$C,3,0)</f>
        <v>184</v>
      </c>
      <c r="G108" s="67" t="str">
        <f t="shared" si="42"/>
        <v/>
      </c>
      <c r="H108" s="4" t="str">
        <f>IF(G108="I",$K108,IF(G108="II",$K108-SUM(H$8:H107),IF(G108="III",$K108-SUM(H$8:H107),IF(G108="IV",$K108-SUM(H$8:H107),IF(G108="V",1-SUM(H$8:H107)," ")))))</f>
        <v xml:space="preserve"> </v>
      </c>
      <c r="I108" s="68" t="str">
        <f t="shared" si="46"/>
        <v/>
      </c>
      <c r="J108" s="43" t="str">
        <f>IF(I108="A",$K108,IF(I108="B",$K108-SUM(J$8:J107),IF(I108="C",$K108-SUM(J$8:J107),IF(I108="D",$K108-SUM(J$8:J107),IF(I108="E",1-SUM(J$8:J107)," ")))))</f>
        <v xml:space="preserve"> </v>
      </c>
      <c r="K108" s="1">
        <f>IF(C$4=0,0,(SUM(D$8:D108)/C$4))</f>
        <v>0</v>
      </c>
      <c r="L108" s="9" t="str">
        <f t="shared" si="27"/>
        <v xml:space="preserve"> </v>
      </c>
      <c r="M108" s="2" t="str">
        <f>IF(U108=2,K108,IF(W108=2,K108-SUM(M$8:M107),IF(X108=2,K108-SUM(M$8:M107),IF(X107=2,1-SUM(M$8:M107)," "))))</f>
        <v xml:space="preserve"> </v>
      </c>
      <c r="N108" s="1" t="str">
        <f t="shared" si="28"/>
        <v xml:space="preserve"> </v>
      </c>
      <c r="P108" s="3" t="str">
        <f>IF(O108="Plus",$K108,IF(O108="Basis",$K108-SUM(P$8:P107),IF(O108="Breedte",$K108-SUM(P$8:P107),IF(O107="Breedte",1-SUM(P$8:P107)," "))))</f>
        <v xml:space="preserve"> </v>
      </c>
      <c r="Q108" s="57" t="str">
        <f t="shared" si="44"/>
        <v/>
      </c>
      <c r="R108" s="124">
        <f t="shared" si="43"/>
        <v>184</v>
      </c>
      <c r="S108" s="12">
        <f t="shared" si="29"/>
        <v>110</v>
      </c>
      <c r="T108" s="18">
        <f t="shared" si="30"/>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1"/>
        <v>1</v>
      </c>
      <c r="Z108" s="12">
        <f t="shared" si="32"/>
        <v>1</v>
      </c>
      <c r="AA108" s="12">
        <f t="shared" si="33"/>
        <v>1</v>
      </c>
      <c r="AB108" s="12">
        <f t="shared" si="34"/>
        <v>1</v>
      </c>
      <c r="AD108" s="12">
        <f t="shared" si="35"/>
        <v>110</v>
      </c>
      <c r="AE108" s="18">
        <f t="shared" si="36"/>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7"/>
        <v>1</v>
      </c>
      <c r="AK108" s="12">
        <f t="shared" si="38"/>
        <v>1</v>
      </c>
      <c r="AL108" s="12">
        <f t="shared" si="39"/>
        <v>1</v>
      </c>
      <c r="AM108" s="12">
        <f t="shared" si="40"/>
        <v>1</v>
      </c>
    </row>
    <row r="109" spans="1:39" ht="12" customHeight="1" x14ac:dyDescent="0.15">
      <c r="A109" s="5">
        <f t="shared" si="25"/>
        <v>0</v>
      </c>
      <c r="B109" s="5">
        <f t="shared" si="26"/>
        <v>0</v>
      </c>
      <c r="C109" s="14">
        <f t="shared" si="41"/>
        <v>109</v>
      </c>
      <c r="F109" s="242">
        <f>VLOOKUP(C109,Blad1!$A:$C,3,0)</f>
        <v>184</v>
      </c>
      <c r="G109" s="67" t="str">
        <f t="shared" si="42"/>
        <v/>
      </c>
      <c r="H109" s="4" t="str">
        <f>IF(G109="I",$K109,IF(G109="II",$K109-SUM(H$8:H108),IF(G109="III",$K109-SUM(H$8:H108),IF(G109="IV",$K109-SUM(H$8:H108),IF(G109="V",1-SUM(H$8:H108)," ")))))</f>
        <v xml:space="preserve"> </v>
      </c>
      <c r="I109" s="68" t="str">
        <f t="shared" si="46"/>
        <v/>
      </c>
      <c r="J109" s="43" t="str">
        <f>IF(I109="A",$K109,IF(I109="B",$K109-SUM(J$8:J108),IF(I109="C",$K109-SUM(J$8:J108),IF(I109="D",$K109-SUM(J$8:J108),IF(I109="E",1-SUM(J$8:J108)," ")))))</f>
        <v xml:space="preserve"> </v>
      </c>
      <c r="K109" s="1">
        <f>IF(C$4=0,0,(SUM(D$8:D109)/C$4))</f>
        <v>0</v>
      </c>
      <c r="L109" s="9" t="str">
        <f t="shared" si="27"/>
        <v xml:space="preserve"> </v>
      </c>
      <c r="M109" s="2" t="str">
        <f>IF(U109=2,K109,IF(W109=2,K109-SUM(M$8:M108),IF(X109=2,K109-SUM(M$8:M108),IF(X108=2,1-SUM(M$8:M108)," "))))</f>
        <v xml:space="preserve"> </v>
      </c>
      <c r="N109" s="1" t="str">
        <f t="shared" si="28"/>
        <v xml:space="preserve"> </v>
      </c>
      <c r="P109" s="3" t="str">
        <f>IF(O109="Plus",$K109,IF(O109="Basis",$K109-SUM(P$8:P108),IF(O109="Breedte",$K109-SUM(P$8:P108),IF(O108="Breedte",1-SUM(P$8:P108)," "))))</f>
        <v xml:space="preserve"> </v>
      </c>
      <c r="Q109" s="57" t="str">
        <f t="shared" si="44"/>
        <v/>
      </c>
      <c r="R109" s="124">
        <f t="shared" si="43"/>
        <v>184</v>
      </c>
      <c r="S109" s="12">
        <f t="shared" si="29"/>
        <v>109</v>
      </c>
      <c r="T109" s="18">
        <f t="shared" si="30"/>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1"/>
        <v>1</v>
      </c>
      <c r="Z109" s="12">
        <f t="shared" si="32"/>
        <v>1</v>
      </c>
      <c r="AA109" s="12">
        <f t="shared" si="33"/>
        <v>1</v>
      </c>
      <c r="AB109" s="12">
        <f t="shared" si="34"/>
        <v>1</v>
      </c>
      <c r="AD109" s="12">
        <f t="shared" si="35"/>
        <v>109</v>
      </c>
      <c r="AE109" s="18">
        <f t="shared" si="36"/>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7"/>
        <v>1</v>
      </c>
      <c r="AK109" s="12">
        <f t="shared" si="38"/>
        <v>1</v>
      </c>
      <c r="AL109" s="12">
        <f t="shared" si="39"/>
        <v>1</v>
      </c>
      <c r="AM109" s="12">
        <f t="shared" si="40"/>
        <v>1</v>
      </c>
    </row>
    <row r="110" spans="1:39" ht="12" customHeight="1" x14ac:dyDescent="0.15">
      <c r="A110" s="5">
        <f t="shared" si="25"/>
        <v>0</v>
      </c>
      <c r="B110" s="5">
        <f t="shared" si="26"/>
        <v>0</v>
      </c>
      <c r="C110" s="14">
        <f t="shared" si="41"/>
        <v>108</v>
      </c>
      <c r="F110" s="242">
        <f>VLOOKUP(C110,Blad1!$A:$C,3,0)</f>
        <v>183</v>
      </c>
      <c r="G110" s="67" t="str">
        <f t="shared" si="42"/>
        <v/>
      </c>
      <c r="H110" s="4" t="str">
        <f>IF(G110="I",$K110,IF(G110="II",$K110-SUM(H$8:H109),IF(G110="III",$K110-SUM(H$8:H109),IF(G110="IV",$K110-SUM(H$8:H109),IF(G110="V",1-SUM(H$8:H109)," ")))))</f>
        <v xml:space="preserve"> </v>
      </c>
      <c r="I110" s="68" t="str">
        <f t="shared" si="46"/>
        <v/>
      </c>
      <c r="J110" s="43" t="str">
        <f>IF(I110="A",$K110,IF(I110="B",$K110-SUM(J$8:J109),IF(I110="C",$K110-SUM(J$8:J109),IF(I110="D",$K110-SUM(J$8:J109),IF(I110="E",1-SUM(J$8:J109)," ")))))</f>
        <v xml:space="preserve"> </v>
      </c>
      <c r="K110" s="1">
        <f>IF(C$4=0,0,(SUM(D$8:D110)/C$4))</f>
        <v>0</v>
      </c>
      <c r="L110" s="9" t="str">
        <f t="shared" si="27"/>
        <v xml:space="preserve"> </v>
      </c>
      <c r="M110" s="2" t="str">
        <f>IF(U110=2,K110,IF(W110=2,K110-SUM(M$8:M109),IF(X110=2,K110-SUM(M$8:M109),IF(X109=2,1-SUM(M$8:M109)," "))))</f>
        <v xml:space="preserve"> </v>
      </c>
      <c r="N110" s="1" t="str">
        <f t="shared" si="28"/>
        <v xml:space="preserve"> </v>
      </c>
      <c r="P110" s="3" t="str">
        <f>IF(O110="Plus",$K110,IF(O110="Basis",$K110-SUM(P$8:P109),IF(O110="Breedte",$K110-SUM(P$8:P109),IF(O109="Breedte",1-SUM(P$8:P109)," "))))</f>
        <v xml:space="preserve"> </v>
      </c>
      <c r="Q110" s="57" t="str">
        <f t="shared" si="44"/>
        <v/>
      </c>
      <c r="R110" s="124">
        <f t="shared" si="43"/>
        <v>183</v>
      </c>
      <c r="S110" s="12">
        <f t="shared" si="29"/>
        <v>108</v>
      </c>
      <c r="T110" s="18">
        <f t="shared" si="30"/>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1"/>
        <v>1</v>
      </c>
      <c r="Z110" s="12">
        <f t="shared" si="32"/>
        <v>1</v>
      </c>
      <c r="AA110" s="12">
        <f t="shared" si="33"/>
        <v>1</v>
      </c>
      <c r="AB110" s="12">
        <f t="shared" si="34"/>
        <v>1</v>
      </c>
      <c r="AD110" s="12">
        <f t="shared" si="35"/>
        <v>108</v>
      </c>
      <c r="AE110" s="18">
        <f t="shared" si="36"/>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7"/>
        <v>1</v>
      </c>
      <c r="AK110" s="12">
        <f t="shared" si="38"/>
        <v>1</v>
      </c>
      <c r="AL110" s="12">
        <f t="shared" si="39"/>
        <v>1</v>
      </c>
      <c r="AM110" s="12">
        <f t="shared" si="40"/>
        <v>1</v>
      </c>
    </row>
    <row r="111" spans="1:39" ht="12" customHeight="1" x14ac:dyDescent="0.15">
      <c r="A111" s="5">
        <f t="shared" si="25"/>
        <v>0</v>
      </c>
      <c r="B111" s="5">
        <f t="shared" si="26"/>
        <v>0</v>
      </c>
      <c r="C111" s="14">
        <f t="shared" si="41"/>
        <v>107</v>
      </c>
      <c r="F111" s="242">
        <f>VLOOKUP(C111,Blad1!$A:$C,3,0)</f>
        <v>183</v>
      </c>
      <c r="G111" s="67" t="str">
        <f t="shared" si="42"/>
        <v/>
      </c>
      <c r="H111" s="4" t="str">
        <f>IF(G111="I",$K111,IF(G111="II",$K111-SUM(H$8:H110),IF(G111="III",$K111-SUM(H$8:H110),IF(G111="IV",$K111-SUM(H$8:H110),IF(G111="V",1-SUM(H$8:H110)," ")))))</f>
        <v xml:space="preserve"> </v>
      </c>
      <c r="I111" s="68" t="str">
        <f t="shared" si="46"/>
        <v/>
      </c>
      <c r="J111" s="43" t="str">
        <f>IF(I111="A",$K111,IF(I111="B",$K111-SUM(J$8:J110),IF(I111="C",$K111-SUM(J$8:J110),IF(I111="D",$K111-SUM(J$8:J110),IF(I111="E",1-SUM(J$8:J110)," ")))))</f>
        <v xml:space="preserve"> </v>
      </c>
      <c r="K111" s="1">
        <f>IF(C$4=0,0,(SUM(D$8:D111)/C$4))</f>
        <v>0</v>
      </c>
      <c r="L111" s="9" t="str">
        <f t="shared" si="27"/>
        <v xml:space="preserve"> </v>
      </c>
      <c r="M111" s="2" t="str">
        <f>IF(U111=2,K111,IF(W111=2,K111-SUM(M$8:M110),IF(X111=2,K111-SUM(M$8:M110),IF(X110=2,1-SUM(M$8:M110)," "))))</f>
        <v xml:space="preserve"> </v>
      </c>
      <c r="N111" s="1" t="str">
        <f t="shared" si="28"/>
        <v xml:space="preserve"> </v>
      </c>
      <c r="P111" s="3" t="str">
        <f>IF(O111="Plus",$K111,IF(O111="Basis",$K111-SUM(P$8:P110),IF(O111="Breedte",$K111-SUM(P$8:P110),IF(O110="Breedte",1-SUM(P$8:P110)," "))))</f>
        <v xml:space="preserve"> </v>
      </c>
      <c r="Q111" s="57" t="str">
        <f t="shared" si="44"/>
        <v/>
      </c>
      <c r="R111" s="124">
        <f t="shared" si="43"/>
        <v>183</v>
      </c>
      <c r="S111" s="12">
        <f t="shared" si="29"/>
        <v>107</v>
      </c>
      <c r="T111" s="18">
        <f t="shared" si="30"/>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1"/>
        <v>1</v>
      </c>
      <c r="Z111" s="12">
        <f t="shared" si="32"/>
        <v>1</v>
      </c>
      <c r="AA111" s="12">
        <f t="shared" si="33"/>
        <v>1</v>
      </c>
      <c r="AB111" s="12">
        <f t="shared" si="34"/>
        <v>1</v>
      </c>
      <c r="AD111" s="12">
        <f t="shared" si="35"/>
        <v>107</v>
      </c>
      <c r="AE111" s="18">
        <f t="shared" si="36"/>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7"/>
        <v>1</v>
      </c>
      <c r="AK111" s="12">
        <f t="shared" si="38"/>
        <v>1</v>
      </c>
      <c r="AL111" s="12">
        <f t="shared" si="39"/>
        <v>1</v>
      </c>
      <c r="AM111" s="12">
        <f t="shared" si="40"/>
        <v>1</v>
      </c>
    </row>
    <row r="112" spans="1:39" ht="12" customHeight="1" x14ac:dyDescent="0.15">
      <c r="A112" s="5">
        <f t="shared" si="25"/>
        <v>0</v>
      </c>
      <c r="B112" s="5">
        <f t="shared" si="26"/>
        <v>0</v>
      </c>
      <c r="C112" s="14">
        <f t="shared" si="41"/>
        <v>106</v>
      </c>
      <c r="F112" s="242">
        <f>VLOOKUP(C112,Blad1!$A:$C,3,0)</f>
        <v>182</v>
      </c>
      <c r="G112" s="67" t="str">
        <f t="shared" si="42"/>
        <v/>
      </c>
      <c r="H112" s="4" t="str">
        <f>IF(G112="I",$K112,IF(G112="II",$K112-SUM(H$8:H111),IF(G112="III",$K112-SUM(H$8:H111),IF(G112="IV",$K112-SUM(H$8:H111),IF(G112="V",1-SUM(H$8:H111)," ")))))</f>
        <v xml:space="preserve"> </v>
      </c>
      <c r="I112" s="68" t="str">
        <f t="shared" si="46"/>
        <v/>
      </c>
      <c r="J112" s="43" t="str">
        <f>IF(I112="A",$K112,IF(I112="B",$K112-SUM(J$8:J111),IF(I112="C",$K112-SUM(J$8:J111),IF(I112="D",$K112-SUM(J$8:J111),IF(I112="E",1-SUM(J$8:J111)," ")))))</f>
        <v xml:space="preserve"> </v>
      </c>
      <c r="K112" s="1">
        <f>IF(C$4=0,0,(SUM(D$8:D112)/C$4))</f>
        <v>0</v>
      </c>
      <c r="L112" s="9" t="str">
        <f t="shared" si="27"/>
        <v xml:space="preserve"> </v>
      </c>
      <c r="M112" s="2" t="str">
        <f>IF(U112=2,K112,IF(W112=2,K112-SUM(M$8:M111),IF(X112=2,K112-SUM(M$8:M111),IF(X111=2,1-SUM(M$8:M111)," "))))</f>
        <v xml:space="preserve"> </v>
      </c>
      <c r="N112" s="1" t="str">
        <f t="shared" si="28"/>
        <v xml:space="preserve"> </v>
      </c>
      <c r="P112" s="3" t="str">
        <f>IF(O112="Plus",$K112,IF(O112="Basis",$K112-SUM(P$8:P111),IF(O112="Breedte",$K112-SUM(P$8:P111),IF(O111="Breedte",1-SUM(P$8:P111)," "))))</f>
        <v xml:space="preserve"> </v>
      </c>
      <c r="Q112" s="57" t="str">
        <f t="shared" si="44"/>
        <v/>
      </c>
      <c r="R112" s="124">
        <f t="shared" si="43"/>
        <v>182</v>
      </c>
      <c r="S112" s="12">
        <f t="shared" si="29"/>
        <v>106</v>
      </c>
      <c r="T112" s="18">
        <f t="shared" si="30"/>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1"/>
        <v>1</v>
      </c>
      <c r="Z112" s="12">
        <f t="shared" si="32"/>
        <v>1</v>
      </c>
      <c r="AA112" s="12">
        <f t="shared" si="33"/>
        <v>1</v>
      </c>
      <c r="AB112" s="12">
        <f t="shared" si="34"/>
        <v>1</v>
      </c>
      <c r="AD112" s="12">
        <f t="shared" si="35"/>
        <v>106</v>
      </c>
      <c r="AE112" s="18">
        <f t="shared" si="36"/>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7"/>
        <v>1</v>
      </c>
      <c r="AK112" s="12">
        <f t="shared" si="38"/>
        <v>1</v>
      </c>
      <c r="AL112" s="12">
        <f t="shared" si="39"/>
        <v>1</v>
      </c>
      <c r="AM112" s="12">
        <f t="shared" si="40"/>
        <v>1</v>
      </c>
    </row>
    <row r="113" spans="1:39" ht="12" customHeight="1" x14ac:dyDescent="0.15">
      <c r="A113" s="5">
        <f t="shared" si="25"/>
        <v>0</v>
      </c>
      <c r="B113" s="5">
        <f t="shared" si="26"/>
        <v>0</v>
      </c>
      <c r="C113" s="14">
        <f t="shared" si="41"/>
        <v>105</v>
      </c>
      <c r="F113" s="242">
        <f>VLOOKUP(C113,Blad1!$A:$C,3,0)</f>
        <v>182</v>
      </c>
      <c r="G113" s="67" t="str">
        <f t="shared" si="42"/>
        <v/>
      </c>
      <c r="H113" s="4" t="str">
        <f>IF(G113="I",$K113,IF(G113="II",$K113-SUM(H$8:H112),IF(G113="III",$K113-SUM(H$8:H112),IF(G113="IV",$K113-SUM(H$8:H112),IF(G113="V",1-SUM(H$8:H112)," ")))))</f>
        <v xml:space="preserve"> </v>
      </c>
      <c r="I113" s="68" t="str">
        <f t="shared" si="46"/>
        <v/>
      </c>
      <c r="J113" s="43" t="str">
        <f>IF(I113="A",$K113,IF(I113="B",$K113-SUM(J$8:J112),IF(I113="C",$K113-SUM(J$8:J112),IF(I113="D",$K113-SUM(J$8:J112),IF(I113="E",1-SUM(J$8:J112)," ")))))</f>
        <v xml:space="preserve"> </v>
      </c>
      <c r="K113" s="1">
        <f>IF(C$4=0,0,(SUM(D$8:D113)/C$4))</f>
        <v>0</v>
      </c>
      <c r="L113" s="9" t="str">
        <f t="shared" si="27"/>
        <v xml:space="preserve"> </v>
      </c>
      <c r="M113" s="2" t="str">
        <f>IF(U113=2,K113,IF(W113=2,K113-SUM(M$8:M112),IF(X113=2,K113-SUM(M$8:M112),IF(X112=2,1-SUM(M$8:M112)," "))))</f>
        <v xml:space="preserve"> </v>
      </c>
      <c r="N113" s="1" t="str">
        <f t="shared" si="28"/>
        <v xml:space="preserve"> </v>
      </c>
      <c r="P113" s="3" t="str">
        <f>IF(O113="Plus",$K113,IF(O113="Basis",$K113-SUM(P$8:P112),IF(O113="Breedte",$K113-SUM(P$8:P112),IF(O112="Breedte",1-SUM(P$8:P112)," "))))</f>
        <v xml:space="preserve"> </v>
      </c>
      <c r="Q113" s="57" t="str">
        <f t="shared" si="44"/>
        <v/>
      </c>
      <c r="R113" s="124">
        <f t="shared" si="43"/>
        <v>182</v>
      </c>
      <c r="S113" s="12">
        <f t="shared" si="29"/>
        <v>105</v>
      </c>
      <c r="T113" s="18">
        <f t="shared" si="30"/>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1"/>
        <v>1</v>
      </c>
      <c r="Z113" s="12">
        <f t="shared" si="32"/>
        <v>1</v>
      </c>
      <c r="AA113" s="12">
        <f t="shared" si="33"/>
        <v>1</v>
      </c>
      <c r="AB113" s="12">
        <f t="shared" si="34"/>
        <v>1</v>
      </c>
      <c r="AD113" s="12">
        <f t="shared" si="35"/>
        <v>105</v>
      </c>
      <c r="AE113" s="18">
        <f t="shared" si="36"/>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7"/>
        <v>1</v>
      </c>
      <c r="AK113" s="12">
        <f t="shared" si="38"/>
        <v>1</v>
      </c>
      <c r="AL113" s="12">
        <f t="shared" si="39"/>
        <v>1</v>
      </c>
      <c r="AM113" s="12">
        <f t="shared" si="40"/>
        <v>1</v>
      </c>
    </row>
    <row r="114" spans="1:39" ht="12" customHeight="1" x14ac:dyDescent="0.15">
      <c r="A114" s="5">
        <f t="shared" si="25"/>
        <v>0</v>
      </c>
      <c r="B114" s="5">
        <f t="shared" si="26"/>
        <v>0</v>
      </c>
      <c r="C114" s="14">
        <f t="shared" si="41"/>
        <v>104</v>
      </c>
      <c r="F114" s="242">
        <f>VLOOKUP(C114,Blad1!$A:$C,3,0)</f>
        <v>181</v>
      </c>
      <c r="G114" s="67" t="str">
        <f t="shared" si="42"/>
        <v/>
      </c>
      <c r="H114" s="4" t="str">
        <f>IF(G114="I",$K114,IF(G114="II",$K114-SUM(H$8:H113),IF(G114="III",$K114-SUM(H$8:H113),IF(G114="IV",$K114-SUM(H$8:H113),IF(G114="V",1-SUM(H$8:H113)," ")))))</f>
        <v xml:space="preserve"> </v>
      </c>
      <c r="I114" s="68" t="str">
        <f t="shared" si="46"/>
        <v/>
      </c>
      <c r="J114" s="43" t="str">
        <f>IF(I114="A",$K114,IF(I114="B",$K114-SUM(J$8:J113),IF(I114="C",$K114-SUM(J$8:J113),IF(I114="D",$K114-SUM(J$8:J113),IF(I114="E",1-SUM(J$8:J113)," ")))))</f>
        <v xml:space="preserve"> </v>
      </c>
      <c r="K114" s="1">
        <f>IF(C$4=0,0,(SUM(D$8:D114)/C$4))</f>
        <v>0</v>
      </c>
      <c r="L114" s="9" t="str">
        <f t="shared" si="27"/>
        <v xml:space="preserve"> </v>
      </c>
      <c r="M114" s="2" t="str">
        <f>IF(U114=2,K114,IF(W114=2,K114-SUM(M$8:M113),IF(X114=2,K114-SUM(M$8:M113),IF(X113=2,1-SUM(M$8:M113)," "))))</f>
        <v xml:space="preserve"> </v>
      </c>
      <c r="N114" s="1" t="str">
        <f t="shared" si="28"/>
        <v xml:space="preserve"> </v>
      </c>
      <c r="P114" s="3" t="str">
        <f>IF(O114="Plus",$K114,IF(O114="Basis",$K114-SUM(P$8:P113),IF(O114="Breedte",$K114-SUM(P$8:P113),IF(O113="Breedte",1-SUM(P$8:P113)," "))))</f>
        <v xml:space="preserve"> </v>
      </c>
      <c r="Q114" s="57" t="str">
        <f t="shared" si="44"/>
        <v/>
      </c>
      <c r="R114" s="124">
        <f t="shared" si="43"/>
        <v>181</v>
      </c>
      <c r="S114" s="12">
        <f t="shared" si="29"/>
        <v>104</v>
      </c>
      <c r="T114" s="18">
        <f t="shared" si="30"/>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1"/>
        <v>1</v>
      </c>
      <c r="Z114" s="12">
        <f t="shared" si="32"/>
        <v>1</v>
      </c>
      <c r="AA114" s="12">
        <f t="shared" si="33"/>
        <v>1</v>
      </c>
      <c r="AB114" s="12">
        <f t="shared" si="34"/>
        <v>1</v>
      </c>
      <c r="AD114" s="12">
        <f t="shared" si="35"/>
        <v>104</v>
      </c>
      <c r="AE114" s="18">
        <f t="shared" si="36"/>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7"/>
        <v>1</v>
      </c>
      <c r="AK114" s="12">
        <f t="shared" si="38"/>
        <v>1</v>
      </c>
      <c r="AL114" s="12">
        <f t="shared" si="39"/>
        <v>1</v>
      </c>
      <c r="AM114" s="12">
        <f t="shared" si="40"/>
        <v>1</v>
      </c>
    </row>
    <row r="115" spans="1:39" ht="12" customHeight="1" x14ac:dyDescent="0.15">
      <c r="A115" s="5">
        <f t="shared" si="25"/>
        <v>0</v>
      </c>
      <c r="B115" s="5">
        <f t="shared" si="26"/>
        <v>0</v>
      </c>
      <c r="C115" s="14">
        <f t="shared" si="41"/>
        <v>103</v>
      </c>
      <c r="F115" s="242">
        <f>VLOOKUP(C115,Blad1!$A:$C,3,0)</f>
        <v>181</v>
      </c>
      <c r="G115" s="67" t="str">
        <f t="shared" si="42"/>
        <v/>
      </c>
      <c r="H115" s="4" t="str">
        <f>IF(G115="I",$K115,IF(G115="II",$K115-SUM(H$8:H114),IF(G115="III",$K115-SUM(H$8:H114),IF(G115="IV",$K115-SUM(H$8:H114),IF(G115="V",1-SUM(H$8:H114)," ")))))</f>
        <v xml:space="preserve"> </v>
      </c>
      <c r="I115" s="68" t="str">
        <f t="shared" si="46"/>
        <v/>
      </c>
      <c r="J115" s="43" t="str">
        <f>IF(I115="A",$K115,IF(I115="B",$K115-SUM(J$8:J114),IF(I115="C",$K115-SUM(J$8:J114),IF(I115="D",$K115-SUM(J$8:J114),IF(I115="E",1-SUM(J$8:J114)," ")))))</f>
        <v xml:space="preserve"> </v>
      </c>
      <c r="K115" s="1">
        <f>IF(C$4=0,0,(SUM(D$8:D115)/C$4))</f>
        <v>0</v>
      </c>
      <c r="L115" s="9" t="str">
        <f t="shared" si="27"/>
        <v xml:space="preserve"> </v>
      </c>
      <c r="M115" s="2" t="str">
        <f>IF(U115=2,K115,IF(W115=2,K115-SUM(M$8:M114),IF(X115=2,K115-SUM(M$8:M114),IF(X114=2,1-SUM(M$8:M114)," "))))</f>
        <v xml:space="preserve"> </v>
      </c>
      <c r="N115" s="1" t="str">
        <f t="shared" si="28"/>
        <v xml:space="preserve"> </v>
      </c>
      <c r="P115" s="3" t="str">
        <f>IF(O115="Plus",$K115,IF(O115="Basis",$K115-SUM(P$8:P114),IF(O115="Breedte",$K115-SUM(P$8:P114),IF(O114="Breedte",1-SUM(P$8:P114)," "))))</f>
        <v xml:space="preserve"> </v>
      </c>
      <c r="Q115" s="57" t="str">
        <f t="shared" si="44"/>
        <v/>
      </c>
      <c r="R115" s="124">
        <f t="shared" si="43"/>
        <v>181</v>
      </c>
      <c r="S115" s="12">
        <f t="shared" si="29"/>
        <v>103</v>
      </c>
      <c r="T115" s="18">
        <f t="shared" si="30"/>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1"/>
        <v>1</v>
      </c>
      <c r="Z115" s="12">
        <f t="shared" si="32"/>
        <v>1</v>
      </c>
      <c r="AA115" s="12">
        <f t="shared" si="33"/>
        <v>1</v>
      </c>
      <c r="AB115" s="12">
        <f t="shared" si="34"/>
        <v>1</v>
      </c>
      <c r="AD115" s="12">
        <f t="shared" si="35"/>
        <v>103</v>
      </c>
      <c r="AE115" s="18">
        <f t="shared" si="36"/>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7"/>
        <v>1</v>
      </c>
      <c r="AK115" s="12">
        <f t="shared" si="38"/>
        <v>1</v>
      </c>
      <c r="AL115" s="12">
        <f t="shared" si="39"/>
        <v>1</v>
      </c>
      <c r="AM115" s="12">
        <f t="shared" si="40"/>
        <v>1</v>
      </c>
    </row>
    <row r="116" spans="1:39" ht="12" customHeight="1" x14ac:dyDescent="0.15">
      <c r="A116" s="5">
        <f t="shared" si="25"/>
        <v>0</v>
      </c>
      <c r="B116" s="5">
        <f t="shared" si="26"/>
        <v>0</v>
      </c>
      <c r="C116" s="14">
        <f t="shared" si="41"/>
        <v>102</v>
      </c>
      <c r="F116" s="242">
        <f>VLOOKUP(C116,Blad1!$A:$C,3,0)</f>
        <v>180</v>
      </c>
      <c r="G116" s="67" t="str">
        <f t="shared" si="42"/>
        <v/>
      </c>
      <c r="H116" s="4" t="str">
        <f>IF(G116="I",$K116,IF(G116="II",$K116-SUM(H$8:H115),IF(G116="III",$K116-SUM(H$8:H115),IF(G116="IV",$K116-SUM(H$8:H115),IF(G116="V",1-SUM(H$8:H115)," ")))))</f>
        <v xml:space="preserve"> </v>
      </c>
      <c r="I116" s="68" t="str">
        <f t="shared" si="46"/>
        <v/>
      </c>
      <c r="J116" s="43" t="str">
        <f>IF(I116="A",$K116,IF(I116="B",$K116-SUM(J$8:J115),IF(I116="C",$K116-SUM(J$8:J115),IF(I116="D",$K116-SUM(J$8:J115),IF(I116="E",1-SUM(J$8:J115)," ")))))</f>
        <v xml:space="preserve"> </v>
      </c>
      <c r="K116" s="1">
        <f>IF(C$4=0,0,(SUM(D$8:D116)/C$4))</f>
        <v>0</v>
      </c>
      <c r="L116" s="9" t="str">
        <f t="shared" si="27"/>
        <v xml:space="preserve"> </v>
      </c>
      <c r="M116" s="2" t="str">
        <f>IF(U116=2,K116,IF(W116=2,K116-SUM(M$8:M115),IF(X116=2,K116-SUM(M$8:M115),IF(X115=2,1-SUM(M$8:M115)," "))))</f>
        <v xml:space="preserve"> </v>
      </c>
      <c r="N116" s="1" t="str">
        <f t="shared" si="28"/>
        <v xml:space="preserve"> </v>
      </c>
      <c r="P116" s="3" t="str">
        <f>IF(O116="Plus",$K116,IF(O116="Basis",$K116-SUM(P$8:P115),IF(O116="Breedte",$K116-SUM(P$8:P115),IF(O115="Breedte",1-SUM(P$8:P115)," "))))</f>
        <v xml:space="preserve"> </v>
      </c>
      <c r="Q116" s="57" t="str">
        <f t="shared" si="44"/>
        <v/>
      </c>
      <c r="R116" s="124">
        <f t="shared" si="43"/>
        <v>180</v>
      </c>
      <c r="S116" s="12">
        <f t="shared" si="29"/>
        <v>102</v>
      </c>
      <c r="T116" s="18">
        <f t="shared" si="30"/>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1"/>
        <v>1</v>
      </c>
      <c r="Z116" s="12">
        <f t="shared" si="32"/>
        <v>1</v>
      </c>
      <c r="AA116" s="12">
        <f t="shared" si="33"/>
        <v>1</v>
      </c>
      <c r="AB116" s="12">
        <f t="shared" si="34"/>
        <v>1</v>
      </c>
      <c r="AD116" s="12">
        <f t="shared" si="35"/>
        <v>102</v>
      </c>
      <c r="AE116" s="18">
        <f t="shared" si="36"/>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7"/>
        <v>1</v>
      </c>
      <c r="AK116" s="12">
        <f t="shared" si="38"/>
        <v>1</v>
      </c>
      <c r="AL116" s="12">
        <f t="shared" si="39"/>
        <v>1</v>
      </c>
      <c r="AM116" s="12">
        <f t="shared" si="40"/>
        <v>1</v>
      </c>
    </row>
    <row r="117" spans="1:39" ht="12" customHeight="1" x14ac:dyDescent="0.15">
      <c r="A117" s="5">
        <f t="shared" si="25"/>
        <v>0</v>
      </c>
      <c r="B117" s="5">
        <f t="shared" si="26"/>
        <v>0</v>
      </c>
      <c r="C117" s="14">
        <f t="shared" si="41"/>
        <v>101</v>
      </c>
      <c r="F117" s="242">
        <f>VLOOKUP(C117,Blad1!$A:$C,3,0)</f>
        <v>180</v>
      </c>
      <c r="G117" s="67" t="str">
        <f t="shared" si="42"/>
        <v/>
      </c>
      <c r="H117" s="4" t="str">
        <f>IF(G117="I",$K117,IF(G117="II",$K117-SUM(H$8:H116),IF(G117="III",$K117-SUM(H$8:H116),IF(G117="IV",$K117-SUM(H$8:H116),IF(G117="V",1-SUM(H$8:H116)," ")))))</f>
        <v xml:space="preserve"> </v>
      </c>
      <c r="I117" s="68" t="str">
        <f t="shared" si="46"/>
        <v/>
      </c>
      <c r="J117" s="43" t="str">
        <f>IF(I117="A",$K117,IF(I117="B",$K117-SUM(J$8:J116),IF(I117="C",$K117-SUM(J$8:J116),IF(I117="D",$K117-SUM(J$8:J116),IF(I117="E",1-SUM(J$8:J116)," ")))))</f>
        <v xml:space="preserve"> </v>
      </c>
      <c r="K117" s="1">
        <f>IF(C$4=0,0,(SUM(D$8:D117)/C$4))</f>
        <v>0</v>
      </c>
      <c r="L117" s="9" t="str">
        <f t="shared" si="27"/>
        <v xml:space="preserve"> </v>
      </c>
      <c r="M117" s="2" t="str">
        <f>IF(U117=2,K117,IF(W117=2,K117-SUM(M$8:M116),IF(X117=2,K117-SUM(M$8:M116),IF(X116=2,1-SUM(M$8:M116)," "))))</f>
        <v xml:space="preserve"> </v>
      </c>
      <c r="N117" s="1" t="str">
        <f t="shared" si="28"/>
        <v xml:space="preserve"> </v>
      </c>
      <c r="P117" s="3" t="str">
        <f>IF(O117="Plus",$K117,IF(O117="Basis",$K117-SUM(P$8:P116),IF(O117="Breedte",$K117-SUM(P$8:P116),IF(O116="Breedte",1-SUM(P$8:P116)," "))))</f>
        <v xml:space="preserve"> </v>
      </c>
      <c r="Q117" s="57" t="str">
        <f t="shared" si="44"/>
        <v/>
      </c>
      <c r="R117" s="124">
        <f t="shared" si="43"/>
        <v>180</v>
      </c>
      <c r="S117" s="12">
        <f t="shared" si="29"/>
        <v>101</v>
      </c>
      <c r="T117" s="18">
        <f t="shared" si="30"/>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1"/>
        <v>1</v>
      </c>
      <c r="Z117" s="12">
        <f t="shared" si="32"/>
        <v>1</v>
      </c>
      <c r="AA117" s="12">
        <f t="shared" si="33"/>
        <v>1</v>
      </c>
      <c r="AB117" s="12">
        <f t="shared" si="34"/>
        <v>1</v>
      </c>
      <c r="AD117" s="12">
        <f t="shared" si="35"/>
        <v>101</v>
      </c>
      <c r="AE117" s="18">
        <f t="shared" si="36"/>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7"/>
        <v>1</v>
      </c>
      <c r="AK117" s="12">
        <f t="shared" si="38"/>
        <v>1</v>
      </c>
      <c r="AL117" s="12">
        <f t="shared" si="39"/>
        <v>1</v>
      </c>
      <c r="AM117" s="12">
        <f t="shared" si="40"/>
        <v>1</v>
      </c>
    </row>
    <row r="118" spans="1:39" ht="12" customHeight="1" x14ac:dyDescent="0.15">
      <c r="A118" s="5">
        <f t="shared" si="25"/>
        <v>0</v>
      </c>
      <c r="B118" s="5">
        <f t="shared" si="26"/>
        <v>0</v>
      </c>
      <c r="C118" s="14">
        <f t="shared" si="41"/>
        <v>100</v>
      </c>
      <c r="F118" s="242">
        <f>VLOOKUP(C118,Blad1!$A:$C,3,0)</f>
        <v>179</v>
      </c>
      <c r="G118" s="67" t="str">
        <f t="shared" si="42"/>
        <v/>
      </c>
      <c r="H118" s="4" t="str">
        <f>IF(G118="I",$K118,IF(G118="II",$K118-SUM(H$8:H117),IF(G118="III",$K118-SUM(H$8:H117),IF(G118="IV",$K118-SUM(H$8:H117),IF(G118="V",1-SUM(H$8:H117)," ")))))</f>
        <v xml:space="preserve"> </v>
      </c>
      <c r="I118" s="68" t="str">
        <f t="shared" si="46"/>
        <v/>
      </c>
      <c r="J118" s="43" t="str">
        <f>IF(I118="A",$K118,IF(I118="B",$K118-SUM(J$8:J117),IF(I118="C",$K118-SUM(J$8:J117),IF(I118="D",$K118-SUM(J$8:J117),IF(I118="E",1-SUM(J$8:J117)," ")))))</f>
        <v xml:space="preserve"> </v>
      </c>
      <c r="K118" s="1">
        <f>IF(C$4=0,0,(SUM(D$8:D118)/C$4))</f>
        <v>0</v>
      </c>
      <c r="L118" s="9" t="str">
        <f t="shared" si="27"/>
        <v xml:space="preserve"> </v>
      </c>
      <c r="M118" s="2" t="str">
        <f>IF(U118=2,K118,IF(W118=2,K118-SUM(M$8:M117),IF(X118=2,K118-SUM(M$8:M117),IF(X117=2,1-SUM(M$8:M117)," "))))</f>
        <v xml:space="preserve"> </v>
      </c>
      <c r="N118" s="1" t="str">
        <f t="shared" si="28"/>
        <v xml:space="preserve"> </v>
      </c>
      <c r="P118" s="3" t="str">
        <f>IF(O118="Plus",$K118,IF(O118="Basis",$K118-SUM(P$8:P117),IF(O118="Breedte",$K118-SUM(P$8:P117),IF(O117="Breedte",1-SUM(P$8:P117)," "))))</f>
        <v xml:space="preserve"> </v>
      </c>
      <c r="Q118" s="57" t="str">
        <f t="shared" si="44"/>
        <v/>
      </c>
      <c r="R118" s="124">
        <f t="shared" si="43"/>
        <v>179</v>
      </c>
      <c r="S118" s="12">
        <f t="shared" si="29"/>
        <v>100</v>
      </c>
      <c r="T118" s="18">
        <f t="shared" si="30"/>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1"/>
        <v>1</v>
      </c>
      <c r="Z118" s="12">
        <f t="shared" si="32"/>
        <v>1</v>
      </c>
      <c r="AA118" s="12">
        <f t="shared" si="33"/>
        <v>1</v>
      </c>
      <c r="AB118" s="12">
        <f t="shared" si="34"/>
        <v>1</v>
      </c>
      <c r="AD118" s="12">
        <f t="shared" si="35"/>
        <v>100</v>
      </c>
      <c r="AE118" s="18">
        <f t="shared" si="36"/>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7"/>
        <v>1</v>
      </c>
      <c r="AK118" s="12">
        <f t="shared" si="38"/>
        <v>1</v>
      </c>
      <c r="AL118" s="12">
        <f t="shared" si="39"/>
        <v>1</v>
      </c>
      <c r="AM118" s="12">
        <f t="shared" si="40"/>
        <v>1</v>
      </c>
    </row>
    <row r="119" spans="1:39" ht="12" customHeight="1" x14ac:dyDescent="0.15">
      <c r="A119" s="5">
        <f t="shared" si="25"/>
        <v>0</v>
      </c>
      <c r="B119" s="5">
        <f t="shared" si="26"/>
        <v>0</v>
      </c>
      <c r="C119" s="14">
        <f t="shared" si="41"/>
        <v>99</v>
      </c>
      <c r="F119" s="242">
        <f>VLOOKUP(C119,Blad1!$A:$C,3,0)</f>
        <v>179</v>
      </c>
      <c r="G119" s="67" t="str">
        <f t="shared" si="42"/>
        <v/>
      </c>
      <c r="H119" s="4" t="str">
        <f>IF(G119="I",$K119,IF(G119="II",$K119-SUM(H$8:H118),IF(G119="III",$K119-SUM(H$8:H118),IF(G119="IV",$K119-SUM(H$8:H118),IF(G119="V",1-SUM(H$8:H118)," ")))))</f>
        <v xml:space="preserve"> </v>
      </c>
      <c r="I119" s="68" t="str">
        <f t="shared" si="46"/>
        <v/>
      </c>
      <c r="J119" s="43" t="str">
        <f>IF(I119="A",$K119,IF(I119="B",$K119-SUM(J$8:J118),IF(I119="C",$K119-SUM(J$8:J118),IF(I119="D",$K119-SUM(J$8:J118),IF(I119="E",1-SUM(J$8:J118)," ")))))</f>
        <v xml:space="preserve"> </v>
      </c>
      <c r="K119" s="1">
        <f>IF(C$4=0,0,(SUM(D$8:D119)/C$4))</f>
        <v>0</v>
      </c>
      <c r="L119" s="9" t="str">
        <f t="shared" si="27"/>
        <v xml:space="preserve"> </v>
      </c>
      <c r="M119" s="2" t="str">
        <f>IF(U119=2,K119,IF(W119=2,K119-SUM(M$8:M118),IF(X119=2,K119-SUM(M$8:M118),IF(X118=2,1-SUM(M$8:M118)," "))))</f>
        <v xml:space="preserve"> </v>
      </c>
      <c r="N119" s="1" t="str">
        <f t="shared" si="28"/>
        <v xml:space="preserve"> </v>
      </c>
      <c r="P119" s="3" t="str">
        <f>IF(O119="Plus",$K119,IF(O119="Basis",$K119-SUM(P$8:P118),IF(O119="Breedte",$K119-SUM(P$8:P118),IF(O118="Breedte",1-SUM(P$8:P118)," "))))</f>
        <v xml:space="preserve"> </v>
      </c>
      <c r="Q119" s="57" t="str">
        <f t="shared" si="44"/>
        <v/>
      </c>
      <c r="R119" s="124">
        <f t="shared" si="43"/>
        <v>179</v>
      </c>
      <c r="S119" s="12">
        <f t="shared" si="29"/>
        <v>99</v>
      </c>
      <c r="T119" s="18">
        <f t="shared" si="30"/>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1"/>
        <v>1</v>
      </c>
      <c r="Z119" s="12">
        <f t="shared" si="32"/>
        <v>1</v>
      </c>
      <c r="AA119" s="12">
        <f t="shared" si="33"/>
        <v>1</v>
      </c>
      <c r="AB119" s="12">
        <f t="shared" si="34"/>
        <v>1</v>
      </c>
      <c r="AD119" s="12">
        <f t="shared" si="35"/>
        <v>99</v>
      </c>
      <c r="AE119" s="18">
        <f t="shared" si="36"/>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7"/>
        <v>1</v>
      </c>
      <c r="AK119" s="12">
        <f t="shared" si="38"/>
        <v>1</v>
      </c>
      <c r="AL119" s="12">
        <f t="shared" si="39"/>
        <v>1</v>
      </c>
      <c r="AM119" s="12">
        <f t="shared" si="40"/>
        <v>1</v>
      </c>
    </row>
    <row r="120" spans="1:39" ht="12" customHeight="1" x14ac:dyDescent="0.15">
      <c r="A120" s="5">
        <f t="shared" si="25"/>
        <v>0</v>
      </c>
      <c r="B120" s="5">
        <f t="shared" si="26"/>
        <v>0</v>
      </c>
      <c r="C120" s="14">
        <f t="shared" si="41"/>
        <v>98</v>
      </c>
      <c r="F120" s="242">
        <f>VLOOKUP(C120,Blad1!$A:$C,3,0)</f>
        <v>178</v>
      </c>
      <c r="G120" s="67" t="str">
        <f t="shared" si="42"/>
        <v/>
      </c>
      <c r="H120" s="4" t="str">
        <f>IF(G120="I",$K120,IF(G120="II",$K120-SUM(H$8:H119),IF(G120="III",$K120-SUM(H$8:H119),IF(G120="IV",$K120-SUM(H$8:H119),IF(G120="V",1-SUM(H$8:H119)," ")))))</f>
        <v xml:space="preserve"> </v>
      </c>
      <c r="I120" s="68" t="str">
        <f t="shared" si="46"/>
        <v/>
      </c>
      <c r="J120" s="43" t="str">
        <f>IF(I120="A",$K120,IF(I120="B",$K120-SUM(J$8:J119),IF(I120="C",$K120-SUM(J$8:J119),IF(I120="D",$K120-SUM(J$8:J119),IF(I120="E",1-SUM(J$8:J119)," ")))))</f>
        <v xml:space="preserve"> </v>
      </c>
      <c r="K120" s="1">
        <f>IF(C$4=0,0,(SUM(D$8:D120)/C$4))</f>
        <v>0</v>
      </c>
      <c r="L120" s="9" t="str">
        <f t="shared" si="27"/>
        <v xml:space="preserve"> </v>
      </c>
      <c r="M120" s="2" t="str">
        <f>IF(U120=2,K120,IF(W120=2,K120-SUM(M$8:M119),IF(X120=2,K120-SUM(M$8:M119),IF(X119=2,1-SUM(M$8:M119)," "))))</f>
        <v xml:space="preserve"> </v>
      </c>
      <c r="N120" s="1" t="str">
        <f t="shared" si="28"/>
        <v xml:space="preserve"> </v>
      </c>
      <c r="P120" s="3" t="str">
        <f>IF(O120="Plus",$K120,IF(O120="Basis",$K120-SUM(P$8:P119),IF(O120="Breedte",$K120-SUM(P$8:P119),IF(O119="Breedte",1-SUM(P$8:P119)," "))))</f>
        <v xml:space="preserve"> </v>
      </c>
      <c r="Q120" s="57" t="str">
        <f t="shared" si="44"/>
        <v/>
      </c>
      <c r="R120" s="124">
        <f t="shared" si="43"/>
        <v>178</v>
      </c>
      <c r="S120" s="12">
        <f t="shared" si="29"/>
        <v>98</v>
      </c>
      <c r="T120" s="18">
        <f t="shared" si="30"/>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1"/>
        <v>1</v>
      </c>
      <c r="Z120" s="12">
        <f t="shared" si="32"/>
        <v>1</v>
      </c>
      <c r="AA120" s="12">
        <f t="shared" si="33"/>
        <v>1</v>
      </c>
      <c r="AB120" s="12">
        <f t="shared" si="34"/>
        <v>1</v>
      </c>
      <c r="AD120" s="12">
        <f t="shared" si="35"/>
        <v>98</v>
      </c>
      <c r="AE120" s="18">
        <f t="shared" si="36"/>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7"/>
        <v>1</v>
      </c>
      <c r="AK120" s="12">
        <f t="shared" si="38"/>
        <v>1</v>
      </c>
      <c r="AL120" s="12">
        <f t="shared" si="39"/>
        <v>1</v>
      </c>
      <c r="AM120" s="12">
        <f t="shared" si="40"/>
        <v>1</v>
      </c>
    </row>
    <row r="121" spans="1:39" ht="12" customHeight="1" x14ac:dyDescent="0.15">
      <c r="A121" s="5">
        <f t="shared" si="25"/>
        <v>0</v>
      </c>
      <c r="B121" s="5">
        <f t="shared" si="26"/>
        <v>0</v>
      </c>
      <c r="C121" s="14">
        <f t="shared" si="41"/>
        <v>97</v>
      </c>
      <c r="F121" s="242">
        <f>VLOOKUP(C121,Blad1!$A:$C,3,0)</f>
        <v>178</v>
      </c>
      <c r="G121" s="67" t="str">
        <f t="shared" si="42"/>
        <v/>
      </c>
      <c r="H121" s="4" t="str">
        <f>IF(G121="I",$K121,IF(G121="II",$K121-SUM(H$8:H120),IF(G121="III",$K121-SUM(H$8:H120),IF(G121="IV",$K121-SUM(H$8:H120),IF(G121="V",1-SUM(H$8:H120)," ")))))</f>
        <v xml:space="preserve"> </v>
      </c>
      <c r="I121" s="68" t="str">
        <f t="shared" si="46"/>
        <v/>
      </c>
      <c r="J121" s="43" t="str">
        <f>IF(I121="A",$K121,IF(I121="B",$K121-SUM(J$8:J120),IF(I121="C",$K121-SUM(J$8:J120),IF(I121="D",$K121-SUM(J$8:J120),IF(I121="E",1-SUM(J$8:J120)," ")))))</f>
        <v xml:space="preserve"> </v>
      </c>
      <c r="K121" s="1">
        <f>IF(C$4=0,0,(SUM(D$8:D121)/C$4))</f>
        <v>0</v>
      </c>
      <c r="L121" s="9" t="str">
        <f t="shared" si="27"/>
        <v xml:space="preserve"> </v>
      </c>
      <c r="M121" s="2" t="str">
        <f>IF(U121=2,K121,IF(W121=2,K121-SUM(M$8:M120),IF(X121=2,K121-SUM(M$8:M120),IF(X120=2,1-SUM(M$8:M120)," "))))</f>
        <v xml:space="preserve"> </v>
      </c>
      <c r="N121" s="1" t="str">
        <f t="shared" si="28"/>
        <v xml:space="preserve"> </v>
      </c>
      <c r="P121" s="3" t="str">
        <f>IF(O121="Plus",$K121,IF(O121="Basis",$K121-SUM(P$8:P120),IF(O121="Breedte",$K121-SUM(P$8:P120),IF(O120="Breedte",1-SUM(P$8:P120)," "))))</f>
        <v xml:space="preserve"> </v>
      </c>
      <c r="Q121" s="57" t="str">
        <f t="shared" si="44"/>
        <v/>
      </c>
      <c r="R121" s="124">
        <f t="shared" si="43"/>
        <v>178</v>
      </c>
      <c r="S121" s="12">
        <f t="shared" si="29"/>
        <v>97</v>
      </c>
      <c r="T121" s="18">
        <f t="shared" si="30"/>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1"/>
        <v>1</v>
      </c>
      <c r="Z121" s="12">
        <f t="shared" si="32"/>
        <v>1</v>
      </c>
      <c r="AA121" s="12">
        <f t="shared" si="33"/>
        <v>1</v>
      </c>
      <c r="AB121" s="12">
        <f t="shared" si="34"/>
        <v>1</v>
      </c>
      <c r="AD121" s="12">
        <f t="shared" si="35"/>
        <v>97</v>
      </c>
      <c r="AE121" s="18">
        <f t="shared" si="36"/>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7"/>
        <v>1</v>
      </c>
      <c r="AK121" s="12">
        <f t="shared" si="38"/>
        <v>1</v>
      </c>
      <c r="AL121" s="12">
        <f t="shared" si="39"/>
        <v>1</v>
      </c>
      <c r="AM121" s="12">
        <f t="shared" si="40"/>
        <v>1</v>
      </c>
    </row>
    <row r="122" spans="1:39" ht="12" customHeight="1" x14ac:dyDescent="0.15">
      <c r="A122" s="5">
        <f t="shared" si="25"/>
        <v>0</v>
      </c>
      <c r="B122" s="5">
        <f t="shared" si="26"/>
        <v>0</v>
      </c>
      <c r="C122" s="14">
        <f t="shared" si="41"/>
        <v>96</v>
      </c>
      <c r="F122" s="242">
        <f>VLOOKUP(C122,Blad1!$A:$C,3,0)</f>
        <v>177</v>
      </c>
      <c r="G122" s="67" t="str">
        <f t="shared" si="42"/>
        <v/>
      </c>
      <c r="H122" s="4" t="str">
        <f>IF(G122="I",$K122,IF(G122="II",$K122-SUM(H$8:H121),IF(G122="III",$K122-SUM(H$8:H121),IF(G122="IV",$K122-SUM(H$8:H121),IF(G122="V",1-SUM(H$8:H121)," ")))))</f>
        <v xml:space="preserve"> </v>
      </c>
      <c r="I122" s="68" t="str">
        <f t="shared" si="46"/>
        <v/>
      </c>
      <c r="J122" s="43" t="str">
        <f>IF(I122="A",$K122,IF(I122="B",$K122-SUM(J$8:J121),IF(I122="C",$K122-SUM(J$8:J121),IF(I122="D",$K122-SUM(J$8:J121),IF(I122="E",1-SUM(J$8:J121)," ")))))</f>
        <v xml:space="preserve"> </v>
      </c>
      <c r="K122" s="1">
        <f>IF(C$4=0,0,(SUM(D$8:D122)/C$4))</f>
        <v>0</v>
      </c>
      <c r="L122" s="9" t="str">
        <f t="shared" si="27"/>
        <v xml:space="preserve"> </v>
      </c>
      <c r="M122" s="2" t="str">
        <f>IF(U122=2,K122,IF(W122=2,K122-SUM(M$8:M121),IF(X122=2,K122-SUM(M$8:M121),IF(X121=2,1-SUM(M$8:M121)," "))))</f>
        <v xml:space="preserve"> </v>
      </c>
      <c r="N122" s="1" t="str">
        <f t="shared" si="28"/>
        <v xml:space="preserve"> </v>
      </c>
      <c r="P122" s="3" t="str">
        <f>IF(O122="Plus",$K122,IF(O122="Basis",$K122-SUM(P$8:P121),IF(O122="Breedte",$K122-SUM(P$8:P121),IF(O121="Breedte",1-SUM(P$8:P121)," "))))</f>
        <v xml:space="preserve"> </v>
      </c>
      <c r="Q122" s="57" t="str">
        <f t="shared" si="44"/>
        <v/>
      </c>
      <c r="R122" s="124">
        <f t="shared" si="43"/>
        <v>177</v>
      </c>
      <c r="S122" s="12">
        <f t="shared" si="29"/>
        <v>96</v>
      </c>
      <c r="T122" s="18">
        <f t="shared" si="30"/>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1"/>
        <v>1</v>
      </c>
      <c r="Z122" s="12">
        <f t="shared" si="32"/>
        <v>1</v>
      </c>
      <c r="AA122" s="12">
        <f t="shared" si="33"/>
        <v>1</v>
      </c>
      <c r="AB122" s="12">
        <f t="shared" si="34"/>
        <v>1</v>
      </c>
      <c r="AD122" s="12">
        <f t="shared" si="35"/>
        <v>96</v>
      </c>
      <c r="AE122" s="18">
        <f t="shared" si="36"/>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7"/>
        <v>1</v>
      </c>
      <c r="AK122" s="12">
        <f t="shared" si="38"/>
        <v>1</v>
      </c>
      <c r="AL122" s="12">
        <f t="shared" si="39"/>
        <v>1</v>
      </c>
      <c r="AM122" s="12">
        <f t="shared" si="40"/>
        <v>1</v>
      </c>
    </row>
    <row r="123" spans="1:39" ht="12" customHeight="1" x14ac:dyDescent="0.15">
      <c r="A123" s="5">
        <f t="shared" si="25"/>
        <v>0</v>
      </c>
      <c r="B123" s="5">
        <f t="shared" si="26"/>
        <v>0</v>
      </c>
      <c r="C123" s="14">
        <f t="shared" si="41"/>
        <v>95</v>
      </c>
      <c r="F123" s="242">
        <f>VLOOKUP(C123,Blad1!$A:$C,3,0)</f>
        <v>176</v>
      </c>
      <c r="G123" s="67" t="str">
        <f t="shared" si="42"/>
        <v/>
      </c>
      <c r="H123" s="4" t="str">
        <f>IF(G123="I",$K123,IF(G123="II",$K123-SUM(H$8:H122),IF(G123="III",$K123-SUM(H$8:H122),IF(G123="IV",$K123-SUM(H$8:H122),IF(G123="V",1-SUM(H$8:H122)," ")))))</f>
        <v xml:space="preserve"> </v>
      </c>
      <c r="I123" s="68" t="str">
        <f t="shared" si="46"/>
        <v/>
      </c>
      <c r="J123" s="43" t="str">
        <f>IF(I123="A",$K123,IF(I123="B",$K123-SUM(J$8:J122),IF(I123="C",$K123-SUM(J$8:J122),IF(I123="D",$K123-SUM(J$8:J122),IF(I123="E",1-SUM(J$8:J122)," ")))))</f>
        <v xml:space="preserve"> </v>
      </c>
      <c r="K123" s="1">
        <f>IF(C$4=0,0,(SUM(D$8:D123)/C$4))</f>
        <v>0</v>
      </c>
      <c r="L123" s="9" t="str">
        <f t="shared" si="27"/>
        <v xml:space="preserve"> </v>
      </c>
      <c r="M123" s="2" t="str">
        <f>IF(U123=2,K123,IF(W123=2,K123-SUM(M$8:M122),IF(X123=2,K123-SUM(M$8:M122),IF(X122=2,1-SUM(M$8:M122)," "))))</f>
        <v xml:space="preserve"> </v>
      </c>
      <c r="N123" s="1" t="str">
        <f t="shared" si="28"/>
        <v xml:space="preserve"> </v>
      </c>
      <c r="P123" s="3" t="str">
        <f>IF(O123="Plus",$K123,IF(O123="Basis",$K123-SUM(P$8:P122),IF(O123="Breedte",$K123-SUM(P$8:P122),IF(O122="Breedte",1-SUM(P$8:P122)," "))))</f>
        <v xml:space="preserve"> </v>
      </c>
      <c r="Q123" s="57" t="str">
        <f t="shared" si="44"/>
        <v/>
      </c>
      <c r="R123" s="124">
        <f t="shared" si="43"/>
        <v>176</v>
      </c>
      <c r="S123" s="12">
        <f t="shared" si="29"/>
        <v>95</v>
      </c>
      <c r="T123" s="18">
        <f t="shared" si="30"/>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1"/>
        <v>1</v>
      </c>
      <c r="Z123" s="12">
        <f t="shared" si="32"/>
        <v>1</v>
      </c>
      <c r="AA123" s="12">
        <f t="shared" si="33"/>
        <v>1</v>
      </c>
      <c r="AB123" s="12">
        <f t="shared" si="34"/>
        <v>1</v>
      </c>
      <c r="AD123" s="12">
        <f t="shared" si="35"/>
        <v>95</v>
      </c>
      <c r="AE123" s="18">
        <f t="shared" si="36"/>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7"/>
        <v>1</v>
      </c>
      <c r="AK123" s="12">
        <f t="shared" si="38"/>
        <v>1</v>
      </c>
      <c r="AL123" s="12">
        <f t="shared" si="39"/>
        <v>1</v>
      </c>
      <c r="AM123" s="12">
        <f t="shared" si="40"/>
        <v>1</v>
      </c>
    </row>
    <row r="124" spans="1:39" ht="12" customHeight="1" x14ac:dyDescent="0.15">
      <c r="A124" s="5">
        <f t="shared" si="25"/>
        <v>0</v>
      </c>
      <c r="B124" s="5">
        <f t="shared" si="26"/>
        <v>0</v>
      </c>
      <c r="C124" s="14">
        <f t="shared" si="41"/>
        <v>94</v>
      </c>
      <c r="F124" s="242">
        <f>VLOOKUP(C124,Blad1!$A:$C,3,0)</f>
        <v>176</v>
      </c>
      <c r="G124" s="67" t="str">
        <f t="shared" si="42"/>
        <v/>
      </c>
      <c r="H124" s="4" t="str">
        <f>IF(G124="I",$K124,IF(G124="II",$K124-SUM(H$8:H123),IF(G124="III",$K124-SUM(H$8:H123),IF(G124="IV",$K124-SUM(H$8:H123),IF(G124="V",1-SUM(H$8:H123)," ")))))</f>
        <v xml:space="preserve"> </v>
      </c>
      <c r="I124" s="68" t="str">
        <f t="shared" si="46"/>
        <v/>
      </c>
      <c r="J124" s="43" t="str">
        <f>IF(I124="A",$K124,IF(I124="B",$K124-SUM(J$8:J123),IF(I124="C",$K124-SUM(J$8:J123),IF(I124="D",$K124-SUM(J$8:J123),IF(I124="E",1-SUM(J$8:J123)," ")))))</f>
        <v xml:space="preserve"> </v>
      </c>
      <c r="K124" s="1">
        <f>IF(C$4=0,0,(SUM(D$8:D124)/C$4))</f>
        <v>0</v>
      </c>
      <c r="L124" s="9" t="str">
        <f t="shared" si="27"/>
        <v xml:space="preserve"> </v>
      </c>
      <c r="M124" s="2" t="str">
        <f>IF(U124=2,K124,IF(W124=2,K124-SUM(M$8:M123),IF(X124=2,K124-SUM(M$8:M123),IF(X123=2,1-SUM(M$8:M123)," "))))</f>
        <v xml:space="preserve"> </v>
      </c>
      <c r="N124" s="1" t="str">
        <f t="shared" si="28"/>
        <v xml:space="preserve"> </v>
      </c>
      <c r="P124" s="3" t="str">
        <f>IF(O124="Plus",$K124,IF(O124="Basis",$K124-SUM(P$8:P123),IF(O124="Breedte",$K124-SUM(P$8:P123),IF(O123="Breedte",1-SUM(P$8:P123)," "))))</f>
        <v xml:space="preserve"> </v>
      </c>
      <c r="Q124" s="57" t="str">
        <f t="shared" si="44"/>
        <v/>
      </c>
      <c r="R124" s="124">
        <f t="shared" si="43"/>
        <v>176</v>
      </c>
      <c r="S124" s="12">
        <f t="shared" si="29"/>
        <v>94</v>
      </c>
      <c r="T124" s="18">
        <f t="shared" si="30"/>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1"/>
        <v>1</v>
      </c>
      <c r="Z124" s="12">
        <f t="shared" si="32"/>
        <v>1</v>
      </c>
      <c r="AA124" s="12">
        <f t="shared" si="33"/>
        <v>1</v>
      </c>
      <c r="AB124" s="12">
        <f t="shared" si="34"/>
        <v>1</v>
      </c>
      <c r="AD124" s="12">
        <f t="shared" si="35"/>
        <v>94</v>
      </c>
      <c r="AE124" s="18">
        <f t="shared" si="36"/>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7"/>
        <v>1</v>
      </c>
      <c r="AK124" s="12">
        <f t="shared" si="38"/>
        <v>1</v>
      </c>
      <c r="AL124" s="12">
        <f t="shared" si="39"/>
        <v>1</v>
      </c>
      <c r="AM124" s="12">
        <f t="shared" si="40"/>
        <v>1</v>
      </c>
    </row>
    <row r="125" spans="1:39" ht="12" customHeight="1" x14ac:dyDescent="0.15">
      <c r="A125" s="5">
        <f t="shared" si="25"/>
        <v>0</v>
      </c>
      <c r="B125" s="5">
        <f t="shared" si="26"/>
        <v>0</v>
      </c>
      <c r="C125" s="14">
        <f t="shared" si="41"/>
        <v>93</v>
      </c>
      <c r="F125" s="242">
        <f>VLOOKUP(C125,Blad1!$A:$C,3,0)</f>
        <v>175</v>
      </c>
      <c r="G125" s="67" t="str">
        <f t="shared" si="42"/>
        <v/>
      </c>
      <c r="H125" s="4" t="str">
        <f>IF(G125="I",$K125,IF(G125="II",$K125-SUM(H$8:H124),IF(G125="III",$K125-SUM(H$8:H124),IF(G125="IV",$K125-SUM(H$8:H124),IF(G125="V",1-SUM(H$8:H124)," ")))))</f>
        <v xml:space="preserve"> </v>
      </c>
      <c r="I125" s="68" t="str">
        <f t="shared" si="46"/>
        <v/>
      </c>
      <c r="J125" s="43" t="str">
        <f>IF(I125="A",$K125,IF(I125="B",$K125-SUM(J$8:J124),IF(I125="C",$K125-SUM(J$8:J124),IF(I125="D",$K125-SUM(J$8:J124),IF(I125="E",1-SUM(J$8:J124)," ")))))</f>
        <v xml:space="preserve"> </v>
      </c>
      <c r="K125" s="1">
        <f>IF(C$4=0,0,(SUM(D$8:D125)/C$4))</f>
        <v>0</v>
      </c>
      <c r="L125" s="9" t="str">
        <f t="shared" si="27"/>
        <v xml:space="preserve"> </v>
      </c>
      <c r="M125" s="2" t="str">
        <f>IF(U125=2,K125,IF(W125=2,K125-SUM(M$8:M124),IF(X125=2,K125-SUM(M$8:M124),IF(X124=2,1-SUM(M$8:M124)," "))))</f>
        <v xml:space="preserve"> </v>
      </c>
      <c r="N125" s="1" t="str">
        <f t="shared" si="28"/>
        <v xml:space="preserve"> </v>
      </c>
      <c r="P125" s="3" t="str">
        <f>IF(O125="Plus",$K125,IF(O125="Basis",$K125-SUM(P$8:P124),IF(O125="Breedte",$K125-SUM(P$8:P124),IF(O124="Breedte",1-SUM(P$8:P124)," "))))</f>
        <v xml:space="preserve"> </v>
      </c>
      <c r="Q125" s="57" t="str">
        <f t="shared" si="44"/>
        <v/>
      </c>
      <c r="R125" s="124">
        <f t="shared" si="43"/>
        <v>175</v>
      </c>
      <c r="S125" s="12">
        <f t="shared" si="29"/>
        <v>93</v>
      </c>
      <c r="T125" s="18">
        <f t="shared" si="30"/>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1"/>
        <v>1</v>
      </c>
      <c r="Z125" s="12">
        <f t="shared" si="32"/>
        <v>1</v>
      </c>
      <c r="AA125" s="12">
        <f t="shared" si="33"/>
        <v>1</v>
      </c>
      <c r="AB125" s="12">
        <f t="shared" si="34"/>
        <v>1</v>
      </c>
      <c r="AD125" s="12">
        <f t="shared" si="35"/>
        <v>93</v>
      </c>
      <c r="AE125" s="18">
        <f t="shared" si="36"/>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7"/>
        <v>1</v>
      </c>
      <c r="AK125" s="12">
        <f t="shared" si="38"/>
        <v>1</v>
      </c>
      <c r="AL125" s="12">
        <f t="shared" si="39"/>
        <v>1</v>
      </c>
      <c r="AM125" s="12">
        <f t="shared" si="40"/>
        <v>1</v>
      </c>
    </row>
    <row r="126" spans="1:39" ht="12" customHeight="1" x14ac:dyDescent="0.15">
      <c r="A126" s="5">
        <f t="shared" si="25"/>
        <v>0</v>
      </c>
      <c r="B126" s="5">
        <f t="shared" si="26"/>
        <v>0</v>
      </c>
      <c r="C126" s="14">
        <f t="shared" si="41"/>
        <v>92</v>
      </c>
      <c r="F126" s="242">
        <f>VLOOKUP(C126,Blad1!$A:$C,3,0)</f>
        <v>175</v>
      </c>
      <c r="G126" s="67" t="str">
        <f t="shared" si="42"/>
        <v/>
      </c>
      <c r="H126" s="4" t="str">
        <f>IF(G126="I",$K126,IF(G126="II",$K126-SUM(H$8:H125),IF(G126="III",$K126-SUM(H$8:H125),IF(G126="IV",$K126-SUM(H$8:H125),IF(G126="V",1-SUM(H$8:H125)," ")))))</f>
        <v xml:space="preserve"> </v>
      </c>
      <c r="I126" s="68" t="str">
        <f t="shared" si="46"/>
        <v/>
      </c>
      <c r="J126" s="43" t="str">
        <f>IF(I126="A",$K126,IF(I126="B",$K126-SUM(J$8:J125),IF(I126="C",$K126-SUM(J$8:J125),IF(I126="D",$K126-SUM(J$8:J125),IF(I126="E",1-SUM(J$8:J125)," ")))))</f>
        <v xml:space="preserve"> </v>
      </c>
      <c r="K126" s="1">
        <f>IF(C$4=0,0,(SUM(D$8:D126)/C$4))</f>
        <v>0</v>
      </c>
      <c r="L126" s="9" t="str">
        <f t="shared" si="27"/>
        <v xml:space="preserve"> </v>
      </c>
      <c r="M126" s="2" t="str">
        <f>IF(U126=2,K126,IF(W126=2,K126-SUM(M$8:M125),IF(X126=2,K126-SUM(M$8:M125),IF(X125=2,1-SUM(M$8:M125)," "))))</f>
        <v xml:space="preserve"> </v>
      </c>
      <c r="N126" s="1" t="str">
        <f t="shared" si="28"/>
        <v xml:space="preserve"> </v>
      </c>
      <c r="P126" s="3" t="str">
        <f>IF(O126="Plus",$K126,IF(O126="Basis",$K126-SUM(P$8:P125),IF(O126="Breedte",$K126-SUM(P$8:P125),IF(O125="Breedte",1-SUM(P$8:P125)," "))))</f>
        <v xml:space="preserve"> </v>
      </c>
      <c r="Q126" s="57" t="str">
        <f t="shared" si="44"/>
        <v/>
      </c>
      <c r="R126" s="124">
        <f t="shared" si="43"/>
        <v>175</v>
      </c>
      <c r="S126" s="12">
        <f t="shared" si="29"/>
        <v>92</v>
      </c>
      <c r="T126" s="18">
        <f t="shared" si="30"/>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1"/>
        <v>1</v>
      </c>
      <c r="Z126" s="12">
        <f t="shared" si="32"/>
        <v>1</v>
      </c>
      <c r="AA126" s="12">
        <f t="shared" si="33"/>
        <v>1</v>
      </c>
      <c r="AB126" s="12">
        <f t="shared" si="34"/>
        <v>1</v>
      </c>
      <c r="AD126" s="12">
        <f t="shared" si="35"/>
        <v>92</v>
      </c>
      <c r="AE126" s="18">
        <f t="shared" si="36"/>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7"/>
        <v>1</v>
      </c>
      <c r="AK126" s="12">
        <f t="shared" si="38"/>
        <v>1</v>
      </c>
      <c r="AL126" s="12">
        <f t="shared" si="39"/>
        <v>1</v>
      </c>
      <c r="AM126" s="12">
        <f t="shared" si="40"/>
        <v>1</v>
      </c>
    </row>
    <row r="127" spans="1:39" ht="12" customHeight="1" x14ac:dyDescent="0.15">
      <c r="A127" s="5">
        <f t="shared" si="25"/>
        <v>0</v>
      </c>
      <c r="B127" s="5">
        <f t="shared" si="26"/>
        <v>0</v>
      </c>
      <c r="C127" s="14">
        <f t="shared" si="41"/>
        <v>91</v>
      </c>
      <c r="F127" s="242">
        <f>VLOOKUP(C127,Blad1!$A:$C,3,0)</f>
        <v>174</v>
      </c>
      <c r="G127" s="67" t="str">
        <f t="shared" si="42"/>
        <v/>
      </c>
      <c r="H127" s="4" t="str">
        <f>IF(G127="I",$K127,IF(G127="II",$K127-SUM(H$8:H126),IF(G127="III",$K127-SUM(H$8:H126),IF(G127="IV",$K127-SUM(H$8:H126),IF(G127="V",1-SUM(H$8:H126)," ")))))</f>
        <v xml:space="preserve"> </v>
      </c>
      <c r="I127" s="68" t="str">
        <f t="shared" si="46"/>
        <v/>
      </c>
      <c r="J127" s="43" t="str">
        <f>IF(I127="A",$K127,IF(I127="B",$K127-SUM(J$8:J126),IF(I127="C",$K127-SUM(J$8:J126),IF(I127="D",$K127-SUM(J$8:J126),IF(I127="E",1-SUM(J$8:J126)," ")))))</f>
        <v xml:space="preserve"> </v>
      </c>
      <c r="K127" s="1">
        <f>IF(C$4=0,0,(SUM(D$8:D127)/C$4))</f>
        <v>0</v>
      </c>
      <c r="L127" s="9" t="str">
        <f t="shared" si="27"/>
        <v xml:space="preserve"> </v>
      </c>
      <c r="M127" s="2" t="str">
        <f>IF(U127=2,K127,IF(W127=2,K127-SUM(M$8:M126),IF(X127=2,K127-SUM(M$8:M126),IF(X126=2,1-SUM(M$8:M126)," "))))</f>
        <v xml:space="preserve"> </v>
      </c>
      <c r="N127" s="1" t="str">
        <f t="shared" si="28"/>
        <v xml:space="preserve"> </v>
      </c>
      <c r="P127" s="3" t="str">
        <f>IF(O127="Plus",$K127,IF(O127="Basis",$K127-SUM(P$8:P126),IF(O127="Breedte",$K127-SUM(P$8:P126),IF(O126="Breedte",1-SUM(P$8:P126)," "))))</f>
        <v xml:space="preserve"> </v>
      </c>
      <c r="Q127" s="57" t="str">
        <f t="shared" si="44"/>
        <v/>
      </c>
      <c r="R127" s="124">
        <f t="shared" si="43"/>
        <v>174</v>
      </c>
      <c r="S127" s="12">
        <f t="shared" si="29"/>
        <v>91</v>
      </c>
      <c r="T127" s="18">
        <f t="shared" si="30"/>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1"/>
        <v>1</v>
      </c>
      <c r="Z127" s="12">
        <f t="shared" si="32"/>
        <v>1</v>
      </c>
      <c r="AA127" s="12">
        <f t="shared" si="33"/>
        <v>1</v>
      </c>
      <c r="AB127" s="12">
        <f t="shared" si="34"/>
        <v>1</v>
      </c>
      <c r="AD127" s="12">
        <f t="shared" si="35"/>
        <v>91</v>
      </c>
      <c r="AE127" s="18">
        <f t="shared" si="36"/>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7"/>
        <v>1</v>
      </c>
      <c r="AK127" s="12">
        <f t="shared" si="38"/>
        <v>1</v>
      </c>
      <c r="AL127" s="12">
        <f t="shared" si="39"/>
        <v>1</v>
      </c>
      <c r="AM127" s="12">
        <f t="shared" si="40"/>
        <v>1</v>
      </c>
    </row>
    <row r="128" spans="1:39" ht="12" customHeight="1" x14ac:dyDescent="0.15">
      <c r="A128" s="5">
        <f t="shared" si="25"/>
        <v>0</v>
      </c>
      <c r="B128" s="5">
        <f t="shared" si="26"/>
        <v>0</v>
      </c>
      <c r="C128" s="14">
        <f t="shared" si="41"/>
        <v>90</v>
      </c>
      <c r="F128" s="242">
        <f>VLOOKUP(C128,Blad1!$A:$C,3,0)</f>
        <v>174</v>
      </c>
      <c r="G128" s="67" t="str">
        <f t="shared" si="42"/>
        <v/>
      </c>
      <c r="H128" s="4" t="str">
        <f>IF(G128="I",$K128,IF(G128="II",$K128-SUM(H$8:H127),IF(G128="III",$K128-SUM(H$8:H127),IF(G128="IV",$K128-SUM(H$8:H127),IF(G128="V",1-SUM(H$8:H127)," ")))))</f>
        <v xml:space="preserve"> </v>
      </c>
      <c r="I128" s="68" t="str">
        <f t="shared" si="46"/>
        <v/>
      </c>
      <c r="J128" s="43" t="str">
        <f>IF(I128="A",$K128,IF(I128="B",$K128-SUM(J$8:J127),IF(I128="C",$K128-SUM(J$8:J127),IF(I128="D",$K128-SUM(J$8:J127),IF(I128="E",1-SUM(J$8:J127)," ")))))</f>
        <v xml:space="preserve"> </v>
      </c>
      <c r="K128" s="1">
        <f>IF(C$4=0,0,(SUM(D$8:D128)/C$4))</f>
        <v>0</v>
      </c>
      <c r="L128" s="9" t="str">
        <f t="shared" si="27"/>
        <v xml:space="preserve"> </v>
      </c>
      <c r="M128" s="2" t="str">
        <f>IF(U128=2,K128,IF(W128=2,K128-SUM(M$8:M127),IF(X128=2,K128-SUM(M$8:M127),IF(X127=2,1-SUM(M$8:M127)," "))))</f>
        <v xml:space="preserve"> </v>
      </c>
      <c r="N128" s="1" t="str">
        <f t="shared" si="28"/>
        <v xml:space="preserve"> </v>
      </c>
      <c r="P128" s="3" t="str">
        <f>IF(O128="Plus",$K128,IF(O128="Basis",$K128-SUM(P$8:P127),IF(O128="Breedte",$K128-SUM(P$8:P127),IF(O127="Breedte",1-SUM(P$8:P127)," "))))</f>
        <v xml:space="preserve"> </v>
      </c>
      <c r="Q128" s="57" t="str">
        <f t="shared" si="44"/>
        <v/>
      </c>
      <c r="R128" s="124">
        <f t="shared" si="43"/>
        <v>174</v>
      </c>
      <c r="S128" s="12">
        <f t="shared" si="29"/>
        <v>90</v>
      </c>
      <c r="T128" s="18">
        <f t="shared" si="30"/>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1"/>
        <v>1</v>
      </c>
      <c r="Z128" s="12">
        <f t="shared" si="32"/>
        <v>1</v>
      </c>
      <c r="AA128" s="12">
        <f t="shared" si="33"/>
        <v>1</v>
      </c>
      <c r="AB128" s="12">
        <f t="shared" si="34"/>
        <v>1</v>
      </c>
      <c r="AD128" s="12">
        <f t="shared" si="35"/>
        <v>90</v>
      </c>
      <c r="AE128" s="18">
        <f t="shared" si="36"/>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7"/>
        <v>1</v>
      </c>
      <c r="AK128" s="12">
        <f t="shared" si="38"/>
        <v>1</v>
      </c>
      <c r="AL128" s="12">
        <f t="shared" si="39"/>
        <v>1</v>
      </c>
      <c r="AM128" s="12">
        <f t="shared" si="40"/>
        <v>1</v>
      </c>
    </row>
    <row r="129" spans="1:39" ht="12" customHeight="1" x14ac:dyDescent="0.15">
      <c r="A129" s="5">
        <f t="shared" si="25"/>
        <v>0</v>
      </c>
      <c r="B129" s="5">
        <f t="shared" si="26"/>
        <v>0</v>
      </c>
      <c r="C129" s="14">
        <f t="shared" si="41"/>
        <v>89</v>
      </c>
      <c r="F129" s="242">
        <f>VLOOKUP(C129,Blad1!$A:$C,3,0)</f>
        <v>173</v>
      </c>
      <c r="G129" s="67" t="str">
        <f t="shared" si="42"/>
        <v/>
      </c>
      <c r="H129" s="4" t="str">
        <f>IF(G129="I",$K129,IF(G129="II",$K129-SUM(H$8:H128),IF(G129="III",$K129-SUM(H$8:H128),IF(G129="IV",$K129-SUM(H$8:H128),IF(G129="V",1-SUM(H$8:H128)," ")))))</f>
        <v xml:space="preserve"> </v>
      </c>
      <c r="I129" s="68" t="str">
        <f t="shared" si="46"/>
        <v/>
      </c>
      <c r="J129" s="43" t="str">
        <f>IF(I129="A",$K129,IF(I129="B",$K129-SUM(J$8:J128),IF(I129="C",$K129-SUM(J$8:J128),IF(I129="D",$K129-SUM(J$8:J128),IF(I129="E",1-SUM(J$8:J128)," ")))))</f>
        <v xml:space="preserve"> </v>
      </c>
      <c r="K129" s="1">
        <f>IF(C$4=0,0,(SUM(D$8:D129)/C$4))</f>
        <v>0</v>
      </c>
      <c r="L129" s="9" t="str">
        <f t="shared" si="27"/>
        <v xml:space="preserve"> </v>
      </c>
      <c r="M129" s="2" t="str">
        <f>IF(U129=2,K129,IF(W129=2,K129-SUM(M$8:M128),IF(X129=2,K129-SUM(M$8:M128),IF(X128=2,1-SUM(M$8:M128)," "))))</f>
        <v xml:space="preserve"> </v>
      </c>
      <c r="N129" s="1" t="str">
        <f t="shared" si="28"/>
        <v xml:space="preserve"> </v>
      </c>
      <c r="P129" s="3" t="str">
        <f>IF(O129="Plus",$K129,IF(O129="Basis",$K129-SUM(P$8:P128),IF(O129="Breedte",$K129-SUM(P$8:P128),IF(O128="Breedte",1-SUM(P$8:P128)," "))))</f>
        <v xml:space="preserve"> </v>
      </c>
      <c r="Q129" s="57" t="str">
        <f t="shared" si="44"/>
        <v/>
      </c>
      <c r="R129" s="124">
        <f t="shared" si="43"/>
        <v>173</v>
      </c>
      <c r="S129" s="12">
        <f t="shared" si="29"/>
        <v>89</v>
      </c>
      <c r="T129" s="18">
        <f t="shared" si="30"/>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1"/>
        <v>1</v>
      </c>
      <c r="Z129" s="12">
        <f t="shared" si="32"/>
        <v>1</v>
      </c>
      <c r="AA129" s="12">
        <f t="shared" si="33"/>
        <v>1</v>
      </c>
      <c r="AB129" s="12">
        <f t="shared" si="34"/>
        <v>1</v>
      </c>
      <c r="AD129" s="12">
        <f t="shared" si="35"/>
        <v>89</v>
      </c>
      <c r="AE129" s="18">
        <f t="shared" si="36"/>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7"/>
        <v>1</v>
      </c>
      <c r="AK129" s="12">
        <f t="shared" si="38"/>
        <v>1</v>
      </c>
      <c r="AL129" s="12">
        <f t="shared" si="39"/>
        <v>1</v>
      </c>
      <c r="AM129" s="12">
        <f t="shared" si="40"/>
        <v>1</v>
      </c>
    </row>
    <row r="130" spans="1:39" ht="12" customHeight="1" x14ac:dyDescent="0.15">
      <c r="A130" s="5">
        <f t="shared" si="25"/>
        <v>0</v>
      </c>
      <c r="B130" s="5">
        <f t="shared" si="26"/>
        <v>0</v>
      </c>
      <c r="C130" s="14">
        <f t="shared" si="41"/>
        <v>88</v>
      </c>
      <c r="F130" s="242">
        <f>VLOOKUP(C130,Blad1!$A:$C,3,0)</f>
        <v>173</v>
      </c>
      <c r="G130" s="67" t="str">
        <f t="shared" si="42"/>
        <v/>
      </c>
      <c r="H130" s="4" t="str">
        <f>IF(G130="I",$K130,IF(G130="II",$K130-SUM(H$8:H129),IF(G130="III",$K130-SUM(H$8:H129),IF(G130="IV",$K130-SUM(H$8:H129),IF(G130="V",1-SUM(H$8:H129)," ")))))</f>
        <v xml:space="preserve"> </v>
      </c>
      <c r="I130" s="68" t="str">
        <f t="shared" si="46"/>
        <v/>
      </c>
      <c r="J130" s="43" t="str">
        <f>IF(I130="A",$K130,IF(I130="B",$K130-SUM(J$8:J129),IF(I130="C",$K130-SUM(J$8:J129),IF(I130="D",$K130-SUM(J$8:J129),IF(I130="E",1-SUM(J$8:J129)," ")))))</f>
        <v xml:space="preserve"> </v>
      </c>
      <c r="K130" s="1">
        <f>IF(C$4=0,0,(SUM(D$8:D130)/C$4))</f>
        <v>0</v>
      </c>
      <c r="L130" s="9" t="str">
        <f t="shared" si="27"/>
        <v xml:space="preserve"> </v>
      </c>
      <c r="M130" s="2" t="str">
        <f>IF(U130=2,K130,IF(W130=2,K130-SUM(M$8:M129),IF(X130=2,K130-SUM(M$8:M129),IF(X129=2,1-SUM(M$8:M129)," "))))</f>
        <v xml:space="preserve"> </v>
      </c>
      <c r="N130" s="1" t="str">
        <f t="shared" si="28"/>
        <v xml:space="preserve"> </v>
      </c>
      <c r="P130" s="3" t="str">
        <f>IF(O130="Plus",$K130,IF(O130="Basis",$K130-SUM(P$8:P129),IF(O130="Breedte",$K130-SUM(P$8:P129),IF(O129="Breedte",1-SUM(P$8:P129)," "))))</f>
        <v xml:space="preserve"> </v>
      </c>
      <c r="Q130" s="57" t="str">
        <f t="shared" si="44"/>
        <v/>
      </c>
      <c r="R130" s="124">
        <f t="shared" si="43"/>
        <v>173</v>
      </c>
      <c r="S130" s="12">
        <f t="shared" si="29"/>
        <v>88</v>
      </c>
      <c r="T130" s="18">
        <f t="shared" si="30"/>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1"/>
        <v>1</v>
      </c>
      <c r="Z130" s="12">
        <f t="shared" si="32"/>
        <v>1</v>
      </c>
      <c r="AA130" s="12">
        <f t="shared" si="33"/>
        <v>1</v>
      </c>
      <c r="AB130" s="12">
        <f t="shared" si="34"/>
        <v>1</v>
      </c>
      <c r="AD130" s="12">
        <f t="shared" si="35"/>
        <v>88</v>
      </c>
      <c r="AE130" s="18">
        <f t="shared" si="36"/>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7"/>
        <v>1</v>
      </c>
      <c r="AK130" s="12">
        <f t="shared" si="38"/>
        <v>1</v>
      </c>
      <c r="AL130" s="12">
        <f t="shared" si="39"/>
        <v>1</v>
      </c>
      <c r="AM130" s="12">
        <f t="shared" si="40"/>
        <v>1</v>
      </c>
    </row>
    <row r="131" spans="1:39" ht="12" customHeight="1" x14ac:dyDescent="0.15">
      <c r="A131" s="5">
        <f t="shared" si="25"/>
        <v>0</v>
      </c>
      <c r="B131" s="5">
        <f t="shared" si="26"/>
        <v>0</v>
      </c>
      <c r="C131" s="14">
        <f t="shared" si="41"/>
        <v>87</v>
      </c>
      <c r="F131" s="242">
        <f>VLOOKUP(C131,Blad1!$A:$C,3,0)</f>
        <v>172</v>
      </c>
      <c r="G131" s="67" t="str">
        <f t="shared" si="42"/>
        <v/>
      </c>
      <c r="H131" s="4" t="str">
        <f>IF(G131="I",$K131,IF(G131="II",$K131-SUM(H$8:H130),IF(G131="III",$K131-SUM(H$8:H130),IF(G131="IV",$K131-SUM(H$8:H130),IF(G131="V",1-SUM(H$8:H130)," ")))))</f>
        <v xml:space="preserve"> </v>
      </c>
      <c r="I131" s="68" t="str">
        <f t="shared" si="46"/>
        <v/>
      </c>
      <c r="J131" s="43" t="str">
        <f>IF(I131="A",$K131,IF(I131="B",$K131-SUM(J$8:J130),IF(I131="C",$K131-SUM(J$8:J130),IF(I131="D",$K131-SUM(J$8:J130),IF(I131="E",1-SUM(J$8:J130)," ")))))</f>
        <v xml:space="preserve"> </v>
      </c>
      <c r="K131" s="1">
        <f>IF(C$4=0,0,(SUM(D$8:D131)/C$4))</f>
        <v>0</v>
      </c>
      <c r="L131" s="9" t="str">
        <f t="shared" si="27"/>
        <v xml:space="preserve"> </v>
      </c>
      <c r="M131" s="2" t="str">
        <f>IF(U131=2,K131,IF(W131=2,K131-SUM(M$8:M130),IF(X131=2,K131-SUM(M$8:M130),IF(X130=2,1-SUM(M$8:M130)," "))))</f>
        <v xml:space="preserve"> </v>
      </c>
      <c r="N131" s="1" t="str">
        <f t="shared" si="28"/>
        <v xml:space="preserve"> </v>
      </c>
      <c r="P131" s="3" t="str">
        <f>IF(O131="Plus",$K131,IF(O131="Basis",$K131-SUM(P$8:P130),IF(O131="Breedte",$K131-SUM(P$8:P130),IF(O130="Breedte",1-SUM(P$8:P130)," "))))</f>
        <v xml:space="preserve"> </v>
      </c>
      <c r="Q131" s="57" t="str">
        <f t="shared" si="44"/>
        <v/>
      </c>
      <c r="R131" s="124">
        <f t="shared" si="43"/>
        <v>172</v>
      </c>
      <c r="S131" s="12">
        <f t="shared" si="29"/>
        <v>87</v>
      </c>
      <c r="T131" s="18">
        <f t="shared" si="30"/>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1"/>
        <v>1</v>
      </c>
      <c r="Z131" s="12">
        <f t="shared" si="32"/>
        <v>1</v>
      </c>
      <c r="AA131" s="12">
        <f t="shared" si="33"/>
        <v>1</v>
      </c>
      <c r="AB131" s="12">
        <f t="shared" si="34"/>
        <v>1</v>
      </c>
      <c r="AD131" s="12">
        <f t="shared" si="35"/>
        <v>87</v>
      </c>
      <c r="AE131" s="18">
        <f t="shared" si="36"/>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7"/>
        <v>1</v>
      </c>
      <c r="AK131" s="12">
        <f t="shared" si="38"/>
        <v>1</v>
      </c>
      <c r="AL131" s="12">
        <f t="shared" si="39"/>
        <v>1</v>
      </c>
      <c r="AM131" s="12">
        <f t="shared" si="40"/>
        <v>1</v>
      </c>
    </row>
    <row r="132" spans="1:39" ht="12" customHeight="1" x14ac:dyDescent="0.15">
      <c r="A132" s="5">
        <f t="shared" si="25"/>
        <v>0</v>
      </c>
      <c r="B132" s="5">
        <f t="shared" si="26"/>
        <v>0</v>
      </c>
      <c r="C132" s="14">
        <f t="shared" si="41"/>
        <v>86</v>
      </c>
      <c r="F132" s="242">
        <f>VLOOKUP(C132,Blad1!$A:$C,3,0)</f>
        <v>172</v>
      </c>
      <c r="G132" s="67" t="str">
        <f t="shared" si="42"/>
        <v/>
      </c>
      <c r="H132" s="4" t="str">
        <f>IF(G132="I",$K132,IF(G132="II",$K132-SUM(H$8:H131),IF(G132="III",$K132-SUM(H$8:H131),IF(G132="IV",$K132-SUM(H$8:H131),IF(G132="V",1-SUM(H$8:H131)," ")))))</f>
        <v xml:space="preserve"> </v>
      </c>
      <c r="I132" s="68" t="str">
        <f t="shared" si="46"/>
        <v/>
      </c>
      <c r="J132" s="43" t="str">
        <f>IF(I132="A",$K132,IF(I132="B",$K132-SUM(J$8:J131),IF(I132="C",$K132-SUM(J$8:J131),IF(I132="D",$K132-SUM(J$8:J131),IF(I132="E",1-SUM(J$8:J131)," ")))))</f>
        <v xml:space="preserve"> </v>
      </c>
      <c r="K132" s="1">
        <f>IF(C$4=0,0,(SUM(D$8:D132)/C$4))</f>
        <v>0</v>
      </c>
      <c r="L132" s="9" t="str">
        <f t="shared" si="27"/>
        <v xml:space="preserve"> </v>
      </c>
      <c r="M132" s="2" t="str">
        <f>IF(U132=2,K132,IF(W132=2,K132-SUM(M$8:M131),IF(X132=2,K132-SUM(M$8:M131),IF(X131=2,1-SUM(M$8:M131)," "))))</f>
        <v xml:space="preserve"> </v>
      </c>
      <c r="N132" s="1" t="str">
        <f t="shared" si="28"/>
        <v xml:space="preserve"> </v>
      </c>
      <c r="P132" s="3" t="str">
        <f>IF(O132="Plus",$K132,IF(O132="Basis",$K132-SUM(P$8:P131),IF(O132="Breedte",$K132-SUM(P$8:P131),IF(O131="Breedte",1-SUM(P$8:P131)," "))))</f>
        <v xml:space="preserve"> </v>
      </c>
      <c r="Q132" s="57" t="str">
        <f t="shared" si="44"/>
        <v/>
      </c>
      <c r="R132" s="124">
        <f t="shared" si="43"/>
        <v>172</v>
      </c>
      <c r="S132" s="12">
        <f t="shared" si="29"/>
        <v>86</v>
      </c>
      <c r="T132" s="18">
        <f t="shared" si="30"/>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1"/>
        <v>1</v>
      </c>
      <c r="Z132" s="12">
        <f t="shared" si="32"/>
        <v>1</v>
      </c>
      <c r="AA132" s="12">
        <f t="shared" si="33"/>
        <v>1</v>
      </c>
      <c r="AB132" s="12">
        <f t="shared" si="34"/>
        <v>1</v>
      </c>
      <c r="AD132" s="12">
        <f t="shared" si="35"/>
        <v>86</v>
      </c>
      <c r="AE132" s="18">
        <f t="shared" si="36"/>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7"/>
        <v>1</v>
      </c>
      <c r="AK132" s="12">
        <f t="shared" si="38"/>
        <v>1</v>
      </c>
      <c r="AL132" s="12">
        <f t="shared" si="39"/>
        <v>1</v>
      </c>
      <c r="AM132" s="12">
        <f t="shared" si="40"/>
        <v>1</v>
      </c>
    </row>
    <row r="133" spans="1:39" ht="12" customHeight="1" x14ac:dyDescent="0.15">
      <c r="A133" s="5">
        <f t="shared" si="25"/>
        <v>0</v>
      </c>
      <c r="B133" s="5">
        <f t="shared" si="26"/>
        <v>0</v>
      </c>
      <c r="C133" s="14">
        <f t="shared" si="41"/>
        <v>85</v>
      </c>
      <c r="F133" s="242">
        <f>VLOOKUP(C133,Blad1!$A:$C,3,0)</f>
        <v>171</v>
      </c>
      <c r="G133" s="67" t="str">
        <f t="shared" si="42"/>
        <v/>
      </c>
      <c r="H133" s="4" t="str">
        <f>IF(G133="I",$K133,IF(G133="II",$K133-SUM(H$8:H132),IF(G133="III",$K133-SUM(H$8:H132),IF(G133="IV",$K133-SUM(H$8:H132),IF(G133="V",1-SUM(H$8:H132)," ")))))</f>
        <v xml:space="preserve"> </v>
      </c>
      <c r="I133" s="68" t="str">
        <f t="shared" si="46"/>
        <v/>
      </c>
      <c r="J133" s="43" t="str">
        <f>IF(I133="A",$K133,IF(I133="B",$K133-SUM(J$8:J132),IF(I133="C",$K133-SUM(J$8:J132),IF(I133="D",$K133-SUM(J$8:J132),IF(I133="E",1-SUM(J$8:J132)," ")))))</f>
        <v xml:space="preserve"> </v>
      </c>
      <c r="K133" s="1">
        <f>IF(C$4=0,0,(SUM(D$8:D133)/C$4))</f>
        <v>0</v>
      </c>
      <c r="L133" s="9" t="str">
        <f t="shared" si="27"/>
        <v xml:space="preserve"> </v>
      </c>
      <c r="M133" s="2" t="str">
        <f>IF(U133=2,K133,IF(W133=2,K133-SUM(M$8:M132),IF(X133=2,K133-SUM(M$8:M132),IF(X132=2,1-SUM(M$8:M132)," "))))</f>
        <v xml:space="preserve"> </v>
      </c>
      <c r="N133" s="1" t="str">
        <f t="shared" si="28"/>
        <v xml:space="preserve"> </v>
      </c>
      <c r="P133" s="3" t="str">
        <f>IF(O133="Plus",$K133,IF(O133="Basis",$K133-SUM(P$8:P132),IF(O133="Breedte",$K133-SUM(P$8:P132),IF(O132="Breedte",1-SUM(P$8:P132)," "))))</f>
        <v xml:space="preserve"> </v>
      </c>
      <c r="Q133" s="57" t="str">
        <f t="shared" si="44"/>
        <v/>
      </c>
      <c r="R133" s="124">
        <f t="shared" si="43"/>
        <v>171</v>
      </c>
      <c r="S133" s="12">
        <f t="shared" si="29"/>
        <v>85</v>
      </c>
      <c r="T133" s="18">
        <f t="shared" si="30"/>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1"/>
        <v>1</v>
      </c>
      <c r="Z133" s="12">
        <f t="shared" si="32"/>
        <v>1</v>
      </c>
      <c r="AA133" s="12">
        <f t="shared" si="33"/>
        <v>1</v>
      </c>
      <c r="AB133" s="12">
        <f t="shared" si="34"/>
        <v>1</v>
      </c>
      <c r="AD133" s="12">
        <f t="shared" si="35"/>
        <v>85</v>
      </c>
      <c r="AE133" s="18">
        <f t="shared" si="36"/>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7"/>
        <v>1</v>
      </c>
      <c r="AK133" s="12">
        <f t="shared" si="38"/>
        <v>1</v>
      </c>
      <c r="AL133" s="12">
        <f t="shared" si="39"/>
        <v>1</v>
      </c>
      <c r="AM133" s="12">
        <f t="shared" si="40"/>
        <v>1</v>
      </c>
    </row>
    <row r="134" spans="1:39" ht="12" customHeight="1" x14ac:dyDescent="0.15">
      <c r="A134" s="5">
        <f t="shared" si="25"/>
        <v>0</v>
      </c>
      <c r="B134" s="5">
        <f t="shared" si="26"/>
        <v>0</v>
      </c>
      <c r="C134" s="14">
        <f t="shared" si="41"/>
        <v>84</v>
      </c>
      <c r="F134" s="242">
        <f>VLOOKUP(C134,Blad1!$A:$C,3,0)</f>
        <v>171</v>
      </c>
      <c r="G134" s="67" t="str">
        <f t="shared" si="42"/>
        <v/>
      </c>
      <c r="H134" s="4" t="str">
        <f>IF(G134="I",$K134,IF(G134="II",$K134-SUM(H$8:H133),IF(G134="III",$K134-SUM(H$8:H133),IF(G134="IV",$K134-SUM(H$8:H133),IF(G134="V",1-SUM(H$8:H133)," ")))))</f>
        <v xml:space="preserve"> </v>
      </c>
      <c r="I134" s="68" t="str">
        <f t="shared" si="46"/>
        <v/>
      </c>
      <c r="J134" s="43" t="str">
        <f>IF(I134="A",$K134,IF(I134="B",$K134-SUM(J$8:J133),IF(I134="C",$K134-SUM(J$8:J133),IF(I134="D",$K134-SUM(J$8:J133),IF(I134="E",1-SUM(J$8:J133)," ")))))</f>
        <v xml:space="preserve"> </v>
      </c>
      <c r="K134" s="1">
        <f>IF(C$4=0,0,(SUM(D$8:D134)/C$4))</f>
        <v>0</v>
      </c>
      <c r="L134" s="9" t="str">
        <f t="shared" si="27"/>
        <v xml:space="preserve"> </v>
      </c>
      <c r="M134" s="2" t="str">
        <f>IF(U134=2,K134,IF(W134=2,K134-SUM(M$8:M133),IF(X134=2,K134-SUM(M$8:M133),IF(X133=2,1-SUM(M$8:M133)," "))))</f>
        <v xml:space="preserve"> </v>
      </c>
      <c r="N134" s="1" t="str">
        <f t="shared" si="28"/>
        <v xml:space="preserve"> </v>
      </c>
      <c r="P134" s="3" t="str">
        <f>IF(O134="Plus",$K134,IF(O134="Basis",$K134-SUM(P$8:P133),IF(O134="Breedte",$K134-SUM(P$8:P133),IF(O133="Breedte",1-SUM(P$8:P133)," "))))</f>
        <v xml:space="preserve"> </v>
      </c>
      <c r="Q134" s="57" t="str">
        <f t="shared" si="44"/>
        <v/>
      </c>
      <c r="R134" s="124">
        <f t="shared" si="43"/>
        <v>171</v>
      </c>
      <c r="S134" s="12">
        <f t="shared" si="29"/>
        <v>84</v>
      </c>
      <c r="T134" s="18">
        <f t="shared" si="30"/>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1"/>
        <v>1</v>
      </c>
      <c r="Z134" s="12">
        <f t="shared" si="32"/>
        <v>1</v>
      </c>
      <c r="AA134" s="12">
        <f t="shared" si="33"/>
        <v>1</v>
      </c>
      <c r="AB134" s="12">
        <f t="shared" si="34"/>
        <v>1</v>
      </c>
      <c r="AD134" s="12">
        <f t="shared" si="35"/>
        <v>84</v>
      </c>
      <c r="AE134" s="18">
        <f t="shared" si="36"/>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7"/>
        <v>1</v>
      </c>
      <c r="AK134" s="12">
        <f t="shared" si="38"/>
        <v>1</v>
      </c>
      <c r="AL134" s="12">
        <f t="shared" si="39"/>
        <v>1</v>
      </c>
      <c r="AM134" s="12">
        <f t="shared" si="40"/>
        <v>1</v>
      </c>
    </row>
    <row r="135" spans="1:39" ht="12" customHeight="1" x14ac:dyDescent="0.15">
      <c r="A135" s="5">
        <f t="shared" si="25"/>
        <v>0</v>
      </c>
      <c r="B135" s="5">
        <f t="shared" si="26"/>
        <v>0</v>
      </c>
      <c r="C135" s="14">
        <f t="shared" si="41"/>
        <v>83</v>
      </c>
      <c r="F135" s="242">
        <f>VLOOKUP(C135,Blad1!$A:$C,3,0)</f>
        <v>170</v>
      </c>
      <c r="G135" s="67" t="str">
        <f t="shared" si="42"/>
        <v/>
      </c>
      <c r="H135" s="4" t="str">
        <f>IF(G135="I",$K135,IF(G135="II",$K135-SUM(H$8:H134),IF(G135="III",$K135-SUM(H$8:H134),IF(G135="IV",$K135-SUM(H$8:H134),IF(G135="V",1-SUM(H$8:H134)," ")))))</f>
        <v xml:space="preserve"> </v>
      </c>
      <c r="I135" s="68" t="str">
        <f t="shared" si="46"/>
        <v/>
      </c>
      <c r="J135" s="43" t="str">
        <f>IF(I135="A",$K135,IF(I135="B",$K135-SUM(J$8:J134),IF(I135="C",$K135-SUM(J$8:J134),IF(I135="D",$K135-SUM(J$8:J134),IF(I135="E",1-SUM(J$8:J134)," ")))))</f>
        <v xml:space="preserve"> </v>
      </c>
      <c r="K135" s="1">
        <f>IF(C$4=0,0,(SUM(D$8:D135)/C$4))</f>
        <v>0</v>
      </c>
      <c r="L135" s="9" t="str">
        <f t="shared" si="27"/>
        <v xml:space="preserve"> </v>
      </c>
      <c r="M135" s="2" t="str">
        <f>IF(U135=2,K135,IF(W135=2,K135-SUM(M$8:M134),IF(X135=2,K135-SUM(M$8:M134),IF(X134=2,1-SUM(M$8:M134)," "))))</f>
        <v xml:space="preserve"> </v>
      </c>
      <c r="N135" s="1" t="str">
        <f t="shared" si="28"/>
        <v xml:space="preserve"> </v>
      </c>
      <c r="P135" s="3" t="str">
        <f>IF(O135="Plus",$K135,IF(O135="Basis",$K135-SUM(P$8:P134),IF(O135="Breedte",$K135-SUM(P$8:P134),IF(O134="Breedte",1-SUM(P$8:P134)," "))))</f>
        <v xml:space="preserve"> </v>
      </c>
      <c r="Q135" s="57" t="str">
        <f t="shared" si="44"/>
        <v/>
      </c>
      <c r="R135" s="124">
        <f t="shared" si="43"/>
        <v>170</v>
      </c>
      <c r="S135" s="12">
        <f t="shared" si="29"/>
        <v>83</v>
      </c>
      <c r="T135" s="18">
        <f t="shared" si="30"/>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1"/>
        <v>1</v>
      </c>
      <c r="Z135" s="12">
        <f t="shared" si="32"/>
        <v>1</v>
      </c>
      <c r="AA135" s="12">
        <f t="shared" si="33"/>
        <v>1</v>
      </c>
      <c r="AB135" s="12">
        <f t="shared" si="34"/>
        <v>1</v>
      </c>
      <c r="AD135" s="12">
        <f t="shared" si="35"/>
        <v>83</v>
      </c>
      <c r="AE135" s="18">
        <f t="shared" si="36"/>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7"/>
        <v>1</v>
      </c>
      <c r="AK135" s="12">
        <f t="shared" si="38"/>
        <v>1</v>
      </c>
      <c r="AL135" s="12">
        <f t="shared" si="39"/>
        <v>1</v>
      </c>
      <c r="AM135" s="12">
        <f t="shared" si="40"/>
        <v>1</v>
      </c>
    </row>
    <row r="136" spans="1:39" ht="12" customHeight="1" x14ac:dyDescent="0.15">
      <c r="A136" s="5">
        <f t="shared" ref="A136:A199" si="47">IF(I136="A",25,IF(I136="B",25,IF(I136="C",25,IF(I136="D",15,IF(I136="E",10,0)))))</f>
        <v>0</v>
      </c>
      <c r="B136" s="5">
        <f t="shared" ref="B136:B199" si="48">IF(G136="I",20,IF(G136="II",20,IF(G136="III",20,IF(G136="IV",20,IF(G136="V",20,0)))))</f>
        <v>0</v>
      </c>
      <c r="C136" s="14">
        <f t="shared" si="41"/>
        <v>82</v>
      </c>
      <c r="F136" s="242">
        <f>VLOOKUP(C136,Blad1!$A:$C,3,0)</f>
        <v>170</v>
      </c>
      <c r="G136" s="67" t="str">
        <f t="shared" si="42"/>
        <v/>
      </c>
      <c r="H136" s="4" t="str">
        <f>IF(G136="I",$K136,IF(G136="II",$K136-SUM(H$8:H135),IF(G136="III",$K136-SUM(H$8:H135),IF(G136="IV",$K136-SUM(H$8:H135),IF(G136="V",1-SUM(H$8:H135)," ")))))</f>
        <v xml:space="preserve"> </v>
      </c>
      <c r="I136" s="68" t="str">
        <f t="shared" ref="I136:I167" si="49">IF(C136=45,"A",IF(C136=35,"B",IF(C136=25,"C",IF(C136=17,"D",IF(C136=0,"E","")))))</f>
        <v/>
      </c>
      <c r="J136" s="43" t="str">
        <f>IF(I136="A",$K136,IF(I136="B",$K136-SUM(J$8:J135),IF(I136="C",$K136-SUM(J$8:J135),IF(I136="D",$K136-SUM(J$8:J135),IF(I136="E",1-SUM(J$8:J135)," ")))))</f>
        <v xml:space="preserve"> </v>
      </c>
      <c r="K136" s="1">
        <f>IF(C$4=0,0,(SUM(D$8:D136)/C$4))</f>
        <v>0</v>
      </c>
      <c r="L136" s="9" t="str">
        <f t="shared" ref="L136:L199" si="50">IF(U136=2,"Plus",IF(W136=2,"Basis",IF(X136=2,"Breedte"," ")))</f>
        <v xml:space="preserve"> </v>
      </c>
      <c r="M136" s="2" t="str">
        <f>IF(U136=2,K136,IF(W136=2,K136-SUM(M$8:M135),IF(X136=2,K136-SUM(M$8:M135),IF(X135=2,1-SUM(M$8:M135)," "))))</f>
        <v xml:space="preserve"> </v>
      </c>
      <c r="N136" s="1" t="str">
        <f t="shared" ref="N136:N199" si="51">IF(OR(O136="Plus",O136="Basis",O136="Breedte"),K136," ")</f>
        <v xml:space="preserve"> </v>
      </c>
      <c r="P136" s="3" t="str">
        <f>IF(O136="Plus",$K136,IF(O136="Basis",$K136-SUM(P$8:P135),IF(O136="Breedte",$K136-SUM(P$8:P135),IF(O135="Breedte",1-SUM(P$8:P135)," "))))</f>
        <v xml:space="preserve"> </v>
      </c>
      <c r="Q136" s="57" t="str">
        <f t="shared" si="44"/>
        <v/>
      </c>
      <c r="R136" s="124">
        <f t="shared" si="43"/>
        <v>170</v>
      </c>
      <c r="S136" s="12">
        <f t="shared" ref="S136:S199" si="52">C136</f>
        <v>82</v>
      </c>
      <c r="T136" s="18">
        <f t="shared" ref="T136:T199" si="53">K136</f>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ref="Y136:Y199" si="54">IF(D136=0,1,ABS(K136-0.2))</f>
        <v>1</v>
      </c>
      <c r="Z136" s="12">
        <f t="shared" ref="Z136:Z199" si="55">IF(D136=0,1,ABS(K136-0.5))</f>
        <v>1</v>
      </c>
      <c r="AA136" s="12">
        <f t="shared" ref="AA136:AA199" si="56">IF(D136=0,1,ABS(K136-0.8))</f>
        <v>1</v>
      </c>
      <c r="AB136" s="12">
        <f t="shared" ref="AB136:AB199" si="57">IF(D136=0,1,ABS(K136-1))</f>
        <v>1</v>
      </c>
      <c r="AD136" s="12">
        <f t="shared" ref="AD136:AD199" si="58">S136</f>
        <v>82</v>
      </c>
      <c r="AE136" s="18">
        <f t="shared" ref="AE136:AE199" si="59">K136</f>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ref="AJ136:AJ199" si="60">IF(AE136=0,1,ABS(AH136-0.25))</f>
        <v>1</v>
      </c>
      <c r="AK136" s="12">
        <f t="shared" ref="AK136:AK199" si="61">IF(T136=0,1,ABS(W136-0.5))</f>
        <v>1</v>
      </c>
      <c r="AL136" s="12">
        <f t="shared" ref="AL136:AL199" si="62">IF(T136=0,1,ABS(W136-0.75))</f>
        <v>1</v>
      </c>
      <c r="AM136" s="12">
        <f t="shared" ref="AM136:AM199" si="63">IF(T136=0,1,ABS(W136-0.9))</f>
        <v>1</v>
      </c>
    </row>
    <row r="137" spans="1:39" ht="12" customHeight="1" x14ac:dyDescent="0.15">
      <c r="A137" s="5">
        <f t="shared" si="47"/>
        <v>0</v>
      </c>
      <c r="B137" s="5">
        <f t="shared" si="48"/>
        <v>0</v>
      </c>
      <c r="C137" s="14">
        <f t="shared" ref="C137:C200" si="64">C136-1</f>
        <v>81</v>
      </c>
      <c r="F137" s="242">
        <f>VLOOKUP(C137,Blad1!$A:$C,3,0)</f>
        <v>169</v>
      </c>
      <c r="G137" s="67" t="str">
        <f t="shared" ref="G137:G200" si="65">IF(C137=164,"I",IF(C137=147,"II",IF(C137=131,"III",IF(C137=114,"IV",IF(C137=50,"V","")))))</f>
        <v/>
      </c>
      <c r="H137" s="4" t="str">
        <f>IF(G137="I",$K137,IF(G137="II",$K137-SUM(H$8:H136),IF(G137="III",$K137-SUM(H$8:H136),IF(G137="IV",$K137-SUM(H$8:H136),IF(G137="V",1-SUM(H$8:H136)," ")))))</f>
        <v xml:space="preserve"> </v>
      </c>
      <c r="I137" s="68" t="str">
        <f t="shared" si="49"/>
        <v/>
      </c>
      <c r="J137" s="43" t="str">
        <f>IF(I137="A",$K137,IF(I137="B",$K137-SUM(J$8:J136),IF(I137="C",$K137-SUM(J$8:J136),IF(I137="D",$K137-SUM(J$8:J136),IF(I137="E",1-SUM(J$8:J136)," ")))))</f>
        <v xml:space="preserve"> </v>
      </c>
      <c r="K137" s="1">
        <f>IF(C$4=0,0,(SUM(D$8:D137)/C$4))</f>
        <v>0</v>
      </c>
      <c r="L137" s="9" t="str">
        <f t="shared" si="50"/>
        <v xml:space="preserve"> </v>
      </c>
      <c r="M137" s="2" t="str">
        <f>IF(U137=2,K137,IF(W137=2,K137-SUM(M$8:M136),IF(X137=2,K137-SUM(M$8:M136),IF(X136=2,1-SUM(M$8:M136)," "))))</f>
        <v xml:space="preserve"> </v>
      </c>
      <c r="N137" s="1" t="str">
        <f t="shared" si="51"/>
        <v xml:space="preserve"> </v>
      </c>
      <c r="P137" s="3" t="str">
        <f>IF(O137="Plus",$K137,IF(O137="Basis",$K137-SUM(P$8:P136),IF(O137="Breedte",$K137-SUM(P$8:P136),IF(O136="Breedte",1-SUM(P$8:P136)," "))))</f>
        <v xml:space="preserve"> </v>
      </c>
      <c r="Q137" s="57" t="str">
        <f t="shared" si="44"/>
        <v/>
      </c>
      <c r="R137" s="124">
        <f t="shared" ref="R137:R200" si="66">F137</f>
        <v>169</v>
      </c>
      <c r="S137" s="12">
        <f t="shared" si="52"/>
        <v>81</v>
      </c>
      <c r="T137" s="18">
        <f t="shared" si="53"/>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si="54"/>
        <v>1</v>
      </c>
      <c r="Z137" s="12">
        <f t="shared" si="55"/>
        <v>1</v>
      </c>
      <c r="AA137" s="12">
        <f t="shared" si="56"/>
        <v>1</v>
      </c>
      <c r="AB137" s="12">
        <f t="shared" si="57"/>
        <v>1</v>
      </c>
      <c r="AD137" s="12">
        <f t="shared" si="58"/>
        <v>81</v>
      </c>
      <c r="AE137" s="18">
        <f t="shared" si="59"/>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si="60"/>
        <v>1</v>
      </c>
      <c r="AK137" s="12">
        <f t="shared" si="61"/>
        <v>1</v>
      </c>
      <c r="AL137" s="12">
        <f t="shared" si="62"/>
        <v>1</v>
      </c>
      <c r="AM137" s="12">
        <f t="shared" si="63"/>
        <v>1</v>
      </c>
    </row>
    <row r="138" spans="1:39" ht="12" customHeight="1" x14ac:dyDescent="0.15">
      <c r="A138" s="5">
        <f t="shared" si="47"/>
        <v>0</v>
      </c>
      <c r="B138" s="5">
        <f t="shared" si="48"/>
        <v>0</v>
      </c>
      <c r="C138" s="14">
        <f t="shared" si="64"/>
        <v>80</v>
      </c>
      <c r="F138" s="242">
        <f>VLOOKUP(C138,Blad1!$A:$C,3,0)</f>
        <v>169</v>
      </c>
      <c r="G138" s="67" t="str">
        <f t="shared" si="65"/>
        <v/>
      </c>
      <c r="H138" s="4" t="str">
        <f>IF(G138="I",$K138,IF(G138="II",$K138-SUM(H$8:H137),IF(G138="III",$K138-SUM(H$8:H137),IF(G138="IV",$K138-SUM(H$8:H137),IF(G138="V",1-SUM(H$8:H137)," ")))))</f>
        <v xml:space="preserve"> </v>
      </c>
      <c r="I138" s="68" t="str">
        <f t="shared" si="49"/>
        <v/>
      </c>
      <c r="J138" s="43" t="str">
        <f>IF(I138="A",$K138,IF(I138="B",$K138-SUM(J$8:J137),IF(I138="C",$K138-SUM(J$8:J137),IF(I138="D",$K138-SUM(J$8:J137),IF(I138="E",1-SUM(J$8:J137)," ")))))</f>
        <v xml:space="preserve"> </v>
      </c>
      <c r="K138" s="1">
        <f>IF(C$4=0,0,(SUM(D$8:D138)/C$4))</f>
        <v>0</v>
      </c>
      <c r="L138" s="9" t="str">
        <f t="shared" si="50"/>
        <v xml:space="preserve"> </v>
      </c>
      <c r="M138" s="2" t="str">
        <f>IF(U138=2,K138,IF(W138=2,K138-SUM(M$8:M137),IF(X138=2,K138-SUM(M$8:M137),IF(X137=2,1-SUM(M$8:M137)," "))))</f>
        <v xml:space="preserve"> </v>
      </c>
      <c r="N138" s="1" t="str">
        <f t="shared" si="51"/>
        <v xml:space="preserve"> </v>
      </c>
      <c r="P138" s="3" t="str">
        <f>IF(O138="Plus",$K138,IF(O138="Basis",$K138-SUM(P$8:P137),IF(O138="Breedte",$K138-SUM(P$8:P137),IF(O137="Breedte",1-SUM(P$8:P137)," "))))</f>
        <v xml:space="preserve"> </v>
      </c>
      <c r="Q138" s="57" t="str">
        <f t="shared" ref="Q138:Q200" si="67">IF(L137="plus",IF(E138=0,"",CONCATENATE(E138,", ")),IF(L137="basis",IF(E138=0,"",CONCATENATE(E138,", ")),CONCATENATE(Q137,IF(E138=0,"",CONCATENATE(E138,", ")))))</f>
        <v/>
      </c>
      <c r="R138" s="124">
        <f t="shared" si="66"/>
        <v>169</v>
      </c>
      <c r="S138" s="12">
        <f t="shared" si="52"/>
        <v>80</v>
      </c>
      <c r="T138" s="18">
        <f t="shared" si="53"/>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4"/>
        <v>1</v>
      </c>
      <c r="Z138" s="12">
        <f t="shared" si="55"/>
        <v>1</v>
      </c>
      <c r="AA138" s="12">
        <f t="shared" si="56"/>
        <v>1</v>
      </c>
      <c r="AB138" s="12">
        <f t="shared" si="57"/>
        <v>1</v>
      </c>
      <c r="AD138" s="12">
        <f t="shared" si="58"/>
        <v>80</v>
      </c>
      <c r="AE138" s="18">
        <f t="shared" si="59"/>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60"/>
        <v>1</v>
      </c>
      <c r="AK138" s="12">
        <f t="shared" si="61"/>
        <v>1</v>
      </c>
      <c r="AL138" s="12">
        <f t="shared" si="62"/>
        <v>1</v>
      </c>
      <c r="AM138" s="12">
        <f t="shared" si="63"/>
        <v>1</v>
      </c>
    </row>
    <row r="139" spans="1:39" ht="12" customHeight="1" x14ac:dyDescent="0.15">
      <c r="A139" s="5">
        <f t="shared" si="47"/>
        <v>0</v>
      </c>
      <c r="B139" s="5">
        <f t="shared" si="48"/>
        <v>0</v>
      </c>
      <c r="C139" s="14">
        <f t="shared" si="64"/>
        <v>79</v>
      </c>
      <c r="F139" s="242">
        <f>VLOOKUP(C139,Blad1!$A:$C,3,0)</f>
        <v>168</v>
      </c>
      <c r="G139" s="67" t="str">
        <f t="shared" si="65"/>
        <v/>
      </c>
      <c r="H139" s="4" t="str">
        <f>IF(G139="I",$K139,IF(G139="II",$K139-SUM(H$8:H138),IF(G139="III",$K139-SUM(H$8:H138),IF(G139="IV",$K139-SUM(H$8:H138),IF(G139="V",1-SUM(H$8:H138)," ")))))</f>
        <v xml:space="preserve"> </v>
      </c>
      <c r="I139" s="68" t="str">
        <f t="shared" si="49"/>
        <v/>
      </c>
      <c r="J139" s="43" t="str">
        <f>IF(I139="A",$K139,IF(I139="B",$K139-SUM(J$8:J138),IF(I139="C",$K139-SUM(J$8:J138),IF(I139="D",$K139-SUM(J$8:J138),IF(I139="E",1-SUM(J$8:J138)," ")))))</f>
        <v xml:space="preserve"> </v>
      </c>
      <c r="K139" s="1">
        <f>IF(C$4=0,0,(SUM(D$8:D139)/C$4))</f>
        <v>0</v>
      </c>
      <c r="L139" s="9" t="str">
        <f t="shared" si="50"/>
        <v xml:space="preserve"> </v>
      </c>
      <c r="M139" s="2" t="str">
        <f>IF(U139=2,K139,IF(W139=2,K139-SUM(M$8:M138),IF(X139=2,K139-SUM(M$8:M138),IF(X138=2,1-SUM(M$8:M138)," "))))</f>
        <v xml:space="preserve"> </v>
      </c>
      <c r="N139" s="1" t="str">
        <f t="shared" si="51"/>
        <v xml:space="preserve"> </v>
      </c>
      <c r="P139" s="3" t="str">
        <f>IF(O139="Plus",$K139,IF(O139="Basis",$K139-SUM(P$8:P138),IF(O139="Breedte",$K139-SUM(P$8:P138),IF(O138="Breedte",1-SUM(P$8:P138)," "))))</f>
        <v xml:space="preserve"> </v>
      </c>
      <c r="Q139" s="57" t="str">
        <f t="shared" si="67"/>
        <v/>
      </c>
      <c r="R139" s="124">
        <f t="shared" si="66"/>
        <v>168</v>
      </c>
      <c r="S139" s="12">
        <f t="shared" si="52"/>
        <v>79</v>
      </c>
      <c r="T139" s="18">
        <f t="shared" si="53"/>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4"/>
        <v>1</v>
      </c>
      <c r="Z139" s="12">
        <f t="shared" si="55"/>
        <v>1</v>
      </c>
      <c r="AA139" s="12">
        <f t="shared" si="56"/>
        <v>1</v>
      </c>
      <c r="AB139" s="12">
        <f t="shared" si="57"/>
        <v>1</v>
      </c>
      <c r="AD139" s="12">
        <f t="shared" si="58"/>
        <v>79</v>
      </c>
      <c r="AE139" s="18">
        <f t="shared" si="59"/>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60"/>
        <v>1</v>
      </c>
      <c r="AK139" s="12">
        <f t="shared" si="61"/>
        <v>1</v>
      </c>
      <c r="AL139" s="12">
        <f t="shared" si="62"/>
        <v>1</v>
      </c>
      <c r="AM139" s="12">
        <f t="shared" si="63"/>
        <v>1</v>
      </c>
    </row>
    <row r="140" spans="1:39" ht="12" customHeight="1" x14ac:dyDescent="0.15">
      <c r="A140" s="5">
        <f t="shared" si="47"/>
        <v>0</v>
      </c>
      <c r="B140" s="5">
        <f t="shared" si="48"/>
        <v>0</v>
      </c>
      <c r="C140" s="14">
        <f t="shared" si="64"/>
        <v>78</v>
      </c>
      <c r="F140" s="242">
        <f>VLOOKUP(C140,Blad1!$A:$C,3,0)</f>
        <v>167</v>
      </c>
      <c r="G140" s="67" t="str">
        <f t="shared" si="65"/>
        <v/>
      </c>
      <c r="H140" s="4" t="str">
        <f>IF(G140="I",$K140,IF(G140="II",$K140-SUM(H$8:H139),IF(G140="III",$K140-SUM(H$8:H139),IF(G140="IV",$K140-SUM(H$8:H139),IF(G140="V",1-SUM(H$8:H139)," ")))))</f>
        <v xml:space="preserve"> </v>
      </c>
      <c r="I140" s="68" t="str">
        <f t="shared" si="49"/>
        <v/>
      </c>
      <c r="J140" s="43" t="str">
        <f>IF(I140="A",$K140,IF(I140="B",$K140-SUM(J$8:J139),IF(I140="C",$K140-SUM(J$8:J139),IF(I140="D",$K140-SUM(J$8:J139),IF(I140="E",1-SUM(J$8:J139)," ")))))</f>
        <v xml:space="preserve"> </v>
      </c>
      <c r="K140" s="1">
        <f>IF(C$4=0,0,(SUM(D$8:D140)/C$4))</f>
        <v>0</v>
      </c>
      <c r="L140" s="9" t="str">
        <f t="shared" si="50"/>
        <v xml:space="preserve"> </v>
      </c>
      <c r="M140" s="2" t="str">
        <f>IF(U140=2,K140,IF(W140=2,K140-SUM(M$8:M139),IF(X140=2,K140-SUM(M$8:M139),IF(X139=2,1-SUM(M$8:M139)," "))))</f>
        <v xml:space="preserve"> </v>
      </c>
      <c r="N140" s="1" t="str">
        <f t="shared" si="51"/>
        <v xml:space="preserve"> </v>
      </c>
      <c r="P140" s="3" t="str">
        <f>IF(O140="Plus",$K140,IF(O140="Basis",$K140-SUM(P$8:P139),IF(O140="Breedte",$K140-SUM(P$8:P139),IF(O139="Breedte",1-SUM(P$8:P139)," "))))</f>
        <v xml:space="preserve"> </v>
      </c>
      <c r="Q140" s="57" t="str">
        <f t="shared" si="67"/>
        <v/>
      </c>
      <c r="R140" s="124">
        <f t="shared" si="66"/>
        <v>167</v>
      </c>
      <c r="S140" s="12">
        <f t="shared" si="52"/>
        <v>78</v>
      </c>
      <c r="T140" s="18">
        <f t="shared" si="53"/>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4"/>
        <v>1</v>
      </c>
      <c r="Z140" s="12">
        <f t="shared" si="55"/>
        <v>1</v>
      </c>
      <c r="AA140" s="12">
        <f t="shared" si="56"/>
        <v>1</v>
      </c>
      <c r="AB140" s="12">
        <f t="shared" si="57"/>
        <v>1</v>
      </c>
      <c r="AD140" s="12">
        <f t="shared" si="58"/>
        <v>78</v>
      </c>
      <c r="AE140" s="18">
        <f t="shared" si="59"/>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60"/>
        <v>1</v>
      </c>
      <c r="AK140" s="12">
        <f t="shared" si="61"/>
        <v>1</v>
      </c>
      <c r="AL140" s="12">
        <f t="shared" si="62"/>
        <v>1</v>
      </c>
      <c r="AM140" s="12">
        <f t="shared" si="63"/>
        <v>1</v>
      </c>
    </row>
    <row r="141" spans="1:39" ht="12" customHeight="1" x14ac:dyDescent="0.15">
      <c r="A141" s="5">
        <f t="shared" si="47"/>
        <v>0</v>
      </c>
      <c r="B141" s="5">
        <f t="shared" si="48"/>
        <v>0</v>
      </c>
      <c r="C141" s="14">
        <f t="shared" si="64"/>
        <v>77</v>
      </c>
      <c r="F141" s="242">
        <f>VLOOKUP(C141,Blad1!$A:$C,3,0)</f>
        <v>167</v>
      </c>
      <c r="G141" s="67" t="str">
        <f t="shared" si="65"/>
        <v/>
      </c>
      <c r="H141" s="4" t="str">
        <f>IF(G141="I",$K141,IF(G141="II",$K141-SUM(H$8:H140),IF(G141="III",$K141-SUM(H$8:H140),IF(G141="IV",$K141-SUM(H$8:H140),IF(G141="V",1-SUM(H$8:H140)," ")))))</f>
        <v xml:space="preserve"> </v>
      </c>
      <c r="I141" s="68" t="str">
        <f t="shared" si="49"/>
        <v/>
      </c>
      <c r="J141" s="43" t="str">
        <f>IF(I141="A",$K141,IF(I141="B",$K141-SUM(J$8:J140),IF(I141="C",$K141-SUM(J$8:J140),IF(I141="D",$K141-SUM(J$8:J140),IF(I141="E",1-SUM(J$8:J140)," ")))))</f>
        <v xml:space="preserve"> </v>
      </c>
      <c r="K141" s="1">
        <f>IF(C$4=0,0,(SUM(D$8:D141)/C$4))</f>
        <v>0</v>
      </c>
      <c r="L141" s="9" t="str">
        <f t="shared" si="50"/>
        <v xml:space="preserve"> </v>
      </c>
      <c r="M141" s="2" t="str">
        <f>IF(U141=2,K141,IF(W141=2,K141-SUM(M$8:M140),IF(X141=2,K141-SUM(M$8:M140),IF(X140=2,1-SUM(M$8:M140)," "))))</f>
        <v xml:space="preserve"> </v>
      </c>
      <c r="N141" s="1" t="str">
        <f t="shared" si="51"/>
        <v xml:space="preserve"> </v>
      </c>
      <c r="P141" s="3" t="str">
        <f>IF(O141="Plus",$K141,IF(O141="Basis",$K141-SUM(P$8:P140),IF(O141="Breedte",$K141-SUM(P$8:P140),IF(O140="Breedte",1-SUM(P$8:P140)," "))))</f>
        <v xml:space="preserve"> </v>
      </c>
      <c r="Q141" s="57" t="str">
        <f t="shared" si="67"/>
        <v/>
      </c>
      <c r="R141" s="124">
        <f t="shared" si="66"/>
        <v>167</v>
      </c>
      <c r="S141" s="12">
        <f t="shared" si="52"/>
        <v>77</v>
      </c>
      <c r="T141" s="18">
        <f t="shared" si="53"/>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4"/>
        <v>1</v>
      </c>
      <c r="Z141" s="12">
        <f t="shared" si="55"/>
        <v>1</v>
      </c>
      <c r="AA141" s="12">
        <f t="shared" si="56"/>
        <v>1</v>
      </c>
      <c r="AB141" s="12">
        <f t="shared" si="57"/>
        <v>1</v>
      </c>
      <c r="AD141" s="12">
        <f t="shared" si="58"/>
        <v>77</v>
      </c>
      <c r="AE141" s="18">
        <f t="shared" si="59"/>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60"/>
        <v>1</v>
      </c>
      <c r="AK141" s="12">
        <f t="shared" si="61"/>
        <v>1</v>
      </c>
      <c r="AL141" s="12">
        <f t="shared" si="62"/>
        <v>1</v>
      </c>
      <c r="AM141" s="12">
        <f t="shared" si="63"/>
        <v>1</v>
      </c>
    </row>
    <row r="142" spans="1:39" ht="12" customHeight="1" x14ac:dyDescent="0.15">
      <c r="A142" s="5">
        <f t="shared" si="47"/>
        <v>0</v>
      </c>
      <c r="B142" s="5">
        <f t="shared" si="48"/>
        <v>0</v>
      </c>
      <c r="C142" s="14">
        <f t="shared" si="64"/>
        <v>76</v>
      </c>
      <c r="F142" s="242">
        <f>VLOOKUP(C142,Blad1!$A:$C,3,0)</f>
        <v>166</v>
      </c>
      <c r="G142" s="67" t="str">
        <f t="shared" si="65"/>
        <v/>
      </c>
      <c r="H142" s="4" t="str">
        <f>IF(G142="I",$K142,IF(G142="II",$K142-SUM(H$8:H141),IF(G142="III",$K142-SUM(H$8:H141),IF(G142="IV",$K142-SUM(H$8:H141),IF(G142="V",1-SUM(H$8:H141)," ")))))</f>
        <v xml:space="preserve"> </v>
      </c>
      <c r="I142" s="68" t="str">
        <f t="shared" si="49"/>
        <v/>
      </c>
      <c r="J142" s="43" t="str">
        <f>IF(I142="A",$K142,IF(I142="B",$K142-SUM(J$8:J141),IF(I142="C",$K142-SUM(J$8:J141),IF(I142="D",$K142-SUM(J$8:J141),IF(I142="E",1-SUM(J$8:J141)," ")))))</f>
        <v xml:space="preserve"> </v>
      </c>
      <c r="K142" s="1">
        <f>IF(C$4=0,0,(SUM(D$8:D142)/C$4))</f>
        <v>0</v>
      </c>
      <c r="L142" s="9" t="str">
        <f t="shared" si="50"/>
        <v xml:space="preserve"> </v>
      </c>
      <c r="M142" s="2" t="str">
        <f>IF(U142=2,K142,IF(W142=2,K142-SUM(M$8:M141),IF(X142=2,K142-SUM(M$8:M141),IF(X141=2,1-SUM(M$8:M141)," "))))</f>
        <v xml:space="preserve"> </v>
      </c>
      <c r="N142" s="1" t="str">
        <f t="shared" si="51"/>
        <v xml:space="preserve"> </v>
      </c>
      <c r="P142" s="3" t="str">
        <f>IF(O142="Plus",$K142,IF(O142="Basis",$K142-SUM(P$8:P141),IF(O142="Breedte",$K142-SUM(P$8:P141),IF(O141="Breedte",1-SUM(P$8:P141)," "))))</f>
        <v xml:space="preserve"> </v>
      </c>
      <c r="Q142" s="57" t="str">
        <f t="shared" si="67"/>
        <v/>
      </c>
      <c r="R142" s="124">
        <f t="shared" si="66"/>
        <v>166</v>
      </c>
      <c r="S142" s="12">
        <f t="shared" si="52"/>
        <v>76</v>
      </c>
      <c r="T142" s="18">
        <f t="shared" si="53"/>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4"/>
        <v>1</v>
      </c>
      <c r="Z142" s="12">
        <f t="shared" si="55"/>
        <v>1</v>
      </c>
      <c r="AA142" s="12">
        <f t="shared" si="56"/>
        <v>1</v>
      </c>
      <c r="AB142" s="12">
        <f t="shared" si="57"/>
        <v>1</v>
      </c>
      <c r="AD142" s="12">
        <f t="shared" si="58"/>
        <v>76</v>
      </c>
      <c r="AE142" s="18">
        <f t="shared" si="59"/>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60"/>
        <v>1</v>
      </c>
      <c r="AK142" s="12">
        <f t="shared" si="61"/>
        <v>1</v>
      </c>
      <c r="AL142" s="12">
        <f t="shared" si="62"/>
        <v>1</v>
      </c>
      <c r="AM142" s="12">
        <f t="shared" si="63"/>
        <v>1</v>
      </c>
    </row>
    <row r="143" spans="1:39" ht="12" customHeight="1" x14ac:dyDescent="0.15">
      <c r="A143" s="5">
        <f t="shared" si="47"/>
        <v>0</v>
      </c>
      <c r="B143" s="5">
        <f t="shared" si="48"/>
        <v>0</v>
      </c>
      <c r="C143" s="14">
        <f t="shared" si="64"/>
        <v>75</v>
      </c>
      <c r="F143" s="242">
        <f>VLOOKUP(C143,Blad1!$A:$C,3,0)</f>
        <v>166</v>
      </c>
      <c r="G143" s="67" t="str">
        <f t="shared" si="65"/>
        <v/>
      </c>
      <c r="H143" s="4" t="str">
        <f>IF(G143="I",$K143,IF(G143="II",$K143-SUM(H$8:H142),IF(G143="III",$K143-SUM(H$8:H142),IF(G143="IV",$K143-SUM(H$8:H142),IF(G143="V",1-SUM(H$8:H142)," ")))))</f>
        <v xml:space="preserve"> </v>
      </c>
      <c r="I143" s="68" t="str">
        <f t="shared" si="49"/>
        <v/>
      </c>
      <c r="J143" s="43" t="str">
        <f>IF(I143="A",$K143,IF(I143="B",$K143-SUM(J$8:J142),IF(I143="C",$K143-SUM(J$8:J142),IF(I143="D",$K143-SUM(J$8:J142),IF(I143="E",1-SUM(J$8:J142)," ")))))</f>
        <v xml:space="preserve"> </v>
      </c>
      <c r="K143" s="1">
        <f>IF(C$4=0,0,(SUM(D$8:D143)/C$4))</f>
        <v>0</v>
      </c>
      <c r="L143" s="9" t="str">
        <f t="shared" si="50"/>
        <v xml:space="preserve"> </v>
      </c>
      <c r="M143" s="2" t="str">
        <f>IF(U143=2,K143,IF(W143=2,K143-SUM(M$8:M142),IF(X143=2,K143-SUM(M$8:M142),IF(X142=2,1-SUM(M$8:M142)," "))))</f>
        <v xml:space="preserve"> </v>
      </c>
      <c r="N143" s="1" t="str">
        <f t="shared" si="51"/>
        <v xml:space="preserve"> </v>
      </c>
      <c r="P143" s="3" t="str">
        <f>IF(O143="Plus",$K143,IF(O143="Basis",$K143-SUM(P$8:P142),IF(O143="Breedte",$K143-SUM(P$8:P142),IF(O142="Breedte",1-SUM(P$8:P142)," "))))</f>
        <v xml:space="preserve"> </v>
      </c>
      <c r="Q143" s="57" t="str">
        <f t="shared" si="67"/>
        <v/>
      </c>
      <c r="R143" s="124">
        <f t="shared" si="66"/>
        <v>166</v>
      </c>
      <c r="S143" s="12">
        <f t="shared" si="52"/>
        <v>75</v>
      </c>
      <c r="T143" s="18">
        <f t="shared" si="53"/>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4"/>
        <v>1</v>
      </c>
      <c r="Z143" s="12">
        <f t="shared" si="55"/>
        <v>1</v>
      </c>
      <c r="AA143" s="12">
        <f t="shared" si="56"/>
        <v>1</v>
      </c>
      <c r="AB143" s="12">
        <f t="shared" si="57"/>
        <v>1</v>
      </c>
      <c r="AD143" s="12">
        <f t="shared" si="58"/>
        <v>75</v>
      </c>
      <c r="AE143" s="18">
        <f t="shared" si="59"/>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60"/>
        <v>1</v>
      </c>
      <c r="AK143" s="12">
        <f t="shared" si="61"/>
        <v>1</v>
      </c>
      <c r="AL143" s="12">
        <f t="shared" si="62"/>
        <v>1</v>
      </c>
      <c r="AM143" s="12">
        <f t="shared" si="63"/>
        <v>1</v>
      </c>
    </row>
    <row r="144" spans="1:39" ht="12" customHeight="1" x14ac:dyDescent="0.15">
      <c r="A144" s="5">
        <f t="shared" si="47"/>
        <v>0</v>
      </c>
      <c r="B144" s="5">
        <f t="shared" si="48"/>
        <v>0</v>
      </c>
      <c r="C144" s="14">
        <f t="shared" si="64"/>
        <v>74</v>
      </c>
      <c r="F144" s="242">
        <f>VLOOKUP(C144,Blad1!$A:$C,3,0)</f>
        <v>165</v>
      </c>
      <c r="G144" s="67" t="str">
        <f t="shared" si="65"/>
        <v/>
      </c>
      <c r="H144" s="4" t="str">
        <f>IF(G144="I",$K144,IF(G144="II",$K144-SUM(H$8:H143),IF(G144="III",$K144-SUM(H$8:H143),IF(G144="IV",$K144-SUM(H$8:H143),IF(G144="V",1-SUM(H$8:H143)," ")))))</f>
        <v xml:space="preserve"> </v>
      </c>
      <c r="I144" s="68" t="str">
        <f t="shared" si="49"/>
        <v/>
      </c>
      <c r="J144" s="43" t="str">
        <f>IF(I144="A",$K144,IF(I144="B",$K144-SUM(J$8:J143),IF(I144="C",$K144-SUM(J$8:J143),IF(I144="D",$K144-SUM(J$8:J143),IF(I144="E",1-SUM(J$8:J143)," ")))))</f>
        <v xml:space="preserve"> </v>
      </c>
      <c r="K144" s="1">
        <f>IF(C$4=0,0,(SUM(D$8:D144)/C$4))</f>
        <v>0</v>
      </c>
      <c r="L144" s="9" t="str">
        <f t="shared" si="50"/>
        <v xml:space="preserve"> </v>
      </c>
      <c r="M144" s="2" t="str">
        <f>IF(U144=2,K144,IF(W144=2,K144-SUM(M$8:M143),IF(X144=2,K144-SUM(M$8:M143),IF(X143=2,1-SUM(M$8:M143)," "))))</f>
        <v xml:space="preserve"> </v>
      </c>
      <c r="N144" s="1" t="str">
        <f t="shared" si="51"/>
        <v xml:space="preserve"> </v>
      </c>
      <c r="P144" s="3" t="str">
        <f>IF(O144="Plus",$K144,IF(O144="Basis",$K144-SUM(P$8:P143),IF(O144="Breedte",$K144-SUM(P$8:P143),IF(O143="Breedte",1-SUM(P$8:P143)," "))))</f>
        <v xml:space="preserve"> </v>
      </c>
      <c r="Q144" s="57" t="str">
        <f t="shared" si="67"/>
        <v/>
      </c>
      <c r="R144" s="124">
        <f t="shared" si="66"/>
        <v>165</v>
      </c>
      <c r="S144" s="12">
        <f t="shared" si="52"/>
        <v>74</v>
      </c>
      <c r="T144" s="18">
        <f t="shared" si="53"/>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4"/>
        <v>1</v>
      </c>
      <c r="Z144" s="12">
        <f t="shared" si="55"/>
        <v>1</v>
      </c>
      <c r="AA144" s="12">
        <f t="shared" si="56"/>
        <v>1</v>
      </c>
      <c r="AB144" s="12">
        <f t="shared" si="57"/>
        <v>1</v>
      </c>
      <c r="AD144" s="12">
        <f t="shared" si="58"/>
        <v>74</v>
      </c>
      <c r="AE144" s="18">
        <f t="shared" si="59"/>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60"/>
        <v>1</v>
      </c>
      <c r="AK144" s="12">
        <f t="shared" si="61"/>
        <v>1</v>
      </c>
      <c r="AL144" s="12">
        <f t="shared" si="62"/>
        <v>1</v>
      </c>
      <c r="AM144" s="12">
        <f t="shared" si="63"/>
        <v>1</v>
      </c>
    </row>
    <row r="145" spans="1:39" ht="12" customHeight="1" x14ac:dyDescent="0.15">
      <c r="A145" s="5">
        <f t="shared" si="47"/>
        <v>0</v>
      </c>
      <c r="B145" s="5">
        <f t="shared" si="48"/>
        <v>0</v>
      </c>
      <c r="C145" s="14">
        <f t="shared" si="64"/>
        <v>73</v>
      </c>
      <c r="F145" s="242">
        <f>VLOOKUP(C145,Blad1!$A:$C,3,0)</f>
        <v>165</v>
      </c>
      <c r="G145" s="67" t="str">
        <f t="shared" si="65"/>
        <v/>
      </c>
      <c r="H145" s="4" t="str">
        <f>IF(G145="I",$K145,IF(G145="II",$K145-SUM(H$8:H144),IF(G145="III",$K145-SUM(H$8:H144),IF(G145="IV",$K145-SUM(H$8:H144),IF(G145="V",1-SUM(H$8:H144)," ")))))</f>
        <v xml:space="preserve"> </v>
      </c>
      <c r="I145" s="68" t="str">
        <f t="shared" si="49"/>
        <v/>
      </c>
      <c r="J145" s="43" t="str">
        <f>IF(I145="A",$K145,IF(I145="B",$K145-SUM(J$8:J144),IF(I145="C",$K145-SUM(J$8:J144),IF(I145="D",$K145-SUM(J$8:J144),IF(I145="E",1-SUM(J$8:J144)," ")))))</f>
        <v xml:space="preserve"> </v>
      </c>
      <c r="K145" s="1">
        <f>IF(C$4=0,0,(SUM(D$8:D145)/C$4))</f>
        <v>0</v>
      </c>
      <c r="L145" s="9" t="str">
        <f t="shared" si="50"/>
        <v xml:space="preserve"> </v>
      </c>
      <c r="M145" s="2" t="str">
        <f>IF(U145=2,K145,IF(W145=2,K145-SUM(M$8:M144),IF(X145=2,K145-SUM(M$8:M144),IF(X144=2,1-SUM(M$8:M144)," "))))</f>
        <v xml:space="preserve"> </v>
      </c>
      <c r="N145" s="1" t="str">
        <f t="shared" si="51"/>
        <v xml:space="preserve"> </v>
      </c>
      <c r="P145" s="3" t="str">
        <f>IF(O145="Plus",$K145,IF(O145="Basis",$K145-SUM(P$8:P144),IF(O145="Breedte",$K145-SUM(P$8:P144),IF(O144="Breedte",1-SUM(P$8:P144)," "))))</f>
        <v xml:space="preserve"> </v>
      </c>
      <c r="Q145" s="57" t="str">
        <f t="shared" si="67"/>
        <v/>
      </c>
      <c r="R145" s="124">
        <f t="shared" si="66"/>
        <v>165</v>
      </c>
      <c r="S145" s="12">
        <f t="shared" si="52"/>
        <v>73</v>
      </c>
      <c r="T145" s="18">
        <f t="shared" si="53"/>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4"/>
        <v>1</v>
      </c>
      <c r="Z145" s="12">
        <f t="shared" si="55"/>
        <v>1</v>
      </c>
      <c r="AA145" s="12">
        <f t="shared" si="56"/>
        <v>1</v>
      </c>
      <c r="AB145" s="12">
        <f t="shared" si="57"/>
        <v>1</v>
      </c>
      <c r="AD145" s="12">
        <f t="shared" si="58"/>
        <v>73</v>
      </c>
      <c r="AE145" s="18">
        <f t="shared" si="59"/>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60"/>
        <v>1</v>
      </c>
      <c r="AK145" s="12">
        <f t="shared" si="61"/>
        <v>1</v>
      </c>
      <c r="AL145" s="12">
        <f t="shared" si="62"/>
        <v>1</v>
      </c>
      <c r="AM145" s="12">
        <f t="shared" si="63"/>
        <v>1</v>
      </c>
    </row>
    <row r="146" spans="1:39" ht="12" customHeight="1" x14ac:dyDescent="0.15">
      <c r="A146" s="5">
        <f t="shared" si="47"/>
        <v>0</v>
      </c>
      <c r="B146" s="5">
        <f t="shared" si="48"/>
        <v>0</v>
      </c>
      <c r="C146" s="14">
        <f t="shared" si="64"/>
        <v>72</v>
      </c>
      <c r="F146" s="242">
        <f>VLOOKUP(C146,Blad1!$A:$C,3,0)</f>
        <v>164</v>
      </c>
      <c r="G146" s="67" t="str">
        <f t="shared" si="65"/>
        <v/>
      </c>
      <c r="H146" s="4" t="str">
        <f>IF(G146="I",$K146,IF(G146="II",$K146-SUM(H$8:H145),IF(G146="III",$K146-SUM(H$8:H145),IF(G146="IV",$K146-SUM(H$8:H145),IF(G146="V",1-SUM(H$8:H145)," ")))))</f>
        <v xml:space="preserve"> </v>
      </c>
      <c r="I146" s="68" t="str">
        <f t="shared" si="49"/>
        <v/>
      </c>
      <c r="J146" s="43" t="str">
        <f>IF(I146="A",$K146,IF(I146="B",$K146-SUM(J$8:J145),IF(I146="C",$K146-SUM(J$8:J145),IF(I146="D",$K146-SUM(J$8:J145),IF(I146="E",1-SUM(J$8:J145)," ")))))</f>
        <v xml:space="preserve"> </v>
      </c>
      <c r="K146" s="1">
        <f>IF(C$4=0,0,(SUM(D$8:D146)/C$4))</f>
        <v>0</v>
      </c>
      <c r="L146" s="9" t="str">
        <f t="shared" si="50"/>
        <v xml:space="preserve"> </v>
      </c>
      <c r="M146" s="2" t="str">
        <f>IF(U146=2,K146,IF(W146=2,K146-SUM(M$8:M145),IF(X146=2,K146-SUM(M$8:M145),IF(X145=2,1-SUM(M$8:M145)," "))))</f>
        <v xml:space="preserve"> </v>
      </c>
      <c r="N146" s="1" t="str">
        <f t="shared" si="51"/>
        <v xml:space="preserve"> </v>
      </c>
      <c r="P146" s="3" t="str">
        <f>IF(O146="Plus",$K146,IF(O146="Basis",$K146-SUM(P$8:P145),IF(O146="Breedte",$K146-SUM(P$8:P145),IF(O145="Breedte",1-SUM(P$8:P145)," "))))</f>
        <v xml:space="preserve"> </v>
      </c>
      <c r="Q146" s="57" t="str">
        <f t="shared" si="67"/>
        <v/>
      </c>
      <c r="R146" s="124">
        <f t="shared" si="66"/>
        <v>164</v>
      </c>
      <c r="S146" s="12">
        <f t="shared" si="52"/>
        <v>72</v>
      </c>
      <c r="T146" s="18">
        <f t="shared" si="53"/>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4"/>
        <v>1</v>
      </c>
      <c r="Z146" s="12">
        <f t="shared" si="55"/>
        <v>1</v>
      </c>
      <c r="AA146" s="12">
        <f t="shared" si="56"/>
        <v>1</v>
      </c>
      <c r="AB146" s="12">
        <f t="shared" si="57"/>
        <v>1</v>
      </c>
      <c r="AD146" s="12">
        <f t="shared" si="58"/>
        <v>72</v>
      </c>
      <c r="AE146" s="18">
        <f t="shared" si="59"/>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60"/>
        <v>1</v>
      </c>
      <c r="AK146" s="12">
        <f t="shared" si="61"/>
        <v>1</v>
      </c>
      <c r="AL146" s="12">
        <f t="shared" si="62"/>
        <v>1</v>
      </c>
      <c r="AM146" s="12">
        <f t="shared" si="63"/>
        <v>1</v>
      </c>
    </row>
    <row r="147" spans="1:39" ht="12" customHeight="1" x14ac:dyDescent="0.15">
      <c r="A147" s="5">
        <f t="shared" si="47"/>
        <v>0</v>
      </c>
      <c r="B147" s="5">
        <f t="shared" si="48"/>
        <v>0</v>
      </c>
      <c r="C147" s="14">
        <f t="shared" si="64"/>
        <v>71</v>
      </c>
      <c r="F147" s="242">
        <f>VLOOKUP(C147,Blad1!$A:$C,3,0)</f>
        <v>164</v>
      </c>
      <c r="G147" s="67" t="str">
        <f t="shared" si="65"/>
        <v/>
      </c>
      <c r="H147" s="4" t="str">
        <f>IF(G147="I",$K147,IF(G147="II",$K147-SUM(H$8:H146),IF(G147="III",$K147-SUM(H$8:H146),IF(G147="IV",$K147-SUM(H$8:H146),IF(G147="V",1-SUM(H$8:H146)," ")))))</f>
        <v xml:space="preserve"> </v>
      </c>
      <c r="I147" s="68" t="str">
        <f t="shared" si="49"/>
        <v/>
      </c>
      <c r="J147" s="43" t="str">
        <f>IF(I147="A",$K147,IF(I147="B",$K147-SUM(J$8:J146),IF(I147="C",$K147-SUM(J$8:J146),IF(I147="D",$K147-SUM(J$8:J146),IF(I147="E",1-SUM(J$8:J146)," ")))))</f>
        <v xml:space="preserve"> </v>
      </c>
      <c r="K147" s="1">
        <f>IF(C$4=0,0,(SUM(D$8:D147)/C$4))</f>
        <v>0</v>
      </c>
      <c r="L147" s="9" t="str">
        <f t="shared" si="50"/>
        <v xml:space="preserve"> </v>
      </c>
      <c r="M147" s="2" t="str">
        <f>IF(U147=2,K147,IF(W147=2,K147-SUM(M$8:M146),IF(X147=2,K147-SUM(M$8:M146),IF(X146=2,1-SUM(M$8:M146)," "))))</f>
        <v xml:space="preserve"> </v>
      </c>
      <c r="N147" s="1" t="str">
        <f t="shared" si="51"/>
        <v xml:space="preserve"> </v>
      </c>
      <c r="P147" s="3" t="str">
        <f>IF(O147="Plus",$K147,IF(O147="Basis",$K147-SUM(P$8:P146),IF(O147="Breedte",$K147-SUM(P$8:P146),IF(O146="Breedte",1-SUM(P$8:P146)," "))))</f>
        <v xml:space="preserve"> </v>
      </c>
      <c r="Q147" s="57" t="str">
        <f t="shared" si="67"/>
        <v/>
      </c>
      <c r="R147" s="124">
        <f t="shared" si="66"/>
        <v>164</v>
      </c>
      <c r="S147" s="12">
        <f t="shared" si="52"/>
        <v>71</v>
      </c>
      <c r="T147" s="18">
        <f t="shared" si="53"/>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4"/>
        <v>1</v>
      </c>
      <c r="Z147" s="12">
        <f t="shared" si="55"/>
        <v>1</v>
      </c>
      <c r="AA147" s="12">
        <f t="shared" si="56"/>
        <v>1</v>
      </c>
      <c r="AB147" s="12">
        <f t="shared" si="57"/>
        <v>1</v>
      </c>
      <c r="AD147" s="12">
        <f t="shared" si="58"/>
        <v>71</v>
      </c>
      <c r="AE147" s="18">
        <f t="shared" si="59"/>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60"/>
        <v>1</v>
      </c>
      <c r="AK147" s="12">
        <f t="shared" si="61"/>
        <v>1</v>
      </c>
      <c r="AL147" s="12">
        <f t="shared" si="62"/>
        <v>1</v>
      </c>
      <c r="AM147" s="12">
        <f t="shared" si="63"/>
        <v>1</v>
      </c>
    </row>
    <row r="148" spans="1:39" ht="12" customHeight="1" x14ac:dyDescent="0.15">
      <c r="A148" s="5">
        <f t="shared" si="47"/>
        <v>0</v>
      </c>
      <c r="B148" s="5">
        <f t="shared" si="48"/>
        <v>0</v>
      </c>
      <c r="C148" s="14">
        <f t="shared" si="64"/>
        <v>70</v>
      </c>
      <c r="F148" s="242">
        <f>VLOOKUP(C148,Blad1!$A:$C,3,0)</f>
        <v>163</v>
      </c>
      <c r="G148" s="67" t="str">
        <f t="shared" si="65"/>
        <v/>
      </c>
      <c r="H148" s="4" t="str">
        <f>IF(G148="I",$K148,IF(G148="II",$K148-SUM(H$8:H147),IF(G148="III",$K148-SUM(H$8:H147),IF(G148="IV",$K148-SUM(H$8:H147),IF(G148="V",1-SUM(H$8:H147)," ")))))</f>
        <v xml:space="preserve"> </v>
      </c>
      <c r="I148" s="68" t="str">
        <f t="shared" si="49"/>
        <v/>
      </c>
      <c r="J148" s="43" t="str">
        <f>IF(I148="A",$K148,IF(I148="B",$K148-SUM(J$8:J147),IF(I148="C",$K148-SUM(J$8:J147),IF(I148="D",$K148-SUM(J$8:J147),IF(I148="E",1-SUM(J$8:J147)," ")))))</f>
        <v xml:space="preserve"> </v>
      </c>
      <c r="K148" s="1">
        <f>IF(C$4=0,0,(SUM(D$8:D148)/C$4))</f>
        <v>0</v>
      </c>
      <c r="L148" s="9" t="str">
        <f t="shared" si="50"/>
        <v xml:space="preserve"> </v>
      </c>
      <c r="M148" s="2" t="str">
        <f>IF(U148=2,K148,IF(W148=2,K148-SUM(M$8:M147),IF(X148=2,K148-SUM(M$8:M147),IF(X147=2,1-SUM(M$8:M147)," "))))</f>
        <v xml:space="preserve"> </v>
      </c>
      <c r="N148" s="1" t="str">
        <f t="shared" si="51"/>
        <v xml:space="preserve"> </v>
      </c>
      <c r="P148" s="3" t="str">
        <f>IF(O148="Plus",$K148,IF(O148="Basis",$K148-SUM(P$8:P147),IF(O148="Breedte",$K148-SUM(P$8:P147),IF(O147="Breedte",1-SUM(P$8:P147)," "))))</f>
        <v xml:space="preserve"> </v>
      </c>
      <c r="Q148" s="57" t="str">
        <f t="shared" si="67"/>
        <v/>
      </c>
      <c r="R148" s="124">
        <f t="shared" si="66"/>
        <v>163</v>
      </c>
      <c r="S148" s="12">
        <f t="shared" si="52"/>
        <v>70</v>
      </c>
      <c r="T148" s="18">
        <f t="shared" si="53"/>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4"/>
        <v>1</v>
      </c>
      <c r="Z148" s="12">
        <f t="shared" si="55"/>
        <v>1</v>
      </c>
      <c r="AA148" s="12">
        <f t="shared" si="56"/>
        <v>1</v>
      </c>
      <c r="AB148" s="12">
        <f t="shared" si="57"/>
        <v>1</v>
      </c>
      <c r="AD148" s="12">
        <f t="shared" si="58"/>
        <v>70</v>
      </c>
      <c r="AE148" s="18">
        <f t="shared" si="59"/>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60"/>
        <v>1</v>
      </c>
      <c r="AK148" s="12">
        <f t="shared" si="61"/>
        <v>1</v>
      </c>
      <c r="AL148" s="12">
        <f t="shared" si="62"/>
        <v>1</v>
      </c>
      <c r="AM148" s="12">
        <f t="shared" si="63"/>
        <v>1</v>
      </c>
    </row>
    <row r="149" spans="1:39" ht="12" customHeight="1" x14ac:dyDescent="0.15">
      <c r="A149" s="5">
        <f t="shared" si="47"/>
        <v>0</v>
      </c>
      <c r="B149" s="5">
        <f t="shared" si="48"/>
        <v>0</v>
      </c>
      <c r="C149" s="14">
        <f t="shared" si="64"/>
        <v>69</v>
      </c>
      <c r="F149" s="242">
        <f>VLOOKUP(C149,Blad1!$A:$C,3,0)</f>
        <v>163</v>
      </c>
      <c r="G149" s="67" t="str">
        <f t="shared" si="65"/>
        <v/>
      </c>
      <c r="H149" s="4" t="str">
        <f>IF(G149="I",$K149,IF(G149="II",$K149-SUM(H$8:H148),IF(G149="III",$K149-SUM(H$8:H148),IF(G149="IV",$K149-SUM(H$8:H148),IF(G149="V",1-SUM(H$8:H148)," ")))))</f>
        <v xml:space="preserve"> </v>
      </c>
      <c r="I149" s="68" t="str">
        <f t="shared" si="49"/>
        <v/>
      </c>
      <c r="J149" s="43" t="str">
        <f>IF(I149="A",$K149,IF(I149="B",$K149-SUM(J$8:J148),IF(I149="C",$K149-SUM(J$8:J148),IF(I149="D",$K149-SUM(J$8:J148),IF(I149="E",1-SUM(J$8:J148)," ")))))</f>
        <v xml:space="preserve"> </v>
      </c>
      <c r="K149" s="1">
        <f>IF(C$4=0,0,(SUM(D$8:D149)/C$4))</f>
        <v>0</v>
      </c>
      <c r="L149" s="9" t="str">
        <f t="shared" si="50"/>
        <v xml:space="preserve"> </v>
      </c>
      <c r="M149" s="2" t="str">
        <f>IF(U149=2,K149,IF(W149=2,K149-SUM(M$8:M148),IF(X149=2,K149-SUM(M$8:M148),IF(X148=2,1-SUM(M$8:M148)," "))))</f>
        <v xml:space="preserve"> </v>
      </c>
      <c r="N149" s="1" t="str">
        <f t="shared" si="51"/>
        <v xml:space="preserve"> </v>
      </c>
      <c r="P149" s="3" t="str">
        <f>IF(O149="Plus",$K149,IF(O149="Basis",$K149-SUM(P$8:P148),IF(O149="Breedte",$K149-SUM(P$8:P148),IF(O148="Breedte",1-SUM(P$8:P148)," "))))</f>
        <v xml:space="preserve"> </v>
      </c>
      <c r="Q149" s="57" t="str">
        <f t="shared" si="67"/>
        <v/>
      </c>
      <c r="R149" s="124">
        <f t="shared" si="66"/>
        <v>163</v>
      </c>
      <c r="S149" s="12">
        <f t="shared" si="52"/>
        <v>69</v>
      </c>
      <c r="T149" s="18">
        <f t="shared" si="53"/>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4"/>
        <v>1</v>
      </c>
      <c r="Z149" s="12">
        <f t="shared" si="55"/>
        <v>1</v>
      </c>
      <c r="AA149" s="12">
        <f t="shared" si="56"/>
        <v>1</v>
      </c>
      <c r="AB149" s="12">
        <f t="shared" si="57"/>
        <v>1</v>
      </c>
      <c r="AD149" s="12">
        <f t="shared" si="58"/>
        <v>69</v>
      </c>
      <c r="AE149" s="18">
        <f t="shared" si="59"/>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60"/>
        <v>1</v>
      </c>
      <c r="AK149" s="12">
        <f t="shared" si="61"/>
        <v>1</v>
      </c>
      <c r="AL149" s="12">
        <f t="shared" si="62"/>
        <v>1</v>
      </c>
      <c r="AM149" s="12">
        <f t="shared" si="63"/>
        <v>1</v>
      </c>
    </row>
    <row r="150" spans="1:39" ht="12" customHeight="1" x14ac:dyDescent="0.15">
      <c r="A150" s="5">
        <f t="shared" si="47"/>
        <v>0</v>
      </c>
      <c r="B150" s="5">
        <f t="shared" si="48"/>
        <v>0</v>
      </c>
      <c r="C150" s="14">
        <f t="shared" si="64"/>
        <v>68</v>
      </c>
      <c r="F150" s="242">
        <f>VLOOKUP(C150,Blad1!$A:$C,3,0)</f>
        <v>162</v>
      </c>
      <c r="G150" s="67" t="str">
        <f t="shared" si="65"/>
        <v/>
      </c>
      <c r="H150" s="4" t="str">
        <f>IF(G150="I",$K150,IF(G150="II",$K150-SUM(H$8:H149),IF(G150="III",$K150-SUM(H$8:H149),IF(G150="IV",$K150-SUM(H$8:H149),IF(G150="V",1-SUM(H$8:H149)," ")))))</f>
        <v xml:space="preserve"> </v>
      </c>
      <c r="I150" s="68" t="str">
        <f t="shared" si="49"/>
        <v/>
      </c>
      <c r="J150" s="43" t="str">
        <f>IF(I150="A",$K150,IF(I150="B",$K150-SUM(J$8:J149),IF(I150="C",$K150-SUM(J$8:J149),IF(I150="D",$K150-SUM(J$8:J149),IF(I150="E",1-SUM(J$8:J149)," ")))))</f>
        <v xml:space="preserve"> </v>
      </c>
      <c r="K150" s="1">
        <f>IF(C$4=0,0,(SUM(D$8:D150)/C$4))</f>
        <v>0</v>
      </c>
      <c r="L150" s="9" t="str">
        <f t="shared" si="50"/>
        <v xml:space="preserve"> </v>
      </c>
      <c r="M150" s="2" t="str">
        <f>IF(U150=2,K150,IF(W150=2,K150-SUM(M$8:M149),IF(X150=2,K150-SUM(M$8:M149),IF(X149=2,1-SUM(M$8:M149)," "))))</f>
        <v xml:space="preserve"> </v>
      </c>
      <c r="N150" s="1" t="str">
        <f t="shared" si="51"/>
        <v xml:space="preserve"> </v>
      </c>
      <c r="P150" s="3" t="str">
        <f>IF(O150="Plus",$K150,IF(O150="Basis",$K150-SUM(P$8:P149),IF(O150="Breedte",$K150-SUM(P$8:P149),IF(O149="Breedte",1-SUM(P$8:P149)," "))))</f>
        <v xml:space="preserve"> </v>
      </c>
      <c r="Q150" s="57" t="str">
        <f t="shared" si="67"/>
        <v/>
      </c>
      <c r="R150" s="124">
        <f t="shared" si="66"/>
        <v>162</v>
      </c>
      <c r="S150" s="12">
        <f t="shared" si="52"/>
        <v>68</v>
      </c>
      <c r="T150" s="18">
        <f t="shared" si="53"/>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4"/>
        <v>1</v>
      </c>
      <c r="Z150" s="12">
        <f t="shared" si="55"/>
        <v>1</v>
      </c>
      <c r="AA150" s="12">
        <f t="shared" si="56"/>
        <v>1</v>
      </c>
      <c r="AB150" s="12">
        <f t="shared" si="57"/>
        <v>1</v>
      </c>
      <c r="AD150" s="12">
        <f t="shared" si="58"/>
        <v>68</v>
      </c>
      <c r="AE150" s="18">
        <f t="shared" si="59"/>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60"/>
        <v>1</v>
      </c>
      <c r="AK150" s="12">
        <f t="shared" si="61"/>
        <v>1</v>
      </c>
      <c r="AL150" s="12">
        <f t="shared" si="62"/>
        <v>1</v>
      </c>
      <c r="AM150" s="12">
        <f t="shared" si="63"/>
        <v>1</v>
      </c>
    </row>
    <row r="151" spans="1:39" ht="12" customHeight="1" x14ac:dyDescent="0.15">
      <c r="A151" s="5">
        <f t="shared" si="47"/>
        <v>0</v>
      </c>
      <c r="B151" s="5">
        <f t="shared" si="48"/>
        <v>0</v>
      </c>
      <c r="C151" s="14">
        <f t="shared" si="64"/>
        <v>67</v>
      </c>
      <c r="F151" s="242">
        <f>VLOOKUP(C151,Blad1!$A:$C,3,0)</f>
        <v>162</v>
      </c>
      <c r="G151" s="67" t="str">
        <f t="shared" si="65"/>
        <v/>
      </c>
      <c r="H151" s="4" t="str">
        <f>IF(G151="I",$K151,IF(G151="II",$K151-SUM(H$8:H150),IF(G151="III",$K151-SUM(H$8:H150),IF(G151="IV",$K151-SUM(H$8:H150),IF(G151="V",1-SUM(H$8:H150)," ")))))</f>
        <v xml:space="preserve"> </v>
      </c>
      <c r="I151" s="68" t="str">
        <f t="shared" si="49"/>
        <v/>
      </c>
      <c r="J151" s="43" t="str">
        <f>IF(I151="A",$K151,IF(I151="B",$K151-SUM(J$8:J150),IF(I151="C",$K151-SUM(J$8:J150),IF(I151="D",$K151-SUM(J$8:J150),IF(I151="E",1-SUM(J$8:J150)," ")))))</f>
        <v xml:space="preserve"> </v>
      </c>
      <c r="K151" s="1">
        <f>IF(C$4=0,0,(SUM(D$8:D151)/C$4))</f>
        <v>0</v>
      </c>
      <c r="L151" s="9" t="str">
        <f t="shared" si="50"/>
        <v xml:space="preserve"> </v>
      </c>
      <c r="M151" s="2" t="str">
        <f>IF(U151=2,K151,IF(W151=2,K151-SUM(M$8:M150),IF(X151=2,K151-SUM(M$8:M150),IF(X150=2,1-SUM(M$8:M150)," "))))</f>
        <v xml:space="preserve"> </v>
      </c>
      <c r="N151" s="1" t="str">
        <f t="shared" si="51"/>
        <v xml:space="preserve"> </v>
      </c>
      <c r="P151" s="3" t="str">
        <f>IF(O151="Plus",$K151,IF(O151="Basis",$K151-SUM(P$8:P150),IF(O151="Breedte",$K151-SUM(P$8:P150),IF(O150="Breedte",1-SUM(P$8:P150)," "))))</f>
        <v xml:space="preserve"> </v>
      </c>
      <c r="Q151" s="57" t="str">
        <f t="shared" si="67"/>
        <v/>
      </c>
      <c r="R151" s="124">
        <f t="shared" si="66"/>
        <v>162</v>
      </c>
      <c r="S151" s="12">
        <f t="shared" si="52"/>
        <v>67</v>
      </c>
      <c r="T151" s="18">
        <f t="shared" si="53"/>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4"/>
        <v>1</v>
      </c>
      <c r="Z151" s="12">
        <f t="shared" si="55"/>
        <v>1</v>
      </c>
      <c r="AA151" s="12">
        <f t="shared" si="56"/>
        <v>1</v>
      </c>
      <c r="AB151" s="12">
        <f t="shared" si="57"/>
        <v>1</v>
      </c>
      <c r="AD151" s="12">
        <f t="shared" si="58"/>
        <v>67</v>
      </c>
      <c r="AE151" s="18">
        <f t="shared" si="59"/>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60"/>
        <v>1</v>
      </c>
      <c r="AK151" s="12">
        <f t="shared" si="61"/>
        <v>1</v>
      </c>
      <c r="AL151" s="12">
        <f t="shared" si="62"/>
        <v>1</v>
      </c>
      <c r="AM151" s="12">
        <f t="shared" si="63"/>
        <v>1</v>
      </c>
    </row>
    <row r="152" spans="1:39" ht="12" customHeight="1" x14ac:dyDescent="0.15">
      <c r="A152" s="5">
        <f t="shared" si="47"/>
        <v>0</v>
      </c>
      <c r="B152" s="5">
        <f t="shared" si="48"/>
        <v>0</v>
      </c>
      <c r="C152" s="14">
        <f t="shared" si="64"/>
        <v>66</v>
      </c>
      <c r="F152" s="242">
        <f>VLOOKUP(C152,Blad1!$A:$C,3,0)</f>
        <v>161</v>
      </c>
      <c r="G152" s="67" t="str">
        <f t="shared" si="65"/>
        <v/>
      </c>
      <c r="H152" s="4" t="str">
        <f>IF(G152="I",$K152,IF(G152="II",$K152-SUM(H$8:H151),IF(G152="III",$K152-SUM(H$8:H151),IF(G152="IV",$K152-SUM(H$8:H151),IF(G152="V",1-SUM(H$8:H151)," ")))))</f>
        <v xml:space="preserve"> </v>
      </c>
      <c r="I152" s="68" t="str">
        <f t="shared" si="49"/>
        <v/>
      </c>
      <c r="J152" s="43" t="str">
        <f>IF(I152="A",$K152,IF(I152="B",$K152-SUM(J$8:J151),IF(I152="C",$K152-SUM(J$8:J151),IF(I152="D",$K152-SUM(J$8:J151),IF(I152="E",1-SUM(J$8:J151)," ")))))</f>
        <v xml:space="preserve"> </v>
      </c>
      <c r="K152" s="1">
        <f>IF(C$4=0,0,(SUM(D$8:D152)/C$4))</f>
        <v>0</v>
      </c>
      <c r="L152" s="9" t="str">
        <f t="shared" si="50"/>
        <v xml:space="preserve"> </v>
      </c>
      <c r="M152" s="2" t="str">
        <f>IF(U152=2,K152,IF(W152=2,K152-SUM(M$8:M151),IF(X152=2,K152-SUM(M$8:M151),IF(X151=2,1-SUM(M$8:M151)," "))))</f>
        <v xml:space="preserve"> </v>
      </c>
      <c r="N152" s="1" t="str">
        <f t="shared" si="51"/>
        <v xml:space="preserve"> </v>
      </c>
      <c r="P152" s="3" t="str">
        <f>IF(O152="Plus",$K152,IF(O152="Basis",$K152-SUM(P$8:P151),IF(O152="Breedte",$K152-SUM(P$8:P151),IF(O151="Breedte",1-SUM(P$8:P151)," "))))</f>
        <v xml:space="preserve"> </v>
      </c>
      <c r="Q152" s="57" t="str">
        <f t="shared" si="67"/>
        <v/>
      </c>
      <c r="R152" s="124">
        <f t="shared" si="66"/>
        <v>161</v>
      </c>
      <c r="S152" s="12">
        <f t="shared" si="52"/>
        <v>66</v>
      </c>
      <c r="T152" s="18">
        <f t="shared" si="53"/>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4"/>
        <v>1</v>
      </c>
      <c r="Z152" s="12">
        <f t="shared" si="55"/>
        <v>1</v>
      </c>
      <c r="AA152" s="12">
        <f t="shared" si="56"/>
        <v>1</v>
      </c>
      <c r="AB152" s="12">
        <f t="shared" si="57"/>
        <v>1</v>
      </c>
      <c r="AD152" s="12">
        <f t="shared" si="58"/>
        <v>66</v>
      </c>
      <c r="AE152" s="18">
        <f t="shared" si="59"/>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60"/>
        <v>1</v>
      </c>
      <c r="AK152" s="12">
        <f t="shared" si="61"/>
        <v>1</v>
      </c>
      <c r="AL152" s="12">
        <f t="shared" si="62"/>
        <v>1</v>
      </c>
      <c r="AM152" s="12">
        <f t="shared" si="63"/>
        <v>1</v>
      </c>
    </row>
    <row r="153" spans="1:39" ht="12" customHeight="1" x14ac:dyDescent="0.15">
      <c r="A153" s="5">
        <f t="shared" si="47"/>
        <v>0</v>
      </c>
      <c r="B153" s="5">
        <f t="shared" si="48"/>
        <v>0</v>
      </c>
      <c r="C153" s="14">
        <f t="shared" si="64"/>
        <v>65</v>
      </c>
      <c r="F153" s="242">
        <f>VLOOKUP(C153,Blad1!$A:$C,3,0)</f>
        <v>161</v>
      </c>
      <c r="G153" s="67" t="str">
        <f t="shared" si="65"/>
        <v/>
      </c>
      <c r="H153" s="4" t="str">
        <f>IF(G153="I",$K153,IF(G153="II",$K153-SUM(H$8:H152),IF(G153="III",$K153-SUM(H$8:H152),IF(G153="IV",$K153-SUM(H$8:H152),IF(G153="V",1-SUM(H$8:H152)," ")))))</f>
        <v xml:space="preserve"> </v>
      </c>
      <c r="I153" s="68" t="str">
        <f t="shared" si="49"/>
        <v/>
      </c>
      <c r="J153" s="43" t="str">
        <f>IF(I153="A",$K153,IF(I153="B",$K153-SUM(J$8:J152),IF(I153="C",$K153-SUM(J$8:J152),IF(I153="D",$K153-SUM(J$8:J152),IF(I153="E",1-SUM(J$8:J152)," ")))))</f>
        <v xml:space="preserve"> </v>
      </c>
      <c r="K153" s="1">
        <f>IF(C$4=0,0,(SUM(D$8:D153)/C$4))</f>
        <v>0</v>
      </c>
      <c r="L153" s="9" t="str">
        <f t="shared" si="50"/>
        <v xml:space="preserve"> </v>
      </c>
      <c r="M153" s="2" t="str">
        <f>IF(U153=2,K153,IF(W153=2,K153-SUM(M$8:M152),IF(X153=2,K153-SUM(M$8:M152),IF(X152=2,1-SUM(M$8:M152)," "))))</f>
        <v xml:space="preserve"> </v>
      </c>
      <c r="N153" s="1" t="str">
        <f t="shared" si="51"/>
        <v xml:space="preserve"> </v>
      </c>
      <c r="P153" s="3" t="str">
        <f>IF(O153="Plus",$K153,IF(O153="Basis",$K153-SUM(P$8:P152),IF(O153="Breedte",$K153-SUM(P$8:P152),IF(O152="Breedte",1-SUM(P$8:P152)," "))))</f>
        <v xml:space="preserve"> </v>
      </c>
      <c r="Q153" s="57" t="str">
        <f t="shared" si="67"/>
        <v/>
      </c>
      <c r="R153" s="124">
        <f t="shared" si="66"/>
        <v>161</v>
      </c>
      <c r="S153" s="12">
        <f t="shared" si="52"/>
        <v>65</v>
      </c>
      <c r="T153" s="18">
        <f t="shared" si="53"/>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4"/>
        <v>1</v>
      </c>
      <c r="Z153" s="12">
        <f t="shared" si="55"/>
        <v>1</v>
      </c>
      <c r="AA153" s="12">
        <f t="shared" si="56"/>
        <v>1</v>
      </c>
      <c r="AB153" s="12">
        <f t="shared" si="57"/>
        <v>1</v>
      </c>
      <c r="AD153" s="12">
        <f t="shared" si="58"/>
        <v>65</v>
      </c>
      <c r="AE153" s="18">
        <f t="shared" si="59"/>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60"/>
        <v>1</v>
      </c>
      <c r="AK153" s="12">
        <f t="shared" si="61"/>
        <v>1</v>
      </c>
      <c r="AL153" s="12">
        <f t="shared" si="62"/>
        <v>1</v>
      </c>
      <c r="AM153" s="12">
        <f t="shared" si="63"/>
        <v>1</v>
      </c>
    </row>
    <row r="154" spans="1:39" ht="12" customHeight="1" x14ac:dyDescent="0.15">
      <c r="A154" s="5">
        <f t="shared" si="47"/>
        <v>0</v>
      </c>
      <c r="B154" s="5">
        <f t="shared" si="48"/>
        <v>0</v>
      </c>
      <c r="C154" s="14">
        <f t="shared" si="64"/>
        <v>64</v>
      </c>
      <c r="F154" s="242">
        <f>VLOOKUP(C154,Blad1!$A:$C,3,0)</f>
        <v>160</v>
      </c>
      <c r="G154" s="67" t="str">
        <f t="shared" si="65"/>
        <v/>
      </c>
      <c r="H154" s="4" t="str">
        <f>IF(G154="I",$K154,IF(G154="II",$K154-SUM(H$8:H153),IF(G154="III",$K154-SUM(H$8:H153),IF(G154="IV",$K154-SUM(H$8:H153),IF(G154="V",1-SUM(H$8:H153)," ")))))</f>
        <v xml:space="preserve"> </v>
      </c>
      <c r="I154" s="68" t="str">
        <f t="shared" si="49"/>
        <v/>
      </c>
      <c r="J154" s="43" t="str">
        <f>IF(I154="A",$K154,IF(I154="B",$K154-SUM(J$8:J153),IF(I154="C",$K154-SUM(J$8:J153),IF(I154="D",$K154-SUM(J$8:J153),IF(I154="E",1-SUM(J$8:J153)," ")))))</f>
        <v xml:space="preserve"> </v>
      </c>
      <c r="K154" s="1">
        <f>IF(C$4=0,0,(SUM(D$8:D154)/C$4))</f>
        <v>0</v>
      </c>
      <c r="L154" s="9" t="str">
        <f t="shared" si="50"/>
        <v xml:space="preserve"> </v>
      </c>
      <c r="M154" s="2" t="str">
        <f>IF(U154=2,K154,IF(W154=2,K154-SUM(M$8:M153),IF(X154=2,K154-SUM(M$8:M153),IF(X153=2,1-SUM(M$8:M153)," "))))</f>
        <v xml:space="preserve"> </v>
      </c>
      <c r="N154" s="1" t="str">
        <f t="shared" si="51"/>
        <v xml:space="preserve"> </v>
      </c>
      <c r="P154" s="3" t="str">
        <f>IF(O154="Plus",$K154,IF(O154="Basis",$K154-SUM(P$8:P153),IF(O154="Breedte",$K154-SUM(P$8:P153),IF(O153="Breedte",1-SUM(P$8:P153)," "))))</f>
        <v xml:space="preserve"> </v>
      </c>
      <c r="Q154" s="57" t="str">
        <f t="shared" si="67"/>
        <v/>
      </c>
      <c r="R154" s="124">
        <f t="shared" si="66"/>
        <v>160</v>
      </c>
      <c r="S154" s="12">
        <f t="shared" si="52"/>
        <v>64</v>
      </c>
      <c r="T154" s="18">
        <f t="shared" si="53"/>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4"/>
        <v>1</v>
      </c>
      <c r="Z154" s="12">
        <f t="shared" si="55"/>
        <v>1</v>
      </c>
      <c r="AA154" s="12">
        <f t="shared" si="56"/>
        <v>1</v>
      </c>
      <c r="AB154" s="12">
        <f t="shared" si="57"/>
        <v>1</v>
      </c>
      <c r="AD154" s="12">
        <f t="shared" si="58"/>
        <v>64</v>
      </c>
      <c r="AE154" s="18">
        <f t="shared" si="59"/>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60"/>
        <v>1</v>
      </c>
      <c r="AK154" s="12">
        <f t="shared" si="61"/>
        <v>1</v>
      </c>
      <c r="AL154" s="12">
        <f t="shared" si="62"/>
        <v>1</v>
      </c>
      <c r="AM154" s="12">
        <f t="shared" si="63"/>
        <v>1</v>
      </c>
    </row>
    <row r="155" spans="1:39" ht="12" customHeight="1" x14ac:dyDescent="0.15">
      <c r="A155" s="5">
        <f t="shared" si="47"/>
        <v>0</v>
      </c>
      <c r="B155" s="5">
        <f t="shared" si="48"/>
        <v>0</v>
      </c>
      <c r="C155" s="14">
        <f t="shared" si="64"/>
        <v>63</v>
      </c>
      <c r="F155" s="242">
        <f>VLOOKUP(C155,Blad1!$A:$C,3,0)</f>
        <v>160</v>
      </c>
      <c r="G155" s="67" t="str">
        <f t="shared" si="65"/>
        <v/>
      </c>
      <c r="H155" s="4" t="str">
        <f>IF(G155="I",$K155,IF(G155="II",$K155-SUM(H$8:H154),IF(G155="III",$K155-SUM(H$8:H154),IF(G155="IV",$K155-SUM(H$8:H154),IF(G155="V",1-SUM(H$8:H154)," ")))))</f>
        <v xml:space="preserve"> </v>
      </c>
      <c r="I155" s="68" t="str">
        <f t="shared" si="49"/>
        <v/>
      </c>
      <c r="J155" s="43" t="str">
        <f>IF(I155="A",$K155,IF(I155="B",$K155-SUM(J$8:J154),IF(I155="C",$K155-SUM(J$8:J154),IF(I155="D",$K155-SUM(J$8:J154),IF(I155="E",1-SUM(J$8:J154)," ")))))</f>
        <v xml:space="preserve"> </v>
      </c>
      <c r="K155" s="1">
        <f>IF(C$4=0,0,(SUM(D$8:D155)/C$4))</f>
        <v>0</v>
      </c>
      <c r="L155" s="9" t="str">
        <f t="shared" si="50"/>
        <v xml:space="preserve"> </v>
      </c>
      <c r="M155" s="2" t="str">
        <f>IF(U155=2,K155,IF(W155=2,K155-SUM(M$8:M154),IF(X155=2,K155-SUM(M$8:M154),IF(X154=2,1-SUM(M$8:M154)," "))))</f>
        <v xml:space="preserve"> </v>
      </c>
      <c r="N155" s="1" t="str">
        <f t="shared" si="51"/>
        <v xml:space="preserve"> </v>
      </c>
      <c r="P155" s="3" t="str">
        <f>IF(O155="Plus",$K155,IF(O155="Basis",$K155-SUM(P$8:P154),IF(O155="Breedte",$K155-SUM(P$8:P154),IF(O154="Breedte",1-SUM(P$8:P154)," "))))</f>
        <v xml:space="preserve"> </v>
      </c>
      <c r="Q155" s="57" t="str">
        <f t="shared" si="67"/>
        <v/>
      </c>
      <c r="R155" s="124">
        <f t="shared" si="66"/>
        <v>160</v>
      </c>
      <c r="S155" s="12">
        <f t="shared" si="52"/>
        <v>63</v>
      </c>
      <c r="T155" s="18">
        <f t="shared" si="53"/>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4"/>
        <v>1</v>
      </c>
      <c r="Z155" s="12">
        <f t="shared" si="55"/>
        <v>1</v>
      </c>
      <c r="AA155" s="12">
        <f t="shared" si="56"/>
        <v>1</v>
      </c>
      <c r="AB155" s="12">
        <f t="shared" si="57"/>
        <v>1</v>
      </c>
      <c r="AD155" s="12">
        <f t="shared" si="58"/>
        <v>63</v>
      </c>
      <c r="AE155" s="18">
        <f t="shared" si="59"/>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60"/>
        <v>1</v>
      </c>
      <c r="AK155" s="12">
        <f t="shared" si="61"/>
        <v>1</v>
      </c>
      <c r="AL155" s="12">
        <f t="shared" si="62"/>
        <v>1</v>
      </c>
      <c r="AM155" s="12">
        <f t="shared" si="63"/>
        <v>1</v>
      </c>
    </row>
    <row r="156" spans="1:39" ht="12" customHeight="1" x14ac:dyDescent="0.15">
      <c r="A156" s="5">
        <f t="shared" si="47"/>
        <v>0</v>
      </c>
      <c r="B156" s="5">
        <f t="shared" si="48"/>
        <v>0</v>
      </c>
      <c r="C156" s="14">
        <f t="shared" si="64"/>
        <v>62</v>
      </c>
      <c r="F156" s="242">
        <f>VLOOKUP(C156,Blad1!$A:$C,3,0)</f>
        <v>159</v>
      </c>
      <c r="G156" s="67" t="str">
        <f t="shared" si="65"/>
        <v/>
      </c>
      <c r="H156" s="4" t="str">
        <f>IF(G156="I",$K156,IF(G156="II",$K156-SUM(H$8:H155),IF(G156="III",$K156-SUM(H$8:H155),IF(G156="IV",$K156-SUM(H$8:H155),IF(G156="V",1-SUM(H$8:H155)," ")))))</f>
        <v xml:space="preserve"> </v>
      </c>
      <c r="I156" s="68" t="str">
        <f t="shared" si="49"/>
        <v/>
      </c>
      <c r="J156" s="43" t="str">
        <f>IF(I156="A",$K156,IF(I156="B",$K156-SUM(J$8:J155),IF(I156="C",$K156-SUM(J$8:J155),IF(I156="D",$K156-SUM(J$8:J155),IF(I156="E",1-SUM(J$8:J155)," ")))))</f>
        <v xml:space="preserve"> </v>
      </c>
      <c r="K156" s="1">
        <f>IF(C$4=0,0,(SUM(D$8:D156)/C$4))</f>
        <v>0</v>
      </c>
      <c r="L156" s="9" t="str">
        <f t="shared" si="50"/>
        <v xml:space="preserve"> </v>
      </c>
      <c r="M156" s="2" t="str">
        <f>IF(U156=2,K156,IF(W156=2,K156-SUM(M$8:M155),IF(X156=2,K156-SUM(M$8:M155),IF(X155=2,1-SUM(M$8:M155)," "))))</f>
        <v xml:space="preserve"> </v>
      </c>
      <c r="N156" s="1" t="str">
        <f t="shared" si="51"/>
        <v xml:space="preserve"> </v>
      </c>
      <c r="P156" s="3" t="str">
        <f>IF(O156="Plus",$K156,IF(O156="Basis",$K156-SUM(P$8:P155),IF(O156="Breedte",$K156-SUM(P$8:P155),IF(O155="Breedte",1-SUM(P$8:P155)," "))))</f>
        <v xml:space="preserve"> </v>
      </c>
      <c r="Q156" s="57" t="str">
        <f t="shared" si="67"/>
        <v/>
      </c>
      <c r="R156" s="124">
        <f t="shared" si="66"/>
        <v>159</v>
      </c>
      <c r="S156" s="12">
        <f t="shared" si="52"/>
        <v>62</v>
      </c>
      <c r="T156" s="18">
        <f t="shared" si="53"/>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4"/>
        <v>1</v>
      </c>
      <c r="Z156" s="12">
        <f t="shared" si="55"/>
        <v>1</v>
      </c>
      <c r="AA156" s="12">
        <f t="shared" si="56"/>
        <v>1</v>
      </c>
      <c r="AB156" s="12">
        <f t="shared" si="57"/>
        <v>1</v>
      </c>
      <c r="AD156" s="12">
        <f t="shared" si="58"/>
        <v>62</v>
      </c>
      <c r="AE156" s="18">
        <f t="shared" si="59"/>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60"/>
        <v>1</v>
      </c>
      <c r="AK156" s="12">
        <f t="shared" si="61"/>
        <v>1</v>
      </c>
      <c r="AL156" s="12">
        <f t="shared" si="62"/>
        <v>1</v>
      </c>
      <c r="AM156" s="12">
        <f t="shared" si="63"/>
        <v>1</v>
      </c>
    </row>
    <row r="157" spans="1:39" ht="12" customHeight="1" x14ac:dyDescent="0.15">
      <c r="A157" s="5">
        <f t="shared" si="47"/>
        <v>0</v>
      </c>
      <c r="B157" s="5">
        <f t="shared" si="48"/>
        <v>0</v>
      </c>
      <c r="C157" s="14">
        <f t="shared" si="64"/>
        <v>61</v>
      </c>
      <c r="F157" s="242">
        <f>VLOOKUP(C157,Blad1!$A:$C,3,0)</f>
        <v>158</v>
      </c>
      <c r="G157" s="67" t="str">
        <f t="shared" si="65"/>
        <v/>
      </c>
      <c r="H157" s="4" t="str">
        <f>IF(G157="I",$K157,IF(G157="II",$K157-SUM(H$8:H156),IF(G157="III",$K157-SUM(H$8:H156),IF(G157="IV",$K157-SUM(H$8:H156),IF(G157="V",1-SUM(H$8:H156)," ")))))</f>
        <v xml:space="preserve"> </v>
      </c>
      <c r="I157" s="68" t="str">
        <f t="shared" si="49"/>
        <v/>
      </c>
      <c r="J157" s="43" t="str">
        <f>IF(I157="A",$K157,IF(I157="B",$K157-SUM(J$8:J156),IF(I157="C",$K157-SUM(J$8:J156),IF(I157="D",$K157-SUM(J$8:J156),IF(I157="E",1-SUM(J$8:J156)," ")))))</f>
        <v xml:space="preserve"> </v>
      </c>
      <c r="K157" s="1">
        <f>IF(C$4=0,0,(SUM(D$8:D157)/C$4))</f>
        <v>0</v>
      </c>
      <c r="L157" s="9" t="str">
        <f t="shared" si="50"/>
        <v xml:space="preserve"> </v>
      </c>
      <c r="M157" s="2" t="str">
        <f>IF(U157=2,K157,IF(W157=2,K157-SUM(M$8:M156),IF(X157=2,K157-SUM(M$8:M156),IF(X156=2,1-SUM(M$8:M156)," "))))</f>
        <v xml:space="preserve"> </v>
      </c>
      <c r="N157" s="1" t="str">
        <f t="shared" si="51"/>
        <v xml:space="preserve"> </v>
      </c>
      <c r="P157" s="3" t="str">
        <f>IF(O157="Plus",$K157,IF(O157="Basis",$K157-SUM(P$8:P156),IF(O157="Breedte",$K157-SUM(P$8:P156),IF(O156="Breedte",1-SUM(P$8:P156)," "))))</f>
        <v xml:space="preserve"> </v>
      </c>
      <c r="Q157" s="57" t="str">
        <f t="shared" si="67"/>
        <v/>
      </c>
      <c r="R157" s="124">
        <f t="shared" si="66"/>
        <v>158</v>
      </c>
      <c r="S157" s="12">
        <f t="shared" si="52"/>
        <v>61</v>
      </c>
      <c r="T157" s="18">
        <f t="shared" si="53"/>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4"/>
        <v>1</v>
      </c>
      <c r="Z157" s="12">
        <f t="shared" si="55"/>
        <v>1</v>
      </c>
      <c r="AA157" s="12">
        <f t="shared" si="56"/>
        <v>1</v>
      </c>
      <c r="AB157" s="12">
        <f t="shared" si="57"/>
        <v>1</v>
      </c>
      <c r="AD157" s="12">
        <f t="shared" si="58"/>
        <v>61</v>
      </c>
      <c r="AE157" s="18">
        <f t="shared" si="59"/>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60"/>
        <v>1</v>
      </c>
      <c r="AK157" s="12">
        <f t="shared" si="61"/>
        <v>1</v>
      </c>
      <c r="AL157" s="12">
        <f t="shared" si="62"/>
        <v>1</v>
      </c>
      <c r="AM157" s="12">
        <f t="shared" si="63"/>
        <v>1</v>
      </c>
    </row>
    <row r="158" spans="1:39" ht="12" customHeight="1" x14ac:dyDescent="0.15">
      <c r="A158" s="5">
        <f t="shared" si="47"/>
        <v>0</v>
      </c>
      <c r="B158" s="5">
        <f t="shared" si="48"/>
        <v>0</v>
      </c>
      <c r="C158" s="14">
        <f t="shared" si="64"/>
        <v>60</v>
      </c>
      <c r="F158" s="242">
        <f>VLOOKUP(C158,Blad1!$A:$C,3,0)</f>
        <v>158</v>
      </c>
      <c r="G158" s="67" t="str">
        <f t="shared" si="65"/>
        <v/>
      </c>
      <c r="H158" s="4" t="str">
        <f>IF(G158="I",$K158,IF(G158="II",$K158-SUM(H$8:H157),IF(G158="III",$K158-SUM(H$8:H157),IF(G158="IV",$K158-SUM(H$8:H157),IF(G158="V",1-SUM(H$8:H157)," ")))))</f>
        <v xml:space="preserve"> </v>
      </c>
      <c r="I158" s="68" t="str">
        <f t="shared" si="49"/>
        <v/>
      </c>
      <c r="J158" s="43" t="str">
        <f>IF(I158="A",$K158,IF(I158="B",$K158-SUM(J$8:J157),IF(I158="C",$K158-SUM(J$8:J157),IF(I158="D",$K158-SUM(J$8:J157),IF(I158="E",1-SUM(J$8:J157)," ")))))</f>
        <v xml:space="preserve"> </v>
      </c>
      <c r="K158" s="1">
        <f>IF(C$4=0,0,(SUM(D$8:D158)/C$4))</f>
        <v>0</v>
      </c>
      <c r="L158" s="9" t="str">
        <f t="shared" si="50"/>
        <v xml:space="preserve"> </v>
      </c>
      <c r="M158" s="2" t="str">
        <f>IF(U158=2,K158,IF(W158=2,K158-SUM(M$8:M157),IF(X158=2,K158-SUM(M$8:M157),IF(X157=2,1-SUM(M$8:M157)," "))))</f>
        <v xml:space="preserve"> </v>
      </c>
      <c r="N158" s="1" t="str">
        <f t="shared" si="51"/>
        <v xml:space="preserve"> </v>
      </c>
      <c r="P158" s="3" t="str">
        <f>IF(O158="Plus",$K158,IF(O158="Basis",$K158-SUM(P$8:P157),IF(O158="Breedte",$K158-SUM(P$8:P157),IF(O157="Breedte",1-SUM(P$8:P157)," "))))</f>
        <v xml:space="preserve"> </v>
      </c>
      <c r="Q158" s="57" t="str">
        <f t="shared" si="67"/>
        <v/>
      </c>
      <c r="R158" s="124">
        <f t="shared" si="66"/>
        <v>158</v>
      </c>
      <c r="S158" s="12">
        <f t="shared" si="52"/>
        <v>60</v>
      </c>
      <c r="T158" s="18">
        <f t="shared" si="53"/>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4"/>
        <v>1</v>
      </c>
      <c r="Z158" s="12">
        <f t="shared" si="55"/>
        <v>1</v>
      </c>
      <c r="AA158" s="12">
        <f t="shared" si="56"/>
        <v>1</v>
      </c>
      <c r="AB158" s="12">
        <f t="shared" si="57"/>
        <v>1</v>
      </c>
      <c r="AD158" s="12">
        <f t="shared" si="58"/>
        <v>60</v>
      </c>
      <c r="AE158" s="18">
        <f t="shared" si="59"/>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60"/>
        <v>1</v>
      </c>
      <c r="AK158" s="12">
        <f t="shared" si="61"/>
        <v>1</v>
      </c>
      <c r="AL158" s="12">
        <f t="shared" si="62"/>
        <v>1</v>
      </c>
      <c r="AM158" s="12">
        <f t="shared" si="63"/>
        <v>1</v>
      </c>
    </row>
    <row r="159" spans="1:39" ht="12" customHeight="1" x14ac:dyDescent="0.15">
      <c r="A159" s="5">
        <f t="shared" si="47"/>
        <v>0</v>
      </c>
      <c r="B159" s="5">
        <f t="shared" si="48"/>
        <v>0</v>
      </c>
      <c r="C159" s="14">
        <f t="shared" si="64"/>
        <v>59</v>
      </c>
      <c r="F159" s="242">
        <f>VLOOKUP(C159,Blad1!$A:$C,3,0)</f>
        <v>157</v>
      </c>
      <c r="G159" s="67" t="str">
        <f t="shared" si="65"/>
        <v/>
      </c>
      <c r="H159" s="4" t="str">
        <f>IF(G159="I",$K159,IF(G159="II",$K159-SUM(H$8:H158),IF(G159="III",$K159-SUM(H$8:H158),IF(G159="IV",$K159-SUM(H$8:H158),IF(G159="V",1-SUM(H$8:H158)," ")))))</f>
        <v xml:space="preserve"> </v>
      </c>
      <c r="I159" s="68" t="str">
        <f t="shared" si="49"/>
        <v/>
      </c>
      <c r="J159" s="43" t="str">
        <f>IF(I159="A",$K159,IF(I159="B",$K159-SUM(J$8:J158),IF(I159="C",$K159-SUM(J$8:J158),IF(I159="D",$K159-SUM(J$8:J158),IF(I159="E",1-SUM(J$8:J158)," ")))))</f>
        <v xml:space="preserve"> </v>
      </c>
      <c r="K159" s="1">
        <f>IF(C$4=0,0,(SUM(D$8:D159)/C$4))</f>
        <v>0</v>
      </c>
      <c r="L159" s="9" t="str">
        <f t="shared" si="50"/>
        <v xml:space="preserve"> </v>
      </c>
      <c r="M159" s="2" t="str">
        <f>IF(U159=2,K159,IF(W159=2,K159-SUM(M$8:M158),IF(X159=2,K159-SUM(M$8:M158),IF(X158=2,1-SUM(M$8:M158)," "))))</f>
        <v xml:space="preserve"> </v>
      </c>
      <c r="N159" s="1" t="str">
        <f t="shared" si="51"/>
        <v xml:space="preserve"> </v>
      </c>
      <c r="P159" s="3" t="str">
        <f>IF(O159="Plus",$K159,IF(O159="Basis",$K159-SUM(P$8:P158),IF(O159="Breedte",$K159-SUM(P$8:P158),IF(O158="Breedte",1-SUM(P$8:P158)," "))))</f>
        <v xml:space="preserve"> </v>
      </c>
      <c r="Q159" s="57" t="str">
        <f t="shared" si="67"/>
        <v/>
      </c>
      <c r="R159" s="124">
        <f t="shared" si="66"/>
        <v>157</v>
      </c>
      <c r="S159" s="12">
        <f t="shared" si="52"/>
        <v>59</v>
      </c>
      <c r="T159" s="18">
        <f t="shared" si="53"/>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4"/>
        <v>1</v>
      </c>
      <c r="Z159" s="12">
        <f t="shared" si="55"/>
        <v>1</v>
      </c>
      <c r="AA159" s="12">
        <f t="shared" si="56"/>
        <v>1</v>
      </c>
      <c r="AB159" s="12">
        <f t="shared" si="57"/>
        <v>1</v>
      </c>
      <c r="AD159" s="12">
        <f t="shared" si="58"/>
        <v>59</v>
      </c>
      <c r="AE159" s="18">
        <f t="shared" si="59"/>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60"/>
        <v>1</v>
      </c>
      <c r="AK159" s="12">
        <f t="shared" si="61"/>
        <v>1</v>
      </c>
      <c r="AL159" s="12">
        <f t="shared" si="62"/>
        <v>1</v>
      </c>
      <c r="AM159" s="12">
        <f t="shared" si="63"/>
        <v>1</v>
      </c>
    </row>
    <row r="160" spans="1:39" ht="12" customHeight="1" x14ac:dyDescent="0.15">
      <c r="A160" s="5">
        <f t="shared" si="47"/>
        <v>0</v>
      </c>
      <c r="B160" s="5">
        <f t="shared" si="48"/>
        <v>0</v>
      </c>
      <c r="C160" s="14">
        <f t="shared" si="64"/>
        <v>58</v>
      </c>
      <c r="F160" s="242">
        <f>VLOOKUP(C160,Blad1!$A:$C,3,0)</f>
        <v>157</v>
      </c>
      <c r="G160" s="67" t="str">
        <f t="shared" si="65"/>
        <v/>
      </c>
      <c r="H160" s="4" t="str">
        <f>IF(G160="I",$K160,IF(G160="II",$K160-SUM(H$8:H159),IF(G160="III",$K160-SUM(H$8:H159),IF(G160="IV",$K160-SUM(H$8:H159),IF(G160="V",1-SUM(H$8:H159)," ")))))</f>
        <v xml:space="preserve"> </v>
      </c>
      <c r="I160" s="68" t="str">
        <f t="shared" si="49"/>
        <v/>
      </c>
      <c r="J160" s="43" t="str">
        <f>IF(I160="A",$K160,IF(I160="B",$K160-SUM(J$8:J159),IF(I160="C",$K160-SUM(J$8:J159),IF(I160="D",$K160-SUM(J$8:J159),IF(I160="E",1-SUM(J$8:J159)," ")))))</f>
        <v xml:space="preserve"> </v>
      </c>
      <c r="K160" s="1">
        <f>IF(C$4=0,0,(SUM(D$8:D160)/C$4))</f>
        <v>0</v>
      </c>
      <c r="L160" s="9" t="str">
        <f t="shared" si="50"/>
        <v xml:space="preserve"> </v>
      </c>
      <c r="M160" s="2" t="str">
        <f>IF(U160=2,K160,IF(W160=2,K160-SUM(M$8:M159),IF(X160=2,K160-SUM(M$8:M159),IF(X159=2,1-SUM(M$8:M159)," "))))</f>
        <v xml:space="preserve"> </v>
      </c>
      <c r="N160" s="1" t="str">
        <f t="shared" si="51"/>
        <v xml:space="preserve"> </v>
      </c>
      <c r="P160" s="3" t="str">
        <f>IF(O160="Plus",$K160,IF(O160="Basis",$K160-SUM(P$8:P159),IF(O160="Breedte",$K160-SUM(P$8:P159),IF(O159="Breedte",1-SUM(P$8:P159)," "))))</f>
        <v xml:space="preserve"> </v>
      </c>
      <c r="Q160" s="57" t="str">
        <f t="shared" si="67"/>
        <v/>
      </c>
      <c r="R160" s="124">
        <f t="shared" si="66"/>
        <v>157</v>
      </c>
      <c r="S160" s="12">
        <f t="shared" si="52"/>
        <v>58</v>
      </c>
      <c r="T160" s="18">
        <f t="shared" si="53"/>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4"/>
        <v>1</v>
      </c>
      <c r="Z160" s="12">
        <f t="shared" si="55"/>
        <v>1</v>
      </c>
      <c r="AA160" s="12">
        <f t="shared" si="56"/>
        <v>1</v>
      </c>
      <c r="AB160" s="12">
        <f t="shared" si="57"/>
        <v>1</v>
      </c>
      <c r="AD160" s="12">
        <f t="shared" si="58"/>
        <v>58</v>
      </c>
      <c r="AE160" s="18">
        <f t="shared" si="59"/>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60"/>
        <v>1</v>
      </c>
      <c r="AK160" s="12">
        <f t="shared" si="61"/>
        <v>1</v>
      </c>
      <c r="AL160" s="12">
        <f t="shared" si="62"/>
        <v>1</v>
      </c>
      <c r="AM160" s="12">
        <f t="shared" si="63"/>
        <v>1</v>
      </c>
    </row>
    <row r="161" spans="1:39" ht="12" customHeight="1" x14ac:dyDescent="0.15">
      <c r="A161" s="5">
        <f t="shared" si="47"/>
        <v>0</v>
      </c>
      <c r="B161" s="5">
        <f t="shared" si="48"/>
        <v>0</v>
      </c>
      <c r="C161" s="14">
        <f t="shared" si="64"/>
        <v>57</v>
      </c>
      <c r="F161" s="242">
        <f>VLOOKUP(C161,Blad1!$A:$C,3,0)</f>
        <v>156</v>
      </c>
      <c r="G161" s="67" t="str">
        <f t="shared" si="65"/>
        <v/>
      </c>
      <c r="H161" s="4" t="str">
        <f>IF(G161="I",$K161,IF(G161="II",$K161-SUM(H$8:H160),IF(G161="III",$K161-SUM(H$8:H160),IF(G161="IV",$K161-SUM(H$8:H160),IF(G161="V",1-SUM(H$8:H160)," ")))))</f>
        <v xml:space="preserve"> </v>
      </c>
      <c r="I161" s="68" t="str">
        <f t="shared" si="49"/>
        <v/>
      </c>
      <c r="J161" s="43" t="str">
        <f>IF(I161="A",$K161,IF(I161="B",$K161-SUM(J$8:J160),IF(I161="C",$K161-SUM(J$8:J160),IF(I161="D",$K161-SUM(J$8:J160),IF(I161="E",1-SUM(J$8:J160)," ")))))</f>
        <v xml:space="preserve"> </v>
      </c>
      <c r="K161" s="1">
        <f>IF(C$4=0,0,(SUM(D$8:D161)/C$4))</f>
        <v>0</v>
      </c>
      <c r="L161" s="9" t="str">
        <f t="shared" si="50"/>
        <v xml:space="preserve"> </v>
      </c>
      <c r="M161" s="2" t="str">
        <f>IF(U161=2,K161,IF(W161=2,K161-SUM(M$8:M160),IF(X161=2,K161-SUM(M$8:M160),IF(X160=2,1-SUM(M$8:M160)," "))))</f>
        <v xml:space="preserve"> </v>
      </c>
      <c r="N161" s="1" t="str">
        <f t="shared" si="51"/>
        <v xml:space="preserve"> </v>
      </c>
      <c r="P161" s="3" t="str">
        <f>IF(O161="Plus",$K161,IF(O161="Basis",$K161-SUM(P$8:P160),IF(O161="Breedte",$K161-SUM(P$8:P160),IF(O160="Breedte",1-SUM(P$8:P160)," "))))</f>
        <v xml:space="preserve"> </v>
      </c>
      <c r="Q161" s="57" t="str">
        <f t="shared" si="67"/>
        <v/>
      </c>
      <c r="R161" s="124">
        <f t="shared" si="66"/>
        <v>156</v>
      </c>
      <c r="S161" s="12">
        <f t="shared" si="52"/>
        <v>57</v>
      </c>
      <c r="T161" s="18">
        <f t="shared" si="53"/>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4"/>
        <v>1</v>
      </c>
      <c r="Z161" s="12">
        <f t="shared" si="55"/>
        <v>1</v>
      </c>
      <c r="AA161" s="12">
        <f t="shared" si="56"/>
        <v>1</v>
      </c>
      <c r="AB161" s="12">
        <f t="shared" si="57"/>
        <v>1</v>
      </c>
      <c r="AD161" s="12">
        <f t="shared" si="58"/>
        <v>57</v>
      </c>
      <c r="AE161" s="18">
        <f t="shared" si="59"/>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60"/>
        <v>1</v>
      </c>
      <c r="AK161" s="12">
        <f t="shared" si="61"/>
        <v>1</v>
      </c>
      <c r="AL161" s="12">
        <f t="shared" si="62"/>
        <v>1</v>
      </c>
      <c r="AM161" s="12">
        <f t="shared" si="63"/>
        <v>1</v>
      </c>
    </row>
    <row r="162" spans="1:39" ht="12" customHeight="1" x14ac:dyDescent="0.15">
      <c r="A162" s="5">
        <f t="shared" si="47"/>
        <v>0</v>
      </c>
      <c r="B162" s="5">
        <f t="shared" si="48"/>
        <v>0</v>
      </c>
      <c r="C162" s="14">
        <f t="shared" si="64"/>
        <v>56</v>
      </c>
      <c r="F162" s="242">
        <f>VLOOKUP(C162,Blad1!$A:$C,3,0)</f>
        <v>156</v>
      </c>
      <c r="G162" s="67" t="str">
        <f t="shared" si="65"/>
        <v/>
      </c>
      <c r="H162" s="4" t="str">
        <f>IF(G162="I",$K162,IF(G162="II",$K162-SUM(H$8:H161),IF(G162="III",$K162-SUM(H$8:H161),IF(G162="IV",$K162-SUM(H$8:H161),IF(G162="V",1-SUM(H$8:H161)," ")))))</f>
        <v xml:space="preserve"> </v>
      </c>
      <c r="I162" s="68" t="str">
        <f t="shared" si="49"/>
        <v/>
      </c>
      <c r="J162" s="43" t="str">
        <f>IF(I162="A",$K162,IF(I162="B",$K162-SUM(J$8:J161),IF(I162="C",$K162-SUM(J$8:J161),IF(I162="D",$K162-SUM(J$8:J161),IF(I162="E",1-SUM(J$8:J161)," ")))))</f>
        <v xml:space="preserve"> </v>
      </c>
      <c r="K162" s="1">
        <f>IF(C$4=0,0,(SUM(D$8:D162)/C$4))</f>
        <v>0</v>
      </c>
      <c r="L162" s="9" t="str">
        <f t="shared" si="50"/>
        <v xml:space="preserve"> </v>
      </c>
      <c r="M162" s="2" t="str">
        <f>IF(U162=2,K162,IF(W162=2,K162-SUM(M$8:M161),IF(X162=2,K162-SUM(M$8:M161),IF(X161=2,1-SUM(M$8:M161)," "))))</f>
        <v xml:space="preserve"> </v>
      </c>
      <c r="N162" s="1" t="str">
        <f t="shared" si="51"/>
        <v xml:space="preserve"> </v>
      </c>
      <c r="P162" s="3" t="str">
        <f>IF(O162="Plus",$K162,IF(O162="Basis",$K162-SUM(P$8:P161),IF(O162="Breedte",$K162-SUM(P$8:P161),IF(O161="Breedte",1-SUM(P$8:P161)," "))))</f>
        <v xml:space="preserve"> </v>
      </c>
      <c r="Q162" s="57" t="str">
        <f t="shared" si="67"/>
        <v/>
      </c>
      <c r="R162" s="124">
        <f t="shared" si="66"/>
        <v>156</v>
      </c>
      <c r="S162" s="12">
        <f t="shared" si="52"/>
        <v>56</v>
      </c>
      <c r="T162" s="18">
        <f t="shared" si="53"/>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4"/>
        <v>1</v>
      </c>
      <c r="Z162" s="12">
        <f t="shared" si="55"/>
        <v>1</v>
      </c>
      <c r="AA162" s="12">
        <f t="shared" si="56"/>
        <v>1</v>
      </c>
      <c r="AB162" s="12">
        <f t="shared" si="57"/>
        <v>1</v>
      </c>
      <c r="AD162" s="12">
        <f t="shared" si="58"/>
        <v>56</v>
      </c>
      <c r="AE162" s="18">
        <f t="shared" si="59"/>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60"/>
        <v>1</v>
      </c>
      <c r="AK162" s="12">
        <f t="shared" si="61"/>
        <v>1</v>
      </c>
      <c r="AL162" s="12">
        <f t="shared" si="62"/>
        <v>1</v>
      </c>
      <c r="AM162" s="12">
        <f t="shared" si="63"/>
        <v>1</v>
      </c>
    </row>
    <row r="163" spans="1:39" ht="12" customHeight="1" x14ac:dyDescent="0.15">
      <c r="A163" s="5">
        <f t="shared" si="47"/>
        <v>0</v>
      </c>
      <c r="B163" s="5">
        <f t="shared" si="48"/>
        <v>0</v>
      </c>
      <c r="C163" s="14">
        <f t="shared" si="64"/>
        <v>55</v>
      </c>
      <c r="F163" s="242">
        <f>VLOOKUP(C163,Blad1!$A:$C,3,0)</f>
        <v>155</v>
      </c>
      <c r="G163" s="67" t="str">
        <f t="shared" si="65"/>
        <v/>
      </c>
      <c r="H163" s="4" t="str">
        <f>IF(G163="I",$K163,IF(G163="II",$K163-SUM(H$8:H162),IF(G163="III",$K163-SUM(H$8:H162),IF(G163="IV",$K163-SUM(H$8:H162),IF(G163="V",1-SUM(H$8:H162)," ")))))</f>
        <v xml:space="preserve"> </v>
      </c>
      <c r="I163" s="68" t="str">
        <f t="shared" si="49"/>
        <v/>
      </c>
      <c r="J163" s="43" t="str">
        <f>IF(I163="A",$K163,IF(I163="B",$K163-SUM(J$8:J162),IF(I163="C",$K163-SUM(J$8:J162),IF(I163="D",$K163-SUM(J$8:J162),IF(I163="E",1-SUM(J$8:J162)," ")))))</f>
        <v xml:space="preserve"> </v>
      </c>
      <c r="K163" s="1">
        <f>IF(C$4=0,0,(SUM(D$8:D163)/C$4))</f>
        <v>0</v>
      </c>
      <c r="L163" s="9" t="str">
        <f t="shared" si="50"/>
        <v xml:space="preserve"> </v>
      </c>
      <c r="M163" s="2" t="str">
        <f>IF(U163=2,K163,IF(W163=2,K163-SUM(M$8:M162),IF(X163=2,K163-SUM(M$8:M162),IF(X162=2,1-SUM(M$8:M162)," "))))</f>
        <v xml:space="preserve"> </v>
      </c>
      <c r="N163" s="1" t="str">
        <f t="shared" si="51"/>
        <v xml:space="preserve"> </v>
      </c>
      <c r="P163" s="3" t="str">
        <f>IF(O163="Plus",$K163,IF(O163="Basis",$K163-SUM(P$8:P162),IF(O163="Breedte",$K163-SUM(P$8:P162),IF(O162="Breedte",1-SUM(P$8:P162)," "))))</f>
        <v xml:space="preserve"> </v>
      </c>
      <c r="Q163" s="57" t="str">
        <f t="shared" si="67"/>
        <v/>
      </c>
      <c r="R163" s="124">
        <f t="shared" si="66"/>
        <v>155</v>
      </c>
      <c r="S163" s="12">
        <f t="shared" si="52"/>
        <v>55</v>
      </c>
      <c r="T163" s="18">
        <f t="shared" si="53"/>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4"/>
        <v>1</v>
      </c>
      <c r="Z163" s="12">
        <f t="shared" si="55"/>
        <v>1</v>
      </c>
      <c r="AA163" s="12">
        <f t="shared" si="56"/>
        <v>1</v>
      </c>
      <c r="AB163" s="12">
        <f t="shared" si="57"/>
        <v>1</v>
      </c>
      <c r="AD163" s="12">
        <f t="shared" si="58"/>
        <v>55</v>
      </c>
      <c r="AE163" s="18">
        <f t="shared" si="59"/>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60"/>
        <v>1</v>
      </c>
      <c r="AK163" s="12">
        <f t="shared" si="61"/>
        <v>1</v>
      </c>
      <c r="AL163" s="12">
        <f t="shared" si="62"/>
        <v>1</v>
      </c>
      <c r="AM163" s="12">
        <f t="shared" si="63"/>
        <v>1</v>
      </c>
    </row>
    <row r="164" spans="1:39" ht="12" customHeight="1" x14ac:dyDescent="0.15">
      <c r="A164" s="5">
        <f t="shared" si="47"/>
        <v>0</v>
      </c>
      <c r="B164" s="5">
        <f t="shared" si="48"/>
        <v>0</v>
      </c>
      <c r="C164" s="14">
        <f t="shared" si="64"/>
        <v>54</v>
      </c>
      <c r="F164" s="242">
        <f>VLOOKUP(C164,Blad1!$A:$C,3,0)</f>
        <v>155</v>
      </c>
      <c r="G164" s="67" t="str">
        <f t="shared" si="65"/>
        <v/>
      </c>
      <c r="H164" s="4" t="str">
        <f>IF(G164="I",$K164,IF(G164="II",$K164-SUM(H$8:H163),IF(G164="III",$K164-SUM(H$8:H163),IF(G164="IV",$K164-SUM(H$8:H163),IF(G164="V",1-SUM(H$8:H163)," ")))))</f>
        <v xml:space="preserve"> </v>
      </c>
      <c r="I164" s="68" t="str">
        <f t="shared" si="49"/>
        <v/>
      </c>
      <c r="J164" s="43" t="str">
        <f>IF(I164="A",$K164,IF(I164="B",$K164-SUM(J$8:J163),IF(I164="C",$K164-SUM(J$8:J163),IF(I164="D",$K164-SUM(J$8:J163),IF(I164="E",1-SUM(J$8:J163)," ")))))</f>
        <v xml:space="preserve"> </v>
      </c>
      <c r="K164" s="1">
        <f>IF(C$4=0,0,(SUM(D$8:D164)/C$4))</f>
        <v>0</v>
      </c>
      <c r="L164" s="9" t="str">
        <f t="shared" si="50"/>
        <v xml:space="preserve"> </v>
      </c>
      <c r="M164" s="2" t="str">
        <f>IF(U164=2,K164,IF(W164=2,K164-SUM(M$8:M163),IF(X164=2,K164-SUM(M$8:M163),IF(X163=2,1-SUM(M$8:M163)," "))))</f>
        <v xml:space="preserve"> </v>
      </c>
      <c r="N164" s="1" t="str">
        <f t="shared" si="51"/>
        <v xml:space="preserve"> </v>
      </c>
      <c r="P164" s="3" t="str">
        <f>IF(O164="Plus",$K164,IF(O164="Basis",$K164-SUM(P$8:P163),IF(O164="Breedte",$K164-SUM(P$8:P163),IF(O163="Breedte",1-SUM(P$8:P163)," "))))</f>
        <v xml:space="preserve"> </v>
      </c>
      <c r="Q164" s="57" t="str">
        <f t="shared" si="67"/>
        <v/>
      </c>
      <c r="R164" s="124">
        <f t="shared" si="66"/>
        <v>155</v>
      </c>
      <c r="S164" s="12">
        <f t="shared" si="52"/>
        <v>54</v>
      </c>
      <c r="T164" s="18">
        <f t="shared" si="53"/>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4"/>
        <v>1</v>
      </c>
      <c r="Z164" s="12">
        <f t="shared" si="55"/>
        <v>1</v>
      </c>
      <c r="AA164" s="12">
        <f t="shared" si="56"/>
        <v>1</v>
      </c>
      <c r="AB164" s="12">
        <f t="shared" si="57"/>
        <v>1</v>
      </c>
      <c r="AD164" s="12">
        <f t="shared" si="58"/>
        <v>54</v>
      </c>
      <c r="AE164" s="18">
        <f t="shared" si="59"/>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60"/>
        <v>1</v>
      </c>
      <c r="AK164" s="12">
        <f t="shared" si="61"/>
        <v>1</v>
      </c>
      <c r="AL164" s="12">
        <f t="shared" si="62"/>
        <v>1</v>
      </c>
      <c r="AM164" s="12">
        <f t="shared" si="63"/>
        <v>1</v>
      </c>
    </row>
    <row r="165" spans="1:39" ht="12" customHeight="1" x14ac:dyDescent="0.15">
      <c r="A165" s="5">
        <f t="shared" si="47"/>
        <v>0</v>
      </c>
      <c r="B165" s="5">
        <f t="shared" si="48"/>
        <v>0</v>
      </c>
      <c r="C165" s="14">
        <f t="shared" si="64"/>
        <v>53</v>
      </c>
      <c r="F165" s="242">
        <f>VLOOKUP(C165,Blad1!$A:$C,3,0)</f>
        <v>154</v>
      </c>
      <c r="G165" s="67" t="str">
        <f t="shared" si="65"/>
        <v/>
      </c>
      <c r="H165" s="4" t="str">
        <f>IF(G165="I",$K165,IF(G165="II",$K165-SUM(H$8:H164),IF(G165="III",$K165-SUM(H$8:H164),IF(G165="IV",$K165-SUM(H$8:H164),IF(G165="V",1-SUM(H$8:H164)," ")))))</f>
        <v xml:space="preserve"> </v>
      </c>
      <c r="I165" s="68" t="str">
        <f t="shared" si="49"/>
        <v/>
      </c>
      <c r="J165" s="43" t="str">
        <f>IF(I165="A",$K165,IF(I165="B",$K165-SUM(J$8:J164),IF(I165="C",$K165-SUM(J$8:J164),IF(I165="D",$K165-SUM(J$8:J164),IF(I165="E",1-SUM(J$8:J164)," ")))))</f>
        <v xml:space="preserve"> </v>
      </c>
      <c r="K165" s="1">
        <f>IF(C$4=0,0,(SUM(D$8:D165)/C$4))</f>
        <v>0</v>
      </c>
      <c r="L165" s="9" t="str">
        <f t="shared" si="50"/>
        <v xml:space="preserve"> </v>
      </c>
      <c r="M165" s="2" t="str">
        <f>IF(U165=2,K165,IF(W165=2,K165-SUM(M$8:M164),IF(X165=2,K165-SUM(M$8:M164),IF(X164=2,1-SUM(M$8:M164)," "))))</f>
        <v xml:space="preserve"> </v>
      </c>
      <c r="N165" s="1" t="str">
        <f t="shared" si="51"/>
        <v xml:space="preserve"> </v>
      </c>
      <c r="P165" s="3" t="str">
        <f>IF(O165="Plus",$K165,IF(O165="Basis",$K165-SUM(P$8:P164),IF(O165="Breedte",$K165-SUM(P$8:P164),IF(O164="Breedte",1-SUM(P$8:P164)," "))))</f>
        <v xml:space="preserve"> </v>
      </c>
      <c r="Q165" s="57" t="str">
        <f t="shared" si="67"/>
        <v/>
      </c>
      <c r="R165" s="124">
        <f t="shared" si="66"/>
        <v>154</v>
      </c>
      <c r="S165" s="12">
        <f t="shared" si="52"/>
        <v>53</v>
      </c>
      <c r="T165" s="18">
        <f t="shared" si="53"/>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4"/>
        <v>1</v>
      </c>
      <c r="Z165" s="12">
        <f t="shared" si="55"/>
        <v>1</v>
      </c>
      <c r="AA165" s="12">
        <f t="shared" si="56"/>
        <v>1</v>
      </c>
      <c r="AB165" s="12">
        <f t="shared" si="57"/>
        <v>1</v>
      </c>
      <c r="AD165" s="12">
        <f t="shared" si="58"/>
        <v>53</v>
      </c>
      <c r="AE165" s="18">
        <f t="shared" si="59"/>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60"/>
        <v>1</v>
      </c>
      <c r="AK165" s="12">
        <f t="shared" si="61"/>
        <v>1</v>
      </c>
      <c r="AL165" s="12">
        <f t="shared" si="62"/>
        <v>1</v>
      </c>
      <c r="AM165" s="12">
        <f t="shared" si="63"/>
        <v>1</v>
      </c>
    </row>
    <row r="166" spans="1:39" ht="12" customHeight="1" x14ac:dyDescent="0.15">
      <c r="A166" s="5">
        <f t="shared" si="47"/>
        <v>0</v>
      </c>
      <c r="B166" s="5">
        <f t="shared" si="48"/>
        <v>0</v>
      </c>
      <c r="C166" s="14">
        <f t="shared" si="64"/>
        <v>52</v>
      </c>
      <c r="F166" s="242">
        <f>VLOOKUP(C166,Blad1!$A:$C,3,0)</f>
        <v>154</v>
      </c>
      <c r="G166" s="67" t="str">
        <f t="shared" si="65"/>
        <v/>
      </c>
      <c r="H166" s="4" t="str">
        <f>IF(G166="I",$K166,IF(G166="II",$K166-SUM(H$8:H165),IF(G166="III",$K166-SUM(H$8:H165),IF(G166="IV",$K166-SUM(H$8:H165),IF(G166="V",1-SUM(H$8:H165)," ")))))</f>
        <v xml:space="preserve"> </v>
      </c>
      <c r="I166" s="68" t="str">
        <f t="shared" si="49"/>
        <v/>
      </c>
      <c r="J166" s="43" t="str">
        <f>IF(I166="A",$K166,IF(I166="B",$K166-SUM(J$8:J165),IF(I166="C",$K166-SUM(J$8:J165),IF(I166="D",$K166-SUM(J$8:J165),IF(I166="E",1-SUM(J$8:J165)," ")))))</f>
        <v xml:space="preserve"> </v>
      </c>
      <c r="K166" s="1">
        <f>IF(C$4=0,0,(SUM(D$8:D166)/C$4))</f>
        <v>0</v>
      </c>
      <c r="L166" s="9" t="str">
        <f t="shared" si="50"/>
        <v xml:space="preserve"> </v>
      </c>
      <c r="M166" s="2" t="str">
        <f>IF(U166=2,K166,IF(W166=2,K166-SUM(M$8:M165),IF(X166=2,K166-SUM(M$8:M165),IF(X165=2,1-SUM(M$8:M165)," "))))</f>
        <v xml:space="preserve"> </v>
      </c>
      <c r="N166" s="1" t="str">
        <f t="shared" si="51"/>
        <v xml:space="preserve"> </v>
      </c>
      <c r="P166" s="3" t="str">
        <f>IF(O166="Plus",$K166,IF(O166="Basis",$K166-SUM(P$8:P165),IF(O166="Breedte",$K166-SUM(P$8:P165),IF(O165="Breedte",1-SUM(P$8:P165)," "))))</f>
        <v xml:space="preserve"> </v>
      </c>
      <c r="Q166" s="57" t="str">
        <f t="shared" si="67"/>
        <v/>
      </c>
      <c r="R166" s="124">
        <f t="shared" si="66"/>
        <v>154</v>
      </c>
      <c r="S166" s="12">
        <f t="shared" si="52"/>
        <v>52</v>
      </c>
      <c r="T166" s="18">
        <f t="shared" si="53"/>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4"/>
        <v>1</v>
      </c>
      <c r="Z166" s="12">
        <f t="shared" si="55"/>
        <v>1</v>
      </c>
      <c r="AA166" s="12">
        <f t="shared" si="56"/>
        <v>1</v>
      </c>
      <c r="AB166" s="12">
        <f t="shared" si="57"/>
        <v>1</v>
      </c>
      <c r="AD166" s="12">
        <f t="shared" si="58"/>
        <v>52</v>
      </c>
      <c r="AE166" s="18">
        <f t="shared" si="59"/>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60"/>
        <v>1</v>
      </c>
      <c r="AK166" s="12">
        <f t="shared" si="61"/>
        <v>1</v>
      </c>
      <c r="AL166" s="12">
        <f t="shared" si="62"/>
        <v>1</v>
      </c>
      <c r="AM166" s="12">
        <f t="shared" si="63"/>
        <v>1</v>
      </c>
    </row>
    <row r="167" spans="1:39" ht="12" customHeight="1" x14ac:dyDescent="0.15">
      <c r="A167" s="5">
        <f t="shared" si="47"/>
        <v>0</v>
      </c>
      <c r="B167" s="5">
        <f t="shared" si="48"/>
        <v>0</v>
      </c>
      <c r="C167" s="14">
        <f t="shared" si="64"/>
        <v>51</v>
      </c>
      <c r="F167" s="242">
        <f>VLOOKUP(C167,Blad1!$A:$C,3,0)</f>
        <v>153</v>
      </c>
      <c r="G167" s="67" t="str">
        <f t="shared" si="65"/>
        <v/>
      </c>
      <c r="H167" s="4" t="str">
        <f>IF(G167="I",$K167,IF(G167="II",$K167-SUM(H$8:H166),IF(G167="III",$K167-SUM(H$8:H166),IF(G167="IV",$K167-SUM(H$8:H166),IF(G167="V",1-SUM(H$8:H166)," ")))))</f>
        <v xml:space="preserve"> </v>
      </c>
      <c r="I167" s="68" t="str">
        <f t="shared" si="49"/>
        <v/>
      </c>
      <c r="J167" s="43" t="str">
        <f>IF(I167="A",$K167,IF(I167="B",$K167-SUM(J$8:J166),IF(I167="C",$K167-SUM(J$8:J166),IF(I167="D",$K167-SUM(J$8:J166),IF(I167="E",1-SUM(J$8:J166)," ")))))</f>
        <v xml:space="preserve"> </v>
      </c>
      <c r="K167" s="1">
        <f>IF(C$4=0,0,(SUM(D$8:D167)/C$4))</f>
        <v>0</v>
      </c>
      <c r="L167" s="9" t="str">
        <f t="shared" si="50"/>
        <v xml:space="preserve"> </v>
      </c>
      <c r="M167" s="2" t="str">
        <f>IF(U167=2,K167,IF(W167=2,K167-SUM(M$8:M166),IF(X167=2,K167-SUM(M$8:M166),IF(X166=2,1-SUM(M$8:M166)," "))))</f>
        <v xml:space="preserve"> </v>
      </c>
      <c r="N167" s="1" t="str">
        <f t="shared" si="51"/>
        <v xml:space="preserve"> </v>
      </c>
      <c r="P167" s="3" t="str">
        <f>IF(O167="Plus",$K167,IF(O167="Basis",$K167-SUM(P$8:P166),IF(O167="Breedte",$K167-SUM(P$8:P166),IF(O166="Breedte",1-SUM(P$8:P166)," "))))</f>
        <v xml:space="preserve"> </v>
      </c>
      <c r="Q167" s="57" t="str">
        <f t="shared" si="67"/>
        <v/>
      </c>
      <c r="R167" s="124">
        <f t="shared" si="66"/>
        <v>153</v>
      </c>
      <c r="S167" s="12">
        <f t="shared" si="52"/>
        <v>51</v>
      </c>
      <c r="T167" s="18">
        <f t="shared" si="53"/>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4"/>
        <v>1</v>
      </c>
      <c r="Z167" s="12">
        <f t="shared" si="55"/>
        <v>1</v>
      </c>
      <c r="AA167" s="12">
        <f t="shared" si="56"/>
        <v>1</v>
      </c>
      <c r="AB167" s="12">
        <f t="shared" si="57"/>
        <v>1</v>
      </c>
      <c r="AD167" s="12">
        <f t="shared" si="58"/>
        <v>51</v>
      </c>
      <c r="AE167" s="18">
        <f t="shared" si="59"/>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60"/>
        <v>1</v>
      </c>
      <c r="AK167" s="12">
        <f t="shared" si="61"/>
        <v>1</v>
      </c>
      <c r="AL167" s="12">
        <f t="shared" si="62"/>
        <v>1</v>
      </c>
      <c r="AM167" s="12">
        <f t="shared" si="63"/>
        <v>1</v>
      </c>
    </row>
    <row r="168" spans="1:39" ht="12" customHeight="1" x14ac:dyDescent="0.15">
      <c r="A168" s="5">
        <f t="shared" si="47"/>
        <v>0</v>
      </c>
      <c r="B168" s="5">
        <f t="shared" si="48"/>
        <v>20</v>
      </c>
      <c r="C168" s="14">
        <f t="shared" si="64"/>
        <v>50</v>
      </c>
      <c r="F168" s="242">
        <f>VLOOKUP(C168,Blad1!$A:$C,3,0)</f>
        <v>153</v>
      </c>
      <c r="G168" s="67" t="str">
        <f t="shared" si="65"/>
        <v>V</v>
      </c>
      <c r="H168" s="4">
        <f>IF(G168="I",$K168,IF(G168="II",$K168-SUM(H$8:H167),IF(G168="III",$K168-SUM(H$8:H167),IF(G168="IV",$K168-SUM(H$8:H167),IF(G168="V",1-SUM(H$8:H167)," ")))))</f>
        <v>1</v>
      </c>
      <c r="I168" s="68" t="str">
        <f t="shared" ref="I168:I201" si="68">IF(C168=45,"A",IF(C168=35,"B",IF(C168=25,"C",IF(C168=17,"D",IF(C168=0,"E","")))))</f>
        <v/>
      </c>
      <c r="J168" s="43" t="str">
        <f>IF(I168="A",$K168,IF(I168="B",$K168-SUM(J$8:J167),IF(I168="C",$K168-SUM(J$8:J167),IF(I168="D",$K168-SUM(J$8:J167),IF(I168="E",1-SUM(J$8:J167)," ")))))</f>
        <v xml:space="preserve"> </v>
      </c>
      <c r="K168" s="1">
        <f>IF(C$4=0,0,(SUM(D$8:D168)/C$4))</f>
        <v>0</v>
      </c>
      <c r="L168" s="9" t="str">
        <f t="shared" si="50"/>
        <v xml:space="preserve"> </v>
      </c>
      <c r="M168" s="2" t="str">
        <f>IF(U168=2,K168,IF(W168=2,K168-SUM(M$8:M167),IF(X168=2,K168-SUM(M$8:M167),IF(X167=2,1-SUM(M$8:M167)," "))))</f>
        <v xml:space="preserve"> </v>
      </c>
      <c r="N168" s="1" t="str">
        <f t="shared" si="51"/>
        <v xml:space="preserve"> </v>
      </c>
      <c r="P168" s="3" t="str">
        <f>IF(O168="Plus",$K168,IF(O168="Basis",$K168-SUM(P$8:P167),IF(O168="Breedte",$K168-SUM(P$8:P167),IF(O167="Breedte",1-SUM(P$8:P167)," "))))</f>
        <v xml:space="preserve"> </v>
      </c>
      <c r="Q168" s="57" t="str">
        <f t="shared" si="67"/>
        <v/>
      </c>
      <c r="R168" s="124">
        <f t="shared" si="66"/>
        <v>153</v>
      </c>
      <c r="S168" s="12">
        <f t="shared" si="52"/>
        <v>50</v>
      </c>
      <c r="T168" s="18">
        <f t="shared" si="53"/>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4"/>
        <v>1</v>
      </c>
      <c r="Z168" s="12">
        <f t="shared" si="55"/>
        <v>1</v>
      </c>
      <c r="AA168" s="12">
        <f t="shared" si="56"/>
        <v>1</v>
      </c>
      <c r="AB168" s="12">
        <f t="shared" si="57"/>
        <v>1</v>
      </c>
      <c r="AD168" s="12">
        <f t="shared" si="58"/>
        <v>50</v>
      </c>
      <c r="AE168" s="18">
        <f t="shared" si="59"/>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60"/>
        <v>1</v>
      </c>
      <c r="AK168" s="12">
        <f t="shared" si="61"/>
        <v>1</v>
      </c>
      <c r="AL168" s="12">
        <f t="shared" si="62"/>
        <v>1</v>
      </c>
      <c r="AM168" s="12">
        <f t="shared" si="63"/>
        <v>1</v>
      </c>
    </row>
    <row r="169" spans="1:39" ht="12" customHeight="1" x14ac:dyDescent="0.15">
      <c r="A169" s="5">
        <f t="shared" si="47"/>
        <v>0</v>
      </c>
      <c r="B169" s="5">
        <f t="shared" si="48"/>
        <v>0</v>
      </c>
      <c r="C169" s="14">
        <f t="shared" si="64"/>
        <v>49</v>
      </c>
      <c r="F169" s="242">
        <f>VLOOKUP(C169,Blad1!$A:$C,3,0)</f>
        <v>152</v>
      </c>
      <c r="G169" s="67" t="str">
        <f t="shared" si="65"/>
        <v/>
      </c>
      <c r="H169" s="4" t="str">
        <f>IF(G169="I",$K169,IF(G169="II",$K169-SUM(H$8:H168),IF(G169="III",$K169-SUM(H$8:H168),IF(G169="IV",$K169-SUM(H$8:H168),IF(G169="V",1-SUM(H$8:H168)," ")))))</f>
        <v xml:space="preserve"> </v>
      </c>
      <c r="I169" s="68" t="str">
        <f t="shared" si="68"/>
        <v/>
      </c>
      <c r="J169" s="43" t="str">
        <f>IF(I169="A",$K169,IF(I169="B",$K169-SUM(J$8:J168),IF(I169="C",$K169-SUM(J$8:J168),IF(I169="D",$K169-SUM(J$8:J168),IF(I169="E",1-SUM(J$8:J168)," ")))))</f>
        <v xml:space="preserve"> </v>
      </c>
      <c r="K169" s="1">
        <f>IF(C$4=0,0,(SUM(D$8:D169)/C$4))</f>
        <v>0</v>
      </c>
      <c r="L169" s="9" t="str">
        <f t="shared" si="50"/>
        <v xml:space="preserve"> </v>
      </c>
      <c r="M169" s="2" t="str">
        <f>IF(U169=2,K169,IF(W169=2,K169-SUM(M$8:M168),IF(X169=2,K169-SUM(M$8:M168),IF(X168=2,1-SUM(M$8:M168)," "))))</f>
        <v xml:space="preserve"> </v>
      </c>
      <c r="N169" s="1" t="str">
        <f t="shared" si="51"/>
        <v xml:space="preserve"> </v>
      </c>
      <c r="P169" s="3" t="str">
        <f>IF(O169="Plus",$K169,IF(O169="Basis",$K169-SUM(P$8:P168),IF(O169="Breedte",$K169-SUM(P$8:P168),IF(O168="Breedte",1-SUM(P$8:P168)," "))))</f>
        <v xml:space="preserve"> </v>
      </c>
      <c r="Q169" s="57" t="str">
        <f t="shared" si="67"/>
        <v/>
      </c>
      <c r="R169" s="124">
        <f t="shared" si="66"/>
        <v>152</v>
      </c>
      <c r="S169" s="12">
        <f t="shared" si="52"/>
        <v>49</v>
      </c>
      <c r="T169" s="18">
        <f t="shared" si="53"/>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4"/>
        <v>1</v>
      </c>
      <c r="Z169" s="12">
        <f t="shared" si="55"/>
        <v>1</v>
      </c>
      <c r="AA169" s="12">
        <f t="shared" si="56"/>
        <v>1</v>
      </c>
      <c r="AB169" s="12">
        <f t="shared" si="57"/>
        <v>1</v>
      </c>
      <c r="AD169" s="12">
        <f t="shared" si="58"/>
        <v>49</v>
      </c>
      <c r="AE169" s="18">
        <f t="shared" si="59"/>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60"/>
        <v>1</v>
      </c>
      <c r="AK169" s="12">
        <f t="shared" si="61"/>
        <v>1</v>
      </c>
      <c r="AL169" s="12">
        <f t="shared" si="62"/>
        <v>1</v>
      </c>
      <c r="AM169" s="12">
        <f t="shared" si="63"/>
        <v>1</v>
      </c>
    </row>
    <row r="170" spans="1:39" ht="12" customHeight="1" x14ac:dyDescent="0.15">
      <c r="A170" s="5">
        <f t="shared" si="47"/>
        <v>0</v>
      </c>
      <c r="B170" s="5">
        <f t="shared" si="48"/>
        <v>0</v>
      </c>
      <c r="C170" s="14">
        <f t="shared" si="64"/>
        <v>48</v>
      </c>
      <c r="F170" s="242">
        <f>VLOOKUP(C170,Blad1!$A:$C,3,0)</f>
        <v>152</v>
      </c>
      <c r="G170" s="67" t="str">
        <f t="shared" si="65"/>
        <v/>
      </c>
      <c r="H170" s="4" t="str">
        <f>IF(G170="I",$K170,IF(G170="II",$K170-SUM(H$8:H169),IF(G170="III",$K170-SUM(H$8:H169),IF(G170="IV",$K170-SUM(H$8:H169),IF(G170="V",1-SUM(H$8:H169)," ")))))</f>
        <v xml:space="preserve"> </v>
      </c>
      <c r="I170" s="68" t="str">
        <f t="shared" si="68"/>
        <v/>
      </c>
      <c r="J170" s="43" t="str">
        <f>IF(I170="A",$K170,IF(I170="B",$K170-SUM(J$8:J169),IF(I170="C",$K170-SUM(J$8:J169),IF(I170="D",$K170-SUM(J$8:J169),IF(I170="E",1-SUM(J$8:J169)," ")))))</f>
        <v xml:space="preserve"> </v>
      </c>
      <c r="K170" s="1">
        <f>IF(C$4=0,0,(SUM(D$8:D170)/C$4))</f>
        <v>0</v>
      </c>
      <c r="L170" s="9" t="str">
        <f t="shared" si="50"/>
        <v xml:space="preserve"> </v>
      </c>
      <c r="M170" s="2" t="str">
        <f>IF(U170=2,K170,IF(W170=2,K170-SUM(M$8:M169),IF(X170=2,K170-SUM(M$8:M169),IF(X169=2,1-SUM(M$8:M169)," "))))</f>
        <v xml:space="preserve"> </v>
      </c>
      <c r="N170" s="1" t="str">
        <f t="shared" si="51"/>
        <v xml:space="preserve"> </v>
      </c>
      <c r="P170" s="3" t="str">
        <f>IF(O170="Plus",$K170,IF(O170="Basis",$K170-SUM(P$8:P169),IF(O170="Breedte",$K170-SUM(P$8:P169),IF(O169="Breedte",1-SUM(P$8:P169)," "))))</f>
        <v xml:space="preserve"> </v>
      </c>
      <c r="Q170" s="57" t="str">
        <f t="shared" si="67"/>
        <v/>
      </c>
      <c r="R170" s="124">
        <f t="shared" si="66"/>
        <v>152</v>
      </c>
      <c r="S170" s="12">
        <f t="shared" si="52"/>
        <v>48</v>
      </c>
      <c r="T170" s="18">
        <f t="shared" si="53"/>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4"/>
        <v>1</v>
      </c>
      <c r="Z170" s="12">
        <f t="shared" si="55"/>
        <v>1</v>
      </c>
      <c r="AA170" s="12">
        <f t="shared" si="56"/>
        <v>1</v>
      </c>
      <c r="AB170" s="12">
        <f t="shared" si="57"/>
        <v>1</v>
      </c>
      <c r="AD170" s="12">
        <f t="shared" si="58"/>
        <v>48</v>
      </c>
      <c r="AE170" s="18">
        <f t="shared" si="59"/>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60"/>
        <v>1</v>
      </c>
      <c r="AK170" s="12">
        <f t="shared" si="61"/>
        <v>1</v>
      </c>
      <c r="AL170" s="12">
        <f t="shared" si="62"/>
        <v>1</v>
      </c>
      <c r="AM170" s="12">
        <f t="shared" si="63"/>
        <v>1</v>
      </c>
    </row>
    <row r="171" spans="1:39" ht="12" customHeight="1" x14ac:dyDescent="0.15">
      <c r="A171" s="5">
        <f t="shared" si="47"/>
        <v>0</v>
      </c>
      <c r="B171" s="5">
        <f t="shared" si="48"/>
        <v>0</v>
      </c>
      <c r="C171" s="14">
        <f t="shared" si="64"/>
        <v>47</v>
      </c>
      <c r="F171" s="242">
        <f>VLOOKUP(C171,Blad1!$A:$C,3,0)</f>
        <v>151</v>
      </c>
      <c r="G171" s="67" t="str">
        <f t="shared" si="65"/>
        <v/>
      </c>
      <c r="H171" s="4" t="str">
        <f>IF(G171="I",$K171,IF(G171="II",$K171-SUM(H$8:H170),IF(G171="III",$K171-SUM(H$8:H170),IF(G171="IV",$K171-SUM(H$8:H170),IF(G171="V",1-SUM(H$8:H170)," ")))))</f>
        <v xml:space="preserve"> </v>
      </c>
      <c r="I171" s="68" t="str">
        <f t="shared" si="68"/>
        <v/>
      </c>
      <c r="J171" s="43" t="str">
        <f>IF(I171="A",$K171,IF(I171="B",$K171-SUM(J$8:J170),IF(I171="C",$K171-SUM(J$8:J170),IF(I171="D",$K171-SUM(J$8:J170),IF(I171="E",1-SUM(J$8:J170)," ")))))</f>
        <v xml:space="preserve"> </v>
      </c>
      <c r="K171" s="1">
        <f>IF(C$4=0,0,(SUM(D$8:D171)/C$4))</f>
        <v>0</v>
      </c>
      <c r="L171" s="9" t="str">
        <f t="shared" si="50"/>
        <v xml:space="preserve"> </v>
      </c>
      <c r="M171" s="2" t="str">
        <f>IF(U171=2,K171,IF(W171=2,K171-SUM(M$8:M170),IF(X171=2,K171-SUM(M$8:M170),IF(X170=2,1-SUM(M$8:M170)," "))))</f>
        <v xml:space="preserve"> </v>
      </c>
      <c r="N171" s="1" t="str">
        <f t="shared" si="51"/>
        <v xml:space="preserve"> </v>
      </c>
      <c r="P171" s="3" t="str">
        <f>IF(O171="Plus",$K171,IF(O171="Basis",$K171-SUM(P$8:P170),IF(O171="Breedte",$K171-SUM(P$8:P170),IF(O170="Breedte",1-SUM(P$8:P170)," "))))</f>
        <v xml:space="preserve"> </v>
      </c>
      <c r="Q171" s="57" t="str">
        <f t="shared" si="67"/>
        <v/>
      </c>
      <c r="R171" s="124">
        <f t="shared" si="66"/>
        <v>151</v>
      </c>
      <c r="S171" s="12">
        <f t="shared" si="52"/>
        <v>47</v>
      </c>
      <c r="T171" s="18">
        <f t="shared" si="53"/>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4"/>
        <v>1</v>
      </c>
      <c r="Z171" s="12">
        <f t="shared" si="55"/>
        <v>1</v>
      </c>
      <c r="AA171" s="12">
        <f t="shared" si="56"/>
        <v>1</v>
      </c>
      <c r="AB171" s="12">
        <f t="shared" si="57"/>
        <v>1</v>
      </c>
      <c r="AD171" s="12">
        <f t="shared" si="58"/>
        <v>47</v>
      </c>
      <c r="AE171" s="18">
        <f t="shared" si="59"/>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60"/>
        <v>1</v>
      </c>
      <c r="AK171" s="12">
        <f t="shared" si="61"/>
        <v>1</v>
      </c>
      <c r="AL171" s="12">
        <f t="shared" si="62"/>
        <v>1</v>
      </c>
      <c r="AM171" s="12">
        <f t="shared" si="63"/>
        <v>1</v>
      </c>
    </row>
    <row r="172" spans="1:39" ht="12" customHeight="1" x14ac:dyDescent="0.15">
      <c r="A172" s="5">
        <f t="shared" si="47"/>
        <v>0</v>
      </c>
      <c r="B172" s="5">
        <f t="shared" si="48"/>
        <v>0</v>
      </c>
      <c r="C172" s="14">
        <f t="shared" si="64"/>
        <v>46</v>
      </c>
      <c r="F172" s="242">
        <f>VLOOKUP(C172,Blad1!$A:$C,3,0)</f>
        <v>151</v>
      </c>
      <c r="G172" s="67" t="str">
        <f t="shared" si="65"/>
        <v/>
      </c>
      <c r="H172" s="4" t="str">
        <f>IF(G172="I",$K172,IF(G172="II",$K172-SUM(H$8:H171),IF(G172="III",$K172-SUM(H$8:H171),IF(G172="IV",$K172-SUM(H$8:H171),IF(G172="V",1-SUM(H$8:H171)," ")))))</f>
        <v xml:space="preserve"> </v>
      </c>
      <c r="I172" s="68" t="str">
        <f t="shared" si="68"/>
        <v/>
      </c>
      <c r="J172" s="43" t="str">
        <f>IF(I172="A",$K172,IF(I172="B",$K172-SUM(J$8:J171),IF(I172="C",$K172-SUM(J$8:J171),IF(I172="D",$K172-SUM(J$8:J171),IF(I172="E",1-SUM(J$8:J171)," ")))))</f>
        <v xml:space="preserve"> </v>
      </c>
      <c r="K172" s="1">
        <f>IF(C$4=0,0,(SUM(D$8:D172)/C$4))</f>
        <v>0</v>
      </c>
      <c r="L172" s="9" t="str">
        <f t="shared" si="50"/>
        <v xml:space="preserve"> </v>
      </c>
      <c r="M172" s="2" t="str">
        <f>IF(U172=2,K172,IF(W172=2,K172-SUM(M$8:M171),IF(X172=2,K172-SUM(M$8:M171),IF(X171=2,1-SUM(M$8:M171)," "))))</f>
        <v xml:space="preserve"> </v>
      </c>
      <c r="N172" s="1" t="str">
        <f t="shared" si="51"/>
        <v xml:space="preserve"> </v>
      </c>
      <c r="P172" s="3" t="str">
        <f>IF(O172="Plus",$K172,IF(O172="Basis",$K172-SUM(P$8:P171),IF(O172="Breedte",$K172-SUM(P$8:P171),IF(O171="Breedte",1-SUM(P$8:P171)," "))))</f>
        <v xml:space="preserve"> </v>
      </c>
      <c r="Q172" s="57" t="str">
        <f t="shared" si="67"/>
        <v/>
      </c>
      <c r="R172" s="124">
        <f t="shared" si="66"/>
        <v>151</v>
      </c>
      <c r="S172" s="12">
        <f t="shared" si="52"/>
        <v>46</v>
      </c>
      <c r="T172" s="18">
        <f t="shared" si="53"/>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4"/>
        <v>1</v>
      </c>
      <c r="Z172" s="12">
        <f t="shared" si="55"/>
        <v>1</v>
      </c>
      <c r="AA172" s="12">
        <f t="shared" si="56"/>
        <v>1</v>
      </c>
      <c r="AB172" s="12">
        <f t="shared" si="57"/>
        <v>1</v>
      </c>
      <c r="AD172" s="12">
        <f t="shared" si="58"/>
        <v>46</v>
      </c>
      <c r="AE172" s="18">
        <f t="shared" si="59"/>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60"/>
        <v>1</v>
      </c>
      <c r="AK172" s="12">
        <f t="shared" si="61"/>
        <v>1</v>
      </c>
      <c r="AL172" s="12">
        <f t="shared" si="62"/>
        <v>1</v>
      </c>
      <c r="AM172" s="12">
        <f t="shared" si="63"/>
        <v>1</v>
      </c>
    </row>
    <row r="173" spans="1:39" ht="12" customHeight="1" x14ac:dyDescent="0.15">
      <c r="A173" s="5">
        <f t="shared" si="47"/>
        <v>25</v>
      </c>
      <c r="B173" s="5">
        <f t="shared" si="48"/>
        <v>0</v>
      </c>
      <c r="C173" s="14">
        <f t="shared" si="64"/>
        <v>45</v>
      </c>
      <c r="F173" s="242">
        <f>VLOOKUP(C173,Blad1!$A:$C,3,0)</f>
        <v>150</v>
      </c>
      <c r="G173" s="67" t="str">
        <f t="shared" si="65"/>
        <v/>
      </c>
      <c r="H173" s="4" t="str">
        <f>IF(G173="I",$K173,IF(G173="II",$K173-SUM(H$8:H172),IF(G173="III",$K173-SUM(H$8:H172),IF(G173="IV",$K173-SUM(H$8:H172),IF(G173="V",1-SUM(H$8:H172)," ")))))</f>
        <v xml:space="preserve"> </v>
      </c>
      <c r="I173" s="68" t="str">
        <f t="shared" si="68"/>
        <v>A</v>
      </c>
      <c r="J173" s="43">
        <f>IF(I173="A",$K173,IF(I173="B",$K173-SUM(J$8:J172),IF(I173="C",$K173-SUM(J$8:J172),IF(I173="D",$K173-SUM(J$8:J172),IF(I173="E",1-SUM(J$8:J172)," ")))))</f>
        <v>0</v>
      </c>
      <c r="K173" s="1">
        <f>IF(C$4=0,0,(SUM(D$8:D173)/C$4))</f>
        <v>0</v>
      </c>
      <c r="L173" s="9" t="str">
        <f t="shared" si="50"/>
        <v xml:space="preserve"> </v>
      </c>
      <c r="M173" s="2" t="str">
        <f>IF(U173=2,K173,IF(W173=2,K173-SUM(M$8:M172),IF(X173=2,K173-SUM(M$8:M172),IF(X172=2,1-SUM(M$8:M172)," "))))</f>
        <v xml:space="preserve"> </v>
      </c>
      <c r="N173" s="1" t="str">
        <f t="shared" si="51"/>
        <v xml:space="preserve"> </v>
      </c>
      <c r="P173" s="3" t="str">
        <f>IF(O173="Plus",$K173,IF(O173="Basis",$K173-SUM(P$8:P172),IF(O173="Breedte",$K173-SUM(P$8:P172),IF(O172="Breedte",1-SUM(P$8:P172)," "))))</f>
        <v xml:space="preserve"> </v>
      </c>
      <c r="Q173" s="57" t="str">
        <f t="shared" si="67"/>
        <v/>
      </c>
      <c r="R173" s="124">
        <f t="shared" si="66"/>
        <v>150</v>
      </c>
      <c r="S173" s="12">
        <f t="shared" si="52"/>
        <v>45</v>
      </c>
      <c r="T173" s="18">
        <f t="shared" si="53"/>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4"/>
        <v>1</v>
      </c>
      <c r="Z173" s="12">
        <f t="shared" si="55"/>
        <v>1</v>
      </c>
      <c r="AA173" s="12">
        <f t="shared" si="56"/>
        <v>1</v>
      </c>
      <c r="AB173" s="12">
        <f t="shared" si="57"/>
        <v>1</v>
      </c>
      <c r="AD173" s="12">
        <f t="shared" si="58"/>
        <v>45</v>
      </c>
      <c r="AE173" s="18">
        <f t="shared" si="59"/>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60"/>
        <v>1</v>
      </c>
      <c r="AK173" s="12">
        <f t="shared" si="61"/>
        <v>1</v>
      </c>
      <c r="AL173" s="12">
        <f t="shared" si="62"/>
        <v>1</v>
      </c>
      <c r="AM173" s="12">
        <f t="shared" si="63"/>
        <v>1</v>
      </c>
    </row>
    <row r="174" spans="1:39" ht="12" customHeight="1" x14ac:dyDescent="0.15">
      <c r="A174" s="5">
        <f t="shared" si="47"/>
        <v>0</v>
      </c>
      <c r="B174" s="5">
        <f t="shared" si="48"/>
        <v>0</v>
      </c>
      <c r="C174" s="14">
        <f t="shared" si="64"/>
        <v>44</v>
      </c>
      <c r="F174" s="242">
        <f>VLOOKUP(C174,Blad1!$A:$C,3,0)</f>
        <v>149</v>
      </c>
      <c r="G174" s="67" t="str">
        <f t="shared" si="65"/>
        <v/>
      </c>
      <c r="H174" s="4" t="str">
        <f>IF(G174="I",$K174,IF(G174="II",$K174-SUM(H$8:H173),IF(G174="III",$K174-SUM(H$8:H173),IF(G174="IV",$K174-SUM(H$8:H173),IF(G174="V",1-SUM(H$8:H173)," ")))))</f>
        <v xml:space="preserve"> </v>
      </c>
      <c r="I174" s="68" t="str">
        <f t="shared" si="68"/>
        <v/>
      </c>
      <c r="J174" s="43" t="str">
        <f>IF(I174="A",$K174,IF(I174="B",$K174-SUM(J$8:J173),IF(I174="C",$K174-SUM(J$8:J173),IF(I174="D",$K174-SUM(J$8:J173),IF(I174="E",1-SUM(J$8:J173)," ")))))</f>
        <v xml:space="preserve"> </v>
      </c>
      <c r="K174" s="1">
        <f>IF(C$4=0,0,(SUM(D$8:D174)/C$4))</f>
        <v>0</v>
      </c>
      <c r="L174" s="9" t="str">
        <f t="shared" si="50"/>
        <v xml:space="preserve"> </v>
      </c>
      <c r="M174" s="2" t="str">
        <f>IF(U174=2,K174,IF(W174=2,K174-SUM(M$8:M173),IF(X174=2,K174-SUM(M$8:M173),IF(X173=2,1-SUM(M$8:M173)," "))))</f>
        <v xml:space="preserve"> </v>
      </c>
      <c r="N174" s="1" t="str">
        <f t="shared" si="51"/>
        <v xml:space="preserve"> </v>
      </c>
      <c r="P174" s="3" t="str">
        <f>IF(O174="Plus",$K174,IF(O174="Basis",$K174-SUM(P$8:P173),IF(O174="Breedte",$K174-SUM(P$8:P173),IF(O173="Breedte",1-SUM(P$8:P173)," "))))</f>
        <v xml:space="preserve"> </v>
      </c>
      <c r="Q174" s="57" t="str">
        <f t="shared" si="67"/>
        <v/>
      </c>
      <c r="R174" s="124">
        <f t="shared" si="66"/>
        <v>149</v>
      </c>
      <c r="S174" s="12">
        <f t="shared" si="52"/>
        <v>44</v>
      </c>
      <c r="T174" s="18">
        <f t="shared" si="53"/>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4"/>
        <v>1</v>
      </c>
      <c r="Z174" s="12">
        <f t="shared" si="55"/>
        <v>1</v>
      </c>
      <c r="AA174" s="12">
        <f t="shared" si="56"/>
        <v>1</v>
      </c>
      <c r="AB174" s="12">
        <f t="shared" si="57"/>
        <v>1</v>
      </c>
      <c r="AD174" s="12">
        <f t="shared" si="58"/>
        <v>44</v>
      </c>
      <c r="AE174" s="18">
        <f t="shared" si="59"/>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60"/>
        <v>1</v>
      </c>
      <c r="AK174" s="12">
        <f t="shared" si="61"/>
        <v>1</v>
      </c>
      <c r="AL174" s="12">
        <f t="shared" si="62"/>
        <v>1</v>
      </c>
      <c r="AM174" s="12">
        <f t="shared" si="63"/>
        <v>1</v>
      </c>
    </row>
    <row r="175" spans="1:39" ht="12" customHeight="1" x14ac:dyDescent="0.15">
      <c r="A175" s="5">
        <f t="shared" si="47"/>
        <v>0</v>
      </c>
      <c r="B175" s="5">
        <f t="shared" si="48"/>
        <v>0</v>
      </c>
      <c r="C175" s="14">
        <f t="shared" si="64"/>
        <v>43</v>
      </c>
      <c r="F175" s="242">
        <f>VLOOKUP(C175,Blad1!$A:$C,3,0)</f>
        <v>149</v>
      </c>
      <c r="G175" s="67" t="str">
        <f t="shared" si="65"/>
        <v/>
      </c>
      <c r="H175" s="4" t="str">
        <f>IF(G175="I",$K175,IF(G175="II",$K175-SUM(H$8:H174),IF(G175="III",$K175-SUM(H$8:H174),IF(G175="IV",$K175-SUM(H$8:H174),IF(G175="V",1-SUM(H$8:H174)," ")))))</f>
        <v xml:space="preserve"> </v>
      </c>
      <c r="I175" s="68" t="str">
        <f t="shared" si="68"/>
        <v/>
      </c>
      <c r="J175" s="43" t="str">
        <f>IF(I175="A",$K175,IF(I175="B",$K175-SUM(J$8:J174),IF(I175="C",$K175-SUM(J$8:J174),IF(I175="D",$K175-SUM(J$8:J174),IF(I175="E",1-SUM(J$8:J174)," ")))))</f>
        <v xml:space="preserve"> </v>
      </c>
      <c r="K175" s="1">
        <f>IF(C$4=0,0,(SUM(D$8:D175)/C$4))</f>
        <v>0</v>
      </c>
      <c r="L175" s="9" t="str">
        <f t="shared" si="50"/>
        <v xml:space="preserve"> </v>
      </c>
      <c r="M175" s="2" t="str">
        <f>IF(U175=2,K175,IF(W175=2,K175-SUM(M$8:M174),IF(X175=2,K175-SUM(M$8:M174),IF(X174=2,1-SUM(M$8:M174)," "))))</f>
        <v xml:space="preserve"> </v>
      </c>
      <c r="N175" s="1" t="str">
        <f t="shared" si="51"/>
        <v xml:space="preserve"> </v>
      </c>
      <c r="P175" s="3" t="str">
        <f>IF(O175="Plus",$K175,IF(O175="Basis",$K175-SUM(P$8:P174),IF(O175="Breedte",$K175-SUM(P$8:P174),IF(O174="Breedte",1-SUM(P$8:P174)," "))))</f>
        <v xml:space="preserve"> </v>
      </c>
      <c r="Q175" s="57" t="str">
        <f t="shared" si="67"/>
        <v/>
      </c>
      <c r="R175" s="124">
        <f t="shared" si="66"/>
        <v>149</v>
      </c>
      <c r="S175" s="12">
        <f t="shared" si="52"/>
        <v>43</v>
      </c>
      <c r="T175" s="18">
        <f t="shared" si="53"/>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4"/>
        <v>1</v>
      </c>
      <c r="Z175" s="12">
        <f t="shared" si="55"/>
        <v>1</v>
      </c>
      <c r="AA175" s="12">
        <f t="shared" si="56"/>
        <v>1</v>
      </c>
      <c r="AB175" s="12">
        <f t="shared" si="57"/>
        <v>1</v>
      </c>
      <c r="AD175" s="12">
        <f t="shared" si="58"/>
        <v>43</v>
      </c>
      <c r="AE175" s="18">
        <f t="shared" si="59"/>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60"/>
        <v>1</v>
      </c>
      <c r="AK175" s="12">
        <f t="shared" si="61"/>
        <v>1</v>
      </c>
      <c r="AL175" s="12">
        <f t="shared" si="62"/>
        <v>1</v>
      </c>
      <c r="AM175" s="12">
        <f t="shared" si="63"/>
        <v>1</v>
      </c>
    </row>
    <row r="176" spans="1:39" ht="12" customHeight="1" x14ac:dyDescent="0.15">
      <c r="A176" s="5">
        <f t="shared" si="47"/>
        <v>0</v>
      </c>
      <c r="B176" s="5">
        <f t="shared" si="48"/>
        <v>0</v>
      </c>
      <c r="C176" s="14">
        <f t="shared" si="64"/>
        <v>42</v>
      </c>
      <c r="F176" s="242">
        <f>VLOOKUP(C176,Blad1!$A:$C,3,0)</f>
        <v>148</v>
      </c>
      <c r="G176" s="67" t="str">
        <f t="shared" si="65"/>
        <v/>
      </c>
      <c r="H176" s="4" t="str">
        <f>IF(G176="I",$K176,IF(G176="II",$K176-SUM(H$8:H175),IF(G176="III",$K176-SUM(H$8:H175),IF(G176="IV",$K176-SUM(H$8:H175),IF(G176="V",1-SUM(H$8:H175)," ")))))</f>
        <v xml:space="preserve"> </v>
      </c>
      <c r="I176" s="68" t="str">
        <f t="shared" si="68"/>
        <v/>
      </c>
      <c r="J176" s="43" t="str">
        <f>IF(I176="A",$K176,IF(I176="B",$K176-SUM(J$8:J175),IF(I176="C",$K176-SUM(J$8:J175),IF(I176="D",$K176-SUM(J$8:J175),IF(I176="E",1-SUM(J$8:J175)," ")))))</f>
        <v xml:space="preserve"> </v>
      </c>
      <c r="K176" s="1">
        <f>IF(C$4=0,0,(SUM(D$8:D176)/C$4))</f>
        <v>0</v>
      </c>
      <c r="L176" s="9" t="str">
        <f t="shared" si="50"/>
        <v xml:space="preserve"> </v>
      </c>
      <c r="M176" s="2" t="str">
        <f>IF(U176=2,K176,IF(W176=2,K176-SUM(M$8:M175),IF(X176=2,K176-SUM(M$8:M175),IF(X175=2,1-SUM(M$8:M175)," "))))</f>
        <v xml:space="preserve"> </v>
      </c>
      <c r="N176" s="1" t="str">
        <f t="shared" si="51"/>
        <v xml:space="preserve"> </v>
      </c>
      <c r="P176" s="3" t="str">
        <f>IF(O176="Plus",$K176,IF(O176="Basis",$K176-SUM(P$8:P175),IF(O176="Breedte",$K176-SUM(P$8:P175),IF(O175="Breedte",1-SUM(P$8:P175)," "))))</f>
        <v xml:space="preserve"> </v>
      </c>
      <c r="Q176" s="57" t="str">
        <f t="shared" si="67"/>
        <v/>
      </c>
      <c r="R176" s="124">
        <f t="shared" si="66"/>
        <v>148</v>
      </c>
      <c r="S176" s="12">
        <f t="shared" si="52"/>
        <v>42</v>
      </c>
      <c r="T176" s="18">
        <f t="shared" si="53"/>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4"/>
        <v>1</v>
      </c>
      <c r="Z176" s="12">
        <f t="shared" si="55"/>
        <v>1</v>
      </c>
      <c r="AA176" s="12">
        <f t="shared" si="56"/>
        <v>1</v>
      </c>
      <c r="AB176" s="12">
        <f t="shared" si="57"/>
        <v>1</v>
      </c>
      <c r="AD176" s="12">
        <f t="shared" si="58"/>
        <v>42</v>
      </c>
      <c r="AE176" s="18">
        <f t="shared" si="59"/>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60"/>
        <v>1</v>
      </c>
      <c r="AK176" s="12">
        <f t="shared" si="61"/>
        <v>1</v>
      </c>
      <c r="AL176" s="12">
        <f t="shared" si="62"/>
        <v>1</v>
      </c>
      <c r="AM176" s="12">
        <f t="shared" si="63"/>
        <v>1</v>
      </c>
    </row>
    <row r="177" spans="1:39" ht="12" customHeight="1" x14ac:dyDescent="0.15">
      <c r="A177" s="5">
        <f t="shared" si="47"/>
        <v>0</v>
      </c>
      <c r="B177" s="5">
        <f t="shared" si="48"/>
        <v>0</v>
      </c>
      <c r="C177" s="14">
        <f t="shared" si="64"/>
        <v>41</v>
      </c>
      <c r="F177" s="242">
        <f>VLOOKUP(C177,Blad1!$A:$C,3,0)</f>
        <v>148</v>
      </c>
      <c r="G177" s="67" t="str">
        <f t="shared" si="65"/>
        <v/>
      </c>
      <c r="H177" s="4" t="str">
        <f>IF(G177="I",$K177,IF(G177="II",$K177-SUM(H$8:H176),IF(G177="III",$K177-SUM(H$8:H176),IF(G177="IV",$K177-SUM(H$8:H176),IF(G177="V",1-SUM(H$8:H176)," ")))))</f>
        <v xml:space="preserve"> </v>
      </c>
      <c r="I177" s="68" t="str">
        <f t="shared" si="68"/>
        <v/>
      </c>
      <c r="J177" s="43" t="str">
        <f>IF(I177="A",$K177,IF(I177="B",$K177-SUM(J$8:J176),IF(I177="C",$K177-SUM(J$8:J176),IF(I177="D",$K177-SUM(J$8:J176),IF(I177="E",1-SUM(J$8:J176)," ")))))</f>
        <v xml:space="preserve"> </v>
      </c>
      <c r="K177" s="1">
        <f>IF(C$4=0,0,(SUM(D$8:D177)/C$4))</f>
        <v>0</v>
      </c>
      <c r="L177" s="9" t="str">
        <f t="shared" si="50"/>
        <v xml:space="preserve"> </v>
      </c>
      <c r="M177" s="2" t="str">
        <f>IF(U177=2,K177,IF(W177=2,K177-SUM(M$8:M176),IF(X177=2,K177-SUM(M$8:M176),IF(X176=2,1-SUM(M$8:M176)," "))))</f>
        <v xml:space="preserve"> </v>
      </c>
      <c r="N177" s="1" t="str">
        <f t="shared" si="51"/>
        <v xml:space="preserve"> </v>
      </c>
      <c r="P177" s="3" t="str">
        <f>IF(O177="Plus",$K177,IF(O177="Basis",$K177-SUM(P$8:P176),IF(O177="Breedte",$K177-SUM(P$8:P176),IF(O176="Breedte",1-SUM(P$8:P176)," "))))</f>
        <v xml:space="preserve"> </v>
      </c>
      <c r="Q177" s="57" t="str">
        <f t="shared" si="67"/>
        <v/>
      </c>
      <c r="R177" s="124">
        <f t="shared" si="66"/>
        <v>148</v>
      </c>
      <c r="S177" s="12">
        <f t="shared" si="52"/>
        <v>41</v>
      </c>
      <c r="T177" s="18">
        <f t="shared" si="53"/>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4"/>
        <v>1</v>
      </c>
      <c r="Z177" s="12">
        <f t="shared" si="55"/>
        <v>1</v>
      </c>
      <c r="AA177" s="12">
        <f t="shared" si="56"/>
        <v>1</v>
      </c>
      <c r="AB177" s="12">
        <f t="shared" si="57"/>
        <v>1</v>
      </c>
      <c r="AD177" s="12">
        <f t="shared" si="58"/>
        <v>41</v>
      </c>
      <c r="AE177" s="18">
        <f t="shared" si="59"/>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60"/>
        <v>1</v>
      </c>
      <c r="AK177" s="12">
        <f t="shared" si="61"/>
        <v>1</v>
      </c>
      <c r="AL177" s="12">
        <f t="shared" si="62"/>
        <v>1</v>
      </c>
      <c r="AM177" s="12">
        <f t="shared" si="63"/>
        <v>1</v>
      </c>
    </row>
    <row r="178" spans="1:39" ht="12" customHeight="1" x14ac:dyDescent="0.15">
      <c r="A178" s="5">
        <f t="shared" si="47"/>
        <v>0</v>
      </c>
      <c r="B178" s="5">
        <f t="shared" si="48"/>
        <v>0</v>
      </c>
      <c r="C178" s="14">
        <f t="shared" si="64"/>
        <v>40</v>
      </c>
      <c r="F178" s="242">
        <f>VLOOKUP(C178,Blad1!$A:$C,3,0)</f>
        <v>147</v>
      </c>
      <c r="G178" s="67" t="str">
        <f t="shared" si="65"/>
        <v/>
      </c>
      <c r="H178" s="4" t="str">
        <f>IF(G178="I",$K178,IF(G178="II",$K178-SUM(H$8:H177),IF(G178="III",$K178-SUM(H$8:H177),IF(G178="IV",$K178-SUM(H$8:H177),IF(G178="V",1-SUM(H$8:H177)," ")))))</f>
        <v xml:space="preserve"> </v>
      </c>
      <c r="I178" s="68" t="str">
        <f t="shared" si="68"/>
        <v/>
      </c>
      <c r="J178" s="43" t="str">
        <f>IF(I178="A",$K178,IF(I178="B",$K178-SUM(J$8:J177),IF(I178="C",$K178-SUM(J$8:J177),IF(I178="D",$K178-SUM(J$8:J177),IF(I178="E",1-SUM(J$8:J177)," ")))))</f>
        <v xml:space="preserve"> </v>
      </c>
      <c r="K178" s="1">
        <f>IF(C$4=0,0,(SUM(D$8:D178)/C$4))</f>
        <v>0</v>
      </c>
      <c r="L178" s="9" t="str">
        <f t="shared" si="50"/>
        <v xml:space="preserve"> </v>
      </c>
      <c r="M178" s="2" t="str">
        <f>IF(U178=2,K178,IF(W178=2,K178-SUM(M$8:M177),IF(X178=2,K178-SUM(M$8:M177),IF(X177=2,1-SUM(M$8:M177)," "))))</f>
        <v xml:space="preserve"> </v>
      </c>
      <c r="N178" s="1" t="str">
        <f t="shared" si="51"/>
        <v xml:space="preserve"> </v>
      </c>
      <c r="P178" s="3" t="str">
        <f>IF(O178="Plus",$K178,IF(O178="Basis",$K178-SUM(P$8:P177),IF(O178="Breedte",$K178-SUM(P$8:P177),IF(O177="Breedte",1-SUM(P$8:P177)," "))))</f>
        <v xml:space="preserve"> </v>
      </c>
      <c r="Q178" s="57" t="str">
        <f t="shared" si="67"/>
        <v/>
      </c>
      <c r="R178" s="124">
        <f t="shared" si="66"/>
        <v>147</v>
      </c>
      <c r="S178" s="12">
        <f t="shared" si="52"/>
        <v>40</v>
      </c>
      <c r="T178" s="18">
        <f t="shared" si="53"/>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4"/>
        <v>1</v>
      </c>
      <c r="Z178" s="12">
        <f t="shared" si="55"/>
        <v>1</v>
      </c>
      <c r="AA178" s="12">
        <f t="shared" si="56"/>
        <v>1</v>
      </c>
      <c r="AB178" s="12">
        <f t="shared" si="57"/>
        <v>1</v>
      </c>
      <c r="AD178" s="12">
        <f t="shared" si="58"/>
        <v>40</v>
      </c>
      <c r="AE178" s="18">
        <f t="shared" si="59"/>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60"/>
        <v>1</v>
      </c>
      <c r="AK178" s="12">
        <f t="shared" si="61"/>
        <v>1</v>
      </c>
      <c r="AL178" s="12">
        <f t="shared" si="62"/>
        <v>1</v>
      </c>
      <c r="AM178" s="12">
        <f t="shared" si="63"/>
        <v>1</v>
      </c>
    </row>
    <row r="179" spans="1:39" ht="12" customHeight="1" x14ac:dyDescent="0.15">
      <c r="A179" s="5">
        <f t="shared" si="47"/>
        <v>0</v>
      </c>
      <c r="B179" s="5">
        <f t="shared" si="48"/>
        <v>0</v>
      </c>
      <c r="C179" s="14">
        <f t="shared" si="64"/>
        <v>39</v>
      </c>
      <c r="F179" s="242">
        <f>VLOOKUP(C179,Blad1!$A:$C,3,0)</f>
        <v>147</v>
      </c>
      <c r="G179" s="67" t="str">
        <f t="shared" si="65"/>
        <v/>
      </c>
      <c r="H179" s="4" t="str">
        <f>IF(G179="I",$K179,IF(G179="II",$K179-SUM(H$8:H178),IF(G179="III",$K179-SUM(H$8:H178),IF(G179="IV",$K179-SUM(H$8:H178),IF(G179="V",1-SUM(H$8:H178)," ")))))</f>
        <v xml:space="preserve"> </v>
      </c>
      <c r="I179" s="68" t="str">
        <f t="shared" si="68"/>
        <v/>
      </c>
      <c r="J179" s="43" t="str">
        <f>IF(I179="A",$K179,IF(I179="B",$K179-SUM(J$8:J178),IF(I179="C",$K179-SUM(J$8:J178),IF(I179="D",$K179-SUM(J$8:J178),IF(I179="E",1-SUM(J$8:J178)," ")))))</f>
        <v xml:space="preserve"> </v>
      </c>
      <c r="K179" s="1">
        <f>IF(C$4=0,0,(SUM(D$8:D179)/C$4))</f>
        <v>0</v>
      </c>
      <c r="L179" s="9" t="str">
        <f t="shared" si="50"/>
        <v xml:space="preserve"> </v>
      </c>
      <c r="M179" s="2" t="str">
        <f>IF(U179=2,K179,IF(W179=2,K179-SUM(M$8:M178),IF(X179=2,K179-SUM(M$8:M178),IF(X178=2,1-SUM(M$8:M178)," "))))</f>
        <v xml:space="preserve"> </v>
      </c>
      <c r="N179" s="1" t="str">
        <f t="shared" si="51"/>
        <v xml:space="preserve"> </v>
      </c>
      <c r="P179" s="3" t="str">
        <f>IF(O179="Plus",$K179,IF(O179="Basis",$K179-SUM(P$8:P178),IF(O179="Breedte",$K179-SUM(P$8:P178),IF(O178="Breedte",1-SUM(P$8:P178)," "))))</f>
        <v xml:space="preserve"> </v>
      </c>
      <c r="Q179" s="57" t="str">
        <f t="shared" si="67"/>
        <v/>
      </c>
      <c r="R179" s="124">
        <f t="shared" si="66"/>
        <v>147</v>
      </c>
      <c r="S179" s="12">
        <f t="shared" si="52"/>
        <v>39</v>
      </c>
      <c r="T179" s="18">
        <f t="shared" si="53"/>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4"/>
        <v>1</v>
      </c>
      <c r="Z179" s="12">
        <f t="shared" si="55"/>
        <v>1</v>
      </c>
      <c r="AA179" s="12">
        <f t="shared" si="56"/>
        <v>1</v>
      </c>
      <c r="AB179" s="12">
        <f t="shared" si="57"/>
        <v>1</v>
      </c>
      <c r="AD179" s="12">
        <f t="shared" si="58"/>
        <v>39</v>
      </c>
      <c r="AE179" s="18">
        <f t="shared" si="59"/>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60"/>
        <v>1</v>
      </c>
      <c r="AK179" s="12">
        <f t="shared" si="61"/>
        <v>1</v>
      </c>
      <c r="AL179" s="12">
        <f t="shared" si="62"/>
        <v>1</v>
      </c>
      <c r="AM179" s="12">
        <f t="shared" si="63"/>
        <v>1</v>
      </c>
    </row>
    <row r="180" spans="1:39" ht="12" customHeight="1" x14ac:dyDescent="0.15">
      <c r="A180" s="5">
        <f t="shared" si="47"/>
        <v>0</v>
      </c>
      <c r="B180" s="5">
        <f t="shared" si="48"/>
        <v>0</v>
      </c>
      <c r="C180" s="14">
        <f t="shared" si="64"/>
        <v>38</v>
      </c>
      <c r="F180" s="242">
        <f>VLOOKUP(C180,Blad1!$A:$C,3,0)</f>
        <v>146</v>
      </c>
      <c r="G180" s="67" t="str">
        <f t="shared" si="65"/>
        <v/>
      </c>
      <c r="H180" s="4" t="str">
        <f>IF(G180="I",$K180,IF(G180="II",$K180-SUM(H$8:H179),IF(G180="III",$K180-SUM(H$8:H179),IF(G180="IV",$K180-SUM(H$8:H179),IF(G180="V",1-SUM(H$8:H179)," ")))))</f>
        <v xml:space="preserve"> </v>
      </c>
      <c r="I180" s="68" t="str">
        <f t="shared" si="68"/>
        <v/>
      </c>
      <c r="J180" s="43" t="str">
        <f>IF(I180="A",$K180,IF(I180="B",$K180-SUM(J$8:J179),IF(I180="C",$K180-SUM(J$8:J179),IF(I180="D",$K180-SUM(J$8:J179),IF(I180="E",1-SUM(J$8:J179)," ")))))</f>
        <v xml:space="preserve"> </v>
      </c>
      <c r="K180" s="1">
        <f>IF(C$4=0,0,(SUM(D$8:D180)/C$4))</f>
        <v>0</v>
      </c>
      <c r="L180" s="9" t="str">
        <f t="shared" si="50"/>
        <v xml:space="preserve"> </v>
      </c>
      <c r="M180" s="2" t="str">
        <f>IF(U180=2,K180,IF(W180=2,K180-SUM(M$8:M179),IF(X180=2,K180-SUM(M$8:M179),IF(X179=2,1-SUM(M$8:M179)," "))))</f>
        <v xml:space="preserve"> </v>
      </c>
      <c r="N180" s="1" t="str">
        <f t="shared" si="51"/>
        <v xml:space="preserve"> </v>
      </c>
      <c r="P180" s="3" t="str">
        <f>IF(O180="Plus",$K180,IF(O180="Basis",$K180-SUM(P$8:P179),IF(O180="Breedte",$K180-SUM(P$8:P179),IF(O179="Breedte",1-SUM(P$8:P179)," "))))</f>
        <v xml:space="preserve"> </v>
      </c>
      <c r="Q180" s="57" t="str">
        <f t="shared" si="67"/>
        <v/>
      </c>
      <c r="R180" s="124">
        <f t="shared" si="66"/>
        <v>146</v>
      </c>
      <c r="S180" s="12">
        <f t="shared" si="52"/>
        <v>38</v>
      </c>
      <c r="T180" s="18">
        <f t="shared" si="53"/>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4"/>
        <v>1</v>
      </c>
      <c r="Z180" s="12">
        <f t="shared" si="55"/>
        <v>1</v>
      </c>
      <c r="AA180" s="12">
        <f t="shared" si="56"/>
        <v>1</v>
      </c>
      <c r="AB180" s="12">
        <f t="shared" si="57"/>
        <v>1</v>
      </c>
      <c r="AD180" s="12">
        <f t="shared" si="58"/>
        <v>38</v>
      </c>
      <c r="AE180" s="18">
        <f t="shared" si="59"/>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60"/>
        <v>1</v>
      </c>
      <c r="AK180" s="12">
        <f t="shared" si="61"/>
        <v>1</v>
      </c>
      <c r="AL180" s="12">
        <f t="shared" si="62"/>
        <v>1</v>
      </c>
      <c r="AM180" s="12">
        <f t="shared" si="63"/>
        <v>1</v>
      </c>
    </row>
    <row r="181" spans="1:39" ht="12" customHeight="1" x14ac:dyDescent="0.15">
      <c r="A181" s="5">
        <f t="shared" si="47"/>
        <v>0</v>
      </c>
      <c r="B181" s="5">
        <f t="shared" si="48"/>
        <v>0</v>
      </c>
      <c r="C181" s="14">
        <f t="shared" si="64"/>
        <v>37</v>
      </c>
      <c r="F181" s="242">
        <f>VLOOKUP(C181,Blad1!$A:$C,3,0)</f>
        <v>146</v>
      </c>
      <c r="G181" s="67" t="str">
        <f t="shared" si="65"/>
        <v/>
      </c>
      <c r="H181" s="4" t="str">
        <f>IF(G181="I",$K181,IF(G181="II",$K181-SUM(H$8:H180),IF(G181="III",$K181-SUM(H$8:H180),IF(G181="IV",$K181-SUM(H$8:H180),IF(G181="V",1-SUM(H$8:H180)," ")))))</f>
        <v xml:space="preserve"> </v>
      </c>
      <c r="I181" s="68" t="str">
        <f t="shared" si="68"/>
        <v/>
      </c>
      <c r="J181" s="43" t="str">
        <f>IF(I181="A",$K181,IF(I181="B",$K181-SUM(J$8:J180),IF(I181="C",$K181-SUM(J$8:J180),IF(I181="D",$K181-SUM(J$8:J180),IF(I181="E",1-SUM(J$8:J180)," ")))))</f>
        <v xml:space="preserve"> </v>
      </c>
      <c r="K181" s="1">
        <f>IF(C$4=0,0,(SUM(D$8:D181)/C$4))</f>
        <v>0</v>
      </c>
      <c r="L181" s="9" t="str">
        <f t="shared" si="50"/>
        <v xml:space="preserve"> </v>
      </c>
      <c r="M181" s="2" t="str">
        <f>IF(U181=2,K181,IF(W181=2,K181-SUM(M$8:M180),IF(X181=2,K181-SUM(M$8:M180),IF(X180=2,1-SUM(M$8:M180)," "))))</f>
        <v xml:space="preserve"> </v>
      </c>
      <c r="N181" s="1" t="str">
        <f t="shared" si="51"/>
        <v xml:space="preserve"> </v>
      </c>
      <c r="P181" s="3" t="str">
        <f>IF(O181="Plus",$K181,IF(O181="Basis",$K181-SUM(P$8:P180),IF(O181="Breedte",$K181-SUM(P$8:P180),IF(O180="Breedte",1-SUM(P$8:P180)," "))))</f>
        <v xml:space="preserve"> </v>
      </c>
      <c r="Q181" s="57" t="str">
        <f t="shared" si="67"/>
        <v/>
      </c>
      <c r="R181" s="124">
        <f t="shared" si="66"/>
        <v>146</v>
      </c>
      <c r="S181" s="12">
        <f t="shared" si="52"/>
        <v>37</v>
      </c>
      <c r="T181" s="18">
        <f t="shared" si="53"/>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4"/>
        <v>1</v>
      </c>
      <c r="Z181" s="12">
        <f t="shared" si="55"/>
        <v>1</v>
      </c>
      <c r="AA181" s="12">
        <f t="shared" si="56"/>
        <v>1</v>
      </c>
      <c r="AB181" s="12">
        <f t="shared" si="57"/>
        <v>1</v>
      </c>
      <c r="AD181" s="12">
        <f t="shared" si="58"/>
        <v>37</v>
      </c>
      <c r="AE181" s="18">
        <f t="shared" si="59"/>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60"/>
        <v>1</v>
      </c>
      <c r="AK181" s="12">
        <f t="shared" si="61"/>
        <v>1</v>
      </c>
      <c r="AL181" s="12">
        <f t="shared" si="62"/>
        <v>1</v>
      </c>
      <c r="AM181" s="12">
        <f t="shared" si="63"/>
        <v>1</v>
      </c>
    </row>
    <row r="182" spans="1:39" ht="12" customHeight="1" x14ac:dyDescent="0.15">
      <c r="A182" s="5">
        <f t="shared" si="47"/>
        <v>0</v>
      </c>
      <c r="B182" s="5">
        <f t="shared" si="48"/>
        <v>0</v>
      </c>
      <c r="C182" s="14">
        <f t="shared" si="64"/>
        <v>36</v>
      </c>
      <c r="F182" s="242">
        <f>VLOOKUP(C182,Blad1!$A:$C,3,0)</f>
        <v>145</v>
      </c>
      <c r="G182" s="67" t="str">
        <f t="shared" si="65"/>
        <v/>
      </c>
      <c r="H182" s="4" t="str">
        <f>IF(G182="I",$K182,IF(G182="II",$K182-SUM(H$8:H181),IF(G182="III",$K182-SUM(H$8:H181),IF(G182="IV",$K182-SUM(H$8:H181),IF(G182="V",1-SUM(H$8:H181)," ")))))</f>
        <v xml:space="preserve"> </v>
      </c>
      <c r="I182" s="68" t="str">
        <f t="shared" si="68"/>
        <v/>
      </c>
      <c r="J182" s="43" t="str">
        <f>IF(I182="A",$K182,IF(I182="B",$K182-SUM(J$8:J181),IF(I182="C",$K182-SUM(J$8:J181),IF(I182="D",$K182-SUM(J$8:J181),IF(I182="E",1-SUM(J$8:J181)," ")))))</f>
        <v xml:space="preserve"> </v>
      </c>
      <c r="K182" s="1">
        <f>IF(C$4=0,0,(SUM(D$8:D182)/C$4))</f>
        <v>0</v>
      </c>
      <c r="L182" s="9" t="str">
        <f t="shared" si="50"/>
        <v xml:space="preserve"> </v>
      </c>
      <c r="M182" s="2" t="str">
        <f>IF(U182=2,K182,IF(W182=2,K182-SUM(M$8:M181),IF(X182=2,K182-SUM(M$8:M181),IF(X181=2,1-SUM(M$8:M181)," "))))</f>
        <v xml:space="preserve"> </v>
      </c>
      <c r="N182" s="1" t="str">
        <f t="shared" si="51"/>
        <v xml:space="preserve"> </v>
      </c>
      <c r="P182" s="3" t="str">
        <f>IF(O182="Plus",$K182,IF(O182="Basis",$K182-SUM(P$8:P181),IF(O182="Breedte",$K182-SUM(P$8:P181),IF(O181="Breedte",1-SUM(P$8:P181)," "))))</f>
        <v xml:space="preserve"> </v>
      </c>
      <c r="Q182" s="57" t="str">
        <f t="shared" si="67"/>
        <v/>
      </c>
      <c r="R182" s="124">
        <f t="shared" si="66"/>
        <v>145</v>
      </c>
      <c r="S182" s="12">
        <f t="shared" si="52"/>
        <v>36</v>
      </c>
      <c r="T182" s="18">
        <f t="shared" si="53"/>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4"/>
        <v>1</v>
      </c>
      <c r="Z182" s="12">
        <f t="shared" si="55"/>
        <v>1</v>
      </c>
      <c r="AA182" s="12">
        <f t="shared" si="56"/>
        <v>1</v>
      </c>
      <c r="AB182" s="12">
        <f t="shared" si="57"/>
        <v>1</v>
      </c>
      <c r="AD182" s="12">
        <f t="shared" si="58"/>
        <v>36</v>
      </c>
      <c r="AE182" s="18">
        <f t="shared" si="59"/>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60"/>
        <v>1</v>
      </c>
      <c r="AK182" s="12">
        <f t="shared" si="61"/>
        <v>1</v>
      </c>
      <c r="AL182" s="12">
        <f t="shared" si="62"/>
        <v>1</v>
      </c>
      <c r="AM182" s="12">
        <f t="shared" si="63"/>
        <v>1</v>
      </c>
    </row>
    <row r="183" spans="1:39" ht="12" customHeight="1" x14ac:dyDescent="0.15">
      <c r="A183" s="5">
        <f t="shared" si="47"/>
        <v>25</v>
      </c>
      <c r="B183" s="5">
        <f t="shared" si="48"/>
        <v>0</v>
      </c>
      <c r="C183" s="14">
        <f t="shared" si="64"/>
        <v>35</v>
      </c>
      <c r="F183" s="151">
        <f>VLOOKUP(C183,Blad1!$A:$C,3,0)</f>
        <v>145</v>
      </c>
      <c r="G183" s="67" t="str">
        <f t="shared" si="65"/>
        <v/>
      </c>
      <c r="H183" s="4" t="str">
        <f>IF(G183="I",$K183,IF(G183="II",$K183-SUM(H$8:H182),IF(G183="III",$K183-SUM(H$8:H182),IF(G183="IV",$K183-SUM(H$8:H182),IF(G183="V",1-SUM(H$8:H182)," ")))))</f>
        <v xml:space="preserve"> </v>
      </c>
      <c r="I183" s="68" t="str">
        <f t="shared" si="68"/>
        <v>B</v>
      </c>
      <c r="J183" s="43">
        <f>IF(I183="A",$K183,IF(I183="B",$K183-SUM(J$8:J182),IF(I183="C",$K183-SUM(J$8:J182),IF(I183="D",$K183-SUM(J$8:J182),IF(I183="E",1-SUM(J$8:J182)," ")))))</f>
        <v>0</v>
      </c>
      <c r="K183" s="1">
        <f>IF(C$4=0,0,(SUM(D$8:D183)/C$4))</f>
        <v>0</v>
      </c>
      <c r="L183" s="9" t="str">
        <f t="shared" si="50"/>
        <v xml:space="preserve"> </v>
      </c>
      <c r="M183" s="2" t="str">
        <f>IF(U183=2,K183,IF(W183=2,K183-SUM(M$8:M182),IF(X183=2,K183-SUM(M$8:M182),IF(X182=2,1-SUM(M$8:M182)," "))))</f>
        <v xml:space="preserve"> </v>
      </c>
      <c r="N183" s="1" t="str">
        <f t="shared" si="51"/>
        <v xml:space="preserve"> </v>
      </c>
      <c r="P183" s="3" t="str">
        <f>IF(O183="Plus",$K183,IF(O183="Basis",$K183-SUM(P$8:P182),IF(O183="Breedte",$K183-SUM(P$8:P182),IF(O182="Breedte",1-SUM(P$8:P182)," "))))</f>
        <v xml:space="preserve"> </v>
      </c>
      <c r="Q183" s="57" t="str">
        <f t="shared" si="67"/>
        <v/>
      </c>
      <c r="R183" s="124">
        <f t="shared" si="66"/>
        <v>145</v>
      </c>
      <c r="S183" s="12">
        <f t="shared" si="52"/>
        <v>35</v>
      </c>
      <c r="T183" s="18">
        <f t="shared" si="53"/>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4"/>
        <v>1</v>
      </c>
      <c r="Z183" s="12">
        <f t="shared" si="55"/>
        <v>1</v>
      </c>
      <c r="AA183" s="12">
        <f t="shared" si="56"/>
        <v>1</v>
      </c>
      <c r="AB183" s="12">
        <f t="shared" si="57"/>
        <v>1</v>
      </c>
      <c r="AD183" s="12">
        <f t="shared" si="58"/>
        <v>35</v>
      </c>
      <c r="AE183" s="18">
        <f t="shared" si="59"/>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60"/>
        <v>1</v>
      </c>
      <c r="AK183" s="12">
        <f t="shared" si="61"/>
        <v>1</v>
      </c>
      <c r="AL183" s="12">
        <f t="shared" si="62"/>
        <v>1</v>
      </c>
      <c r="AM183" s="12">
        <f t="shared" si="63"/>
        <v>1</v>
      </c>
    </row>
    <row r="184" spans="1:39" ht="12" customHeight="1" x14ac:dyDescent="0.15">
      <c r="A184" s="5">
        <f t="shared" si="47"/>
        <v>0</v>
      </c>
      <c r="B184" s="5">
        <f t="shared" si="48"/>
        <v>0</v>
      </c>
      <c r="C184" s="14">
        <f t="shared" si="64"/>
        <v>34</v>
      </c>
      <c r="F184" s="151">
        <f>VLOOKUP(C184,Blad1!$A:$C,3,0)</f>
        <v>144</v>
      </c>
      <c r="G184" s="67" t="str">
        <f t="shared" si="65"/>
        <v/>
      </c>
      <c r="H184" s="4" t="str">
        <f>IF(G184="I",$K184,IF(G184="II",$K184-SUM(H$8:H183),IF(G184="III",$K184-SUM(H$8:H183),IF(G184="IV",$K184-SUM(H$8:H183),IF(G184="V",1-SUM(H$8:H183)," ")))))</f>
        <v xml:space="preserve"> </v>
      </c>
      <c r="I184" s="68" t="str">
        <f t="shared" si="68"/>
        <v/>
      </c>
      <c r="J184" s="43" t="str">
        <f>IF(I184="A",$K184,IF(I184="B",$K184-SUM(J$8:J183),IF(I184="C",$K184-SUM(J$8:J183),IF(I184="D",$K184-SUM(J$8:J183),IF(I184="E",1-SUM(J$8:J183)," ")))))</f>
        <v xml:space="preserve"> </v>
      </c>
      <c r="K184" s="1">
        <f>IF(C$4=0,0,(SUM(D$8:D184)/C$4))</f>
        <v>0</v>
      </c>
      <c r="L184" s="9" t="str">
        <f t="shared" si="50"/>
        <v xml:space="preserve"> </v>
      </c>
      <c r="M184" s="2" t="str">
        <f>IF(U184=2,K184,IF(W184=2,K184-SUM(M$8:M183),IF(X184=2,K184-SUM(M$8:M183),IF(X183=2,1-SUM(M$8:M183)," "))))</f>
        <v xml:space="preserve"> </v>
      </c>
      <c r="N184" s="1" t="str">
        <f t="shared" si="51"/>
        <v xml:space="preserve"> </v>
      </c>
      <c r="P184" s="3" t="str">
        <f>IF(O184="Plus",$K184,IF(O184="Basis",$K184-SUM(P$8:P183),IF(O184="Breedte",$K184-SUM(P$8:P183),IF(O183="Breedte",1-SUM(P$8:P183)," "))))</f>
        <v xml:space="preserve"> </v>
      </c>
      <c r="Q184" s="57" t="str">
        <f t="shared" si="67"/>
        <v/>
      </c>
      <c r="R184" s="124">
        <f t="shared" si="66"/>
        <v>144</v>
      </c>
      <c r="S184" s="12">
        <f t="shared" si="52"/>
        <v>34</v>
      </c>
      <c r="T184" s="18">
        <f t="shared" si="53"/>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4"/>
        <v>1</v>
      </c>
      <c r="Z184" s="12">
        <f t="shared" si="55"/>
        <v>1</v>
      </c>
      <c r="AA184" s="12">
        <f t="shared" si="56"/>
        <v>1</v>
      </c>
      <c r="AB184" s="12">
        <f t="shared" si="57"/>
        <v>1</v>
      </c>
      <c r="AD184" s="12">
        <f t="shared" si="58"/>
        <v>34</v>
      </c>
      <c r="AE184" s="18">
        <f t="shared" si="59"/>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60"/>
        <v>1</v>
      </c>
      <c r="AK184" s="12">
        <f t="shared" si="61"/>
        <v>1</v>
      </c>
      <c r="AL184" s="12">
        <f t="shared" si="62"/>
        <v>1</v>
      </c>
      <c r="AM184" s="12">
        <f t="shared" si="63"/>
        <v>1</v>
      </c>
    </row>
    <row r="185" spans="1:39" ht="12" customHeight="1" x14ac:dyDescent="0.15">
      <c r="A185" s="5">
        <f t="shared" si="47"/>
        <v>0</v>
      </c>
      <c r="B185" s="5">
        <f t="shared" si="48"/>
        <v>0</v>
      </c>
      <c r="C185" s="14">
        <f t="shared" si="64"/>
        <v>33</v>
      </c>
      <c r="F185" s="151">
        <f>VLOOKUP(C185,Blad1!$A:$C,3,0)</f>
        <v>144</v>
      </c>
      <c r="G185" s="67" t="str">
        <f t="shared" si="65"/>
        <v/>
      </c>
      <c r="H185" s="4" t="str">
        <f>IF(G185="I",$K185,IF(G185="II",$K185-SUM(H$8:H184),IF(G185="III",$K185-SUM(H$8:H184),IF(G185="IV",$K185-SUM(H$8:H184),IF(G185="V",1-SUM(H$8:H184)," ")))))</f>
        <v xml:space="preserve"> </v>
      </c>
      <c r="I185" s="68" t="str">
        <f t="shared" si="68"/>
        <v/>
      </c>
      <c r="J185" s="43" t="str">
        <f>IF(I185="A",$K185,IF(I185="B",$K185-SUM(J$8:J184),IF(I185="C",$K185-SUM(J$8:J184),IF(I185="D",$K185-SUM(J$8:J184),IF(I185="E",1-SUM(J$8:J184)," ")))))</f>
        <v xml:space="preserve"> </v>
      </c>
      <c r="K185" s="1">
        <f>IF(C$4=0,0,(SUM(D$8:D185)/C$4))</f>
        <v>0</v>
      </c>
      <c r="L185" s="9" t="str">
        <f t="shared" si="50"/>
        <v xml:space="preserve"> </v>
      </c>
      <c r="M185" s="2" t="str">
        <f>IF(U185=2,K185,IF(W185=2,K185-SUM(M$8:M184),IF(X185=2,K185-SUM(M$8:M184),IF(X184=2,1-SUM(M$8:M184)," "))))</f>
        <v xml:space="preserve"> </v>
      </c>
      <c r="N185" s="1" t="str">
        <f t="shared" si="51"/>
        <v xml:space="preserve"> </v>
      </c>
      <c r="P185" s="3" t="str">
        <f>IF(O185="Plus",$K185,IF(O185="Basis",$K185-SUM(P$8:P184),IF(O185="Breedte",$K185-SUM(P$8:P184),IF(O184="Breedte",1-SUM(P$8:P184)," "))))</f>
        <v xml:space="preserve"> </v>
      </c>
      <c r="Q185" s="57" t="str">
        <f t="shared" si="67"/>
        <v/>
      </c>
      <c r="R185" s="124">
        <f t="shared" si="66"/>
        <v>144</v>
      </c>
      <c r="S185" s="12">
        <f t="shared" si="52"/>
        <v>33</v>
      </c>
      <c r="T185" s="18">
        <f t="shared" si="53"/>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4"/>
        <v>1</v>
      </c>
      <c r="Z185" s="12">
        <f t="shared" si="55"/>
        <v>1</v>
      </c>
      <c r="AA185" s="12">
        <f t="shared" si="56"/>
        <v>1</v>
      </c>
      <c r="AB185" s="12">
        <f t="shared" si="57"/>
        <v>1</v>
      </c>
      <c r="AD185" s="12">
        <f t="shared" si="58"/>
        <v>33</v>
      </c>
      <c r="AE185" s="18">
        <f t="shared" si="59"/>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60"/>
        <v>1</v>
      </c>
      <c r="AK185" s="12">
        <f t="shared" si="61"/>
        <v>1</v>
      </c>
      <c r="AL185" s="12">
        <f t="shared" si="62"/>
        <v>1</v>
      </c>
      <c r="AM185" s="12">
        <f t="shared" si="63"/>
        <v>1</v>
      </c>
    </row>
    <row r="186" spans="1:39" ht="12" customHeight="1" x14ac:dyDescent="0.15">
      <c r="A186" s="5">
        <f t="shared" si="47"/>
        <v>0</v>
      </c>
      <c r="B186" s="5">
        <f t="shared" si="48"/>
        <v>0</v>
      </c>
      <c r="C186" s="14">
        <f t="shared" si="64"/>
        <v>32</v>
      </c>
      <c r="F186" s="151">
        <f>VLOOKUP(C186,Blad1!$A:$C,3,0)</f>
        <v>143</v>
      </c>
      <c r="G186" s="67" t="str">
        <f t="shared" si="65"/>
        <v/>
      </c>
      <c r="H186" s="4" t="str">
        <f>IF(G186="I",$K186,IF(G186="II",$K186-SUM(H$8:H185),IF(G186="III",$K186-SUM(H$8:H185),IF(G186="IV",$K186-SUM(H$8:H185),IF(G186="V",1-SUM(H$8:H185)," ")))))</f>
        <v xml:space="preserve"> </v>
      </c>
      <c r="I186" s="68" t="str">
        <f t="shared" si="68"/>
        <v/>
      </c>
      <c r="J186" s="43" t="str">
        <f>IF(I186="A",$K186,IF(I186="B",$K186-SUM(J$8:J185),IF(I186="C",$K186-SUM(J$8:J185),IF(I186="D",$K186-SUM(J$8:J185),IF(I186="E",1-SUM(J$8:J185)," ")))))</f>
        <v xml:space="preserve"> </v>
      </c>
      <c r="K186" s="1">
        <f>IF(C$4=0,0,(SUM(D$8:D186)/C$4))</f>
        <v>0</v>
      </c>
      <c r="L186" s="9" t="str">
        <f t="shared" si="50"/>
        <v xml:space="preserve"> </v>
      </c>
      <c r="M186" s="2" t="str">
        <f>IF(U186=2,K186,IF(W186=2,K186-SUM(M$8:M185),IF(X186=2,K186-SUM(M$8:M185),IF(X185=2,1-SUM(M$8:M185)," "))))</f>
        <v xml:space="preserve"> </v>
      </c>
      <c r="N186" s="1" t="str">
        <f t="shared" si="51"/>
        <v xml:space="preserve"> </v>
      </c>
      <c r="P186" s="3" t="str">
        <f>IF(O186="Plus",$K186,IF(O186="Basis",$K186-SUM(P$8:P185),IF(O186="Breedte",$K186-SUM(P$8:P185),IF(O185="Breedte",1-SUM(P$8:P185)," "))))</f>
        <v xml:space="preserve"> </v>
      </c>
      <c r="Q186" s="57" t="str">
        <f t="shared" si="67"/>
        <v/>
      </c>
      <c r="R186" s="124">
        <f t="shared" si="66"/>
        <v>143</v>
      </c>
      <c r="S186" s="12">
        <f t="shared" si="52"/>
        <v>32</v>
      </c>
      <c r="T186" s="18">
        <f t="shared" si="53"/>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4"/>
        <v>1</v>
      </c>
      <c r="Z186" s="12">
        <f t="shared" si="55"/>
        <v>1</v>
      </c>
      <c r="AA186" s="12">
        <f t="shared" si="56"/>
        <v>1</v>
      </c>
      <c r="AB186" s="12">
        <f t="shared" si="57"/>
        <v>1</v>
      </c>
      <c r="AD186" s="12">
        <f t="shared" si="58"/>
        <v>32</v>
      </c>
      <c r="AE186" s="18">
        <f t="shared" si="59"/>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60"/>
        <v>1</v>
      </c>
      <c r="AK186" s="12">
        <f t="shared" si="61"/>
        <v>1</v>
      </c>
      <c r="AL186" s="12">
        <f t="shared" si="62"/>
        <v>1</v>
      </c>
      <c r="AM186" s="12">
        <f t="shared" si="63"/>
        <v>1</v>
      </c>
    </row>
    <row r="187" spans="1:39" ht="12" customHeight="1" x14ac:dyDescent="0.15">
      <c r="A187" s="5">
        <f t="shared" si="47"/>
        <v>0</v>
      </c>
      <c r="B187" s="5">
        <f t="shared" si="48"/>
        <v>0</v>
      </c>
      <c r="C187" s="14">
        <f t="shared" si="64"/>
        <v>31</v>
      </c>
      <c r="F187" s="151">
        <f>VLOOKUP(C187,Blad1!$A:$C,3,0)</f>
        <v>143</v>
      </c>
      <c r="G187" s="67" t="str">
        <f t="shared" si="65"/>
        <v/>
      </c>
      <c r="H187" s="4" t="str">
        <f>IF(G187="I",$K187,IF(G187="II",$K187-SUM(H$8:H186),IF(G187="III",$K187-SUM(H$8:H186),IF(G187="IV",$K187-SUM(H$8:H186),IF(G187="V",1-SUM(H$8:H186)," ")))))</f>
        <v xml:space="preserve"> </v>
      </c>
      <c r="I187" s="68" t="str">
        <f t="shared" si="68"/>
        <v/>
      </c>
      <c r="J187" s="43" t="str">
        <f>IF(I187="A",$K187,IF(I187="B",$K187-SUM(J$8:J186),IF(I187="C",$K187-SUM(J$8:J186),IF(I187="D",$K187-SUM(J$8:J186),IF(I187="E",1-SUM(J$8:J186)," ")))))</f>
        <v xml:space="preserve"> </v>
      </c>
      <c r="K187" s="1">
        <f>IF(C$4=0,0,(SUM(D$8:D187)/C$4))</f>
        <v>0</v>
      </c>
      <c r="L187" s="9" t="str">
        <f t="shared" si="50"/>
        <v xml:space="preserve"> </v>
      </c>
      <c r="M187" s="2" t="str">
        <f>IF(U187=2,K187,IF(W187=2,K187-SUM(M$8:M186),IF(X187=2,K187-SUM(M$8:M186),IF(X186=2,1-SUM(M$8:M186)," "))))</f>
        <v xml:space="preserve"> </v>
      </c>
      <c r="N187" s="1" t="str">
        <f t="shared" si="51"/>
        <v xml:space="preserve"> </v>
      </c>
      <c r="P187" s="3" t="str">
        <f>IF(O187="Plus",$K187,IF(O187="Basis",$K187-SUM(P$8:P186),IF(O187="Breedte",$K187-SUM(P$8:P186),IF(O186="Breedte",1-SUM(P$8:P186)," "))))</f>
        <v xml:space="preserve"> </v>
      </c>
      <c r="Q187" s="57" t="str">
        <f t="shared" si="67"/>
        <v/>
      </c>
      <c r="R187" s="124">
        <f t="shared" si="66"/>
        <v>143</v>
      </c>
      <c r="S187" s="12">
        <f t="shared" si="52"/>
        <v>31</v>
      </c>
      <c r="T187" s="18">
        <f t="shared" si="53"/>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4"/>
        <v>1</v>
      </c>
      <c r="Z187" s="12">
        <f t="shared" si="55"/>
        <v>1</v>
      </c>
      <c r="AA187" s="12">
        <f t="shared" si="56"/>
        <v>1</v>
      </c>
      <c r="AB187" s="12">
        <f t="shared" si="57"/>
        <v>1</v>
      </c>
      <c r="AD187" s="12">
        <f t="shared" si="58"/>
        <v>31</v>
      </c>
      <c r="AE187" s="18">
        <f t="shared" si="59"/>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60"/>
        <v>1</v>
      </c>
      <c r="AK187" s="12">
        <f t="shared" si="61"/>
        <v>1</v>
      </c>
      <c r="AL187" s="12">
        <f t="shared" si="62"/>
        <v>1</v>
      </c>
      <c r="AM187" s="12">
        <f t="shared" si="63"/>
        <v>1</v>
      </c>
    </row>
    <row r="188" spans="1:39" ht="12" customHeight="1" x14ac:dyDescent="0.15">
      <c r="A188" s="5">
        <f t="shared" si="47"/>
        <v>0</v>
      </c>
      <c r="B188" s="5">
        <f t="shared" si="48"/>
        <v>0</v>
      </c>
      <c r="C188" s="14">
        <f t="shared" si="64"/>
        <v>30</v>
      </c>
      <c r="F188" s="151">
        <f>VLOOKUP(C188,Blad1!$A:$C,3,0)</f>
        <v>142</v>
      </c>
      <c r="G188" s="67" t="str">
        <f t="shared" si="65"/>
        <v/>
      </c>
      <c r="H188" s="4" t="str">
        <f>IF(G188="I",$K188,IF(G188="II",$K188-SUM(H$8:H187),IF(G188="III",$K188-SUM(H$8:H187),IF(G188="IV",$K188-SUM(H$8:H187),IF(G188="V",1-SUM(H$8:H187)," ")))))</f>
        <v xml:space="preserve"> </v>
      </c>
      <c r="I188" s="68" t="str">
        <f t="shared" si="68"/>
        <v/>
      </c>
      <c r="J188" s="43" t="str">
        <f>IF(I188="A",$K188,IF(I188="B",$K188-SUM(J$8:J187),IF(I188="C",$K188-SUM(J$8:J187),IF(I188="D",$K188-SUM(J$8:J187),IF(I188="E",1-SUM(J$8:J187)," ")))))</f>
        <v xml:space="preserve"> </v>
      </c>
      <c r="K188" s="1">
        <f>IF(C$4=0,0,(SUM(D$8:D188)/C$4))</f>
        <v>0</v>
      </c>
      <c r="L188" s="9" t="str">
        <f t="shared" si="50"/>
        <v xml:space="preserve"> </v>
      </c>
      <c r="M188" s="2" t="str">
        <f>IF(U188=2,K188,IF(W188=2,K188-SUM(M$8:M187),IF(X188=2,K188-SUM(M$8:M187),IF(X187=2,1-SUM(M$8:M187)," "))))</f>
        <v xml:space="preserve"> </v>
      </c>
      <c r="N188" s="1" t="str">
        <f t="shared" si="51"/>
        <v xml:space="preserve"> </v>
      </c>
      <c r="P188" s="3" t="str">
        <f>IF(O188="Plus",$K188,IF(O188="Basis",$K188-SUM(P$8:P187),IF(O188="Breedte",$K188-SUM(P$8:P187),IF(O187="Breedte",1-SUM(P$8:P187)," "))))</f>
        <v xml:space="preserve"> </v>
      </c>
      <c r="Q188" s="57" t="str">
        <f t="shared" si="67"/>
        <v/>
      </c>
      <c r="R188" s="124">
        <f t="shared" si="66"/>
        <v>142</v>
      </c>
      <c r="S188" s="12">
        <f t="shared" si="52"/>
        <v>30</v>
      </c>
      <c r="T188" s="18">
        <f t="shared" si="53"/>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4"/>
        <v>1</v>
      </c>
      <c r="Z188" s="12">
        <f t="shared" si="55"/>
        <v>1</v>
      </c>
      <c r="AA188" s="12">
        <f t="shared" si="56"/>
        <v>1</v>
      </c>
      <c r="AB188" s="12">
        <f t="shared" si="57"/>
        <v>1</v>
      </c>
      <c r="AD188" s="12">
        <f t="shared" si="58"/>
        <v>30</v>
      </c>
      <c r="AE188" s="18">
        <f t="shared" si="59"/>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60"/>
        <v>1</v>
      </c>
      <c r="AK188" s="12">
        <f t="shared" si="61"/>
        <v>1</v>
      </c>
      <c r="AL188" s="12">
        <f t="shared" si="62"/>
        <v>1</v>
      </c>
      <c r="AM188" s="12">
        <f t="shared" si="63"/>
        <v>1</v>
      </c>
    </row>
    <row r="189" spans="1:39" ht="12" customHeight="1" x14ac:dyDescent="0.15">
      <c r="A189" s="5">
        <f t="shared" si="47"/>
        <v>0</v>
      </c>
      <c r="B189" s="5">
        <f t="shared" si="48"/>
        <v>0</v>
      </c>
      <c r="C189" s="14">
        <f t="shared" si="64"/>
        <v>29</v>
      </c>
      <c r="F189" s="151">
        <f>VLOOKUP(C189,Blad1!$A:$C,3,0)</f>
        <v>142</v>
      </c>
      <c r="G189" s="67" t="str">
        <f t="shared" si="65"/>
        <v/>
      </c>
      <c r="H189" s="4" t="str">
        <f>IF(G189="I",$K189,IF(G189="II",$K189-SUM(H$8:H188),IF(G189="III",$K189-SUM(H$8:H188),IF(G189="IV",$K189-SUM(H$8:H188),IF(G189="V",1-SUM(H$8:H188)," ")))))</f>
        <v xml:space="preserve"> </v>
      </c>
      <c r="I189" s="68" t="str">
        <f t="shared" si="68"/>
        <v/>
      </c>
      <c r="J189" s="43" t="str">
        <f>IF(I189="A",$K189,IF(I189="B",$K189-SUM(J$8:J188),IF(I189="C",$K189-SUM(J$8:J188),IF(I189="D",$K189-SUM(J$8:J188),IF(I189="E",1-SUM(J$8:J188)," ")))))</f>
        <v xml:space="preserve"> </v>
      </c>
      <c r="K189" s="1">
        <f>IF(C$4=0,0,(SUM(D$8:D189)/C$4))</f>
        <v>0</v>
      </c>
      <c r="L189" s="9" t="str">
        <f t="shared" si="50"/>
        <v xml:space="preserve"> </v>
      </c>
      <c r="M189" s="2" t="str">
        <f>IF(U189=2,K189,IF(W189=2,K189-SUM(M$8:M188),IF(X189=2,K189-SUM(M$8:M188),IF(X188=2,1-SUM(M$8:M188)," "))))</f>
        <v xml:space="preserve"> </v>
      </c>
      <c r="N189" s="1" t="str">
        <f t="shared" si="51"/>
        <v xml:space="preserve"> </v>
      </c>
      <c r="P189" s="3" t="str">
        <f>IF(O189="Plus",$K189,IF(O189="Basis",$K189-SUM(P$8:P188),IF(O189="Breedte",$K189-SUM(P$8:P188),IF(O188="Breedte",1-SUM(P$8:P188)," "))))</f>
        <v xml:space="preserve"> </v>
      </c>
      <c r="Q189" s="57" t="str">
        <f t="shared" si="67"/>
        <v/>
      </c>
      <c r="R189" s="124">
        <f t="shared" si="66"/>
        <v>142</v>
      </c>
      <c r="S189" s="12">
        <f t="shared" si="52"/>
        <v>29</v>
      </c>
      <c r="T189" s="18">
        <f t="shared" si="53"/>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4"/>
        <v>1</v>
      </c>
      <c r="Z189" s="12">
        <f t="shared" si="55"/>
        <v>1</v>
      </c>
      <c r="AA189" s="12">
        <f t="shared" si="56"/>
        <v>1</v>
      </c>
      <c r="AB189" s="12">
        <f t="shared" si="57"/>
        <v>1</v>
      </c>
      <c r="AD189" s="12">
        <f t="shared" si="58"/>
        <v>29</v>
      </c>
      <c r="AE189" s="18">
        <f t="shared" si="59"/>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60"/>
        <v>1</v>
      </c>
      <c r="AK189" s="12">
        <f t="shared" si="61"/>
        <v>1</v>
      </c>
      <c r="AL189" s="12">
        <f t="shared" si="62"/>
        <v>1</v>
      </c>
      <c r="AM189" s="12">
        <f t="shared" si="63"/>
        <v>1</v>
      </c>
    </row>
    <row r="190" spans="1:39" ht="12" customHeight="1" x14ac:dyDescent="0.15">
      <c r="A190" s="5">
        <f t="shared" si="47"/>
        <v>0</v>
      </c>
      <c r="B190" s="5">
        <f t="shared" si="48"/>
        <v>0</v>
      </c>
      <c r="C190" s="14">
        <f t="shared" si="64"/>
        <v>28</v>
      </c>
      <c r="F190" s="151">
        <f>VLOOKUP(C190,Blad1!$A:$C,3,0)</f>
        <v>141</v>
      </c>
      <c r="G190" s="67" t="str">
        <f t="shared" si="65"/>
        <v/>
      </c>
      <c r="H190" s="4" t="str">
        <f>IF(G190="I",$K190,IF(G190="II",$K190-SUM(H$8:H189),IF(G190="III",$K190-SUM(H$8:H189),IF(G190="IV",$K190-SUM(H$8:H189),IF(G190="V",1-SUM(H$8:H189)," ")))))</f>
        <v xml:space="preserve"> </v>
      </c>
      <c r="I190" s="68" t="str">
        <f t="shared" si="68"/>
        <v/>
      </c>
      <c r="J190" s="43" t="str">
        <f>IF(I190="A",$K190,IF(I190="B",$K190-SUM(J$8:J189),IF(I190="C",$K190-SUM(J$8:J189),IF(I190="D",$K190-SUM(J$8:J189),IF(I190="E",1-SUM(J$8:J189)," ")))))</f>
        <v xml:space="preserve"> </v>
      </c>
      <c r="K190" s="1">
        <f>IF(C$4=0,0,(SUM(D$8:D190)/C$4))</f>
        <v>0</v>
      </c>
      <c r="L190" s="9" t="str">
        <f t="shared" si="50"/>
        <v xml:space="preserve"> </v>
      </c>
      <c r="M190" s="2" t="str">
        <f>IF(U190=2,K190,IF(W190=2,K190-SUM(M$8:M189),IF(X190=2,K190-SUM(M$8:M189),IF(X189=2,1-SUM(M$8:M189)," "))))</f>
        <v xml:space="preserve"> </v>
      </c>
      <c r="N190" s="1" t="str">
        <f t="shared" si="51"/>
        <v xml:space="preserve"> </v>
      </c>
      <c r="P190" s="3" t="str">
        <f>IF(O190="Plus",$K190,IF(O190="Basis",$K190-SUM(P$8:P189),IF(O190="Breedte",$K190-SUM(P$8:P189),IF(O189="Breedte",1-SUM(P$8:P189)," "))))</f>
        <v xml:space="preserve"> </v>
      </c>
      <c r="Q190" s="57" t="str">
        <f t="shared" si="67"/>
        <v/>
      </c>
      <c r="R190" s="124">
        <f t="shared" si="66"/>
        <v>141</v>
      </c>
      <c r="S190" s="12">
        <f t="shared" si="52"/>
        <v>28</v>
      </c>
      <c r="T190" s="18">
        <f t="shared" si="53"/>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4"/>
        <v>1</v>
      </c>
      <c r="Z190" s="12">
        <f t="shared" si="55"/>
        <v>1</v>
      </c>
      <c r="AA190" s="12">
        <f t="shared" si="56"/>
        <v>1</v>
      </c>
      <c r="AB190" s="12">
        <f t="shared" si="57"/>
        <v>1</v>
      </c>
      <c r="AD190" s="12">
        <f t="shared" si="58"/>
        <v>28</v>
      </c>
      <c r="AE190" s="18">
        <f t="shared" si="59"/>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60"/>
        <v>1</v>
      </c>
      <c r="AK190" s="12">
        <f t="shared" si="61"/>
        <v>1</v>
      </c>
      <c r="AL190" s="12">
        <f t="shared" si="62"/>
        <v>1</v>
      </c>
      <c r="AM190" s="12">
        <f t="shared" si="63"/>
        <v>1</v>
      </c>
    </row>
    <row r="191" spans="1:39" ht="12" customHeight="1" x14ac:dyDescent="0.15">
      <c r="A191" s="5">
        <f t="shared" si="47"/>
        <v>0</v>
      </c>
      <c r="B191" s="5">
        <f t="shared" si="48"/>
        <v>0</v>
      </c>
      <c r="C191" s="14">
        <f t="shared" si="64"/>
        <v>27</v>
      </c>
      <c r="F191" s="151">
        <f>VLOOKUP(C191,Blad1!$A:$C,3,0)</f>
        <v>140</v>
      </c>
      <c r="G191" s="67" t="str">
        <f t="shared" si="65"/>
        <v/>
      </c>
      <c r="H191" s="4" t="str">
        <f>IF(G191="I",$K191,IF(G191="II",$K191-SUM(H$8:H190),IF(G191="III",$K191-SUM(H$8:H190),IF(G191="IV",$K191-SUM(H$8:H190),IF(G191="V",1-SUM(H$8:H190)," ")))))</f>
        <v xml:space="preserve"> </v>
      </c>
      <c r="I191" s="68" t="str">
        <f t="shared" si="68"/>
        <v/>
      </c>
      <c r="J191" s="43" t="str">
        <f>IF(I191="A",$K191,IF(I191="B",$K191-SUM(J$8:J190),IF(I191="C",$K191-SUM(J$8:J190),IF(I191="D",$K191-SUM(J$8:J190),IF(I191="E",1-SUM(J$8:J190)," ")))))</f>
        <v xml:space="preserve"> </v>
      </c>
      <c r="K191" s="1">
        <f>IF(C$4=0,0,(SUM(D$8:D191)/C$4))</f>
        <v>0</v>
      </c>
      <c r="L191" s="9" t="str">
        <f t="shared" si="50"/>
        <v xml:space="preserve"> </v>
      </c>
      <c r="M191" s="2" t="str">
        <f>IF(U191=2,K191,IF(W191=2,K191-SUM(M$8:M190),IF(X191=2,K191-SUM(M$8:M190),IF(X190=2,1-SUM(M$8:M190)," "))))</f>
        <v xml:space="preserve"> </v>
      </c>
      <c r="N191" s="1" t="str">
        <f t="shared" si="51"/>
        <v xml:space="preserve"> </v>
      </c>
      <c r="P191" s="3" t="str">
        <f>IF(O191="Plus",$K191,IF(O191="Basis",$K191-SUM(P$8:P190),IF(O191="Breedte",$K191-SUM(P$8:P190),IF(O190="Breedte",1-SUM(P$8:P190)," "))))</f>
        <v xml:space="preserve"> </v>
      </c>
      <c r="Q191" s="57" t="str">
        <f t="shared" si="67"/>
        <v/>
      </c>
      <c r="R191" s="124">
        <f t="shared" si="66"/>
        <v>140</v>
      </c>
      <c r="S191" s="12">
        <f t="shared" si="52"/>
        <v>27</v>
      </c>
      <c r="T191" s="18">
        <f t="shared" si="53"/>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4"/>
        <v>1</v>
      </c>
      <c r="Z191" s="12">
        <f t="shared" si="55"/>
        <v>1</v>
      </c>
      <c r="AA191" s="12">
        <f t="shared" si="56"/>
        <v>1</v>
      </c>
      <c r="AB191" s="12">
        <f t="shared" si="57"/>
        <v>1</v>
      </c>
      <c r="AD191" s="12">
        <f t="shared" si="58"/>
        <v>27</v>
      </c>
      <c r="AE191" s="18">
        <f t="shared" si="59"/>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60"/>
        <v>1</v>
      </c>
      <c r="AK191" s="12">
        <f t="shared" si="61"/>
        <v>1</v>
      </c>
      <c r="AL191" s="12">
        <f t="shared" si="62"/>
        <v>1</v>
      </c>
      <c r="AM191" s="12">
        <f t="shared" si="63"/>
        <v>1</v>
      </c>
    </row>
    <row r="192" spans="1:39" ht="12" customHeight="1" x14ac:dyDescent="0.15">
      <c r="A192" s="5">
        <f t="shared" si="47"/>
        <v>0</v>
      </c>
      <c r="B192" s="5">
        <f t="shared" si="48"/>
        <v>0</v>
      </c>
      <c r="C192" s="14">
        <f t="shared" si="64"/>
        <v>26</v>
      </c>
      <c r="F192" s="151">
        <f>VLOOKUP(C192,Blad1!$A:$C,3,0)</f>
        <v>140</v>
      </c>
      <c r="G192" s="67" t="str">
        <f t="shared" si="65"/>
        <v/>
      </c>
      <c r="H192" s="4" t="str">
        <f>IF(G192="I",$K192,IF(G192="II",$K192-SUM(H$8:H191),IF(G192="III",$K192-SUM(H$8:H191),IF(G192="IV",$K192-SUM(H$8:H191),IF(G192="V",1-SUM(H$8:H191)," ")))))</f>
        <v xml:space="preserve"> </v>
      </c>
      <c r="I192" s="68" t="str">
        <f t="shared" si="68"/>
        <v/>
      </c>
      <c r="J192" s="43" t="str">
        <f>IF(I192="A",$K192,IF(I192="B",$K192-SUM(J$8:J191),IF(I192="C",$K192-SUM(J$8:J191),IF(I192="D",$K192-SUM(J$8:J191),IF(I192="E",1-SUM(J$8:J191)," ")))))</f>
        <v xml:space="preserve"> </v>
      </c>
      <c r="K192" s="1">
        <f>IF(C$4=0,0,(SUM(D$8:D192)/C$4))</f>
        <v>0</v>
      </c>
      <c r="L192" s="9" t="str">
        <f t="shared" si="50"/>
        <v xml:space="preserve"> </v>
      </c>
      <c r="M192" s="2" t="str">
        <f>IF(U192=2,K192,IF(W192=2,K192-SUM(M$8:M191),IF(X192=2,K192-SUM(M$8:M191),IF(X191=2,1-SUM(M$8:M191)," "))))</f>
        <v xml:space="preserve"> </v>
      </c>
      <c r="N192" s="1" t="str">
        <f t="shared" si="51"/>
        <v xml:space="preserve"> </v>
      </c>
      <c r="P192" s="3" t="str">
        <f>IF(O192="Plus",$K192,IF(O192="Basis",$K192-SUM(P$8:P191),IF(O192="Breedte",$K192-SUM(P$8:P191),IF(O191="Breedte",1-SUM(P$8:P191)," "))))</f>
        <v xml:space="preserve"> </v>
      </c>
      <c r="Q192" s="57" t="str">
        <f t="shared" si="67"/>
        <v/>
      </c>
      <c r="R192" s="124">
        <f t="shared" si="66"/>
        <v>140</v>
      </c>
      <c r="S192" s="12">
        <f t="shared" si="52"/>
        <v>26</v>
      </c>
      <c r="T192" s="18">
        <f t="shared" si="53"/>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4"/>
        <v>1</v>
      </c>
      <c r="Z192" s="12">
        <f t="shared" si="55"/>
        <v>1</v>
      </c>
      <c r="AA192" s="12">
        <f t="shared" si="56"/>
        <v>1</v>
      </c>
      <c r="AB192" s="12">
        <f t="shared" si="57"/>
        <v>1</v>
      </c>
      <c r="AD192" s="12">
        <f t="shared" si="58"/>
        <v>26</v>
      </c>
      <c r="AE192" s="18">
        <f t="shared" si="59"/>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60"/>
        <v>1</v>
      </c>
      <c r="AK192" s="12">
        <f t="shared" si="61"/>
        <v>1</v>
      </c>
      <c r="AL192" s="12">
        <f t="shared" si="62"/>
        <v>1</v>
      </c>
      <c r="AM192" s="12">
        <f t="shared" si="63"/>
        <v>1</v>
      </c>
    </row>
    <row r="193" spans="1:39" ht="12" customHeight="1" x14ac:dyDescent="0.15">
      <c r="A193" s="5">
        <f t="shared" si="47"/>
        <v>25</v>
      </c>
      <c r="B193" s="5">
        <f t="shared" si="48"/>
        <v>0</v>
      </c>
      <c r="C193" s="14">
        <f t="shared" si="64"/>
        <v>25</v>
      </c>
      <c r="F193" s="151">
        <f>VLOOKUP(C193,Blad1!$A:$C,3,0)</f>
        <v>139</v>
      </c>
      <c r="G193" s="67" t="str">
        <f t="shared" si="65"/>
        <v/>
      </c>
      <c r="H193" s="4" t="str">
        <f>IF(G193="I",$K193,IF(G193="II",$K193-SUM(H$8:H192),IF(G193="III",$K193-SUM(H$8:H192),IF(G193="IV",$K193-SUM(H$8:H192),IF(G193="V",1-SUM(H$8:H192)," ")))))</f>
        <v xml:space="preserve"> </v>
      </c>
      <c r="I193" s="68" t="str">
        <f t="shared" si="68"/>
        <v>C</v>
      </c>
      <c r="J193" s="43">
        <f>IF(I193="A",$K193,IF(I193="B",$K193-SUM(J$8:J192),IF(I193="C",$K193-SUM(J$8:J192),IF(I193="D",$K193-SUM(J$8:J192),IF(I193="E",1-SUM(J$8:J192)," ")))))</f>
        <v>0</v>
      </c>
      <c r="K193" s="1">
        <f>IF(C$4=0,0,(SUM(D$8:D193)/C$4))</f>
        <v>0</v>
      </c>
      <c r="L193" s="9" t="str">
        <f t="shared" si="50"/>
        <v xml:space="preserve"> </v>
      </c>
      <c r="M193" s="2" t="str">
        <f>IF(U193=2,K193,IF(W193=2,K193-SUM(M$8:M192),IF(X193=2,K193-SUM(M$8:M192),IF(X192=2,1-SUM(M$8:M192)," "))))</f>
        <v xml:space="preserve"> </v>
      </c>
      <c r="N193" s="1" t="str">
        <f t="shared" si="51"/>
        <v xml:space="preserve"> </v>
      </c>
      <c r="P193" s="3" t="str">
        <f>IF(O193="Plus",$K193,IF(O193="Basis",$K193-SUM(P$8:P192),IF(O193="Breedte",$K193-SUM(P$8:P192),IF(O192="Breedte",1-SUM(P$8:P192)," "))))</f>
        <v xml:space="preserve"> </v>
      </c>
      <c r="Q193" s="57" t="str">
        <f t="shared" si="67"/>
        <v/>
      </c>
      <c r="R193" s="124">
        <f t="shared" si="66"/>
        <v>139</v>
      </c>
      <c r="S193" s="12">
        <f t="shared" si="52"/>
        <v>25</v>
      </c>
      <c r="T193" s="18">
        <f t="shared" si="53"/>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4"/>
        <v>1</v>
      </c>
      <c r="Z193" s="12">
        <f t="shared" si="55"/>
        <v>1</v>
      </c>
      <c r="AA193" s="12">
        <f t="shared" si="56"/>
        <v>1</v>
      </c>
      <c r="AB193" s="12">
        <f t="shared" si="57"/>
        <v>1</v>
      </c>
      <c r="AD193" s="12">
        <f t="shared" si="58"/>
        <v>25</v>
      </c>
      <c r="AE193" s="18">
        <f t="shared" si="59"/>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60"/>
        <v>1</v>
      </c>
      <c r="AK193" s="12">
        <f t="shared" si="61"/>
        <v>1</v>
      </c>
      <c r="AL193" s="12">
        <f t="shared" si="62"/>
        <v>1</v>
      </c>
      <c r="AM193" s="12">
        <f t="shared" si="63"/>
        <v>1</v>
      </c>
    </row>
    <row r="194" spans="1:39" ht="12" customHeight="1" x14ac:dyDescent="0.15">
      <c r="A194" s="5">
        <f t="shared" si="47"/>
        <v>0</v>
      </c>
      <c r="B194" s="5">
        <f t="shared" si="48"/>
        <v>0</v>
      </c>
      <c r="C194" s="14">
        <f t="shared" si="64"/>
        <v>24</v>
      </c>
      <c r="F194" s="151">
        <f>VLOOKUP(C194,Blad1!$A:$C,3,0)</f>
        <v>139</v>
      </c>
      <c r="G194" s="67" t="str">
        <f t="shared" si="65"/>
        <v/>
      </c>
      <c r="H194" s="4" t="str">
        <f>IF(G194="I",$K194,IF(G194="II",$K194-SUM(H$8:H193),IF(G194="III",$K194-SUM(H$8:H193),IF(G194="IV",$K194-SUM(H$8:H193),IF(G194="V",1-SUM(H$8:H193)," ")))))</f>
        <v xml:space="preserve"> </v>
      </c>
      <c r="I194" s="68" t="str">
        <f t="shared" si="68"/>
        <v/>
      </c>
      <c r="J194" s="43" t="str">
        <f>IF(I194="A",$K194,IF(I194="B",$K194-SUM(J$8:J193),IF(I194="C",$K194-SUM(J$8:J193),IF(I194="D",$K194-SUM(J$8:J193),IF(I194="E",1-SUM(J$8:J193)," ")))))</f>
        <v xml:space="preserve"> </v>
      </c>
      <c r="K194" s="1">
        <f>IF(C$4=0,0,(SUM(D$8:D194)/C$4))</f>
        <v>0</v>
      </c>
      <c r="L194" s="9" t="str">
        <f t="shared" si="50"/>
        <v xml:space="preserve"> </v>
      </c>
      <c r="M194" s="2" t="str">
        <f>IF(U194=2,K194,IF(W194=2,K194-SUM(M$8:M193),IF(X194=2,K194-SUM(M$8:M193),IF(X193=2,1-SUM(M$8:M193)," "))))</f>
        <v xml:space="preserve"> </v>
      </c>
      <c r="N194" s="1" t="str">
        <f t="shared" si="51"/>
        <v xml:space="preserve"> </v>
      </c>
      <c r="P194" s="3" t="str">
        <f>IF(O194="Plus",$K194,IF(O194="Basis",$K194-SUM(P$8:P193),IF(O194="Breedte",$K194-SUM(P$8:P193),IF(O193="Breedte",1-SUM(P$8:P193)," "))))</f>
        <v xml:space="preserve"> </v>
      </c>
      <c r="Q194" s="57" t="str">
        <f t="shared" si="67"/>
        <v/>
      </c>
      <c r="R194" s="124">
        <f t="shared" si="66"/>
        <v>139</v>
      </c>
      <c r="S194" s="12">
        <f t="shared" si="52"/>
        <v>24</v>
      </c>
      <c r="T194" s="18">
        <f t="shared" si="53"/>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4"/>
        <v>1</v>
      </c>
      <c r="Z194" s="12">
        <f t="shared" si="55"/>
        <v>1</v>
      </c>
      <c r="AA194" s="12">
        <f t="shared" si="56"/>
        <v>1</v>
      </c>
      <c r="AB194" s="12">
        <f t="shared" si="57"/>
        <v>1</v>
      </c>
      <c r="AD194" s="12">
        <f t="shared" si="58"/>
        <v>24</v>
      </c>
      <c r="AE194" s="18">
        <f t="shared" si="59"/>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60"/>
        <v>1</v>
      </c>
      <c r="AK194" s="12">
        <f t="shared" si="61"/>
        <v>1</v>
      </c>
      <c r="AL194" s="12">
        <f t="shared" si="62"/>
        <v>1</v>
      </c>
      <c r="AM194" s="12">
        <f t="shared" si="63"/>
        <v>1</v>
      </c>
    </row>
    <row r="195" spans="1:39" ht="12" customHeight="1" x14ac:dyDescent="0.15">
      <c r="A195" s="5">
        <f t="shared" si="47"/>
        <v>0</v>
      </c>
      <c r="B195" s="5">
        <f t="shared" si="48"/>
        <v>0</v>
      </c>
      <c r="C195" s="14">
        <f t="shared" si="64"/>
        <v>23</v>
      </c>
      <c r="F195" s="151">
        <f>VLOOKUP(C195,Blad1!$A:$C,3,0)</f>
        <v>138</v>
      </c>
      <c r="G195" s="67" t="str">
        <f t="shared" si="65"/>
        <v/>
      </c>
      <c r="H195" s="4" t="str">
        <f>IF(G195="I",$K195,IF(G195="II",$K195-SUM(H$8:H194),IF(G195="III",$K195-SUM(H$8:H194),IF(G195="IV",$K195-SUM(H$8:H194),IF(G195="V",1-SUM(H$8:H194)," ")))))</f>
        <v xml:space="preserve"> </v>
      </c>
      <c r="I195" s="68" t="str">
        <f t="shared" si="68"/>
        <v/>
      </c>
      <c r="J195" s="43" t="str">
        <f>IF(I195="A",$K195,IF(I195="B",$K195-SUM(J$8:J194),IF(I195="C",$K195-SUM(J$8:J194),IF(I195="D",$K195-SUM(J$8:J194),IF(I195="E",1-SUM(J$8:J194)," ")))))</f>
        <v xml:space="preserve"> </v>
      </c>
      <c r="K195" s="1">
        <f>IF(C$4=0,0,(SUM(D$8:D195)/C$4))</f>
        <v>0</v>
      </c>
      <c r="L195" s="9" t="str">
        <f t="shared" si="50"/>
        <v xml:space="preserve"> </v>
      </c>
      <c r="M195" s="2" t="str">
        <f>IF(U195=2,K195,IF(W195=2,K195-SUM(M$8:M194),IF(X195=2,K195-SUM(M$8:M194),IF(X194=2,1-SUM(M$8:M194)," "))))</f>
        <v xml:space="preserve"> </v>
      </c>
      <c r="N195" s="1" t="str">
        <f t="shared" si="51"/>
        <v xml:space="preserve"> </v>
      </c>
      <c r="P195" s="3" t="str">
        <f>IF(O195="Plus",$K195,IF(O195="Basis",$K195-SUM(P$8:P194),IF(O195="Breedte",$K195-SUM(P$8:P194),IF(O194="Breedte",1-SUM(P$8:P194)," "))))</f>
        <v xml:space="preserve"> </v>
      </c>
      <c r="Q195" s="57" t="str">
        <f t="shared" si="67"/>
        <v/>
      </c>
      <c r="R195" s="124">
        <f t="shared" si="66"/>
        <v>138</v>
      </c>
      <c r="S195" s="12">
        <f t="shared" si="52"/>
        <v>23</v>
      </c>
      <c r="T195" s="18">
        <f t="shared" si="53"/>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4"/>
        <v>1</v>
      </c>
      <c r="Z195" s="12">
        <f t="shared" si="55"/>
        <v>1</v>
      </c>
      <c r="AA195" s="12">
        <f t="shared" si="56"/>
        <v>1</v>
      </c>
      <c r="AB195" s="12">
        <f t="shared" si="57"/>
        <v>1</v>
      </c>
      <c r="AD195" s="12">
        <f t="shared" si="58"/>
        <v>23</v>
      </c>
      <c r="AE195" s="18">
        <f t="shared" si="59"/>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60"/>
        <v>1</v>
      </c>
      <c r="AK195" s="12">
        <f t="shared" si="61"/>
        <v>1</v>
      </c>
      <c r="AL195" s="12">
        <f t="shared" si="62"/>
        <v>1</v>
      </c>
      <c r="AM195" s="12">
        <f t="shared" si="63"/>
        <v>1</v>
      </c>
    </row>
    <row r="196" spans="1:39" ht="12" customHeight="1" x14ac:dyDescent="0.15">
      <c r="A196" s="5">
        <f t="shared" si="47"/>
        <v>0</v>
      </c>
      <c r="B196" s="5">
        <f t="shared" si="48"/>
        <v>0</v>
      </c>
      <c r="C196" s="14">
        <f t="shared" si="64"/>
        <v>22</v>
      </c>
      <c r="F196" s="151">
        <f>VLOOKUP(C196,Blad1!$A:$C,3,0)</f>
        <v>138</v>
      </c>
      <c r="G196" s="67" t="str">
        <f t="shared" si="65"/>
        <v/>
      </c>
      <c r="H196" s="4" t="str">
        <f>IF(G196="I",$K196,IF(G196="II",$K196-SUM(H$8:H195),IF(G196="III",$K196-SUM(H$8:H195),IF(G196="IV",$K196-SUM(H$8:H195),IF(G196="V",1-SUM(H$8:H195)," ")))))</f>
        <v xml:space="preserve"> </v>
      </c>
      <c r="I196" s="68" t="str">
        <f t="shared" si="68"/>
        <v/>
      </c>
      <c r="J196" s="43" t="str">
        <f>IF(I196="A",$K196,IF(I196="B",$K196-SUM(J$8:J195),IF(I196="C",$K196-SUM(J$8:J195),IF(I196="D",$K196-SUM(J$8:J195),IF(I196="E",1-SUM(J$8:J195)," ")))))</f>
        <v xml:space="preserve"> </v>
      </c>
      <c r="K196" s="1">
        <f>IF(C$4=0,0,(SUM(D$8:D196)/C$4))</f>
        <v>0</v>
      </c>
      <c r="L196" s="9" t="str">
        <f t="shared" si="50"/>
        <v xml:space="preserve"> </v>
      </c>
      <c r="M196" s="2" t="str">
        <f>IF(U196=2,K196,IF(W196=2,K196-SUM(M$8:M195),IF(X196=2,K196-SUM(M$8:M195),IF(X195=2,1-SUM(M$8:M195)," "))))</f>
        <v xml:space="preserve"> </v>
      </c>
      <c r="N196" s="1" t="str">
        <f t="shared" si="51"/>
        <v xml:space="preserve"> </v>
      </c>
      <c r="P196" s="3" t="str">
        <f>IF(O196="Plus",$K196,IF(O196="Basis",$K196-SUM(P$8:P195),IF(O196="Breedte",$K196-SUM(P$8:P195),IF(O195="Breedte",1-SUM(P$8:P195)," "))))</f>
        <v xml:space="preserve"> </v>
      </c>
      <c r="Q196" s="57" t="str">
        <f t="shared" si="67"/>
        <v/>
      </c>
      <c r="R196" s="124">
        <f t="shared" si="66"/>
        <v>138</v>
      </c>
      <c r="S196" s="12">
        <f t="shared" si="52"/>
        <v>22</v>
      </c>
      <c r="T196" s="18">
        <f t="shared" si="53"/>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4"/>
        <v>1</v>
      </c>
      <c r="Z196" s="12">
        <f t="shared" si="55"/>
        <v>1</v>
      </c>
      <c r="AA196" s="12">
        <f t="shared" si="56"/>
        <v>1</v>
      </c>
      <c r="AB196" s="12">
        <f t="shared" si="57"/>
        <v>1</v>
      </c>
      <c r="AD196" s="12">
        <f t="shared" si="58"/>
        <v>22</v>
      </c>
      <c r="AE196" s="18">
        <f t="shared" si="59"/>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60"/>
        <v>1</v>
      </c>
      <c r="AK196" s="12">
        <f t="shared" si="61"/>
        <v>1</v>
      </c>
      <c r="AL196" s="12">
        <f t="shared" si="62"/>
        <v>1</v>
      </c>
      <c r="AM196" s="12">
        <f t="shared" si="63"/>
        <v>1</v>
      </c>
    </row>
    <row r="197" spans="1:39" ht="12" customHeight="1" x14ac:dyDescent="0.15">
      <c r="A197" s="5">
        <f t="shared" si="47"/>
        <v>0</v>
      </c>
      <c r="B197" s="5">
        <f t="shared" si="48"/>
        <v>0</v>
      </c>
      <c r="C197" s="14">
        <f t="shared" si="64"/>
        <v>21</v>
      </c>
      <c r="F197" s="151">
        <f>VLOOKUP(C197,Blad1!$A:$C,3,0)</f>
        <v>137</v>
      </c>
      <c r="G197" s="67" t="str">
        <f t="shared" si="65"/>
        <v/>
      </c>
      <c r="H197" s="4" t="str">
        <f>IF(G197="I",$K197,IF(G197="II",$K197-SUM(H$8:H196),IF(G197="III",$K197-SUM(H$8:H196),IF(G197="IV",$K197-SUM(H$8:H196),IF(G197="V",1-SUM(H$8:H196)," ")))))</f>
        <v xml:space="preserve"> </v>
      </c>
      <c r="I197" s="68" t="str">
        <f t="shared" si="68"/>
        <v/>
      </c>
      <c r="J197" s="43" t="str">
        <f>IF(I197="A",$K197,IF(I197="B",$K197-SUM(J$8:J196),IF(I197="C",$K197-SUM(J$8:J196),IF(I197="D",$K197-SUM(J$8:J196),IF(I197="E",1-SUM(J$8:J196)," ")))))</f>
        <v xml:space="preserve"> </v>
      </c>
      <c r="K197" s="1">
        <f>IF(C$4=0,0,(SUM(D$8:D197)/C$4))</f>
        <v>0</v>
      </c>
      <c r="L197" s="9" t="str">
        <f t="shared" si="50"/>
        <v xml:space="preserve"> </v>
      </c>
      <c r="M197" s="2" t="str">
        <f>IF(U197=2,K197,IF(W197=2,K197-SUM(M$8:M196),IF(X197=2,K197-SUM(M$8:M196),IF(X196=2,1-SUM(M$8:M196)," "))))</f>
        <v xml:space="preserve"> </v>
      </c>
      <c r="N197" s="1" t="str">
        <f t="shared" si="51"/>
        <v xml:space="preserve"> </v>
      </c>
      <c r="P197" s="3" t="str">
        <f>IF(O197="Plus",$K197,IF(O197="Basis",$K197-SUM(P$8:P196),IF(O197="Breedte",$K197-SUM(P$8:P196),IF(O196="Breedte",1-SUM(P$8:P196)," "))))</f>
        <v xml:space="preserve"> </v>
      </c>
      <c r="Q197" s="57" t="str">
        <f t="shared" si="67"/>
        <v/>
      </c>
      <c r="R197" s="124">
        <f t="shared" si="66"/>
        <v>137</v>
      </c>
      <c r="S197" s="12">
        <f t="shared" si="52"/>
        <v>21</v>
      </c>
      <c r="T197" s="18">
        <f t="shared" si="53"/>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4"/>
        <v>1</v>
      </c>
      <c r="Z197" s="12">
        <f t="shared" si="55"/>
        <v>1</v>
      </c>
      <c r="AA197" s="12">
        <f t="shared" si="56"/>
        <v>1</v>
      </c>
      <c r="AB197" s="12">
        <f t="shared" si="57"/>
        <v>1</v>
      </c>
      <c r="AD197" s="12">
        <f t="shared" si="58"/>
        <v>21</v>
      </c>
      <c r="AE197" s="18">
        <f t="shared" si="59"/>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60"/>
        <v>1</v>
      </c>
      <c r="AK197" s="12">
        <f t="shared" si="61"/>
        <v>1</v>
      </c>
      <c r="AL197" s="12">
        <f t="shared" si="62"/>
        <v>1</v>
      </c>
      <c r="AM197" s="12">
        <f t="shared" si="63"/>
        <v>1</v>
      </c>
    </row>
    <row r="198" spans="1:39" ht="12" customHeight="1" x14ac:dyDescent="0.15">
      <c r="A198" s="5">
        <f t="shared" si="47"/>
        <v>0</v>
      </c>
      <c r="B198" s="5">
        <f t="shared" si="48"/>
        <v>0</v>
      </c>
      <c r="C198" s="14">
        <f t="shared" si="64"/>
        <v>20</v>
      </c>
      <c r="F198" s="151">
        <f>VLOOKUP(C198,Blad1!$A:$C,3,0)</f>
        <v>137</v>
      </c>
      <c r="G198" s="67" t="str">
        <f t="shared" si="65"/>
        <v/>
      </c>
      <c r="H198" s="4" t="str">
        <f>IF(G198="I",$K198,IF(G198="II",$K198-SUM(H$8:H197),IF(G198="III",$K198-SUM(H$8:H197),IF(G198="IV",$K198-SUM(H$8:H197),IF(G198="V",1-SUM(H$8:H197)," ")))))</f>
        <v xml:space="preserve"> </v>
      </c>
      <c r="I198" s="68" t="str">
        <f t="shared" si="68"/>
        <v/>
      </c>
      <c r="J198" s="43" t="str">
        <f>IF(I198="A",$K198,IF(I198="B",$K198-SUM(J$8:J197),IF(I198="C",$K198-SUM(J$8:J197),IF(I198="D",$K198-SUM(J$8:J197),IF(I198="E",1-SUM(J$8:J197)," ")))))</f>
        <v xml:space="preserve"> </v>
      </c>
      <c r="K198" s="1">
        <f>IF(C$4=0,0,(SUM(D$8:D198)/C$4))</f>
        <v>0</v>
      </c>
      <c r="L198" s="9" t="str">
        <f t="shared" si="50"/>
        <v xml:space="preserve"> </v>
      </c>
      <c r="M198" s="2" t="str">
        <f>IF(U198=2,K198,IF(W198=2,K198-SUM(M$8:M197),IF(X198=2,K198-SUM(M$8:M197),IF(X197=2,1-SUM(M$8:M197)," "))))</f>
        <v xml:space="preserve"> </v>
      </c>
      <c r="N198" s="1" t="str">
        <f t="shared" si="51"/>
        <v xml:space="preserve"> </v>
      </c>
      <c r="P198" s="3" t="str">
        <f>IF(O198="Plus",$K198,IF(O198="Basis",$K198-SUM(P$8:P197),IF(O198="Breedte",$K198-SUM(P$8:P197),IF(O197="Breedte",1-SUM(P$8:P197)," "))))</f>
        <v xml:space="preserve"> </v>
      </c>
      <c r="Q198" s="57" t="str">
        <f t="shared" si="67"/>
        <v/>
      </c>
      <c r="R198" s="124">
        <f t="shared" si="66"/>
        <v>137</v>
      </c>
      <c r="S198" s="12">
        <f t="shared" si="52"/>
        <v>20</v>
      </c>
      <c r="T198" s="18">
        <f t="shared" si="53"/>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4"/>
        <v>1</v>
      </c>
      <c r="Z198" s="12">
        <f t="shared" si="55"/>
        <v>1</v>
      </c>
      <c r="AA198" s="12">
        <f t="shared" si="56"/>
        <v>1</v>
      </c>
      <c r="AB198" s="12">
        <f t="shared" si="57"/>
        <v>1</v>
      </c>
      <c r="AD198" s="12">
        <f t="shared" si="58"/>
        <v>20</v>
      </c>
      <c r="AE198" s="18">
        <f t="shared" si="59"/>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60"/>
        <v>1</v>
      </c>
      <c r="AK198" s="12">
        <f t="shared" si="61"/>
        <v>1</v>
      </c>
      <c r="AL198" s="12">
        <f t="shared" si="62"/>
        <v>1</v>
      </c>
      <c r="AM198" s="12">
        <f t="shared" si="63"/>
        <v>1</v>
      </c>
    </row>
    <row r="199" spans="1:39" ht="12" customHeight="1" x14ac:dyDescent="0.15">
      <c r="A199" s="5">
        <f t="shared" si="47"/>
        <v>0</v>
      </c>
      <c r="B199" s="5">
        <f t="shared" si="48"/>
        <v>0</v>
      </c>
      <c r="C199" s="14">
        <f t="shared" si="64"/>
        <v>19</v>
      </c>
      <c r="F199" s="151">
        <f>VLOOKUP(C199,Blad1!$A:$C,3,0)</f>
        <v>136</v>
      </c>
      <c r="G199" s="67" t="str">
        <f t="shared" si="65"/>
        <v/>
      </c>
      <c r="H199" s="4" t="str">
        <f>IF(G199="I",$K199,IF(G199="II",$K199-SUM(H$8:H198),IF(G199="III",$K199-SUM(H$8:H198),IF(G199="IV",$K199-SUM(H$8:H198),IF(G199="V",1-SUM(H$8:H198)," ")))))</f>
        <v xml:space="preserve"> </v>
      </c>
      <c r="I199" s="68" t="str">
        <f t="shared" si="68"/>
        <v/>
      </c>
      <c r="J199" s="43" t="str">
        <f>IF(I199="A",$K199,IF(I199="B",$K199-SUM(J$8:J198),IF(I199="C",$K199-SUM(J$8:J198),IF(I199="D",$K199-SUM(J$8:J198),IF(I199="E",1-SUM(J$8:J198)," ")))))</f>
        <v xml:space="preserve"> </v>
      </c>
      <c r="K199" s="1">
        <f>IF(C$4=0,0,(SUM(D$8:D199)/C$4))</f>
        <v>0</v>
      </c>
      <c r="L199" s="9" t="str">
        <f t="shared" si="50"/>
        <v xml:space="preserve"> </v>
      </c>
      <c r="M199" s="2" t="str">
        <f>IF(U199=2,K199,IF(W199=2,K199-SUM(M$8:M198),IF(X199=2,K199-SUM(M$8:M198),IF(X198=2,1-SUM(M$8:M198)," "))))</f>
        <v xml:space="preserve"> </v>
      </c>
      <c r="N199" s="1" t="str">
        <f t="shared" si="51"/>
        <v xml:space="preserve"> </v>
      </c>
      <c r="P199" s="3" t="str">
        <f>IF(O199="Plus",$K199,IF(O199="Basis",$K199-SUM(P$8:P198),IF(O199="Breedte",$K199-SUM(P$8:P198),IF(O198="Breedte",1-SUM(P$8:P198)," "))))</f>
        <v xml:space="preserve"> </v>
      </c>
      <c r="Q199" s="57" t="str">
        <f t="shared" si="67"/>
        <v/>
      </c>
      <c r="R199" s="124">
        <f t="shared" si="66"/>
        <v>136</v>
      </c>
      <c r="S199" s="12">
        <f t="shared" si="52"/>
        <v>19</v>
      </c>
      <c r="T199" s="18">
        <f t="shared" si="53"/>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4"/>
        <v>1</v>
      </c>
      <c r="Z199" s="12">
        <f t="shared" si="55"/>
        <v>1</v>
      </c>
      <c r="AA199" s="12">
        <f t="shared" si="56"/>
        <v>1</v>
      </c>
      <c r="AB199" s="12">
        <f t="shared" si="57"/>
        <v>1</v>
      </c>
      <c r="AD199" s="12">
        <f t="shared" si="58"/>
        <v>19</v>
      </c>
      <c r="AE199" s="18">
        <f t="shared" si="59"/>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60"/>
        <v>1</v>
      </c>
      <c r="AK199" s="12">
        <f t="shared" si="61"/>
        <v>1</v>
      </c>
      <c r="AL199" s="12">
        <f t="shared" si="62"/>
        <v>1</v>
      </c>
      <c r="AM199" s="12">
        <f t="shared" si="63"/>
        <v>1</v>
      </c>
    </row>
    <row r="200" spans="1:39" ht="12" customHeight="1" x14ac:dyDescent="0.15">
      <c r="A200" s="5">
        <f t="shared" ref="A200:A250" si="69">IF(I200="A",25,IF(I200="B",25,IF(I200="C",25,IF(I200="D",15,IF(I200="E",10,0)))))</f>
        <v>0</v>
      </c>
      <c r="B200" s="5">
        <f t="shared" ref="B200:B250" si="70">IF(G200="I",20,IF(G200="II",20,IF(G200="III",20,IF(G200="IV",20,IF(G200="V",20,0)))))</f>
        <v>0</v>
      </c>
      <c r="C200" s="14">
        <f t="shared" si="64"/>
        <v>18</v>
      </c>
      <c r="F200" s="151">
        <f>VLOOKUP(C200,Blad1!$A:$C,3,0)</f>
        <v>136</v>
      </c>
      <c r="G200" s="67" t="str">
        <f t="shared" si="65"/>
        <v/>
      </c>
      <c r="H200" s="4" t="str">
        <f>IF(G200="I",$K200,IF(G200="II",$K200-SUM(H$8:H199),IF(G200="III",$K200-SUM(H$8:H199),IF(G200="IV",$K200-SUM(H$8:H199),IF(G200="V",1-SUM(H$8:H199)," ")))))</f>
        <v xml:space="preserve"> </v>
      </c>
      <c r="I200" s="68" t="str">
        <f t="shared" si="68"/>
        <v/>
      </c>
      <c r="J200" s="43" t="str">
        <f>IF(I200="A",$K200,IF(I200="B",$K200-SUM(J$8:J199),IF(I200="C",$K200-SUM(J$8:J199),IF(I200="D",$K200-SUM(J$8:J199),IF(I200="E",1-SUM(J$8:J199)," ")))))</f>
        <v xml:space="preserve"> </v>
      </c>
      <c r="K200" s="1">
        <f>IF(C$4=0,0,(SUM(D$8:D200)/C$4))</f>
        <v>0</v>
      </c>
      <c r="L200" s="9" t="str">
        <f t="shared" ref="L200:L242" si="71">IF(U200=2,"Plus",IF(W200=2,"Basis",IF(X200=2,"Breedte"," ")))</f>
        <v xml:space="preserve"> </v>
      </c>
      <c r="M200" s="2" t="str">
        <f>IF(U200=2,K200,IF(W200=2,K200-SUM(M$8:M199),IF(X200=2,K200-SUM(M$8:M199),IF(X199=2,1-SUM(M$8:M199)," "))))</f>
        <v xml:space="preserve"> </v>
      </c>
      <c r="N200" s="1" t="str">
        <f t="shared" ref="N200:N208" si="72">IF(OR(O200="Plus",O200="Basis",O200="Breedte"),K200," ")</f>
        <v xml:space="preserve"> </v>
      </c>
      <c r="P200" s="3" t="str">
        <f>IF(O200="Plus",$K200,IF(O200="Basis",$K200-SUM(P$8:P199),IF(O200="Breedte",$K200-SUM(P$8:P199),IF(O199="Breedte",1-SUM(P$8:P199)," "))))</f>
        <v xml:space="preserve"> </v>
      </c>
      <c r="Q200" s="57" t="str">
        <f t="shared" si="67"/>
        <v/>
      </c>
      <c r="R200" s="124">
        <f t="shared" si="66"/>
        <v>136</v>
      </c>
      <c r="S200" s="12">
        <f t="shared" ref="S200:S208" si="73">C200</f>
        <v>18</v>
      </c>
      <c r="T200" s="18">
        <f t="shared" ref="T200:T208" si="74">K200</f>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ref="Y200:Y208" si="75">IF(D200=0,1,ABS(K200-0.2))</f>
        <v>1</v>
      </c>
      <c r="Z200" s="12">
        <f t="shared" ref="Z200:Z208" si="76">IF(D200=0,1,ABS(K200-0.5))</f>
        <v>1</v>
      </c>
      <c r="AA200" s="12">
        <f t="shared" ref="AA200:AA208" si="77">IF(D200=0,1,ABS(K200-0.8))</f>
        <v>1</v>
      </c>
      <c r="AB200" s="12">
        <f t="shared" ref="AB200:AB208" si="78">IF(D200=0,1,ABS(K200-1))</f>
        <v>1</v>
      </c>
      <c r="AD200" s="12">
        <f t="shared" ref="AD200:AD208" si="79">S200</f>
        <v>18</v>
      </c>
      <c r="AE200" s="18">
        <f t="shared" ref="AE200:AE215" si="80">K200</f>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ref="AJ200:AJ237" si="81">IF(AE200=0,1,ABS(AH200-0.25))</f>
        <v>1</v>
      </c>
      <c r="AK200" s="12">
        <f t="shared" ref="AK200:AK208" si="82">IF(T200=0,1,ABS(W200-0.5))</f>
        <v>1</v>
      </c>
      <c r="AL200" s="12">
        <f t="shared" ref="AL200:AL208" si="83">IF(T200=0,1,ABS(W200-0.75))</f>
        <v>1</v>
      </c>
      <c r="AM200" s="12">
        <f t="shared" ref="AM200:AM208" si="84">IF(T200=0,1,ABS(W200-0.9))</f>
        <v>1</v>
      </c>
    </row>
    <row r="201" spans="1:39" ht="12" customHeight="1" x14ac:dyDescent="0.15">
      <c r="A201" s="5">
        <f t="shared" si="69"/>
        <v>15</v>
      </c>
      <c r="B201" s="5">
        <f t="shared" si="70"/>
        <v>0</v>
      </c>
      <c r="C201" s="14">
        <f t="shared" ref="C201:C237" si="85">C200-1</f>
        <v>17</v>
      </c>
      <c r="F201" s="151">
        <f>VLOOKUP(C201,Blad1!$A:$C,3,0)</f>
        <v>135</v>
      </c>
      <c r="G201" s="67" t="str">
        <f t="shared" ref="G201:G239" si="86">IF(C201=164,"I",IF(C201=147,"II",IF(C201=131,"III",IF(C201=114,"IV",IF(C201=50,"V","")))))</f>
        <v/>
      </c>
      <c r="H201" s="4" t="str">
        <f>IF(G201="I",$K201,IF(G201="II",$K201-SUM(H$8:H200),IF(G201="III",$K201-SUM(H$8:H200),IF(G201="IV",$K201-SUM(H$8:H200),IF(G201="V",1-SUM(H$8:H200)," ")))))</f>
        <v xml:space="preserve"> </v>
      </c>
      <c r="I201" s="68" t="str">
        <f t="shared" si="68"/>
        <v>D</v>
      </c>
      <c r="J201" s="43">
        <f>IF(I201="A",$K201,IF(I201="B",$K201-SUM(J$8:J200),IF(I201="C",$K201-SUM(J$8:J200),IF(I201="D",$K201-SUM(J$8:J200),IF(I201="E",1-SUM(J$8:J200)," ")))))</f>
        <v>0</v>
      </c>
      <c r="K201" s="1">
        <f>IF(C$4=0,0,(SUM(D$8:D201)/C$4))</f>
        <v>0</v>
      </c>
      <c r="L201" s="9" t="str">
        <f t="shared" si="71"/>
        <v xml:space="preserve"> </v>
      </c>
      <c r="M201" s="2" t="str">
        <f>IF(U201=2,K201,IF(W201=2,K201-SUM(M$8:M200),IF(X201=2,K201-SUM(M$8:M200),IF(X200=2,1-SUM(M$8:M200)," "))))</f>
        <v xml:space="preserve"> </v>
      </c>
      <c r="N201" s="1" t="str">
        <f t="shared" si="72"/>
        <v xml:space="preserve"> </v>
      </c>
      <c r="P201" s="3" t="str">
        <f>IF(O201="Plus",$K201,IF(O201="Basis",$K201-SUM(P$8:P200),IF(O201="Breedte",$K201-SUM(P$8:P200),IF(O200="Breedte",1-SUM(P$8:P200)," "))))</f>
        <v xml:space="preserve"> </v>
      </c>
      <c r="Q201" s="57" t="str">
        <f t="shared" ref="Q201:Q207" si="87">IF(L200="plus",CONCATENATE(E201,", "),IF(L200="basis",IF(E201=0,"",CONCATENATE(E201,", ")),CONCATENATE(Q200,IF(E201=0,"",CONCATENATE(E201,", ")))))</f>
        <v/>
      </c>
      <c r="S201" s="12">
        <f t="shared" si="73"/>
        <v>17</v>
      </c>
      <c r="T201" s="18">
        <f t="shared" si="74"/>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si="75"/>
        <v>1</v>
      </c>
      <c r="Z201" s="12">
        <f t="shared" si="76"/>
        <v>1</v>
      </c>
      <c r="AA201" s="12">
        <f t="shared" si="77"/>
        <v>1</v>
      </c>
      <c r="AB201" s="12">
        <f t="shared" si="78"/>
        <v>1</v>
      </c>
      <c r="AD201" s="12">
        <f t="shared" si="79"/>
        <v>17</v>
      </c>
      <c r="AE201" s="18">
        <f t="shared" si="80"/>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si="81"/>
        <v>1</v>
      </c>
      <c r="AK201" s="12">
        <f t="shared" si="82"/>
        <v>1</v>
      </c>
      <c r="AL201" s="12">
        <f t="shared" si="83"/>
        <v>1</v>
      </c>
      <c r="AM201" s="12">
        <f t="shared" si="84"/>
        <v>1</v>
      </c>
    </row>
    <row r="202" spans="1:39" ht="12" customHeight="1" x14ac:dyDescent="0.15">
      <c r="A202" s="5">
        <f t="shared" si="69"/>
        <v>0</v>
      </c>
      <c r="B202" s="5">
        <f t="shared" si="70"/>
        <v>0</v>
      </c>
      <c r="C202" s="14">
        <f t="shared" si="85"/>
        <v>16</v>
      </c>
      <c r="G202" s="67" t="str">
        <f t="shared" si="86"/>
        <v/>
      </c>
      <c r="H202" s="4" t="str">
        <f>IF(G202="I",$K202,IF(G202="II",$K202-SUM(H$8:H201),IF(G202="III",$K202-SUM(H$8:H201),IF(G202="IV",$K202-SUM(H$8:H201),IF(G202="V",1-SUM(H$8:H201)," ")))))</f>
        <v xml:space="preserve"> </v>
      </c>
      <c r="I202" s="54"/>
      <c r="J202" s="43" t="str">
        <f>IF(I202="A",$K202,IF(I202="B",$K202-SUM(J$8:J201),IF(I202="C",$K202-SUM(J$8:J201),IF(I202="D",$K202-SUM(J$8:J201),IF(I202="E",1-SUM(J$8:J201)," ")))))</f>
        <v xml:space="preserve"> </v>
      </c>
      <c r="K202" s="1">
        <f>IF(C$4=0,0,(SUM(D$8:D202)/C$4))</f>
        <v>0</v>
      </c>
      <c r="L202" s="9" t="str">
        <f t="shared" si="71"/>
        <v xml:space="preserve"> </v>
      </c>
      <c r="M202" s="2" t="str">
        <f>IF(U202=2,K202,IF(W202=2,K202-SUM(M$8:M201),IF(X202=2,K202-SUM(M$8:M201),IF(X201=2,1-SUM(M$8:M201)," "))))</f>
        <v xml:space="preserve"> </v>
      </c>
      <c r="N202" s="1" t="str">
        <f t="shared" si="72"/>
        <v xml:space="preserve"> </v>
      </c>
      <c r="P202" s="3" t="str">
        <f>IF(O202="Plus",$K202,IF(O202="Basis",$K202-SUM(P$8:P201),IF(O202="Breedte",$K202-SUM(P$8:P201),IF(O201="Breedte",1-SUM(P$8:P201)," "))))</f>
        <v xml:space="preserve"> </v>
      </c>
      <c r="Q202" s="57" t="str">
        <f t="shared" si="87"/>
        <v/>
      </c>
      <c r="S202" s="12">
        <f t="shared" si="73"/>
        <v>16</v>
      </c>
      <c r="T202" s="18">
        <f t="shared" si="74"/>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5"/>
        <v>1</v>
      </c>
      <c r="Z202" s="12">
        <f t="shared" si="76"/>
        <v>1</v>
      </c>
      <c r="AA202" s="12">
        <f t="shared" si="77"/>
        <v>1</v>
      </c>
      <c r="AB202" s="12">
        <f t="shared" si="78"/>
        <v>1</v>
      </c>
      <c r="AD202" s="12">
        <f t="shared" si="79"/>
        <v>16</v>
      </c>
      <c r="AE202" s="18">
        <f t="shared" si="80"/>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1"/>
        <v>1</v>
      </c>
      <c r="AK202" s="12">
        <f t="shared" si="82"/>
        <v>1</v>
      </c>
      <c r="AL202" s="12">
        <f t="shared" si="83"/>
        <v>1</v>
      </c>
      <c r="AM202" s="12">
        <f t="shared" si="84"/>
        <v>1</v>
      </c>
    </row>
    <row r="203" spans="1:39" ht="12" customHeight="1" x14ac:dyDescent="0.15">
      <c r="A203" s="5">
        <f t="shared" si="69"/>
        <v>0</v>
      </c>
      <c r="B203" s="5">
        <f t="shared" si="70"/>
        <v>0</v>
      </c>
      <c r="C203" s="14">
        <f t="shared" si="85"/>
        <v>15</v>
      </c>
      <c r="G203" s="67" t="str">
        <f t="shared" si="86"/>
        <v/>
      </c>
      <c r="H203" s="4" t="str">
        <f>IF(G203="I",$K203,IF(G203="II",$K203-SUM(H$8:H202),IF(G203="III",$K203-SUM(H$8:H202),IF(G203="IV",$K203-SUM(H$8:H202),IF(G203="V",1-SUM(H$8:H202)," ")))))</f>
        <v xml:space="preserve"> </v>
      </c>
      <c r="I203" s="54"/>
      <c r="J203" s="43" t="str">
        <f>IF(I203="A",$K203,IF(I203="B",$K203-SUM(J$8:J202),IF(I203="C",$K203-SUM(J$8:J202),IF(I203="D",$K203-SUM(J$8:J202),IF(I203="E",1-SUM(J$8:J202)," ")))))</f>
        <v xml:space="preserve"> </v>
      </c>
      <c r="K203" s="1">
        <f>IF(C$4=0,0,(SUM(D$8:D203)/C$4))</f>
        <v>0</v>
      </c>
      <c r="L203" s="9" t="str">
        <f t="shared" si="71"/>
        <v xml:space="preserve"> </v>
      </c>
      <c r="M203" s="2" t="str">
        <f>IF(U203=2,K203,IF(W203=2,K203-SUM(M$8:M202),IF(X203=2,K203-SUM(M$8:M202),IF(X202=2,1-SUM(M$8:M202)," "))))</f>
        <v xml:space="preserve"> </v>
      </c>
      <c r="N203" s="1" t="str">
        <f t="shared" si="72"/>
        <v xml:space="preserve"> </v>
      </c>
      <c r="P203" s="3" t="str">
        <f>IF(O203="Plus",$K203,IF(O203="Basis",$K203-SUM(P$8:P202),IF(O203="Breedte",$K203-SUM(P$8:P202),IF(O202="Breedte",1-SUM(P$8:P202)," "))))</f>
        <v xml:space="preserve"> </v>
      </c>
      <c r="Q203" s="57" t="str">
        <f t="shared" si="87"/>
        <v/>
      </c>
      <c r="S203" s="12">
        <f t="shared" si="73"/>
        <v>15</v>
      </c>
      <c r="T203" s="18">
        <f t="shared" si="74"/>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5"/>
        <v>1</v>
      </c>
      <c r="Z203" s="12">
        <f t="shared" si="76"/>
        <v>1</v>
      </c>
      <c r="AA203" s="12">
        <f t="shared" si="77"/>
        <v>1</v>
      </c>
      <c r="AB203" s="12">
        <f t="shared" si="78"/>
        <v>1</v>
      </c>
      <c r="AD203" s="12">
        <f t="shared" si="79"/>
        <v>15</v>
      </c>
      <c r="AE203" s="18">
        <f t="shared" si="80"/>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1"/>
        <v>1</v>
      </c>
      <c r="AK203" s="12">
        <f t="shared" si="82"/>
        <v>1</v>
      </c>
      <c r="AL203" s="12">
        <f t="shared" si="83"/>
        <v>1</v>
      </c>
      <c r="AM203" s="12">
        <f t="shared" si="84"/>
        <v>1</v>
      </c>
    </row>
    <row r="204" spans="1:39" ht="12" customHeight="1" x14ac:dyDescent="0.15">
      <c r="A204" s="5">
        <f t="shared" si="69"/>
        <v>0</v>
      </c>
      <c r="B204" s="5">
        <f t="shared" si="70"/>
        <v>0</v>
      </c>
      <c r="C204" s="14">
        <f t="shared" si="85"/>
        <v>14</v>
      </c>
      <c r="G204" s="67" t="str">
        <f t="shared" si="86"/>
        <v/>
      </c>
      <c r="H204" s="4" t="str">
        <f>IF(G204="I",$K204,IF(G204="II",$K204-SUM(H$8:H203),IF(G204="III",$K204-SUM(H$8:H203),IF(G204="IV",$K204-SUM(H$8:H203),IF(G204="V",1-SUM(H$8:H203)," ")))))</f>
        <v xml:space="preserve"> </v>
      </c>
      <c r="I204" s="54"/>
      <c r="J204" s="43" t="str">
        <f>IF(I204="A",$K204,IF(I204="B",$K204-SUM(J$8:J203),IF(I204="C",$K204-SUM(J$8:J203),IF(I204="D",$K204-SUM(J$8:J203),IF(I204="E",1-SUM(J$8:J203)," ")))))</f>
        <v xml:space="preserve"> </v>
      </c>
      <c r="K204" s="1">
        <f>IF(C$4=0,0,(SUM(D$8:D204)/C$4))</f>
        <v>0</v>
      </c>
      <c r="L204" s="9" t="str">
        <f t="shared" si="71"/>
        <v xml:space="preserve"> </v>
      </c>
      <c r="M204" s="2" t="str">
        <f>IF(U204=2,K204,IF(W204=2,K204-SUM(M$8:M203),IF(X204=2,K204-SUM(M$8:M203),IF(X203=2,1-SUM(M$8:M203)," "))))</f>
        <v xml:space="preserve"> </v>
      </c>
      <c r="N204" s="1" t="str">
        <f t="shared" si="72"/>
        <v xml:space="preserve"> </v>
      </c>
      <c r="P204" s="3" t="str">
        <f>IF(O204="Plus",$K204,IF(O204="Basis",$K204-SUM(P$8:P203),IF(O204="Breedte",$K204-SUM(P$8:P203),IF(O203="Breedte",1-SUM(P$8:P203)," "))))</f>
        <v xml:space="preserve"> </v>
      </c>
      <c r="Q204" s="57" t="str">
        <f t="shared" si="87"/>
        <v/>
      </c>
      <c r="S204" s="12">
        <f t="shared" si="73"/>
        <v>14</v>
      </c>
      <c r="T204" s="18">
        <f t="shared" si="74"/>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5"/>
        <v>1</v>
      </c>
      <c r="Z204" s="12">
        <f t="shared" si="76"/>
        <v>1</v>
      </c>
      <c r="AA204" s="12">
        <f t="shared" si="77"/>
        <v>1</v>
      </c>
      <c r="AB204" s="12">
        <f t="shared" si="78"/>
        <v>1</v>
      </c>
      <c r="AD204" s="12">
        <f t="shared" si="79"/>
        <v>14</v>
      </c>
      <c r="AE204" s="18">
        <f t="shared" si="80"/>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1"/>
        <v>1</v>
      </c>
      <c r="AK204" s="12">
        <f t="shared" si="82"/>
        <v>1</v>
      </c>
      <c r="AL204" s="12">
        <f t="shared" si="83"/>
        <v>1</v>
      </c>
      <c r="AM204" s="12">
        <f t="shared" si="84"/>
        <v>1</v>
      </c>
    </row>
    <row r="205" spans="1:39" ht="12" customHeight="1" x14ac:dyDescent="0.15">
      <c r="A205" s="5">
        <f t="shared" si="69"/>
        <v>0</v>
      </c>
      <c r="B205" s="5">
        <f t="shared" si="70"/>
        <v>0</v>
      </c>
      <c r="C205" s="14">
        <f t="shared" si="85"/>
        <v>13</v>
      </c>
      <c r="G205" s="67" t="str">
        <f t="shared" si="86"/>
        <v/>
      </c>
      <c r="H205" s="4" t="str">
        <f>IF(G205="I",$K205,IF(G205="II",$K205-SUM(H$8:H204),IF(G205="III",$K205-SUM(H$8:H204),IF(G205="IV",$K205-SUM(H$8:H204),IF(G205="V",1-SUM(H$8:H204)," ")))))</f>
        <v xml:space="preserve"> </v>
      </c>
      <c r="I205" s="54"/>
      <c r="J205" s="43" t="str">
        <f>IF(I205="A",$K205,IF(I205="B",$K205-SUM(J$8:J204),IF(I205="C",$K205-SUM(J$8:J204),IF(I205="D",$K205-SUM(J$8:J204),IF(I205="E",1-SUM(J$8:J204)," ")))))</f>
        <v xml:space="preserve"> </v>
      </c>
      <c r="K205" s="1">
        <f>IF(C$4=0,0,(SUM(D$8:D205)/C$4))</f>
        <v>0</v>
      </c>
      <c r="L205" s="9" t="str">
        <f t="shared" si="71"/>
        <v xml:space="preserve"> </v>
      </c>
      <c r="M205" s="2" t="str">
        <f>IF(U205=2,K205,IF(W205=2,K205-SUM(M$8:M204),IF(X205=2,K205-SUM(M$8:M204),IF(X204=2,1-SUM(M$8:M204)," "))))</f>
        <v xml:space="preserve"> </v>
      </c>
      <c r="N205" s="1" t="str">
        <f t="shared" si="72"/>
        <v xml:space="preserve"> </v>
      </c>
      <c r="P205" s="3" t="str">
        <f>IF(O205="Plus",$K205,IF(O205="Basis",$K205-SUM(P$8:P204),IF(O205="Breedte",$K205-SUM(P$8:P204),IF(O204="Breedte",1-SUM(P$8:P204)," "))))</f>
        <v xml:space="preserve"> </v>
      </c>
      <c r="Q205" s="57" t="str">
        <f t="shared" si="87"/>
        <v/>
      </c>
      <c r="S205" s="12">
        <f t="shared" si="73"/>
        <v>13</v>
      </c>
      <c r="T205" s="18">
        <f t="shared" si="74"/>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5"/>
        <v>1</v>
      </c>
      <c r="Z205" s="12">
        <f t="shared" si="76"/>
        <v>1</v>
      </c>
      <c r="AA205" s="12">
        <f t="shared" si="77"/>
        <v>1</v>
      </c>
      <c r="AB205" s="12">
        <f t="shared" si="78"/>
        <v>1</v>
      </c>
      <c r="AD205" s="12">
        <f t="shared" si="79"/>
        <v>13</v>
      </c>
      <c r="AE205" s="18">
        <f t="shared" si="80"/>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1"/>
        <v>1</v>
      </c>
      <c r="AK205" s="12">
        <f t="shared" si="82"/>
        <v>1</v>
      </c>
      <c r="AL205" s="12">
        <f t="shared" si="83"/>
        <v>1</v>
      </c>
      <c r="AM205" s="12">
        <f t="shared" si="84"/>
        <v>1</v>
      </c>
    </row>
    <row r="206" spans="1:39" ht="12" customHeight="1" x14ac:dyDescent="0.15">
      <c r="A206" s="5">
        <f t="shared" si="69"/>
        <v>0</v>
      </c>
      <c r="B206" s="5">
        <f t="shared" si="70"/>
        <v>0</v>
      </c>
      <c r="C206" s="14">
        <f t="shared" si="85"/>
        <v>12</v>
      </c>
      <c r="G206" s="67" t="str">
        <f t="shared" si="86"/>
        <v/>
      </c>
      <c r="H206" s="4" t="str">
        <f>IF(G206="I",$K206,IF(G206="II",$K206-SUM(H$8:H205),IF(G206="III",$K206-SUM(H$8:H205),IF(G206="IV",$K206-SUM(H$8:H205),IF(G206="V",1-SUM(H$8:H205)," ")))))</f>
        <v xml:space="preserve"> </v>
      </c>
      <c r="I206" s="54"/>
      <c r="J206" s="43" t="str">
        <f>IF(I206="A",$K206,IF(I206="B",$K206-SUM(J$8:J205),IF(I206="C",$K206-SUM(J$8:J205),IF(I206="D",$K206-SUM(J$8:J205),IF(I206="E",1-SUM(J$8:J205)," ")))))</f>
        <v xml:space="preserve"> </v>
      </c>
      <c r="K206" s="1">
        <f>IF(C$4=0,0,(SUM(D$8:D206)/C$4))</f>
        <v>0</v>
      </c>
      <c r="L206" s="9" t="str">
        <f t="shared" si="71"/>
        <v xml:space="preserve"> </v>
      </c>
      <c r="M206" s="2" t="str">
        <f>IF(U206=2,K206,IF(W206=2,K206-SUM(M$8:M205),IF(X206=2,K206-SUM(M$8:M205),IF(X205=2,1-SUM(M$8:M205)," "))))</f>
        <v xml:space="preserve"> </v>
      </c>
      <c r="N206" s="1" t="str">
        <f t="shared" si="72"/>
        <v xml:space="preserve"> </v>
      </c>
      <c r="P206" s="3" t="str">
        <f>IF(O206="Plus",$K206,IF(O206="Basis",$K206-SUM(P$8:P205),IF(O206="Breedte",$K206-SUM(P$8:P205),IF(O205="Breedte",1-SUM(P$8:P205)," "))))</f>
        <v xml:space="preserve"> </v>
      </c>
      <c r="Q206" s="57" t="str">
        <f t="shared" si="87"/>
        <v/>
      </c>
      <c r="S206" s="12">
        <f t="shared" si="73"/>
        <v>12</v>
      </c>
      <c r="T206" s="18">
        <f t="shared" si="74"/>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5"/>
        <v>1</v>
      </c>
      <c r="Z206" s="12">
        <f t="shared" si="76"/>
        <v>1</v>
      </c>
      <c r="AA206" s="12">
        <f t="shared" si="77"/>
        <v>1</v>
      </c>
      <c r="AB206" s="12">
        <f t="shared" si="78"/>
        <v>1</v>
      </c>
      <c r="AD206" s="12">
        <f t="shared" si="79"/>
        <v>12</v>
      </c>
      <c r="AE206" s="18">
        <f t="shared" si="80"/>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1"/>
        <v>1</v>
      </c>
      <c r="AK206" s="12">
        <f t="shared" si="82"/>
        <v>1</v>
      </c>
      <c r="AL206" s="12">
        <f t="shared" si="83"/>
        <v>1</v>
      </c>
      <c r="AM206" s="12">
        <f t="shared" si="84"/>
        <v>1</v>
      </c>
    </row>
    <row r="207" spans="1:39" ht="12" customHeight="1" x14ac:dyDescent="0.15">
      <c r="A207" s="5">
        <f t="shared" si="69"/>
        <v>0</v>
      </c>
      <c r="B207" s="5">
        <f t="shared" si="70"/>
        <v>0</v>
      </c>
      <c r="C207" s="14">
        <f t="shared" si="85"/>
        <v>11</v>
      </c>
      <c r="G207" s="67" t="str">
        <f t="shared" si="86"/>
        <v/>
      </c>
      <c r="H207" s="4" t="str">
        <f>IF(G207="I",$K207,IF(G207="II",$K207-SUM(H$8:H206),IF(G207="III",$K207-SUM(H$8:H206),IF(G207="IV",$K207-SUM(H$8:H206),IF(G207="V",1-SUM(H$8:H206)," ")))))</f>
        <v xml:space="preserve"> </v>
      </c>
      <c r="I207" s="54"/>
      <c r="J207" s="43" t="str">
        <f>IF(I207="A",$K207,IF(I207="B",$K207-SUM(J$8:J206),IF(I207="C",$K207-SUM(J$8:J206),IF(I207="D",$K207-SUM(J$8:J206),IF(I207="E",1-SUM(J$8:J206)," ")))))</f>
        <v xml:space="preserve"> </v>
      </c>
      <c r="K207" s="1">
        <f>IF(C$4=0,0,(SUM(D$8:D207)/C$4))</f>
        <v>0</v>
      </c>
      <c r="L207" s="9" t="str">
        <f t="shared" si="71"/>
        <v xml:space="preserve"> </v>
      </c>
      <c r="M207" s="2" t="str">
        <f>IF(U207=2,K207,IF(W207=2,K207-SUM(M$8:M206),IF(X207=2,K207-SUM(M$8:M206),IF(X206=2,1-SUM(M$8:M206)," "))))</f>
        <v xml:space="preserve"> </v>
      </c>
      <c r="N207" s="1" t="str">
        <f t="shared" si="72"/>
        <v xml:space="preserve"> </v>
      </c>
      <c r="P207" s="3" t="str">
        <f>IF(O207="Plus",$K207,IF(O207="Basis",$K207-SUM(P$8:P206),IF(O207="Breedte",$K207-SUM(P$8:P206),IF(O206="Breedte",1-SUM(P$8:P206)," "))))</f>
        <v xml:space="preserve"> </v>
      </c>
      <c r="Q207" s="57" t="str">
        <f t="shared" si="87"/>
        <v/>
      </c>
      <c r="S207" s="12">
        <f t="shared" si="73"/>
        <v>11</v>
      </c>
      <c r="T207" s="18">
        <f t="shared" si="74"/>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5"/>
        <v>1</v>
      </c>
      <c r="Z207" s="12">
        <f t="shared" si="76"/>
        <v>1</v>
      </c>
      <c r="AA207" s="12">
        <f t="shared" si="77"/>
        <v>1</v>
      </c>
      <c r="AB207" s="12">
        <f t="shared" si="78"/>
        <v>1</v>
      </c>
      <c r="AD207" s="12">
        <f t="shared" si="79"/>
        <v>11</v>
      </c>
      <c r="AE207" s="18">
        <f t="shared" si="80"/>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1"/>
        <v>1</v>
      </c>
      <c r="AK207" s="12">
        <f t="shared" si="82"/>
        <v>1</v>
      </c>
      <c r="AL207" s="12">
        <f t="shared" si="83"/>
        <v>1</v>
      </c>
      <c r="AM207" s="12">
        <f t="shared" si="84"/>
        <v>1</v>
      </c>
    </row>
    <row r="208" spans="1:39" ht="12" customHeight="1" x14ac:dyDescent="0.15">
      <c r="A208" s="5">
        <f t="shared" si="69"/>
        <v>0</v>
      </c>
      <c r="B208" s="5">
        <f t="shared" si="70"/>
        <v>0</v>
      </c>
      <c r="C208" s="14">
        <f t="shared" si="85"/>
        <v>10</v>
      </c>
      <c r="G208" s="67" t="str">
        <f t="shared" si="86"/>
        <v/>
      </c>
      <c r="H208" s="4" t="str">
        <f>IF(G208="I",$K208,IF(G208="II",$K208-SUM(H$8:H207),IF(G208="III",$K208-SUM(H$8:H207),IF(G208="IV",$K208-SUM(H$8:H207),IF(G208="V",1-SUM(H$8:H207)," ")))))</f>
        <v xml:space="preserve"> </v>
      </c>
      <c r="I208" s="54"/>
      <c r="J208" s="43" t="str">
        <f>IF(I208="A",$K208,IF(I208="B",$K208-SUM(J$8:J207),IF(I208="C",$K208-SUM(J$8:J207),IF(I208="D",$K208-SUM(J$8:J207),IF(I208="E",1-SUM(J$8:J207)," ")))))</f>
        <v xml:space="preserve"> </v>
      </c>
      <c r="K208" s="1">
        <f>IF(C$4=0,0,(SUM(D$8:D208)/C$4))</f>
        <v>0</v>
      </c>
      <c r="L208" s="9" t="str">
        <f t="shared" si="71"/>
        <v xml:space="preserve"> </v>
      </c>
      <c r="M208" s="2" t="str">
        <f>IF(U208=2,K208,IF(W208=2,K208-SUM(M$8:M207),IF(X208=2,K208-SUM(M$8:M207),IF(X207=2,1-SUM(M$8:M207)," "))))</f>
        <v xml:space="preserve"> </v>
      </c>
      <c r="N208" s="1" t="str">
        <f t="shared" si="72"/>
        <v xml:space="preserve"> </v>
      </c>
      <c r="P208" s="3" t="str">
        <f>IF(O208="Plus",$K208,IF(O208="Basis",$K208-SUM(P$8:P207),IF(O208="Breedte",$K208-SUM(P$8:P207),IF(O207="Breedte",1-SUM(P$8:P207)," "))))</f>
        <v xml:space="preserve"> </v>
      </c>
      <c r="Q208" s="57" t="str">
        <f t="shared" ref="Q208:Q275" si="88">IF(L207="plus",CONCATENATE(E208,", "),IF(L207="basis",IF(E208=0,"",CONCATENATE(E208,", ")),CONCATENATE(Q207,IF(E208=0,"",CONCATENATE(E208,", ")))))</f>
        <v/>
      </c>
      <c r="S208" s="12">
        <f t="shared" si="73"/>
        <v>10</v>
      </c>
      <c r="T208" s="18">
        <f t="shared" si="74"/>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5"/>
        <v>1</v>
      </c>
      <c r="Z208" s="12">
        <f t="shared" si="76"/>
        <v>1</v>
      </c>
      <c r="AA208" s="12">
        <f t="shared" si="77"/>
        <v>1</v>
      </c>
      <c r="AB208" s="12">
        <f t="shared" si="78"/>
        <v>1</v>
      </c>
      <c r="AD208" s="12">
        <f t="shared" si="79"/>
        <v>10</v>
      </c>
      <c r="AE208" s="18">
        <f t="shared" si="80"/>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1"/>
        <v>1</v>
      </c>
      <c r="AK208" s="12">
        <f t="shared" si="82"/>
        <v>1</v>
      </c>
      <c r="AL208" s="12">
        <f t="shared" si="83"/>
        <v>1</v>
      </c>
      <c r="AM208" s="12">
        <f t="shared" si="84"/>
        <v>1</v>
      </c>
    </row>
    <row r="209" spans="1:36" ht="12" customHeight="1" x14ac:dyDescent="0.15">
      <c r="A209" s="5">
        <f t="shared" si="69"/>
        <v>0</v>
      </c>
      <c r="B209" s="5">
        <f t="shared" si="70"/>
        <v>0</v>
      </c>
      <c r="C209" s="14">
        <f t="shared" si="85"/>
        <v>9</v>
      </c>
      <c r="G209" s="67" t="str">
        <f t="shared" si="86"/>
        <v/>
      </c>
      <c r="H209" s="4" t="str">
        <f>IF(G209="I",$K209,IF(G209="II",$K209-SUM(H$8:H208),IF(G209="III",$K209-SUM(H$8:H208),IF(G209="IV",$K209-SUM(H$8:H208),IF(G209="V",1-SUM(H$8:H208)," ")))))</f>
        <v xml:space="preserve"> </v>
      </c>
      <c r="I209" s="54"/>
      <c r="J209" s="43" t="str">
        <f>IF(I209="A",$K209,IF(I209="B",$K209-SUM(J$8:J208),IF(I209="C",$K209-SUM(J$8:J208),IF(I209="D",$K209-SUM(J$8:J208),IF(I209="E",1-SUM(J$8:J208)," ")))))</f>
        <v xml:space="preserve"> </v>
      </c>
      <c r="L209" s="9" t="str">
        <f t="shared" si="71"/>
        <v xml:space="preserve"> </v>
      </c>
      <c r="P209" s="3" t="str">
        <f>IF(O209="Plus",$K209,IF(O209="Basis",$K209-SUM(P$8:P208),IF(O209="Breedte",$K209-SUM(P$8:P208),IF(O208="Breedte",1-SUM(P$8:P208)," "))))</f>
        <v xml:space="preserve"> </v>
      </c>
      <c r="Q209" s="57" t="str">
        <f t="shared" si="88"/>
        <v/>
      </c>
      <c r="AE209" s="18">
        <f t="shared" si="80"/>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1"/>
        <v>1</v>
      </c>
    </row>
    <row r="210" spans="1:36" ht="12" customHeight="1" x14ac:dyDescent="0.15">
      <c r="A210" s="5">
        <f t="shared" si="69"/>
        <v>0</v>
      </c>
      <c r="B210" s="5">
        <f t="shared" si="70"/>
        <v>0</v>
      </c>
      <c r="C210" s="14">
        <f t="shared" si="85"/>
        <v>8</v>
      </c>
      <c r="G210" s="67" t="str">
        <f t="shared" si="86"/>
        <v/>
      </c>
      <c r="H210" s="4" t="str">
        <f>IF(G210="I",$K210,IF(G210="II",$K210-SUM(H$8:H209),IF(G210="III",$K210-SUM(H$8:H209),IF(G210="IV",$K210-SUM(H$8:H209),IF(G210="V",1-SUM(H$8:H209)," ")))))</f>
        <v xml:space="preserve"> </v>
      </c>
      <c r="I210" s="54"/>
      <c r="J210" s="43" t="str">
        <f>IF(I210="A",$K210,IF(I210="B",$K210-SUM(J$8:J209),IF(I210="C",$K210-SUM(J$8:J209),IF(I210="D",$K210-SUM(J$8:J209),IF(I210="E",1-SUM(J$8:J209)," ")))))</f>
        <v xml:space="preserve"> </v>
      </c>
      <c r="L210" s="9" t="str">
        <f t="shared" si="71"/>
        <v xml:space="preserve"> </v>
      </c>
      <c r="P210" s="3" t="str">
        <f>IF(O210="Plus",$K210,IF(O210="Basis",$K210-SUM(P$8:P209),IF(O210="Breedte",$K210-SUM(P$8:P209),IF(O209="Breedte",1-SUM(P$8:P209)," "))))</f>
        <v xml:space="preserve"> </v>
      </c>
      <c r="Q210" s="57" t="str">
        <f t="shared" si="88"/>
        <v/>
      </c>
      <c r="AE210" s="18">
        <f t="shared" si="80"/>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1"/>
        <v>1</v>
      </c>
    </row>
    <row r="211" spans="1:36" ht="12" customHeight="1" x14ac:dyDescent="0.15">
      <c r="A211" s="5">
        <f t="shared" si="69"/>
        <v>0</v>
      </c>
      <c r="B211" s="5">
        <f t="shared" si="70"/>
        <v>0</v>
      </c>
      <c r="C211" s="14">
        <f t="shared" si="85"/>
        <v>7</v>
      </c>
      <c r="G211" s="67" t="str">
        <f t="shared" si="86"/>
        <v/>
      </c>
      <c r="H211" s="4" t="str">
        <f>IF(G211="I",$K211,IF(G211="II",$K211-SUM(H$8:H210),IF(G211="III",$K211-SUM(H$8:H210),IF(G211="IV",$K211-SUM(H$8:H210),IF(G211="V",1-SUM(H$8:H210)," ")))))</f>
        <v xml:space="preserve"> </v>
      </c>
      <c r="I211" s="54"/>
      <c r="J211" s="43" t="str">
        <f>IF(I211="A",$K211,IF(I211="B",$K211-SUM(J$8:J210),IF(I211="C",$K211-SUM(J$8:J210),IF(I211="D",$K211-SUM(J$8:J210),IF(I211="E",1-SUM(J$8:J210)," ")))))</f>
        <v xml:space="preserve"> </v>
      </c>
      <c r="L211" s="9" t="str">
        <f t="shared" si="71"/>
        <v xml:space="preserve"> </v>
      </c>
      <c r="P211" s="3" t="str">
        <f>IF(O211="Plus",$K211,IF(O211="Basis",$K211-SUM(P$8:P210),IF(O211="Breedte",$K211-SUM(P$8:P210),IF(O210="Breedte",1-SUM(P$8:P210)," "))))</f>
        <v xml:space="preserve"> </v>
      </c>
      <c r="Q211" s="57" t="str">
        <f t="shared" si="88"/>
        <v/>
      </c>
      <c r="AE211" s="18">
        <f t="shared" si="80"/>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1"/>
        <v>1</v>
      </c>
    </row>
    <row r="212" spans="1:36" ht="12" customHeight="1" x14ac:dyDescent="0.15">
      <c r="A212" s="5">
        <f t="shared" si="69"/>
        <v>0</v>
      </c>
      <c r="B212" s="5">
        <f t="shared" si="70"/>
        <v>0</v>
      </c>
      <c r="C212" s="14">
        <f t="shared" si="85"/>
        <v>6</v>
      </c>
      <c r="G212" s="67" t="str">
        <f t="shared" si="86"/>
        <v/>
      </c>
      <c r="H212" s="4" t="str">
        <f>IF(G212="I",$K212,IF(G212="II",$K212-SUM(H$8:H211),IF(G212="III",$K212-SUM(H$8:H211),IF(G212="IV",$K212-SUM(H$8:H211),IF(G212="V",1-SUM(H$8:H211)," ")))))</f>
        <v xml:space="preserve"> </v>
      </c>
      <c r="I212" s="54"/>
      <c r="J212" s="43" t="str">
        <f>IF(I212="A",$K212,IF(I212="B",$K212-SUM(J$8:J211),IF(I212="C",$K212-SUM(J$8:J211),IF(I212="D",$K212-SUM(J$8:J211),IF(I212="E",1-SUM(J$8:J211)," ")))))</f>
        <v xml:space="preserve"> </v>
      </c>
      <c r="L212" s="9" t="str">
        <f t="shared" si="71"/>
        <v xml:space="preserve"> </v>
      </c>
      <c r="P212" s="3" t="str">
        <f>IF(O212="Plus",$K212,IF(O212="Basis",$K212-SUM(P$8:P211),IF(O212="Breedte",$K212-SUM(P$8:P211),IF(O211="Breedte",1-SUM(P$8:P211)," "))))</f>
        <v xml:space="preserve"> </v>
      </c>
      <c r="Q212" s="57" t="str">
        <f t="shared" si="88"/>
        <v/>
      </c>
      <c r="AE212" s="18">
        <f t="shared" si="80"/>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1"/>
        <v>1</v>
      </c>
    </row>
    <row r="213" spans="1:36" ht="12" customHeight="1" x14ac:dyDescent="0.15">
      <c r="A213" s="5">
        <f t="shared" si="69"/>
        <v>0</v>
      </c>
      <c r="B213" s="5">
        <f t="shared" si="70"/>
        <v>0</v>
      </c>
      <c r="C213" s="14">
        <f t="shared" si="85"/>
        <v>5</v>
      </c>
      <c r="G213" s="67" t="str">
        <f t="shared" si="86"/>
        <v/>
      </c>
      <c r="H213" s="4" t="str">
        <f>IF(G213="I",$K213,IF(G213="II",$K213-SUM(H$8:H212),IF(G213="III",$K213-SUM(H$8:H212),IF(G213="IV",$K213-SUM(H$8:H212),IF(G213="V",1-SUM(H$8:H212)," ")))))</f>
        <v xml:space="preserve"> </v>
      </c>
      <c r="I213" s="54"/>
      <c r="J213" s="43" t="str">
        <f>IF(I213="A",$K213,IF(I213="B",$K213-SUM(J$8:J212),IF(I213="C",$K213-SUM(J$8:J212),IF(I213="D",$K213-SUM(J$8:J212),IF(I213="E",1-SUM(J$8:J212)," ")))))</f>
        <v xml:space="preserve"> </v>
      </c>
      <c r="L213" s="9" t="str">
        <f t="shared" si="71"/>
        <v xml:space="preserve"> </v>
      </c>
      <c r="P213" s="3" t="str">
        <f>IF(O213="Plus",$K213,IF(O213="Basis",$K213-SUM(P$8:P212),IF(O213="Breedte",$K213-SUM(P$8:P212),IF(O212="Breedte",1-SUM(P$8:P212)," "))))</f>
        <v xml:space="preserve"> </v>
      </c>
      <c r="Q213" s="57" t="str">
        <f t="shared" si="88"/>
        <v/>
      </c>
      <c r="AE213" s="18">
        <f t="shared" si="80"/>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1"/>
        <v>1</v>
      </c>
    </row>
    <row r="214" spans="1:36" ht="12" customHeight="1" x14ac:dyDescent="0.15">
      <c r="A214" s="5">
        <f t="shared" si="69"/>
        <v>0</v>
      </c>
      <c r="B214" s="5">
        <f t="shared" si="70"/>
        <v>0</v>
      </c>
      <c r="C214" s="14">
        <f t="shared" si="85"/>
        <v>4</v>
      </c>
      <c r="G214" s="67" t="str">
        <f t="shared" si="86"/>
        <v/>
      </c>
      <c r="H214" s="4" t="str">
        <f>IF(G214="I",$K214,IF(G214="II",$K214-SUM(H$8:H213),IF(G214="III",$K214-SUM(H$8:H213),IF(G214="IV",$K214-SUM(H$8:H213),IF(G214="V",1-SUM(H$8:H213)," ")))))</f>
        <v xml:space="preserve"> </v>
      </c>
      <c r="I214" s="54"/>
      <c r="J214" s="43" t="str">
        <f>IF(I214="A",$K214,IF(I214="B",$K214-SUM(J$8:J213),IF(I214="C",$K214-SUM(J$8:J213),IF(I214="D",$K214-SUM(J$8:J213),IF(I214="E",1-SUM(J$8:J213)," ")))))</f>
        <v xml:space="preserve"> </v>
      </c>
      <c r="L214" s="9" t="str">
        <f t="shared" si="71"/>
        <v xml:space="preserve"> </v>
      </c>
      <c r="P214" s="3" t="str">
        <f>IF(O214="Plus",$K214,IF(O214="Basis",$K214-SUM(P$8:P213),IF(O214="Breedte",$K214-SUM(P$8:P213),IF(O213="Breedte",1-SUM(P$8:P213)," "))))</f>
        <v xml:space="preserve"> </v>
      </c>
      <c r="Q214" s="57" t="str">
        <f t="shared" si="88"/>
        <v/>
      </c>
      <c r="AE214" s="18">
        <f t="shared" si="80"/>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1"/>
        <v>1</v>
      </c>
    </row>
    <row r="215" spans="1:36" ht="12" customHeight="1" x14ac:dyDescent="0.15">
      <c r="A215" s="5">
        <f t="shared" si="69"/>
        <v>0</v>
      </c>
      <c r="B215" s="5">
        <f t="shared" si="70"/>
        <v>0</v>
      </c>
      <c r="C215" s="14">
        <f t="shared" si="85"/>
        <v>3</v>
      </c>
      <c r="G215" s="67" t="str">
        <f t="shared" si="86"/>
        <v/>
      </c>
      <c r="H215" s="4" t="str">
        <f>IF(G215="I",$K215,IF(G215="II",$K215-SUM(H$8:H214),IF(G215="III",$K215-SUM(H$8:H214),IF(G215="IV",$K215-SUM(H$8:H214),IF(G215="V",1-SUM(H$8:H214)," ")))))</f>
        <v xml:space="preserve"> </v>
      </c>
      <c r="I215" s="54"/>
      <c r="J215" s="43" t="str">
        <f>IF(I215="A",$K215,IF(I215="B",$K215-SUM(J$8:J214),IF(I215="C",$K215-SUM(J$8:J214),IF(I215="D",$K215-SUM(J$8:J214),IF(I215="E",1-SUM(J$8:J214)," ")))))</f>
        <v xml:space="preserve"> </v>
      </c>
      <c r="L215" s="9" t="str">
        <f t="shared" si="71"/>
        <v xml:space="preserve"> </v>
      </c>
      <c r="P215" s="3" t="str">
        <f>IF(O215="Plus",$K215,IF(O215="Basis",$K215-SUM(P$8:P214),IF(O215="Breedte",$K215-SUM(P$8:P214),IF(O214="Breedte",1-SUM(P$8:P214)," "))))</f>
        <v xml:space="preserve"> </v>
      </c>
      <c r="Q215" s="57" t="str">
        <f t="shared" si="88"/>
        <v/>
      </c>
      <c r="AE215" s="18">
        <f t="shared" si="80"/>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1"/>
        <v>1</v>
      </c>
    </row>
    <row r="216" spans="1:36" ht="12" customHeight="1" x14ac:dyDescent="0.15">
      <c r="A216" s="5">
        <f t="shared" si="69"/>
        <v>0</v>
      </c>
      <c r="B216" s="5">
        <f t="shared" si="70"/>
        <v>0</v>
      </c>
      <c r="C216" s="14">
        <f t="shared" si="85"/>
        <v>2</v>
      </c>
      <c r="G216" s="67" t="str">
        <f t="shared" si="86"/>
        <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L216" s="9" t="str">
        <f t="shared" si="71"/>
        <v xml:space="preserve"> </v>
      </c>
      <c r="P216" s="3" t="str">
        <f>IF(O216="Plus",$K216,IF(O216="Basis",$K216-SUM(P$8:P215),IF(O216="Breedte",$K216-SUM(P$8:P215),IF(O215="Breedte",1-SUM(P$8:P215)," "))))</f>
        <v xml:space="preserve"> </v>
      </c>
      <c r="Q216" s="57" t="str">
        <f t="shared" si="88"/>
        <v/>
      </c>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1"/>
        <v>1</v>
      </c>
    </row>
    <row r="217" spans="1:36" ht="12" customHeight="1" x14ac:dyDescent="0.15">
      <c r="A217" s="5">
        <f t="shared" si="69"/>
        <v>0</v>
      </c>
      <c r="B217" s="5">
        <f t="shared" si="70"/>
        <v>0</v>
      </c>
      <c r="C217" s="14">
        <f t="shared" si="85"/>
        <v>1</v>
      </c>
      <c r="G217" s="67" t="str">
        <f t="shared" si="86"/>
        <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71"/>
        <v xml:space="preserve"> </v>
      </c>
      <c r="P217" s="3" t="str">
        <f>IF(O217="Plus",$K217,IF(O217="Basis",$K217-SUM(P$8:P216),IF(O217="Breedte",$K217-SUM(P$8:P216),IF(O216="Breedte",1-SUM(P$8:P216)," "))))</f>
        <v xml:space="preserve"> </v>
      </c>
      <c r="Q217" s="57" t="str">
        <f t="shared" si="88"/>
        <v/>
      </c>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1"/>
        <v>1</v>
      </c>
    </row>
    <row r="218" spans="1:36" ht="12" customHeight="1" x14ac:dyDescent="0.15">
      <c r="A218" s="5">
        <f t="shared" si="69"/>
        <v>0</v>
      </c>
      <c r="B218" s="5">
        <f t="shared" si="70"/>
        <v>0</v>
      </c>
      <c r="C218" s="14">
        <f t="shared" si="85"/>
        <v>0</v>
      </c>
      <c r="G218" s="67" t="str">
        <f t="shared" si="86"/>
        <v/>
      </c>
      <c r="H218" s="4" t="str">
        <f>IF(G218="I",$K218,IF(G218="II",$K218-SUM(H$8:H217),IF(G218="III",$K218-SUM(H$8:H217),IF(G218="IV",$K218-SUM(H$8:H217),IF(G218="V",1-SUM(H$8:H217)," ")))))</f>
        <v xml:space="preserve"> </v>
      </c>
      <c r="I218" s="54"/>
      <c r="L218" s="9" t="str">
        <f t="shared" si="71"/>
        <v xml:space="preserve"> </v>
      </c>
      <c r="P218" s="3" t="str">
        <f>IF(O218="Plus",$K218,IF(O218="Basis",$K218-SUM(P$8:P217),IF(O218="Breedte",$K218-SUM(P$8:P217),IF(O217="Breedte",1-SUM(P$8:P217)," "))))</f>
        <v xml:space="preserve"> </v>
      </c>
      <c r="Q218" s="57" t="str">
        <f t="shared" si="88"/>
        <v/>
      </c>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1"/>
        <v>1</v>
      </c>
    </row>
    <row r="219" spans="1:36" ht="12" customHeight="1" x14ac:dyDescent="0.15">
      <c r="A219" s="5">
        <f t="shared" si="69"/>
        <v>0</v>
      </c>
      <c r="B219" s="5">
        <f t="shared" si="70"/>
        <v>0</v>
      </c>
      <c r="C219" s="14">
        <f t="shared" si="85"/>
        <v>-1</v>
      </c>
      <c r="G219" s="67" t="str">
        <f t="shared" si="86"/>
        <v/>
      </c>
      <c r="H219" s="4" t="str">
        <f>IF(G219="I",$K219,IF(G219="II",$K219-SUM(H$8:H218),IF(G219="III",$K219-SUM(H$8:H218),IF(G219="IV",$K219-SUM(H$8:H218),IF(G219="V",1-SUM(H$8:H218)," ")))))</f>
        <v xml:space="preserve"> </v>
      </c>
      <c r="I219" s="54"/>
      <c r="L219" s="9" t="str">
        <f t="shared" si="71"/>
        <v xml:space="preserve"> </v>
      </c>
      <c r="P219" s="3" t="str">
        <f>IF(O219="Plus",$K219,IF(O219="Basis",$K219-SUM(P$8:P218),IF(O219="Breedte",$K219-SUM(P$8:P218),IF(O218="Breedte",1-SUM(P$8:P218)," "))))</f>
        <v xml:space="preserve"> </v>
      </c>
      <c r="Q219" s="57" t="str">
        <f t="shared" si="88"/>
        <v/>
      </c>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1"/>
        <v>1</v>
      </c>
    </row>
    <row r="220" spans="1:36" ht="12" customHeight="1" x14ac:dyDescent="0.15">
      <c r="A220" s="5">
        <f t="shared" si="69"/>
        <v>0</v>
      </c>
      <c r="B220" s="5">
        <f t="shared" si="70"/>
        <v>0</v>
      </c>
      <c r="C220" s="14">
        <f t="shared" si="85"/>
        <v>-2</v>
      </c>
      <c r="G220" s="67" t="str">
        <f t="shared" si="86"/>
        <v/>
      </c>
      <c r="H220" s="4" t="str">
        <f>IF(G220="I",$K220,IF(G220="II",$K220-SUM(H$8:H219),IF(G220="III",$K220-SUM(H$8:H219),IF(G220="IV",$K220-SUM(H$8:H219),IF(G220="V",1-SUM(H$8:H219)," ")))))</f>
        <v xml:space="preserve"> </v>
      </c>
      <c r="I220" s="54"/>
      <c r="L220" s="9" t="str">
        <f t="shared" si="71"/>
        <v xml:space="preserve"> </v>
      </c>
      <c r="P220" s="3" t="str">
        <f>IF(O220="Plus",$K220,IF(O220="Basis",$K220-SUM(P$8:P219),IF(O220="Breedte",$K220-SUM(P$8:P219),IF(O219="Breedte",1-SUM(P$8:P219)," "))))</f>
        <v xml:space="preserve"> </v>
      </c>
      <c r="Q220" s="57" t="str">
        <f t="shared" si="88"/>
        <v/>
      </c>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1"/>
        <v>1</v>
      </c>
    </row>
    <row r="221" spans="1:36" ht="12" customHeight="1" x14ac:dyDescent="0.15">
      <c r="A221" s="5">
        <f t="shared" si="69"/>
        <v>0</v>
      </c>
      <c r="B221" s="5">
        <f t="shared" si="70"/>
        <v>0</v>
      </c>
      <c r="C221" s="14">
        <f t="shared" si="85"/>
        <v>-3</v>
      </c>
      <c r="G221" s="67" t="str">
        <f t="shared" si="86"/>
        <v/>
      </c>
      <c r="H221" s="4" t="str">
        <f>IF(G221="I",$K221,IF(G221="II",$K221-SUM(H$8:H220),IF(G221="III",$K221-SUM(H$8:H220),IF(G221="IV",$K221-SUM(H$8:H220),IF(G221="V",1-SUM(H$8:H220)," ")))))</f>
        <v xml:space="preserve"> </v>
      </c>
      <c r="I221" s="54"/>
      <c r="L221" s="9" t="str">
        <f t="shared" si="71"/>
        <v xml:space="preserve"> </v>
      </c>
      <c r="P221" s="3" t="str">
        <f>IF(O221="Plus",$K221,IF(O221="Basis",$K221-SUM(P$8:P220),IF(O221="Breedte",$K221-SUM(P$8:P220),IF(O220="Breedte",1-SUM(P$8:P220)," "))))</f>
        <v xml:space="preserve"> </v>
      </c>
      <c r="Q221" s="57" t="str">
        <f t="shared" si="88"/>
        <v/>
      </c>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1"/>
        <v>1</v>
      </c>
    </row>
    <row r="222" spans="1:36" ht="12" customHeight="1" x14ac:dyDescent="0.15">
      <c r="A222" s="5">
        <f t="shared" si="69"/>
        <v>0</v>
      </c>
      <c r="B222" s="5">
        <f t="shared" si="70"/>
        <v>0</v>
      </c>
      <c r="C222" s="14">
        <f t="shared" si="85"/>
        <v>-4</v>
      </c>
      <c r="G222" s="67" t="str">
        <f t="shared" si="86"/>
        <v/>
      </c>
      <c r="H222" s="4" t="str">
        <f>IF(G222="I",$K222,IF(G222="II",$K222-SUM(H$8:H221),IF(G222="III",$K222-SUM(H$8:H221),IF(G222="IV",$K222-SUM(H$8:H221),IF(G222="V",1-SUM(H$8:H221)," ")))))</f>
        <v xml:space="preserve"> </v>
      </c>
      <c r="I222" s="54"/>
      <c r="L222" s="9" t="str">
        <f t="shared" si="71"/>
        <v xml:space="preserve"> </v>
      </c>
      <c r="P222" s="3" t="str">
        <f>IF(O222="Plus",$K222,IF(O222="Basis",$K222-SUM(P$8:P221),IF(O222="Breedte",$K222-SUM(P$8:P221),IF(O221="Breedte",1-SUM(P$8:P221)," "))))</f>
        <v xml:space="preserve"> </v>
      </c>
      <c r="Q222" s="57" t="str">
        <f t="shared" si="88"/>
        <v/>
      </c>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1"/>
        <v>1</v>
      </c>
    </row>
    <row r="223" spans="1:36" ht="12" customHeight="1" x14ac:dyDescent="0.15">
      <c r="A223" s="5">
        <f t="shared" si="69"/>
        <v>0</v>
      </c>
      <c r="B223" s="5">
        <f t="shared" si="70"/>
        <v>0</v>
      </c>
      <c r="C223" s="14">
        <f t="shared" si="85"/>
        <v>-5</v>
      </c>
      <c r="G223" s="67" t="str">
        <f t="shared" si="86"/>
        <v/>
      </c>
      <c r="H223" s="4" t="str">
        <f>IF(G223="I",$K223,IF(G223="II",$K223-SUM(H$8:H222),IF(G223="III",$K223-SUM(H$8:H222),IF(G223="IV",$K223-SUM(H$8:H222),IF(G223="V",1-SUM(H$8:H222)," ")))))</f>
        <v xml:space="preserve"> </v>
      </c>
      <c r="I223" s="54"/>
      <c r="L223" s="9" t="str">
        <f t="shared" si="71"/>
        <v xml:space="preserve"> </v>
      </c>
      <c r="P223" s="3" t="str">
        <f>IF(O223="Plus",$K223,IF(O223="Basis",$K223-SUM(P$8:P222),IF(O223="Breedte",$K223-SUM(P$8:P222),IF(O222="Breedte",1-SUM(P$8:P222)," "))))</f>
        <v xml:space="preserve"> </v>
      </c>
      <c r="Q223" s="57" t="str">
        <f t="shared" si="88"/>
        <v/>
      </c>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1"/>
        <v>1</v>
      </c>
    </row>
    <row r="224" spans="1:36" ht="12" customHeight="1" x14ac:dyDescent="0.15">
      <c r="A224" s="5">
        <f t="shared" si="69"/>
        <v>0</v>
      </c>
      <c r="B224" s="5">
        <f t="shared" si="70"/>
        <v>0</v>
      </c>
      <c r="C224" s="14">
        <f t="shared" si="85"/>
        <v>-6</v>
      </c>
      <c r="G224" s="67" t="str">
        <f t="shared" si="86"/>
        <v/>
      </c>
      <c r="H224" s="4" t="str">
        <f>IF(G224="I",$K224,IF(G224="II",$K224-SUM(H$8:H223),IF(G224="III",$K224-SUM(H$8:H223),IF(G224="IV",$K224-SUM(H$8:H223),IF(G224="V",1-SUM(H$8:H223)," ")))))</f>
        <v xml:space="preserve"> </v>
      </c>
      <c r="I224" s="54"/>
      <c r="L224" s="9" t="str">
        <f t="shared" si="71"/>
        <v xml:space="preserve"> </v>
      </c>
      <c r="P224" s="3" t="str">
        <f>IF(O224="Plus",$K224,IF(O224="Basis",$K224-SUM(P$8:P223),IF(O224="Breedte",$K224-SUM(P$8:P223),IF(O223="Breedte",1-SUM(P$8:P223)," "))))</f>
        <v xml:space="preserve"> </v>
      </c>
      <c r="Q224" s="57" t="str">
        <f t="shared" si="88"/>
        <v/>
      </c>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1"/>
        <v>1</v>
      </c>
    </row>
    <row r="225" spans="1:36" ht="12" customHeight="1" x14ac:dyDescent="0.15">
      <c r="A225" s="5">
        <f t="shared" si="69"/>
        <v>0</v>
      </c>
      <c r="B225" s="5">
        <f t="shared" si="70"/>
        <v>0</v>
      </c>
      <c r="C225" s="14">
        <f t="shared" si="85"/>
        <v>-7</v>
      </c>
      <c r="G225" s="67" t="str">
        <f t="shared" si="86"/>
        <v/>
      </c>
      <c r="H225" s="4" t="str">
        <f>IF(G225="I",$K225,IF(G225="II",$K225-SUM(H$8:H224),IF(G225="III",$K225-SUM(H$8:H224),IF(G225="IV",$K225-SUM(H$8:H224),IF(G225="V",1-SUM(H$8:H224)," ")))))</f>
        <v xml:space="preserve"> </v>
      </c>
      <c r="I225" s="54"/>
      <c r="L225" s="9" t="str">
        <f t="shared" si="71"/>
        <v xml:space="preserve"> </v>
      </c>
      <c r="P225" s="3" t="str">
        <f>IF(O225="Plus",$K225,IF(O225="Basis",$K225-SUM(P$8:P224),IF(O225="Breedte",$K225-SUM(P$8:P224),IF(O224="Breedte",1-SUM(P$8:P224)," "))))</f>
        <v xml:space="preserve"> </v>
      </c>
      <c r="Q225" s="57" t="str">
        <f t="shared" si="88"/>
        <v/>
      </c>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1"/>
        <v>1</v>
      </c>
    </row>
    <row r="226" spans="1:36" ht="12" customHeight="1" x14ac:dyDescent="0.15">
      <c r="A226" s="5">
        <f t="shared" si="69"/>
        <v>0</v>
      </c>
      <c r="B226" s="5">
        <f t="shared" si="70"/>
        <v>0</v>
      </c>
      <c r="C226" s="14">
        <f t="shared" si="85"/>
        <v>-8</v>
      </c>
      <c r="G226" s="67" t="str">
        <f t="shared" si="86"/>
        <v/>
      </c>
      <c r="H226" s="4" t="str">
        <f>IF(G226="I",$K226,IF(G226="II",$K226-SUM(H$8:H225),IF(G226="III",$K226-SUM(H$8:H225),IF(G226="IV",$K226-SUM(H$8:H225),IF(G226="V",1-SUM(H$8:H225)," ")))))</f>
        <v xml:space="preserve"> </v>
      </c>
      <c r="I226" s="54"/>
      <c r="L226" s="9" t="str">
        <f t="shared" si="71"/>
        <v xml:space="preserve"> </v>
      </c>
      <c r="P226" s="3" t="str">
        <f>IF(O226="Plus",$K226,IF(O226="Basis",$K226-SUM(P$8:P225),IF(O226="Breedte",$K226-SUM(P$8:P225),IF(O225="Breedte",1-SUM(P$8:P225)," "))))</f>
        <v xml:space="preserve"> </v>
      </c>
      <c r="Q226" s="57" t="str">
        <f t="shared" si="88"/>
        <v/>
      </c>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1"/>
        <v>1</v>
      </c>
    </row>
    <row r="227" spans="1:36" ht="12" customHeight="1" x14ac:dyDescent="0.15">
      <c r="A227" s="5">
        <f t="shared" si="69"/>
        <v>0</v>
      </c>
      <c r="B227" s="5">
        <f t="shared" si="70"/>
        <v>0</v>
      </c>
      <c r="C227" s="14">
        <f t="shared" si="85"/>
        <v>-9</v>
      </c>
      <c r="G227" s="67" t="str">
        <f t="shared" si="86"/>
        <v/>
      </c>
      <c r="H227" s="4" t="str">
        <f>IF(G227="I",$K227,IF(G227="II",$K227-SUM(H$8:H226),IF(G227="III",$K227-SUM(H$8:H226),IF(G227="IV",$K227-SUM(H$8:H226),IF(G227="V",1-SUM(H$8:H226)," ")))))</f>
        <v xml:space="preserve"> </v>
      </c>
      <c r="I227" s="54"/>
      <c r="L227" s="9" t="str">
        <f t="shared" si="71"/>
        <v xml:space="preserve"> </v>
      </c>
      <c r="P227" s="3" t="str">
        <f>IF(O227="Plus",$K227,IF(O227="Basis",$K227-SUM(P$8:P226),IF(O227="Breedte",$K227-SUM(P$8:P226),IF(O226="Breedte",1-SUM(P$8:P226)," "))))</f>
        <v xml:space="preserve"> </v>
      </c>
      <c r="Q227" s="57" t="str">
        <f t="shared" si="88"/>
        <v/>
      </c>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1"/>
        <v>1</v>
      </c>
    </row>
    <row r="228" spans="1:36" ht="12" customHeight="1" x14ac:dyDescent="0.15">
      <c r="A228" s="5">
        <f t="shared" si="69"/>
        <v>0</v>
      </c>
      <c r="B228" s="5">
        <f t="shared" si="70"/>
        <v>0</v>
      </c>
      <c r="C228" s="14">
        <f t="shared" si="85"/>
        <v>-10</v>
      </c>
      <c r="G228" s="67" t="str">
        <f t="shared" si="86"/>
        <v/>
      </c>
      <c r="H228" s="4" t="str">
        <f>IF(G228="I",$K228,IF(G228="II",$K228-SUM(H$8:H227),IF(G228="III",$K228-SUM(H$8:H227),IF(G228="IV",$K228-SUM(H$8:H227),IF(G228="V",1-SUM(H$8:H227)," ")))))</f>
        <v xml:space="preserve"> </v>
      </c>
      <c r="I228" s="54"/>
      <c r="L228" s="9" t="str">
        <f t="shared" si="71"/>
        <v xml:space="preserve"> </v>
      </c>
      <c r="P228" s="3" t="str">
        <f>IF(O228="Plus",$K228,IF(O228="Basis",$K228-SUM(P$8:P227),IF(O228="Breedte",$K228-SUM(P$8:P227),IF(O227="Breedte",1-SUM(P$8:P227)," "))))</f>
        <v xml:space="preserve"> </v>
      </c>
      <c r="Q228" s="57" t="str">
        <f t="shared" si="88"/>
        <v/>
      </c>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1"/>
        <v>1</v>
      </c>
    </row>
    <row r="229" spans="1:36" ht="12" customHeight="1" x14ac:dyDescent="0.15">
      <c r="A229" s="5">
        <f t="shared" si="69"/>
        <v>0</v>
      </c>
      <c r="B229" s="5">
        <f t="shared" si="70"/>
        <v>0</v>
      </c>
      <c r="C229" s="14">
        <f t="shared" si="85"/>
        <v>-11</v>
      </c>
      <c r="G229" s="67" t="str">
        <f t="shared" si="86"/>
        <v/>
      </c>
      <c r="H229" s="4" t="str">
        <f>IF(G229="I",$K229,IF(G229="II",$K229-SUM(H$8:H228),IF(G229="III",$K229-SUM(H$8:H228),IF(G229="IV",$K229-SUM(H$8:H228),IF(G229="V",1-SUM(H$8:H228)," ")))))</f>
        <v xml:space="preserve"> </v>
      </c>
      <c r="I229" s="54"/>
      <c r="L229" s="9" t="str">
        <f t="shared" si="71"/>
        <v xml:space="preserve"> </v>
      </c>
      <c r="P229" s="3" t="str">
        <f>IF(O229="Plus",$K229,IF(O229="Basis",$K229-SUM(P$8:P228),IF(O229="Breedte",$K229-SUM(P$8:P228),IF(O228="Breedte",1-SUM(P$8:P228)," "))))</f>
        <v xml:space="preserve"> </v>
      </c>
      <c r="Q229" s="57" t="str">
        <f t="shared" si="88"/>
        <v/>
      </c>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1"/>
        <v>1</v>
      </c>
    </row>
    <row r="230" spans="1:36" ht="12" customHeight="1" x14ac:dyDescent="0.15">
      <c r="A230" s="5">
        <f t="shared" si="69"/>
        <v>0</v>
      </c>
      <c r="B230" s="5">
        <f t="shared" si="70"/>
        <v>0</v>
      </c>
      <c r="C230" s="14">
        <f t="shared" si="85"/>
        <v>-12</v>
      </c>
      <c r="G230" s="67" t="str">
        <f t="shared" si="86"/>
        <v/>
      </c>
      <c r="H230" s="4" t="str">
        <f>IF(G230="I",$K230,IF(G230="II",$K230-SUM(H$8:H229),IF(G230="III",$K230-SUM(H$8:H229),IF(G230="IV",$K230-SUM(H$8:H229),IF(G230="V",1-SUM(H$8:H229)," ")))))</f>
        <v xml:space="preserve"> </v>
      </c>
      <c r="I230" s="54"/>
      <c r="L230" s="9" t="str">
        <f t="shared" si="71"/>
        <v xml:space="preserve"> </v>
      </c>
      <c r="P230" s="3" t="str">
        <f>IF(O230="Plus",$K230,IF(O230="Basis",$K230-SUM(P$8:P229),IF(O230="Breedte",$K230-SUM(P$8:P229),IF(O229="Breedte",1-SUM(P$8:P229)," "))))</f>
        <v xml:space="preserve"> </v>
      </c>
      <c r="Q230" s="57" t="str">
        <f t="shared" si="88"/>
        <v/>
      </c>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1"/>
        <v>1</v>
      </c>
    </row>
    <row r="231" spans="1:36" ht="12" customHeight="1" x14ac:dyDescent="0.15">
      <c r="A231" s="5">
        <f t="shared" si="69"/>
        <v>0</v>
      </c>
      <c r="B231" s="5">
        <f t="shared" si="70"/>
        <v>0</v>
      </c>
      <c r="C231" s="14">
        <f t="shared" si="85"/>
        <v>-13</v>
      </c>
      <c r="G231" s="67" t="str">
        <f t="shared" si="86"/>
        <v/>
      </c>
      <c r="H231" s="4" t="str">
        <f>IF(G231="I",$K231,IF(G231="II",$K231-SUM(H$8:H230),IF(G231="III",$K231-SUM(H$8:H230),IF(G231="IV",$K231-SUM(H$8:H230),IF(G231="V",1-SUM(H$8:H230)," ")))))</f>
        <v xml:space="preserve"> </v>
      </c>
      <c r="I231" s="54"/>
      <c r="L231" s="9" t="str">
        <f t="shared" si="71"/>
        <v xml:space="preserve"> </v>
      </c>
      <c r="P231" s="3" t="str">
        <f>IF(O231="Plus",$K231,IF(O231="Basis",$K231-SUM(P$8:P230),IF(O231="Breedte",$K231-SUM(P$8:P230),IF(O230="Breedte",1-SUM(P$8:P230)," "))))</f>
        <v xml:space="preserve"> </v>
      </c>
      <c r="Q231" s="57" t="str">
        <f t="shared" si="88"/>
        <v/>
      </c>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1"/>
        <v>1</v>
      </c>
    </row>
    <row r="232" spans="1:36" ht="12" customHeight="1" x14ac:dyDescent="0.15">
      <c r="A232" s="5">
        <f t="shared" si="69"/>
        <v>0</v>
      </c>
      <c r="B232" s="5">
        <f t="shared" si="70"/>
        <v>0</v>
      </c>
      <c r="C232" s="14">
        <f t="shared" si="85"/>
        <v>-14</v>
      </c>
      <c r="G232" s="67" t="str">
        <f t="shared" si="86"/>
        <v/>
      </c>
      <c r="H232" s="4" t="str">
        <f>IF(G232="I",$K232,IF(G232="II",$K232-SUM(H$8:H231),IF(G232="III",$K232-SUM(H$8:H231),IF(G232="IV",$K232-SUM(H$8:H231),IF(G232="V",1-SUM(H$8:H231)," ")))))</f>
        <v xml:space="preserve"> </v>
      </c>
      <c r="I232" s="54"/>
      <c r="L232" s="9" t="str">
        <f t="shared" si="71"/>
        <v xml:space="preserve"> </v>
      </c>
      <c r="P232" s="3" t="str">
        <f>IF(O232="Plus",$K232,IF(O232="Basis",$K232-SUM(P$8:P231),IF(O232="Breedte",$K232-SUM(P$8:P231),IF(O231="Breedte",1-SUM(P$8:P231)," "))))</f>
        <v xml:space="preserve"> </v>
      </c>
      <c r="Q232" s="57" t="str">
        <f t="shared" si="88"/>
        <v/>
      </c>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1"/>
        <v>1</v>
      </c>
    </row>
    <row r="233" spans="1:36" ht="12" customHeight="1" x14ac:dyDescent="0.15">
      <c r="A233" s="5">
        <f t="shared" si="69"/>
        <v>0</v>
      </c>
      <c r="B233" s="5">
        <f t="shared" si="70"/>
        <v>0</v>
      </c>
      <c r="C233" s="14">
        <f t="shared" si="85"/>
        <v>-15</v>
      </c>
      <c r="G233" s="67" t="str">
        <f t="shared" si="86"/>
        <v/>
      </c>
      <c r="H233" s="4" t="str">
        <f>IF(G233="I",$K233,IF(G233="II",$K233-SUM(H$8:H232),IF(G233="III",$K233-SUM(H$8:H232),IF(G233="IV",$K233-SUM(H$8:H232),IF(G233="V",1-SUM(H$8:H232)," ")))))</f>
        <v xml:space="preserve"> </v>
      </c>
      <c r="I233" s="54"/>
      <c r="L233" s="9" t="str">
        <f t="shared" si="71"/>
        <v xml:space="preserve"> </v>
      </c>
      <c r="P233" s="3" t="str">
        <f>IF(O233="Plus",$K233,IF(O233="Basis",$K233-SUM(P$8:P232),IF(O233="Breedte",$K233-SUM(P$8:P232),IF(O232="Breedte",1-SUM(P$8:P232)," "))))</f>
        <v xml:space="preserve"> </v>
      </c>
      <c r="Q233" s="57" t="str">
        <f t="shared" si="88"/>
        <v/>
      </c>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1"/>
        <v>1</v>
      </c>
    </row>
    <row r="234" spans="1:36" ht="12" customHeight="1" x14ac:dyDescent="0.15">
      <c r="A234" s="5">
        <f t="shared" si="69"/>
        <v>0</v>
      </c>
      <c r="B234" s="5">
        <f t="shared" si="70"/>
        <v>0</v>
      </c>
      <c r="C234" s="14">
        <f t="shared" si="85"/>
        <v>-16</v>
      </c>
      <c r="G234" s="67" t="str">
        <f t="shared" si="86"/>
        <v/>
      </c>
      <c r="H234" s="4" t="str">
        <f>IF(G234="I",$K234,IF(G234="II",$K234-SUM(H$8:H233),IF(G234="III",$K234-SUM(H$8:H233),IF(G234="IV",$K234-SUM(H$8:H233),IF(G234="V",1-SUM(H$8:H233)," ")))))</f>
        <v xml:space="preserve"> </v>
      </c>
      <c r="I234" s="54"/>
      <c r="L234" s="9" t="str">
        <f t="shared" si="71"/>
        <v xml:space="preserve"> </v>
      </c>
      <c r="P234" s="3" t="str">
        <f>IF(O234="Plus",$K234,IF(O234="Basis",$K234-SUM(P$8:P233),IF(O234="Breedte",$K234-SUM(P$8:P233),IF(O233="Breedte",1-SUM(P$8:P233)," "))))</f>
        <v xml:space="preserve"> </v>
      </c>
      <c r="Q234" s="57" t="str">
        <f t="shared" si="88"/>
        <v/>
      </c>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1"/>
        <v>1</v>
      </c>
    </row>
    <row r="235" spans="1:36" ht="12" customHeight="1" x14ac:dyDescent="0.15">
      <c r="A235" s="5">
        <f t="shared" si="69"/>
        <v>0</v>
      </c>
      <c r="B235" s="5">
        <f t="shared" si="70"/>
        <v>0</v>
      </c>
      <c r="C235" s="14">
        <f t="shared" si="85"/>
        <v>-17</v>
      </c>
      <c r="G235" s="67" t="str">
        <f t="shared" si="86"/>
        <v/>
      </c>
      <c r="H235" s="4" t="str">
        <f>IF(G235="I",$K235,IF(G235="II",$K235-SUM(H$8:H234),IF(G235="III",$K235-SUM(H$8:H234),IF(G235="IV",$K235-SUM(H$8:H234),IF(G235="V",1-SUM(H$8:H234)," ")))))</f>
        <v xml:space="preserve"> </v>
      </c>
      <c r="I235" s="54"/>
      <c r="L235" s="9" t="str">
        <f t="shared" si="71"/>
        <v xml:space="preserve"> </v>
      </c>
      <c r="P235" s="3" t="str">
        <f>IF(O235="Plus",$K235,IF(O235="Basis",$K235-SUM(P$8:P234),IF(O235="Breedte",$K235-SUM(P$8:P234),IF(O234="Breedte",1-SUM(P$8:P234)," "))))</f>
        <v xml:space="preserve"> </v>
      </c>
      <c r="Q235" s="57" t="str">
        <f t="shared" si="88"/>
        <v/>
      </c>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1"/>
        <v>1</v>
      </c>
    </row>
    <row r="236" spans="1:36" ht="12" customHeight="1" x14ac:dyDescent="0.15">
      <c r="A236" s="5">
        <f t="shared" si="69"/>
        <v>0</v>
      </c>
      <c r="B236" s="5">
        <f t="shared" si="70"/>
        <v>0</v>
      </c>
      <c r="C236" s="14">
        <f t="shared" si="85"/>
        <v>-18</v>
      </c>
      <c r="G236" s="67" t="str">
        <f t="shared" si="86"/>
        <v/>
      </c>
      <c r="H236" s="4" t="str">
        <f>IF(G236="I",$K236,IF(G236="II",$K236-SUM(H$8:H235),IF(G236="III",$K236-SUM(H$8:H235),IF(G236="IV",$K236-SUM(H$8:H235),IF(G236="V",1-SUM(H$8:H235)," ")))))</f>
        <v xml:space="preserve"> </v>
      </c>
      <c r="I236" s="54"/>
      <c r="L236" s="9" t="str">
        <f t="shared" si="71"/>
        <v xml:space="preserve"> </v>
      </c>
      <c r="P236" s="3" t="str">
        <f>IF(O236="Plus",$K236,IF(O236="Basis",$K236-SUM(P$8:P235),IF(O236="Breedte",$K236-SUM(P$8:P235),IF(O235="Breedte",1-SUM(P$8:P235)," "))))</f>
        <v xml:space="preserve"> </v>
      </c>
      <c r="Q236" s="57" t="str">
        <f t="shared" si="88"/>
        <v/>
      </c>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1"/>
        <v>1</v>
      </c>
    </row>
    <row r="237" spans="1:36" ht="12" customHeight="1" x14ac:dyDescent="0.15">
      <c r="A237" s="5">
        <f t="shared" si="69"/>
        <v>0</v>
      </c>
      <c r="B237" s="5">
        <f t="shared" si="70"/>
        <v>0</v>
      </c>
      <c r="C237" s="14">
        <f t="shared" si="85"/>
        <v>-19</v>
      </c>
      <c r="G237" s="67" t="str">
        <f t="shared" si="86"/>
        <v/>
      </c>
      <c r="H237" s="4" t="str">
        <f>IF(G237="I",$K237,IF(G237="II",$K237-SUM(H$8:H236),IF(G237="III",$K237-SUM(H$8:H236),IF(G237="IV",$K237-SUM(H$8:H236),IF(G237="V",1-SUM(H$8:H236)," ")))))</f>
        <v xml:space="preserve"> </v>
      </c>
      <c r="I237" s="54"/>
      <c r="L237" s="9" t="str">
        <f t="shared" si="71"/>
        <v xml:space="preserve"> </v>
      </c>
      <c r="P237" s="3" t="str">
        <f>IF(O237="Plus",$K237,IF(O237="Basis",$K237-SUM(P$8:P236),IF(O237="Breedte",$K237-SUM(P$8:P236),IF(O236="Breedte",1-SUM(P$8:P236)," "))))</f>
        <v xml:space="preserve"> </v>
      </c>
      <c r="Q237" s="57" t="str">
        <f t="shared" si="88"/>
        <v/>
      </c>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1"/>
        <v>1</v>
      </c>
    </row>
    <row r="238" spans="1:36" ht="12" customHeight="1" x14ac:dyDescent="0.15">
      <c r="A238" s="5">
        <f t="shared" si="69"/>
        <v>0</v>
      </c>
      <c r="B238" s="5">
        <f t="shared" si="70"/>
        <v>0</v>
      </c>
      <c r="G238" s="67" t="str">
        <f t="shared" si="86"/>
        <v/>
      </c>
      <c r="H238" s="4" t="str">
        <f>IF(G238="I",$K238,IF(G238="II",$K238-SUM(H$8:H237),IF(G238="III",$K238-SUM(H$8:H237),IF(G238="IV",$K238-SUM(H$8:H237),IF(G238="V",1-SUM(H$8:H237)," ")))))</f>
        <v xml:space="preserve"> </v>
      </c>
      <c r="I238" s="54"/>
      <c r="L238" s="9" t="str">
        <f t="shared" si="71"/>
        <v xml:space="preserve"> </v>
      </c>
      <c r="P238" s="3" t="str">
        <f>IF(O238="Plus",$K238,IF(O238="Basis",$K238-SUM(P$8:P237),IF(O238="Breedte",$K238-SUM(P$8:P237),IF(O237="Breedte",1-SUM(P$8:P237)," "))))</f>
        <v xml:space="preserve"> </v>
      </c>
      <c r="Q238" s="57" t="str">
        <f t="shared" si="88"/>
        <v/>
      </c>
    </row>
    <row r="239" spans="1:36" ht="12" customHeight="1" x14ac:dyDescent="0.15">
      <c r="A239" s="5">
        <f t="shared" si="69"/>
        <v>0</v>
      </c>
      <c r="B239" s="5">
        <f t="shared" si="70"/>
        <v>0</v>
      </c>
      <c r="G239" s="67" t="str">
        <f t="shared" si="86"/>
        <v/>
      </c>
      <c r="H239" s="4" t="str">
        <f>IF(G239="I",$K239,IF(G239="II",$K239-SUM(H$8:H238),IF(G239="III",$K239-SUM(H$8:H238),IF(G239="IV",$K239-SUM(H$8:H238),IF(G239="V",1-SUM(H$8:H238)," ")))))</f>
        <v xml:space="preserve"> </v>
      </c>
      <c r="I239" s="54"/>
      <c r="L239" s="9" t="str">
        <f t="shared" si="71"/>
        <v xml:space="preserve"> </v>
      </c>
      <c r="P239" s="3" t="str">
        <f>IF(O239="Plus",$K239,IF(O239="Basis",$K239-SUM(P$8:P238),IF(O239="Breedte",$K239-SUM(P$8:P238),IF(O238="Breedte",1-SUM(P$8:P238)," "))))</f>
        <v xml:space="preserve"> </v>
      </c>
      <c r="Q239" s="57" t="str">
        <f t="shared" si="88"/>
        <v/>
      </c>
    </row>
    <row r="240" spans="1:36" ht="12" customHeight="1" x14ac:dyDescent="0.15">
      <c r="A240" s="5">
        <f t="shared" si="69"/>
        <v>0</v>
      </c>
      <c r="B240" s="5">
        <f t="shared" si="70"/>
        <v>0</v>
      </c>
      <c r="H240" s="4" t="str">
        <f>IF(G240="I",$K240,IF(G240="II",$K240-SUM(H$8:H239),IF(G240="III",$K240-SUM(H$8:H239),IF(G240="IV",$K240-SUM(H$8:H239),IF(G240="V",1-SUM(H$8:H239)," ")))))</f>
        <v xml:space="preserve"> </v>
      </c>
      <c r="I240" s="54"/>
      <c r="L240" s="9" t="str">
        <f t="shared" si="71"/>
        <v xml:space="preserve"> </v>
      </c>
      <c r="P240" s="3" t="str">
        <f>IF(O240="Plus",$K240,IF(O240="Basis",$K240-SUM(P$8:P239),IF(O240="Breedte",$K240-SUM(P$8:P239),IF(O239="Breedte",1-SUM(P$8:P239)," "))))</f>
        <v xml:space="preserve"> </v>
      </c>
      <c r="Q240" s="57" t="str">
        <f t="shared" si="88"/>
        <v/>
      </c>
    </row>
    <row r="241" spans="1:17" ht="12" customHeight="1" x14ac:dyDescent="0.15">
      <c r="A241" s="5">
        <f t="shared" si="69"/>
        <v>0</v>
      </c>
      <c r="B241" s="5">
        <f t="shared" si="70"/>
        <v>0</v>
      </c>
      <c r="H241" s="4" t="str">
        <f>IF(G241="I",$K241,IF(G241="II",$K241-SUM(H$8:H240),IF(G241="III",$K241-SUM(H$8:H240),IF(G241="IV",$K241-SUM(H$8:H240),IF(G241="V",1-SUM(H$8:H240)," ")))))</f>
        <v xml:space="preserve"> </v>
      </c>
      <c r="I241" s="54"/>
      <c r="L241" s="9" t="str">
        <f t="shared" si="71"/>
        <v xml:space="preserve"> </v>
      </c>
      <c r="P241" s="3" t="str">
        <f>IF(O241="Plus",$K241,IF(O241="Basis",$K241-SUM(P$8:P240),IF(O241="Breedte",$K241-SUM(P$8:P240),IF(O240="Breedte",1-SUM(P$8:P240)," "))))</f>
        <v xml:space="preserve"> </v>
      </c>
      <c r="Q241" s="57" t="str">
        <f t="shared" si="88"/>
        <v/>
      </c>
    </row>
    <row r="242" spans="1:17" ht="12" customHeight="1" x14ac:dyDescent="0.15">
      <c r="A242" s="5">
        <f t="shared" si="69"/>
        <v>0</v>
      </c>
      <c r="B242" s="5">
        <f t="shared" si="70"/>
        <v>0</v>
      </c>
      <c r="H242" s="4" t="str">
        <f>IF(G242="I",$K242,IF(G242="II",$K242-SUM(H$8:H241),IF(G242="III",$K242-SUM(H$8:H241),IF(G242="IV",$K242-SUM(H$8:H241),IF(G242="V",1-SUM(H$8:H241)," ")))))</f>
        <v xml:space="preserve"> </v>
      </c>
      <c r="I242" s="54"/>
      <c r="L242" s="9" t="str">
        <f t="shared" si="71"/>
        <v xml:space="preserve"> </v>
      </c>
      <c r="P242" s="3" t="str">
        <f>IF(O242="Plus",$K242,IF(O242="Basis",$K242-SUM(P$8:P241),IF(O242="Breedte",$K242-SUM(P$8:P241),IF(O241="Breedte",1-SUM(P$8:P241)," "))))</f>
        <v xml:space="preserve"> </v>
      </c>
      <c r="Q242" s="57" t="str">
        <f t="shared" si="88"/>
        <v/>
      </c>
    </row>
    <row r="243" spans="1:17" ht="12" customHeight="1" x14ac:dyDescent="0.15">
      <c r="A243" s="5">
        <f t="shared" si="69"/>
        <v>0</v>
      </c>
      <c r="B243" s="5">
        <f t="shared" si="70"/>
        <v>0</v>
      </c>
      <c r="I243" s="54"/>
      <c r="P243" s="3" t="str">
        <f>IF(O243="Plus",$K243,IF(O243="Basis",$K243-SUM(P$8:P242),IF(O243="Breedte",$K243-SUM(P$8:P242),IF(O242="Breedte",1-SUM(P$8:P242)," "))))</f>
        <v xml:space="preserve"> </v>
      </c>
      <c r="Q243" s="57" t="str">
        <f t="shared" si="88"/>
        <v/>
      </c>
    </row>
    <row r="244" spans="1:17" ht="12" customHeight="1" x14ac:dyDescent="0.15">
      <c r="A244" s="5">
        <f t="shared" si="69"/>
        <v>0</v>
      </c>
      <c r="B244" s="5">
        <f t="shared" si="70"/>
        <v>0</v>
      </c>
      <c r="I244" s="54"/>
      <c r="P244" s="3" t="str">
        <f>IF(O244="Plus",$K244,IF(O244="Basis",$K244-SUM(P$8:P243),IF(O244="Breedte",$K244-SUM(P$8:P243),IF(O243="Breedte",1-SUM(P$8:P243)," "))))</f>
        <v xml:space="preserve"> </v>
      </c>
      <c r="Q244" s="57" t="str">
        <f t="shared" si="88"/>
        <v/>
      </c>
    </row>
    <row r="245" spans="1:17" ht="12" customHeight="1" x14ac:dyDescent="0.15">
      <c r="A245" s="5">
        <f t="shared" si="69"/>
        <v>0</v>
      </c>
      <c r="B245" s="5">
        <f t="shared" si="70"/>
        <v>0</v>
      </c>
      <c r="I245" s="54"/>
      <c r="P245" s="3" t="str">
        <f>IF(O245="Plus",$K245,IF(O245="Basis",$K245-SUM(P$8:P244),IF(O245="Breedte",$K245-SUM(P$8:P244),IF(O244="Breedte",1-SUM(P$8:P244)," "))))</f>
        <v xml:space="preserve"> </v>
      </c>
      <c r="Q245" s="57" t="str">
        <f t="shared" si="88"/>
        <v/>
      </c>
    </row>
    <row r="246" spans="1:17" ht="12" customHeight="1" x14ac:dyDescent="0.15">
      <c r="A246" s="5">
        <f t="shared" si="69"/>
        <v>0</v>
      </c>
      <c r="B246" s="5">
        <f t="shared" si="70"/>
        <v>0</v>
      </c>
      <c r="I246" s="54"/>
      <c r="P246" s="3" t="str">
        <f>IF(O246="Plus",$K246,IF(O246="Basis",$K246-SUM(P$8:P245),IF(O246="Breedte",$K246-SUM(P$8:P245),IF(O245="Breedte",1-SUM(P$8:P245)," "))))</f>
        <v xml:space="preserve"> </v>
      </c>
      <c r="Q246" s="57" t="str">
        <f t="shared" si="88"/>
        <v/>
      </c>
    </row>
    <row r="247" spans="1:17" ht="12" customHeight="1" x14ac:dyDescent="0.15">
      <c r="A247" s="5">
        <f t="shared" si="69"/>
        <v>0</v>
      </c>
      <c r="B247" s="5">
        <f t="shared" si="70"/>
        <v>0</v>
      </c>
      <c r="I247" s="54"/>
      <c r="P247" s="3" t="str">
        <f>IF(O247="Plus",$K247,IF(O247="Basis",$K247-SUM(P$8:P246),IF(O247="Breedte",$K247-SUM(P$8:P246),IF(O246="Breedte",1-SUM(P$8:P246)," "))))</f>
        <v xml:space="preserve"> </v>
      </c>
      <c r="Q247" s="57" t="str">
        <f t="shared" si="88"/>
        <v/>
      </c>
    </row>
    <row r="248" spans="1:17" ht="12" customHeight="1" x14ac:dyDescent="0.15">
      <c r="A248" s="5">
        <f t="shared" si="69"/>
        <v>0</v>
      </c>
      <c r="B248" s="5">
        <f t="shared" si="70"/>
        <v>0</v>
      </c>
      <c r="I248" s="54"/>
      <c r="P248" s="3" t="str">
        <f>IF(O248="Plus",$K248,IF(O248="Basis",$K248-SUM(P$8:P247),IF(O248="Breedte",$K248-SUM(P$8:P247),IF(O247="Breedte",1-SUM(P$8:P247)," "))))</f>
        <v xml:space="preserve"> </v>
      </c>
      <c r="Q248" s="57" t="str">
        <f t="shared" si="88"/>
        <v/>
      </c>
    </row>
    <row r="249" spans="1:17" ht="12" customHeight="1" x14ac:dyDescent="0.15">
      <c r="A249" s="5">
        <f t="shared" si="69"/>
        <v>0</v>
      </c>
      <c r="B249" s="5">
        <f t="shared" si="70"/>
        <v>0</v>
      </c>
      <c r="I249" s="54"/>
      <c r="P249" s="3" t="str">
        <f>IF(O249="Plus",$K249,IF(O249="Basis",$K249-SUM(P$8:P248),IF(O249="Breedte",$K249-SUM(P$8:P248),IF(O248="Breedte",1-SUM(P$8:P248)," "))))</f>
        <v xml:space="preserve"> </v>
      </c>
      <c r="Q249" s="57" t="str">
        <f t="shared" si="88"/>
        <v/>
      </c>
    </row>
    <row r="250" spans="1:17" ht="12" customHeight="1" x14ac:dyDescent="0.15">
      <c r="A250" s="5">
        <f t="shared" si="69"/>
        <v>0</v>
      </c>
      <c r="B250" s="5">
        <f t="shared" si="70"/>
        <v>0</v>
      </c>
      <c r="I250" s="54"/>
      <c r="P250" s="3" t="str">
        <f>IF(O250="Plus",$K250,IF(O250="Basis",$K250-SUM(P$8:P249),IF(O250="Breedte",$K250-SUM(P$8:P249),IF(O249="Breedte",1-SUM(P$8:P249)," "))))</f>
        <v xml:space="preserve"> </v>
      </c>
      <c r="Q250" s="57" t="str">
        <f t="shared" si="88"/>
        <v/>
      </c>
    </row>
    <row r="251" spans="1:17" ht="12" customHeight="1" x14ac:dyDescent="0.15">
      <c r="A251" s="5">
        <f t="shared" ref="A251:A267" si="89">IF(I251="A",25,IF(I251="B",50,IF(I251="C",75,IF(I251="D",90,IF(I251="E",100,0)))))</f>
        <v>0</v>
      </c>
      <c r="B251" s="5">
        <f t="shared" ref="B251:B272" si="90">IF(G251="I",20,IF(G251="II",40,IF(G251="III",60,IF(G251="IV",80,IF(G251="V",100,0)))))</f>
        <v>0</v>
      </c>
      <c r="I251" s="54"/>
      <c r="P251" s="3" t="str">
        <f>IF(O251="Plus",$K251,IF(O251="Basis",$K251-SUM(P$8:P250),IF(O251="Breedte",$K251-SUM(P$8:P250),IF(O250="Breedte",1-SUM(P$8:P250)," "))))</f>
        <v xml:space="preserve"> </v>
      </c>
      <c r="Q251" s="57" t="str">
        <f t="shared" si="88"/>
        <v/>
      </c>
    </row>
    <row r="252" spans="1:17" ht="12" customHeight="1" x14ac:dyDescent="0.15">
      <c r="A252" s="5">
        <f t="shared" si="89"/>
        <v>0</v>
      </c>
      <c r="B252" s="5">
        <f t="shared" si="90"/>
        <v>0</v>
      </c>
      <c r="I252" s="54"/>
      <c r="P252" s="3" t="str">
        <f>IF(O252="Plus",$K252,IF(O252="Basis",$K252-SUM(P$8:P251),IF(O252="Breedte",$K252-SUM(P$8:P251),IF(O251="Breedte",1-SUM(P$8:P251)," "))))</f>
        <v xml:space="preserve"> </v>
      </c>
      <c r="Q252" s="57" t="str">
        <f t="shared" si="88"/>
        <v/>
      </c>
    </row>
    <row r="253" spans="1:17" ht="12" customHeight="1" x14ac:dyDescent="0.15">
      <c r="A253" s="5">
        <f t="shared" si="89"/>
        <v>0</v>
      </c>
      <c r="B253" s="5">
        <f t="shared" si="90"/>
        <v>0</v>
      </c>
      <c r="I253" s="54"/>
      <c r="P253" s="3" t="str">
        <f>IF(O253="Plus",$K253,IF(O253="Basis",$K253-SUM(P$8:P252),IF(O253="Breedte",$K253-SUM(P$8:P252),IF(O252="Breedte",1-SUM(P$8:P252)," "))))</f>
        <v xml:space="preserve"> </v>
      </c>
      <c r="Q253" s="57" t="str">
        <f t="shared" si="88"/>
        <v/>
      </c>
    </row>
    <row r="254" spans="1:17" ht="12" customHeight="1" x14ac:dyDescent="0.15">
      <c r="A254" s="5">
        <f t="shared" si="89"/>
        <v>0</v>
      </c>
      <c r="B254" s="5">
        <f t="shared" si="90"/>
        <v>0</v>
      </c>
      <c r="I254" s="54"/>
      <c r="P254" s="3" t="str">
        <f>IF(O254="Plus",$K254,IF(O254="Basis",$K254-SUM(P$8:P253),IF(O254="Breedte",$K254-SUM(P$8:P253),IF(O253="Breedte",1-SUM(P$8:P253)," "))))</f>
        <v xml:space="preserve"> </v>
      </c>
      <c r="Q254" s="57" t="str">
        <f t="shared" si="88"/>
        <v/>
      </c>
    </row>
    <row r="255" spans="1:17" ht="12" customHeight="1" x14ac:dyDescent="0.15">
      <c r="A255" s="5">
        <f t="shared" si="89"/>
        <v>0</v>
      </c>
      <c r="B255" s="5">
        <f t="shared" si="90"/>
        <v>0</v>
      </c>
      <c r="I255" s="54"/>
      <c r="P255" s="3" t="str">
        <f>IF(O255="Plus",$K255,IF(O255="Basis",$K255-SUM(P$8:P254),IF(O255="Breedte",$K255-SUM(P$8:P254),IF(O254="Breedte",1-SUM(P$8:P254)," "))))</f>
        <v xml:space="preserve"> </v>
      </c>
      <c r="Q255" s="57" t="str">
        <f t="shared" si="88"/>
        <v/>
      </c>
    </row>
    <row r="256" spans="1:17" ht="12" customHeight="1" x14ac:dyDescent="0.15">
      <c r="A256" s="5">
        <f t="shared" si="89"/>
        <v>0</v>
      </c>
      <c r="B256" s="5">
        <f t="shared" si="90"/>
        <v>0</v>
      </c>
      <c r="I256" s="54"/>
      <c r="P256" s="3" t="str">
        <f>IF(O256="Plus",$K256,IF(O256="Basis",$K256-SUM(P$8:P255),IF(O256="Breedte",$K256-SUM(P$8:P255),IF(O255="Breedte",1-SUM(P$8:P255)," "))))</f>
        <v xml:space="preserve"> </v>
      </c>
      <c r="Q256" s="57" t="str">
        <f t="shared" si="88"/>
        <v/>
      </c>
    </row>
    <row r="257" spans="1:17" ht="12" customHeight="1" x14ac:dyDescent="0.15">
      <c r="A257" s="5">
        <f t="shared" si="89"/>
        <v>0</v>
      </c>
      <c r="B257" s="5">
        <f t="shared" si="90"/>
        <v>0</v>
      </c>
      <c r="I257" s="54"/>
      <c r="P257" s="3" t="str">
        <f>IF(O257="Plus",$K257,IF(O257="Basis",$K257-SUM(P$8:P256),IF(O257="Breedte",$K257-SUM(P$8:P256),IF(O256="Breedte",1-SUM(P$8:P256)," "))))</f>
        <v xml:space="preserve"> </v>
      </c>
      <c r="Q257" s="57" t="str">
        <f t="shared" si="88"/>
        <v/>
      </c>
    </row>
    <row r="258" spans="1:17" ht="12" customHeight="1" x14ac:dyDescent="0.15">
      <c r="A258" s="5">
        <f t="shared" si="89"/>
        <v>0</v>
      </c>
      <c r="B258" s="5">
        <f t="shared" si="90"/>
        <v>0</v>
      </c>
      <c r="I258" s="54"/>
      <c r="P258" s="3" t="str">
        <f>IF(O258="Plus",$K258,IF(O258="Basis",$K258-SUM(P$8:P257),IF(O258="Breedte",$K258-SUM(P$8:P257),IF(O257="Breedte",1-SUM(P$8:P257)," "))))</f>
        <v xml:space="preserve"> </v>
      </c>
      <c r="Q258" s="57" t="str">
        <f t="shared" si="88"/>
        <v/>
      </c>
    </row>
    <row r="259" spans="1:17" ht="12" customHeight="1" x14ac:dyDescent="0.15">
      <c r="A259" s="5">
        <f t="shared" si="89"/>
        <v>0</v>
      </c>
      <c r="B259" s="5">
        <f t="shared" si="90"/>
        <v>0</v>
      </c>
      <c r="I259" s="54"/>
      <c r="P259" s="3" t="str">
        <f>IF(O259="Plus",$K259,IF(O259="Basis",$K259-SUM(P$8:P258),IF(O259="Breedte",$K259-SUM(P$8:P258),IF(O258="Breedte",1-SUM(P$8:P258)," "))))</f>
        <v xml:space="preserve"> </v>
      </c>
      <c r="Q259" s="57" t="str">
        <f t="shared" si="88"/>
        <v/>
      </c>
    </row>
    <row r="260" spans="1:17" ht="12" customHeight="1" x14ac:dyDescent="0.15">
      <c r="A260" s="5">
        <f t="shared" si="89"/>
        <v>0</v>
      </c>
      <c r="B260" s="5">
        <f t="shared" si="90"/>
        <v>0</v>
      </c>
      <c r="I260" s="54"/>
      <c r="P260" s="3" t="str">
        <f>IF(O260="Plus",$K260,IF(O260="Basis",$K260-SUM(P$8:P259),IF(O260="Breedte",$K260-SUM(P$8:P259),IF(O259="Breedte",1-SUM(P$8:P259)," "))))</f>
        <v xml:space="preserve"> </v>
      </c>
      <c r="Q260" s="57" t="str">
        <f t="shared" si="88"/>
        <v/>
      </c>
    </row>
    <row r="261" spans="1:17" ht="12" customHeight="1" x14ac:dyDescent="0.15">
      <c r="A261" s="5">
        <f t="shared" si="89"/>
        <v>0</v>
      </c>
      <c r="B261" s="5">
        <f t="shared" si="90"/>
        <v>0</v>
      </c>
      <c r="I261" s="54"/>
      <c r="P261" s="3" t="str">
        <f>IF(O261="Plus",$K261,IF(O261="Basis",$K261-SUM(P$8:P260),IF(O261="Breedte",$K261-SUM(P$8:P260),IF(O260="Breedte",1-SUM(P$8:P260)," "))))</f>
        <v xml:space="preserve"> </v>
      </c>
      <c r="Q261" s="57" t="str">
        <f t="shared" si="88"/>
        <v/>
      </c>
    </row>
    <row r="262" spans="1:17" ht="12" customHeight="1" x14ac:dyDescent="0.15">
      <c r="A262" s="5">
        <f t="shared" si="89"/>
        <v>0</v>
      </c>
      <c r="B262" s="5">
        <f t="shared" si="90"/>
        <v>0</v>
      </c>
      <c r="I262" s="54"/>
      <c r="P262" s="3" t="str">
        <f>IF(O262="Plus",$K262,IF(O262="Basis",$K262-SUM(P$8:P261),IF(O262="Breedte",$K262-SUM(P$8:P261),IF(O261="Breedte",1-SUM(P$8:P261)," "))))</f>
        <v xml:space="preserve"> </v>
      </c>
      <c r="Q262" s="57" t="str">
        <f t="shared" si="88"/>
        <v/>
      </c>
    </row>
    <row r="263" spans="1:17" ht="12" customHeight="1" x14ac:dyDescent="0.15">
      <c r="A263" s="5">
        <f t="shared" si="89"/>
        <v>0</v>
      </c>
      <c r="B263" s="5">
        <f t="shared" si="90"/>
        <v>0</v>
      </c>
      <c r="I263" s="54"/>
      <c r="P263" s="3" t="str">
        <f>IF(O263="Plus",$K263,IF(O263="Basis",$K263-SUM(P$8:P262),IF(O263="Breedte",$K263-SUM(P$8:P262),IF(O262="Breedte",1-SUM(P$8:P262)," "))))</f>
        <v xml:space="preserve"> </v>
      </c>
      <c r="Q263" s="57" t="str">
        <f t="shared" si="88"/>
        <v/>
      </c>
    </row>
    <row r="264" spans="1:17" ht="12" customHeight="1" x14ac:dyDescent="0.15">
      <c r="A264" s="5">
        <f t="shared" si="89"/>
        <v>0</v>
      </c>
      <c r="B264" s="5">
        <f t="shared" si="90"/>
        <v>0</v>
      </c>
      <c r="I264" s="54"/>
      <c r="P264" s="3" t="str">
        <f>IF(O264="Plus",$K264,IF(O264="Basis",$K264-SUM(P$8:P263),IF(O264="Breedte",$K264-SUM(P$8:P263),IF(O263="Breedte",1-SUM(P$8:P263)," "))))</f>
        <v xml:space="preserve"> </v>
      </c>
      <c r="Q264" s="57" t="str">
        <f t="shared" si="88"/>
        <v/>
      </c>
    </row>
    <row r="265" spans="1:17" ht="12" customHeight="1" x14ac:dyDescent="0.15">
      <c r="A265" s="5">
        <f t="shared" si="89"/>
        <v>0</v>
      </c>
      <c r="B265" s="5">
        <f t="shared" si="90"/>
        <v>0</v>
      </c>
      <c r="P265" s="3" t="str">
        <f>IF(O265="Plus",$K265,IF(O265="Basis",$K265-SUM(P$8:P264),IF(O265="Breedte",$K265-SUM(P$8:P264),IF(O264="Breedte",1-SUM(P$8:P264)," "))))</f>
        <v xml:space="preserve"> </v>
      </c>
      <c r="Q265" s="57" t="str">
        <f t="shared" si="88"/>
        <v/>
      </c>
    </row>
    <row r="266" spans="1:17" ht="12" customHeight="1" x14ac:dyDescent="0.15">
      <c r="A266" s="5">
        <f t="shared" si="89"/>
        <v>0</v>
      </c>
      <c r="B266" s="5">
        <f t="shared" si="90"/>
        <v>0</v>
      </c>
      <c r="P266" s="3" t="str">
        <f>IF(O266="Plus",$K266,IF(O266="Basis",$K266-SUM(P$8:P265),IF(O266="Breedte",$K266-SUM(P$8:P265),IF(O265="Breedte",1-SUM(P$8:P265)," "))))</f>
        <v xml:space="preserve"> </v>
      </c>
      <c r="Q266" s="57" t="str">
        <f t="shared" si="88"/>
        <v/>
      </c>
    </row>
    <row r="267" spans="1:17" ht="12" customHeight="1" x14ac:dyDescent="0.15">
      <c r="A267" s="5">
        <f t="shared" si="89"/>
        <v>0</v>
      </c>
      <c r="B267" s="5">
        <f t="shared" si="90"/>
        <v>0</v>
      </c>
      <c r="P267" s="3" t="str">
        <f>IF(O267="Plus",$K267,IF(O267="Basis",$K267-SUM(P$8:P266),IF(O267="Breedte",$K267-SUM(P$8:P266),IF(O266="Breedte",1-SUM(P$8:P266)," "))))</f>
        <v xml:space="preserve"> </v>
      </c>
      <c r="Q267" s="57" t="str">
        <f t="shared" si="88"/>
        <v/>
      </c>
    </row>
    <row r="268" spans="1:17" ht="12" customHeight="1" x14ac:dyDescent="0.15">
      <c r="A268" s="5">
        <f>IF(I268="A",25,IF(I268="B",50,IF(I268="C",75,IF(I268="D",90,0))))</f>
        <v>0</v>
      </c>
      <c r="B268" s="5">
        <f t="shared" si="90"/>
        <v>0</v>
      </c>
      <c r="P268" s="3" t="str">
        <f>IF(O268="Plus",$K268,IF(O268="Basis",$K268-SUM(P$8:P267),IF(O268="Breedte",$K268-SUM(P$8:P267),IF(O267="Breedte",1-SUM(P$8:P267)," "))))</f>
        <v xml:space="preserve"> </v>
      </c>
      <c r="Q268" s="57" t="str">
        <f t="shared" si="88"/>
        <v/>
      </c>
    </row>
    <row r="269" spans="1:17" ht="12" customHeight="1" x14ac:dyDescent="0.15">
      <c r="A269" s="5">
        <f>IF(I269="A",25,IF(I269="B",50,IF(I269="C",75,IF(I269="D",90,0))))</f>
        <v>0</v>
      </c>
      <c r="B269" s="5">
        <f t="shared" si="90"/>
        <v>0</v>
      </c>
      <c r="P269" s="3" t="str">
        <f>IF(O269="Plus",$K269,IF(O269="Basis",$K269-SUM(P$8:P268),IF(O269="Breedte",$K269-SUM(P$8:P268),IF(O268="Breedte",1-SUM(P$8:P268)," "))))</f>
        <v xml:space="preserve"> </v>
      </c>
      <c r="Q269" s="57" t="str">
        <f t="shared" si="88"/>
        <v/>
      </c>
    </row>
    <row r="270" spans="1:17" ht="12" customHeight="1" x14ac:dyDescent="0.15">
      <c r="A270" s="5">
        <f>IF(I270="A",25,IF(I270="B",50,IF(I270="C",75,IF(I270="D",90,0))))</f>
        <v>0</v>
      </c>
      <c r="B270" s="5">
        <f t="shared" si="90"/>
        <v>0</v>
      </c>
      <c r="P270" s="3" t="str">
        <f>IF(O270="Plus",$K270,IF(O270="Basis",$K270-SUM(P$8:P269),IF(O270="Breedte",$K270-SUM(P$8:P269),IF(O269="Breedte",1-SUM(P$8:P269)," "))))</f>
        <v xml:space="preserve"> </v>
      </c>
      <c r="Q270" s="57" t="str">
        <f t="shared" si="88"/>
        <v/>
      </c>
    </row>
    <row r="271" spans="1:17" ht="12" customHeight="1" x14ac:dyDescent="0.15">
      <c r="A271" s="5">
        <f>IF(I271="A",25,IF(I271="B",50,IF(I271="C",75,IF(I271="D",90,0))))</f>
        <v>0</v>
      </c>
      <c r="B271" s="5">
        <f t="shared" si="90"/>
        <v>0</v>
      </c>
      <c r="P271" s="3" t="str">
        <f>IF(O271="Plus",$K271,IF(O271="Basis",$K271-SUM(P$8:P270),IF(O271="Breedte",$K271-SUM(P$8:P270),IF(O270="Breedte",1-SUM(P$8:P270)," "))))</f>
        <v xml:space="preserve"> </v>
      </c>
      <c r="Q271" s="57" t="str">
        <f t="shared" si="88"/>
        <v/>
      </c>
    </row>
    <row r="272" spans="1:17" ht="12" customHeight="1" x14ac:dyDescent="0.15">
      <c r="A272" s="5">
        <f>IF(I272="A",25,IF(I272="B",50,IF(I272="C",75,IF(I272="D",90,0))))</f>
        <v>0</v>
      </c>
      <c r="B272" s="5">
        <f t="shared" si="90"/>
        <v>0</v>
      </c>
      <c r="Q272" s="57" t="str">
        <f t="shared" si="88"/>
        <v/>
      </c>
    </row>
    <row r="273" spans="17:17" ht="12" customHeight="1" x14ac:dyDescent="0.15">
      <c r="Q273" s="57" t="str">
        <f t="shared" si="88"/>
        <v/>
      </c>
    </row>
    <row r="274" spans="17:17" ht="12" customHeight="1" x14ac:dyDescent="0.15">
      <c r="Q274" s="57" t="str">
        <f t="shared" si="88"/>
        <v/>
      </c>
    </row>
    <row r="275" spans="17:17" ht="12" customHeight="1" x14ac:dyDescent="0.15">
      <c r="Q275" s="57" t="str">
        <f t="shared" si="88"/>
        <v/>
      </c>
    </row>
  </sheetData>
  <sheetProtection sheet="1" objects="1" scenarios="1" selectLockedCells="1"/>
  <mergeCells count="5">
    <mergeCell ref="AQ37:BB37"/>
    <mergeCell ref="C1:N1"/>
    <mergeCell ref="C2:N2"/>
    <mergeCell ref="AQ33:BB33"/>
    <mergeCell ref="AQ35:BB35"/>
  </mergeCells>
  <conditionalFormatting sqref="AT10:AV15 AZ15:BB15">
    <cfRule type="cellIs" dxfId="1491" priority="49" stopIfTrue="1" operator="lessThanOrEqual">
      <formula>0</formula>
    </cfRule>
  </conditionalFormatting>
  <conditionalFormatting sqref="AT18:AV22">
    <cfRule type="cellIs" dxfId="1490" priority="50" stopIfTrue="1" operator="lessThanOrEqual">
      <formula>0</formula>
    </cfRule>
  </conditionalFormatting>
  <conditionalFormatting sqref="AW18:AZ22">
    <cfRule type="cellIs" dxfId="1489" priority="51" stopIfTrue="1" operator="lessThanOrEqual">
      <formula>0</formula>
    </cfRule>
  </conditionalFormatting>
  <conditionalFormatting sqref="K8:K65533">
    <cfRule type="expression" dxfId="1488" priority="52" stopIfTrue="1">
      <formula>OR($C8&lt;0,AND($C8=$Y8,$B8=$Y8))</formula>
    </cfRule>
    <cfRule type="expression" dxfId="1487" priority="53" stopIfTrue="1">
      <formula>SUM($U8:$X8)&gt;0</formula>
    </cfRule>
    <cfRule type="expression" dxfId="1486" priority="54" stopIfTrue="1">
      <formula>$D8=0</formula>
    </cfRule>
  </conditionalFormatting>
  <conditionalFormatting sqref="L8:M65533">
    <cfRule type="expression" dxfId="1485" priority="55" stopIfTrue="1">
      <formula>OR($C8&lt;50,AND($C8=$Y8,$B8=$Y8))</formula>
    </cfRule>
    <cfRule type="expression" dxfId="1484" priority="56" stopIfTrue="1">
      <formula>SUM($U8:$X8)&gt;1</formula>
    </cfRule>
  </conditionalFormatting>
  <conditionalFormatting sqref="D8:F65536">
    <cfRule type="expression" dxfId="1483" priority="8" stopIfTrue="1">
      <formula>OR($C8&lt;50,AND($C8=$Y8,$B8=$Y8))</formula>
    </cfRule>
  </conditionalFormatting>
  <conditionalFormatting sqref="B8:B65536">
    <cfRule type="expression" dxfId="1482" priority="60" stopIfTrue="1">
      <formula>OR($C8&lt;50,AND($C8=$Y8,$B8=$Y8))</formula>
    </cfRule>
    <cfRule type="expression" dxfId="1481" priority="61" stopIfTrue="1">
      <formula>$B8&gt;0</formula>
    </cfRule>
    <cfRule type="cellIs" dxfId="1480" priority="62" stopIfTrue="1" operator="equal">
      <formula>0</formula>
    </cfRule>
  </conditionalFormatting>
  <conditionalFormatting sqref="K65535:K65536">
    <cfRule type="expression" dxfId="1479" priority="63" stopIfTrue="1">
      <formula>OR($C65535&lt;0,AND($C65535=$Y65535,$B65535=$Y65535))</formula>
    </cfRule>
    <cfRule type="expression" dxfId="1478" priority="64" stopIfTrue="1">
      <formula>SUM($U65535:$X65537)&gt;0</formula>
    </cfRule>
    <cfRule type="expression" dxfId="1477" priority="65" stopIfTrue="1">
      <formula>$D65535=0</formula>
    </cfRule>
  </conditionalFormatting>
  <conditionalFormatting sqref="K65534">
    <cfRule type="expression" dxfId="1476" priority="66" stopIfTrue="1">
      <formula>OR($C65534&lt;0,AND($C65534=$Y65534,$B65534=$Y65534))</formula>
    </cfRule>
    <cfRule type="expression" dxfId="1475" priority="67" stopIfTrue="1">
      <formula>SUM($U65534:$X65536)&gt;0</formula>
    </cfRule>
    <cfRule type="expression" dxfId="1474" priority="68" stopIfTrue="1">
      <formula>$D65534=0</formula>
    </cfRule>
  </conditionalFormatting>
  <conditionalFormatting sqref="L65535:M65536">
    <cfRule type="expression" dxfId="1473" priority="69" stopIfTrue="1">
      <formula>OR($C65535&lt;0,AND($C65535=$Y65535,$B65535=$Y65535))</formula>
    </cfRule>
    <cfRule type="expression" dxfId="1472" priority="70" stopIfTrue="1">
      <formula>SUM($U65535:$X65537)&gt;1</formula>
    </cfRule>
  </conditionalFormatting>
  <conditionalFormatting sqref="L65534:M65534">
    <cfRule type="expression" dxfId="1471" priority="71" stopIfTrue="1">
      <formula>OR($C65534&lt;0,AND($C65534=$Y65534,$B65534=$Y65534))</formula>
    </cfRule>
    <cfRule type="expression" dxfId="1470" priority="72" stopIfTrue="1">
      <formula>SUM($U65534:$X65536)&gt;1</formula>
    </cfRule>
  </conditionalFormatting>
  <conditionalFormatting sqref="N8:P65536">
    <cfRule type="expression" dxfId="1469" priority="73" stopIfTrue="1">
      <formula>OR($C8&lt;50,AND($C8=$Y8,$B8=$Y8))</formula>
    </cfRule>
    <cfRule type="expression" dxfId="1468" priority="74" stopIfTrue="1">
      <formula>OR($O8="Plus",$O8="Basis",$O8="Breedte")</formula>
    </cfRule>
  </conditionalFormatting>
  <conditionalFormatting sqref="A8:A272">
    <cfRule type="expression" dxfId="1467" priority="46" stopIfTrue="1">
      <formula>OR($C8&lt;0,AND($C8=$AJ8,$A8=$AJ8))</formula>
    </cfRule>
    <cfRule type="expression" dxfId="1466" priority="47" stopIfTrue="1">
      <formula>$A8&gt;0</formula>
    </cfRule>
    <cfRule type="cellIs" dxfId="1465" priority="48" stopIfTrue="1" operator="equal">
      <formula>0</formula>
    </cfRule>
  </conditionalFormatting>
  <conditionalFormatting sqref="C8:C65536 G8:H65536">
    <cfRule type="expression" dxfId="1464" priority="58" stopIfTrue="1">
      <formula>OR($C8&lt;50,AND($C8=$Y8,$B8=$Y8))</formula>
    </cfRule>
    <cfRule type="expression" dxfId="1463" priority="59" stopIfTrue="1">
      <formula>$B8&gt;0</formula>
    </cfRule>
  </conditionalFormatting>
  <conditionalFormatting sqref="I8:J65536">
    <cfRule type="expression" dxfId="1462" priority="44" stopIfTrue="1">
      <formula>OR($C8&lt;0,AND($C8=$AJ8,$A8=$AJ8))</formula>
    </cfRule>
    <cfRule type="expression" dxfId="1461" priority="45" stopIfTrue="1">
      <formula>$A8&gt;0</formula>
    </cfRule>
  </conditionalFormatting>
  <conditionalFormatting sqref="AR25">
    <cfRule type="cellIs" dxfId="1460" priority="43" operator="equal">
      <formula>0</formula>
    </cfRule>
  </conditionalFormatting>
  <conditionalFormatting sqref="AR27">
    <cfRule type="cellIs" dxfId="1459" priority="42" operator="equal">
      <formula>0</formula>
    </cfRule>
  </conditionalFormatting>
  <conditionalFormatting sqref="AR29">
    <cfRule type="cellIs" dxfId="1458" priority="41" operator="equal">
      <formula>0</formula>
    </cfRule>
  </conditionalFormatting>
  <conditionalFormatting sqref="AQ26">
    <cfRule type="containsErrors" dxfId="1457" priority="75">
      <formula>ISERROR(AQ26)</formula>
    </cfRule>
  </conditionalFormatting>
  <conditionalFormatting sqref="AQ28">
    <cfRule type="containsErrors" dxfId="1456" priority="40">
      <formula>ISERROR(AQ28)</formula>
    </cfRule>
  </conditionalFormatting>
  <conditionalFormatting sqref="AQ30">
    <cfRule type="containsErrors" dxfId="1455" priority="39">
      <formula>ISERROR(AQ30)</formula>
    </cfRule>
  </conditionalFormatting>
  <conditionalFormatting sqref="AR25">
    <cfRule type="cellIs" dxfId="1454" priority="38" operator="equal">
      <formula>0</formula>
    </cfRule>
  </conditionalFormatting>
  <conditionalFormatting sqref="AR27">
    <cfRule type="cellIs" dxfId="1453" priority="37" operator="equal">
      <formula>0</formula>
    </cfRule>
  </conditionalFormatting>
  <conditionalFormatting sqref="AR29">
    <cfRule type="cellIs" dxfId="1452" priority="36" operator="equal">
      <formula>0</formula>
    </cfRule>
  </conditionalFormatting>
  <conditionalFormatting sqref="AQ26">
    <cfRule type="containsErrors" dxfId="1451" priority="35">
      <formula>ISERROR(AQ26)</formula>
    </cfRule>
  </conditionalFormatting>
  <conditionalFormatting sqref="AQ28">
    <cfRule type="containsErrors" dxfId="1450" priority="34">
      <formula>ISERROR(AQ28)</formula>
    </cfRule>
  </conditionalFormatting>
  <conditionalFormatting sqref="AQ30">
    <cfRule type="containsErrors" dxfId="1449" priority="33">
      <formula>ISERROR(AQ30)</formula>
    </cfRule>
  </conditionalFormatting>
  <conditionalFormatting sqref="AR25">
    <cfRule type="cellIs" dxfId="1448" priority="32" operator="equal">
      <formula>0</formula>
    </cfRule>
  </conditionalFormatting>
  <conditionalFormatting sqref="AR27">
    <cfRule type="cellIs" dxfId="1447" priority="31" operator="equal">
      <formula>0</formula>
    </cfRule>
  </conditionalFormatting>
  <conditionalFormatting sqref="AR29">
    <cfRule type="cellIs" dxfId="1446" priority="30" operator="equal">
      <formula>0</formula>
    </cfRule>
  </conditionalFormatting>
  <conditionalFormatting sqref="AQ26">
    <cfRule type="containsErrors" dxfId="1445" priority="29">
      <formula>ISERROR(AQ26)</formula>
    </cfRule>
  </conditionalFormatting>
  <conditionalFormatting sqref="AQ28">
    <cfRule type="containsErrors" dxfId="1444" priority="28">
      <formula>ISERROR(AQ28)</formula>
    </cfRule>
  </conditionalFormatting>
  <conditionalFormatting sqref="AQ30">
    <cfRule type="containsErrors" dxfId="1443" priority="27">
      <formula>ISERROR(AQ30)</formula>
    </cfRule>
  </conditionalFormatting>
  <conditionalFormatting sqref="AR25">
    <cfRule type="cellIs" dxfId="1442" priority="26" operator="equal">
      <formula>0</formula>
    </cfRule>
  </conditionalFormatting>
  <conditionalFormatting sqref="AR27">
    <cfRule type="cellIs" dxfId="1441" priority="25" operator="equal">
      <formula>0</formula>
    </cfRule>
  </conditionalFormatting>
  <conditionalFormatting sqref="AR29">
    <cfRule type="cellIs" dxfId="1440" priority="24" operator="equal">
      <formula>0</formula>
    </cfRule>
  </conditionalFormatting>
  <conditionalFormatting sqref="AQ26">
    <cfRule type="containsErrors" dxfId="1439" priority="23">
      <formula>ISERROR(AQ26)</formula>
    </cfRule>
  </conditionalFormatting>
  <conditionalFormatting sqref="AQ28">
    <cfRule type="containsErrors" dxfId="1438" priority="22">
      <formula>ISERROR(AQ28)</formula>
    </cfRule>
  </conditionalFormatting>
  <conditionalFormatting sqref="AQ30">
    <cfRule type="containsErrors" dxfId="1437" priority="21">
      <formula>ISERROR(AQ30)</formula>
    </cfRule>
  </conditionalFormatting>
  <conditionalFormatting sqref="AR25">
    <cfRule type="cellIs" dxfId="1436" priority="20" operator="equal">
      <formula>0</formula>
    </cfRule>
  </conditionalFormatting>
  <conditionalFormatting sqref="AR27">
    <cfRule type="cellIs" dxfId="1435" priority="19" operator="equal">
      <formula>0</formula>
    </cfRule>
  </conditionalFormatting>
  <conditionalFormatting sqref="AR29">
    <cfRule type="cellIs" dxfId="1434" priority="18" operator="equal">
      <formula>0</formula>
    </cfRule>
  </conditionalFormatting>
  <conditionalFormatting sqref="AQ26">
    <cfRule type="containsErrors" dxfId="1433" priority="17">
      <formula>ISERROR(AQ26)</formula>
    </cfRule>
  </conditionalFormatting>
  <conditionalFormatting sqref="AQ28">
    <cfRule type="containsErrors" dxfId="1432" priority="16">
      <formula>ISERROR(AQ28)</formula>
    </cfRule>
  </conditionalFormatting>
  <conditionalFormatting sqref="AQ30">
    <cfRule type="containsErrors" dxfId="1431" priority="15">
      <formula>ISERROR(AQ30)</formula>
    </cfRule>
  </conditionalFormatting>
  <conditionalFormatting sqref="AR25">
    <cfRule type="cellIs" dxfId="1430" priority="14" operator="equal">
      <formula>0</formula>
    </cfRule>
  </conditionalFormatting>
  <conditionalFormatting sqref="AR27">
    <cfRule type="cellIs" dxfId="1429" priority="13" operator="equal">
      <formula>0</formula>
    </cfRule>
  </conditionalFormatting>
  <conditionalFormatting sqref="AR29">
    <cfRule type="cellIs" dxfId="1428" priority="12" operator="equal">
      <formula>0</formula>
    </cfRule>
  </conditionalFormatting>
  <conditionalFormatting sqref="AQ26">
    <cfRule type="containsErrors" dxfId="1427" priority="11">
      <formula>ISERROR(AQ26)</formula>
    </cfRule>
  </conditionalFormatting>
  <conditionalFormatting sqref="AQ28">
    <cfRule type="containsErrors" dxfId="1426" priority="10">
      <formula>ISERROR(AQ28)</formula>
    </cfRule>
  </conditionalFormatting>
  <conditionalFormatting sqref="AQ30">
    <cfRule type="containsErrors" dxfId="1425" priority="9">
      <formula>ISERROR(AQ30)</formula>
    </cfRule>
  </conditionalFormatting>
  <conditionalFormatting sqref="F8:F201">
    <cfRule type="expression" dxfId="1424" priority="57">
      <formula>$D8=0</formula>
    </cfRule>
  </conditionalFormatting>
  <conditionalFormatting sqref="AT10:AV15 AZ15:BB15">
    <cfRule type="cellIs" dxfId="1423" priority="6" stopIfTrue="1" operator="lessThanOrEqual">
      <formula>0</formula>
    </cfRule>
  </conditionalFormatting>
  <conditionalFormatting sqref="AT18:AV22 AT26:AV30">
    <cfRule type="cellIs" dxfId="1422" priority="5" stopIfTrue="1" operator="lessThanOrEqual">
      <formula>0</formula>
    </cfRule>
  </conditionalFormatting>
  <conditionalFormatting sqref="AY26:BB30 AY18:BB22">
    <cfRule type="cellIs" dxfId="1421" priority="4" stopIfTrue="1" operator="lessThanOrEqual">
      <formula>0</formula>
    </cfRule>
  </conditionalFormatting>
  <conditionalFormatting sqref="AR32 AR34 AR36">
    <cfRule type="cellIs" dxfId="1420" priority="3" operator="equal">
      <formula>0</formula>
    </cfRule>
  </conditionalFormatting>
  <conditionalFormatting sqref="AQ33 AQ35 AQ37">
    <cfRule type="containsErrors" dxfId="1419" priority="2">
      <formula>ISERROR(AQ33)</formula>
    </cfRule>
  </conditionalFormatting>
  <conditionalFormatting sqref="D11:D51">
    <cfRule type="expression" dxfId="1418" priority="1" stopIfTrue="1">
      <formula>OR($C11&lt;0,AND($C11=$Y11,$B11=$Y11))</formula>
    </cfRule>
  </conditionalFormatting>
  <pageMargins left="0.75" right="0.75" top="1" bottom="1" header="0.5" footer="0.5"/>
  <pageSetup paperSize="9" orientation="portrait"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76"/>
  <sheetViews>
    <sheetView workbookViewId="0">
      <pane xSplit="5" ySplit="7" topLeftCell="F8" activePane="bottomRight" state="frozen"/>
      <selection activeCell="N40" sqref="N40"/>
      <selection pane="topRight" activeCell="N40" sqref="N40"/>
      <selection pane="bottomLeft" activeCell="N40" sqref="N40"/>
      <selection pane="bottomRight" activeCell="O8" sqref="O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style="57" customWidth="1"/>
    <col min="18" max="18" width="9.140625" style="57" hidden="1" customWidth="1"/>
    <col min="19" max="38" width="9.140625" style="12" hidden="1" customWidth="1"/>
    <col min="39" max="39" width="9" style="12" hidden="1" customWidth="1"/>
    <col min="40" max="41" width="9.140625" style="12" hidden="1" customWidth="1"/>
    <col min="42" max="42" width="2.7109375" hidden="1" customWidth="1"/>
    <col min="43" max="43" width="8.5703125" customWidth="1"/>
    <col min="44" max="44" width="8.28515625" customWidth="1"/>
    <col min="45" max="46" width="7.42578125" customWidth="1"/>
    <col min="47" max="47" width="7" customWidth="1"/>
    <col min="48" max="48" width="8.28515625" customWidth="1"/>
    <col min="49" max="49" width="6.28515625" customWidth="1"/>
    <col min="50" max="50" width="8.28515625" customWidth="1"/>
    <col min="51" max="51" width="7" customWidth="1"/>
    <col min="52" max="52" width="6.7109375" customWidth="1"/>
    <col min="53" max="53" width="7" customWidth="1"/>
    <col min="54" max="54" width="8.85546875" customWidth="1"/>
    <col min="55" max="55" width="1.140625" customWidth="1"/>
  </cols>
  <sheetData>
    <row r="1" spans="1:55" ht="18" customHeight="1" x14ac:dyDescent="0.2">
      <c r="B1" s="8" t="s">
        <v>2</v>
      </c>
      <c r="C1" s="246" t="s">
        <v>88</v>
      </c>
      <c r="D1" s="247"/>
      <c r="E1" s="247"/>
      <c r="F1" s="247"/>
      <c r="G1" s="247"/>
      <c r="H1" s="247"/>
      <c r="I1" s="247"/>
      <c r="J1" s="247"/>
      <c r="K1" s="247"/>
      <c r="L1" s="247"/>
      <c r="M1" s="247"/>
      <c r="N1" s="248"/>
      <c r="O1" s="16"/>
      <c r="P1" s="7"/>
      <c r="Q1" s="57" t="s">
        <v>21</v>
      </c>
    </row>
    <row r="2" spans="1:55" ht="18" customHeight="1" x14ac:dyDescent="0.2">
      <c r="B2" s="8" t="s">
        <v>3</v>
      </c>
      <c r="C2" s="246" t="s">
        <v>36</v>
      </c>
      <c r="D2" s="247"/>
      <c r="E2" s="247"/>
      <c r="F2" s="247"/>
      <c r="G2" s="247"/>
      <c r="H2" s="247"/>
      <c r="I2" s="247"/>
      <c r="J2" s="247"/>
      <c r="K2" s="247"/>
      <c r="L2" s="247"/>
      <c r="M2" s="247"/>
      <c r="N2" s="248"/>
      <c r="O2" s="16"/>
      <c r="P2" s="7"/>
    </row>
    <row r="3" spans="1:55"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5"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5" ht="12" customHeight="1" x14ac:dyDescent="0.15">
      <c r="B5" s="8" t="s">
        <v>5</v>
      </c>
      <c r="C5" s="69">
        <v>230</v>
      </c>
      <c r="D5" s="13"/>
      <c r="E5" s="13"/>
      <c r="F5" s="13"/>
      <c r="G5" s="16"/>
      <c r="H5" s="7"/>
      <c r="I5" s="41"/>
      <c r="J5" s="42"/>
      <c r="K5" s="7"/>
      <c r="L5" s="6"/>
      <c r="M5" s="7"/>
      <c r="N5" s="7"/>
      <c r="O5" s="16"/>
      <c r="P5" s="7"/>
      <c r="U5" s="12">
        <f>COUNTIF(G:G,"V")</f>
        <v>1</v>
      </c>
      <c r="V5" s="12">
        <f>COUNTIF(L:L,"Breedte")</f>
        <v>0</v>
      </c>
      <c r="W5" s="12">
        <f>COUNTIF(O:O,"Breedte")</f>
        <v>0</v>
      </c>
      <c r="AF5" s="12">
        <f>COUNTIF(I:I,"D")</f>
        <v>1</v>
      </c>
      <c r="AG5" s="12">
        <f>COUNTIF(L:L,"Breedte")</f>
        <v>0</v>
      </c>
      <c r="AH5" s="12">
        <f>COUNTIF(O:O,"Breedte")</f>
        <v>0</v>
      </c>
    </row>
    <row r="6" spans="1:55"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5" ht="21.75" thickBot="1" x14ac:dyDescent="0.2">
      <c r="A7" s="23"/>
      <c r="B7" s="23" t="s">
        <v>0</v>
      </c>
      <c r="C7" s="24" t="s">
        <v>10</v>
      </c>
      <c r="D7" s="24" t="s">
        <v>1</v>
      </c>
      <c r="E7" s="24" t="s">
        <v>41</v>
      </c>
      <c r="F7" s="24"/>
      <c r="G7" s="24" t="s">
        <v>32</v>
      </c>
      <c r="H7" s="25" t="s">
        <v>11</v>
      </c>
      <c r="I7" s="24" t="s">
        <v>33</v>
      </c>
      <c r="J7" s="25" t="s">
        <v>11</v>
      </c>
      <c r="K7" s="25" t="s">
        <v>12</v>
      </c>
      <c r="L7" s="23" t="s">
        <v>13</v>
      </c>
      <c r="M7" s="25" t="s">
        <v>14</v>
      </c>
      <c r="N7" s="25" t="s">
        <v>15</v>
      </c>
      <c r="O7" s="24" t="s">
        <v>34</v>
      </c>
      <c r="P7" s="25" t="s">
        <v>16</v>
      </c>
      <c r="Y7" s="12">
        <v>1</v>
      </c>
      <c r="Z7" s="12">
        <v>1</v>
      </c>
      <c r="AA7" s="12">
        <v>1</v>
      </c>
      <c r="AB7" s="12">
        <v>1</v>
      </c>
      <c r="AJ7" s="12">
        <v>1</v>
      </c>
      <c r="AK7" s="12">
        <v>1</v>
      </c>
      <c r="AL7" s="12">
        <v>1</v>
      </c>
      <c r="AM7" s="12">
        <v>1</v>
      </c>
      <c r="AQ7" s="93" t="s">
        <v>93</v>
      </c>
    </row>
    <row r="8" spans="1:55" ht="12" customHeight="1" thickTop="1" x14ac:dyDescent="0.25">
      <c r="A8" s="5">
        <f>IF(I8="A",25,IF(I8="B",25,IF(I8="C",25,IF(I8="D",15,IF(I8="E",10,0)))))</f>
        <v>0</v>
      </c>
      <c r="B8" s="5">
        <f>IF(G8="I",20,IF(G8="II",20,IF(G8="III",20,IF(G8="IV",20,IF(G8="V",20,0)))))</f>
        <v>0</v>
      </c>
      <c r="C8" s="14">
        <f>C5</f>
        <v>230</v>
      </c>
      <c r="F8" s="242">
        <f>VLOOKUP(C8,Blad1!$A:$D,4,0)</f>
        <v>230</v>
      </c>
      <c r="G8" s="67" t="str">
        <f>IF(C8=186,"I",IF(C8=170,"II",IF(C8=155,"III",IF(C8=138,"IV",IF(C8=50,"V","")))))</f>
        <v/>
      </c>
      <c r="H8" s="4" t="str">
        <f>IF(G8="I",$K8,IF(G8="II",$K8-SUM(H7:H$8),IF(G8="III",$K8-SUM(H7:H$8),IF(G8="IV",$K8-SUM(H7:H$8),IF(G8="V",1-SUM(H7:H$8)," ")))))</f>
        <v xml:space="preserve"> </v>
      </c>
      <c r="I8" s="68" t="str">
        <f>IF(C8=57,"A",IF(C8=48,"B",IF(C8=38,"C",IF(C8=29,"D",IF(C8=0,"E","")))))</f>
        <v/>
      </c>
      <c r="J8" s="43" t="str">
        <f>IF(I8="A",$K8,IF(I8="B",$K8-SUM(J7:J$8),IF(I8="C",$K8-SUM(J7:J$8),IF(I8="D",$K8-SUM(J7:J$8),IF(I8="E",1-SUM(J7:J$8)," ")))))</f>
        <v xml:space="preserve"> </v>
      </c>
      <c r="K8" s="1">
        <f>IF(C$4=0,0,(SUM(D$8:D8)/C$4))</f>
        <v>0</v>
      </c>
      <c r="L8" s="9" t="str">
        <f t="shared" ref="L8:L72" si="0">IF(U8=2,"Plus",IF(W8=2,"Basis",IF(X8=2,"Breedte"," ")))</f>
        <v xml:space="preserve"> </v>
      </c>
      <c r="M8" s="2" t="str">
        <f>IF(U8=2,K8,IF(W8=2,K8-SUM(M7:M$8),IF(X8=2,K8-SUM(M7:M$8),IF(X7=2,1-SUM(M7:M$8)," "))))</f>
        <v xml:space="preserve"> </v>
      </c>
      <c r="N8" s="1" t="str">
        <f>IF(OR(O8="Plus",O8="Basis",O8="Breedte"),K8," ")</f>
        <v xml:space="preserve"> </v>
      </c>
      <c r="P8" s="3" t="str">
        <f>IF(O8="Plus",$K8,IF(O8="Basis",$K8-SUM(P7:P$8),IF(O8="Breedte",$K8-SUM(P7:P$8),IF(O7="Breedte",1-SUM(P7:P$8)," "))))</f>
        <v xml:space="preserve"> </v>
      </c>
      <c r="Q8" s="59" t="str">
        <f>CONCATENATE(IF(E8=0,"",CONCATENATE(E8,"; ")))</f>
        <v/>
      </c>
      <c r="R8" s="180">
        <f>F8</f>
        <v>230</v>
      </c>
      <c r="S8" s="12">
        <f>C8</f>
        <v>230</v>
      </c>
      <c r="T8" s="18">
        <f>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IF(D8=0,1,ABS(K8-0.2))</f>
        <v>1</v>
      </c>
      <c r="Z8" s="12">
        <f>IF(D8=0,1,ABS(K8-0.5))</f>
        <v>1</v>
      </c>
      <c r="AA8" s="12">
        <f>IF(D8=0,1,ABS(K8-0.8))</f>
        <v>1</v>
      </c>
      <c r="AB8" s="12">
        <f>IF(D8=0,1,ABS(K8-1))</f>
        <v>1</v>
      </c>
      <c r="AD8" s="12">
        <f>S8</f>
        <v>230</v>
      </c>
      <c r="AE8" s="18">
        <f>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IF(AE8=0,1,ABS(AH8-0.25))</f>
        <v>1</v>
      </c>
      <c r="AK8" s="12">
        <f>IF(T8=0,1,ABS(W8-0.5))</f>
        <v>1</v>
      </c>
      <c r="AL8" s="12">
        <f>IF(T8=0,1,ABS(W8-0.75))</f>
        <v>1</v>
      </c>
      <c r="AM8" s="12">
        <f>IF(T8=0,1,ABS(W8-0.9))</f>
        <v>1</v>
      </c>
      <c r="AQ8" s="27" t="s">
        <v>6</v>
      </c>
      <c r="AR8" s="28"/>
      <c r="AS8" s="28" t="s">
        <v>7</v>
      </c>
      <c r="AT8" s="28"/>
      <c r="AU8" s="28"/>
      <c r="AV8" s="28"/>
      <c r="AW8" s="45"/>
    </row>
    <row r="9" spans="1:55" ht="12" customHeight="1" x14ac:dyDescent="0.25">
      <c r="A9" s="5">
        <f t="shared" ref="A9:A72" si="1">IF(I9="A",25,IF(I9="B",25,IF(I9="C",25,IF(I9="D",15,IF(I9="E",10,0)))))</f>
        <v>0</v>
      </c>
      <c r="B9" s="5">
        <f t="shared" ref="B9:B72" si="2">IF(G9="I",20,IF(G9="II",20,IF(G9="III",20,IF(G9="IV",20,IF(G9="V",20,0)))))</f>
        <v>0</v>
      </c>
      <c r="C9" s="14">
        <f>C8-1</f>
        <v>229</v>
      </c>
      <c r="E9" s="56"/>
      <c r="F9" s="242">
        <f>VLOOKUP(C9,Blad1!$A:$D,4,0)</f>
        <v>230</v>
      </c>
      <c r="G9" s="67" t="str">
        <f t="shared" ref="G9:G72" si="3">IF(C9=186,"I",IF(C9=170,"II",IF(C9=155,"III",IF(C9=138,"IV",IF(C9=50,"V","")))))</f>
        <v/>
      </c>
      <c r="H9" s="4" t="str">
        <f>IF(G9="I",$K9,IF(G9="II",$K9-SUM(H8:H$8),IF(G9="III",$K9-SUM(H8:H$8),IF(G9="IV",$K9-SUM(H8:H$8),IF(G9="V",1-SUM(H8:H$8)," ")))))</f>
        <v xml:space="preserve"> </v>
      </c>
      <c r="I9" s="68" t="str">
        <f t="shared" ref="I9:I72" si="4">IF(C9=57,"A",IF(C9=48,"B",IF(C9=38,"C",IF(C9=29,"D",IF(C9=0,"E","")))))</f>
        <v/>
      </c>
      <c r="J9" s="43" t="str">
        <f>IF(I9="A",$K9,IF(I9="B",$K9-SUM(J8:J$8),IF(I9="C",$K9-SUM(J8:J$8),IF(I9="D",$K9-SUM(J8:J$8),IF(I9="E",1-SUM(J8:J$8)," ")))))</f>
        <v xml:space="preserve"> </v>
      </c>
      <c r="K9" s="1">
        <f>IF(C$4=0,0,(SUM(D$8:D9)/C$4))</f>
        <v>0</v>
      </c>
      <c r="L9" s="9" t="str">
        <f t="shared" si="0"/>
        <v xml:space="preserve"> </v>
      </c>
      <c r="M9" s="2" t="str">
        <f>IF(U9=2,K9,IF(W9=2,K9-SUM(M8:M$8),IF(X9=2,K9-SUM(M8:M$8),IF(X8=2,1-SUM(M8:M$8)," "))))</f>
        <v xml:space="preserve"> </v>
      </c>
      <c r="N9" s="1" t="str">
        <f t="shared" ref="N9:N72" si="5">IF(OR(O9="Plus",O9="Basis",O9="Breedte"),K9," ")</f>
        <v xml:space="preserve"> </v>
      </c>
      <c r="P9" s="3" t="str">
        <f>IF(O9="Plus",$K9,IF(O9="Basis",$K9-SUM(P8:P$8),IF(O9="Breedte",$K9-SUM(P8:P$8),IF(O8="Breedte",1-SUM(P8:P$8)," "))))</f>
        <v xml:space="preserve"> </v>
      </c>
      <c r="Q9" s="57" t="str">
        <f>IF(L8="plus",IF(E9=0,"",CONCATENATE(E9,", ")),IF(L8="basis",IF(E9=0,"",CONCATENATE(E9,", ")),CONCATENATE(Q8,IF(E9=0,"",CONCATENATE(E9,", ")))))</f>
        <v/>
      </c>
      <c r="R9" s="180">
        <f t="shared" ref="R9:R72" si="6">F9</f>
        <v>230</v>
      </c>
      <c r="S9" s="12">
        <f>C9</f>
        <v>229</v>
      </c>
      <c r="T9" s="18">
        <f t="shared" ref="T9:T72" si="7">K9</f>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ref="Y9:Y72" si="8">IF(D9=0,1,ABS(K9-0.2))</f>
        <v>1</v>
      </c>
      <c r="Z9" s="12">
        <f t="shared" ref="Z9:Z72" si="9">IF(D9=0,1,ABS(K9-0.5))</f>
        <v>1</v>
      </c>
      <c r="AA9" s="12">
        <f t="shared" ref="AA9:AA72" si="10">IF(D9=0,1,ABS(K9-0.8))</f>
        <v>1</v>
      </c>
      <c r="AB9" s="12">
        <f t="shared" ref="AB9:AB72" si="11">IF(D9=0,1,ABS(K9-1))</f>
        <v>1</v>
      </c>
      <c r="AD9" s="12">
        <f>S9</f>
        <v>229</v>
      </c>
      <c r="AE9" s="18">
        <f t="shared" ref="AE9:AE72" si="12">K9</f>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ref="AJ9:AJ72" si="13">IF(AE9=0,1,ABS(AH9-0.25))</f>
        <v>1</v>
      </c>
      <c r="AK9" s="12">
        <f>IF(T9=0,1,ABS(W9-0.5))</f>
        <v>1</v>
      </c>
      <c r="AL9" s="12">
        <f>IF(T9=0,1,ABS(W9-0.75))</f>
        <v>1</v>
      </c>
      <c r="AM9" s="12">
        <f>IF(T9=0,1,ABS(W9-0.9))</f>
        <v>1</v>
      </c>
      <c r="AQ9" s="30"/>
      <c r="AR9" s="31"/>
      <c r="AS9" s="32" t="s">
        <v>17</v>
      </c>
      <c r="AT9" s="32" t="s">
        <v>18</v>
      </c>
      <c r="AU9" s="32" t="s">
        <v>19</v>
      </c>
      <c r="AV9" s="32" t="s">
        <v>20</v>
      </c>
      <c r="AW9" s="45"/>
    </row>
    <row r="10" spans="1:55" ht="12" customHeight="1" x14ac:dyDescent="0.25">
      <c r="A10" s="5">
        <f t="shared" si="1"/>
        <v>0</v>
      </c>
      <c r="B10" s="5">
        <f t="shared" si="2"/>
        <v>0</v>
      </c>
      <c r="C10" s="14">
        <f t="shared" ref="C10:C73" si="14">C9-1</f>
        <v>228</v>
      </c>
      <c r="E10" s="56"/>
      <c r="F10" s="242">
        <f>VLOOKUP(C10,Blad1!$A:$D,4,0)</f>
        <v>230</v>
      </c>
      <c r="G10" s="67" t="str">
        <f t="shared" si="3"/>
        <v/>
      </c>
      <c r="H10" s="4" t="str">
        <f>IF(G10="I",$K10,IF(G10="II",$K10-SUM(H$8:H9),IF(G10="III",$K10-SUM(H$8:H9),IF(G10="IV",$K10-SUM(H$8:H9),IF(G10="V",1-SUM(H$8:H9)," ")))))</f>
        <v xml:space="preserve"> </v>
      </c>
      <c r="I10" s="68" t="str">
        <f t="shared" si="4"/>
        <v/>
      </c>
      <c r="J10" s="43" t="str">
        <f>IF(I10="A",$K10,IF(I10="B",$K10-SUM(J$8:J9),IF(I10="C",$K10-SUM(J$8:J9),IF(I10="D",$K10-SUM(J$8:J9),IF(I10="E",1-SUM(J$8:J9)," ")))))</f>
        <v xml:space="preserve"> </v>
      </c>
      <c r="K10" s="1">
        <f>IF(C$4=0,0,(SUM(D$8:D10)/C$4))</f>
        <v>0</v>
      </c>
      <c r="L10" s="9" t="str">
        <f t="shared" si="0"/>
        <v xml:space="preserve"> </v>
      </c>
      <c r="M10" s="2" t="str">
        <f>IF(U10=2,K10,IF(W10=2,K10-SUM(M$8:M9),IF(X10=2,K10-SUM(M$8:M9),IF(X9=2,1-SUM(M$8:M9)," "))))</f>
        <v xml:space="preserve"> </v>
      </c>
      <c r="N10" s="1" t="str">
        <f t="shared" si="5"/>
        <v xml:space="preserve"> </v>
      </c>
      <c r="P10" s="3" t="str">
        <f>IF(O10="Plus",$K10,IF(O10="Basis",$K10-SUM(P$8:P9),IF(O10="Breedte",$K10-SUM(P$8:P9),IF(O9="Breedte",1-SUM(P$8:P9)," "))))</f>
        <v xml:space="preserve"> </v>
      </c>
      <c r="Q10" s="57" t="str">
        <f t="shared" ref="Q10" si="15">IF(L9="plus",IF(E10=0,"",CONCATENATE(E10,", ")),IF(L9="basis",IF(E10=0,"",CONCATENATE(E10,", ")),CONCATENATE(Q9,IF(E10=0,"",CONCATENATE(E10,", ")))))</f>
        <v/>
      </c>
      <c r="R10" s="180">
        <f t="shared" si="6"/>
        <v>230</v>
      </c>
      <c r="S10" s="12">
        <f t="shared" ref="S10:S73" si="16">C10</f>
        <v>228</v>
      </c>
      <c r="T10" s="18">
        <f t="shared" si="7"/>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8"/>
        <v>1</v>
      </c>
      <c r="Z10" s="12">
        <f t="shared" si="9"/>
        <v>1</v>
      </c>
      <c r="AA10" s="12">
        <f t="shared" si="10"/>
        <v>1</v>
      </c>
      <c r="AB10" s="12">
        <f t="shared" si="11"/>
        <v>1</v>
      </c>
      <c r="AD10" s="12">
        <f t="shared" ref="AD10:AD73" si="17">S10</f>
        <v>228</v>
      </c>
      <c r="AE10" s="18">
        <f t="shared" si="12"/>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3"/>
        <v>1</v>
      </c>
      <c r="AK10" s="12">
        <f t="shared" ref="AK10:AK73" si="18">IF(T10=0,1,ABS(W10-0.5))</f>
        <v>1</v>
      </c>
      <c r="AL10" s="12">
        <f t="shared" ref="AL10:AL73" si="19">IF(T10=0,1,ABS(W10-0.75))</f>
        <v>1</v>
      </c>
      <c r="AM10" s="12">
        <f t="shared" ref="AM10:AM73" si="20">IF(T10=0,1,ABS(W10-0.9))</f>
        <v>1</v>
      </c>
      <c r="AQ10" s="49" t="s">
        <v>26</v>
      </c>
      <c r="AR10" s="50">
        <v>0.2</v>
      </c>
      <c r="AS10" s="145">
        <f>IF($U3=0,0,VLOOKUP("I",$G:$S,13,FALSE))</f>
        <v>186</v>
      </c>
      <c r="AT10" s="145">
        <f>AU10*AT$14</f>
        <v>0</v>
      </c>
      <c r="AU10" s="146">
        <f>AV10</f>
        <v>0</v>
      </c>
      <c r="AV10" s="146">
        <f>IF($U3=0,0,VLOOKUP("I",$G:$S,5,FALSE))</f>
        <v>0</v>
      </c>
      <c r="AW10" s="45"/>
      <c r="BC10" s="39">
        <f>AT5</f>
        <v>0</v>
      </c>
    </row>
    <row r="11" spans="1:55" ht="12" customHeight="1" x14ac:dyDescent="0.25">
      <c r="A11" s="5">
        <f t="shared" si="1"/>
        <v>0</v>
      </c>
      <c r="B11" s="5">
        <f t="shared" si="2"/>
        <v>0</v>
      </c>
      <c r="C11" s="14">
        <f t="shared" si="14"/>
        <v>227</v>
      </c>
      <c r="F11" s="242">
        <f>VLOOKUP(C11,Blad1!$A:$D,4,0)</f>
        <v>230</v>
      </c>
      <c r="G11" s="67" t="str">
        <f t="shared" si="3"/>
        <v/>
      </c>
      <c r="H11" s="4" t="str">
        <f>IF(G11="I",$K11,IF(G11="II",$K11-SUM(H$8:H10),IF(G11="III",$K11-SUM(H$8:H10),IF(G11="IV",$K11-SUM(H$8:H10),IF(G11="V",1-SUM(H$8:H10)," ")))))</f>
        <v xml:space="preserve"> </v>
      </c>
      <c r="I11" s="68" t="str">
        <f t="shared" si="4"/>
        <v/>
      </c>
      <c r="J11" s="43" t="str">
        <f>IF(I11="A",$K11,IF(I11="B",$K11-SUM(J$8:J10),IF(I11="C",$K11-SUM(J$8:J10),IF(I11="D",$K11-SUM(J$8:J10),IF(I11="E",1-SUM(J$8:J10)," ")))))</f>
        <v xml:space="preserve"> </v>
      </c>
      <c r="K11" s="1">
        <f>IF(C$4=0,0,(SUM(D$8:D11)/C$4))</f>
        <v>0</v>
      </c>
      <c r="L11" s="9" t="str">
        <f t="shared" si="0"/>
        <v xml:space="preserve"> </v>
      </c>
      <c r="M11" s="2" t="str">
        <f>IF(U11=2,K11,IF(W11=2,K11-SUM(M$8:M10),IF(X11=2,K11-SUM(M$8:M10),IF(X10=2,1-SUM(M$8:M10)," "))))</f>
        <v xml:space="preserve"> </v>
      </c>
      <c r="N11" s="1" t="str">
        <f t="shared" si="5"/>
        <v xml:space="preserve"> </v>
      </c>
      <c r="P11" s="3" t="str">
        <f>IF(O11="Plus",$K11,IF(O11="Basis",$K11-SUM(P$8:P10),IF(O11="Breedte",$K11-SUM(P$8:P10),IF(O10="Breedte",1-SUM(P$8:P10)," "))))</f>
        <v xml:space="preserve"> </v>
      </c>
      <c r="Q11" s="57" t="str">
        <f>IF(L10="plus",IF(E11=0,"",CONCATENATE(E11,", ")),IF(L10="basis",IF(E11=0,"",CONCATENATE(E11,", ")),CONCATENATE(Q10,IF(E11=0,"",CONCATENATE(E11,", ")))))</f>
        <v/>
      </c>
      <c r="R11" s="180">
        <f t="shared" si="6"/>
        <v>230</v>
      </c>
      <c r="S11" s="12">
        <f t="shared" si="16"/>
        <v>227</v>
      </c>
      <c r="T11" s="18">
        <f t="shared" si="7"/>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8"/>
        <v>1</v>
      </c>
      <c r="Z11" s="12">
        <f t="shared" si="9"/>
        <v>1</v>
      </c>
      <c r="AA11" s="12">
        <f t="shared" si="10"/>
        <v>1</v>
      </c>
      <c r="AB11" s="12">
        <f t="shared" si="11"/>
        <v>1</v>
      </c>
      <c r="AD11" s="12">
        <f t="shared" si="17"/>
        <v>227</v>
      </c>
      <c r="AE11" s="18">
        <f t="shared" si="12"/>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3"/>
        <v>1</v>
      </c>
      <c r="AK11" s="12">
        <f t="shared" si="18"/>
        <v>1</v>
      </c>
      <c r="AL11" s="12">
        <f t="shared" si="19"/>
        <v>1</v>
      </c>
      <c r="AM11" s="12">
        <f t="shared" si="20"/>
        <v>1</v>
      </c>
      <c r="AQ11" s="49" t="s">
        <v>30</v>
      </c>
      <c r="AR11" s="50">
        <v>0.6</v>
      </c>
      <c r="AS11" s="145">
        <f>IF($U4=0,0,VLOOKUP("IV",$G:$S,13,FALSE))</f>
        <v>138</v>
      </c>
      <c r="AT11" s="145">
        <f>AU11*AT$14</f>
        <v>0</v>
      </c>
      <c r="AU11" s="146">
        <f>AV11-AV10</f>
        <v>0</v>
      </c>
      <c r="AV11" s="146">
        <f>IF($U4=0,0,VLOOKUP("IV",$G:$S,5,FALSE))</f>
        <v>0</v>
      </c>
      <c r="AW11" s="45"/>
      <c r="BC11" s="39">
        <f>AT4</f>
        <v>0</v>
      </c>
    </row>
    <row r="12" spans="1:55" ht="12" customHeight="1" x14ac:dyDescent="0.25">
      <c r="A12" s="5">
        <f t="shared" si="1"/>
        <v>0</v>
      </c>
      <c r="B12" s="5">
        <f t="shared" si="2"/>
        <v>0</v>
      </c>
      <c r="C12" s="14">
        <f t="shared" si="14"/>
        <v>226</v>
      </c>
      <c r="F12" s="242">
        <f>VLOOKUP(C12,Blad1!$A:$D,4,0)</f>
        <v>230</v>
      </c>
      <c r="G12" s="67" t="str">
        <f t="shared" si="3"/>
        <v/>
      </c>
      <c r="H12" s="4" t="str">
        <f>IF(G12="I",$K12,IF(G12="II",$K12-SUM(H$8:H11),IF(G12="III",$K12-SUM(H$8:H11),IF(G12="IV",$K12-SUM(H$8:H11),IF(G12="V",1-SUM(H$8:H11)," ")))))</f>
        <v xml:space="preserve"> </v>
      </c>
      <c r="I12" s="68" t="str">
        <f t="shared" si="4"/>
        <v/>
      </c>
      <c r="J12" s="43" t="str">
        <f>IF(I12="A",$K12,IF(I12="B",$K12-SUM(J$8:J11),IF(I12="C",$K12-SUM(J$8:J11),IF(I12="D",$K12-SUM(J$8:J11),IF(I12="E",1-SUM(J$8:J11)," ")))))</f>
        <v xml:space="preserve"> </v>
      </c>
      <c r="K12" s="1">
        <f>IF(C$4=0,0,(SUM(D$8:D12)/C$4))</f>
        <v>0</v>
      </c>
      <c r="L12" s="9" t="str">
        <f t="shared" si="0"/>
        <v xml:space="preserve"> </v>
      </c>
      <c r="M12" s="2" t="str">
        <f>IF(U12=2,K12,IF(W12=2,K12-SUM(M$8:M11),IF(X12=2,K12-SUM(M$8:M11),IF(X11=2,1-SUM(M$8:M11)," "))))</f>
        <v xml:space="preserve"> </v>
      </c>
      <c r="N12" s="1" t="str">
        <f t="shared" si="5"/>
        <v xml:space="preserve"> </v>
      </c>
      <c r="P12" s="3" t="str">
        <f>IF(O12="Plus",$K12,IF(O12="Basis",$K12-SUM(P$8:P11),IF(O12="Breedte",$K12-SUM(P$8:P11),IF(O11="Breedte",1-SUM(P$8:P11)," "))))</f>
        <v xml:space="preserve"> </v>
      </c>
      <c r="Q12" s="57" t="str">
        <f t="shared" ref="Q12:Q75" si="21">IF(L11="plus",IF(E12=0,"",CONCATENATE(E12,", ")),IF(L11="basis",IF(E12=0,"",CONCATENATE(E12,", ")),CONCATENATE(Q11,IF(E12=0,"",CONCATENATE(E12,", ")))))</f>
        <v/>
      </c>
      <c r="R12" s="180">
        <f t="shared" si="6"/>
        <v>230</v>
      </c>
      <c r="S12" s="12">
        <f t="shared" si="16"/>
        <v>226</v>
      </c>
      <c r="T12" s="18">
        <f t="shared" si="7"/>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8"/>
        <v>1</v>
      </c>
      <c r="Z12" s="12">
        <f t="shared" si="9"/>
        <v>1</v>
      </c>
      <c r="AA12" s="12">
        <f t="shared" si="10"/>
        <v>1</v>
      </c>
      <c r="AB12" s="12">
        <f t="shared" si="11"/>
        <v>1</v>
      </c>
      <c r="AD12" s="12">
        <f t="shared" si="17"/>
        <v>226</v>
      </c>
      <c r="AE12" s="18">
        <f t="shared" si="12"/>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3"/>
        <v>1</v>
      </c>
      <c r="AK12" s="12">
        <f t="shared" si="18"/>
        <v>1</v>
      </c>
      <c r="AL12" s="12">
        <f t="shared" si="19"/>
        <v>1</v>
      </c>
      <c r="AM12" s="12">
        <f t="shared" si="20"/>
        <v>1</v>
      </c>
      <c r="AQ12" s="49" t="s">
        <v>29</v>
      </c>
      <c r="AR12" s="50">
        <v>0.2</v>
      </c>
      <c r="AS12" s="145">
        <f>IF($U5=0,0,VLOOKUP("V",$G:$S,13,FALSE))</f>
        <v>50</v>
      </c>
      <c r="AT12" s="145">
        <f>AU12*AT$14</f>
        <v>0</v>
      </c>
      <c r="AU12" s="146">
        <f>AV12-AV11</f>
        <v>0</v>
      </c>
      <c r="AV12" s="146">
        <f>IF($U5=0,0,VLOOKUP("V",$G:$S,5,FALSE))</f>
        <v>0</v>
      </c>
      <c r="AW12" s="45"/>
      <c r="BC12" s="39">
        <f>AT3</f>
        <v>0</v>
      </c>
    </row>
    <row r="13" spans="1:55" ht="12" customHeight="1" x14ac:dyDescent="0.25">
      <c r="A13" s="5">
        <f t="shared" si="1"/>
        <v>0</v>
      </c>
      <c r="B13" s="5">
        <f t="shared" si="2"/>
        <v>0</v>
      </c>
      <c r="C13" s="14">
        <f t="shared" si="14"/>
        <v>225</v>
      </c>
      <c r="F13" s="242">
        <f>VLOOKUP(C13,Blad1!$A:$D,4,0)</f>
        <v>230</v>
      </c>
      <c r="G13" s="67" t="str">
        <f t="shared" si="3"/>
        <v/>
      </c>
      <c r="H13" s="4" t="str">
        <f>IF(G13="I",$K13,IF(G13="II",$K13-SUM(H$8:H12),IF(G13="III",$K13-SUM(H$8:H12),IF(G13="IV",$K13-SUM(H$8:H12),IF(G13="V",1-SUM(H$8:H12)," ")))))</f>
        <v xml:space="preserve"> </v>
      </c>
      <c r="I13" s="68" t="str">
        <f t="shared" si="4"/>
        <v/>
      </c>
      <c r="J13" s="43" t="str">
        <f>IF(I13="A",$K13,IF(I13="B",$K13-SUM(J$8:J12),IF(I13="C",$K13-SUM(J$8:J12),IF(I13="D",$K13-SUM(J$8:J12),IF(I13="E",1-SUM(J$8:J12)," ")))))</f>
        <v xml:space="preserve"> </v>
      </c>
      <c r="K13" s="1">
        <f>IF(C$4=0,0,(SUM(D$8:D13)/C$4))</f>
        <v>0</v>
      </c>
      <c r="L13" s="9" t="str">
        <f t="shared" si="0"/>
        <v xml:space="preserve"> </v>
      </c>
      <c r="M13" s="2" t="str">
        <f>IF(U13=2,K13,IF(W13=2,K13-SUM(M$8:M12),IF(X13=2,K13-SUM(M$8:M12),IF(X12=2,1-SUM(M$8:M12)," "))))</f>
        <v xml:space="preserve"> </v>
      </c>
      <c r="N13" s="1" t="str">
        <f t="shared" si="5"/>
        <v xml:space="preserve"> </v>
      </c>
      <c r="P13" s="3" t="str">
        <f>IF(O13="Plus",$K13,IF(O13="Basis",$K13-SUM(P$8:P12),IF(O13="Breedte",$K13-SUM(P$8:P12),IF(O12="Breedte",1-SUM(P$8:P12)," "))))</f>
        <v xml:space="preserve"> </v>
      </c>
      <c r="Q13" s="57" t="str">
        <f t="shared" si="21"/>
        <v/>
      </c>
      <c r="R13" s="180">
        <f t="shared" si="6"/>
        <v>230</v>
      </c>
      <c r="S13" s="12">
        <f t="shared" si="16"/>
        <v>225</v>
      </c>
      <c r="T13" s="18">
        <f t="shared" si="7"/>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8"/>
        <v>1</v>
      </c>
      <c r="Z13" s="12">
        <f t="shared" si="9"/>
        <v>1</v>
      </c>
      <c r="AA13" s="12">
        <f t="shared" si="10"/>
        <v>1</v>
      </c>
      <c r="AB13" s="12">
        <f t="shared" si="11"/>
        <v>1</v>
      </c>
      <c r="AD13" s="12">
        <f t="shared" si="17"/>
        <v>225</v>
      </c>
      <c r="AE13" s="18">
        <f t="shared" si="12"/>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3"/>
        <v>1</v>
      </c>
      <c r="AK13" s="12">
        <f t="shared" si="18"/>
        <v>1</v>
      </c>
      <c r="AL13" s="12">
        <f t="shared" si="19"/>
        <v>1</v>
      </c>
      <c r="AM13" s="12">
        <f t="shared" si="20"/>
        <v>1</v>
      </c>
      <c r="AQ13" s="49"/>
      <c r="AR13" s="50"/>
      <c r="AS13" s="145"/>
      <c r="AT13" s="145"/>
      <c r="AU13" s="146"/>
      <c r="AV13" s="146">
        <f>IF(SUM(AT10:AT12)&lt;AT14,1,0)</f>
        <v>0</v>
      </c>
      <c r="AW13" s="45"/>
      <c r="BC13" s="39">
        <f>AT2</f>
        <v>0</v>
      </c>
    </row>
    <row r="14" spans="1:55" ht="12" customHeight="1" thickBot="1" x14ac:dyDescent="0.3">
      <c r="A14" s="5">
        <f t="shared" si="1"/>
        <v>0</v>
      </c>
      <c r="B14" s="5">
        <f t="shared" si="2"/>
        <v>0</v>
      </c>
      <c r="C14" s="14">
        <f t="shared" si="14"/>
        <v>224</v>
      </c>
      <c r="E14" s="56"/>
      <c r="F14" s="242">
        <f>VLOOKUP(C14,Blad1!$A:$D,4,0)</f>
        <v>230</v>
      </c>
      <c r="G14" s="67" t="str">
        <f t="shared" si="3"/>
        <v/>
      </c>
      <c r="H14" s="4" t="str">
        <f>IF(G14="I",$K14,IF(G14="II",$K14-SUM(H$8:H13),IF(G14="III",$K14-SUM(H$8:H13),IF(G14="IV",$K14-SUM(H$8:H13),IF(G14="V",1-SUM(H$8:H13)," ")))))</f>
        <v xml:space="preserve"> </v>
      </c>
      <c r="I14" s="68" t="str">
        <f t="shared" si="4"/>
        <v/>
      </c>
      <c r="J14" s="43" t="str">
        <f>IF(I14="A",$K14,IF(I14="B",$K14-SUM(J$8:J13),IF(I14="C",$K14-SUM(J$8:J13),IF(I14="D",$K14-SUM(J$8:J13),IF(I14="E",1-SUM(J$8:J13)," ")))))</f>
        <v xml:space="preserve"> </v>
      </c>
      <c r="K14" s="1">
        <f>IF(C$4=0,0,(SUM(D$8:D14)/C$4))</f>
        <v>0</v>
      </c>
      <c r="L14" s="9" t="str">
        <f t="shared" si="0"/>
        <v xml:space="preserve"> </v>
      </c>
      <c r="M14" s="2" t="str">
        <f>IF(U14=2,K14,IF(W14=2,K14-SUM(M$8:M13),IF(X14=2,K14-SUM(M$8:M13),IF(X13=2,1-SUM(M$8:M13)," "))))</f>
        <v xml:space="preserve"> </v>
      </c>
      <c r="N14" s="1" t="str">
        <f t="shared" si="5"/>
        <v xml:space="preserve"> </v>
      </c>
      <c r="P14" s="3" t="str">
        <f>IF(O14="Plus",$K14,IF(O14="Basis",$K14-SUM(P$8:P13),IF(O14="Breedte",$K14-SUM(P$8:P13),IF(O13="Breedte",1-SUM(P$8:P13)," "))))</f>
        <v xml:space="preserve"> </v>
      </c>
      <c r="Q14" s="57" t="str">
        <f t="shared" si="21"/>
        <v/>
      </c>
      <c r="R14" s="180">
        <f t="shared" si="6"/>
        <v>230</v>
      </c>
      <c r="S14" s="12">
        <f t="shared" si="16"/>
        <v>224</v>
      </c>
      <c r="T14" s="18">
        <f t="shared" si="7"/>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8"/>
        <v>1</v>
      </c>
      <c r="Z14" s="12">
        <f t="shared" si="9"/>
        <v>1</v>
      </c>
      <c r="AA14" s="12">
        <f t="shared" si="10"/>
        <v>1</v>
      </c>
      <c r="AB14" s="12">
        <f t="shared" si="11"/>
        <v>1</v>
      </c>
      <c r="AD14" s="12">
        <f t="shared" si="17"/>
        <v>224</v>
      </c>
      <c r="AE14" s="18">
        <f t="shared" si="12"/>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3"/>
        <v>1</v>
      </c>
      <c r="AK14" s="12">
        <f t="shared" si="18"/>
        <v>1</v>
      </c>
      <c r="AL14" s="12">
        <f t="shared" si="19"/>
        <v>1</v>
      </c>
      <c r="AM14" s="12">
        <f t="shared" si="20"/>
        <v>1</v>
      </c>
      <c r="AQ14" s="34"/>
      <c r="AR14" s="35"/>
      <c r="AS14" s="147"/>
      <c r="AT14" s="148">
        <f>$C$4</f>
        <v>0</v>
      </c>
      <c r="AU14" s="147"/>
      <c r="AV14" s="147"/>
      <c r="AW14" s="45"/>
    </row>
    <row r="15" spans="1:55" ht="12" customHeight="1" thickTop="1" thickBot="1" x14ac:dyDescent="0.3">
      <c r="A15" s="5">
        <f t="shared" si="1"/>
        <v>0</v>
      </c>
      <c r="B15" s="5">
        <f t="shared" si="2"/>
        <v>0</v>
      </c>
      <c r="C15" s="14">
        <f t="shared" si="14"/>
        <v>223</v>
      </c>
      <c r="F15" s="242">
        <f>VLOOKUP(C15,Blad1!$A:$D,4,0)</f>
        <v>230</v>
      </c>
      <c r="G15" s="67" t="str">
        <f t="shared" si="3"/>
        <v/>
      </c>
      <c r="H15" s="4" t="str">
        <f>IF(G15="I",$K15,IF(G15="II",$K15-SUM(H$8:H14),IF(G15="III",$K15-SUM(H$8:H14),IF(G15="IV",$K15-SUM(H$8:H14),IF(G15="V",1-SUM(H$8:H14)," ")))))</f>
        <v xml:space="preserve"> </v>
      </c>
      <c r="I15" s="68" t="str">
        <f t="shared" si="4"/>
        <v/>
      </c>
      <c r="J15" s="43" t="str">
        <f>IF(I15="A",$K15,IF(I15="B",$K15-SUM(J$8:J14),IF(I15="C",$K15-SUM(J$8:J14),IF(I15="D",$K15-SUM(J$8:J14),IF(I15="E",1-SUM(J$8:J14)," ")))))</f>
        <v xml:space="preserve"> </v>
      </c>
      <c r="K15" s="1">
        <f>IF(C$4=0,0,(SUM(D$8:D15)/C$4))</f>
        <v>0</v>
      </c>
      <c r="L15" s="9" t="str">
        <f t="shared" si="0"/>
        <v xml:space="preserve"> </v>
      </c>
      <c r="M15" s="2" t="str">
        <f>IF(U15=2,K15,IF(W15=2,K15-SUM(M$8:M14),IF(X15=2,K15-SUM(M$8:M14),IF(X14=2,1-SUM(M$8:M14)," "))))</f>
        <v xml:space="preserve"> </v>
      </c>
      <c r="N15" s="1" t="str">
        <f t="shared" si="5"/>
        <v xml:space="preserve"> </v>
      </c>
      <c r="P15" s="3" t="str">
        <f>IF(O15="Plus",$K15,IF(O15="Basis",$K15-SUM(P$8:P14),IF(O15="Breedte",$K15-SUM(P$8:P14),IF(O14="Breedte",1-SUM(P$8:P14)," "))))</f>
        <v xml:space="preserve"> </v>
      </c>
      <c r="Q15" s="57" t="str">
        <f t="shared" si="21"/>
        <v/>
      </c>
      <c r="R15" s="180">
        <f t="shared" si="6"/>
        <v>230</v>
      </c>
      <c r="S15" s="12">
        <f t="shared" si="16"/>
        <v>223</v>
      </c>
      <c r="T15" s="18">
        <f t="shared" si="7"/>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8"/>
        <v>1</v>
      </c>
      <c r="Z15" s="12">
        <f t="shared" si="9"/>
        <v>1</v>
      </c>
      <c r="AA15" s="12">
        <f t="shared" si="10"/>
        <v>1</v>
      </c>
      <c r="AB15" s="12">
        <f t="shared" si="11"/>
        <v>1</v>
      </c>
      <c r="AD15" s="12">
        <f t="shared" si="17"/>
        <v>223</v>
      </c>
      <c r="AE15" s="18">
        <f t="shared" si="12"/>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3"/>
        <v>1</v>
      </c>
      <c r="AK15" s="12">
        <f t="shared" si="18"/>
        <v>1</v>
      </c>
      <c r="AL15" s="12">
        <f t="shared" si="19"/>
        <v>1</v>
      </c>
      <c r="AM15" s="12">
        <f t="shared" si="20"/>
        <v>1</v>
      </c>
      <c r="AV15" s="130"/>
      <c r="AW15" s="136"/>
      <c r="AX15" s="136"/>
    </row>
    <row r="16" spans="1:55" ht="12" customHeight="1" thickTop="1" thickBot="1" x14ac:dyDescent="0.3">
      <c r="A16" s="5">
        <f t="shared" si="1"/>
        <v>0</v>
      </c>
      <c r="B16" s="5">
        <f t="shared" si="2"/>
        <v>0</v>
      </c>
      <c r="C16" s="14">
        <f t="shared" si="14"/>
        <v>222</v>
      </c>
      <c r="E16" s="56"/>
      <c r="F16" s="242">
        <f>VLOOKUP(C16,Blad1!$A:$D,4,0)</f>
        <v>230</v>
      </c>
      <c r="G16" s="67" t="str">
        <f t="shared" si="3"/>
        <v/>
      </c>
      <c r="H16" s="4" t="str">
        <f>IF(G16="I",$K16,IF(G16="II",$K16-SUM(H$8:H15),IF(G16="III",$K16-SUM(H$8:H15),IF(G16="IV",$K16-SUM(H$8:H15),IF(G16="V",1-SUM(H$8:H15)," ")))))</f>
        <v xml:space="preserve"> </v>
      </c>
      <c r="I16" s="68" t="str">
        <f t="shared" si="4"/>
        <v/>
      </c>
      <c r="J16" s="43" t="str">
        <f>IF(I16="A",$K16,IF(I16="B",$K16-SUM(J$8:J15),IF(I16="C",$K16-SUM(J$8:J15),IF(I16="D",$K16-SUM(J$8:J15),IF(I16="E",1-SUM(J$8:J15)," ")))))</f>
        <v xml:space="preserve"> </v>
      </c>
      <c r="K16" s="1">
        <f>IF(C$4=0,0,(SUM(D$8:D16)/C$4))</f>
        <v>0</v>
      </c>
      <c r="L16" s="9" t="str">
        <f t="shared" si="0"/>
        <v xml:space="preserve"> </v>
      </c>
      <c r="M16" s="2" t="str">
        <f>IF(U16=2,K16,IF(W16=2,K16-SUM(M$8:M15),IF(X16=2,K16-SUM(M$8:M15),IF(X15=2,1-SUM(M$8:M15)," "))))</f>
        <v xml:space="preserve"> </v>
      </c>
      <c r="N16" s="1" t="str">
        <f t="shared" si="5"/>
        <v xml:space="preserve"> </v>
      </c>
      <c r="P16" s="3" t="str">
        <f>IF(O16="Plus",$K16,IF(O16="Basis",$K16-SUM(P$8:P15),IF(O16="Breedte",$K16-SUM(P$8:P15),IF(O15="Breedte",1-SUM(P$8:P15)," "))))</f>
        <v xml:space="preserve"> </v>
      </c>
      <c r="Q16" s="57" t="str">
        <f t="shared" si="21"/>
        <v/>
      </c>
      <c r="R16" s="180">
        <f t="shared" si="6"/>
        <v>230</v>
      </c>
      <c r="S16" s="12">
        <f t="shared" si="16"/>
        <v>222</v>
      </c>
      <c r="T16" s="18">
        <f t="shared" si="7"/>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8"/>
        <v>1</v>
      </c>
      <c r="Z16" s="12">
        <f t="shared" si="9"/>
        <v>1</v>
      </c>
      <c r="AA16" s="12">
        <f t="shared" si="10"/>
        <v>1</v>
      </c>
      <c r="AB16" s="12">
        <f t="shared" si="11"/>
        <v>1</v>
      </c>
      <c r="AD16" s="12">
        <f t="shared" si="17"/>
        <v>222</v>
      </c>
      <c r="AE16" s="18">
        <f t="shared" si="12"/>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3"/>
        <v>1</v>
      </c>
      <c r="AK16" s="12">
        <f t="shared" si="18"/>
        <v>1</v>
      </c>
      <c r="AL16" s="12">
        <f t="shared" si="19"/>
        <v>1</v>
      </c>
      <c r="AM16" s="12">
        <f t="shared" si="20"/>
        <v>1</v>
      </c>
      <c r="AP16" s="44"/>
      <c r="AQ16" s="27" t="s">
        <v>6</v>
      </c>
      <c r="AR16" s="28"/>
      <c r="AS16" s="28" t="s">
        <v>8</v>
      </c>
      <c r="AT16" s="28"/>
      <c r="AU16" s="28"/>
      <c r="AV16" s="51"/>
      <c r="AW16" s="141"/>
      <c r="AX16" s="132"/>
      <c r="AY16" s="28" t="s">
        <v>9</v>
      </c>
      <c r="AZ16" s="28"/>
      <c r="BA16" s="28"/>
      <c r="BB16" s="29"/>
    </row>
    <row r="17" spans="1:55" ht="12" customHeight="1" thickTop="1" x14ac:dyDescent="0.25">
      <c r="A17" s="5">
        <f t="shared" si="1"/>
        <v>0</v>
      </c>
      <c r="B17" s="5">
        <f t="shared" si="2"/>
        <v>0</v>
      </c>
      <c r="C17" s="14">
        <f t="shared" si="14"/>
        <v>221</v>
      </c>
      <c r="F17" s="242">
        <f>VLOOKUP(C17,Blad1!$A:$D,4,0)</f>
        <v>230</v>
      </c>
      <c r="G17" s="67" t="str">
        <f t="shared" si="3"/>
        <v/>
      </c>
      <c r="H17" s="4" t="str">
        <f>IF(G17="I",$K17,IF(G17="II",$K17-SUM(H$8:H16),IF(G17="III",$K17-SUM(H$8:H16),IF(G17="IV",$K17-SUM(H$8:H16),IF(G17="V",1-SUM(H$8:H16)," ")))))</f>
        <v xml:space="preserve"> </v>
      </c>
      <c r="I17" s="68" t="str">
        <f t="shared" si="4"/>
        <v/>
      </c>
      <c r="J17" s="43" t="str">
        <f>IF(I17="A",$K17,IF(I17="B",$K17-SUM(J$8:J16),IF(I17="C",$K17-SUM(J$8:J16),IF(I17="D",$K17-SUM(J$8:J16),IF(I17="E",1-SUM(J$8:J16)," ")))))</f>
        <v xml:space="preserve"> </v>
      </c>
      <c r="K17" s="1">
        <f>IF(C$4=0,0,(SUM(D$8:D17)/C$4))</f>
        <v>0</v>
      </c>
      <c r="L17" s="9" t="str">
        <f t="shared" si="0"/>
        <v xml:space="preserve"> </v>
      </c>
      <c r="M17" s="2" t="str">
        <f>IF(U17=2,K17,IF(W17=2,K17-SUM(M$8:M16),IF(X17=2,K17-SUM(M$8:M16),IF(X16=2,1-SUM(M$8:M16)," "))))</f>
        <v xml:space="preserve"> </v>
      </c>
      <c r="N17" s="1" t="str">
        <f t="shared" si="5"/>
        <v xml:space="preserve"> </v>
      </c>
      <c r="P17" s="3" t="str">
        <f>IF(O17="Plus",$K17,IF(O17="Basis",$K17-SUM(P$8:P16),IF(O17="Breedte",$K17-SUM(P$8:P16),IF(O16="Breedte",1-SUM(P$8:P16)," "))))</f>
        <v xml:space="preserve"> </v>
      </c>
      <c r="Q17" s="57" t="str">
        <f t="shared" si="21"/>
        <v/>
      </c>
      <c r="R17" s="180">
        <f t="shared" si="6"/>
        <v>230</v>
      </c>
      <c r="S17" s="12">
        <f t="shared" si="16"/>
        <v>221</v>
      </c>
      <c r="T17" s="18">
        <f t="shared" si="7"/>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8"/>
        <v>1</v>
      </c>
      <c r="Z17" s="12">
        <f t="shared" si="9"/>
        <v>1</v>
      </c>
      <c r="AA17" s="12">
        <f t="shared" si="10"/>
        <v>1</v>
      </c>
      <c r="AB17" s="12">
        <f t="shared" si="11"/>
        <v>1</v>
      </c>
      <c r="AD17" s="12">
        <f t="shared" si="17"/>
        <v>221</v>
      </c>
      <c r="AE17" s="18">
        <f t="shared" si="12"/>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3"/>
        <v>1</v>
      </c>
      <c r="AK17" s="12">
        <f t="shared" si="18"/>
        <v>1</v>
      </c>
      <c r="AL17" s="12">
        <f t="shared" si="19"/>
        <v>1</v>
      </c>
      <c r="AM17" s="12">
        <f t="shared" si="20"/>
        <v>1</v>
      </c>
      <c r="AP17" s="44"/>
      <c r="AQ17" s="30"/>
      <c r="AR17" s="31"/>
      <c r="AS17" s="32" t="s">
        <v>17</v>
      </c>
      <c r="AT17" s="32" t="s">
        <v>18</v>
      </c>
      <c r="AU17" s="32" t="s">
        <v>19</v>
      </c>
      <c r="AV17" s="138" t="s">
        <v>20</v>
      </c>
      <c r="AW17" s="139"/>
      <c r="AX17" s="139"/>
      <c r="AY17" s="32" t="s">
        <v>17</v>
      </c>
      <c r="AZ17" s="32" t="s">
        <v>31</v>
      </c>
      <c r="BA17" s="32" t="s">
        <v>19</v>
      </c>
      <c r="BB17" s="33" t="s">
        <v>20</v>
      </c>
    </row>
    <row r="18" spans="1:55" ht="12" customHeight="1" thickBot="1" x14ac:dyDescent="0.3">
      <c r="A18" s="5">
        <f t="shared" si="1"/>
        <v>0</v>
      </c>
      <c r="B18" s="5">
        <f t="shared" si="2"/>
        <v>0</v>
      </c>
      <c r="C18" s="14">
        <f t="shared" si="14"/>
        <v>220</v>
      </c>
      <c r="E18" s="56"/>
      <c r="F18" s="242">
        <f>VLOOKUP(C18,Blad1!$A:$D,4,0)</f>
        <v>230</v>
      </c>
      <c r="G18" s="67" t="str">
        <f t="shared" si="3"/>
        <v/>
      </c>
      <c r="H18" s="4" t="str">
        <f>IF(G18="I",$K18,IF(G18="II",$K18-SUM(H$8:H17),IF(G18="III",$K18-SUM(H$8:H17),IF(G18="IV",$K18-SUM(H$8:H17),IF(G18="V",1-SUM(H$8:H17)," ")))))</f>
        <v xml:space="preserve"> </v>
      </c>
      <c r="I18" s="68" t="str">
        <f t="shared" si="4"/>
        <v/>
      </c>
      <c r="J18" s="43" t="str">
        <f>IF(I18="A",$K18,IF(I18="B",$K18-SUM(J$8:J17),IF(I18="C",$K18-SUM(J$8:J17),IF(I18="D",$K18-SUM(J$8:J17),IF(I18="E",1-SUM(J$8:J17)," ")))))</f>
        <v xml:space="preserve"> </v>
      </c>
      <c r="K18" s="1">
        <f>IF(C$4=0,0,(SUM(D$8:D18)/C$4))</f>
        <v>0</v>
      </c>
      <c r="L18" s="9" t="str">
        <f t="shared" si="0"/>
        <v xml:space="preserve"> </v>
      </c>
      <c r="M18" s="2" t="str">
        <f>IF(U18=2,K18,IF(W18=2,K18-SUM(M$8:M17),IF(X18=2,K18-SUM(M$8:M17),IF(X17=2,1-SUM(M$8:M17)," "))))</f>
        <v xml:space="preserve"> </v>
      </c>
      <c r="N18" s="1" t="str">
        <f t="shared" si="5"/>
        <v xml:space="preserve"> </v>
      </c>
      <c r="P18" s="3" t="str">
        <f>IF(O18="Plus",$K18,IF(O18="Basis",$K18-SUM(P$8:P17),IF(O18="Breedte",$K18-SUM(P$8:P17),IF(O17="Breedte",1-SUM(P$8:P17)," "))))</f>
        <v xml:space="preserve"> </v>
      </c>
      <c r="Q18" s="57" t="str">
        <f t="shared" si="21"/>
        <v/>
      </c>
      <c r="R18" s="180">
        <f t="shared" si="6"/>
        <v>230</v>
      </c>
      <c r="S18" s="12">
        <f t="shared" si="16"/>
        <v>220</v>
      </c>
      <c r="T18" s="18">
        <f t="shared" si="7"/>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8"/>
        <v>1</v>
      </c>
      <c r="Z18" s="12">
        <f t="shared" si="9"/>
        <v>1</v>
      </c>
      <c r="AA18" s="12">
        <f t="shared" si="10"/>
        <v>1</v>
      </c>
      <c r="AB18" s="12">
        <f t="shared" si="11"/>
        <v>1</v>
      </c>
      <c r="AD18" s="12">
        <f t="shared" si="17"/>
        <v>220</v>
      </c>
      <c r="AE18" s="18">
        <f t="shared" si="12"/>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3"/>
        <v>1</v>
      </c>
      <c r="AK18" s="12">
        <f t="shared" si="18"/>
        <v>1</v>
      </c>
      <c r="AL18" s="12">
        <f t="shared" si="19"/>
        <v>1</v>
      </c>
      <c r="AM18" s="12">
        <f t="shared" si="20"/>
        <v>1</v>
      </c>
      <c r="AP18" s="44"/>
      <c r="AQ18" s="49" t="s">
        <v>24</v>
      </c>
      <c r="AR18" s="50">
        <v>0.2</v>
      </c>
      <c r="AS18" s="125">
        <f>IF($V3=0,0,VLOOKUP("Plus",$L:$T,8,FALSE))</f>
        <v>0</v>
      </c>
      <c r="AT18" s="19">
        <f>AU18*AT$22</f>
        <v>0</v>
      </c>
      <c r="AU18" s="20">
        <f>AV18</f>
        <v>0</v>
      </c>
      <c r="AV18" s="20">
        <f>IF($V3=0,0,VLOOKUP("Plus",$L:$T,9,FALSE))</f>
        <v>0</v>
      </c>
      <c r="AW18" s="131"/>
      <c r="AX18" s="132"/>
      <c r="AY18" s="46">
        <f>IF($W3=0,0,VLOOKUP("Plus",$O:$T,5,FALSE))</f>
        <v>0</v>
      </c>
      <c r="AZ18" s="47">
        <f>BA18*$AT$22</f>
        <v>0</v>
      </c>
      <c r="BA18" s="26">
        <f>BB18</f>
        <v>0</v>
      </c>
      <c r="BB18" s="22">
        <f>IF($W3=0,0,VLOOKUP("Plus",$O:$T,6,FALSE))</f>
        <v>0</v>
      </c>
      <c r="BC18" s="39"/>
    </row>
    <row r="19" spans="1:55" ht="12" customHeight="1" thickTop="1" thickBot="1" x14ac:dyDescent="0.3">
      <c r="A19" s="5">
        <f t="shared" si="1"/>
        <v>0</v>
      </c>
      <c r="B19" s="5">
        <f t="shared" si="2"/>
        <v>0</v>
      </c>
      <c r="C19" s="14">
        <f t="shared" si="14"/>
        <v>219</v>
      </c>
      <c r="F19" s="242">
        <f>VLOOKUP(C19,Blad1!$A:$D,4,0)</f>
        <v>230</v>
      </c>
      <c r="G19" s="67" t="str">
        <f t="shared" si="3"/>
        <v/>
      </c>
      <c r="H19" s="4" t="str">
        <f>IF(G19="I",$K19,IF(G19="II",$K19-SUM(H$8:H18),IF(G19="III",$K19-SUM(H$8:H18),IF(G19="IV",$K19-SUM(H$8:H18),IF(G19="V",1-SUM(H$8:H18)," ")))))</f>
        <v xml:space="preserve"> </v>
      </c>
      <c r="I19" s="68" t="str">
        <f t="shared" si="4"/>
        <v/>
      </c>
      <c r="J19" s="43" t="str">
        <f>IF(I19="A",$K19,IF(I19="B",$K19-SUM(J$8:J18),IF(I19="C",$K19-SUM(J$8:J18),IF(I19="D",$K19-SUM(J$8:J18),IF(I19="E",1-SUM(J$8:J18)," ")))))</f>
        <v xml:space="preserve"> </v>
      </c>
      <c r="K19" s="1">
        <f>IF(C$4=0,0,(SUM(D$8:D19)/C$4))</f>
        <v>0</v>
      </c>
      <c r="L19" s="9" t="str">
        <f t="shared" si="0"/>
        <v xml:space="preserve"> </v>
      </c>
      <c r="M19" s="2" t="str">
        <f>IF(U19=2,K19,IF(W19=2,K19-SUM(M$8:M18),IF(X19=2,K19-SUM(M$8:M18),IF(X18=2,1-SUM(M$8:M18)," "))))</f>
        <v xml:space="preserve"> </v>
      </c>
      <c r="N19" s="1" t="str">
        <f t="shared" si="5"/>
        <v xml:space="preserve"> </v>
      </c>
      <c r="P19" s="3" t="str">
        <f>IF(O19="Plus",$K19,IF(O19="Basis",$K19-SUM(P$8:P18),IF(O19="Breedte",$K19-SUM(P$8:P18),IF(O18="Breedte",1-SUM(P$8:P18)," "))))</f>
        <v xml:space="preserve"> </v>
      </c>
      <c r="Q19" s="57" t="str">
        <f t="shared" si="21"/>
        <v/>
      </c>
      <c r="R19" s="180">
        <f t="shared" si="6"/>
        <v>230</v>
      </c>
      <c r="S19" s="12">
        <f t="shared" si="16"/>
        <v>219</v>
      </c>
      <c r="T19" s="18">
        <f t="shared" si="7"/>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8"/>
        <v>1</v>
      </c>
      <c r="Z19" s="12">
        <f t="shared" si="9"/>
        <v>1</v>
      </c>
      <c r="AA19" s="12">
        <f t="shared" si="10"/>
        <v>1</v>
      </c>
      <c r="AB19" s="12">
        <f t="shared" si="11"/>
        <v>1</v>
      </c>
      <c r="AD19" s="12">
        <f t="shared" si="17"/>
        <v>219</v>
      </c>
      <c r="AE19" s="18">
        <f t="shared" si="12"/>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3"/>
        <v>1</v>
      </c>
      <c r="AK19" s="12">
        <f t="shared" si="18"/>
        <v>1</v>
      </c>
      <c r="AL19" s="12">
        <f t="shared" si="19"/>
        <v>1</v>
      </c>
      <c r="AM19" s="12">
        <f t="shared" si="20"/>
        <v>1</v>
      </c>
      <c r="AP19" s="44"/>
      <c r="AQ19" s="49" t="s">
        <v>22</v>
      </c>
      <c r="AR19" s="50">
        <v>0.6</v>
      </c>
      <c r="AS19" s="125">
        <f>IF($V4=0,0,VLOOKUP("Basis",$L:$T,8,FALSE))</f>
        <v>0</v>
      </c>
      <c r="AT19" s="19">
        <f>AU19*AT$22</f>
        <v>0</v>
      </c>
      <c r="AU19" s="20">
        <f>AV19-AV18</f>
        <v>0</v>
      </c>
      <c r="AV19" s="20">
        <f>IF($V4=0,0,VLOOKUP("Basis",$L:$T,9,FALSE))</f>
        <v>0</v>
      </c>
      <c r="AW19" s="131"/>
      <c r="AX19" s="132"/>
      <c r="AY19" s="46">
        <f>IF($W4=0,0,VLOOKUP("Basis",$O:$T,5,FALSE))</f>
        <v>0</v>
      </c>
      <c r="AZ19" s="47">
        <f t="shared" ref="AZ19:AZ20" si="22">BA19*$AT$22</f>
        <v>0</v>
      </c>
      <c r="BA19" s="26">
        <f>BB19-BB18</f>
        <v>0</v>
      </c>
      <c r="BB19" s="22">
        <f>IF($W4=0,0,VLOOKUP("Basis",$O:$T,6,FALSE))</f>
        <v>0</v>
      </c>
      <c r="BC19" s="39"/>
    </row>
    <row r="20" spans="1:55" ht="12" customHeight="1" thickTop="1" thickBot="1" x14ac:dyDescent="0.3">
      <c r="A20" s="5">
        <f t="shared" si="1"/>
        <v>0</v>
      </c>
      <c r="B20" s="5">
        <f t="shared" si="2"/>
        <v>0</v>
      </c>
      <c r="C20" s="14">
        <f t="shared" si="14"/>
        <v>218</v>
      </c>
      <c r="E20" s="56"/>
      <c r="F20" s="242">
        <f>VLOOKUP(C20,Blad1!$A:$D,4,0)</f>
        <v>230</v>
      </c>
      <c r="G20" s="67" t="str">
        <f t="shared" si="3"/>
        <v/>
      </c>
      <c r="H20" s="4" t="str">
        <f>IF(G20="I",$K20,IF(G20="II",$K20-SUM(H$8:H19),IF(G20="III",$K20-SUM(H$8:H19),IF(G20="IV",$K20-SUM(H$8:H19),IF(G20="V",1-SUM(H$8:H19)," ")))))</f>
        <v xml:space="preserve"> </v>
      </c>
      <c r="I20" s="68" t="str">
        <f t="shared" si="4"/>
        <v/>
      </c>
      <c r="J20" s="43" t="str">
        <f>IF(I20="A",$K20,IF(I20="B",$K20-SUM(J$8:J19),IF(I20="C",$K20-SUM(J$8:J19),IF(I20="D",$K20-SUM(J$8:J19),IF(I20="E",1-SUM(J$8:J19)," ")))))</f>
        <v xml:space="preserve"> </v>
      </c>
      <c r="K20" s="1">
        <f>IF(C$4=0,0,(SUM(D$8:D20)/C$4))</f>
        <v>0</v>
      </c>
      <c r="L20" s="9" t="str">
        <f t="shared" si="0"/>
        <v xml:space="preserve"> </v>
      </c>
      <c r="M20" s="2" t="str">
        <f>IF(U20=2,K20,IF(W20=2,K20-SUM(M$8:M19),IF(X20=2,K20-SUM(M$8:M19),IF(X19=2,1-SUM(M$8:M19)," "))))</f>
        <v xml:space="preserve"> </v>
      </c>
      <c r="N20" s="1" t="str">
        <f t="shared" si="5"/>
        <v xml:space="preserve"> </v>
      </c>
      <c r="P20" s="3" t="str">
        <f>IF(O20="Plus",$K20,IF(O20="Basis",$K20-SUM(P$8:P19),IF(O20="Breedte",$K20-SUM(P$8:P19),IF(O19="Breedte",1-SUM(P$8:P19)," "))))</f>
        <v xml:space="preserve"> </v>
      </c>
      <c r="Q20" s="57" t="str">
        <f t="shared" si="21"/>
        <v/>
      </c>
      <c r="R20" s="180">
        <f t="shared" si="6"/>
        <v>230</v>
      </c>
      <c r="S20" s="12">
        <f t="shared" si="16"/>
        <v>218</v>
      </c>
      <c r="T20" s="18">
        <f t="shared" si="7"/>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8"/>
        <v>1</v>
      </c>
      <c r="Z20" s="12">
        <f t="shared" si="9"/>
        <v>1</v>
      </c>
      <c r="AA20" s="12">
        <f t="shared" si="10"/>
        <v>1</v>
      </c>
      <c r="AB20" s="12">
        <f t="shared" si="11"/>
        <v>1</v>
      </c>
      <c r="AD20" s="12">
        <f t="shared" si="17"/>
        <v>218</v>
      </c>
      <c r="AE20" s="18">
        <f t="shared" si="12"/>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3"/>
        <v>1</v>
      </c>
      <c r="AK20" s="12">
        <f t="shared" si="18"/>
        <v>1</v>
      </c>
      <c r="AL20" s="12">
        <f t="shared" si="19"/>
        <v>1</v>
      </c>
      <c r="AM20" s="12">
        <f t="shared" si="20"/>
        <v>1</v>
      </c>
      <c r="AP20" s="44"/>
      <c r="AQ20" s="49" t="s">
        <v>23</v>
      </c>
      <c r="AR20" s="50">
        <v>0.2</v>
      </c>
      <c r="AS20" s="125">
        <f>IF($V5=0,0,VLOOKUP("Breedte",$L:$T,8,FALSE))</f>
        <v>0</v>
      </c>
      <c r="AT20" s="19">
        <f>AU20*AT$22</f>
        <v>0</v>
      </c>
      <c r="AU20" s="20">
        <f>AV20-AV19</f>
        <v>0</v>
      </c>
      <c r="AV20" s="20">
        <f>IF($V5=0,0,VLOOKUP("Breedte",$L:$T,9,FALSE))</f>
        <v>0</v>
      </c>
      <c r="AW20" s="131"/>
      <c r="AX20" s="132"/>
      <c r="AY20" s="46">
        <f>IF($W5=0,0,VLOOKUP("Breedte",$O:$T,5,FALSE))</f>
        <v>0</v>
      </c>
      <c r="AZ20" s="47">
        <f t="shared" si="22"/>
        <v>0</v>
      </c>
      <c r="BA20" s="26">
        <f>BB20-BB19</f>
        <v>0</v>
      </c>
      <c r="BB20" s="22">
        <f>IF($W5=0,0,VLOOKUP("Breedte",$O:$T,6,FALSE))</f>
        <v>0</v>
      </c>
      <c r="BC20" s="39"/>
    </row>
    <row r="21" spans="1:55" ht="12" customHeight="1" thickTop="1" thickBot="1" x14ac:dyDescent="0.3">
      <c r="A21" s="5">
        <f t="shared" si="1"/>
        <v>0</v>
      </c>
      <c r="B21" s="5">
        <f t="shared" si="2"/>
        <v>0</v>
      </c>
      <c r="C21" s="14">
        <f t="shared" si="14"/>
        <v>217</v>
      </c>
      <c r="F21" s="242">
        <f>VLOOKUP(C21,Blad1!$A:$D,4,0)</f>
        <v>230</v>
      </c>
      <c r="G21" s="67" t="str">
        <f t="shared" si="3"/>
        <v/>
      </c>
      <c r="H21" s="4" t="str">
        <f>IF(G21="I",$K21,IF(G21="II",$K21-SUM(H$8:H20),IF(G21="III",$K21-SUM(H$8:H20),IF(G21="IV",$K21-SUM(H$8:H20),IF(G21="V",1-SUM(H$8:H20)," ")))))</f>
        <v xml:space="preserve"> </v>
      </c>
      <c r="I21" s="68" t="str">
        <f t="shared" si="4"/>
        <v/>
      </c>
      <c r="J21" s="43" t="str">
        <f>IF(I21="A",$K21,IF(I21="B",$K21-SUM(J$8:J20),IF(I21="C",$K21-SUM(J$8:J20),IF(I21="D",$K21-SUM(J$8:J20),IF(I21="E",1-SUM(J$8:J20)," ")))))</f>
        <v xml:space="preserve"> </v>
      </c>
      <c r="K21" s="1">
        <f>IF(C$4=0,0,(SUM(D$8:D21)/C$4))</f>
        <v>0</v>
      </c>
      <c r="L21" s="9" t="str">
        <f t="shared" si="0"/>
        <v xml:space="preserve"> </v>
      </c>
      <c r="M21" s="2" t="str">
        <f>IF(U21=2,K21,IF(W21=2,K21-SUM(M$8:M20),IF(X21=2,K21-SUM(M$8:M20),IF(X20=2,1-SUM(M$8:M20)," "))))</f>
        <v xml:space="preserve"> </v>
      </c>
      <c r="N21" s="1" t="str">
        <f t="shared" si="5"/>
        <v xml:space="preserve"> </v>
      </c>
      <c r="P21" s="3" t="str">
        <f>IF(O21="Plus",$K21,IF(O21="Basis",$K21-SUM(P$8:P20),IF(O21="Breedte",$K21-SUM(P$8:P20),IF(O20="Breedte",1-SUM(P$8:P20)," "))))</f>
        <v xml:space="preserve"> </v>
      </c>
      <c r="Q21" s="57" t="str">
        <f t="shared" si="21"/>
        <v/>
      </c>
      <c r="R21" s="180">
        <f t="shared" si="6"/>
        <v>230</v>
      </c>
      <c r="S21" s="12">
        <f t="shared" si="16"/>
        <v>217</v>
      </c>
      <c r="T21" s="18">
        <f t="shared" si="7"/>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8"/>
        <v>1</v>
      </c>
      <c r="Z21" s="12">
        <f t="shared" si="9"/>
        <v>1</v>
      </c>
      <c r="AA21" s="12">
        <f t="shared" si="10"/>
        <v>1</v>
      </c>
      <c r="AB21" s="12">
        <f t="shared" si="11"/>
        <v>1</v>
      </c>
      <c r="AD21" s="12">
        <f t="shared" si="17"/>
        <v>217</v>
      </c>
      <c r="AE21" s="18">
        <f t="shared" si="12"/>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3"/>
        <v>1</v>
      </c>
      <c r="AK21" s="12">
        <f t="shared" si="18"/>
        <v>1</v>
      </c>
      <c r="AL21" s="12">
        <f t="shared" si="19"/>
        <v>1</v>
      </c>
      <c r="AM21" s="12">
        <f t="shared" si="20"/>
        <v>1</v>
      </c>
      <c r="AQ21" s="49" t="s">
        <v>25</v>
      </c>
      <c r="AR21" s="50"/>
      <c r="AS21" s="125"/>
      <c r="AT21" s="144"/>
      <c r="AU21" s="20"/>
      <c r="AV21" s="20">
        <f>IF(SUM(AT18:AT20)&lt;AT22,1,0)</f>
        <v>0</v>
      </c>
      <c r="AW21" s="131"/>
      <c r="AX21" s="132"/>
      <c r="AY21" s="21"/>
      <c r="AZ21" s="47"/>
      <c r="BA21" s="26"/>
      <c r="BB21" s="22">
        <f>IF(SUM(W3:W5)=0,0,IF(SUM(AT18:AT20)&lt;AT22,1,0))</f>
        <v>0</v>
      </c>
      <c r="BC21" s="39"/>
    </row>
    <row r="22" spans="1:55" ht="12" customHeight="1" thickTop="1" thickBot="1" x14ac:dyDescent="0.3">
      <c r="A22" s="5">
        <f t="shared" si="1"/>
        <v>0</v>
      </c>
      <c r="B22" s="5">
        <f t="shared" si="2"/>
        <v>0</v>
      </c>
      <c r="C22" s="14">
        <f t="shared" si="14"/>
        <v>216</v>
      </c>
      <c r="F22" s="242">
        <f>VLOOKUP(C22,Blad1!$A:$D,4,0)</f>
        <v>229</v>
      </c>
      <c r="G22" s="67" t="str">
        <f t="shared" si="3"/>
        <v/>
      </c>
      <c r="H22" s="4" t="str">
        <f>IF(G22="I",$K22,IF(G22="II",$K22-SUM(H$8:H21),IF(G22="III",$K22-SUM(H$8:H21),IF(G22="IV",$K22-SUM(H$8:H21),IF(G22="V",1-SUM(H$8:H21)," ")))))</f>
        <v xml:space="preserve"> </v>
      </c>
      <c r="I22" s="68" t="str">
        <f t="shared" si="4"/>
        <v/>
      </c>
      <c r="J22" s="43" t="str">
        <f>IF(I22="A",$K22,IF(I22="B",$K22-SUM(J$8:J21),IF(I22="C",$K22-SUM(J$8:J21),IF(I22="D",$K22-SUM(J$8:J21),IF(I22="E",1-SUM(J$8:J21)," ")))))</f>
        <v xml:space="preserve"> </v>
      </c>
      <c r="K22" s="1">
        <f>IF(C$4=0,0,(SUM(D$8:D22)/C$4))</f>
        <v>0</v>
      </c>
      <c r="L22" s="9" t="str">
        <f t="shared" si="0"/>
        <v xml:space="preserve"> </v>
      </c>
      <c r="M22" s="2" t="str">
        <f>IF(U22=2,K22,IF(W22=2,K22-SUM(M$8:M21),IF(X22=2,K22-SUM(M$8:M21),IF(X21=2,1-SUM(M$8:M21)," "))))</f>
        <v xml:space="preserve"> </v>
      </c>
      <c r="N22" s="1" t="str">
        <f t="shared" si="5"/>
        <v xml:space="preserve"> </v>
      </c>
      <c r="P22" s="3" t="str">
        <f>IF(O22="Plus",$K22,IF(O22="Basis",$K22-SUM(P$8:P21),IF(O22="Breedte",$K22-SUM(P$8:P21),IF(O21="Breedte",1-SUM(P$8:P21)," "))))</f>
        <v xml:space="preserve"> </v>
      </c>
      <c r="Q22" s="57" t="str">
        <f t="shared" si="21"/>
        <v/>
      </c>
      <c r="R22" s="180">
        <f t="shared" si="6"/>
        <v>229</v>
      </c>
      <c r="S22" s="12">
        <f t="shared" si="16"/>
        <v>216</v>
      </c>
      <c r="T22" s="18">
        <f t="shared" si="7"/>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8"/>
        <v>1</v>
      </c>
      <c r="Z22" s="12">
        <f t="shared" si="9"/>
        <v>1</v>
      </c>
      <c r="AA22" s="12">
        <f t="shared" si="10"/>
        <v>1</v>
      </c>
      <c r="AB22" s="12">
        <f t="shared" si="11"/>
        <v>1</v>
      </c>
      <c r="AD22" s="12">
        <f t="shared" si="17"/>
        <v>216</v>
      </c>
      <c r="AE22" s="18">
        <f t="shared" si="12"/>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3"/>
        <v>1</v>
      </c>
      <c r="AK22" s="12">
        <f t="shared" si="18"/>
        <v>1</v>
      </c>
      <c r="AL22" s="12">
        <f t="shared" si="19"/>
        <v>1</v>
      </c>
      <c r="AM22" s="12">
        <f t="shared" si="20"/>
        <v>1</v>
      </c>
      <c r="AP22" s="44"/>
      <c r="AQ22" s="52"/>
      <c r="AR22" s="53"/>
      <c r="AS22" s="36"/>
      <c r="AT22" s="143">
        <f>$C$4</f>
        <v>0</v>
      </c>
      <c r="AU22" s="36"/>
      <c r="AV22" s="36"/>
      <c r="AW22" s="60"/>
      <c r="AX22" s="142"/>
      <c r="AY22" s="37"/>
      <c r="AZ22" s="48">
        <f>AT22</f>
        <v>0</v>
      </c>
      <c r="BA22" s="37"/>
      <c r="BB22" s="38"/>
    </row>
    <row r="23" spans="1:55" ht="12" customHeight="1" thickTop="1" thickBot="1" x14ac:dyDescent="0.3">
      <c r="A23" s="5">
        <f t="shared" si="1"/>
        <v>0</v>
      </c>
      <c r="B23" s="5">
        <f t="shared" si="2"/>
        <v>0</v>
      </c>
      <c r="C23" s="14">
        <f t="shared" si="14"/>
        <v>215</v>
      </c>
      <c r="F23" s="242">
        <f>VLOOKUP(C23,Blad1!$A:$D,4,0)</f>
        <v>229</v>
      </c>
      <c r="G23" s="67" t="str">
        <f t="shared" si="3"/>
        <v/>
      </c>
      <c r="H23" s="4" t="str">
        <f>IF(G23="I",$K23,IF(G23="II",$K23-SUM(H$8:H22),IF(G23="III",$K23-SUM(H$8:H22),IF(G23="IV",$K23-SUM(H$8:H22),IF(G23="V",1-SUM(H$8:H22)," ")))))</f>
        <v xml:space="preserve"> </v>
      </c>
      <c r="I23" s="68" t="str">
        <f t="shared" si="4"/>
        <v/>
      </c>
      <c r="J23" s="43" t="str">
        <f>IF(I23="A",$K23,IF(I23="B",$K23-SUM(J$8:J22),IF(I23="C",$K23-SUM(J$8:J22),IF(I23="D",$K23-SUM(J$8:J22),IF(I23="E",1-SUM(J$8:J22)," ")))))</f>
        <v xml:space="preserve"> </v>
      </c>
      <c r="K23" s="1">
        <f>IF(C$4=0,0,(SUM(D$8:D23)/C$4))</f>
        <v>0</v>
      </c>
      <c r="L23" s="9" t="str">
        <f t="shared" si="0"/>
        <v xml:space="preserve"> </v>
      </c>
      <c r="M23" s="2" t="str">
        <f>IF(U23=2,K23,IF(W23=2,K23-SUM(M$8:M22),IF(X23=2,K23-SUM(M$8:M22),IF(X22=2,1-SUM(M$8:M22)," "))))</f>
        <v xml:space="preserve"> </v>
      </c>
      <c r="N23" s="1" t="str">
        <f t="shared" si="5"/>
        <v xml:space="preserve"> </v>
      </c>
      <c r="P23" s="3" t="str">
        <f>IF(O23="Plus",$K23,IF(O23="Basis",$K23-SUM(P$8:P22),IF(O23="Breedte",$K23-SUM(P$8:P22),IF(O22="Breedte",1-SUM(P$8:P22)," "))))</f>
        <v xml:space="preserve"> </v>
      </c>
      <c r="Q23" s="57" t="str">
        <f t="shared" si="21"/>
        <v/>
      </c>
      <c r="R23" s="180">
        <f t="shared" si="6"/>
        <v>229</v>
      </c>
      <c r="S23" s="12">
        <f t="shared" si="16"/>
        <v>215</v>
      </c>
      <c r="T23" s="18">
        <f t="shared" si="7"/>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8"/>
        <v>1</v>
      </c>
      <c r="Z23" s="12">
        <f t="shared" si="9"/>
        <v>1</v>
      </c>
      <c r="AA23" s="12">
        <f t="shared" si="10"/>
        <v>1</v>
      </c>
      <c r="AB23" s="12">
        <f t="shared" si="11"/>
        <v>1</v>
      </c>
      <c r="AD23" s="12">
        <f t="shared" si="17"/>
        <v>215</v>
      </c>
      <c r="AE23" s="18">
        <f t="shared" si="12"/>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3"/>
        <v>1</v>
      </c>
      <c r="AK23" s="12">
        <f t="shared" si="18"/>
        <v>1</v>
      </c>
      <c r="AL23" s="12">
        <f t="shared" si="19"/>
        <v>1</v>
      </c>
      <c r="AM23" s="12">
        <f t="shared" si="20"/>
        <v>1</v>
      </c>
      <c r="AV23" s="135"/>
      <c r="AW23" s="135"/>
      <c r="AX23" s="135"/>
    </row>
    <row r="24" spans="1:55" ht="12" customHeight="1" thickTop="1" thickBot="1" x14ac:dyDescent="0.3">
      <c r="A24" s="5">
        <f t="shared" si="1"/>
        <v>0</v>
      </c>
      <c r="B24" s="5">
        <f t="shared" si="2"/>
        <v>0</v>
      </c>
      <c r="C24" s="14">
        <f t="shared" si="14"/>
        <v>214</v>
      </c>
      <c r="F24" s="242">
        <f>VLOOKUP(C24,Blad1!$A:$D,4,0)</f>
        <v>228</v>
      </c>
      <c r="G24" s="67" t="str">
        <f t="shared" si="3"/>
        <v/>
      </c>
      <c r="H24" s="4" t="str">
        <f>IF(G24="I",$K24,IF(G24="II",$K24-SUM(H$8:H23),IF(G24="III",$K24-SUM(H$8:H23),IF(G24="IV",$K24-SUM(H$8:H23),IF(G24="V",1-SUM(H$8:H23)," ")))))</f>
        <v xml:space="preserve"> </v>
      </c>
      <c r="I24" s="68" t="str">
        <f t="shared" si="4"/>
        <v/>
      </c>
      <c r="J24" s="43" t="str">
        <f>IF(I24="A",$K24,IF(I24="B",$K24-SUM(J$8:J23),IF(I24="C",$K24-SUM(J$8:J23),IF(I24="D",$K24-SUM(J$8:J23),IF(I24="E",1-SUM(J$8:J23)," ")))))</f>
        <v xml:space="preserve"> </v>
      </c>
      <c r="K24" s="1">
        <f>IF(C$4=0,0,(SUM(D$8:D24)/C$4))</f>
        <v>0</v>
      </c>
      <c r="L24" s="9" t="str">
        <f t="shared" si="0"/>
        <v xml:space="preserve"> </v>
      </c>
      <c r="M24" s="2" t="str">
        <f>IF(U24=2,K24,IF(W24=2,K24-SUM(M$8:M23),IF(X24=2,K24-SUM(M$8:M23),IF(X23=2,1-SUM(M$8:M23)," "))))</f>
        <v xml:space="preserve"> </v>
      </c>
      <c r="N24" s="1" t="str">
        <f t="shared" si="5"/>
        <v xml:space="preserve"> </v>
      </c>
      <c r="P24" s="3" t="str">
        <f>IF(O24="Plus",$K24,IF(O24="Basis",$K24-SUM(P$8:P23),IF(O24="Breedte",$K24-SUM(P$8:P23),IF(O23="Breedte",1-SUM(P$8:P23)," "))))</f>
        <v xml:space="preserve"> </v>
      </c>
      <c r="Q24" s="57" t="str">
        <f t="shared" si="21"/>
        <v/>
      </c>
      <c r="R24" s="180">
        <f t="shared" si="6"/>
        <v>228</v>
      </c>
      <c r="S24" s="12">
        <f t="shared" si="16"/>
        <v>214</v>
      </c>
      <c r="T24" s="18">
        <f t="shared" si="7"/>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8"/>
        <v>1</v>
      </c>
      <c r="Z24" s="12">
        <f t="shared" si="9"/>
        <v>1</v>
      </c>
      <c r="AA24" s="12">
        <f t="shared" si="10"/>
        <v>1</v>
      </c>
      <c r="AB24" s="12">
        <f t="shared" si="11"/>
        <v>1</v>
      </c>
      <c r="AD24" s="12">
        <f t="shared" si="17"/>
        <v>214</v>
      </c>
      <c r="AE24" s="18">
        <f t="shared" si="12"/>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3"/>
        <v>1</v>
      </c>
      <c r="AK24" s="12">
        <f t="shared" si="18"/>
        <v>1</v>
      </c>
      <c r="AL24" s="12">
        <f t="shared" si="19"/>
        <v>1</v>
      </c>
      <c r="AM24" s="12">
        <f t="shared" si="20"/>
        <v>1</v>
      </c>
      <c r="AQ24" s="27" t="s">
        <v>6</v>
      </c>
      <c r="AR24" s="28"/>
      <c r="AS24" s="28" t="s">
        <v>8</v>
      </c>
      <c r="AT24" s="28"/>
      <c r="AU24" s="28"/>
      <c r="AV24" s="51"/>
      <c r="AW24" s="141"/>
      <c r="AX24" s="132"/>
      <c r="AY24" s="28" t="s">
        <v>9</v>
      </c>
      <c r="AZ24" s="28"/>
      <c r="BA24" s="28"/>
      <c r="BB24" s="29"/>
    </row>
    <row r="25" spans="1:55" ht="12" customHeight="1" thickTop="1" x14ac:dyDescent="0.25">
      <c r="A25" s="5">
        <f t="shared" si="1"/>
        <v>0</v>
      </c>
      <c r="B25" s="5">
        <f t="shared" si="2"/>
        <v>0</v>
      </c>
      <c r="C25" s="14">
        <f t="shared" si="14"/>
        <v>213</v>
      </c>
      <c r="E25" s="56"/>
      <c r="F25" s="242">
        <f>VLOOKUP(C25,Blad1!$A:$D,4,0)</f>
        <v>228</v>
      </c>
      <c r="G25" s="67" t="str">
        <f t="shared" si="3"/>
        <v/>
      </c>
      <c r="H25" s="4" t="str">
        <f>IF(G25="I",$K25,IF(G25="II",$K25-SUM(H$8:H24),IF(G25="III",$K25-SUM(H$8:H24),IF(G25="IV",$K25-SUM(H$8:H24),IF(G25="V",1-SUM(H$8:H24)," ")))))</f>
        <v xml:space="preserve"> </v>
      </c>
      <c r="I25" s="68" t="str">
        <f t="shared" si="4"/>
        <v/>
      </c>
      <c r="J25" s="43" t="str">
        <f>IF(I25="A",$K25,IF(I25="B",$K25-SUM(J$8:J24),IF(I25="C",$K25-SUM(J$8:J24),IF(I25="D",$K25-SUM(J$8:J24),IF(I25="E",1-SUM(J$8:J24)," ")))))</f>
        <v xml:space="preserve"> </v>
      </c>
      <c r="K25" s="1">
        <f>IF(C$4=0,0,(SUM(D$8:D25)/C$4))</f>
        <v>0</v>
      </c>
      <c r="L25" s="9" t="str">
        <f t="shared" si="0"/>
        <v xml:space="preserve"> </v>
      </c>
      <c r="M25" s="2" t="str">
        <f>IF(U25=2,K25,IF(W25=2,K25-SUM(M$8:M24),IF(X25=2,K25-SUM(M$8:M24),IF(X24=2,1-SUM(M$8:M24)," "))))</f>
        <v xml:space="preserve"> </v>
      </c>
      <c r="N25" s="1" t="str">
        <f t="shared" si="5"/>
        <v xml:space="preserve"> </v>
      </c>
      <c r="P25" s="3" t="str">
        <f>IF(O25="Plus",$K25,IF(O25="Basis",$K25-SUM(P$8:P24),IF(O25="Breedte",$K25-SUM(P$8:P24),IF(O24="Breedte",1-SUM(P$8:P24)," "))))</f>
        <v xml:space="preserve"> </v>
      </c>
      <c r="Q25" s="57" t="str">
        <f t="shared" si="21"/>
        <v/>
      </c>
      <c r="R25" s="180">
        <f t="shared" si="6"/>
        <v>228</v>
      </c>
      <c r="S25" s="12">
        <f t="shared" si="16"/>
        <v>213</v>
      </c>
      <c r="T25" s="18">
        <f t="shared" si="7"/>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8"/>
        <v>1</v>
      </c>
      <c r="Z25" s="12">
        <f t="shared" si="9"/>
        <v>1</v>
      </c>
      <c r="AA25" s="12">
        <f t="shared" si="10"/>
        <v>1</v>
      </c>
      <c r="AB25" s="12">
        <f t="shared" si="11"/>
        <v>1</v>
      </c>
      <c r="AD25" s="12">
        <f t="shared" si="17"/>
        <v>213</v>
      </c>
      <c r="AE25" s="18">
        <f t="shared" si="12"/>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3"/>
        <v>1</v>
      </c>
      <c r="AK25" s="12">
        <f t="shared" si="18"/>
        <v>1</v>
      </c>
      <c r="AL25" s="12">
        <f t="shared" si="19"/>
        <v>1</v>
      </c>
      <c r="AM25" s="12">
        <f t="shared" si="20"/>
        <v>1</v>
      </c>
      <c r="AQ25" s="30"/>
      <c r="AR25" s="31"/>
      <c r="AS25" s="32" t="s">
        <v>17</v>
      </c>
      <c r="AT25" s="32" t="s">
        <v>18</v>
      </c>
      <c r="AU25" s="32" t="s">
        <v>19</v>
      </c>
      <c r="AV25" s="138" t="s">
        <v>20</v>
      </c>
      <c r="AW25" s="140"/>
      <c r="AX25" s="140"/>
      <c r="AY25" s="32" t="s">
        <v>17</v>
      </c>
      <c r="AZ25" s="32" t="s">
        <v>31</v>
      </c>
      <c r="BA25" s="32" t="s">
        <v>19</v>
      </c>
      <c r="BB25" s="33" t="s">
        <v>20</v>
      </c>
    </row>
    <row r="26" spans="1:55" ht="12" customHeight="1" thickBot="1" x14ac:dyDescent="0.3">
      <c r="A26" s="5">
        <f t="shared" si="1"/>
        <v>0</v>
      </c>
      <c r="B26" s="5">
        <f t="shared" si="2"/>
        <v>0</v>
      </c>
      <c r="C26" s="14">
        <f t="shared" si="14"/>
        <v>212</v>
      </c>
      <c r="F26" s="242">
        <f>VLOOKUP(C26,Blad1!$A:$D,4,0)</f>
        <v>227</v>
      </c>
      <c r="G26" s="67" t="str">
        <f t="shared" si="3"/>
        <v/>
      </c>
      <c r="H26" s="4" t="str">
        <f>IF(G26="I",$K26,IF(G26="II",$K26-SUM(H$8:H25),IF(G26="III",$K26-SUM(H$8:H25),IF(G26="IV",$K26-SUM(H$8:H25),IF(G26="V",1-SUM(H$8:H25)," ")))))</f>
        <v xml:space="preserve"> </v>
      </c>
      <c r="I26" s="68" t="str">
        <f t="shared" si="4"/>
        <v/>
      </c>
      <c r="J26" s="43" t="str">
        <f>IF(I26="A",$K26,IF(I26="B",$K26-SUM(J$8:J25),IF(I26="C",$K26-SUM(J$8:J25),IF(I26="D",$K26-SUM(J$8:J25),IF(I26="E",1-SUM(J$8:J25)," ")))))</f>
        <v xml:space="preserve"> </v>
      </c>
      <c r="K26" s="1">
        <f>IF(C$4=0,0,(SUM(D$8:D26)/C$4))</f>
        <v>0</v>
      </c>
      <c r="L26" s="9" t="str">
        <f t="shared" si="0"/>
        <v xml:space="preserve"> </v>
      </c>
      <c r="M26" s="2" t="str">
        <f>IF(U26=2,K26,IF(W26=2,K26-SUM(M$8:M25),IF(X26=2,K26-SUM(M$8:M25),IF(X25=2,1-SUM(M$8:M25)," "))))</f>
        <v xml:space="preserve"> </v>
      </c>
      <c r="N26" s="1" t="str">
        <f t="shared" si="5"/>
        <v xml:space="preserve"> </v>
      </c>
      <c r="P26" s="3" t="str">
        <f>IF(O26="Plus",$K26,IF(O26="Basis",$K26-SUM(P$8:P25),IF(O26="Breedte",$K26-SUM(P$8:P25),IF(O25="Breedte",1-SUM(P$8:P25)," "))))</f>
        <v xml:space="preserve"> </v>
      </c>
      <c r="Q26" s="57" t="str">
        <f t="shared" si="21"/>
        <v/>
      </c>
      <c r="R26" s="180">
        <f t="shared" si="6"/>
        <v>227</v>
      </c>
      <c r="S26" s="12">
        <f t="shared" si="16"/>
        <v>212</v>
      </c>
      <c r="T26" s="18">
        <f t="shared" si="7"/>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8"/>
        <v>1</v>
      </c>
      <c r="Z26" s="12">
        <f t="shared" si="9"/>
        <v>1</v>
      </c>
      <c r="AA26" s="12">
        <f t="shared" si="10"/>
        <v>1</v>
      </c>
      <c r="AB26" s="12">
        <f t="shared" si="11"/>
        <v>1</v>
      </c>
      <c r="AD26" s="12">
        <f t="shared" si="17"/>
        <v>212</v>
      </c>
      <c r="AE26" s="18">
        <f t="shared" si="12"/>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3"/>
        <v>1</v>
      </c>
      <c r="AK26" s="12">
        <f t="shared" si="18"/>
        <v>1</v>
      </c>
      <c r="AL26" s="12">
        <f t="shared" si="19"/>
        <v>1</v>
      </c>
      <c r="AM26" s="12">
        <f t="shared" si="20"/>
        <v>1</v>
      </c>
      <c r="AQ26" s="49" t="s">
        <v>24</v>
      </c>
      <c r="AR26" s="50">
        <v>0.2</v>
      </c>
      <c r="AS26" s="125">
        <f>IF(AS18=0,0,VLOOKUP("Plus",$L:$R,7,FALSE))</f>
        <v>0</v>
      </c>
      <c r="AT26" s="19">
        <f>AT18</f>
        <v>0</v>
      </c>
      <c r="AU26" s="20">
        <f>AU18</f>
        <v>0</v>
      </c>
      <c r="AV26" s="20">
        <f>AV18</f>
        <v>0</v>
      </c>
      <c r="AW26" s="131"/>
      <c r="AX26" s="132"/>
      <c r="AY26" s="126">
        <f>IF(AY18=0,0,VLOOKUP("Plus",$O:$T,4,FALSE))</f>
        <v>0</v>
      </c>
      <c r="AZ26" s="47">
        <f t="shared" ref="AZ26:BB28" si="23">AZ18</f>
        <v>0</v>
      </c>
      <c r="BA26" s="26">
        <f t="shared" si="23"/>
        <v>0</v>
      </c>
      <c r="BB26" s="22">
        <f t="shared" si="23"/>
        <v>0</v>
      </c>
    </row>
    <row r="27" spans="1:55" ht="12" customHeight="1" thickTop="1" thickBot="1" x14ac:dyDescent="0.3">
      <c r="A27" s="5">
        <f t="shared" si="1"/>
        <v>0</v>
      </c>
      <c r="B27" s="5">
        <f t="shared" si="2"/>
        <v>0</v>
      </c>
      <c r="C27" s="14">
        <f t="shared" si="14"/>
        <v>211</v>
      </c>
      <c r="F27" s="242">
        <f>VLOOKUP(C27,Blad1!$A:$D,4,0)</f>
        <v>227</v>
      </c>
      <c r="G27" s="67" t="str">
        <f t="shared" si="3"/>
        <v/>
      </c>
      <c r="H27" s="4" t="str">
        <f>IF(G27="I",$K27,IF(G27="II",$K27-SUM(H$8:H26),IF(G27="III",$K27-SUM(H$8:H26),IF(G27="IV",$K27-SUM(H$8:H26),IF(G27="V",1-SUM(H$8:H26)," ")))))</f>
        <v xml:space="preserve"> </v>
      </c>
      <c r="I27" s="68" t="str">
        <f t="shared" si="4"/>
        <v/>
      </c>
      <c r="J27" s="43" t="str">
        <f>IF(I27="A",$K27,IF(I27="B",$K27-SUM(J$8:J26),IF(I27="C",$K27-SUM(J$8:J26),IF(I27="D",$K27-SUM(J$8:J26),IF(I27="E",1-SUM(J$8:J26)," ")))))</f>
        <v xml:space="preserve"> </v>
      </c>
      <c r="K27" s="1">
        <f>IF(C$4=0,0,(SUM(D$8:D27)/C$4))</f>
        <v>0</v>
      </c>
      <c r="L27" s="9" t="str">
        <f t="shared" si="0"/>
        <v xml:space="preserve"> </v>
      </c>
      <c r="M27" s="2" t="str">
        <f>IF(U27=2,K27,IF(W27=2,K27-SUM(M$8:M26),IF(X27=2,K27-SUM(M$8:M26),IF(X26=2,1-SUM(M$8:M26)," "))))</f>
        <v xml:space="preserve"> </v>
      </c>
      <c r="N27" s="1" t="str">
        <f t="shared" si="5"/>
        <v xml:space="preserve"> </v>
      </c>
      <c r="P27" s="3" t="str">
        <f>IF(O27="Plus",$K27,IF(O27="Basis",$K27-SUM(P$8:P26),IF(O27="Breedte",$K27-SUM(P$8:P26),IF(O26="Breedte",1-SUM(P$8:P26)," "))))</f>
        <v xml:space="preserve"> </v>
      </c>
      <c r="Q27" s="57" t="str">
        <f t="shared" si="21"/>
        <v/>
      </c>
      <c r="R27" s="180">
        <f t="shared" si="6"/>
        <v>227</v>
      </c>
      <c r="S27" s="12">
        <f t="shared" si="16"/>
        <v>211</v>
      </c>
      <c r="T27" s="18">
        <f t="shared" si="7"/>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8"/>
        <v>1</v>
      </c>
      <c r="Z27" s="12">
        <f t="shared" si="9"/>
        <v>1</v>
      </c>
      <c r="AA27" s="12">
        <f t="shared" si="10"/>
        <v>1</v>
      </c>
      <c r="AB27" s="12">
        <f t="shared" si="11"/>
        <v>1</v>
      </c>
      <c r="AD27" s="12">
        <f t="shared" si="17"/>
        <v>211</v>
      </c>
      <c r="AE27" s="18">
        <f t="shared" si="12"/>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3"/>
        <v>1</v>
      </c>
      <c r="AK27" s="12">
        <f t="shared" si="18"/>
        <v>1</v>
      </c>
      <c r="AL27" s="12">
        <f t="shared" si="19"/>
        <v>1</v>
      </c>
      <c r="AM27" s="12">
        <f t="shared" si="20"/>
        <v>1</v>
      </c>
      <c r="AQ27" s="49" t="s">
        <v>22</v>
      </c>
      <c r="AR27" s="50">
        <v>0.6</v>
      </c>
      <c r="AS27" s="125">
        <f>IF(AS19=0,0,VLOOKUP("Basis",$L:$R,7,FALSE))</f>
        <v>0</v>
      </c>
      <c r="AT27" s="19">
        <f>AT19</f>
        <v>0</v>
      </c>
      <c r="AU27" s="20">
        <f t="shared" ref="AU27:AV28" si="24">AU19</f>
        <v>0</v>
      </c>
      <c r="AV27" s="20">
        <f t="shared" si="24"/>
        <v>0</v>
      </c>
      <c r="AW27" s="133"/>
      <c r="AX27" s="134"/>
      <c r="AY27" s="126">
        <f>IF(AY19=0,0,VLOOKUP("Basis",$O:$T,4,FALSE))</f>
        <v>0</v>
      </c>
      <c r="AZ27" s="47">
        <f t="shared" si="23"/>
        <v>0</v>
      </c>
      <c r="BA27" s="26">
        <f t="shared" si="23"/>
        <v>0</v>
      </c>
      <c r="BB27" s="22">
        <f t="shared" si="23"/>
        <v>0</v>
      </c>
    </row>
    <row r="28" spans="1:55" ht="12" customHeight="1" thickTop="1" thickBot="1" x14ac:dyDescent="0.3">
      <c r="A28" s="5">
        <f t="shared" si="1"/>
        <v>0</v>
      </c>
      <c r="B28" s="5">
        <f t="shared" si="2"/>
        <v>0</v>
      </c>
      <c r="C28" s="14">
        <f t="shared" si="14"/>
        <v>210</v>
      </c>
      <c r="F28" s="242">
        <f>VLOOKUP(C28,Blad1!$A:$D,4,0)</f>
        <v>226</v>
      </c>
      <c r="G28" s="67" t="str">
        <f t="shared" si="3"/>
        <v/>
      </c>
      <c r="H28" s="4" t="str">
        <f>IF(G28="I",$K28,IF(G28="II",$K28-SUM(H$8:H27),IF(G28="III",$K28-SUM(H$8:H27),IF(G28="IV",$K28-SUM(H$8:H27),IF(G28="V",1-SUM(H$8:H27)," ")))))</f>
        <v xml:space="preserve"> </v>
      </c>
      <c r="I28" s="68" t="str">
        <f t="shared" si="4"/>
        <v/>
      </c>
      <c r="J28" s="43" t="str">
        <f>IF(I28="A",$K28,IF(I28="B",$K28-SUM(J$8:J27),IF(I28="C",$K28-SUM(J$8:J27),IF(I28="D",$K28-SUM(J$8:J27),IF(I28="E",1-SUM(J$8:J27)," ")))))</f>
        <v xml:space="preserve"> </v>
      </c>
      <c r="K28" s="1">
        <f>IF(C$4=0,0,(SUM(D$8:D28)/C$4))</f>
        <v>0</v>
      </c>
      <c r="L28" s="9" t="str">
        <f t="shared" si="0"/>
        <v xml:space="preserve"> </v>
      </c>
      <c r="M28" s="2" t="str">
        <f>IF(U28=2,K28,IF(W28=2,K28-SUM(M$8:M27),IF(X28=2,K28-SUM(M$8:M27),IF(X27=2,1-SUM(M$8:M27)," "))))</f>
        <v xml:space="preserve"> </v>
      </c>
      <c r="N28" s="1" t="str">
        <f t="shared" si="5"/>
        <v xml:space="preserve"> </v>
      </c>
      <c r="P28" s="3" t="str">
        <f>IF(O28="Plus",$K28,IF(O28="Basis",$K28-SUM(P$8:P27),IF(O28="Breedte",$K28-SUM(P$8:P27),IF(O27="Breedte",1-SUM(P$8:P27)," "))))</f>
        <v xml:space="preserve"> </v>
      </c>
      <c r="Q28" s="57" t="str">
        <f t="shared" si="21"/>
        <v/>
      </c>
      <c r="R28" s="180">
        <f t="shared" si="6"/>
        <v>226</v>
      </c>
      <c r="S28" s="12">
        <f t="shared" si="16"/>
        <v>210</v>
      </c>
      <c r="T28" s="18">
        <f t="shared" si="7"/>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8"/>
        <v>1</v>
      </c>
      <c r="Z28" s="12">
        <f t="shared" si="9"/>
        <v>1</v>
      </c>
      <c r="AA28" s="12">
        <f t="shared" si="10"/>
        <v>1</v>
      </c>
      <c r="AB28" s="12">
        <f t="shared" si="11"/>
        <v>1</v>
      </c>
      <c r="AD28" s="12">
        <f t="shared" si="17"/>
        <v>210</v>
      </c>
      <c r="AE28" s="18">
        <f t="shared" si="12"/>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3"/>
        <v>1</v>
      </c>
      <c r="AK28" s="12">
        <f t="shared" si="18"/>
        <v>1</v>
      </c>
      <c r="AL28" s="12">
        <f t="shared" si="19"/>
        <v>1</v>
      </c>
      <c r="AM28" s="12">
        <f t="shared" si="20"/>
        <v>1</v>
      </c>
      <c r="AQ28" s="49" t="s">
        <v>23</v>
      </c>
      <c r="AR28" s="50">
        <v>0.2</v>
      </c>
      <c r="AS28" s="125">
        <f>IF(AS20=0,0,VLOOKUP("Breedte",$L:$R,7,FALSE))</f>
        <v>0</v>
      </c>
      <c r="AT28" s="19">
        <f>AT20</f>
        <v>0</v>
      </c>
      <c r="AU28" s="20">
        <f t="shared" si="24"/>
        <v>0</v>
      </c>
      <c r="AV28" s="20">
        <f t="shared" si="24"/>
        <v>0</v>
      </c>
      <c r="AW28" s="133"/>
      <c r="AX28" s="134"/>
      <c r="AY28" s="126">
        <f>IF(AY20=0,0,VLOOKUP("Breedte",$O:$T,4,FALSE))</f>
        <v>0</v>
      </c>
      <c r="AZ28" s="47">
        <f t="shared" si="23"/>
        <v>0</v>
      </c>
      <c r="BA28" s="26">
        <f t="shared" si="23"/>
        <v>0</v>
      </c>
      <c r="BB28" s="22">
        <f t="shared" si="23"/>
        <v>0</v>
      </c>
    </row>
    <row r="29" spans="1:55" ht="12" customHeight="1" thickTop="1" thickBot="1" x14ac:dyDescent="0.3">
      <c r="A29" s="5">
        <f t="shared" si="1"/>
        <v>0</v>
      </c>
      <c r="B29" s="5">
        <f t="shared" si="2"/>
        <v>0</v>
      </c>
      <c r="C29" s="14">
        <f t="shared" si="14"/>
        <v>209</v>
      </c>
      <c r="F29" s="242">
        <f>VLOOKUP(C29,Blad1!$A:$D,4,0)</f>
        <v>225</v>
      </c>
      <c r="G29" s="67" t="str">
        <f t="shared" si="3"/>
        <v/>
      </c>
      <c r="H29" s="4" t="str">
        <f>IF(G29="I",$K29,IF(G29="II",$K29-SUM(H$8:H28),IF(G29="III",$K29-SUM(H$8:H28),IF(G29="IV",$K29-SUM(H$8:H28),IF(G29="V",1-SUM(H$8:H28)," ")))))</f>
        <v xml:space="preserve"> </v>
      </c>
      <c r="I29" s="68" t="str">
        <f t="shared" si="4"/>
        <v/>
      </c>
      <c r="J29" s="43" t="str">
        <f>IF(I29="A",$K29,IF(I29="B",$K29-SUM(J$8:J28),IF(I29="C",$K29-SUM(J$8:J28),IF(I29="D",$K29-SUM(J$8:J28),IF(I29="E",1-SUM(J$8:J28)," ")))))</f>
        <v xml:space="preserve"> </v>
      </c>
      <c r="K29" s="1">
        <f>IF(C$4=0,0,(SUM(D$8:D29)/C$4))</f>
        <v>0</v>
      </c>
      <c r="L29" s="9" t="str">
        <f t="shared" si="0"/>
        <v xml:space="preserve"> </v>
      </c>
      <c r="M29" s="2" t="str">
        <f>IF(U29=2,K29,IF(W29=2,K29-SUM(M$8:M28),IF(X29=2,K29-SUM(M$8:M28),IF(X28=2,1-SUM(M$8:M28)," "))))</f>
        <v xml:space="preserve"> </v>
      </c>
      <c r="N29" s="1" t="str">
        <f t="shared" si="5"/>
        <v xml:space="preserve"> </v>
      </c>
      <c r="P29" s="3" t="str">
        <f>IF(O29="Plus",$K29,IF(O29="Basis",$K29-SUM(P$8:P28),IF(O29="Breedte",$K29-SUM(P$8:P28),IF(O28="Breedte",1-SUM(P$8:P28)," "))))</f>
        <v xml:space="preserve"> </v>
      </c>
      <c r="Q29" s="57" t="str">
        <f t="shared" si="21"/>
        <v/>
      </c>
      <c r="R29" s="180">
        <f t="shared" si="6"/>
        <v>225</v>
      </c>
      <c r="S29" s="12">
        <f t="shared" si="16"/>
        <v>209</v>
      </c>
      <c r="T29" s="18">
        <f t="shared" si="7"/>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8"/>
        <v>1</v>
      </c>
      <c r="Z29" s="12">
        <f t="shared" si="9"/>
        <v>1</v>
      </c>
      <c r="AA29" s="12">
        <f t="shared" si="10"/>
        <v>1</v>
      </c>
      <c r="AB29" s="12">
        <f t="shared" si="11"/>
        <v>1</v>
      </c>
      <c r="AD29" s="12">
        <f t="shared" si="17"/>
        <v>209</v>
      </c>
      <c r="AE29" s="18">
        <f t="shared" si="12"/>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3"/>
        <v>1</v>
      </c>
      <c r="AK29" s="12">
        <f t="shared" si="18"/>
        <v>1</v>
      </c>
      <c r="AL29" s="12">
        <f t="shared" si="19"/>
        <v>1</v>
      </c>
      <c r="AM29" s="12">
        <f t="shared" si="20"/>
        <v>1</v>
      </c>
      <c r="AQ29" s="49" t="s">
        <v>25</v>
      </c>
      <c r="AR29" s="50"/>
      <c r="AS29" s="125"/>
      <c r="AT29" s="19"/>
      <c r="AU29" s="20"/>
      <c r="AV29" s="20">
        <f>IF(SUM(AT26:AT28)&lt;AT30,1,0)</f>
        <v>0</v>
      </c>
      <c r="AW29" s="133"/>
      <c r="AX29" s="134"/>
      <c r="AY29" s="21"/>
      <c r="AZ29" s="47"/>
      <c r="BA29" s="26"/>
      <c r="BB29" s="22">
        <f>IF(SUM(W11:W13)=0,0,IF(SUM(AT26:AT28)&lt;AT30,1,0))</f>
        <v>0</v>
      </c>
    </row>
    <row r="30" spans="1:55" ht="12" customHeight="1" thickTop="1" thickBot="1" x14ac:dyDescent="0.3">
      <c r="A30" s="5">
        <f t="shared" si="1"/>
        <v>0</v>
      </c>
      <c r="B30" s="5">
        <f t="shared" si="2"/>
        <v>0</v>
      </c>
      <c r="C30" s="14">
        <f t="shared" si="14"/>
        <v>208</v>
      </c>
      <c r="F30" s="242">
        <f>VLOOKUP(C30,Blad1!$A:$D,4,0)</f>
        <v>225</v>
      </c>
      <c r="G30" s="67" t="str">
        <f t="shared" si="3"/>
        <v/>
      </c>
      <c r="H30" s="4" t="str">
        <f>IF(G30="I",$K30,IF(G30="II",$K30-SUM(H$8:H29),IF(G30="III",$K30-SUM(H$8:H29),IF(G30="IV",$K30-SUM(H$8:H29),IF(G30="V",1-SUM(H$8:H29)," ")))))</f>
        <v xml:space="preserve"> </v>
      </c>
      <c r="I30" s="68" t="str">
        <f t="shared" si="4"/>
        <v/>
      </c>
      <c r="J30" s="43" t="str">
        <f>IF(I30="A",$K30,IF(I30="B",$K30-SUM(J$8:J29),IF(I30="C",$K30-SUM(J$8:J29),IF(I30="D",$K30-SUM(J$8:J29),IF(I30="E",1-SUM(J$8:J29)," ")))))</f>
        <v xml:space="preserve"> </v>
      </c>
      <c r="K30" s="1">
        <f>IF(C$4=0,0,(SUM(D$8:D30)/C$4))</f>
        <v>0</v>
      </c>
      <c r="L30" s="9" t="str">
        <f t="shared" si="0"/>
        <v xml:space="preserve"> </v>
      </c>
      <c r="M30" s="2" t="str">
        <f>IF(U30=2,K30,IF(W30=2,K30-SUM(M$8:M29),IF(X30=2,K30-SUM(M$8:M29),IF(X29=2,1-SUM(M$8:M29)," "))))</f>
        <v xml:space="preserve"> </v>
      </c>
      <c r="N30" s="1" t="str">
        <f t="shared" si="5"/>
        <v xml:space="preserve"> </v>
      </c>
      <c r="P30" s="3" t="str">
        <f>IF(O30="Plus",$K30,IF(O30="Basis",$K30-SUM(P$8:P29),IF(O30="Breedte",$K30-SUM(P$8:P29),IF(O29="Breedte",1-SUM(P$8:P29)," "))))</f>
        <v xml:space="preserve"> </v>
      </c>
      <c r="Q30" s="57" t="str">
        <f t="shared" si="21"/>
        <v/>
      </c>
      <c r="R30" s="180">
        <f t="shared" si="6"/>
        <v>225</v>
      </c>
      <c r="S30" s="12">
        <f t="shared" si="16"/>
        <v>208</v>
      </c>
      <c r="T30" s="18">
        <f t="shared" si="7"/>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8"/>
        <v>1</v>
      </c>
      <c r="Z30" s="12">
        <f t="shared" si="9"/>
        <v>1</v>
      </c>
      <c r="AA30" s="12">
        <f t="shared" si="10"/>
        <v>1</v>
      </c>
      <c r="AB30" s="12">
        <f t="shared" si="11"/>
        <v>1</v>
      </c>
      <c r="AD30" s="12">
        <f t="shared" si="17"/>
        <v>208</v>
      </c>
      <c r="AE30" s="18">
        <f t="shared" si="12"/>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3"/>
        <v>1</v>
      </c>
      <c r="AK30" s="12">
        <f t="shared" si="18"/>
        <v>1</v>
      </c>
      <c r="AL30" s="12">
        <f t="shared" si="19"/>
        <v>1</v>
      </c>
      <c r="AM30" s="12">
        <f t="shared" si="20"/>
        <v>1</v>
      </c>
      <c r="AQ30" s="52"/>
      <c r="AR30" s="53"/>
      <c r="AS30" s="36"/>
      <c r="AT30" s="143">
        <f>$C$4</f>
        <v>0</v>
      </c>
      <c r="AU30" s="36"/>
      <c r="AV30" s="36"/>
      <c r="AW30" s="137"/>
      <c r="AX30" s="137"/>
      <c r="AY30" s="37"/>
      <c r="AZ30" s="48">
        <f>AT30</f>
        <v>0</v>
      </c>
      <c r="BA30" s="37"/>
      <c r="BB30" s="38"/>
    </row>
    <row r="31" spans="1:55" ht="12" customHeight="1" thickTop="1" thickBot="1" x14ac:dyDescent="0.3">
      <c r="A31" s="5">
        <f t="shared" si="1"/>
        <v>0</v>
      </c>
      <c r="B31" s="5">
        <f t="shared" si="2"/>
        <v>0</v>
      </c>
      <c r="C31" s="14">
        <f t="shared" si="14"/>
        <v>207</v>
      </c>
      <c r="F31" s="242">
        <f>VLOOKUP(C31,Blad1!$A:$D,4,0)</f>
        <v>224</v>
      </c>
      <c r="G31" s="67" t="str">
        <f t="shared" si="3"/>
        <v/>
      </c>
      <c r="H31" s="4" t="str">
        <f>IF(G31="I",$K31,IF(G31="II",$K31-SUM(H$8:H30),IF(G31="III",$K31-SUM(H$8:H30),IF(G31="IV",$K31-SUM(H$8:H30),IF(G31="V",1-SUM(H$8:H30)," ")))))</f>
        <v xml:space="preserve"> </v>
      </c>
      <c r="I31" s="68" t="str">
        <f t="shared" si="4"/>
        <v/>
      </c>
      <c r="J31" s="43" t="str">
        <f>IF(I31="A",$K31,IF(I31="B",$K31-SUM(J$8:J30),IF(I31="C",$K31-SUM(J$8:J30),IF(I31="D",$K31-SUM(J$8:J30),IF(I31="E",1-SUM(J$8:J30)," ")))))</f>
        <v xml:space="preserve"> </v>
      </c>
      <c r="K31" s="1">
        <f>IF(C$4=0,0,(SUM(D$8:D31)/C$4))</f>
        <v>0</v>
      </c>
      <c r="L31" s="9" t="str">
        <f t="shared" si="0"/>
        <v xml:space="preserve"> </v>
      </c>
      <c r="M31" s="2" t="str">
        <f>IF(U31=2,K31,IF(W31=2,K31-SUM(M$8:M30),IF(X31=2,K31-SUM(M$8:M30),IF(X30=2,1-SUM(M$8:M30)," "))))</f>
        <v xml:space="preserve"> </v>
      </c>
      <c r="N31" s="1" t="str">
        <f t="shared" si="5"/>
        <v xml:space="preserve"> </v>
      </c>
      <c r="P31" s="3" t="str">
        <f>IF(O31="Plus",$K31,IF(O31="Basis",$K31-SUM(P$8:P30),IF(O31="Breedte",$K31-SUM(P$8:P30),IF(O30="Breedte",1-SUM(P$8:P30)," "))))</f>
        <v xml:space="preserve"> </v>
      </c>
      <c r="Q31" s="57" t="str">
        <f t="shared" si="21"/>
        <v/>
      </c>
      <c r="R31" s="180">
        <f t="shared" si="6"/>
        <v>224</v>
      </c>
      <c r="S31" s="12">
        <f t="shared" si="16"/>
        <v>207</v>
      </c>
      <c r="T31" s="18">
        <f t="shared" si="7"/>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8"/>
        <v>1</v>
      </c>
      <c r="Z31" s="12">
        <f t="shared" si="9"/>
        <v>1</v>
      </c>
      <c r="AA31" s="12">
        <f t="shared" si="10"/>
        <v>1</v>
      </c>
      <c r="AB31" s="12">
        <f t="shared" si="11"/>
        <v>1</v>
      </c>
      <c r="AD31" s="12">
        <f t="shared" si="17"/>
        <v>207</v>
      </c>
      <c r="AE31" s="18">
        <f t="shared" si="12"/>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3"/>
        <v>1</v>
      </c>
      <c r="AK31" s="12">
        <f t="shared" si="18"/>
        <v>1</v>
      </c>
      <c r="AL31" s="12">
        <f t="shared" si="19"/>
        <v>1</v>
      </c>
      <c r="AM31" s="12">
        <f t="shared" si="20"/>
        <v>1</v>
      </c>
      <c r="AQ31" s="60"/>
      <c r="AR31" s="60"/>
      <c r="AS31" s="60"/>
      <c r="AT31" s="60"/>
      <c r="AU31" s="60"/>
      <c r="AV31" s="60"/>
      <c r="AW31" s="136"/>
      <c r="AX31" s="136"/>
      <c r="AY31" s="60"/>
      <c r="AZ31" s="60"/>
      <c r="BA31" s="60"/>
      <c r="BB31" s="60"/>
    </row>
    <row r="32" spans="1:55" ht="12" customHeight="1" thickTop="1" x14ac:dyDescent="0.25">
      <c r="A32" s="5">
        <f t="shared" si="1"/>
        <v>0</v>
      </c>
      <c r="B32" s="5">
        <f t="shared" si="2"/>
        <v>0</v>
      </c>
      <c r="C32" s="14">
        <f t="shared" si="14"/>
        <v>206</v>
      </c>
      <c r="F32" s="242">
        <f>VLOOKUP(C32,Blad1!$A:$D,4,0)</f>
        <v>224</v>
      </c>
      <c r="G32" s="67" t="str">
        <f t="shared" si="3"/>
        <v/>
      </c>
      <c r="H32" s="4" t="str">
        <f>IF(G32="I",$K32,IF(G32="II",$K32-SUM(H$8:H31),IF(G32="III",$K32-SUM(H$8:H31),IF(G32="IV",$K32-SUM(H$8:H31),IF(G32="V",1-SUM(H$8:H31)," ")))))</f>
        <v xml:space="preserve"> </v>
      </c>
      <c r="I32" s="68" t="str">
        <f t="shared" si="4"/>
        <v/>
      </c>
      <c r="J32" s="43" t="str">
        <f>IF(I32="A",$K32,IF(I32="B",$K32-SUM(J$8:J31),IF(I32="C",$K32-SUM(J$8:J31),IF(I32="D",$K32-SUM(J$8:J31),IF(I32="E",1-SUM(J$8:J31)," ")))))</f>
        <v xml:space="preserve"> </v>
      </c>
      <c r="K32" s="1">
        <f>IF(C$4=0,0,(SUM(D$8:D32)/C$4))</f>
        <v>0</v>
      </c>
      <c r="L32" s="9" t="str">
        <f t="shared" si="0"/>
        <v xml:space="preserve"> </v>
      </c>
      <c r="M32" s="2" t="str">
        <f>IF(U32=2,K32,IF(W32=2,K32-SUM(M$8:M31),IF(X32=2,K32-SUM(M$8:M31),IF(X31=2,1-SUM(M$8:M31)," "))))</f>
        <v xml:space="preserve"> </v>
      </c>
      <c r="N32" s="1" t="str">
        <f t="shared" si="5"/>
        <v xml:space="preserve"> </v>
      </c>
      <c r="P32" s="3" t="str">
        <f>IF(O32="Plus",$K32,IF(O32="Basis",$K32-SUM(P$8:P31),IF(O32="Breedte",$K32-SUM(P$8:P31),IF(O31="Breedte",1-SUM(P$8:P31)," "))))</f>
        <v xml:space="preserve"> </v>
      </c>
      <c r="Q32" s="57" t="str">
        <f t="shared" si="21"/>
        <v/>
      </c>
      <c r="R32" s="180">
        <f t="shared" si="6"/>
        <v>224</v>
      </c>
      <c r="S32" s="12">
        <f t="shared" si="16"/>
        <v>206</v>
      </c>
      <c r="T32" s="18">
        <f t="shared" si="7"/>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8"/>
        <v>1</v>
      </c>
      <c r="Z32" s="12">
        <f t="shared" si="9"/>
        <v>1</v>
      </c>
      <c r="AA32" s="12">
        <f t="shared" si="10"/>
        <v>1</v>
      </c>
      <c r="AB32" s="12">
        <f t="shared" si="11"/>
        <v>1</v>
      </c>
      <c r="AD32" s="12">
        <f t="shared" si="17"/>
        <v>206</v>
      </c>
      <c r="AE32" s="18">
        <f t="shared" si="12"/>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3"/>
        <v>1</v>
      </c>
      <c r="AK32" s="12">
        <f t="shared" si="18"/>
        <v>1</v>
      </c>
      <c r="AL32" s="12">
        <f t="shared" si="19"/>
        <v>1</v>
      </c>
      <c r="AM32" s="12">
        <f t="shared" si="20"/>
        <v>1</v>
      </c>
      <c r="AQ32" s="49" t="s">
        <v>24</v>
      </c>
      <c r="AR32" s="51"/>
      <c r="AS32" s="123"/>
      <c r="AT32" s="51"/>
      <c r="AU32" s="51"/>
      <c r="AV32" s="51"/>
      <c r="AW32" s="51"/>
      <c r="AX32" s="51"/>
      <c r="AY32" s="51"/>
      <c r="AZ32" s="51"/>
      <c r="BA32" s="51"/>
      <c r="BB32" s="55"/>
    </row>
    <row r="33" spans="1:54" ht="12" customHeight="1" x14ac:dyDescent="0.25">
      <c r="A33" s="5">
        <f t="shared" si="1"/>
        <v>0</v>
      </c>
      <c r="B33" s="5">
        <f t="shared" si="2"/>
        <v>0</v>
      </c>
      <c r="C33" s="14">
        <f t="shared" si="14"/>
        <v>205</v>
      </c>
      <c r="F33" s="242">
        <f>VLOOKUP(C33,Blad1!$A:$D,4,0)</f>
        <v>223</v>
      </c>
      <c r="G33" s="67" t="str">
        <f t="shared" si="3"/>
        <v/>
      </c>
      <c r="H33" s="4" t="str">
        <f>IF(G33="I",$K33,IF(G33="II",$K33-SUM(H$8:H32),IF(G33="III",$K33-SUM(H$8:H32),IF(G33="IV",$K33-SUM(H$8:H32),IF(G33="V",1-SUM(H$8:H32)," ")))))</f>
        <v xml:space="preserve"> </v>
      </c>
      <c r="I33" s="68" t="str">
        <f t="shared" si="4"/>
        <v/>
      </c>
      <c r="J33" s="43" t="str">
        <f>IF(I33="A",$K33,IF(I33="B",$K33-SUM(J$8:J32),IF(I33="C",$K33-SUM(J$8:J32),IF(I33="D",$K33-SUM(J$8:J32),IF(I33="E",1-SUM(J$8:J32)," ")))))</f>
        <v xml:space="preserve"> </v>
      </c>
      <c r="K33" s="1">
        <f>IF(C$4=0,0,(SUM(D$8:D33)/C$4))</f>
        <v>0</v>
      </c>
      <c r="L33" s="9" t="str">
        <f t="shared" si="0"/>
        <v xml:space="preserve"> </v>
      </c>
      <c r="M33" s="2" t="str">
        <f>IF(U33=2,K33,IF(W33=2,K33-SUM(M$8:M32),IF(X33=2,K33-SUM(M$8:M32),IF(X32=2,1-SUM(M$8:M32)," "))))</f>
        <v xml:space="preserve"> </v>
      </c>
      <c r="N33" s="1" t="str">
        <f t="shared" si="5"/>
        <v xml:space="preserve"> </v>
      </c>
      <c r="P33" s="3" t="str">
        <f>IF(O33="Plus",$K33,IF(O33="Basis",$K33-SUM(P$8:P32),IF(O33="Breedte",$K33-SUM(P$8:P32),IF(O32="Breedte",1-SUM(P$8:P32)," "))))</f>
        <v xml:space="preserve"> </v>
      </c>
      <c r="Q33" s="57" t="str">
        <f t="shared" si="21"/>
        <v/>
      </c>
      <c r="R33" s="180">
        <f t="shared" si="6"/>
        <v>223</v>
      </c>
      <c r="S33" s="12">
        <f t="shared" si="16"/>
        <v>205</v>
      </c>
      <c r="T33" s="18">
        <f t="shared" si="7"/>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8"/>
        <v>1</v>
      </c>
      <c r="Z33" s="12">
        <f t="shared" si="9"/>
        <v>1</v>
      </c>
      <c r="AA33" s="12">
        <f t="shared" si="10"/>
        <v>1</v>
      </c>
      <c r="AB33" s="12">
        <f t="shared" si="11"/>
        <v>1</v>
      </c>
      <c r="AD33" s="12">
        <f t="shared" si="17"/>
        <v>205</v>
      </c>
      <c r="AE33" s="18">
        <f t="shared" si="12"/>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3"/>
        <v>1</v>
      </c>
      <c r="AK33" s="12">
        <f t="shared" si="18"/>
        <v>1</v>
      </c>
      <c r="AL33" s="12">
        <f t="shared" si="19"/>
        <v>1</v>
      </c>
      <c r="AM33" s="12">
        <f t="shared" si="20"/>
        <v>1</v>
      </c>
      <c r="AQ33" s="249" t="e">
        <f>VLOOKUP(AQ32,L8:Q275,6,FALSE)</f>
        <v>#N/A</v>
      </c>
      <c r="AR33" s="250"/>
      <c r="AS33" s="250"/>
      <c r="AT33" s="250"/>
      <c r="AU33" s="250"/>
      <c r="AV33" s="250"/>
      <c r="AW33" s="250"/>
      <c r="AX33" s="250"/>
      <c r="AY33" s="250"/>
      <c r="AZ33" s="250"/>
      <c r="BA33" s="250"/>
      <c r="BB33" s="251"/>
    </row>
    <row r="34" spans="1:54" ht="12" customHeight="1" x14ac:dyDescent="0.25">
      <c r="A34" s="5">
        <f t="shared" si="1"/>
        <v>0</v>
      </c>
      <c r="B34" s="5">
        <f t="shared" si="2"/>
        <v>0</v>
      </c>
      <c r="C34" s="14">
        <f t="shared" si="14"/>
        <v>204</v>
      </c>
      <c r="F34" s="242">
        <f>VLOOKUP(C34,Blad1!$A:$D,4,0)</f>
        <v>223</v>
      </c>
      <c r="G34" s="67" t="str">
        <f t="shared" si="3"/>
        <v/>
      </c>
      <c r="H34" s="4" t="str">
        <f>IF(G34="I",$K34,IF(G34="II",$K34-SUM(H$8:H33),IF(G34="III",$K34-SUM(H$8:H33),IF(G34="IV",$K34-SUM(H$8:H33),IF(G34="V",1-SUM(H$8:H33)," ")))))</f>
        <v xml:space="preserve"> </v>
      </c>
      <c r="I34" s="68" t="str">
        <f t="shared" si="4"/>
        <v/>
      </c>
      <c r="J34" s="43" t="str">
        <f>IF(I34="A",$K34,IF(I34="B",$K34-SUM(J$8:J33),IF(I34="C",$K34-SUM(J$8:J33),IF(I34="D",$K34-SUM(J$8:J33),IF(I34="E",1-SUM(J$8:J33)," ")))))</f>
        <v xml:space="preserve"> </v>
      </c>
      <c r="K34" s="1">
        <f>IF(C$4=0,0,(SUM(D$8:D34)/C$4))</f>
        <v>0</v>
      </c>
      <c r="L34" s="9" t="str">
        <f t="shared" si="0"/>
        <v xml:space="preserve"> </v>
      </c>
      <c r="M34" s="2" t="str">
        <f>IF(U34=2,K34,IF(W34=2,K34-SUM(M$8:M33),IF(X34=2,K34-SUM(M$8:M33),IF(X33=2,1-SUM(M$8:M33)," "))))</f>
        <v xml:space="preserve"> </v>
      </c>
      <c r="N34" s="1" t="str">
        <f t="shared" si="5"/>
        <v xml:space="preserve"> </v>
      </c>
      <c r="P34" s="3" t="str">
        <f>IF(O34="Plus",$K34,IF(O34="Basis",$K34-SUM(P$8:P33),IF(O34="Breedte",$K34-SUM(P$8:P33),IF(O33="Breedte",1-SUM(P$8:P33)," "))))</f>
        <v xml:space="preserve"> </v>
      </c>
      <c r="Q34" s="57" t="str">
        <f t="shared" si="21"/>
        <v/>
      </c>
      <c r="R34" s="180">
        <f t="shared" si="6"/>
        <v>223</v>
      </c>
      <c r="S34" s="12">
        <f t="shared" si="16"/>
        <v>204</v>
      </c>
      <c r="T34" s="18">
        <f t="shared" si="7"/>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8"/>
        <v>1</v>
      </c>
      <c r="Z34" s="12">
        <f t="shared" si="9"/>
        <v>1</v>
      </c>
      <c r="AA34" s="12">
        <f t="shared" si="10"/>
        <v>1</v>
      </c>
      <c r="AB34" s="12">
        <f t="shared" si="11"/>
        <v>1</v>
      </c>
      <c r="AD34" s="12">
        <f t="shared" si="17"/>
        <v>204</v>
      </c>
      <c r="AE34" s="18">
        <f t="shared" si="12"/>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3"/>
        <v>1</v>
      </c>
      <c r="AK34" s="12">
        <f t="shared" si="18"/>
        <v>1</v>
      </c>
      <c r="AL34" s="12">
        <f t="shared" si="19"/>
        <v>1</v>
      </c>
      <c r="AM34" s="12">
        <f t="shared" si="20"/>
        <v>1</v>
      </c>
      <c r="AQ34" s="49" t="s">
        <v>22</v>
      </c>
      <c r="AR34" s="51"/>
      <c r="AS34" s="123"/>
      <c r="AT34" s="51"/>
      <c r="AU34" s="51"/>
      <c r="AV34" s="51"/>
      <c r="AW34" s="51"/>
      <c r="AX34" s="51"/>
      <c r="AY34" s="51"/>
      <c r="AZ34" s="51"/>
      <c r="BA34" s="51"/>
      <c r="BB34" s="55"/>
    </row>
    <row r="35" spans="1:54" ht="24" customHeight="1" x14ac:dyDescent="0.25">
      <c r="A35" s="5">
        <f t="shared" si="1"/>
        <v>0</v>
      </c>
      <c r="B35" s="5">
        <f t="shared" si="2"/>
        <v>0</v>
      </c>
      <c r="C35" s="14">
        <f t="shared" si="14"/>
        <v>203</v>
      </c>
      <c r="F35" s="242">
        <f>VLOOKUP(C35,Blad1!$A:$D,4,0)</f>
        <v>222</v>
      </c>
      <c r="G35" s="67" t="str">
        <f t="shared" si="3"/>
        <v/>
      </c>
      <c r="H35" s="4" t="str">
        <f>IF(G35="I",$K35,IF(G35="II",$K35-SUM(H$8:H34),IF(G35="III",$K35-SUM(H$8:H34),IF(G35="IV",$K35-SUM(H$8:H34),IF(G35="V",1-SUM(H$8:H34)," ")))))</f>
        <v xml:space="preserve"> </v>
      </c>
      <c r="I35" s="68" t="str">
        <f t="shared" si="4"/>
        <v/>
      </c>
      <c r="J35" s="43" t="str">
        <f>IF(I35="A",$K35,IF(I35="B",$K35-SUM(J$8:J34),IF(I35="C",$K35-SUM(J$8:J34),IF(I35="D",$K35-SUM(J$8:J34),IF(I35="E",1-SUM(J$8:J34)," ")))))</f>
        <v xml:space="preserve"> </v>
      </c>
      <c r="K35" s="1">
        <f>IF(C$4=0,0,(SUM(D$8:D35)/C$4))</f>
        <v>0</v>
      </c>
      <c r="L35" s="9" t="str">
        <f t="shared" si="0"/>
        <v xml:space="preserve"> </v>
      </c>
      <c r="M35" s="2" t="str">
        <f>IF(U35=2,K35,IF(W35=2,K35-SUM(M$8:M34),IF(X35=2,K35-SUM(M$8:M34),IF(X34=2,1-SUM(M$8:M34)," "))))</f>
        <v xml:space="preserve"> </v>
      </c>
      <c r="N35" s="1" t="str">
        <f t="shared" si="5"/>
        <v xml:space="preserve"> </v>
      </c>
      <c r="P35" s="3" t="str">
        <f>IF(O35="Plus",$K35,IF(O35="Basis",$K35-SUM(P$8:P34),IF(O35="Breedte",$K35-SUM(P$8:P34),IF(O34="Breedte",1-SUM(P$8:P34)," "))))</f>
        <v xml:space="preserve"> </v>
      </c>
      <c r="Q35" s="57" t="str">
        <f t="shared" si="21"/>
        <v/>
      </c>
      <c r="R35" s="180">
        <f t="shared" si="6"/>
        <v>222</v>
      </c>
      <c r="S35" s="12">
        <f t="shared" si="16"/>
        <v>203</v>
      </c>
      <c r="T35" s="18">
        <f t="shared" si="7"/>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8"/>
        <v>1</v>
      </c>
      <c r="Z35" s="12">
        <f t="shared" si="9"/>
        <v>1</v>
      </c>
      <c r="AA35" s="12">
        <f t="shared" si="10"/>
        <v>1</v>
      </c>
      <c r="AB35" s="12">
        <f t="shared" si="11"/>
        <v>1</v>
      </c>
      <c r="AD35" s="12">
        <f t="shared" si="17"/>
        <v>203</v>
      </c>
      <c r="AE35" s="18">
        <f t="shared" si="12"/>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IF(AE35=0,1,ABS(AH35-0.25))</f>
        <v>1</v>
      </c>
      <c r="AK35" s="12">
        <f t="shared" si="18"/>
        <v>1</v>
      </c>
      <c r="AL35" s="12">
        <f t="shared" si="19"/>
        <v>1</v>
      </c>
      <c r="AM35" s="12">
        <f t="shared" si="20"/>
        <v>1</v>
      </c>
      <c r="AQ35" s="252" t="e">
        <f>VLOOKUP(AQ34,L8:Q275,6,FALSE)</f>
        <v>#N/A</v>
      </c>
      <c r="AR35" s="253"/>
      <c r="AS35" s="253"/>
      <c r="AT35" s="253"/>
      <c r="AU35" s="253"/>
      <c r="AV35" s="253"/>
      <c r="AW35" s="253"/>
      <c r="AX35" s="253"/>
      <c r="AY35" s="253"/>
      <c r="AZ35" s="253"/>
      <c r="BA35" s="253"/>
      <c r="BB35" s="254"/>
    </row>
    <row r="36" spans="1:54" ht="12" customHeight="1" x14ac:dyDescent="0.25">
      <c r="A36" s="5">
        <f t="shared" si="1"/>
        <v>0</v>
      </c>
      <c r="B36" s="5">
        <f t="shared" si="2"/>
        <v>0</v>
      </c>
      <c r="C36" s="14">
        <f t="shared" si="14"/>
        <v>202</v>
      </c>
      <c r="F36" s="242">
        <f>VLOOKUP(C36,Blad1!$A:$D,4,0)</f>
        <v>221</v>
      </c>
      <c r="G36" s="67" t="str">
        <f t="shared" si="3"/>
        <v/>
      </c>
      <c r="H36" s="4" t="str">
        <f>IF(G36="I",$K36,IF(G36="II",$K36-SUM(H$8:H35),IF(G36="III",$K36-SUM(H$8:H35),IF(G36="IV",$K36-SUM(H$8:H35),IF(G36="V",1-SUM(H$8:H35)," ")))))</f>
        <v xml:space="preserve"> </v>
      </c>
      <c r="I36" s="68" t="str">
        <f t="shared" si="4"/>
        <v/>
      </c>
      <c r="J36" s="43" t="str">
        <f>IF(I36="A",$K36,IF(I36="B",$K36-SUM(J$8:J35),IF(I36="C",$K36-SUM(J$8:J35),IF(I36="D",$K36-SUM(J$8:J35),IF(I36="E",1-SUM(J$8:J35)," ")))))</f>
        <v xml:space="preserve"> </v>
      </c>
      <c r="K36" s="1">
        <f>IF(C$4=0,0,(SUM(D$8:D36)/C$4))</f>
        <v>0</v>
      </c>
      <c r="L36" s="9" t="str">
        <f t="shared" si="0"/>
        <v xml:space="preserve"> </v>
      </c>
      <c r="M36" s="2" t="str">
        <f>IF(U36=2,K36,IF(W36=2,K36-SUM(M$8:M35),IF(X36=2,K36-SUM(M$8:M35),IF(X35=2,1-SUM(M$8:M35)," "))))</f>
        <v xml:space="preserve"> </v>
      </c>
      <c r="N36" s="1" t="str">
        <f t="shared" si="5"/>
        <v xml:space="preserve"> </v>
      </c>
      <c r="P36" s="3" t="str">
        <f>IF(O36="Plus",$K36,IF(O36="Basis",$K36-SUM(P$8:P35),IF(O36="Breedte",$K36-SUM(P$8:P35),IF(O35="Breedte",1-SUM(P$8:P35)," "))))</f>
        <v xml:space="preserve"> </v>
      </c>
      <c r="Q36" s="57" t="str">
        <f t="shared" si="21"/>
        <v/>
      </c>
      <c r="R36" s="180">
        <f t="shared" si="6"/>
        <v>221</v>
      </c>
      <c r="S36" s="12">
        <f t="shared" si="16"/>
        <v>202</v>
      </c>
      <c r="T36" s="18">
        <f t="shared" si="7"/>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8"/>
        <v>1</v>
      </c>
      <c r="Z36" s="12">
        <f t="shared" si="9"/>
        <v>1</v>
      </c>
      <c r="AA36" s="12">
        <f t="shared" si="10"/>
        <v>1</v>
      </c>
      <c r="AB36" s="12">
        <f t="shared" si="11"/>
        <v>1</v>
      </c>
      <c r="AD36" s="12">
        <f t="shared" si="17"/>
        <v>202</v>
      </c>
      <c r="AE36" s="18">
        <f t="shared" si="12"/>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3"/>
        <v>1</v>
      </c>
      <c r="AK36" s="12">
        <f t="shared" si="18"/>
        <v>1</v>
      </c>
      <c r="AL36" s="12">
        <f t="shared" si="19"/>
        <v>1</v>
      </c>
      <c r="AM36" s="12">
        <f t="shared" si="20"/>
        <v>1</v>
      </c>
      <c r="AQ36" s="49" t="s">
        <v>23</v>
      </c>
      <c r="AR36" s="51"/>
      <c r="AS36" s="123"/>
      <c r="AT36" s="51"/>
      <c r="AU36" s="51"/>
      <c r="AV36" s="51"/>
      <c r="AW36" s="51"/>
      <c r="AX36" s="51"/>
      <c r="AY36" s="51"/>
      <c r="AZ36" s="51"/>
      <c r="BA36" s="51"/>
      <c r="BB36" s="55"/>
    </row>
    <row r="37" spans="1:54" ht="12" customHeight="1" thickBot="1" x14ac:dyDescent="0.3">
      <c r="A37" s="5">
        <f t="shared" si="1"/>
        <v>0</v>
      </c>
      <c r="B37" s="5">
        <f t="shared" si="2"/>
        <v>0</v>
      </c>
      <c r="C37" s="14">
        <f t="shared" si="14"/>
        <v>201</v>
      </c>
      <c r="F37" s="242">
        <f>VLOOKUP(C37,Blad1!$A:$D,4,0)</f>
        <v>221</v>
      </c>
      <c r="G37" s="67" t="str">
        <f t="shared" si="3"/>
        <v/>
      </c>
      <c r="H37" s="4" t="str">
        <f>IF(G37="I",$K37,IF(G37="II",$K37-SUM(H$8:H36),IF(G37="III",$K37-SUM(H$8:H36),IF(G37="IV",$K37-SUM(H$8:H36),IF(G37="V",1-SUM(H$8:H36)," ")))))</f>
        <v xml:space="preserve"> </v>
      </c>
      <c r="I37" s="68" t="str">
        <f t="shared" si="4"/>
        <v/>
      </c>
      <c r="J37" s="43" t="str">
        <f>IF(I37="A",$K37,IF(I37="B",$K37-SUM(J$8:J36),IF(I37="C",$K37-SUM(J$8:J36),IF(I37="D",$K37-SUM(J$8:J36),IF(I37="E",1-SUM(J$8:J36)," ")))))</f>
        <v xml:space="preserve"> </v>
      </c>
      <c r="K37" s="1">
        <f>IF(C$4=0,0,(SUM(D$8:D37)/C$4))</f>
        <v>0</v>
      </c>
      <c r="L37" s="9" t="str">
        <f t="shared" si="0"/>
        <v xml:space="preserve"> </v>
      </c>
      <c r="M37" s="2" t="str">
        <f>IF(U37=2,K37,IF(W37=2,K37-SUM(M$8:M36),IF(X37=2,K37-SUM(M$8:M36),IF(X36=2,1-SUM(M$8:M36)," "))))</f>
        <v xml:space="preserve"> </v>
      </c>
      <c r="N37" s="1" t="str">
        <f t="shared" si="5"/>
        <v xml:space="preserve"> </v>
      </c>
      <c r="P37" s="3" t="str">
        <f>IF(O37="Plus",$K37,IF(O37="Basis",$K37-SUM(P$8:P36),IF(O37="Breedte",$K37-SUM(P$8:P36),IF(O36="Breedte",1-SUM(P$8:P36)," "))))</f>
        <v xml:space="preserve"> </v>
      </c>
      <c r="Q37" s="57" t="str">
        <f t="shared" si="21"/>
        <v/>
      </c>
      <c r="R37" s="180">
        <f t="shared" si="6"/>
        <v>221</v>
      </c>
      <c r="S37" s="12">
        <f t="shared" si="16"/>
        <v>201</v>
      </c>
      <c r="T37" s="18">
        <f t="shared" si="7"/>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8"/>
        <v>1</v>
      </c>
      <c r="Z37" s="12">
        <f t="shared" si="9"/>
        <v>1</v>
      </c>
      <c r="AA37" s="12">
        <f t="shared" si="10"/>
        <v>1</v>
      </c>
      <c r="AB37" s="12">
        <f t="shared" si="11"/>
        <v>1</v>
      </c>
      <c r="AD37" s="12">
        <f t="shared" si="17"/>
        <v>201</v>
      </c>
      <c r="AE37" s="18">
        <f t="shared" si="12"/>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3"/>
        <v>1</v>
      </c>
      <c r="AK37" s="12">
        <f t="shared" si="18"/>
        <v>1</v>
      </c>
      <c r="AL37" s="12">
        <f t="shared" si="19"/>
        <v>1</v>
      </c>
      <c r="AM37" s="12">
        <f t="shared" si="20"/>
        <v>1</v>
      </c>
      <c r="AQ37" s="243" t="e">
        <f>VLOOKUP(AQ36,L8:T275,6,FALSE)</f>
        <v>#N/A</v>
      </c>
      <c r="AR37" s="244"/>
      <c r="AS37" s="244"/>
      <c r="AT37" s="244"/>
      <c r="AU37" s="244"/>
      <c r="AV37" s="244"/>
      <c r="AW37" s="244"/>
      <c r="AX37" s="244"/>
      <c r="AY37" s="244"/>
      <c r="AZ37" s="244"/>
      <c r="BA37" s="244"/>
      <c r="BB37" s="245"/>
    </row>
    <row r="38" spans="1:54" ht="12" customHeight="1" thickTop="1" x14ac:dyDescent="0.25">
      <c r="A38" s="5">
        <f t="shared" si="1"/>
        <v>0</v>
      </c>
      <c r="B38" s="5">
        <f t="shared" si="2"/>
        <v>0</v>
      </c>
      <c r="C38" s="14">
        <f t="shared" si="14"/>
        <v>200</v>
      </c>
      <c r="F38" s="242">
        <f>VLOOKUP(C38,Blad1!$A:$D,4,0)</f>
        <v>220</v>
      </c>
      <c r="G38" s="67" t="str">
        <f t="shared" si="3"/>
        <v/>
      </c>
      <c r="H38" s="4" t="str">
        <f>IF(G38="I",$K38,IF(G38="II",$K38-SUM(H$8:H37),IF(G38="III",$K38-SUM(H$8:H37),IF(G38="IV",$K38-SUM(H$8:H37),IF(G38="V",1-SUM(H$8:H37)," ")))))</f>
        <v xml:space="preserve"> </v>
      </c>
      <c r="I38" s="68" t="str">
        <f t="shared" si="4"/>
        <v/>
      </c>
      <c r="J38" s="43" t="str">
        <f>IF(I38="A",$K38,IF(I38="B",$K38-SUM(J$8:J37),IF(I38="C",$K38-SUM(J$8:J37),IF(I38="D",$K38-SUM(J$8:J37),IF(I38="E",1-SUM(J$8:J37)," ")))))</f>
        <v xml:space="preserve"> </v>
      </c>
      <c r="K38" s="1">
        <f>IF(C$4=0,0,(SUM(D$8:D38)/C$4))</f>
        <v>0</v>
      </c>
      <c r="L38" s="9" t="str">
        <f t="shared" si="0"/>
        <v xml:space="preserve"> </v>
      </c>
      <c r="M38" s="2" t="str">
        <f>IF(U38=2,K38,IF(W38=2,K38-SUM(M$8:M37),IF(X38=2,K38-SUM(M$8:M37),IF(X37=2,1-SUM(M$8:M37)," "))))</f>
        <v xml:space="preserve"> </v>
      </c>
      <c r="N38" s="1" t="str">
        <f t="shared" si="5"/>
        <v xml:space="preserve"> </v>
      </c>
      <c r="P38" s="3" t="str">
        <f>IF(O38="Plus",$K38,IF(O38="Basis",$K38-SUM(P$8:P37),IF(O38="Breedte",$K38-SUM(P$8:P37),IF(O37="Breedte",1-SUM(P$8:P37)," "))))</f>
        <v xml:space="preserve"> </v>
      </c>
      <c r="Q38" s="57" t="str">
        <f t="shared" si="21"/>
        <v/>
      </c>
      <c r="R38" s="180">
        <f t="shared" si="6"/>
        <v>220</v>
      </c>
      <c r="S38" s="12">
        <f t="shared" si="16"/>
        <v>200</v>
      </c>
      <c r="T38" s="18">
        <f t="shared" si="7"/>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8"/>
        <v>1</v>
      </c>
      <c r="Z38" s="12">
        <f t="shared" si="9"/>
        <v>1</v>
      </c>
      <c r="AA38" s="12">
        <f t="shared" si="10"/>
        <v>1</v>
      </c>
      <c r="AB38" s="12">
        <f t="shared" si="11"/>
        <v>1</v>
      </c>
      <c r="AD38" s="12">
        <f t="shared" si="17"/>
        <v>200</v>
      </c>
      <c r="AE38" s="18">
        <f t="shared" si="12"/>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3"/>
        <v>1</v>
      </c>
      <c r="AK38" s="12">
        <f t="shared" si="18"/>
        <v>1</v>
      </c>
      <c r="AL38" s="12">
        <f t="shared" si="19"/>
        <v>1</v>
      </c>
      <c r="AM38" s="12">
        <f t="shared" si="20"/>
        <v>1</v>
      </c>
    </row>
    <row r="39" spans="1:54" ht="12" customHeight="1" x14ac:dyDescent="0.25">
      <c r="A39" s="5">
        <f t="shared" si="1"/>
        <v>0</v>
      </c>
      <c r="B39" s="5">
        <f t="shared" si="2"/>
        <v>0</v>
      </c>
      <c r="C39" s="14">
        <f t="shared" si="14"/>
        <v>199</v>
      </c>
      <c r="F39" s="242">
        <f>VLOOKUP(C39,Blad1!$A:$D,4,0)</f>
        <v>220</v>
      </c>
      <c r="G39" s="67" t="str">
        <f t="shared" si="3"/>
        <v/>
      </c>
      <c r="H39" s="4" t="str">
        <f>IF(G39="I",$K39,IF(G39="II",$K39-SUM(H$8:H38),IF(G39="III",$K39-SUM(H$8:H38),IF(G39="IV",$K39-SUM(H$8:H38),IF(G39="V",1-SUM(H$8:H38)," ")))))</f>
        <v xml:space="preserve"> </v>
      </c>
      <c r="I39" s="68" t="str">
        <f t="shared" si="4"/>
        <v/>
      </c>
      <c r="J39" s="43" t="str">
        <f>IF(I39="A",$K39,IF(I39="B",$K39-SUM(J$8:J38),IF(I39="C",$K39-SUM(J$8:J38),IF(I39="D",$K39-SUM(J$8:J38),IF(I39="E",1-SUM(J$8:J38)," ")))))</f>
        <v xml:space="preserve"> </v>
      </c>
      <c r="K39" s="1">
        <f>IF(C$4=0,0,(SUM(D$8:D39)/C$4))</f>
        <v>0</v>
      </c>
      <c r="L39" s="9" t="str">
        <f t="shared" si="0"/>
        <v xml:space="preserve"> </v>
      </c>
      <c r="M39" s="2" t="str">
        <f>IF(U39=2,K39,IF(W39=2,K39-SUM(M$8:M38),IF(X39=2,K39-SUM(M$8:M38),IF(X38=2,1-SUM(M$8:M38)," "))))</f>
        <v xml:space="preserve"> </v>
      </c>
      <c r="N39" s="1" t="str">
        <f t="shared" si="5"/>
        <v xml:space="preserve"> </v>
      </c>
      <c r="P39" s="3" t="str">
        <f>IF(O39="Plus",$K39,IF(O39="Basis",$K39-SUM(P$8:P38),IF(O39="Breedte",$K39-SUM(P$8:P38),IF(O38="Breedte",1-SUM(P$8:P38)," "))))</f>
        <v xml:space="preserve"> </v>
      </c>
      <c r="Q39" s="57" t="str">
        <f t="shared" si="21"/>
        <v/>
      </c>
      <c r="R39" s="180">
        <f t="shared" si="6"/>
        <v>220</v>
      </c>
      <c r="S39" s="12">
        <f t="shared" si="16"/>
        <v>199</v>
      </c>
      <c r="T39" s="18">
        <f t="shared" si="7"/>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8"/>
        <v>1</v>
      </c>
      <c r="Z39" s="12">
        <f t="shared" si="9"/>
        <v>1</v>
      </c>
      <c r="AA39" s="12">
        <f t="shared" si="10"/>
        <v>1</v>
      </c>
      <c r="AB39" s="12">
        <f t="shared" si="11"/>
        <v>1</v>
      </c>
      <c r="AD39" s="12">
        <f t="shared" si="17"/>
        <v>199</v>
      </c>
      <c r="AE39" s="18">
        <f t="shared" si="12"/>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3"/>
        <v>1</v>
      </c>
      <c r="AK39" s="12">
        <f t="shared" si="18"/>
        <v>1</v>
      </c>
      <c r="AL39" s="12">
        <f t="shared" si="19"/>
        <v>1</v>
      </c>
      <c r="AM39" s="12">
        <f t="shared" si="20"/>
        <v>1</v>
      </c>
    </row>
    <row r="40" spans="1:54" ht="12" customHeight="1" x14ac:dyDescent="0.25">
      <c r="A40" s="5">
        <f t="shared" si="1"/>
        <v>0</v>
      </c>
      <c r="B40" s="5">
        <f t="shared" si="2"/>
        <v>0</v>
      </c>
      <c r="C40" s="14">
        <f t="shared" si="14"/>
        <v>198</v>
      </c>
      <c r="F40" s="242">
        <f>VLOOKUP(C40,Blad1!$A:$D,4,0)</f>
        <v>219</v>
      </c>
      <c r="G40" s="67" t="str">
        <f t="shared" si="3"/>
        <v/>
      </c>
      <c r="H40" s="4" t="str">
        <f>IF(G40="I",$K40,IF(G40="II",$K40-SUM(H$8:H39),IF(G40="III",$K40-SUM(H$8:H39),IF(G40="IV",$K40-SUM(H$8:H39),IF(G40="V",1-SUM(H$8:H39)," ")))))</f>
        <v xml:space="preserve"> </v>
      </c>
      <c r="I40" s="68" t="str">
        <f t="shared" si="4"/>
        <v/>
      </c>
      <c r="J40" s="43" t="str">
        <f>IF(I40="A",$K40,IF(I40="B",$K40-SUM(J$8:J39),IF(I40="C",$K40-SUM(J$8:J39),IF(I40="D",$K40-SUM(J$8:J39),IF(I40="E",1-SUM(J$8:J39)," ")))))</f>
        <v xml:space="preserve"> </v>
      </c>
      <c r="K40" s="1">
        <f>IF(C$4=0,0,(SUM(D$8:D40)/C$4))</f>
        <v>0</v>
      </c>
      <c r="L40" s="9" t="str">
        <f t="shared" si="0"/>
        <v xml:space="preserve"> </v>
      </c>
      <c r="M40" s="2" t="str">
        <f>IF(U40=2,K40,IF(W40=2,K40-SUM(M$8:M39),IF(X40=2,K40-SUM(M$8:M39),IF(X39=2,1-SUM(M$8:M39)," "))))</f>
        <v xml:space="preserve"> </v>
      </c>
      <c r="N40" s="1" t="str">
        <f t="shared" si="5"/>
        <v xml:space="preserve"> </v>
      </c>
      <c r="P40" s="3" t="str">
        <f>IF(O40="Plus",$K40,IF(O40="Basis",$K40-SUM(P$8:P39),IF(O40="Breedte",$K40-SUM(P$8:P39),IF(O39="Breedte",1-SUM(P$8:P39)," "))))</f>
        <v xml:space="preserve"> </v>
      </c>
      <c r="Q40" s="57" t="str">
        <f t="shared" si="21"/>
        <v/>
      </c>
      <c r="R40" s="180">
        <f t="shared" si="6"/>
        <v>219</v>
      </c>
      <c r="S40" s="12">
        <f t="shared" si="16"/>
        <v>198</v>
      </c>
      <c r="T40" s="18">
        <f t="shared" si="7"/>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8"/>
        <v>1</v>
      </c>
      <c r="Z40" s="12">
        <f t="shared" si="9"/>
        <v>1</v>
      </c>
      <c r="AA40" s="12">
        <f t="shared" si="10"/>
        <v>1</v>
      </c>
      <c r="AB40" s="12">
        <f t="shared" si="11"/>
        <v>1</v>
      </c>
      <c r="AD40" s="12">
        <f t="shared" si="17"/>
        <v>198</v>
      </c>
      <c r="AE40" s="18">
        <f t="shared" si="12"/>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3"/>
        <v>1</v>
      </c>
      <c r="AK40" s="12">
        <f t="shared" si="18"/>
        <v>1</v>
      </c>
      <c r="AL40" s="12">
        <f t="shared" si="19"/>
        <v>1</v>
      </c>
      <c r="AM40" s="12">
        <f t="shared" si="20"/>
        <v>1</v>
      </c>
    </row>
    <row r="41" spans="1:54" ht="12" customHeight="1" x14ac:dyDescent="0.25">
      <c r="A41" s="5">
        <f t="shared" si="1"/>
        <v>0</v>
      </c>
      <c r="B41" s="5">
        <f t="shared" si="2"/>
        <v>0</v>
      </c>
      <c r="C41" s="14">
        <f t="shared" si="14"/>
        <v>197</v>
      </c>
      <c r="F41" s="242">
        <f>VLOOKUP(C41,Blad1!$A:$D,4,0)</f>
        <v>219</v>
      </c>
      <c r="G41" s="67" t="str">
        <f t="shared" si="3"/>
        <v/>
      </c>
      <c r="H41" s="4" t="str">
        <f>IF(G41="I",$K41,IF(G41="II",$K41-SUM(H$8:H40),IF(G41="III",$K41-SUM(H$8:H40),IF(G41="IV",$K41-SUM(H$8:H40),IF(G41="V",1-SUM(H$8:H40)," ")))))</f>
        <v xml:space="preserve"> </v>
      </c>
      <c r="I41" s="68" t="str">
        <f t="shared" si="4"/>
        <v/>
      </c>
      <c r="J41" s="43" t="str">
        <f>IF(I41="A",$K41,IF(I41="B",$K41-SUM(J$8:J40),IF(I41="C",$K41-SUM(J$8:J40),IF(I41="D",$K41-SUM(J$8:J40),IF(I41="E",1-SUM(J$8:J40)," ")))))</f>
        <v xml:space="preserve"> </v>
      </c>
      <c r="K41" s="1">
        <f>IF(C$4=0,0,(SUM(D$8:D41)/C$4))</f>
        <v>0</v>
      </c>
      <c r="L41" s="9" t="str">
        <f t="shared" si="0"/>
        <v xml:space="preserve"> </v>
      </c>
      <c r="M41" s="2" t="str">
        <f>IF(U41=2,K41,IF(W41=2,K41-SUM(M$8:M40),IF(X41=2,K41-SUM(M$8:M40),IF(X40=2,1-SUM(M$8:M40)," "))))</f>
        <v xml:space="preserve"> </v>
      </c>
      <c r="N41" s="1" t="str">
        <f t="shared" si="5"/>
        <v xml:space="preserve"> </v>
      </c>
      <c r="P41" s="3" t="str">
        <f>IF(O41="Plus",$K41,IF(O41="Basis",$K41-SUM(P$8:P40),IF(O41="Breedte",$K41-SUM(P$8:P40),IF(O40="Breedte",1-SUM(P$8:P40)," "))))</f>
        <v xml:space="preserve"> </v>
      </c>
      <c r="Q41" s="57" t="str">
        <f t="shared" si="21"/>
        <v/>
      </c>
      <c r="R41" s="180">
        <f t="shared" si="6"/>
        <v>219</v>
      </c>
      <c r="S41" s="12">
        <f t="shared" si="16"/>
        <v>197</v>
      </c>
      <c r="T41" s="18">
        <f t="shared" si="7"/>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8"/>
        <v>1</v>
      </c>
      <c r="Z41" s="12">
        <f t="shared" si="9"/>
        <v>1</v>
      </c>
      <c r="AA41" s="12">
        <f t="shared" si="10"/>
        <v>1</v>
      </c>
      <c r="AB41" s="12">
        <f t="shared" si="11"/>
        <v>1</v>
      </c>
      <c r="AD41" s="12">
        <f t="shared" si="17"/>
        <v>197</v>
      </c>
      <c r="AE41" s="18">
        <f t="shared" si="12"/>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3"/>
        <v>1</v>
      </c>
      <c r="AK41" s="12">
        <f t="shared" si="18"/>
        <v>1</v>
      </c>
      <c r="AL41" s="12">
        <f t="shared" si="19"/>
        <v>1</v>
      </c>
      <c r="AM41" s="12">
        <f t="shared" si="20"/>
        <v>1</v>
      </c>
    </row>
    <row r="42" spans="1:54" ht="12" customHeight="1" x14ac:dyDescent="0.25">
      <c r="A42" s="5">
        <f t="shared" si="1"/>
        <v>0</v>
      </c>
      <c r="B42" s="5">
        <f t="shared" si="2"/>
        <v>0</v>
      </c>
      <c r="C42" s="14">
        <f t="shared" si="14"/>
        <v>196</v>
      </c>
      <c r="F42" s="242">
        <f>VLOOKUP(C42,Blad1!$A:$D,4,0)</f>
        <v>218</v>
      </c>
      <c r="G42" s="67" t="str">
        <f t="shared" si="3"/>
        <v/>
      </c>
      <c r="H42" s="4" t="str">
        <f>IF(G42="I",$K42,IF(G42="II",$K42-SUM(H$8:H41),IF(G42="III",$K42-SUM(H$8:H41),IF(G42="IV",$K42-SUM(H$8:H41),IF(G42="V",1-SUM(H$8:H41)," ")))))</f>
        <v xml:space="preserve"> </v>
      </c>
      <c r="I42" s="68" t="str">
        <f t="shared" si="4"/>
        <v/>
      </c>
      <c r="J42" s="43" t="str">
        <f>IF(I42="A",$K42,IF(I42="B",$K42-SUM(J$8:J41),IF(I42="C",$K42-SUM(J$8:J41),IF(I42="D",$K42-SUM(J$8:J41),IF(I42="E",1-SUM(J$8:J41)," ")))))</f>
        <v xml:space="preserve"> </v>
      </c>
      <c r="K42" s="1">
        <f>IF(C$4=0,0,(SUM(D$8:D42)/C$4))</f>
        <v>0</v>
      </c>
      <c r="L42" s="9" t="str">
        <f t="shared" si="0"/>
        <v xml:space="preserve"> </v>
      </c>
      <c r="M42" s="2" t="str">
        <f>IF(U42=2,K42,IF(W42=2,K42-SUM(M$8:M41),IF(X42=2,K42-SUM(M$8:M41),IF(X41=2,1-SUM(M$8:M41)," "))))</f>
        <v xml:space="preserve"> </v>
      </c>
      <c r="N42" s="1" t="str">
        <f t="shared" si="5"/>
        <v xml:space="preserve"> </v>
      </c>
      <c r="P42" s="3" t="str">
        <f>IF(O42="Plus",$K42,IF(O42="Basis",$K42-SUM(P$8:P41),IF(O42="Breedte",$K42-SUM(P$8:P41),IF(O41="Breedte",1-SUM(P$8:P41)," "))))</f>
        <v xml:space="preserve"> </v>
      </c>
      <c r="Q42" s="57" t="str">
        <f t="shared" si="21"/>
        <v/>
      </c>
      <c r="R42" s="180">
        <f t="shared" si="6"/>
        <v>218</v>
      </c>
      <c r="S42" s="12">
        <f t="shared" si="16"/>
        <v>196</v>
      </c>
      <c r="T42" s="18">
        <f t="shared" si="7"/>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8"/>
        <v>1</v>
      </c>
      <c r="Z42" s="12">
        <f t="shared" si="9"/>
        <v>1</v>
      </c>
      <c r="AA42" s="12">
        <f t="shared" si="10"/>
        <v>1</v>
      </c>
      <c r="AB42" s="12">
        <f t="shared" si="11"/>
        <v>1</v>
      </c>
      <c r="AD42" s="12">
        <f t="shared" si="17"/>
        <v>196</v>
      </c>
      <c r="AE42" s="18">
        <f t="shared" si="12"/>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3"/>
        <v>1</v>
      </c>
      <c r="AK42" s="12">
        <f t="shared" si="18"/>
        <v>1</v>
      </c>
      <c r="AL42" s="12">
        <f t="shared" si="19"/>
        <v>1</v>
      </c>
      <c r="AM42" s="12">
        <f t="shared" si="20"/>
        <v>1</v>
      </c>
    </row>
    <row r="43" spans="1:54" ht="12" customHeight="1" x14ac:dyDescent="0.25">
      <c r="A43" s="5">
        <f t="shared" si="1"/>
        <v>0</v>
      </c>
      <c r="B43" s="5">
        <f t="shared" si="2"/>
        <v>0</v>
      </c>
      <c r="C43" s="14">
        <f t="shared" si="14"/>
        <v>195</v>
      </c>
      <c r="F43" s="242">
        <f>VLOOKUP(C43,Blad1!$A:$D,4,0)</f>
        <v>218</v>
      </c>
      <c r="G43" s="67" t="str">
        <f t="shared" si="3"/>
        <v/>
      </c>
      <c r="I43" s="68" t="str">
        <f t="shared" si="4"/>
        <v/>
      </c>
      <c r="J43" s="43" t="str">
        <f>IF(I43="A",$K43,IF(I43="B",$K43-SUM(J$8:J42),IF(I43="C",$K43-SUM(J$8:J42),IF(I43="D",$K43-SUM(J$8:J42),IF(I43="E",1-SUM(J$8:J42)," ")))))</f>
        <v xml:space="preserve"> </v>
      </c>
      <c r="K43" s="1">
        <f>IF(C$4=0,0,(SUM(D$8:D43)/C$4))</f>
        <v>0</v>
      </c>
      <c r="L43" s="9" t="str">
        <f t="shared" si="0"/>
        <v xml:space="preserve"> </v>
      </c>
      <c r="M43" s="2" t="str">
        <f>IF(U43=2,K43,IF(W43=2,K43-SUM(M$8:M42),IF(X43=2,K43-SUM(M$8:M42),IF(X42=2,1-SUM(M$8:M42)," "))))</f>
        <v xml:space="preserve"> </v>
      </c>
      <c r="N43" s="1" t="str">
        <f t="shared" si="5"/>
        <v xml:space="preserve"> </v>
      </c>
      <c r="P43" s="3" t="str">
        <f>IF(O43="Plus",$K43,IF(O43="Basis",$K43-SUM(P$8:P42),IF(O43="Breedte",$K43-SUM(P$8:P42),IF(O42="Breedte",1-SUM(P$8:P42)," "))))</f>
        <v xml:space="preserve"> </v>
      </c>
      <c r="Q43" s="57" t="str">
        <f t="shared" si="21"/>
        <v/>
      </c>
      <c r="R43" s="180">
        <f t="shared" si="6"/>
        <v>218</v>
      </c>
      <c r="S43" s="12">
        <f t="shared" si="16"/>
        <v>195</v>
      </c>
      <c r="T43" s="18">
        <f t="shared" si="7"/>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8"/>
        <v>1</v>
      </c>
      <c r="Z43" s="12">
        <f t="shared" si="9"/>
        <v>1</v>
      </c>
      <c r="AA43" s="12">
        <f t="shared" si="10"/>
        <v>1</v>
      </c>
      <c r="AB43" s="12">
        <f t="shared" si="11"/>
        <v>1</v>
      </c>
      <c r="AD43" s="12">
        <f t="shared" si="17"/>
        <v>195</v>
      </c>
      <c r="AE43" s="18">
        <f t="shared" si="12"/>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3"/>
        <v>1</v>
      </c>
      <c r="AK43" s="12">
        <f t="shared" si="18"/>
        <v>1</v>
      </c>
      <c r="AL43" s="12">
        <f t="shared" si="19"/>
        <v>1</v>
      </c>
      <c r="AM43" s="12">
        <f t="shared" si="20"/>
        <v>1</v>
      </c>
    </row>
    <row r="44" spans="1:54" ht="12" customHeight="1" x14ac:dyDescent="0.25">
      <c r="A44" s="5">
        <f t="shared" si="1"/>
        <v>0</v>
      </c>
      <c r="B44" s="5">
        <f t="shared" si="2"/>
        <v>0</v>
      </c>
      <c r="C44" s="14">
        <f t="shared" si="14"/>
        <v>194</v>
      </c>
      <c r="F44" s="242">
        <f>VLOOKUP(C44,Blad1!$A:$D,4,0)</f>
        <v>217</v>
      </c>
      <c r="G44" s="67" t="str">
        <f t="shared" si="3"/>
        <v/>
      </c>
      <c r="H44" s="4" t="str">
        <f>IF(G44="I",$K44,IF(G44="II",$K44-SUM(H$8:H43),IF(G44="III",$K44-SUM(H$8:H43),IF(G44="IV",$K44-SUM(H$8:H43),IF(G44="V",1-SUM(H$8:H43)," ")))))</f>
        <v xml:space="preserve"> </v>
      </c>
      <c r="I44" s="68" t="str">
        <f t="shared" si="4"/>
        <v/>
      </c>
      <c r="J44" s="43" t="str">
        <f>IF(I44="A",$K44,IF(I44="B",$K44-SUM(J$8:J43),IF(I44="C",$K44-SUM(J$8:J43),IF(I44="D",$K44-SUM(J$8:J43),IF(I44="E",1-SUM(J$8:J43)," ")))))</f>
        <v xml:space="preserve"> </v>
      </c>
      <c r="K44" s="1">
        <f>IF(C$4=0,0,(SUM(D$8:D44)/C$4))</f>
        <v>0</v>
      </c>
      <c r="L44" s="9" t="str">
        <f t="shared" si="0"/>
        <v xml:space="preserve"> </v>
      </c>
      <c r="M44" s="2" t="str">
        <f>IF(U44=2,K44,IF(W44=2,K44-SUM(M$8:M43),IF(X44=2,K44-SUM(M$8:M43),IF(X43=2,1-SUM(M$8:M43)," "))))</f>
        <v xml:space="preserve"> </v>
      </c>
      <c r="N44" s="1" t="str">
        <f t="shared" si="5"/>
        <v xml:space="preserve"> </v>
      </c>
      <c r="P44" s="3" t="str">
        <f>IF(O44="Plus",$K44,IF(O44="Basis",$K44-SUM(P$8:P43),IF(O44="Breedte",$K44-SUM(P$8:P43),IF(O43="Breedte",1-SUM(P$8:P43)," "))))</f>
        <v xml:space="preserve"> </v>
      </c>
      <c r="Q44" s="57" t="str">
        <f t="shared" si="21"/>
        <v/>
      </c>
      <c r="R44" s="180">
        <f t="shared" si="6"/>
        <v>217</v>
      </c>
      <c r="S44" s="12">
        <f t="shared" si="16"/>
        <v>194</v>
      </c>
      <c r="T44" s="18">
        <f t="shared" si="7"/>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8"/>
        <v>1</v>
      </c>
      <c r="Z44" s="12">
        <f t="shared" si="9"/>
        <v>1</v>
      </c>
      <c r="AA44" s="12">
        <f t="shared" si="10"/>
        <v>1</v>
      </c>
      <c r="AB44" s="12">
        <f t="shared" si="11"/>
        <v>1</v>
      </c>
      <c r="AD44" s="12">
        <f t="shared" si="17"/>
        <v>194</v>
      </c>
      <c r="AE44" s="18">
        <f t="shared" si="12"/>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3"/>
        <v>1</v>
      </c>
      <c r="AK44" s="12">
        <f t="shared" si="18"/>
        <v>1</v>
      </c>
      <c r="AL44" s="12">
        <f t="shared" si="19"/>
        <v>1</v>
      </c>
      <c r="AM44" s="12">
        <f t="shared" si="20"/>
        <v>1</v>
      </c>
    </row>
    <row r="45" spans="1:54" ht="12" customHeight="1" x14ac:dyDescent="0.25">
      <c r="A45" s="5">
        <f t="shared" si="1"/>
        <v>0</v>
      </c>
      <c r="B45" s="5">
        <f t="shared" si="2"/>
        <v>0</v>
      </c>
      <c r="C45" s="14">
        <f t="shared" si="14"/>
        <v>193</v>
      </c>
      <c r="F45" s="242">
        <f>VLOOKUP(C45,Blad1!$A:$D,4,0)</f>
        <v>216</v>
      </c>
      <c r="G45" s="67" t="str">
        <f t="shared" si="3"/>
        <v/>
      </c>
      <c r="H45" s="4" t="str">
        <f>IF(G45="I",$K45,IF(G45="II",$K45-SUM(H$8:H44),IF(G45="III",$K45-SUM(H$8:H44),IF(G45="IV",$K45-SUM(H$8:H44),IF(G45="V",1-SUM(H$8:H44)," ")))))</f>
        <v xml:space="preserve"> </v>
      </c>
      <c r="I45" s="68" t="str">
        <f t="shared" si="4"/>
        <v/>
      </c>
      <c r="J45" s="43" t="str">
        <f>IF(I45="A",$K45,IF(I45="B",$K45-SUM(J$8:J44),IF(I45="C",$K45-SUM(J$8:J44),IF(I45="D",$K45-SUM(J$8:J44),IF(I45="E",1-SUM(J$8:J44)," ")))))</f>
        <v xml:space="preserve"> </v>
      </c>
      <c r="K45" s="1">
        <f>IF(C$4=0,0,(SUM(D$8:D45)/C$4))</f>
        <v>0</v>
      </c>
      <c r="L45" s="9" t="str">
        <f t="shared" si="0"/>
        <v xml:space="preserve"> </v>
      </c>
      <c r="M45" s="2" t="str">
        <f>IF(U45=2,K45,IF(W45=2,K45-SUM(M$8:M44),IF(X45=2,K45-SUM(M$8:M44),IF(X44=2,1-SUM(M$8:M44)," "))))</f>
        <v xml:space="preserve"> </v>
      </c>
      <c r="N45" s="1" t="str">
        <f t="shared" si="5"/>
        <v xml:space="preserve"> </v>
      </c>
      <c r="P45" s="3" t="str">
        <f>IF(O45="Plus",$K45,IF(O45="Basis",$K45-SUM(P$8:P44),IF(O45="Breedte",$K45-SUM(P$8:P44),IF(O44="Breedte",1-SUM(P$8:P44)," "))))</f>
        <v xml:space="preserve"> </v>
      </c>
      <c r="Q45" s="57" t="str">
        <f t="shared" si="21"/>
        <v/>
      </c>
      <c r="R45" s="180">
        <f t="shared" si="6"/>
        <v>216</v>
      </c>
      <c r="S45" s="12">
        <f t="shared" si="16"/>
        <v>193</v>
      </c>
      <c r="T45" s="18">
        <f t="shared" si="7"/>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8"/>
        <v>1</v>
      </c>
      <c r="Z45" s="12">
        <f t="shared" si="9"/>
        <v>1</v>
      </c>
      <c r="AA45" s="12">
        <f t="shared" si="10"/>
        <v>1</v>
      </c>
      <c r="AB45" s="12">
        <f t="shared" si="11"/>
        <v>1</v>
      </c>
      <c r="AD45" s="12">
        <f t="shared" si="17"/>
        <v>193</v>
      </c>
      <c r="AE45" s="18">
        <f t="shared" si="12"/>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3"/>
        <v>1</v>
      </c>
      <c r="AK45" s="12">
        <f t="shared" si="18"/>
        <v>1</v>
      </c>
      <c r="AL45" s="12">
        <f t="shared" si="19"/>
        <v>1</v>
      </c>
      <c r="AM45" s="12">
        <f t="shared" si="20"/>
        <v>1</v>
      </c>
    </row>
    <row r="46" spans="1:54" ht="12" customHeight="1" x14ac:dyDescent="0.25">
      <c r="A46" s="5">
        <f t="shared" si="1"/>
        <v>0</v>
      </c>
      <c r="B46" s="5">
        <f t="shared" si="2"/>
        <v>0</v>
      </c>
      <c r="C46" s="14">
        <f t="shared" si="14"/>
        <v>192</v>
      </c>
      <c r="F46" s="242">
        <f>VLOOKUP(C46,Blad1!$A:$D,4,0)</f>
        <v>216</v>
      </c>
      <c r="G46" s="67" t="str">
        <f t="shared" si="3"/>
        <v/>
      </c>
      <c r="H46" s="4" t="str">
        <f>IF(G46="I",$K46,IF(G46="II",$K46-SUM(H$8:H45),IF(G46="III",$K46-SUM(H$8:H45),IF(G46="IV",$K46-SUM(H$8:H45),IF(G46="V",1-SUM(H$8:H45)," ")))))</f>
        <v xml:space="preserve"> </v>
      </c>
      <c r="I46" s="68" t="str">
        <f t="shared" si="4"/>
        <v/>
      </c>
      <c r="J46" s="43" t="str">
        <f>IF(I46="A",$K46,IF(I46="B",$K46-SUM(J$8:J45),IF(I46="C",$K46-SUM(J$8:J45),IF(I46="D",$K46-SUM(J$8:J45),IF(I46="E",1-SUM(J$8:J45)," ")))))</f>
        <v xml:space="preserve"> </v>
      </c>
      <c r="K46" s="1">
        <f>IF(C$4=0,0,(SUM(D$8:D46)/C$4))</f>
        <v>0</v>
      </c>
      <c r="L46" s="9" t="str">
        <f t="shared" si="0"/>
        <v xml:space="preserve"> </v>
      </c>
      <c r="M46" s="2" t="str">
        <f>IF(U46=2,K46,IF(W46=2,K46-SUM(M$8:M45),IF(X46=2,K46-SUM(M$8:M45),IF(X45=2,1-SUM(M$8:M45)," "))))</f>
        <v xml:space="preserve"> </v>
      </c>
      <c r="N46" s="1" t="str">
        <f t="shared" si="5"/>
        <v xml:space="preserve"> </v>
      </c>
      <c r="P46" s="3" t="str">
        <f>IF(O46="Plus",$K46,IF(O46="Basis",$K46-SUM(P$8:P45),IF(O46="Breedte",$K46-SUM(P$8:P45),IF(O45="Breedte",1-SUM(P$8:P45)," "))))</f>
        <v xml:space="preserve"> </v>
      </c>
      <c r="Q46" s="57" t="str">
        <f t="shared" si="21"/>
        <v/>
      </c>
      <c r="R46" s="180">
        <f t="shared" si="6"/>
        <v>216</v>
      </c>
      <c r="S46" s="12">
        <f t="shared" si="16"/>
        <v>192</v>
      </c>
      <c r="T46" s="18">
        <f t="shared" si="7"/>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8"/>
        <v>1</v>
      </c>
      <c r="Z46" s="12">
        <f t="shared" si="9"/>
        <v>1</v>
      </c>
      <c r="AA46" s="12">
        <f t="shared" si="10"/>
        <v>1</v>
      </c>
      <c r="AB46" s="12">
        <f t="shared" si="11"/>
        <v>1</v>
      </c>
      <c r="AD46" s="12">
        <f t="shared" si="17"/>
        <v>192</v>
      </c>
      <c r="AE46" s="18">
        <f t="shared" si="12"/>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3"/>
        <v>1</v>
      </c>
      <c r="AK46" s="12">
        <f t="shared" si="18"/>
        <v>1</v>
      </c>
      <c r="AL46" s="12">
        <f t="shared" si="19"/>
        <v>1</v>
      </c>
      <c r="AM46" s="12">
        <f t="shared" si="20"/>
        <v>1</v>
      </c>
    </row>
    <row r="47" spans="1:54" ht="12" customHeight="1" x14ac:dyDescent="0.25">
      <c r="A47" s="5">
        <f t="shared" si="1"/>
        <v>0</v>
      </c>
      <c r="B47" s="5">
        <f t="shared" si="2"/>
        <v>0</v>
      </c>
      <c r="C47" s="14">
        <f t="shared" si="14"/>
        <v>191</v>
      </c>
      <c r="F47" s="242">
        <f>VLOOKUP(C47,Blad1!$A:$D,4,0)</f>
        <v>215</v>
      </c>
      <c r="G47" s="67" t="str">
        <f t="shared" si="3"/>
        <v/>
      </c>
      <c r="H47" s="4" t="str">
        <f>IF(G47="I",$K47,IF(G47="II",$K47-SUM(H$8:H46),IF(G47="III",$K47-SUM(H$8:H46),IF(G47="IV",$K47-SUM(H$8:H46),IF(G47="V",1-SUM(H$8:H46)," ")))))</f>
        <v xml:space="preserve"> </v>
      </c>
      <c r="I47" s="68" t="str">
        <f t="shared" si="4"/>
        <v/>
      </c>
      <c r="J47" s="43" t="str">
        <f>IF(I47="A",$K47,IF(I47="B",$K47-SUM(J$8:J46),IF(I47="C",$K47-SUM(J$8:J46),IF(I47="D",$K47-SUM(J$8:J46),IF(I47="E",1-SUM(J$8:J46)," ")))))</f>
        <v xml:space="preserve"> </v>
      </c>
      <c r="K47" s="1">
        <f>IF(C$4=0,0,(SUM(D$8:D47)/C$4))</f>
        <v>0</v>
      </c>
      <c r="L47" s="9" t="str">
        <f t="shared" si="0"/>
        <v xml:space="preserve"> </v>
      </c>
      <c r="M47" s="2" t="str">
        <f>IF(U47=2,K47,IF(W47=2,K47-SUM(M$8:M46),IF(X47=2,K47-SUM(M$8:M46),IF(X46=2,1-SUM(M$8:M46)," "))))</f>
        <v xml:space="preserve"> </v>
      </c>
      <c r="N47" s="1" t="str">
        <f t="shared" si="5"/>
        <v xml:space="preserve"> </v>
      </c>
      <c r="P47" s="3" t="str">
        <f>IF(O47="Plus",$K47,IF(O47="Basis",$K47-SUM(P$8:P46),IF(O47="Breedte",$K47-SUM(P$8:P46),IF(O46="Breedte",1-SUM(P$8:P46)," "))))</f>
        <v xml:space="preserve"> </v>
      </c>
      <c r="Q47" s="57" t="str">
        <f t="shared" si="21"/>
        <v/>
      </c>
      <c r="R47" s="180">
        <f t="shared" si="6"/>
        <v>215</v>
      </c>
      <c r="S47" s="12">
        <f t="shared" si="16"/>
        <v>191</v>
      </c>
      <c r="T47" s="18">
        <f t="shared" si="7"/>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8"/>
        <v>1</v>
      </c>
      <c r="Z47" s="12">
        <f t="shared" si="9"/>
        <v>1</v>
      </c>
      <c r="AA47" s="12">
        <f t="shared" si="10"/>
        <v>1</v>
      </c>
      <c r="AB47" s="12">
        <f t="shared" si="11"/>
        <v>1</v>
      </c>
      <c r="AD47" s="12">
        <f t="shared" si="17"/>
        <v>191</v>
      </c>
      <c r="AE47" s="18">
        <f t="shared" si="12"/>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3"/>
        <v>1</v>
      </c>
      <c r="AK47" s="12">
        <f t="shared" si="18"/>
        <v>1</v>
      </c>
      <c r="AL47" s="12">
        <f t="shared" si="19"/>
        <v>1</v>
      </c>
      <c r="AM47" s="12">
        <f t="shared" si="20"/>
        <v>1</v>
      </c>
    </row>
    <row r="48" spans="1:54" ht="12" customHeight="1" x14ac:dyDescent="0.25">
      <c r="A48" s="5">
        <f t="shared" si="1"/>
        <v>0</v>
      </c>
      <c r="B48" s="5">
        <f t="shared" si="2"/>
        <v>0</v>
      </c>
      <c r="C48" s="14">
        <f t="shared" si="14"/>
        <v>190</v>
      </c>
      <c r="F48" s="242">
        <f>VLOOKUP(C48,Blad1!$A:$D,4,0)</f>
        <v>215</v>
      </c>
      <c r="G48" s="67" t="str">
        <f t="shared" si="3"/>
        <v/>
      </c>
      <c r="H48" s="4" t="str">
        <f>IF(G48="I",$K48,IF(G48="II",$K48-SUM(H$8:H47),IF(G48="III",$K48-SUM(H$8:H47),IF(G48="IV",$K48-SUM(H$8:H47),IF(G48="V",1-SUM(H$8:H47)," ")))))</f>
        <v xml:space="preserve"> </v>
      </c>
      <c r="I48" s="68" t="str">
        <f t="shared" si="4"/>
        <v/>
      </c>
      <c r="J48" s="43" t="str">
        <f>IF(I48="A",$K48,IF(I48="B",$K48-SUM(J$8:J47),IF(I48="C",$K48-SUM(J$8:J47),IF(I48="D",$K48-SUM(J$8:J47),IF(I48="E",1-SUM(J$8:J47)," ")))))</f>
        <v xml:space="preserve"> </v>
      </c>
      <c r="K48" s="1">
        <f>IF(C$4=0,0,(SUM(D$8:D48)/C$4))</f>
        <v>0</v>
      </c>
      <c r="L48" s="9" t="str">
        <f t="shared" si="0"/>
        <v xml:space="preserve"> </v>
      </c>
      <c r="M48" s="2" t="str">
        <f>IF(U48=2,K48,IF(W48=2,K48-SUM(M$8:M47),IF(X48=2,K48-SUM(M$8:M47),IF(X47=2,1-SUM(M$8:M47)," "))))</f>
        <v xml:space="preserve"> </v>
      </c>
      <c r="N48" s="1" t="str">
        <f t="shared" si="5"/>
        <v xml:space="preserve"> </v>
      </c>
      <c r="P48" s="3" t="str">
        <f>IF(O48="Plus",$K48,IF(O48="Basis",$K48-SUM(P$8:P47),IF(O48="Breedte",$K48-SUM(P$8:P47),IF(O47="Breedte",1-SUM(P$8:P47)," "))))</f>
        <v xml:space="preserve"> </v>
      </c>
      <c r="Q48" s="57" t="str">
        <f t="shared" si="21"/>
        <v/>
      </c>
      <c r="R48" s="180">
        <f t="shared" si="6"/>
        <v>215</v>
      </c>
      <c r="S48" s="12">
        <f t="shared" si="16"/>
        <v>190</v>
      </c>
      <c r="T48" s="18">
        <f t="shared" si="7"/>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8"/>
        <v>1</v>
      </c>
      <c r="Z48" s="12">
        <f t="shared" si="9"/>
        <v>1</v>
      </c>
      <c r="AA48" s="12">
        <f t="shared" si="10"/>
        <v>1</v>
      </c>
      <c r="AB48" s="12">
        <f t="shared" si="11"/>
        <v>1</v>
      </c>
      <c r="AD48" s="12">
        <f t="shared" si="17"/>
        <v>190</v>
      </c>
      <c r="AE48" s="18">
        <f t="shared" si="12"/>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3"/>
        <v>1</v>
      </c>
      <c r="AK48" s="12">
        <f t="shared" si="18"/>
        <v>1</v>
      </c>
      <c r="AL48" s="12">
        <f t="shared" si="19"/>
        <v>1</v>
      </c>
      <c r="AM48" s="12">
        <f t="shared" si="20"/>
        <v>1</v>
      </c>
    </row>
    <row r="49" spans="1:39" ht="12" customHeight="1" x14ac:dyDescent="0.25">
      <c r="A49" s="5">
        <f t="shared" si="1"/>
        <v>0</v>
      </c>
      <c r="B49" s="5">
        <f t="shared" si="2"/>
        <v>0</v>
      </c>
      <c r="C49" s="14">
        <f t="shared" si="14"/>
        <v>189</v>
      </c>
      <c r="F49" s="242">
        <f>VLOOKUP(C49,Blad1!$A:$D,4,0)</f>
        <v>214</v>
      </c>
      <c r="G49" s="67" t="str">
        <f t="shared" si="3"/>
        <v/>
      </c>
      <c r="H49" s="4" t="str">
        <f>IF(G49="I",$K49,IF(G49="II",$K49-SUM(H$8:H48),IF(G49="III",$K49-SUM(H$8:H48),IF(G49="IV",$K49-SUM(H$8:H48),IF(G49="V",1-SUM(H$8:H48)," ")))))</f>
        <v xml:space="preserve"> </v>
      </c>
      <c r="I49" s="68" t="str">
        <f t="shared" si="4"/>
        <v/>
      </c>
      <c r="J49" s="43" t="str">
        <f>IF(I49="A",$K49,IF(I49="B",$K49-SUM(J$8:J48),IF(I49="C",$K49-SUM(J$8:J48),IF(I49="D",$K49-SUM(J$8:J48),IF(I49="E",1-SUM(J$8:J48)," ")))))</f>
        <v xml:space="preserve"> </v>
      </c>
      <c r="K49" s="1">
        <f>IF(C$4=0,0,(SUM(D$8:D49)/C$4))</f>
        <v>0</v>
      </c>
      <c r="L49" s="9" t="str">
        <f t="shared" si="0"/>
        <v xml:space="preserve"> </v>
      </c>
      <c r="M49" s="2" t="str">
        <f>IF(U49=2,K49,IF(W49=2,K49-SUM(M$8:M48),IF(X49=2,K49-SUM(M$8:M48),IF(X48=2,1-SUM(M$8:M48)," "))))</f>
        <v xml:space="preserve"> </v>
      </c>
      <c r="N49" s="1" t="str">
        <f t="shared" si="5"/>
        <v xml:space="preserve"> </v>
      </c>
      <c r="P49" s="3" t="str">
        <f>IF(O49="Plus",$K49,IF(O49="Basis",$K49-SUM(P$8:P48),IF(O49="Breedte",$K49-SUM(P$8:P48),IF(O48="Breedte",1-SUM(P$8:P48)," "))))</f>
        <v xml:space="preserve"> </v>
      </c>
      <c r="Q49" s="57" t="str">
        <f t="shared" si="21"/>
        <v/>
      </c>
      <c r="R49" s="180">
        <f t="shared" si="6"/>
        <v>214</v>
      </c>
      <c r="S49" s="12">
        <f t="shared" si="16"/>
        <v>189</v>
      </c>
      <c r="T49" s="18">
        <f t="shared" si="7"/>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8"/>
        <v>1</v>
      </c>
      <c r="Z49" s="12">
        <f t="shared" si="9"/>
        <v>1</v>
      </c>
      <c r="AA49" s="12">
        <f t="shared" si="10"/>
        <v>1</v>
      </c>
      <c r="AB49" s="12">
        <f t="shared" si="11"/>
        <v>1</v>
      </c>
      <c r="AD49" s="12">
        <f t="shared" si="17"/>
        <v>189</v>
      </c>
      <c r="AE49" s="18">
        <f t="shared" si="12"/>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3"/>
        <v>1</v>
      </c>
      <c r="AK49" s="12">
        <f t="shared" si="18"/>
        <v>1</v>
      </c>
      <c r="AL49" s="12">
        <f t="shared" si="19"/>
        <v>1</v>
      </c>
      <c r="AM49" s="12">
        <f t="shared" si="20"/>
        <v>1</v>
      </c>
    </row>
    <row r="50" spans="1:39" ht="12" customHeight="1" x14ac:dyDescent="0.25">
      <c r="A50" s="5">
        <f t="shared" si="1"/>
        <v>0</v>
      </c>
      <c r="B50" s="5">
        <f t="shared" si="2"/>
        <v>0</v>
      </c>
      <c r="C50" s="14">
        <f t="shared" si="14"/>
        <v>188</v>
      </c>
      <c r="F50" s="242">
        <f>VLOOKUP(C50,Blad1!$A:$D,4,0)</f>
        <v>214</v>
      </c>
      <c r="G50" s="67" t="str">
        <f t="shared" si="3"/>
        <v/>
      </c>
      <c r="H50" s="4" t="str">
        <f>IF(G50="I",$K50,IF(G50="II",$K50-SUM(H$8:H49),IF(G50="III",$K50-SUM(H$8:H49),IF(G50="IV",$K50-SUM(H$8:H49),IF(G50="V",1-SUM(H$8:H49)," ")))))</f>
        <v xml:space="preserve"> </v>
      </c>
      <c r="I50" s="68" t="str">
        <f t="shared" si="4"/>
        <v/>
      </c>
      <c r="J50" s="43" t="str">
        <f>IF(I50="A",$K50,IF(I50="B",$K50-SUM(J$8:J49),IF(I50="C",$K50-SUM(J$8:J49),IF(I50="D",$K50-SUM(J$8:J49),IF(I50="E",1-SUM(J$8:J49)," ")))))</f>
        <v xml:space="preserve"> </v>
      </c>
      <c r="K50" s="1">
        <f>IF(C$4=0,0,(SUM(D$8:D50)/C$4))</f>
        <v>0</v>
      </c>
      <c r="L50" s="9" t="str">
        <f t="shared" si="0"/>
        <v xml:space="preserve"> </v>
      </c>
      <c r="M50" s="2" t="str">
        <f>IF(U50=2,K50,IF(W50=2,K50-SUM(M$8:M49),IF(X50=2,K50-SUM(M$8:M49),IF(X49=2,1-SUM(M$8:M49)," "))))</f>
        <v xml:space="preserve"> </v>
      </c>
      <c r="N50" s="1" t="str">
        <f t="shared" si="5"/>
        <v xml:space="preserve"> </v>
      </c>
      <c r="P50" s="3" t="str">
        <f>IF(O50="Plus",$K50,IF(O50="Basis",$K50-SUM(P$8:P49),IF(O50="Breedte",$K50-SUM(P$8:P49),IF(O49="Breedte",1-SUM(P$8:P49)," "))))</f>
        <v xml:space="preserve"> </v>
      </c>
      <c r="Q50" s="57" t="str">
        <f t="shared" si="21"/>
        <v/>
      </c>
      <c r="R50" s="180">
        <f t="shared" si="6"/>
        <v>214</v>
      </c>
      <c r="S50" s="12">
        <f t="shared" si="16"/>
        <v>188</v>
      </c>
      <c r="T50" s="18">
        <f t="shared" si="7"/>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8"/>
        <v>1</v>
      </c>
      <c r="Z50" s="12">
        <f t="shared" si="9"/>
        <v>1</v>
      </c>
      <c r="AA50" s="12">
        <f t="shared" si="10"/>
        <v>1</v>
      </c>
      <c r="AB50" s="12">
        <f t="shared" si="11"/>
        <v>1</v>
      </c>
      <c r="AD50" s="12">
        <f t="shared" si="17"/>
        <v>188</v>
      </c>
      <c r="AE50" s="18">
        <f t="shared" si="12"/>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3"/>
        <v>1</v>
      </c>
      <c r="AK50" s="12">
        <f t="shared" si="18"/>
        <v>1</v>
      </c>
      <c r="AL50" s="12">
        <f t="shared" si="19"/>
        <v>1</v>
      </c>
      <c r="AM50" s="12">
        <f t="shared" si="20"/>
        <v>1</v>
      </c>
    </row>
    <row r="51" spans="1:39" ht="12" customHeight="1" x14ac:dyDescent="0.25">
      <c r="A51" s="5">
        <f t="shared" si="1"/>
        <v>0</v>
      </c>
      <c r="B51" s="5">
        <f t="shared" si="2"/>
        <v>0</v>
      </c>
      <c r="C51" s="14">
        <f t="shared" si="14"/>
        <v>187</v>
      </c>
      <c r="F51" s="242">
        <f>VLOOKUP(C51,Blad1!$A:$D,4,0)</f>
        <v>213</v>
      </c>
      <c r="G51" s="67" t="str">
        <f t="shared" si="3"/>
        <v/>
      </c>
      <c r="H51" s="4" t="str">
        <f>IF(G51="I",$K51,IF(G51="II",$K51-SUM(H$8:H50),IF(G51="III",$K51-SUM(H$8:H50),IF(G51="IV",$K51-SUM(H$8:H50),IF(G51="V",1-SUM(H$8:H50)," ")))))</f>
        <v xml:space="preserve"> </v>
      </c>
      <c r="I51" s="68" t="str">
        <f t="shared" si="4"/>
        <v/>
      </c>
      <c r="J51" s="43" t="str">
        <f>IF(I51="A",$K51,IF(I51="B",$K51-SUM(J$8:J50),IF(I51="C",$K51-SUM(J$8:J50),IF(I51="D",$K51-SUM(J$8:J50),IF(I51="E",1-SUM(J$8:J50)," ")))))</f>
        <v xml:space="preserve"> </v>
      </c>
      <c r="K51" s="1">
        <f>IF(C$4=0,0,(SUM(D$8:D51)/C$4))</f>
        <v>0</v>
      </c>
      <c r="L51" s="9" t="str">
        <f t="shared" si="0"/>
        <v xml:space="preserve"> </v>
      </c>
      <c r="M51" s="2" t="str">
        <f>IF(U51=2,K51,IF(W51=2,K51-SUM(M$8:M50),IF(X51=2,K51-SUM(M$8:M50),IF(X50=2,1-SUM(M$8:M50)," "))))</f>
        <v xml:space="preserve"> </v>
      </c>
      <c r="N51" s="1" t="str">
        <f t="shared" si="5"/>
        <v xml:space="preserve"> </v>
      </c>
      <c r="P51" s="3" t="str">
        <f>IF(O51="Plus",$K51,IF(O51="Basis",$K51-SUM(P$8:P50),IF(O51="Breedte",$K51-SUM(P$8:P50),IF(O50="Breedte",1-SUM(P$8:P50)," "))))</f>
        <v xml:space="preserve"> </v>
      </c>
      <c r="Q51" s="57" t="str">
        <f t="shared" si="21"/>
        <v/>
      </c>
      <c r="R51" s="180">
        <f t="shared" si="6"/>
        <v>213</v>
      </c>
      <c r="S51" s="12">
        <f t="shared" si="16"/>
        <v>187</v>
      </c>
      <c r="T51" s="18">
        <f t="shared" si="7"/>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8"/>
        <v>1</v>
      </c>
      <c r="Z51" s="12">
        <f t="shared" si="9"/>
        <v>1</v>
      </c>
      <c r="AA51" s="12">
        <f t="shared" si="10"/>
        <v>1</v>
      </c>
      <c r="AB51" s="12">
        <f t="shared" si="11"/>
        <v>1</v>
      </c>
      <c r="AD51" s="12">
        <f t="shared" si="17"/>
        <v>187</v>
      </c>
      <c r="AE51" s="18">
        <f t="shared" si="12"/>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3"/>
        <v>1</v>
      </c>
      <c r="AK51" s="12">
        <f t="shared" si="18"/>
        <v>1</v>
      </c>
      <c r="AL51" s="12">
        <f t="shared" si="19"/>
        <v>1</v>
      </c>
      <c r="AM51" s="12">
        <f t="shared" si="20"/>
        <v>1</v>
      </c>
    </row>
    <row r="52" spans="1:39" ht="12" customHeight="1" x14ac:dyDescent="0.25">
      <c r="A52" s="5">
        <f t="shared" si="1"/>
        <v>0</v>
      </c>
      <c r="B52" s="5">
        <f t="shared" si="2"/>
        <v>20</v>
      </c>
      <c r="C52" s="14">
        <f t="shared" si="14"/>
        <v>186</v>
      </c>
      <c r="F52" s="242">
        <f>VLOOKUP(C52,Blad1!$A:$D,4,0)</f>
        <v>213</v>
      </c>
      <c r="G52" s="67" t="str">
        <f t="shared" si="3"/>
        <v>I</v>
      </c>
      <c r="H52" s="4">
        <f>IF(G52="I",$K52,IF(G52="II",$K52-SUM(H$8:H51),IF(G52="III",$K52-SUM(H$8:H51),IF(G52="IV",$K52-SUM(H$8:H51),IF(G52="V",1-SUM(H$8:H51)," ")))))</f>
        <v>0</v>
      </c>
      <c r="I52" s="68" t="str">
        <f t="shared" si="4"/>
        <v/>
      </c>
      <c r="J52" s="43" t="str">
        <f>IF(I52="A",$K52,IF(I52="B",$K52-SUM(J$8:J51),IF(I52="C",$K52-SUM(J$8:J51),IF(I52="D",$K52-SUM(J$8:J51),IF(I52="E",1-SUM(J$8:J51)," ")))))</f>
        <v xml:space="preserve"> </v>
      </c>
      <c r="K52" s="1">
        <f>IF(C$4=0,0,(SUM(D$8:D52)/C$4))</f>
        <v>0</v>
      </c>
      <c r="L52" s="9" t="str">
        <f t="shared" si="0"/>
        <v xml:space="preserve"> </v>
      </c>
      <c r="M52" s="2" t="str">
        <f>IF(U52=2,K52,IF(W52=2,K52-SUM(M$8:M51),IF(X52=2,K52-SUM(M$8:M51),IF(X51=2,1-SUM(M$8:M51)," "))))</f>
        <v xml:space="preserve"> </v>
      </c>
      <c r="N52" s="1" t="str">
        <f t="shared" si="5"/>
        <v xml:space="preserve"> </v>
      </c>
      <c r="P52" s="3" t="str">
        <f>IF(O52="Plus",$K52,IF(O52="Basis",$K52-SUM(P$8:P51),IF(O52="Breedte",$K52-SUM(P$8:P51),IF(O51="Breedte",1-SUM(P$8:P51)," "))))</f>
        <v xml:space="preserve"> </v>
      </c>
      <c r="Q52" s="57" t="str">
        <f t="shared" si="21"/>
        <v/>
      </c>
      <c r="R52" s="180">
        <f t="shared" si="6"/>
        <v>213</v>
      </c>
      <c r="S52" s="12">
        <f t="shared" si="16"/>
        <v>186</v>
      </c>
      <c r="T52" s="18">
        <f t="shared" si="7"/>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8"/>
        <v>1</v>
      </c>
      <c r="Z52" s="12">
        <f t="shared" si="9"/>
        <v>1</v>
      </c>
      <c r="AA52" s="12">
        <f t="shared" si="10"/>
        <v>1</v>
      </c>
      <c r="AB52" s="12">
        <f t="shared" si="11"/>
        <v>1</v>
      </c>
      <c r="AD52" s="12">
        <f t="shared" si="17"/>
        <v>186</v>
      </c>
      <c r="AE52" s="18">
        <f t="shared" si="12"/>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3"/>
        <v>1</v>
      </c>
      <c r="AK52" s="12">
        <f t="shared" si="18"/>
        <v>1</v>
      </c>
      <c r="AL52" s="12">
        <f t="shared" si="19"/>
        <v>1</v>
      </c>
      <c r="AM52" s="12">
        <f t="shared" si="20"/>
        <v>1</v>
      </c>
    </row>
    <row r="53" spans="1:39" ht="12" customHeight="1" x14ac:dyDescent="0.25">
      <c r="A53" s="5">
        <f t="shared" si="1"/>
        <v>0</v>
      </c>
      <c r="B53" s="5">
        <f t="shared" si="2"/>
        <v>0</v>
      </c>
      <c r="C53" s="14">
        <f t="shared" si="14"/>
        <v>185</v>
      </c>
      <c r="F53" s="242">
        <f>VLOOKUP(C53,Blad1!$A:$D,4,0)</f>
        <v>212</v>
      </c>
      <c r="G53" s="67" t="str">
        <f t="shared" si="3"/>
        <v/>
      </c>
      <c r="H53" s="4" t="str">
        <f>IF(G53="I",$K53,IF(G53="II",$K53-SUM(H$8:H52),IF(G53="III",$K53-SUM(H$8:H52),IF(G53="IV",$K53-SUM(H$8:H52),IF(G53="V",1-SUM(H$8:H52)," ")))))</f>
        <v xml:space="preserve"> </v>
      </c>
      <c r="I53" s="68" t="str">
        <f t="shared" si="4"/>
        <v/>
      </c>
      <c r="J53" s="43" t="str">
        <f>IF(I53="A",$K53,IF(I53="B",$K53-SUM(J$8:J52),IF(I53="C",$K53-SUM(J$8:J52),IF(I53="D",$K53-SUM(J$8:J52),IF(I53="E",1-SUM(J$8:J52)," ")))))</f>
        <v xml:space="preserve"> </v>
      </c>
      <c r="K53" s="1">
        <f>IF(C$4=0,0,(SUM(D$8:D53)/C$4))</f>
        <v>0</v>
      </c>
      <c r="L53" s="9" t="str">
        <f t="shared" si="0"/>
        <v xml:space="preserve"> </v>
      </c>
      <c r="M53" s="2" t="str">
        <f>IF(U53=2,K53,IF(W53=2,K53-SUM(M$8:M52),IF(X53=2,K53-SUM(M$8:M52),IF(X52=2,1-SUM(M$8:M52)," "))))</f>
        <v xml:space="preserve"> </v>
      </c>
      <c r="N53" s="1" t="str">
        <f t="shared" si="5"/>
        <v xml:space="preserve"> </v>
      </c>
      <c r="P53" s="3" t="str">
        <f>IF(O53="Plus",$K53,IF(O53="Basis",$K53-SUM(P$8:P52),IF(O53="Breedte",$K53-SUM(P$8:P52),IF(O52="Breedte",1-SUM(P$8:P52)," "))))</f>
        <v xml:space="preserve"> </v>
      </c>
      <c r="Q53" s="57" t="str">
        <f t="shared" si="21"/>
        <v/>
      </c>
      <c r="R53" s="180">
        <f t="shared" si="6"/>
        <v>212</v>
      </c>
      <c r="S53" s="12">
        <f t="shared" si="16"/>
        <v>185</v>
      </c>
      <c r="T53" s="18">
        <f t="shared" si="7"/>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8"/>
        <v>1</v>
      </c>
      <c r="Z53" s="12">
        <f t="shared" si="9"/>
        <v>1</v>
      </c>
      <c r="AA53" s="12">
        <f t="shared" si="10"/>
        <v>1</v>
      </c>
      <c r="AB53" s="12">
        <f t="shared" si="11"/>
        <v>1</v>
      </c>
      <c r="AD53" s="12">
        <f t="shared" si="17"/>
        <v>185</v>
      </c>
      <c r="AE53" s="18">
        <f t="shared" si="12"/>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3"/>
        <v>1</v>
      </c>
      <c r="AK53" s="12">
        <f t="shared" si="18"/>
        <v>1</v>
      </c>
      <c r="AL53" s="12">
        <f t="shared" si="19"/>
        <v>1</v>
      </c>
      <c r="AM53" s="12">
        <f t="shared" si="20"/>
        <v>1</v>
      </c>
    </row>
    <row r="54" spans="1:39" ht="12" customHeight="1" x14ac:dyDescent="0.25">
      <c r="A54" s="5">
        <f t="shared" si="1"/>
        <v>0</v>
      </c>
      <c r="B54" s="5">
        <f t="shared" si="2"/>
        <v>0</v>
      </c>
      <c r="C54" s="14">
        <f t="shared" si="14"/>
        <v>184</v>
      </c>
      <c r="F54" s="242">
        <f>VLOOKUP(C54,Blad1!$A:$D,4,0)</f>
        <v>211</v>
      </c>
      <c r="G54" s="67" t="str">
        <f t="shared" si="3"/>
        <v/>
      </c>
      <c r="H54" s="4" t="str">
        <f>IF(G54="I",$K54,IF(G54="II",$K54-SUM(H$8:H53),IF(G54="III",$K54-SUM(H$8:H53),IF(G54="IV",$K54-SUM(H$8:H53),IF(G54="V",1-SUM(H$8:H53)," ")))))</f>
        <v xml:space="preserve"> </v>
      </c>
      <c r="I54" s="68" t="str">
        <f t="shared" si="4"/>
        <v/>
      </c>
      <c r="J54" s="43" t="str">
        <f>IF(I54="A",$K54,IF(I54="B",$K54-SUM(J$8:J53),IF(I54="C",$K54-SUM(J$8:J53),IF(I54="D",$K54-SUM(J$8:J53),IF(I54="E",1-SUM(J$8:J53)," ")))))</f>
        <v xml:space="preserve"> </v>
      </c>
      <c r="K54" s="1">
        <f>IF(C$4=0,0,(SUM(D$8:D54)/C$4))</f>
        <v>0</v>
      </c>
      <c r="L54" s="9" t="str">
        <f t="shared" si="0"/>
        <v xml:space="preserve"> </v>
      </c>
      <c r="M54" s="2" t="str">
        <f>IF(U54=2,K54,IF(W54=2,K54-SUM(M$8:M53),IF(X54=2,K54-SUM(M$8:M53),IF(X53=2,1-SUM(M$8:M53)," "))))</f>
        <v xml:space="preserve"> </v>
      </c>
      <c r="N54" s="1" t="str">
        <f t="shared" si="5"/>
        <v xml:space="preserve"> </v>
      </c>
      <c r="P54" s="3" t="str">
        <f>IF(O54="Plus",$K54,IF(O54="Basis",$K54-SUM(P$8:P53),IF(O54="Breedte",$K54-SUM(P$8:P53),IF(O53="Breedte",1-SUM(P$8:P53)," "))))</f>
        <v xml:space="preserve"> </v>
      </c>
      <c r="Q54" s="57" t="str">
        <f t="shared" si="21"/>
        <v/>
      </c>
      <c r="R54" s="180">
        <f t="shared" si="6"/>
        <v>211</v>
      </c>
      <c r="S54" s="12">
        <f t="shared" si="16"/>
        <v>184</v>
      </c>
      <c r="T54" s="18">
        <f t="shared" si="7"/>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8"/>
        <v>1</v>
      </c>
      <c r="Z54" s="12">
        <f t="shared" si="9"/>
        <v>1</v>
      </c>
      <c r="AA54" s="12">
        <f t="shared" si="10"/>
        <v>1</v>
      </c>
      <c r="AB54" s="12">
        <f t="shared" si="11"/>
        <v>1</v>
      </c>
      <c r="AD54" s="12">
        <f t="shared" si="17"/>
        <v>184</v>
      </c>
      <c r="AE54" s="18">
        <f t="shared" si="12"/>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3"/>
        <v>1</v>
      </c>
      <c r="AK54" s="12">
        <f t="shared" si="18"/>
        <v>1</v>
      </c>
      <c r="AL54" s="12">
        <f t="shared" si="19"/>
        <v>1</v>
      </c>
      <c r="AM54" s="12">
        <f t="shared" si="20"/>
        <v>1</v>
      </c>
    </row>
    <row r="55" spans="1:39" ht="12" customHeight="1" x14ac:dyDescent="0.25">
      <c r="A55" s="5">
        <f t="shared" si="1"/>
        <v>0</v>
      </c>
      <c r="B55" s="5">
        <f t="shared" si="2"/>
        <v>0</v>
      </c>
      <c r="C55" s="14">
        <f t="shared" si="14"/>
        <v>183</v>
      </c>
      <c r="F55" s="242">
        <f>VLOOKUP(C55,Blad1!$A:$D,4,0)</f>
        <v>211</v>
      </c>
      <c r="G55" s="67" t="str">
        <f t="shared" si="3"/>
        <v/>
      </c>
      <c r="H55" s="4" t="str">
        <f>IF(G55="I",$K55,IF(G55="II",$K55-SUM(H$8:H54),IF(G55="III",$K55-SUM(H$8:H54),IF(G55="IV",$K55-SUM(H$8:H54),IF(G55="V",1-SUM(H$8:H54)," ")))))</f>
        <v xml:space="preserve"> </v>
      </c>
      <c r="I55" s="68" t="str">
        <f t="shared" si="4"/>
        <v/>
      </c>
      <c r="J55" s="43" t="str">
        <f>IF(I55="A",$K55,IF(I55="B",$K55-SUM(J$8:J54),IF(I55="C",$K55-SUM(J$8:J54),IF(I55="D",$K55-SUM(J$8:J54),IF(I55="E",1-SUM(J$8:J54)," ")))))</f>
        <v xml:space="preserve"> </v>
      </c>
      <c r="K55" s="1">
        <f>IF(C$4=0,0,(SUM(D$8:D55)/C$4))</f>
        <v>0</v>
      </c>
      <c r="L55" s="9" t="str">
        <f t="shared" si="0"/>
        <v xml:space="preserve"> </v>
      </c>
      <c r="M55" s="2" t="str">
        <f>IF(U55=2,K55,IF(W55=2,K55-SUM(M$8:M54),IF(X55=2,K55-SUM(M$8:M54),IF(X54=2,1-SUM(M$8:M54)," "))))</f>
        <v xml:space="preserve"> </v>
      </c>
      <c r="N55" s="1" t="str">
        <f t="shared" si="5"/>
        <v xml:space="preserve"> </v>
      </c>
      <c r="P55" s="3" t="str">
        <f>IF(O55="Plus",$K55,IF(O55="Basis",$K55-SUM(P$8:P54),IF(O55="Breedte",$K55-SUM(P$8:P54),IF(O54="Breedte",1-SUM(P$8:P54)," "))))</f>
        <v xml:space="preserve"> </v>
      </c>
      <c r="Q55" s="57" t="str">
        <f t="shared" si="21"/>
        <v/>
      </c>
      <c r="R55" s="180">
        <f t="shared" si="6"/>
        <v>211</v>
      </c>
      <c r="S55" s="12">
        <f t="shared" si="16"/>
        <v>183</v>
      </c>
      <c r="T55" s="18">
        <f t="shared" si="7"/>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8"/>
        <v>1</v>
      </c>
      <c r="Z55" s="12">
        <f t="shared" si="9"/>
        <v>1</v>
      </c>
      <c r="AA55" s="12">
        <f t="shared" si="10"/>
        <v>1</v>
      </c>
      <c r="AB55" s="12">
        <f t="shared" si="11"/>
        <v>1</v>
      </c>
      <c r="AD55" s="12">
        <f t="shared" si="17"/>
        <v>183</v>
      </c>
      <c r="AE55" s="18">
        <f t="shared" si="12"/>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3"/>
        <v>1</v>
      </c>
      <c r="AK55" s="12">
        <f t="shared" si="18"/>
        <v>1</v>
      </c>
      <c r="AL55" s="12">
        <f t="shared" si="19"/>
        <v>1</v>
      </c>
      <c r="AM55" s="12">
        <f t="shared" si="20"/>
        <v>1</v>
      </c>
    </row>
    <row r="56" spans="1:39" ht="12" customHeight="1" x14ac:dyDescent="0.25">
      <c r="A56" s="5">
        <f t="shared" si="1"/>
        <v>0</v>
      </c>
      <c r="B56" s="5">
        <f t="shared" si="2"/>
        <v>0</v>
      </c>
      <c r="C56" s="14">
        <f t="shared" si="14"/>
        <v>182</v>
      </c>
      <c r="F56" s="242">
        <f>VLOOKUP(C56,Blad1!$A:$D,4,0)</f>
        <v>210</v>
      </c>
      <c r="G56" s="67" t="str">
        <f t="shared" si="3"/>
        <v/>
      </c>
      <c r="H56" s="4" t="str">
        <f>IF(G56="I",$K56,IF(G56="II",$K56-SUM(H$8:H55),IF(G56="III",$K56-SUM(H$8:H55),IF(G56="IV",$K56-SUM(H$8:H55),IF(G56="V",1-SUM(H$8:H55)," ")))))</f>
        <v xml:space="preserve"> </v>
      </c>
      <c r="I56" s="68" t="str">
        <f t="shared" si="4"/>
        <v/>
      </c>
      <c r="J56" s="43" t="str">
        <f>IF(I56="A",$K56,IF(I56="B",$K56-SUM(J$8:J55),IF(I56="C",$K56-SUM(J$8:J55),IF(I56="D",$K56-SUM(J$8:J55),IF(I56="E",1-SUM(J$8:J55)," ")))))</f>
        <v xml:space="preserve"> </v>
      </c>
      <c r="K56" s="1">
        <f>IF(C$4=0,0,(SUM(D$8:D56)/C$4))</f>
        <v>0</v>
      </c>
      <c r="L56" s="9" t="str">
        <f t="shared" si="0"/>
        <v xml:space="preserve"> </v>
      </c>
      <c r="M56" s="2" t="str">
        <f>IF(U56=2,K56,IF(W56=2,K56-SUM(M$8:M55),IF(X56=2,K56-SUM(M$8:M55),IF(X55=2,1-SUM(M$8:M55)," "))))</f>
        <v xml:space="preserve"> </v>
      </c>
      <c r="N56" s="1" t="str">
        <f t="shared" si="5"/>
        <v xml:space="preserve"> </v>
      </c>
      <c r="P56" s="3" t="str">
        <f>IF(O56="Plus",$K56,IF(O56="Basis",$K56-SUM(P$8:P55),IF(O56="Breedte",$K56-SUM(P$8:P55),IF(O55="Breedte",1-SUM(P$8:P55)," "))))</f>
        <v xml:space="preserve"> </v>
      </c>
      <c r="Q56" s="57" t="str">
        <f t="shared" si="21"/>
        <v/>
      </c>
      <c r="R56" s="180">
        <f t="shared" si="6"/>
        <v>210</v>
      </c>
      <c r="S56" s="12">
        <f t="shared" si="16"/>
        <v>182</v>
      </c>
      <c r="T56" s="18">
        <f t="shared" si="7"/>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8"/>
        <v>1</v>
      </c>
      <c r="Z56" s="12">
        <f t="shared" si="9"/>
        <v>1</v>
      </c>
      <c r="AA56" s="12">
        <f t="shared" si="10"/>
        <v>1</v>
      </c>
      <c r="AB56" s="12">
        <f t="shared" si="11"/>
        <v>1</v>
      </c>
      <c r="AD56" s="12">
        <f t="shared" si="17"/>
        <v>182</v>
      </c>
      <c r="AE56" s="18">
        <f t="shared" si="12"/>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3"/>
        <v>1</v>
      </c>
      <c r="AK56" s="12">
        <f t="shared" si="18"/>
        <v>1</v>
      </c>
      <c r="AL56" s="12">
        <f t="shared" si="19"/>
        <v>1</v>
      </c>
      <c r="AM56" s="12">
        <f t="shared" si="20"/>
        <v>1</v>
      </c>
    </row>
    <row r="57" spans="1:39" ht="12" customHeight="1" x14ac:dyDescent="0.25">
      <c r="A57" s="5">
        <f t="shared" si="1"/>
        <v>0</v>
      </c>
      <c r="B57" s="5">
        <f t="shared" si="2"/>
        <v>0</v>
      </c>
      <c r="C57" s="14">
        <f t="shared" si="14"/>
        <v>181</v>
      </c>
      <c r="F57" s="242">
        <f>VLOOKUP(C57,Blad1!$A:$D,4,0)</f>
        <v>210</v>
      </c>
      <c r="G57" s="67" t="str">
        <f t="shared" si="3"/>
        <v/>
      </c>
      <c r="H57" s="4" t="str">
        <f>IF(G57="I",$K57,IF(G57="II",$K57-SUM(H$8:H56),IF(G57="III",$K57-SUM(H$8:H56),IF(G57="IV",$K57-SUM(H$8:H56),IF(G57="V",1-SUM(H$8:H56)," ")))))</f>
        <v xml:space="preserve"> </v>
      </c>
      <c r="I57" s="68" t="str">
        <f t="shared" si="4"/>
        <v/>
      </c>
      <c r="J57" s="43" t="str">
        <f>IF(I57="A",$K57,IF(I57="B",$K57-SUM(J$8:J56),IF(I57="C",$K57-SUM(J$8:J56),IF(I57="D",$K57-SUM(J$8:J56),IF(I57="E",1-SUM(J$8:J56)," ")))))</f>
        <v xml:space="preserve"> </v>
      </c>
      <c r="K57" s="1">
        <f>IF(C$4=0,0,(SUM(D$8:D57)/C$4))</f>
        <v>0</v>
      </c>
      <c r="L57" s="9" t="str">
        <f t="shared" si="0"/>
        <v xml:space="preserve"> </v>
      </c>
      <c r="M57" s="2" t="str">
        <f>IF(U57=2,K57,IF(W57=2,K57-SUM(M$8:M56),IF(X57=2,K57-SUM(M$8:M56),IF(X56=2,1-SUM(M$8:M56)," "))))</f>
        <v xml:space="preserve"> </v>
      </c>
      <c r="N57" s="1" t="str">
        <f t="shared" si="5"/>
        <v xml:space="preserve"> </v>
      </c>
      <c r="P57" s="3" t="str">
        <f>IF(O57="Plus",$K57,IF(O57="Basis",$K57-SUM(P$8:P56),IF(O57="Breedte",$K57-SUM(P$8:P56),IF(O56="Breedte",1-SUM(P$8:P56)," "))))</f>
        <v xml:space="preserve"> </v>
      </c>
      <c r="Q57" s="57" t="str">
        <f t="shared" si="21"/>
        <v/>
      </c>
      <c r="R57" s="180">
        <f t="shared" si="6"/>
        <v>210</v>
      </c>
      <c r="S57" s="12">
        <f t="shared" si="16"/>
        <v>181</v>
      </c>
      <c r="T57" s="18">
        <f t="shared" si="7"/>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8"/>
        <v>1</v>
      </c>
      <c r="Z57" s="12">
        <f t="shared" si="9"/>
        <v>1</v>
      </c>
      <c r="AA57" s="12">
        <f t="shared" si="10"/>
        <v>1</v>
      </c>
      <c r="AB57" s="12">
        <f t="shared" si="11"/>
        <v>1</v>
      </c>
      <c r="AD57" s="12">
        <f t="shared" si="17"/>
        <v>181</v>
      </c>
      <c r="AE57" s="18">
        <f t="shared" si="12"/>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3"/>
        <v>1</v>
      </c>
      <c r="AK57" s="12">
        <f t="shared" si="18"/>
        <v>1</v>
      </c>
      <c r="AL57" s="12">
        <f t="shared" si="19"/>
        <v>1</v>
      </c>
      <c r="AM57" s="12">
        <f t="shared" si="20"/>
        <v>1</v>
      </c>
    </row>
    <row r="58" spans="1:39" ht="12" customHeight="1" x14ac:dyDescent="0.25">
      <c r="A58" s="5">
        <f t="shared" si="1"/>
        <v>0</v>
      </c>
      <c r="B58" s="5">
        <f t="shared" si="2"/>
        <v>0</v>
      </c>
      <c r="C58" s="14">
        <f t="shared" si="14"/>
        <v>180</v>
      </c>
      <c r="F58" s="242">
        <f>VLOOKUP(C58,Blad1!$A:$D,4,0)</f>
        <v>209</v>
      </c>
      <c r="G58" s="67" t="str">
        <f t="shared" si="3"/>
        <v/>
      </c>
      <c r="H58" s="4" t="str">
        <f>IF(G58="I",$K58,IF(G58="II",$K58-SUM(H$8:H57),IF(G58="III",$K58-SUM(H$8:H57),IF(G58="IV",$K58-SUM(H$8:H57),IF(G58="V",1-SUM(H$8:H57)," ")))))</f>
        <v xml:space="preserve"> </v>
      </c>
      <c r="I58" s="68" t="str">
        <f t="shared" si="4"/>
        <v/>
      </c>
      <c r="J58" s="43" t="str">
        <f>IF(I58="A",$K58,IF(I58="B",$K58-SUM(J$8:J57),IF(I58="C",$K58-SUM(J$8:J57),IF(I58="D",$K58-SUM(J$8:J57),IF(I58="E",1-SUM(J$8:J57)," ")))))</f>
        <v xml:space="preserve"> </v>
      </c>
      <c r="K58" s="1">
        <f>IF(C$4=0,0,(SUM(D$8:D58)/C$4))</f>
        <v>0</v>
      </c>
      <c r="L58" s="9" t="str">
        <f t="shared" si="0"/>
        <v xml:space="preserve"> </v>
      </c>
      <c r="M58" s="2" t="str">
        <f>IF(U58=2,K58,IF(W58=2,K58-SUM(M$8:M57),IF(X58=2,K58-SUM(M$8:M57),IF(X57=2,1-SUM(M$8:M57)," "))))</f>
        <v xml:space="preserve"> </v>
      </c>
      <c r="N58" s="1" t="str">
        <f t="shared" si="5"/>
        <v xml:space="preserve"> </v>
      </c>
      <c r="P58" s="3" t="str">
        <f>IF(O58="Plus",$K58,IF(O58="Basis",$K58-SUM(P$8:P57),IF(O58="Breedte",$K58-SUM(P$8:P57),IF(O57="Breedte",1-SUM(P$8:P57)," "))))</f>
        <v xml:space="preserve"> </v>
      </c>
      <c r="Q58" s="57" t="str">
        <f t="shared" si="21"/>
        <v/>
      </c>
      <c r="R58" s="180">
        <f t="shared" si="6"/>
        <v>209</v>
      </c>
      <c r="S58" s="12">
        <f t="shared" si="16"/>
        <v>180</v>
      </c>
      <c r="T58" s="18">
        <f t="shared" si="7"/>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8"/>
        <v>1</v>
      </c>
      <c r="Z58" s="12">
        <f t="shared" si="9"/>
        <v>1</v>
      </c>
      <c r="AA58" s="12">
        <f t="shared" si="10"/>
        <v>1</v>
      </c>
      <c r="AB58" s="12">
        <f t="shared" si="11"/>
        <v>1</v>
      </c>
      <c r="AD58" s="12">
        <f t="shared" si="17"/>
        <v>180</v>
      </c>
      <c r="AE58" s="18">
        <f t="shared" si="12"/>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3"/>
        <v>1</v>
      </c>
      <c r="AK58" s="12">
        <f t="shared" si="18"/>
        <v>1</v>
      </c>
      <c r="AL58" s="12">
        <f t="shared" si="19"/>
        <v>1</v>
      </c>
      <c r="AM58" s="12">
        <f t="shared" si="20"/>
        <v>1</v>
      </c>
    </row>
    <row r="59" spans="1:39" ht="12" customHeight="1" x14ac:dyDescent="0.25">
      <c r="A59" s="5">
        <f t="shared" si="1"/>
        <v>0</v>
      </c>
      <c r="B59" s="5">
        <f t="shared" si="2"/>
        <v>0</v>
      </c>
      <c r="C59" s="14">
        <f t="shared" si="14"/>
        <v>179</v>
      </c>
      <c r="F59" s="242">
        <f>VLOOKUP(C59,Blad1!$A:$D,4,0)</f>
        <v>209</v>
      </c>
      <c r="G59" s="67" t="str">
        <f t="shared" si="3"/>
        <v/>
      </c>
      <c r="H59" s="4" t="str">
        <f>IF(G59="I",$K59,IF(G59="II",$K59-SUM(H$8:H58),IF(G59="III",$K59-SUM(H$8:H58),IF(G59="IV",$K59-SUM(H$8:H58),IF(G59="V",1-SUM(H$8:H58)," ")))))</f>
        <v xml:space="preserve"> </v>
      </c>
      <c r="I59" s="68" t="str">
        <f t="shared" si="4"/>
        <v/>
      </c>
      <c r="J59" s="43" t="str">
        <f>IF(I59="A",$K59,IF(I59="B",$K59-SUM(J$8:J58),IF(I59="C",$K59-SUM(J$8:J58),IF(I59="D",$K59-SUM(J$8:J58),IF(I59="E",1-SUM(J$8:J58)," ")))))</f>
        <v xml:space="preserve"> </v>
      </c>
      <c r="K59" s="1">
        <f>IF(C$4=0,0,(SUM(D$8:D59)/C$4))</f>
        <v>0</v>
      </c>
      <c r="L59" s="9" t="str">
        <f t="shared" si="0"/>
        <v xml:space="preserve"> </v>
      </c>
      <c r="M59" s="2" t="str">
        <f>IF(U59=2,K59,IF(W59=2,K59-SUM(M$8:M58),IF(X59=2,K59-SUM(M$8:M58),IF(X58=2,1-SUM(M$8:M58)," "))))</f>
        <v xml:space="preserve"> </v>
      </c>
      <c r="N59" s="1" t="str">
        <f t="shared" si="5"/>
        <v xml:space="preserve"> </v>
      </c>
      <c r="P59" s="3" t="str">
        <f>IF(O59="Plus",$K59,IF(O59="Basis",$K59-SUM(P$8:P58),IF(O59="Breedte",$K59-SUM(P$8:P58),IF(O58="Breedte",1-SUM(P$8:P58)," "))))</f>
        <v xml:space="preserve"> </v>
      </c>
      <c r="Q59" s="57" t="str">
        <f t="shared" si="21"/>
        <v/>
      </c>
      <c r="R59" s="180">
        <f t="shared" si="6"/>
        <v>209</v>
      </c>
      <c r="S59" s="12">
        <f t="shared" si="16"/>
        <v>179</v>
      </c>
      <c r="T59" s="18">
        <f t="shared" si="7"/>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8"/>
        <v>1</v>
      </c>
      <c r="Z59" s="12">
        <f t="shared" si="9"/>
        <v>1</v>
      </c>
      <c r="AA59" s="12">
        <f t="shared" si="10"/>
        <v>1</v>
      </c>
      <c r="AB59" s="12">
        <f t="shared" si="11"/>
        <v>1</v>
      </c>
      <c r="AD59" s="12">
        <f t="shared" si="17"/>
        <v>179</v>
      </c>
      <c r="AE59" s="18">
        <f t="shared" si="12"/>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3"/>
        <v>1</v>
      </c>
      <c r="AK59" s="12">
        <f t="shared" si="18"/>
        <v>1</v>
      </c>
      <c r="AL59" s="12">
        <f t="shared" si="19"/>
        <v>1</v>
      </c>
      <c r="AM59" s="12">
        <f t="shared" si="20"/>
        <v>1</v>
      </c>
    </row>
    <row r="60" spans="1:39" ht="12" customHeight="1" x14ac:dyDescent="0.25">
      <c r="A60" s="5">
        <f t="shared" si="1"/>
        <v>0</v>
      </c>
      <c r="B60" s="5">
        <f t="shared" si="2"/>
        <v>0</v>
      </c>
      <c r="C60" s="14">
        <f t="shared" si="14"/>
        <v>178</v>
      </c>
      <c r="F60" s="242">
        <f>VLOOKUP(C60,Blad1!$A:$D,4,0)</f>
        <v>208</v>
      </c>
      <c r="G60" s="67" t="str">
        <f t="shared" si="3"/>
        <v/>
      </c>
      <c r="H60" s="4" t="str">
        <f>IF(G60="I",$K60,IF(G60="II",$K60-SUM(H$8:H59),IF(G60="III",$K60-SUM(H$8:H59),IF(G60="IV",$K60-SUM(H$8:H59),IF(G60="V",1-SUM(H$8:H59)," ")))))</f>
        <v xml:space="preserve"> </v>
      </c>
      <c r="I60" s="68" t="str">
        <f t="shared" si="4"/>
        <v/>
      </c>
      <c r="J60" s="43" t="str">
        <f>IF(I60="A",$K60,IF(I60="B",$K60-SUM(J$8:J59),IF(I60="C",$K60-SUM(J$8:J59),IF(I60="D",$K60-SUM(J$8:J59),IF(I60="E",1-SUM(J$8:J59)," ")))))</f>
        <v xml:space="preserve"> </v>
      </c>
      <c r="K60" s="1">
        <f>IF(C$4=0,0,(SUM(D$8:D60)/C$4))</f>
        <v>0</v>
      </c>
      <c r="L60" s="9" t="str">
        <f t="shared" si="0"/>
        <v xml:space="preserve"> </v>
      </c>
      <c r="M60" s="2" t="str">
        <f>IF(U60=2,K60,IF(W60=2,K60-SUM(M$8:M59),IF(X60=2,K60-SUM(M$8:M59),IF(X59=2,1-SUM(M$8:M59)," "))))</f>
        <v xml:space="preserve"> </v>
      </c>
      <c r="N60" s="1" t="str">
        <f t="shared" si="5"/>
        <v xml:space="preserve"> </v>
      </c>
      <c r="P60" s="3" t="str">
        <f>IF(O60="Plus",$K60,IF(O60="Basis",$K60-SUM(P$8:P59),IF(O60="Breedte",$K60-SUM(P$8:P59),IF(O59="Breedte",1-SUM(P$8:P59)," "))))</f>
        <v xml:space="preserve"> </v>
      </c>
      <c r="Q60" s="57" t="str">
        <f t="shared" si="21"/>
        <v/>
      </c>
      <c r="R60" s="180">
        <f t="shared" si="6"/>
        <v>208</v>
      </c>
      <c r="S60" s="12">
        <f t="shared" si="16"/>
        <v>178</v>
      </c>
      <c r="T60" s="18">
        <f t="shared" si="7"/>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8"/>
        <v>1</v>
      </c>
      <c r="Z60" s="12">
        <f t="shared" si="9"/>
        <v>1</v>
      </c>
      <c r="AA60" s="12">
        <f t="shared" si="10"/>
        <v>1</v>
      </c>
      <c r="AB60" s="12">
        <f t="shared" si="11"/>
        <v>1</v>
      </c>
      <c r="AD60" s="12">
        <f t="shared" si="17"/>
        <v>178</v>
      </c>
      <c r="AE60" s="18">
        <f t="shared" si="12"/>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3"/>
        <v>1</v>
      </c>
      <c r="AK60" s="12">
        <f t="shared" si="18"/>
        <v>1</v>
      </c>
      <c r="AL60" s="12">
        <f t="shared" si="19"/>
        <v>1</v>
      </c>
      <c r="AM60" s="12">
        <f t="shared" si="20"/>
        <v>1</v>
      </c>
    </row>
    <row r="61" spans="1:39" ht="12" customHeight="1" x14ac:dyDescent="0.25">
      <c r="A61" s="5">
        <f t="shared" si="1"/>
        <v>0</v>
      </c>
      <c r="B61" s="5">
        <f t="shared" si="2"/>
        <v>0</v>
      </c>
      <c r="C61" s="14">
        <f t="shared" si="14"/>
        <v>177</v>
      </c>
      <c r="F61" s="242">
        <f>VLOOKUP(C61,Blad1!$A:$D,4,0)</f>
        <v>208</v>
      </c>
      <c r="G61" s="67" t="str">
        <f t="shared" si="3"/>
        <v/>
      </c>
      <c r="H61" s="4" t="str">
        <f>IF(G61="I",$K61,IF(G61="II",$K61-SUM(H$8:H60),IF(G61="III",$K61-SUM(H$8:H60),IF(G61="IV",$K61-SUM(H$8:H60),IF(G61="V",1-SUM(H$8:H60)," ")))))</f>
        <v xml:space="preserve"> </v>
      </c>
      <c r="I61" s="68" t="str">
        <f t="shared" si="4"/>
        <v/>
      </c>
      <c r="J61" s="43" t="str">
        <f>IF(I61="A",$K61,IF(I61="B",$K61-SUM(J$8:J60),IF(I61="C",$K61-SUM(J$8:J60),IF(I61="D",$K61-SUM(J$8:J60),IF(I61="E",1-SUM(J$8:J60)," ")))))</f>
        <v xml:space="preserve"> </v>
      </c>
      <c r="K61" s="1">
        <f>IF(C$4=0,0,(SUM(D$8:D61)/C$4))</f>
        <v>0</v>
      </c>
      <c r="L61" s="9" t="str">
        <f t="shared" si="0"/>
        <v xml:space="preserve"> </v>
      </c>
      <c r="M61" s="2" t="str">
        <f>IF(U61=2,K61,IF(W61=2,K61-SUM(M$8:M60),IF(X61=2,K61-SUM(M$8:M60),IF(X60=2,1-SUM(M$8:M60)," "))))</f>
        <v xml:space="preserve"> </v>
      </c>
      <c r="N61" s="1" t="str">
        <f t="shared" si="5"/>
        <v xml:space="preserve"> </v>
      </c>
      <c r="P61" s="3" t="str">
        <f>IF(O61="Plus",$K61,IF(O61="Basis",$K61-SUM(P$8:P60),IF(O61="Breedte",$K61-SUM(P$8:P60),IF(O60="Breedte",1-SUM(P$8:P60)," "))))</f>
        <v xml:space="preserve"> </v>
      </c>
      <c r="Q61" s="57" t="str">
        <f t="shared" si="21"/>
        <v/>
      </c>
      <c r="R61" s="180">
        <f t="shared" si="6"/>
        <v>208</v>
      </c>
      <c r="S61" s="12">
        <f t="shared" si="16"/>
        <v>177</v>
      </c>
      <c r="T61" s="18">
        <f t="shared" si="7"/>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8"/>
        <v>1</v>
      </c>
      <c r="Z61" s="12">
        <f t="shared" si="9"/>
        <v>1</v>
      </c>
      <c r="AA61" s="12">
        <f t="shared" si="10"/>
        <v>1</v>
      </c>
      <c r="AB61" s="12">
        <f t="shared" si="11"/>
        <v>1</v>
      </c>
      <c r="AD61" s="12">
        <f t="shared" si="17"/>
        <v>177</v>
      </c>
      <c r="AE61" s="18">
        <f t="shared" si="12"/>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3"/>
        <v>1</v>
      </c>
      <c r="AK61" s="12">
        <f t="shared" si="18"/>
        <v>1</v>
      </c>
      <c r="AL61" s="12">
        <f t="shared" si="19"/>
        <v>1</v>
      </c>
      <c r="AM61" s="12">
        <f t="shared" si="20"/>
        <v>1</v>
      </c>
    </row>
    <row r="62" spans="1:39" ht="12" customHeight="1" x14ac:dyDescent="0.25">
      <c r="A62" s="5">
        <f t="shared" si="1"/>
        <v>0</v>
      </c>
      <c r="B62" s="5">
        <f t="shared" si="2"/>
        <v>0</v>
      </c>
      <c r="C62" s="14">
        <f t="shared" si="14"/>
        <v>176</v>
      </c>
      <c r="F62" s="242">
        <f>VLOOKUP(C62,Blad1!$A:$D,4,0)</f>
        <v>207</v>
      </c>
      <c r="G62" s="67" t="str">
        <f t="shared" si="3"/>
        <v/>
      </c>
      <c r="H62" s="4" t="str">
        <f>IF(G62="I",$K62,IF(G62="II",$K62-SUM(H$8:H61),IF(G62="III",$K62-SUM(H$8:H61),IF(G62="IV",$K62-SUM(H$8:H61),IF(G62="V",1-SUM(H$8:H61)," ")))))</f>
        <v xml:space="preserve"> </v>
      </c>
      <c r="I62" s="68" t="str">
        <f t="shared" si="4"/>
        <v/>
      </c>
      <c r="J62" s="43" t="str">
        <f>IF(I62="A",$K62,IF(I62="B",$K62-SUM(J$8:J61),IF(I62="C",$K62-SUM(J$8:J61),IF(I62="D",$K62-SUM(J$8:J61),IF(I62="E",1-SUM(J$8:J61)," ")))))</f>
        <v xml:space="preserve"> </v>
      </c>
      <c r="K62" s="1">
        <f>IF(C$4=0,0,(SUM(D$8:D62)/C$4))</f>
        <v>0</v>
      </c>
      <c r="L62" s="9" t="str">
        <f t="shared" si="0"/>
        <v xml:space="preserve"> </v>
      </c>
      <c r="M62" s="2" t="str">
        <f>IF(U62=2,K62,IF(W62=2,K62-SUM(M$8:M61),IF(X62=2,K62-SUM(M$8:M61),IF(X61=2,1-SUM(M$8:M61)," "))))</f>
        <v xml:space="preserve"> </v>
      </c>
      <c r="N62" s="1" t="str">
        <f t="shared" si="5"/>
        <v xml:space="preserve"> </v>
      </c>
      <c r="P62" s="3" t="str">
        <f>IF(O62="Plus",$K62,IF(O62="Basis",$K62-SUM(P$8:P61),IF(O62="Breedte",$K62-SUM(P$8:P61),IF(O61="Breedte",1-SUM(P$8:P61)," "))))</f>
        <v xml:space="preserve"> </v>
      </c>
      <c r="Q62" s="57" t="str">
        <f t="shared" si="21"/>
        <v/>
      </c>
      <c r="R62" s="180">
        <f t="shared" si="6"/>
        <v>207</v>
      </c>
      <c r="S62" s="12">
        <f t="shared" si="16"/>
        <v>176</v>
      </c>
      <c r="T62" s="18">
        <f t="shared" si="7"/>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8"/>
        <v>1</v>
      </c>
      <c r="Z62" s="12">
        <f t="shared" si="9"/>
        <v>1</v>
      </c>
      <c r="AA62" s="12">
        <f t="shared" si="10"/>
        <v>1</v>
      </c>
      <c r="AB62" s="12">
        <f t="shared" si="11"/>
        <v>1</v>
      </c>
      <c r="AD62" s="12">
        <f t="shared" si="17"/>
        <v>176</v>
      </c>
      <c r="AE62" s="18">
        <f t="shared" si="12"/>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3"/>
        <v>1</v>
      </c>
      <c r="AK62" s="12">
        <f t="shared" si="18"/>
        <v>1</v>
      </c>
      <c r="AL62" s="12">
        <f t="shared" si="19"/>
        <v>1</v>
      </c>
      <c r="AM62" s="12">
        <f t="shared" si="20"/>
        <v>1</v>
      </c>
    </row>
    <row r="63" spans="1:39" ht="12" customHeight="1" x14ac:dyDescent="0.25">
      <c r="A63" s="5">
        <f t="shared" si="1"/>
        <v>0</v>
      </c>
      <c r="B63" s="5">
        <f t="shared" si="2"/>
        <v>0</v>
      </c>
      <c r="C63" s="14">
        <f t="shared" si="14"/>
        <v>175</v>
      </c>
      <c r="F63" s="242">
        <f>VLOOKUP(C63,Blad1!$A:$D,4,0)</f>
        <v>206</v>
      </c>
      <c r="G63" s="67" t="str">
        <f t="shared" si="3"/>
        <v/>
      </c>
      <c r="H63" s="4" t="str">
        <f>IF(G63="I",$K63,IF(G63="II",$K63-SUM(H$8:H62),IF(G63="III",$K63-SUM(H$8:H62),IF(G63="IV",$K63-SUM(H$8:H62),IF(G63="V",1-SUM(H$8:H62)," ")))))</f>
        <v xml:space="preserve"> </v>
      </c>
      <c r="I63" s="68" t="str">
        <f t="shared" si="4"/>
        <v/>
      </c>
      <c r="J63" s="43" t="str">
        <f>IF(I63="A",$K63,IF(I63="B",$K63-SUM(J$8:J62),IF(I63="C",$K63-SUM(J$8:J62),IF(I63="D",$K63-SUM(J$8:J62),IF(I63="E",1-SUM(J$8:J62)," ")))))</f>
        <v xml:space="preserve"> </v>
      </c>
      <c r="K63" s="1">
        <f>IF(C$4=0,0,(SUM(D$8:D63)/C$4))</f>
        <v>0</v>
      </c>
      <c r="L63" s="9" t="str">
        <f t="shared" si="0"/>
        <v xml:space="preserve"> </v>
      </c>
      <c r="M63" s="2" t="str">
        <f>IF(U63=2,K63,IF(W63=2,K63-SUM(M$8:M62),IF(X63=2,K63-SUM(M$8:M62),IF(X62=2,1-SUM(M$8:M62)," "))))</f>
        <v xml:space="preserve"> </v>
      </c>
      <c r="N63" s="1" t="str">
        <f t="shared" si="5"/>
        <v xml:space="preserve"> </v>
      </c>
      <c r="P63" s="3" t="str">
        <f>IF(O63="Plus",$K63,IF(O63="Basis",$K63-SUM(P$8:P62),IF(O63="Breedte",$K63-SUM(P$8:P62),IF(O62="Breedte",1-SUM(P$8:P62)," "))))</f>
        <v xml:space="preserve"> </v>
      </c>
      <c r="Q63" s="57" t="str">
        <f t="shared" si="21"/>
        <v/>
      </c>
      <c r="R63" s="180">
        <f t="shared" si="6"/>
        <v>206</v>
      </c>
      <c r="S63" s="12">
        <f t="shared" si="16"/>
        <v>175</v>
      </c>
      <c r="T63" s="18">
        <f t="shared" si="7"/>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8"/>
        <v>1</v>
      </c>
      <c r="Z63" s="12">
        <f t="shared" si="9"/>
        <v>1</v>
      </c>
      <c r="AA63" s="12">
        <f t="shared" si="10"/>
        <v>1</v>
      </c>
      <c r="AB63" s="12">
        <f t="shared" si="11"/>
        <v>1</v>
      </c>
      <c r="AD63" s="12">
        <f t="shared" si="17"/>
        <v>175</v>
      </c>
      <c r="AE63" s="18">
        <f t="shared" si="12"/>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3"/>
        <v>1</v>
      </c>
      <c r="AK63" s="12">
        <f t="shared" si="18"/>
        <v>1</v>
      </c>
      <c r="AL63" s="12">
        <f t="shared" si="19"/>
        <v>1</v>
      </c>
      <c r="AM63" s="12">
        <f t="shared" si="20"/>
        <v>1</v>
      </c>
    </row>
    <row r="64" spans="1:39" ht="12" customHeight="1" x14ac:dyDescent="0.25">
      <c r="A64" s="5">
        <f t="shared" si="1"/>
        <v>0</v>
      </c>
      <c r="B64" s="5">
        <f t="shared" si="2"/>
        <v>0</v>
      </c>
      <c r="C64" s="14">
        <f t="shared" si="14"/>
        <v>174</v>
      </c>
      <c r="F64" s="242">
        <f>VLOOKUP(C64,Blad1!$A:$D,4,0)</f>
        <v>206</v>
      </c>
      <c r="G64" s="67" t="str">
        <f t="shared" si="3"/>
        <v/>
      </c>
      <c r="H64" s="4" t="str">
        <f>IF(G64="I",$K64,IF(G64="II",$K64-SUM(H$8:H63),IF(G64="III",$K64-SUM(H$8:H63),IF(G64="IV",$K64-SUM(H$8:H63),IF(G64="V",1-SUM(H$8:H63)," ")))))</f>
        <v xml:space="preserve"> </v>
      </c>
      <c r="I64" s="68" t="str">
        <f t="shared" si="4"/>
        <v/>
      </c>
      <c r="J64" s="43" t="str">
        <f>IF(I64="A",$K64,IF(I64="B",$K64-SUM(J$8:J63),IF(I64="C",$K64-SUM(J$8:J63),IF(I64="D",$K64-SUM(J$8:J63),IF(I64="E",1-SUM(J$8:J63)," ")))))</f>
        <v xml:space="preserve"> </v>
      </c>
      <c r="K64" s="1">
        <f>IF(C$4=0,0,(SUM(D$8:D64)/C$4))</f>
        <v>0</v>
      </c>
      <c r="L64" s="9" t="str">
        <f t="shared" si="0"/>
        <v xml:space="preserve"> </v>
      </c>
      <c r="M64" s="2" t="str">
        <f>IF(U64=2,K64,IF(W64=2,K64-SUM(M$8:M63),IF(X64=2,K64-SUM(M$8:M63),IF(X63=2,1-SUM(M$8:M63)," "))))</f>
        <v xml:space="preserve"> </v>
      </c>
      <c r="N64" s="1" t="str">
        <f t="shared" si="5"/>
        <v xml:space="preserve"> </v>
      </c>
      <c r="P64" s="3" t="str">
        <f>IF(O64="Plus",$K64,IF(O64="Basis",$K64-SUM(P$8:P63),IF(O64="Breedte",$K64-SUM(P$8:P63),IF(O63="Breedte",1-SUM(P$8:P63)," "))))</f>
        <v xml:space="preserve"> </v>
      </c>
      <c r="Q64" s="57" t="str">
        <f t="shared" si="21"/>
        <v/>
      </c>
      <c r="R64" s="180">
        <f t="shared" si="6"/>
        <v>206</v>
      </c>
      <c r="S64" s="12">
        <f t="shared" si="16"/>
        <v>174</v>
      </c>
      <c r="T64" s="18">
        <f t="shared" si="7"/>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8"/>
        <v>1</v>
      </c>
      <c r="Z64" s="12">
        <f t="shared" si="9"/>
        <v>1</v>
      </c>
      <c r="AA64" s="12">
        <f t="shared" si="10"/>
        <v>1</v>
      </c>
      <c r="AB64" s="12">
        <f t="shared" si="11"/>
        <v>1</v>
      </c>
      <c r="AD64" s="12">
        <f t="shared" si="17"/>
        <v>174</v>
      </c>
      <c r="AE64" s="18">
        <f t="shared" si="12"/>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3"/>
        <v>1</v>
      </c>
      <c r="AK64" s="12">
        <f t="shared" si="18"/>
        <v>1</v>
      </c>
      <c r="AL64" s="12">
        <f t="shared" si="19"/>
        <v>1</v>
      </c>
      <c r="AM64" s="12">
        <f t="shared" si="20"/>
        <v>1</v>
      </c>
    </row>
    <row r="65" spans="1:39" ht="12" customHeight="1" x14ac:dyDescent="0.25">
      <c r="A65" s="5">
        <f t="shared" si="1"/>
        <v>0</v>
      </c>
      <c r="B65" s="5">
        <f t="shared" si="2"/>
        <v>0</v>
      </c>
      <c r="C65" s="14">
        <f t="shared" si="14"/>
        <v>173</v>
      </c>
      <c r="F65" s="242">
        <f>VLOOKUP(C65,Blad1!$A:$D,4,0)</f>
        <v>205</v>
      </c>
      <c r="G65" s="67" t="str">
        <f t="shared" si="3"/>
        <v/>
      </c>
      <c r="H65" s="4" t="str">
        <f>IF(G65="I",$K65,IF(G65="II",$K65-SUM(H$8:H64),IF(G65="III",$K65-SUM(H$8:H64),IF(G65="IV",$K65-SUM(H$8:H64),IF(G65="V",1-SUM(H$8:H64)," ")))))</f>
        <v xml:space="preserve"> </v>
      </c>
      <c r="I65" s="68" t="str">
        <f t="shared" si="4"/>
        <v/>
      </c>
      <c r="J65" s="43" t="str">
        <f>IF(I65="A",$K65,IF(I65="B",$K65-SUM(J$8:J64),IF(I65="C",$K65-SUM(J$8:J64),IF(I65="D",$K65-SUM(J$8:J64),IF(I65="E",1-SUM(J$8:J64)," ")))))</f>
        <v xml:space="preserve"> </v>
      </c>
      <c r="K65" s="1">
        <f>IF(C$4=0,0,(SUM(D$8:D65)/C$4))</f>
        <v>0</v>
      </c>
      <c r="L65" s="9" t="str">
        <f t="shared" si="0"/>
        <v xml:space="preserve"> </v>
      </c>
      <c r="M65" s="2" t="str">
        <f>IF(U65=2,K65,IF(W65=2,K65-SUM(M$8:M64),IF(X65=2,K65-SUM(M$8:M64),IF(X64=2,1-SUM(M$8:M64)," "))))</f>
        <v xml:space="preserve"> </v>
      </c>
      <c r="N65" s="1" t="str">
        <f t="shared" si="5"/>
        <v xml:space="preserve"> </v>
      </c>
      <c r="P65" s="3" t="str">
        <f>IF(O65="Plus",$K65,IF(O65="Basis",$K65-SUM(P$8:P64),IF(O65="Breedte",$K65-SUM(P$8:P64),IF(O64="Breedte",1-SUM(P$8:P64)," "))))</f>
        <v xml:space="preserve"> </v>
      </c>
      <c r="Q65" s="57" t="str">
        <f t="shared" si="21"/>
        <v/>
      </c>
      <c r="R65" s="180">
        <f t="shared" si="6"/>
        <v>205</v>
      </c>
      <c r="S65" s="12">
        <f t="shared" si="16"/>
        <v>173</v>
      </c>
      <c r="T65" s="18">
        <f t="shared" si="7"/>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8"/>
        <v>1</v>
      </c>
      <c r="Z65" s="12">
        <f t="shared" si="9"/>
        <v>1</v>
      </c>
      <c r="AA65" s="12">
        <f t="shared" si="10"/>
        <v>1</v>
      </c>
      <c r="AB65" s="12">
        <f t="shared" si="11"/>
        <v>1</v>
      </c>
      <c r="AD65" s="12">
        <f t="shared" si="17"/>
        <v>173</v>
      </c>
      <c r="AE65" s="18">
        <f t="shared" si="12"/>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3"/>
        <v>1</v>
      </c>
      <c r="AK65" s="12">
        <f t="shared" si="18"/>
        <v>1</v>
      </c>
      <c r="AL65" s="12">
        <f t="shared" si="19"/>
        <v>1</v>
      </c>
      <c r="AM65" s="12">
        <f t="shared" si="20"/>
        <v>1</v>
      </c>
    </row>
    <row r="66" spans="1:39" ht="12" customHeight="1" x14ac:dyDescent="0.25">
      <c r="A66" s="5">
        <f t="shared" si="1"/>
        <v>0</v>
      </c>
      <c r="B66" s="5">
        <f t="shared" si="2"/>
        <v>0</v>
      </c>
      <c r="C66" s="14">
        <f t="shared" si="14"/>
        <v>172</v>
      </c>
      <c r="F66" s="242">
        <f>VLOOKUP(C66,Blad1!$A:$D,4,0)</f>
        <v>205</v>
      </c>
      <c r="G66" s="67" t="str">
        <f t="shared" si="3"/>
        <v/>
      </c>
      <c r="H66" s="4" t="str">
        <f>IF(G66="I",$K66,IF(G66="II",$K66-SUM(H$8:H65),IF(G66="III",$K66-SUM(H$8:H65),IF(G66="IV",$K66-SUM(H$8:H65),IF(G66="V",1-SUM(H$8:H65)," ")))))</f>
        <v xml:space="preserve"> </v>
      </c>
      <c r="I66" s="68" t="str">
        <f t="shared" si="4"/>
        <v/>
      </c>
      <c r="J66" s="43" t="str">
        <f>IF(I66="A",$K66,IF(I66="B",$K66-SUM(J$8:J65),IF(I66="C",$K66-SUM(J$8:J65),IF(I66="D",$K66-SUM(J$8:J65),IF(I66="E",1-SUM(J$8:J65)," ")))))</f>
        <v xml:space="preserve"> </v>
      </c>
      <c r="K66" s="1">
        <f>IF(C$4=0,0,(SUM(D$8:D66)/C$4))</f>
        <v>0</v>
      </c>
      <c r="L66" s="9" t="str">
        <f t="shared" si="0"/>
        <v xml:space="preserve"> </v>
      </c>
      <c r="M66" s="2" t="str">
        <f>IF(U66=2,K66,IF(W66=2,K66-SUM(M$8:M65),IF(X66=2,K66-SUM(M$8:M65),IF(X65=2,1-SUM(M$8:M65)," "))))</f>
        <v xml:space="preserve"> </v>
      </c>
      <c r="N66" s="1" t="str">
        <f t="shared" si="5"/>
        <v xml:space="preserve"> </v>
      </c>
      <c r="P66" s="3" t="str">
        <f>IF(O66="Plus",$K66,IF(O66="Basis",$K66-SUM(P$8:P65),IF(O66="Breedte",$K66-SUM(P$8:P65),IF(O65="Breedte",1-SUM(P$8:P65)," "))))</f>
        <v xml:space="preserve"> </v>
      </c>
      <c r="Q66" s="57" t="str">
        <f t="shared" si="21"/>
        <v/>
      </c>
      <c r="R66" s="180">
        <f t="shared" si="6"/>
        <v>205</v>
      </c>
      <c r="S66" s="12">
        <f t="shared" si="16"/>
        <v>172</v>
      </c>
      <c r="T66" s="18">
        <f t="shared" si="7"/>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8"/>
        <v>1</v>
      </c>
      <c r="Z66" s="12">
        <f t="shared" si="9"/>
        <v>1</v>
      </c>
      <c r="AA66" s="12">
        <f t="shared" si="10"/>
        <v>1</v>
      </c>
      <c r="AB66" s="12">
        <f t="shared" si="11"/>
        <v>1</v>
      </c>
      <c r="AD66" s="12">
        <f t="shared" si="17"/>
        <v>172</v>
      </c>
      <c r="AE66" s="18">
        <f t="shared" si="12"/>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3"/>
        <v>1</v>
      </c>
      <c r="AK66" s="12">
        <f t="shared" si="18"/>
        <v>1</v>
      </c>
      <c r="AL66" s="12">
        <f t="shared" si="19"/>
        <v>1</v>
      </c>
      <c r="AM66" s="12">
        <f t="shared" si="20"/>
        <v>1</v>
      </c>
    </row>
    <row r="67" spans="1:39" ht="12" customHeight="1" x14ac:dyDescent="0.25">
      <c r="A67" s="5">
        <f t="shared" si="1"/>
        <v>0</v>
      </c>
      <c r="B67" s="5">
        <f t="shared" si="2"/>
        <v>0</v>
      </c>
      <c r="C67" s="14">
        <f t="shared" si="14"/>
        <v>171</v>
      </c>
      <c r="F67" s="242">
        <f>VLOOKUP(C67,Blad1!$A:$D,4,0)</f>
        <v>204</v>
      </c>
      <c r="G67" s="67" t="str">
        <f t="shared" si="3"/>
        <v/>
      </c>
      <c r="H67" s="4" t="str">
        <f>IF(G67="I",$K67,IF(G67="II",$K67-SUM(H$8:H66),IF(G67="III",$K67-SUM(H$8:H66),IF(G67="IV",$K67-SUM(H$8:H66),IF(G67="V",1-SUM(H$8:H66)," ")))))</f>
        <v xml:space="preserve"> </v>
      </c>
      <c r="I67" s="68" t="str">
        <f t="shared" si="4"/>
        <v/>
      </c>
      <c r="J67" s="43" t="str">
        <f>IF(I67="A",$K67,IF(I67="B",$K67-SUM(J$8:J66),IF(I67="C",$K67-SUM(J$8:J66),IF(I67="D",$K67-SUM(J$8:J66),IF(I67="E",1-SUM(J$8:J66)," ")))))</f>
        <v xml:space="preserve"> </v>
      </c>
      <c r="K67" s="1">
        <f>IF(C$4=0,0,(SUM(D$8:D67)/C$4))</f>
        <v>0</v>
      </c>
      <c r="L67" s="9" t="str">
        <f t="shared" si="0"/>
        <v xml:space="preserve"> </v>
      </c>
      <c r="M67" s="2" t="str">
        <f>IF(U67=2,K67,IF(W67=2,K67-SUM(M$8:M66),IF(X67=2,K67-SUM(M$8:M66),IF(X66=2,1-SUM(M$8:M66)," "))))</f>
        <v xml:space="preserve"> </v>
      </c>
      <c r="N67" s="1" t="str">
        <f t="shared" si="5"/>
        <v xml:space="preserve"> </v>
      </c>
      <c r="P67" s="3" t="str">
        <f>IF(O67="Plus",$K67,IF(O67="Basis",$K67-SUM(P$8:P66),IF(O67="Breedte",$K67-SUM(P$8:P66),IF(O66="Breedte",1-SUM(P$8:P66)," "))))</f>
        <v xml:space="preserve"> </v>
      </c>
      <c r="Q67" s="57" t="str">
        <f t="shared" si="21"/>
        <v/>
      </c>
      <c r="R67" s="180">
        <f t="shared" si="6"/>
        <v>204</v>
      </c>
      <c r="S67" s="12">
        <f t="shared" si="16"/>
        <v>171</v>
      </c>
      <c r="T67" s="18">
        <f t="shared" si="7"/>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8"/>
        <v>1</v>
      </c>
      <c r="Z67" s="12">
        <f t="shared" si="9"/>
        <v>1</v>
      </c>
      <c r="AA67" s="12">
        <f t="shared" si="10"/>
        <v>1</v>
      </c>
      <c r="AB67" s="12">
        <f t="shared" si="11"/>
        <v>1</v>
      </c>
      <c r="AD67" s="12">
        <f t="shared" si="17"/>
        <v>171</v>
      </c>
      <c r="AE67" s="18">
        <f t="shared" si="12"/>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3"/>
        <v>1</v>
      </c>
      <c r="AK67" s="12">
        <f t="shared" si="18"/>
        <v>1</v>
      </c>
      <c r="AL67" s="12">
        <f t="shared" si="19"/>
        <v>1</v>
      </c>
      <c r="AM67" s="12">
        <f t="shared" si="20"/>
        <v>1</v>
      </c>
    </row>
    <row r="68" spans="1:39" ht="12" customHeight="1" x14ac:dyDescent="0.25">
      <c r="A68" s="5">
        <f t="shared" si="1"/>
        <v>0</v>
      </c>
      <c r="B68" s="5">
        <f t="shared" si="2"/>
        <v>20</v>
      </c>
      <c r="C68" s="14">
        <f t="shared" si="14"/>
        <v>170</v>
      </c>
      <c r="F68" s="242">
        <f>VLOOKUP(C68,Blad1!$A:$D,4,0)</f>
        <v>204</v>
      </c>
      <c r="G68" s="67" t="str">
        <f t="shared" si="3"/>
        <v>II</v>
      </c>
      <c r="H68" s="4">
        <f>IF(G68="I",$K68,IF(G68="II",$K68-SUM(H$8:H67),IF(G68="III",$K68-SUM(H$8:H67),IF(G68="IV",$K68-SUM(H$8:H67),IF(G68="V",1-SUM(H$8:H67)," ")))))</f>
        <v>0</v>
      </c>
      <c r="I68" s="68" t="str">
        <f t="shared" si="4"/>
        <v/>
      </c>
      <c r="J68" s="43" t="str">
        <f>IF(I68="A",$K68,IF(I68="B",$K68-SUM(J$8:J67),IF(I68="C",$K68-SUM(J$8:J67),IF(I68="D",$K68-SUM(J$8:J67),IF(I68="E",1-SUM(J$8:J67)," ")))))</f>
        <v xml:space="preserve"> </v>
      </c>
      <c r="K68" s="1">
        <f>IF(C$4=0,0,(SUM(D$8:D68)/C$4))</f>
        <v>0</v>
      </c>
      <c r="L68" s="9" t="str">
        <f t="shared" si="0"/>
        <v xml:space="preserve"> </v>
      </c>
      <c r="M68" s="2" t="str">
        <f>IF(U68=2,K68,IF(W68=2,K68-SUM(M$8:M67),IF(X68=2,K68-SUM(M$8:M67),IF(X67=2,1-SUM(M$8:M67)," "))))</f>
        <v xml:space="preserve"> </v>
      </c>
      <c r="N68" s="1" t="str">
        <f t="shared" si="5"/>
        <v xml:space="preserve"> </v>
      </c>
      <c r="P68" s="3" t="str">
        <f>IF(O68="Plus",$K68,IF(O68="Basis",$K68-SUM(P$8:P67),IF(O68="Breedte",$K68-SUM(P$8:P67),IF(O67="Breedte",1-SUM(P$8:P67)," "))))</f>
        <v xml:space="preserve"> </v>
      </c>
      <c r="Q68" s="57" t="str">
        <f t="shared" si="21"/>
        <v/>
      </c>
      <c r="R68" s="180">
        <f t="shared" si="6"/>
        <v>204</v>
      </c>
      <c r="S68" s="12">
        <f t="shared" si="16"/>
        <v>170</v>
      </c>
      <c r="T68" s="18">
        <f t="shared" si="7"/>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8"/>
        <v>1</v>
      </c>
      <c r="Z68" s="12">
        <f t="shared" si="9"/>
        <v>1</v>
      </c>
      <c r="AA68" s="12">
        <f t="shared" si="10"/>
        <v>1</v>
      </c>
      <c r="AB68" s="12">
        <f t="shared" si="11"/>
        <v>1</v>
      </c>
      <c r="AD68" s="12">
        <f t="shared" si="17"/>
        <v>170</v>
      </c>
      <c r="AE68" s="18">
        <f t="shared" si="12"/>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3"/>
        <v>1</v>
      </c>
      <c r="AK68" s="12">
        <f t="shared" si="18"/>
        <v>1</v>
      </c>
      <c r="AL68" s="12">
        <f t="shared" si="19"/>
        <v>1</v>
      </c>
      <c r="AM68" s="12">
        <f t="shared" si="20"/>
        <v>1</v>
      </c>
    </row>
    <row r="69" spans="1:39" ht="12" customHeight="1" x14ac:dyDescent="0.25">
      <c r="A69" s="5">
        <f t="shared" si="1"/>
        <v>0</v>
      </c>
      <c r="B69" s="5">
        <f t="shared" si="2"/>
        <v>0</v>
      </c>
      <c r="C69" s="14">
        <f t="shared" si="14"/>
        <v>169</v>
      </c>
      <c r="F69" s="242">
        <f>VLOOKUP(C69,Blad1!$A:$D,4,0)</f>
        <v>203</v>
      </c>
      <c r="G69" s="67" t="str">
        <f t="shared" si="3"/>
        <v/>
      </c>
      <c r="H69" s="4" t="str">
        <f>IF(G69="I",$K69,IF(G69="II",$K69-SUM(H$8:H68),IF(G69="III",$K69-SUM(H$8:H68),IF(G69="IV",$K69-SUM(H$8:H68),IF(G69="V",1-SUM(H$8:H68)," ")))))</f>
        <v xml:space="preserve"> </v>
      </c>
      <c r="I69" s="68" t="str">
        <f t="shared" si="4"/>
        <v/>
      </c>
      <c r="J69" s="43" t="str">
        <f>IF(I69="A",$K69,IF(I69="B",$K69-SUM(J$8:J68),IF(I69="C",$K69-SUM(J$8:J68),IF(I69="D",$K69-SUM(J$8:J68),IF(I69="E",1-SUM(J$8:J68)," ")))))</f>
        <v xml:space="preserve"> </v>
      </c>
      <c r="K69" s="1">
        <f>IF(C$4=0,0,(SUM(D$8:D69)/C$4))</f>
        <v>0</v>
      </c>
      <c r="L69" s="9" t="str">
        <f t="shared" si="0"/>
        <v xml:space="preserve"> </v>
      </c>
      <c r="M69" s="2" t="str">
        <f>IF(U69=2,K69,IF(W69=2,K69-SUM(M$8:M68),IF(X69=2,K69-SUM(M$8:M68),IF(X68=2,1-SUM(M$8:M68)," "))))</f>
        <v xml:space="preserve"> </v>
      </c>
      <c r="N69" s="1" t="str">
        <f t="shared" si="5"/>
        <v xml:space="preserve"> </v>
      </c>
      <c r="P69" s="3" t="str">
        <f>IF(O69="Plus",$K69,IF(O69="Basis",$K69-SUM(P$8:P68),IF(O69="Breedte",$K69-SUM(P$8:P68),IF(O68="Breedte",1-SUM(P$8:P68)," "))))</f>
        <v xml:space="preserve"> </v>
      </c>
      <c r="Q69" s="57" t="str">
        <f t="shared" si="21"/>
        <v/>
      </c>
      <c r="R69" s="180">
        <f t="shared" si="6"/>
        <v>203</v>
      </c>
      <c r="S69" s="12">
        <f t="shared" si="16"/>
        <v>169</v>
      </c>
      <c r="T69" s="18">
        <f t="shared" si="7"/>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8"/>
        <v>1</v>
      </c>
      <c r="Z69" s="12">
        <f t="shared" si="9"/>
        <v>1</v>
      </c>
      <c r="AA69" s="12">
        <f t="shared" si="10"/>
        <v>1</v>
      </c>
      <c r="AB69" s="12">
        <f t="shared" si="11"/>
        <v>1</v>
      </c>
      <c r="AD69" s="12">
        <f t="shared" si="17"/>
        <v>169</v>
      </c>
      <c r="AE69" s="18">
        <f t="shared" si="12"/>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3"/>
        <v>1</v>
      </c>
      <c r="AK69" s="12">
        <f t="shared" si="18"/>
        <v>1</v>
      </c>
      <c r="AL69" s="12">
        <f t="shared" si="19"/>
        <v>1</v>
      </c>
      <c r="AM69" s="12">
        <f t="shared" si="20"/>
        <v>1</v>
      </c>
    </row>
    <row r="70" spans="1:39" ht="12" customHeight="1" x14ac:dyDescent="0.25">
      <c r="A70" s="5">
        <f t="shared" si="1"/>
        <v>0</v>
      </c>
      <c r="B70" s="5">
        <f t="shared" si="2"/>
        <v>0</v>
      </c>
      <c r="C70" s="14">
        <f t="shared" si="14"/>
        <v>168</v>
      </c>
      <c r="F70" s="242">
        <f>VLOOKUP(C70,Blad1!$A:$D,4,0)</f>
        <v>203</v>
      </c>
      <c r="G70" s="67" t="str">
        <f t="shared" si="3"/>
        <v/>
      </c>
      <c r="H70" s="4" t="str">
        <f>IF(G70="I",$K70,IF(G70="II",$K70-SUM(H$8:H69),IF(G70="III",$K70-SUM(H$8:H69),IF(G70="IV",$K70-SUM(H$8:H69),IF(G70="V",1-SUM(H$8:H69)," ")))))</f>
        <v xml:space="preserve"> </v>
      </c>
      <c r="I70" s="68" t="str">
        <f t="shared" si="4"/>
        <v/>
      </c>
      <c r="J70" s="43" t="str">
        <f>IF(I70="A",$K70,IF(I70="B",$K70-SUM(J$8:J69),IF(I70="C",$K70-SUM(J$8:J69),IF(I70="D",$K70-SUM(J$8:J69),IF(I70="E",1-SUM(J$8:J69)," ")))))</f>
        <v xml:space="preserve"> </v>
      </c>
      <c r="K70" s="1">
        <f>IF(C$4=0,0,(SUM(D$8:D70)/C$4))</f>
        <v>0</v>
      </c>
      <c r="L70" s="9" t="str">
        <f t="shared" si="0"/>
        <v xml:space="preserve"> </v>
      </c>
      <c r="M70" s="2" t="str">
        <f>IF(U70=2,K70,IF(W70=2,K70-SUM(M$8:M69),IF(X70=2,K70-SUM(M$8:M69),IF(X69=2,1-SUM(M$8:M69)," "))))</f>
        <v xml:space="preserve"> </v>
      </c>
      <c r="N70" s="1" t="str">
        <f t="shared" si="5"/>
        <v xml:space="preserve"> </v>
      </c>
      <c r="P70" s="3" t="str">
        <f>IF(O70="Plus",$K70,IF(O70="Basis",$K70-SUM(P$8:P69),IF(O70="Breedte",$K70-SUM(P$8:P69),IF(O69="Breedte",1-SUM(P$8:P69)," "))))</f>
        <v xml:space="preserve"> </v>
      </c>
      <c r="Q70" s="57" t="str">
        <f t="shared" si="21"/>
        <v/>
      </c>
      <c r="R70" s="180">
        <f t="shared" si="6"/>
        <v>203</v>
      </c>
      <c r="S70" s="12">
        <f t="shared" si="16"/>
        <v>168</v>
      </c>
      <c r="T70" s="18">
        <f t="shared" si="7"/>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8"/>
        <v>1</v>
      </c>
      <c r="Z70" s="12">
        <f t="shared" si="9"/>
        <v>1</v>
      </c>
      <c r="AA70" s="12">
        <f t="shared" si="10"/>
        <v>1</v>
      </c>
      <c r="AB70" s="12">
        <f t="shared" si="11"/>
        <v>1</v>
      </c>
      <c r="AD70" s="12">
        <f t="shared" si="17"/>
        <v>168</v>
      </c>
      <c r="AE70" s="18">
        <f t="shared" si="12"/>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3"/>
        <v>1</v>
      </c>
      <c r="AK70" s="12">
        <f t="shared" si="18"/>
        <v>1</v>
      </c>
      <c r="AL70" s="12">
        <f t="shared" si="19"/>
        <v>1</v>
      </c>
      <c r="AM70" s="12">
        <f t="shared" si="20"/>
        <v>1</v>
      </c>
    </row>
    <row r="71" spans="1:39" ht="12" customHeight="1" x14ac:dyDescent="0.25">
      <c r="A71" s="5">
        <f t="shared" si="1"/>
        <v>0</v>
      </c>
      <c r="B71" s="5">
        <f t="shared" si="2"/>
        <v>0</v>
      </c>
      <c r="C71" s="14">
        <f t="shared" si="14"/>
        <v>167</v>
      </c>
      <c r="F71" s="242">
        <f>VLOOKUP(C71,Blad1!$A:$D,4,0)</f>
        <v>202</v>
      </c>
      <c r="G71" s="67" t="str">
        <f t="shared" si="3"/>
        <v/>
      </c>
      <c r="H71" s="4" t="str">
        <f>IF(G71="I",$K71,IF(G71="II",$K71-SUM(H$8:H70),IF(G71="III",$K71-SUM(H$8:H70),IF(G71="IV",$K71-SUM(H$8:H70),IF(G71="V",1-SUM(H$8:H70)," ")))))</f>
        <v xml:space="preserve"> </v>
      </c>
      <c r="I71" s="68" t="str">
        <f t="shared" si="4"/>
        <v/>
      </c>
      <c r="J71" s="43" t="str">
        <f>IF(I71="A",$K71,IF(I71="B",$K71-SUM(J$8:J70),IF(I71="C",$K71-SUM(J$8:J70),IF(I71="D",$K71-SUM(J$8:J70),IF(I71="E",1-SUM(J$8:J70)," ")))))</f>
        <v xml:space="preserve"> </v>
      </c>
      <c r="K71" s="1">
        <f>IF(C$4=0,0,(SUM(D$8:D71)/C$4))</f>
        <v>0</v>
      </c>
      <c r="L71" s="9" t="str">
        <f t="shared" si="0"/>
        <v xml:space="preserve"> </v>
      </c>
      <c r="M71" s="2" t="str">
        <f>IF(U71=2,K71,IF(W71=2,K71-SUM(M$8:M70),IF(X71=2,K71-SUM(M$8:M70),IF(X70=2,1-SUM(M$8:M70)," "))))</f>
        <v xml:space="preserve"> </v>
      </c>
      <c r="N71" s="1" t="str">
        <f t="shared" si="5"/>
        <v xml:space="preserve"> </v>
      </c>
      <c r="P71" s="3" t="str">
        <f>IF(O71="Plus",$K71,IF(O71="Basis",$K71-SUM(P$8:P70),IF(O71="Breedte",$K71-SUM(P$8:P70),IF(O70="Breedte",1-SUM(P$8:P70)," "))))</f>
        <v xml:space="preserve"> </v>
      </c>
      <c r="Q71" s="57" t="str">
        <f t="shared" si="21"/>
        <v/>
      </c>
      <c r="R71" s="180">
        <f t="shared" si="6"/>
        <v>202</v>
      </c>
      <c r="S71" s="12">
        <f t="shared" si="16"/>
        <v>167</v>
      </c>
      <c r="T71" s="18">
        <f t="shared" si="7"/>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8"/>
        <v>1</v>
      </c>
      <c r="Z71" s="12">
        <f t="shared" si="9"/>
        <v>1</v>
      </c>
      <c r="AA71" s="12">
        <f t="shared" si="10"/>
        <v>1</v>
      </c>
      <c r="AB71" s="12">
        <f t="shared" si="11"/>
        <v>1</v>
      </c>
      <c r="AD71" s="12">
        <f t="shared" si="17"/>
        <v>167</v>
      </c>
      <c r="AE71" s="18">
        <f t="shared" si="12"/>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3"/>
        <v>1</v>
      </c>
      <c r="AK71" s="12">
        <f t="shared" si="18"/>
        <v>1</v>
      </c>
      <c r="AL71" s="12">
        <f t="shared" si="19"/>
        <v>1</v>
      </c>
      <c r="AM71" s="12">
        <f t="shared" si="20"/>
        <v>1</v>
      </c>
    </row>
    <row r="72" spans="1:39" ht="12" customHeight="1" x14ac:dyDescent="0.25">
      <c r="A72" s="5">
        <f t="shared" si="1"/>
        <v>0</v>
      </c>
      <c r="B72" s="5">
        <f t="shared" si="2"/>
        <v>0</v>
      </c>
      <c r="C72" s="14">
        <f t="shared" si="14"/>
        <v>166</v>
      </c>
      <c r="F72" s="242">
        <f>VLOOKUP(C72,Blad1!$A:$D,4,0)</f>
        <v>201</v>
      </c>
      <c r="G72" s="67" t="str">
        <f t="shared" si="3"/>
        <v/>
      </c>
      <c r="H72" s="4" t="str">
        <f>IF(G72="I",$K72,IF(G72="II",$K72-SUM(H$8:H71),IF(G72="III",$K72-SUM(H$8:H71),IF(G72="IV",$K72-SUM(H$8:H71),IF(G72="V",1-SUM(H$8:H71)," ")))))</f>
        <v xml:space="preserve"> </v>
      </c>
      <c r="I72" s="68" t="str">
        <f t="shared" si="4"/>
        <v/>
      </c>
      <c r="J72" s="43" t="str">
        <f>IF(I72="A",$K72,IF(I72="B",$K72-SUM(J$8:J71),IF(I72="C",$K72-SUM(J$8:J71),IF(I72="D",$K72-SUM(J$8:J71),IF(I72="E",1-SUM(J$8:J71)," ")))))</f>
        <v xml:space="preserve"> </v>
      </c>
      <c r="K72" s="1">
        <f>IF(C$4=0,0,(SUM(D$8:D72)/C$4))</f>
        <v>0</v>
      </c>
      <c r="L72" s="9" t="str">
        <f t="shared" si="0"/>
        <v xml:space="preserve"> </v>
      </c>
      <c r="M72" s="2" t="str">
        <f>IF(U72=2,K72,IF(W72=2,K72-SUM(M$8:M71),IF(X72=2,K72-SUM(M$8:M71),IF(X71=2,1-SUM(M$8:M71)," "))))</f>
        <v xml:space="preserve"> </v>
      </c>
      <c r="N72" s="1" t="str">
        <f t="shared" si="5"/>
        <v xml:space="preserve"> </v>
      </c>
      <c r="P72" s="3" t="str">
        <f>IF(O72="Plus",$K72,IF(O72="Basis",$K72-SUM(P$8:P71),IF(O72="Breedte",$K72-SUM(P$8:P71),IF(O71="Breedte",1-SUM(P$8:P71)," "))))</f>
        <v xml:space="preserve"> </v>
      </c>
      <c r="Q72" s="57" t="str">
        <f t="shared" si="21"/>
        <v/>
      </c>
      <c r="R72" s="180">
        <f t="shared" si="6"/>
        <v>201</v>
      </c>
      <c r="S72" s="12">
        <f t="shared" si="16"/>
        <v>166</v>
      </c>
      <c r="T72" s="18">
        <f t="shared" si="7"/>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si="8"/>
        <v>1</v>
      </c>
      <c r="Z72" s="12">
        <f t="shared" si="9"/>
        <v>1</v>
      </c>
      <c r="AA72" s="12">
        <f t="shared" si="10"/>
        <v>1</v>
      </c>
      <c r="AB72" s="12">
        <f t="shared" si="11"/>
        <v>1</v>
      </c>
      <c r="AD72" s="12">
        <f t="shared" si="17"/>
        <v>166</v>
      </c>
      <c r="AE72" s="18">
        <f t="shared" si="12"/>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si="13"/>
        <v>1</v>
      </c>
      <c r="AK72" s="12">
        <f t="shared" si="18"/>
        <v>1</v>
      </c>
      <c r="AL72" s="12">
        <f t="shared" si="19"/>
        <v>1</v>
      </c>
      <c r="AM72" s="12">
        <f t="shared" si="20"/>
        <v>1</v>
      </c>
    </row>
    <row r="73" spans="1:39" ht="12" customHeight="1" x14ac:dyDescent="0.25">
      <c r="A73" s="5">
        <f t="shared" ref="A73:A136" si="25">IF(I73="A",25,IF(I73="B",25,IF(I73="C",25,IF(I73="D",15,IF(I73="E",10,0)))))</f>
        <v>0</v>
      </c>
      <c r="B73" s="5">
        <f t="shared" ref="B73:B136" si="26">IF(G73="I",20,IF(G73="II",20,IF(G73="III",20,IF(G73="IV",20,IF(G73="V",20,0)))))</f>
        <v>0</v>
      </c>
      <c r="C73" s="14">
        <f t="shared" si="14"/>
        <v>165</v>
      </c>
      <c r="F73" s="242">
        <f>VLOOKUP(C73,Blad1!$A:$D,4,0)</f>
        <v>201</v>
      </c>
      <c r="G73" s="67" t="str">
        <f t="shared" ref="G73:G136" si="27">IF(C73=186,"I",IF(C73=170,"II",IF(C73=155,"III",IF(C73=138,"IV",IF(C73=50,"V","")))))</f>
        <v/>
      </c>
      <c r="H73" s="4" t="str">
        <f>IF(G73="I",$K73,IF(G73="II",$K73-SUM(H$8:H72),IF(G73="III",$K73-SUM(H$8:H72),IF(G73="IV",$K73-SUM(H$8:H72),IF(G73="V",1-SUM(H$8:H72)," ")))))</f>
        <v xml:space="preserve"> </v>
      </c>
      <c r="I73" s="68" t="str">
        <f t="shared" ref="I73:I90" si="28">IF(C73=57,"A",IF(C73=48,"B",IF(C73=38,"C",IF(C73=29,"D",IF(C73=0,"E","")))))</f>
        <v/>
      </c>
      <c r="J73" s="43" t="str">
        <f>IF(I73="A",$K73,IF(I73="B",$K73-SUM(J$8:J72),IF(I73="C",$K73-SUM(J$8:J72),IF(I73="D",$K73-SUM(J$8:J72),IF(I73="E",1-SUM(J$8:J72)," ")))))</f>
        <v xml:space="preserve"> </v>
      </c>
      <c r="K73" s="1">
        <f>IF(C$4=0,0,(SUM(D$8:D73)/C$4))</f>
        <v>0</v>
      </c>
      <c r="L73" s="9" t="str">
        <f t="shared" ref="L73:L136" si="29">IF(U73=2,"Plus",IF(W73=2,"Basis",IF(X73=2,"Breedte"," ")))</f>
        <v xml:space="preserve"> </v>
      </c>
      <c r="M73" s="2" t="str">
        <f>IF(U73=2,K73,IF(W73=2,K73-SUM(M$8:M72),IF(X73=2,K73-SUM(M$8:M72),IF(X72=2,1-SUM(M$8:M72)," "))))</f>
        <v xml:space="preserve"> </v>
      </c>
      <c r="N73" s="1" t="str">
        <f t="shared" ref="N73:N136" si="30">IF(OR(O73="Plus",O73="Basis",O73="Breedte"),K73," ")</f>
        <v xml:space="preserve"> </v>
      </c>
      <c r="P73" s="3" t="str">
        <f>IF(O73="Plus",$K73,IF(O73="Basis",$K73-SUM(P$8:P72),IF(O73="Breedte",$K73-SUM(P$8:P72),IF(O72="Breedte",1-SUM(P$8:P72)," "))))</f>
        <v xml:space="preserve"> </v>
      </c>
      <c r="Q73" s="57" t="str">
        <f t="shared" si="21"/>
        <v/>
      </c>
      <c r="R73" s="180">
        <f t="shared" ref="R73:R136" si="31">F73</f>
        <v>201</v>
      </c>
      <c r="S73" s="12">
        <f t="shared" si="16"/>
        <v>165</v>
      </c>
      <c r="T73" s="18">
        <f t="shared" ref="T73:T136" si="32">K73</f>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ref="Y73:Y136" si="33">IF(D73=0,1,ABS(K73-0.2))</f>
        <v>1</v>
      </c>
      <c r="Z73" s="12">
        <f t="shared" ref="Z73:Z136" si="34">IF(D73=0,1,ABS(K73-0.5))</f>
        <v>1</v>
      </c>
      <c r="AA73" s="12">
        <f t="shared" ref="AA73:AA136" si="35">IF(D73=0,1,ABS(K73-0.8))</f>
        <v>1</v>
      </c>
      <c r="AB73" s="12">
        <f t="shared" ref="AB73:AB136" si="36">IF(D73=0,1,ABS(K73-1))</f>
        <v>1</v>
      </c>
      <c r="AD73" s="12">
        <f t="shared" si="17"/>
        <v>165</v>
      </c>
      <c r="AE73" s="18">
        <f t="shared" ref="AE73:AE136" si="37">K73</f>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ref="AJ73:AJ136" si="38">IF(AE73=0,1,ABS(AH73-0.25))</f>
        <v>1</v>
      </c>
      <c r="AK73" s="12">
        <f t="shared" si="18"/>
        <v>1</v>
      </c>
      <c r="AL73" s="12">
        <f t="shared" si="19"/>
        <v>1</v>
      </c>
      <c r="AM73" s="12">
        <f t="shared" si="20"/>
        <v>1</v>
      </c>
    </row>
    <row r="74" spans="1:39" ht="12" customHeight="1" x14ac:dyDescent="0.25">
      <c r="A74" s="5">
        <f t="shared" si="25"/>
        <v>0</v>
      </c>
      <c r="B74" s="5">
        <f t="shared" si="26"/>
        <v>0</v>
      </c>
      <c r="C74" s="14">
        <f t="shared" ref="C74:C137" si="39">C73-1</f>
        <v>164</v>
      </c>
      <c r="F74" s="242">
        <f>VLOOKUP(C74,Blad1!$A:$D,4,0)</f>
        <v>200</v>
      </c>
      <c r="G74" s="67" t="str">
        <f t="shared" si="27"/>
        <v/>
      </c>
      <c r="H74" s="4" t="str">
        <f>IF(G74="I",$K74,IF(G74="II",$K74-SUM(H$8:H73),IF(G74="III",$K74-SUM(H$8:H73),IF(G74="IV",$K74-SUM(H$8:H73),IF(G74="V",1-SUM(H$8:H73)," ")))))</f>
        <v xml:space="preserve"> </v>
      </c>
      <c r="I74" s="68" t="str">
        <f t="shared" si="28"/>
        <v/>
      </c>
      <c r="J74" s="43" t="str">
        <f>IF(I74="A",$K74,IF(I74="B",$K74-SUM(J$8:J73),IF(I74="C",$K74-SUM(J$8:J73),IF(I74="D",$K74-SUM(J$8:J73),IF(I74="E",1-SUM(J$8:J73)," ")))))</f>
        <v xml:space="preserve"> </v>
      </c>
      <c r="K74" s="1">
        <f>IF(C$4=0,0,(SUM(D$8:D74)/C$4))</f>
        <v>0</v>
      </c>
      <c r="L74" s="9" t="str">
        <f t="shared" si="29"/>
        <v xml:space="preserve"> </v>
      </c>
      <c r="M74" s="2" t="str">
        <f>IF(U74=2,K74,IF(W74=2,K74-SUM(M$8:M73),IF(X74=2,K74-SUM(M$8:M73),IF(X73=2,1-SUM(M$8:M73)," "))))</f>
        <v xml:space="preserve"> </v>
      </c>
      <c r="N74" s="1" t="str">
        <f t="shared" si="30"/>
        <v xml:space="preserve"> </v>
      </c>
      <c r="P74" s="3" t="str">
        <f>IF(O74="Plus",$K74,IF(O74="Basis",$K74-SUM(P$8:P73),IF(O74="Breedte",$K74-SUM(P$8:P73),IF(O73="Breedte",1-SUM(P$8:P73)," "))))</f>
        <v xml:space="preserve"> </v>
      </c>
      <c r="Q74" s="57" t="str">
        <f t="shared" si="21"/>
        <v/>
      </c>
      <c r="R74" s="180">
        <f t="shared" si="31"/>
        <v>200</v>
      </c>
      <c r="S74" s="12">
        <f t="shared" ref="S74:S137" si="40">C74</f>
        <v>164</v>
      </c>
      <c r="T74" s="18">
        <f t="shared" si="32"/>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3"/>
        <v>1</v>
      </c>
      <c r="Z74" s="12">
        <f t="shared" si="34"/>
        <v>1</v>
      </c>
      <c r="AA74" s="12">
        <f t="shared" si="35"/>
        <v>1</v>
      </c>
      <c r="AB74" s="12">
        <f t="shared" si="36"/>
        <v>1</v>
      </c>
      <c r="AD74" s="12">
        <f t="shared" ref="AD74:AD137" si="41">S74</f>
        <v>164</v>
      </c>
      <c r="AE74" s="18">
        <f t="shared" si="37"/>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8"/>
        <v>1</v>
      </c>
      <c r="AK74" s="12">
        <f t="shared" ref="AK74:AK137" si="42">IF(T74=0,1,ABS(W74-0.5))</f>
        <v>1</v>
      </c>
      <c r="AL74" s="12">
        <f t="shared" ref="AL74:AL137" si="43">IF(T74=0,1,ABS(W74-0.75))</f>
        <v>1</v>
      </c>
      <c r="AM74" s="12">
        <f t="shared" ref="AM74:AM137" si="44">IF(T74=0,1,ABS(W74-0.9))</f>
        <v>1</v>
      </c>
    </row>
    <row r="75" spans="1:39" ht="12" customHeight="1" x14ac:dyDescent="0.25">
      <c r="A75" s="5">
        <f t="shared" si="25"/>
        <v>0</v>
      </c>
      <c r="B75" s="5">
        <f t="shared" si="26"/>
        <v>0</v>
      </c>
      <c r="C75" s="14">
        <f t="shared" si="39"/>
        <v>163</v>
      </c>
      <c r="F75" s="242">
        <f>VLOOKUP(C75,Blad1!$A:$D,4,0)</f>
        <v>200</v>
      </c>
      <c r="G75" s="67" t="str">
        <f t="shared" si="27"/>
        <v/>
      </c>
      <c r="H75" s="4" t="str">
        <f>IF(G75="I",$K75,IF(G75="II",$K75-SUM(H$8:H74),IF(G75="III",$K75-SUM(H$8:H74),IF(G75="IV",$K75-SUM(H$8:H74),IF(G75="V",1-SUM(H$8:H74)," ")))))</f>
        <v xml:space="preserve"> </v>
      </c>
      <c r="I75" s="68" t="str">
        <f t="shared" si="28"/>
        <v/>
      </c>
      <c r="J75" s="43" t="str">
        <f>IF(I75="A",$K75,IF(I75="B",$K75-SUM(J$8:J74),IF(I75="C",$K75-SUM(J$8:J74),IF(I75="D",$K75-SUM(J$8:J74),IF(I75="E",1-SUM(J$8:J74)," ")))))</f>
        <v xml:space="preserve"> </v>
      </c>
      <c r="K75" s="1">
        <f>IF(C$4=0,0,(SUM(D$8:D75)/C$4))</f>
        <v>0</v>
      </c>
      <c r="L75" s="9" t="str">
        <f t="shared" si="29"/>
        <v xml:space="preserve"> </v>
      </c>
      <c r="M75" s="2" t="str">
        <f>IF(U75=2,K75,IF(W75=2,K75-SUM(M$8:M74),IF(X75=2,K75-SUM(M$8:M74),IF(X74=2,1-SUM(M$8:M74)," "))))</f>
        <v xml:space="preserve"> </v>
      </c>
      <c r="N75" s="1" t="str">
        <f t="shared" si="30"/>
        <v xml:space="preserve"> </v>
      </c>
      <c r="P75" s="3" t="str">
        <f>IF(O75="Plus",$K75,IF(O75="Basis",$K75-SUM(P$8:P74),IF(O75="Breedte",$K75-SUM(P$8:P74),IF(O74="Breedte",1-SUM(P$8:P74)," "))))</f>
        <v xml:space="preserve"> </v>
      </c>
      <c r="Q75" s="57" t="str">
        <f t="shared" si="21"/>
        <v/>
      </c>
      <c r="R75" s="180">
        <f t="shared" si="31"/>
        <v>200</v>
      </c>
      <c r="S75" s="12">
        <f t="shared" si="40"/>
        <v>163</v>
      </c>
      <c r="T75" s="18">
        <f t="shared" si="32"/>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3"/>
        <v>1</v>
      </c>
      <c r="Z75" s="12">
        <f t="shared" si="34"/>
        <v>1</v>
      </c>
      <c r="AA75" s="12">
        <f t="shared" si="35"/>
        <v>1</v>
      </c>
      <c r="AB75" s="12">
        <f t="shared" si="36"/>
        <v>1</v>
      </c>
      <c r="AD75" s="12">
        <f t="shared" si="41"/>
        <v>163</v>
      </c>
      <c r="AE75" s="18">
        <f t="shared" si="37"/>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8"/>
        <v>1</v>
      </c>
      <c r="AK75" s="12">
        <f t="shared" si="42"/>
        <v>1</v>
      </c>
      <c r="AL75" s="12">
        <f t="shared" si="43"/>
        <v>1</v>
      </c>
      <c r="AM75" s="12">
        <f t="shared" si="44"/>
        <v>1</v>
      </c>
    </row>
    <row r="76" spans="1:39" ht="12" customHeight="1" x14ac:dyDescent="0.25">
      <c r="A76" s="5">
        <f t="shared" si="25"/>
        <v>0</v>
      </c>
      <c r="B76" s="5">
        <f t="shared" si="26"/>
        <v>0</v>
      </c>
      <c r="C76" s="14">
        <f t="shared" si="39"/>
        <v>162</v>
      </c>
      <c r="F76" s="242">
        <f>VLOOKUP(C76,Blad1!$A:$D,4,0)</f>
        <v>199</v>
      </c>
      <c r="G76" s="67" t="str">
        <f t="shared" si="27"/>
        <v/>
      </c>
      <c r="H76" s="4" t="str">
        <f>IF(G76="I",$K76,IF(G76="II",$K76-SUM(H$8:H75),IF(G76="III",$K76-SUM(H$8:H75),IF(G76="IV",$K76-SUM(H$8:H75),IF(G76="V",1-SUM(H$8:H75)," ")))))</f>
        <v xml:space="preserve"> </v>
      </c>
      <c r="I76" s="68" t="str">
        <f t="shared" si="28"/>
        <v/>
      </c>
      <c r="J76" s="43" t="str">
        <f>IF(I76="A",$K76,IF(I76="B",$K76-SUM(J$8:J75),IF(I76="C",$K76-SUM(J$8:J75),IF(I76="D",$K76-SUM(J$8:J75),IF(I76="E",1-SUM(J$8:J75)," ")))))</f>
        <v xml:space="preserve"> </v>
      </c>
      <c r="K76" s="1">
        <f>IF(C$4=0,0,(SUM(D$8:D76)/C$4))</f>
        <v>0</v>
      </c>
      <c r="L76" s="9" t="str">
        <f t="shared" si="29"/>
        <v xml:space="preserve"> </v>
      </c>
      <c r="M76" s="2" t="str">
        <f>IF(U76=2,K76,IF(W76=2,K76-SUM(M$8:M75),IF(X76=2,K76-SUM(M$8:M75),IF(X75=2,1-SUM(M$8:M75)," "))))</f>
        <v xml:space="preserve"> </v>
      </c>
      <c r="N76" s="1" t="str">
        <f t="shared" si="30"/>
        <v xml:space="preserve"> </v>
      </c>
      <c r="P76" s="3" t="str">
        <f>IF(O76="Plus",$K76,IF(O76="Basis",$K76-SUM(P$8:P75),IF(O76="Breedte",$K76-SUM(P$8:P75),IF(O75="Breedte",1-SUM(P$8:P75)," "))))</f>
        <v xml:space="preserve"> </v>
      </c>
      <c r="Q76" s="57" t="str">
        <f t="shared" ref="Q76:Q139" si="45">IF(L75="plus",IF(E76=0,"",CONCATENATE(E76,", ")),IF(L75="basis",IF(E76=0,"",CONCATENATE(E76,", ")),CONCATENATE(Q75,IF(E76=0,"",CONCATENATE(E76,", ")))))</f>
        <v/>
      </c>
      <c r="R76" s="180">
        <f t="shared" si="31"/>
        <v>199</v>
      </c>
      <c r="S76" s="12">
        <f t="shared" si="40"/>
        <v>162</v>
      </c>
      <c r="T76" s="18">
        <f t="shared" si="32"/>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3"/>
        <v>1</v>
      </c>
      <c r="Z76" s="12">
        <f t="shared" si="34"/>
        <v>1</v>
      </c>
      <c r="AA76" s="12">
        <f t="shared" si="35"/>
        <v>1</v>
      </c>
      <c r="AB76" s="12">
        <f t="shared" si="36"/>
        <v>1</v>
      </c>
      <c r="AD76" s="12">
        <f t="shared" si="41"/>
        <v>162</v>
      </c>
      <c r="AE76" s="18">
        <f t="shared" si="37"/>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8"/>
        <v>1</v>
      </c>
      <c r="AK76" s="12">
        <f t="shared" si="42"/>
        <v>1</v>
      </c>
      <c r="AL76" s="12">
        <f t="shared" si="43"/>
        <v>1</v>
      </c>
      <c r="AM76" s="12">
        <f t="shared" si="44"/>
        <v>1</v>
      </c>
    </row>
    <row r="77" spans="1:39" ht="12" customHeight="1" x14ac:dyDescent="0.25">
      <c r="A77" s="5">
        <f t="shared" si="25"/>
        <v>0</v>
      </c>
      <c r="B77" s="5">
        <f t="shared" si="26"/>
        <v>0</v>
      </c>
      <c r="C77" s="14">
        <f t="shared" si="39"/>
        <v>161</v>
      </c>
      <c r="F77" s="242">
        <f>VLOOKUP(C77,Blad1!$A:$D,4,0)</f>
        <v>199</v>
      </c>
      <c r="G77" s="67" t="str">
        <f t="shared" si="27"/>
        <v/>
      </c>
      <c r="H77" s="4" t="str">
        <f>IF(G77="I",$K77,IF(G77="II",$K77-SUM(H$8:H76),IF(G77="III",$K77-SUM(H$8:H76),IF(G77="IV",$K77-SUM(H$8:H76),IF(G77="V",1-SUM(H$8:H76)," ")))))</f>
        <v xml:space="preserve"> </v>
      </c>
      <c r="I77" s="68" t="str">
        <f t="shared" si="28"/>
        <v/>
      </c>
      <c r="J77" s="43" t="str">
        <f>IF(I77="A",$K77,IF(I77="B",$K77-SUM(J$8:J76),IF(I77="C",$K77-SUM(J$8:J76),IF(I77="D",$K77-SUM(J$8:J76),IF(I77="E",1-SUM(J$8:J76)," ")))))</f>
        <v xml:space="preserve"> </v>
      </c>
      <c r="K77" s="1">
        <f>IF(C$4=0,0,(SUM(D$8:D77)/C$4))</f>
        <v>0</v>
      </c>
      <c r="L77" s="9" t="str">
        <f t="shared" si="29"/>
        <v xml:space="preserve"> </v>
      </c>
      <c r="M77" s="2" t="str">
        <f>IF(U77=2,K77,IF(W77=2,K77-SUM(M$8:M76),IF(X77=2,K77-SUM(M$8:M76),IF(X76=2,1-SUM(M$8:M76)," "))))</f>
        <v xml:space="preserve"> </v>
      </c>
      <c r="N77" s="1" t="str">
        <f t="shared" si="30"/>
        <v xml:space="preserve"> </v>
      </c>
      <c r="P77" s="3" t="str">
        <f>IF(O77="Plus",$K77,IF(O77="Basis",$K77-SUM(P$8:P76),IF(O77="Breedte",$K77-SUM(P$8:P76),IF(O76="Breedte",1-SUM(P$8:P76)," "))))</f>
        <v xml:space="preserve"> </v>
      </c>
      <c r="Q77" s="57" t="str">
        <f t="shared" si="45"/>
        <v/>
      </c>
      <c r="R77" s="180">
        <f t="shared" si="31"/>
        <v>199</v>
      </c>
      <c r="S77" s="12">
        <f t="shared" si="40"/>
        <v>161</v>
      </c>
      <c r="T77" s="18">
        <f t="shared" si="32"/>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3"/>
        <v>1</v>
      </c>
      <c r="Z77" s="12">
        <f t="shared" si="34"/>
        <v>1</v>
      </c>
      <c r="AA77" s="12">
        <f t="shared" si="35"/>
        <v>1</v>
      </c>
      <c r="AB77" s="12">
        <f t="shared" si="36"/>
        <v>1</v>
      </c>
      <c r="AD77" s="12">
        <f t="shared" si="41"/>
        <v>161</v>
      </c>
      <c r="AE77" s="18">
        <f t="shared" si="37"/>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8"/>
        <v>1</v>
      </c>
      <c r="AK77" s="12">
        <f t="shared" si="42"/>
        <v>1</v>
      </c>
      <c r="AL77" s="12">
        <f t="shared" si="43"/>
        <v>1</v>
      </c>
      <c r="AM77" s="12">
        <f t="shared" si="44"/>
        <v>1</v>
      </c>
    </row>
    <row r="78" spans="1:39" ht="12" customHeight="1" x14ac:dyDescent="0.25">
      <c r="A78" s="5">
        <f t="shared" si="25"/>
        <v>0</v>
      </c>
      <c r="B78" s="5">
        <f t="shared" si="26"/>
        <v>0</v>
      </c>
      <c r="C78" s="14">
        <f t="shared" si="39"/>
        <v>160</v>
      </c>
      <c r="F78" s="242">
        <f>VLOOKUP(C78,Blad1!$A:$D,4,0)</f>
        <v>198</v>
      </c>
      <c r="G78" s="67" t="str">
        <f t="shared" si="27"/>
        <v/>
      </c>
      <c r="H78" s="4" t="str">
        <f>IF(G78="I",$K78,IF(G78="II",$K78-SUM(H$8:H77),IF(G78="III",$K78-SUM(H$8:H77),IF(G78="IV",$K78-SUM(H$8:H77),IF(G78="V",1-SUM(H$8:H77)," ")))))</f>
        <v xml:space="preserve"> </v>
      </c>
      <c r="I78" s="68" t="str">
        <f t="shared" si="28"/>
        <v/>
      </c>
      <c r="J78" s="43" t="str">
        <f>IF(I78="A",$K78,IF(I78="B",$K78-SUM(J$8:J77),IF(I78="C",$K78-SUM(J$8:J77),IF(I78="D",$K78-SUM(J$8:J77),IF(I78="E",1-SUM(J$8:J77)," ")))))</f>
        <v xml:space="preserve"> </v>
      </c>
      <c r="K78" s="1">
        <f>IF(C$4=0,0,(SUM(D$8:D78)/C$4))</f>
        <v>0</v>
      </c>
      <c r="L78" s="9" t="str">
        <f t="shared" si="29"/>
        <v xml:space="preserve"> </v>
      </c>
      <c r="M78" s="2" t="str">
        <f>IF(U78=2,K78,IF(W78=2,K78-SUM(M$8:M77),IF(X78=2,K78-SUM(M$8:M77),IF(X77=2,1-SUM(M$8:M77)," "))))</f>
        <v xml:space="preserve"> </v>
      </c>
      <c r="N78" s="1" t="str">
        <f t="shared" si="30"/>
        <v xml:space="preserve"> </v>
      </c>
      <c r="P78" s="3" t="str">
        <f>IF(O78="Plus",$K78,IF(O78="Basis",$K78-SUM(P$8:P77),IF(O78="Breedte",$K78-SUM(P$8:P77),IF(O77="Breedte",1-SUM(P$8:P77)," "))))</f>
        <v xml:space="preserve"> </v>
      </c>
      <c r="Q78" s="57" t="str">
        <f t="shared" si="45"/>
        <v/>
      </c>
      <c r="R78" s="180">
        <f t="shared" si="31"/>
        <v>198</v>
      </c>
      <c r="S78" s="12">
        <f t="shared" si="40"/>
        <v>160</v>
      </c>
      <c r="T78" s="18">
        <f t="shared" si="32"/>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3"/>
        <v>1</v>
      </c>
      <c r="Z78" s="12">
        <f t="shared" si="34"/>
        <v>1</v>
      </c>
      <c r="AA78" s="12">
        <f t="shared" si="35"/>
        <v>1</v>
      </c>
      <c r="AB78" s="12">
        <f t="shared" si="36"/>
        <v>1</v>
      </c>
      <c r="AD78" s="12">
        <f t="shared" si="41"/>
        <v>160</v>
      </c>
      <c r="AE78" s="18">
        <f t="shared" si="37"/>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8"/>
        <v>1</v>
      </c>
      <c r="AK78" s="12">
        <f t="shared" si="42"/>
        <v>1</v>
      </c>
      <c r="AL78" s="12">
        <f t="shared" si="43"/>
        <v>1</v>
      </c>
      <c r="AM78" s="12">
        <f t="shared" si="44"/>
        <v>1</v>
      </c>
    </row>
    <row r="79" spans="1:39" ht="12" customHeight="1" x14ac:dyDescent="0.25">
      <c r="A79" s="5">
        <f t="shared" si="25"/>
        <v>0</v>
      </c>
      <c r="B79" s="5">
        <f t="shared" si="26"/>
        <v>0</v>
      </c>
      <c r="C79" s="14">
        <f t="shared" si="39"/>
        <v>159</v>
      </c>
      <c r="F79" s="242">
        <f>VLOOKUP(C79,Blad1!$A:$D,4,0)</f>
        <v>198</v>
      </c>
      <c r="G79" s="67" t="str">
        <f t="shared" si="27"/>
        <v/>
      </c>
      <c r="H79" s="4" t="str">
        <f>IF(G79="I",$K79,IF(G79="II",$K79-SUM(H$8:H78),IF(G79="III",$K79-SUM(H$8:H78),IF(G79="IV",$K79-SUM(H$8:H78),IF(G79="V",1-SUM(H$8:H78)," ")))))</f>
        <v xml:space="preserve"> </v>
      </c>
      <c r="I79" s="68" t="str">
        <f t="shared" si="28"/>
        <v/>
      </c>
      <c r="J79" s="43" t="str">
        <f>IF(I79="A",$K79,IF(I79="B",$K79-SUM(J$8:J78),IF(I79="C",$K79-SUM(J$8:J78),IF(I79="D",$K79-SUM(J$8:J78),IF(I79="E",1-SUM(J$8:J78)," ")))))</f>
        <v xml:space="preserve"> </v>
      </c>
      <c r="K79" s="1">
        <f>IF(C$4=0,0,(SUM(D$8:D79)/C$4))</f>
        <v>0</v>
      </c>
      <c r="L79" s="9" t="str">
        <f t="shared" si="29"/>
        <v xml:space="preserve"> </v>
      </c>
      <c r="M79" s="2" t="str">
        <f>IF(U79=2,K79,IF(W79=2,K79-SUM(M$8:M78),IF(X79=2,K79-SUM(M$8:M78),IF(X78=2,1-SUM(M$8:M78)," "))))</f>
        <v xml:space="preserve"> </v>
      </c>
      <c r="N79" s="1" t="str">
        <f t="shared" si="30"/>
        <v xml:space="preserve"> </v>
      </c>
      <c r="P79" s="3" t="str">
        <f>IF(O79="Plus",$K79,IF(O79="Basis",$K79-SUM(P$8:P78),IF(O79="Breedte",$K79-SUM(P$8:P78),IF(O78="Breedte",1-SUM(P$8:P78)," "))))</f>
        <v xml:space="preserve"> </v>
      </c>
      <c r="Q79" s="57" t="str">
        <f t="shared" si="45"/>
        <v/>
      </c>
      <c r="R79" s="180">
        <f t="shared" si="31"/>
        <v>198</v>
      </c>
      <c r="S79" s="12">
        <f t="shared" si="40"/>
        <v>159</v>
      </c>
      <c r="T79" s="18">
        <f t="shared" si="32"/>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3"/>
        <v>1</v>
      </c>
      <c r="Z79" s="12">
        <f t="shared" si="34"/>
        <v>1</v>
      </c>
      <c r="AA79" s="12">
        <f t="shared" si="35"/>
        <v>1</v>
      </c>
      <c r="AB79" s="12">
        <f t="shared" si="36"/>
        <v>1</v>
      </c>
      <c r="AD79" s="12">
        <f t="shared" si="41"/>
        <v>159</v>
      </c>
      <c r="AE79" s="18">
        <f t="shared" si="37"/>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8"/>
        <v>1</v>
      </c>
      <c r="AK79" s="12">
        <f t="shared" si="42"/>
        <v>1</v>
      </c>
      <c r="AL79" s="12">
        <f t="shared" si="43"/>
        <v>1</v>
      </c>
      <c r="AM79" s="12">
        <f t="shared" si="44"/>
        <v>1</v>
      </c>
    </row>
    <row r="80" spans="1:39" ht="12" customHeight="1" x14ac:dyDescent="0.25">
      <c r="A80" s="5">
        <f t="shared" si="25"/>
        <v>0</v>
      </c>
      <c r="B80" s="5">
        <f t="shared" si="26"/>
        <v>0</v>
      </c>
      <c r="C80" s="14">
        <f t="shared" si="39"/>
        <v>158</v>
      </c>
      <c r="F80" s="242">
        <f>VLOOKUP(C80,Blad1!$A:$D,4,0)</f>
        <v>197</v>
      </c>
      <c r="G80" s="67" t="str">
        <f t="shared" si="27"/>
        <v/>
      </c>
      <c r="H80" s="4" t="str">
        <f>IF(G80="I",$K80,IF(G80="II",$K80-SUM(H$8:H79),IF(G80="III",$K80-SUM(H$8:H79),IF(G80="IV",$K80-SUM(H$8:H79),IF(G80="V",1-SUM(H$8:H79)," ")))))</f>
        <v xml:space="preserve"> </v>
      </c>
      <c r="I80" s="68" t="str">
        <f t="shared" si="28"/>
        <v/>
      </c>
      <c r="J80" s="43" t="str">
        <f>IF(I80="A",$K80,IF(I80="B",$K80-SUM(J$8:J79),IF(I80="C",$K80-SUM(J$8:J79),IF(I80="D",$K80-SUM(J$8:J79),IF(I80="E",1-SUM(J$8:J79)," ")))))</f>
        <v xml:space="preserve"> </v>
      </c>
      <c r="K80" s="1">
        <f>IF(C$4=0,0,(SUM(D$8:D80)/C$4))</f>
        <v>0</v>
      </c>
      <c r="L80" s="9" t="str">
        <f t="shared" si="29"/>
        <v xml:space="preserve"> </v>
      </c>
      <c r="M80" s="2" t="str">
        <f>IF(U80=2,K80,IF(W80=2,K80-SUM(M$8:M79),IF(X80=2,K80-SUM(M$8:M79),IF(X79=2,1-SUM(M$8:M79)," "))))</f>
        <v xml:space="preserve"> </v>
      </c>
      <c r="N80" s="1" t="str">
        <f t="shared" si="30"/>
        <v xml:space="preserve"> </v>
      </c>
      <c r="P80" s="3" t="str">
        <f>IF(O80="Plus",$K80,IF(O80="Basis",$K80-SUM(P$8:P79),IF(O80="Breedte",$K80-SUM(P$8:P79),IF(O79="Breedte",1-SUM(P$8:P79)," "))))</f>
        <v xml:space="preserve"> </v>
      </c>
      <c r="Q80" s="57" t="str">
        <f t="shared" si="45"/>
        <v/>
      </c>
      <c r="R80" s="180">
        <f t="shared" si="31"/>
        <v>197</v>
      </c>
      <c r="S80" s="12">
        <f t="shared" si="40"/>
        <v>158</v>
      </c>
      <c r="T80" s="18">
        <f t="shared" si="32"/>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3"/>
        <v>1</v>
      </c>
      <c r="Z80" s="12">
        <f t="shared" si="34"/>
        <v>1</v>
      </c>
      <c r="AA80" s="12">
        <f t="shared" si="35"/>
        <v>1</v>
      </c>
      <c r="AB80" s="12">
        <f t="shared" si="36"/>
        <v>1</v>
      </c>
      <c r="AD80" s="12">
        <f t="shared" si="41"/>
        <v>158</v>
      </c>
      <c r="AE80" s="18">
        <f t="shared" si="37"/>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8"/>
        <v>1</v>
      </c>
      <c r="AK80" s="12">
        <f t="shared" si="42"/>
        <v>1</v>
      </c>
      <c r="AL80" s="12">
        <f t="shared" si="43"/>
        <v>1</v>
      </c>
      <c r="AM80" s="12">
        <f t="shared" si="44"/>
        <v>1</v>
      </c>
    </row>
    <row r="81" spans="1:39" ht="12" customHeight="1" x14ac:dyDescent="0.25">
      <c r="A81" s="5">
        <f t="shared" si="25"/>
        <v>0</v>
      </c>
      <c r="B81" s="5">
        <f t="shared" si="26"/>
        <v>0</v>
      </c>
      <c r="C81" s="14">
        <f t="shared" si="39"/>
        <v>157</v>
      </c>
      <c r="F81" s="242">
        <f>VLOOKUP(C81,Blad1!$A:$D,4,0)</f>
        <v>197</v>
      </c>
      <c r="G81" s="67" t="str">
        <f t="shared" si="27"/>
        <v/>
      </c>
      <c r="H81" s="4" t="str">
        <f>IF(G81="I",$K81,IF(G81="II",$K81-SUM(H$8:H80),IF(G81="III",$K81-SUM(H$8:H80),IF(G81="IV",$K81-SUM(H$8:H80),IF(G81="V",1-SUM(H$8:H80)," ")))))</f>
        <v xml:space="preserve"> </v>
      </c>
      <c r="I81" s="68" t="str">
        <f t="shared" si="28"/>
        <v/>
      </c>
      <c r="J81" s="43" t="str">
        <f>IF(I81="A",$K81,IF(I81="B",$K81-SUM(J$8:J80),IF(I81="C",$K81-SUM(J$8:J80),IF(I81="D",$K81-SUM(J$8:J80),IF(I81="E",1-SUM(J$8:J80)," ")))))</f>
        <v xml:space="preserve"> </v>
      </c>
      <c r="K81" s="1">
        <f>IF(C$4=0,0,(SUM(D$8:D81)/C$4))</f>
        <v>0</v>
      </c>
      <c r="L81" s="9" t="str">
        <f t="shared" si="29"/>
        <v xml:space="preserve"> </v>
      </c>
      <c r="M81" s="2" t="str">
        <f>IF(U81=2,K81,IF(W81=2,K81-SUM(M$8:M80),IF(X81=2,K81-SUM(M$8:M80),IF(X80=2,1-SUM(M$8:M80)," "))))</f>
        <v xml:space="preserve"> </v>
      </c>
      <c r="N81" s="1" t="str">
        <f t="shared" si="30"/>
        <v xml:space="preserve"> </v>
      </c>
      <c r="P81" s="3" t="str">
        <f>IF(O81="Plus",$K81,IF(O81="Basis",$K81-SUM(P$8:P80),IF(O81="Breedte",$K81-SUM(P$8:P80),IF(O80="Breedte",1-SUM(P$8:P80)," "))))</f>
        <v xml:space="preserve"> </v>
      </c>
      <c r="Q81" s="57" t="str">
        <f t="shared" si="45"/>
        <v/>
      </c>
      <c r="R81" s="180">
        <f t="shared" si="31"/>
        <v>197</v>
      </c>
      <c r="S81" s="12">
        <f t="shared" si="40"/>
        <v>157</v>
      </c>
      <c r="T81" s="18">
        <f t="shared" si="32"/>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3"/>
        <v>1</v>
      </c>
      <c r="Z81" s="12">
        <f t="shared" si="34"/>
        <v>1</v>
      </c>
      <c r="AA81" s="12">
        <f t="shared" si="35"/>
        <v>1</v>
      </c>
      <c r="AB81" s="12">
        <f t="shared" si="36"/>
        <v>1</v>
      </c>
      <c r="AD81" s="12">
        <f t="shared" si="41"/>
        <v>157</v>
      </c>
      <c r="AE81" s="18">
        <f t="shared" si="37"/>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8"/>
        <v>1</v>
      </c>
      <c r="AK81" s="12">
        <f t="shared" si="42"/>
        <v>1</v>
      </c>
      <c r="AL81" s="12">
        <f t="shared" si="43"/>
        <v>1</v>
      </c>
      <c r="AM81" s="12">
        <f t="shared" si="44"/>
        <v>1</v>
      </c>
    </row>
    <row r="82" spans="1:39" ht="12" customHeight="1" x14ac:dyDescent="0.25">
      <c r="A82" s="5">
        <f t="shared" si="25"/>
        <v>0</v>
      </c>
      <c r="B82" s="5">
        <f t="shared" si="26"/>
        <v>0</v>
      </c>
      <c r="C82" s="14">
        <f t="shared" si="39"/>
        <v>156</v>
      </c>
      <c r="F82" s="242">
        <f>VLOOKUP(C82,Blad1!$A:$D,4,0)</f>
        <v>196</v>
      </c>
      <c r="G82" s="67" t="str">
        <f t="shared" si="27"/>
        <v/>
      </c>
      <c r="H82" s="4" t="str">
        <f>IF(G82="I",$K82,IF(G82="II",$K82-SUM(H$8:H81),IF(G82="III",$K82-SUM(H$8:H81),IF(G82="IV",$K82-SUM(H$8:H81),IF(G82="V",1-SUM(H$8:H81)," ")))))</f>
        <v xml:space="preserve"> </v>
      </c>
      <c r="I82" s="68" t="str">
        <f t="shared" si="28"/>
        <v/>
      </c>
      <c r="J82" s="43" t="str">
        <f>IF(I82="A",$K82,IF(I82="B",$K82-SUM(J$8:J81),IF(I82="C",$K82-SUM(J$8:J81),IF(I82="D",$K82-SUM(J$8:J81),IF(I82="E",1-SUM(J$8:J81)," ")))))</f>
        <v xml:space="preserve"> </v>
      </c>
      <c r="K82" s="1">
        <f>IF(C$4=0,0,(SUM(D$8:D82)/C$4))</f>
        <v>0</v>
      </c>
      <c r="L82" s="9" t="str">
        <f t="shared" si="29"/>
        <v xml:space="preserve"> </v>
      </c>
      <c r="M82" s="2" t="str">
        <f>IF(U82=2,K82,IF(W82=2,K82-SUM(M$8:M81),IF(X82=2,K82-SUM(M$8:M81),IF(X81=2,1-SUM(M$8:M81)," "))))</f>
        <v xml:space="preserve"> </v>
      </c>
      <c r="N82" s="1" t="str">
        <f t="shared" si="30"/>
        <v xml:space="preserve"> </v>
      </c>
      <c r="P82" s="3" t="str">
        <f>IF(O82="Plus",$K82,IF(O82="Basis",$K82-SUM(P$8:P81),IF(O82="Breedte",$K82-SUM(P$8:P81),IF(O81="Breedte",1-SUM(P$8:P81)," "))))</f>
        <v xml:space="preserve"> </v>
      </c>
      <c r="Q82" s="57" t="str">
        <f t="shared" si="45"/>
        <v/>
      </c>
      <c r="R82" s="180">
        <f t="shared" si="31"/>
        <v>196</v>
      </c>
      <c r="S82" s="12">
        <f t="shared" si="40"/>
        <v>156</v>
      </c>
      <c r="T82" s="18">
        <f t="shared" si="32"/>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3"/>
        <v>1</v>
      </c>
      <c r="Z82" s="12">
        <f t="shared" si="34"/>
        <v>1</v>
      </c>
      <c r="AA82" s="12">
        <f t="shared" si="35"/>
        <v>1</v>
      </c>
      <c r="AB82" s="12">
        <f t="shared" si="36"/>
        <v>1</v>
      </c>
      <c r="AD82" s="12">
        <f t="shared" si="41"/>
        <v>156</v>
      </c>
      <c r="AE82" s="18">
        <f t="shared" si="37"/>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8"/>
        <v>1</v>
      </c>
      <c r="AK82" s="12">
        <f t="shared" si="42"/>
        <v>1</v>
      </c>
      <c r="AL82" s="12">
        <f t="shared" si="43"/>
        <v>1</v>
      </c>
      <c r="AM82" s="12">
        <f t="shared" si="44"/>
        <v>1</v>
      </c>
    </row>
    <row r="83" spans="1:39" ht="12" customHeight="1" x14ac:dyDescent="0.25">
      <c r="A83" s="5">
        <f t="shared" si="25"/>
        <v>0</v>
      </c>
      <c r="B83" s="5">
        <f t="shared" si="26"/>
        <v>20</v>
      </c>
      <c r="C83" s="14">
        <f t="shared" si="39"/>
        <v>155</v>
      </c>
      <c r="F83" s="242">
        <f>VLOOKUP(C83,Blad1!$A:$D,4,0)</f>
        <v>196</v>
      </c>
      <c r="G83" s="67" t="str">
        <f t="shared" si="27"/>
        <v>III</v>
      </c>
      <c r="H83" s="4">
        <f>IF(G83="I",$K83,IF(G83="II",$K83-SUM(H$8:H82),IF(G83="III",$K83-SUM(H$8:H82),IF(G83="IV",$K83-SUM(H$8:H82),IF(G83="V",1-SUM(H$8:H82)," ")))))</f>
        <v>0</v>
      </c>
      <c r="I83" s="68" t="str">
        <f t="shared" si="28"/>
        <v/>
      </c>
      <c r="J83" s="43" t="str">
        <f>IF(I83="A",$K83,IF(I83="B",$K83-SUM(J$8:J82),IF(I83="C",$K83-SUM(J$8:J82),IF(I83="D",$K83-SUM(J$8:J82),IF(I83="E",1-SUM(J$8:J82)," ")))))</f>
        <v xml:space="preserve"> </v>
      </c>
      <c r="K83" s="1">
        <f>IF(C$4=0,0,(SUM(D$8:D83)/C$4))</f>
        <v>0</v>
      </c>
      <c r="L83" s="9" t="str">
        <f t="shared" si="29"/>
        <v xml:space="preserve"> </v>
      </c>
      <c r="M83" s="2" t="str">
        <f>IF(U83=2,K83,IF(W83=2,K83-SUM(M$8:M82),IF(X83=2,K83-SUM(M$8:M82),IF(X82=2,1-SUM(M$8:M82)," "))))</f>
        <v xml:space="preserve"> </v>
      </c>
      <c r="N83" s="1" t="str">
        <f t="shared" si="30"/>
        <v xml:space="preserve"> </v>
      </c>
      <c r="P83" s="3" t="str">
        <f>IF(O83="Plus",$K83,IF(O83="Basis",$K83-SUM(P$8:P82),IF(O83="Breedte",$K83-SUM(P$8:P82),IF(O82="Breedte",1-SUM(P$8:P82)," "))))</f>
        <v xml:space="preserve"> </v>
      </c>
      <c r="Q83" s="57" t="str">
        <f t="shared" si="45"/>
        <v/>
      </c>
      <c r="R83" s="180">
        <f t="shared" si="31"/>
        <v>196</v>
      </c>
      <c r="S83" s="12">
        <f t="shared" si="40"/>
        <v>155</v>
      </c>
      <c r="T83" s="18">
        <f t="shared" si="32"/>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3"/>
        <v>1</v>
      </c>
      <c r="Z83" s="12">
        <f t="shared" si="34"/>
        <v>1</v>
      </c>
      <c r="AA83" s="12">
        <f t="shared" si="35"/>
        <v>1</v>
      </c>
      <c r="AB83" s="12">
        <f t="shared" si="36"/>
        <v>1</v>
      </c>
      <c r="AD83" s="12">
        <f t="shared" si="41"/>
        <v>155</v>
      </c>
      <c r="AE83" s="18">
        <f t="shared" si="37"/>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8"/>
        <v>1</v>
      </c>
      <c r="AK83" s="12">
        <f t="shared" si="42"/>
        <v>1</v>
      </c>
      <c r="AL83" s="12">
        <f t="shared" si="43"/>
        <v>1</v>
      </c>
      <c r="AM83" s="12">
        <f t="shared" si="44"/>
        <v>1</v>
      </c>
    </row>
    <row r="84" spans="1:39" ht="12" customHeight="1" x14ac:dyDescent="0.25">
      <c r="A84" s="5">
        <f t="shared" si="25"/>
        <v>0</v>
      </c>
      <c r="B84" s="5">
        <f t="shared" si="26"/>
        <v>0</v>
      </c>
      <c r="C84" s="14">
        <f t="shared" si="39"/>
        <v>154</v>
      </c>
      <c r="F84" s="242">
        <f>VLOOKUP(C84,Blad1!$A:$D,4,0)</f>
        <v>195</v>
      </c>
      <c r="G84" s="67" t="str">
        <f t="shared" si="27"/>
        <v/>
      </c>
      <c r="H84" s="4" t="str">
        <f>IF(G84="I",$K84,IF(G84="II",$K84-SUM(H$8:H83),IF(G84="III",$K84-SUM(H$8:H83),IF(G84="IV",$K84-SUM(H$8:H83),IF(G84="V",1-SUM(H$8:H83)," ")))))</f>
        <v xml:space="preserve"> </v>
      </c>
      <c r="I84" s="68" t="str">
        <f t="shared" si="28"/>
        <v/>
      </c>
      <c r="J84" s="43" t="str">
        <f>IF(I84="A",$K84,IF(I84="B",$K84-SUM(J$8:J83),IF(I84="C",$K84-SUM(J$8:J83),IF(I84="D",$K84-SUM(J$8:J83),IF(I84="E",1-SUM(J$8:J83)," ")))))</f>
        <v xml:space="preserve"> </v>
      </c>
      <c r="K84" s="1">
        <f>IF(C$4=0,0,(SUM(D$8:D84)/C$4))</f>
        <v>0</v>
      </c>
      <c r="L84" s="9" t="str">
        <f t="shared" si="29"/>
        <v xml:space="preserve"> </v>
      </c>
      <c r="M84" s="2" t="str">
        <f>IF(U84=2,K84,IF(W84=2,K84-SUM(M$8:M83),IF(X84=2,K84-SUM(M$8:M83),IF(X83=2,1-SUM(M$8:M83)," "))))</f>
        <v xml:space="preserve"> </v>
      </c>
      <c r="N84" s="1" t="str">
        <f t="shared" si="30"/>
        <v xml:space="preserve"> </v>
      </c>
      <c r="P84" s="3" t="str">
        <f>IF(O84="Plus",$K84,IF(O84="Basis",$K84-SUM(P$8:P83),IF(O84="Breedte",$K84-SUM(P$8:P83),IF(O83="Breedte",1-SUM(P$8:P83)," "))))</f>
        <v xml:space="preserve"> </v>
      </c>
      <c r="Q84" s="57" t="str">
        <f t="shared" si="45"/>
        <v/>
      </c>
      <c r="R84" s="180">
        <f t="shared" si="31"/>
        <v>195</v>
      </c>
      <c r="S84" s="12">
        <f t="shared" si="40"/>
        <v>154</v>
      </c>
      <c r="T84" s="18">
        <f t="shared" si="32"/>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3"/>
        <v>1</v>
      </c>
      <c r="Z84" s="12">
        <f t="shared" si="34"/>
        <v>1</v>
      </c>
      <c r="AA84" s="12">
        <f t="shared" si="35"/>
        <v>1</v>
      </c>
      <c r="AB84" s="12">
        <f t="shared" si="36"/>
        <v>1</v>
      </c>
      <c r="AD84" s="12">
        <f t="shared" si="41"/>
        <v>154</v>
      </c>
      <c r="AE84" s="18">
        <f t="shared" si="37"/>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8"/>
        <v>1</v>
      </c>
      <c r="AK84" s="12">
        <f t="shared" si="42"/>
        <v>1</v>
      </c>
      <c r="AL84" s="12">
        <f t="shared" si="43"/>
        <v>1</v>
      </c>
      <c r="AM84" s="12">
        <f t="shared" si="44"/>
        <v>1</v>
      </c>
    </row>
    <row r="85" spans="1:39" ht="12" customHeight="1" x14ac:dyDescent="0.25">
      <c r="A85" s="5">
        <f t="shared" si="25"/>
        <v>0</v>
      </c>
      <c r="B85" s="5">
        <f t="shared" si="26"/>
        <v>0</v>
      </c>
      <c r="C85" s="14">
        <f t="shared" si="39"/>
        <v>153</v>
      </c>
      <c r="F85" s="242">
        <f>VLOOKUP(C85,Blad1!$A:$D,4,0)</f>
        <v>194</v>
      </c>
      <c r="G85" s="67" t="str">
        <f t="shared" si="27"/>
        <v/>
      </c>
      <c r="H85" s="4" t="str">
        <f>IF(G85="I",$K85,IF(G85="II",$K85-SUM(H$8:H84),IF(G85="III",$K85-SUM(H$8:H84),IF(G85="IV",$K85-SUM(H$8:H84),IF(G85="V",1-SUM(H$8:H84)," ")))))</f>
        <v xml:space="preserve"> </v>
      </c>
      <c r="I85" s="68" t="str">
        <f t="shared" si="28"/>
        <v/>
      </c>
      <c r="J85" s="43" t="str">
        <f>IF(I85="A",$K85,IF(I85="B",$K85-SUM(J$8:J84),IF(I85="C",$K85-SUM(J$8:J84),IF(I85="D",$K85-SUM(J$8:J84),IF(I85="E",1-SUM(J$8:J84)," ")))))</f>
        <v xml:space="preserve"> </v>
      </c>
      <c r="K85" s="1">
        <f>IF(C$4=0,0,(SUM(D$8:D85)/C$4))</f>
        <v>0</v>
      </c>
      <c r="L85" s="9" t="str">
        <f t="shared" si="29"/>
        <v xml:space="preserve"> </v>
      </c>
      <c r="M85" s="2" t="str">
        <f>IF(U85=2,K85,IF(W85=2,K85-SUM(M$8:M84),IF(X85=2,K85-SUM(M$8:M84),IF(X84=2,1-SUM(M$8:M84)," "))))</f>
        <v xml:space="preserve"> </v>
      </c>
      <c r="N85" s="1" t="str">
        <f t="shared" si="30"/>
        <v xml:space="preserve"> </v>
      </c>
      <c r="P85" s="3" t="str">
        <f>IF(O85="Plus",$K85,IF(O85="Basis",$K85-SUM(P$8:P84),IF(O85="Breedte",$K85-SUM(P$8:P84),IF(O84="Breedte",1-SUM(P$8:P84)," "))))</f>
        <v xml:space="preserve"> </v>
      </c>
      <c r="Q85" s="57" t="str">
        <f t="shared" si="45"/>
        <v/>
      </c>
      <c r="R85" s="180">
        <f t="shared" si="31"/>
        <v>194</v>
      </c>
      <c r="S85" s="12">
        <f t="shared" si="40"/>
        <v>153</v>
      </c>
      <c r="T85" s="18">
        <f t="shared" si="32"/>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3"/>
        <v>1</v>
      </c>
      <c r="Z85" s="12">
        <f t="shared" si="34"/>
        <v>1</v>
      </c>
      <c r="AA85" s="12">
        <f t="shared" si="35"/>
        <v>1</v>
      </c>
      <c r="AB85" s="12">
        <f t="shared" si="36"/>
        <v>1</v>
      </c>
      <c r="AD85" s="12">
        <f t="shared" si="41"/>
        <v>153</v>
      </c>
      <c r="AE85" s="18">
        <f t="shared" si="37"/>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8"/>
        <v>1</v>
      </c>
      <c r="AK85" s="12">
        <f t="shared" si="42"/>
        <v>1</v>
      </c>
      <c r="AL85" s="12">
        <f t="shared" si="43"/>
        <v>1</v>
      </c>
      <c r="AM85" s="12">
        <f t="shared" si="44"/>
        <v>1</v>
      </c>
    </row>
    <row r="86" spans="1:39" ht="12" customHeight="1" x14ac:dyDescent="0.25">
      <c r="A86" s="5">
        <f t="shared" si="25"/>
        <v>0</v>
      </c>
      <c r="B86" s="5">
        <f t="shared" si="26"/>
        <v>0</v>
      </c>
      <c r="C86" s="14">
        <f t="shared" si="39"/>
        <v>152</v>
      </c>
      <c r="F86" s="242">
        <f>VLOOKUP(C86,Blad1!$A:$D,4,0)</f>
        <v>194</v>
      </c>
      <c r="G86" s="67" t="str">
        <f t="shared" si="27"/>
        <v/>
      </c>
      <c r="H86" s="4" t="str">
        <f>IF(G86="I",$K86,IF(G86="II",$K86-SUM(H$8:H85),IF(G86="III",$K86-SUM(H$8:H85),IF(G86="IV",$K86-SUM(H$8:H85),IF(G86="V",1-SUM(H$8:H85)," ")))))</f>
        <v xml:space="preserve"> </v>
      </c>
      <c r="I86" s="68" t="str">
        <f t="shared" si="28"/>
        <v/>
      </c>
      <c r="J86" s="43" t="str">
        <f>IF(I86="A",$K86,IF(I86="B",$K86-SUM(J$8:J85),IF(I86="C",$K86-SUM(J$8:J85),IF(I86="D",$K86-SUM(J$8:J85),IF(I86="E",1-SUM(J$8:J85)," ")))))</f>
        <v xml:space="preserve"> </v>
      </c>
      <c r="K86" s="1">
        <f>IF(C$4=0,0,(SUM(D$8:D86)/C$4))</f>
        <v>0</v>
      </c>
      <c r="L86" s="9" t="str">
        <f t="shared" si="29"/>
        <v xml:space="preserve"> </v>
      </c>
      <c r="M86" s="2" t="str">
        <f>IF(U86=2,K86,IF(W86=2,K86-SUM(M$8:M85),IF(X86=2,K86-SUM(M$8:M85),IF(X85=2,1-SUM(M$8:M85)," "))))</f>
        <v xml:space="preserve"> </v>
      </c>
      <c r="N86" s="1" t="str">
        <f t="shared" si="30"/>
        <v xml:space="preserve"> </v>
      </c>
      <c r="P86" s="3" t="str">
        <f>IF(O86="Plus",$K86,IF(O86="Basis",$K86-SUM(P$8:P85),IF(O86="Breedte",$K86-SUM(P$8:P85),IF(O85="Breedte",1-SUM(P$8:P85)," "))))</f>
        <v xml:space="preserve"> </v>
      </c>
      <c r="Q86" s="57" t="str">
        <f t="shared" si="45"/>
        <v/>
      </c>
      <c r="R86" s="180">
        <f t="shared" si="31"/>
        <v>194</v>
      </c>
      <c r="S86" s="12">
        <f t="shared" si="40"/>
        <v>152</v>
      </c>
      <c r="T86" s="18">
        <f t="shared" si="32"/>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3"/>
        <v>1</v>
      </c>
      <c r="Z86" s="12">
        <f t="shared" si="34"/>
        <v>1</v>
      </c>
      <c r="AA86" s="12">
        <f t="shared" si="35"/>
        <v>1</v>
      </c>
      <c r="AB86" s="12">
        <f t="shared" si="36"/>
        <v>1</v>
      </c>
      <c r="AD86" s="12">
        <f t="shared" si="41"/>
        <v>152</v>
      </c>
      <c r="AE86" s="18">
        <f t="shared" si="37"/>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8"/>
        <v>1</v>
      </c>
      <c r="AK86" s="12">
        <f t="shared" si="42"/>
        <v>1</v>
      </c>
      <c r="AL86" s="12">
        <f t="shared" si="43"/>
        <v>1</v>
      </c>
      <c r="AM86" s="12">
        <f t="shared" si="44"/>
        <v>1</v>
      </c>
    </row>
    <row r="87" spans="1:39" ht="12" customHeight="1" x14ac:dyDescent="0.25">
      <c r="A87" s="5">
        <f t="shared" si="25"/>
        <v>0</v>
      </c>
      <c r="B87" s="5">
        <f t="shared" si="26"/>
        <v>0</v>
      </c>
      <c r="C87" s="14">
        <f t="shared" si="39"/>
        <v>151</v>
      </c>
      <c r="F87" s="242">
        <f>VLOOKUP(C87,Blad1!$A:$D,4,0)</f>
        <v>193</v>
      </c>
      <c r="G87" s="67" t="str">
        <f t="shared" si="27"/>
        <v/>
      </c>
      <c r="H87" s="4" t="str">
        <f>IF(G87="I",$K87,IF(G87="II",$K87-SUM(H$8:H86),IF(G87="III",$K87-SUM(H$8:H86),IF(G87="IV",$K87-SUM(H$8:H86),IF(G87="V",1-SUM(H$8:H86)," ")))))</f>
        <v xml:space="preserve"> </v>
      </c>
      <c r="I87" s="68" t="str">
        <f t="shared" si="28"/>
        <v/>
      </c>
      <c r="J87" s="43" t="str">
        <f>IF(I87="A",$K87,IF(I87="B",$K87-SUM(J$8:J86),IF(I87="C",$K87-SUM(J$8:J86),IF(I87="D",$K87-SUM(J$8:J86),IF(I87="E",1-SUM(J$8:J86)," ")))))</f>
        <v xml:space="preserve"> </v>
      </c>
      <c r="K87" s="1">
        <f>IF(C$4=0,0,(SUM(D$8:D87)/C$4))</f>
        <v>0</v>
      </c>
      <c r="L87" s="9" t="str">
        <f t="shared" si="29"/>
        <v xml:space="preserve"> </v>
      </c>
      <c r="M87" s="2" t="str">
        <f>IF(U87=2,K87,IF(W87=2,K87-SUM(M$8:M86),IF(X87=2,K87-SUM(M$8:M86),IF(X86=2,1-SUM(M$8:M86)," "))))</f>
        <v xml:space="preserve"> </v>
      </c>
      <c r="N87" s="1" t="str">
        <f t="shared" si="30"/>
        <v xml:space="preserve"> </v>
      </c>
      <c r="P87" s="3" t="str">
        <f>IF(O87="Plus",$K87,IF(O87="Basis",$K87-SUM(P$8:P86),IF(O87="Breedte",$K87-SUM(P$8:P86),IF(O86="Breedte",1-SUM(P$8:P86)," "))))</f>
        <v xml:space="preserve"> </v>
      </c>
      <c r="Q87" s="57" t="str">
        <f t="shared" si="45"/>
        <v/>
      </c>
      <c r="R87" s="180">
        <f t="shared" si="31"/>
        <v>193</v>
      </c>
      <c r="S87" s="12">
        <f t="shared" si="40"/>
        <v>151</v>
      </c>
      <c r="T87" s="18">
        <f t="shared" si="32"/>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3"/>
        <v>1</v>
      </c>
      <c r="Z87" s="12">
        <f t="shared" si="34"/>
        <v>1</v>
      </c>
      <c r="AA87" s="12">
        <f t="shared" si="35"/>
        <v>1</v>
      </c>
      <c r="AB87" s="12">
        <f t="shared" si="36"/>
        <v>1</v>
      </c>
      <c r="AD87" s="12">
        <f t="shared" si="41"/>
        <v>151</v>
      </c>
      <c r="AE87" s="18">
        <f t="shared" si="37"/>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8"/>
        <v>1</v>
      </c>
      <c r="AK87" s="12">
        <f t="shared" si="42"/>
        <v>1</v>
      </c>
      <c r="AL87" s="12">
        <f t="shared" si="43"/>
        <v>1</v>
      </c>
      <c r="AM87" s="12">
        <f t="shared" si="44"/>
        <v>1</v>
      </c>
    </row>
    <row r="88" spans="1:39" ht="12" customHeight="1" x14ac:dyDescent="0.25">
      <c r="A88" s="5">
        <f t="shared" si="25"/>
        <v>0</v>
      </c>
      <c r="B88" s="5">
        <f t="shared" si="26"/>
        <v>0</v>
      </c>
      <c r="C88" s="14">
        <f t="shared" si="39"/>
        <v>150</v>
      </c>
      <c r="F88" s="242">
        <f>VLOOKUP(C88,Blad1!$A:$D,4,0)</f>
        <v>193</v>
      </c>
      <c r="G88" s="67" t="str">
        <f t="shared" si="27"/>
        <v/>
      </c>
      <c r="H88" s="4" t="str">
        <f>IF(G88="I",$K88,IF(G88="II",$K88-SUM(H$8:H87),IF(G88="III",$K88-SUM(H$8:H87),IF(G88="IV",$K88-SUM(H$8:H87),IF(G88="V",1-SUM(H$8:H87)," ")))))</f>
        <v xml:space="preserve"> </v>
      </c>
      <c r="I88" s="68" t="str">
        <f t="shared" si="28"/>
        <v/>
      </c>
      <c r="J88" s="43" t="str">
        <f>IF(I88="A",$K88,IF(I88="B",$K88-SUM(J$8:J87),IF(I88="C",$K88-SUM(J$8:J87),IF(I88="D",$K88-SUM(J$8:J87),IF(I88="E",1-SUM(J$8:J87)," ")))))</f>
        <v xml:space="preserve"> </v>
      </c>
      <c r="K88" s="1">
        <f>IF(C$4=0,0,(SUM(D$8:D88)/C$4))</f>
        <v>0</v>
      </c>
      <c r="L88" s="9" t="str">
        <f t="shared" si="29"/>
        <v xml:space="preserve"> </v>
      </c>
      <c r="M88" s="2" t="str">
        <f>IF(U88=2,K88,IF(W88=2,K88-SUM(M$8:M87),IF(X88=2,K88-SUM(M$8:M87),IF(X87=2,1-SUM(M$8:M87)," "))))</f>
        <v xml:space="preserve"> </v>
      </c>
      <c r="N88" s="1" t="str">
        <f t="shared" si="30"/>
        <v xml:space="preserve"> </v>
      </c>
      <c r="P88" s="3" t="str">
        <f>IF(O88="Plus",$K88,IF(O88="Basis",$K88-SUM(P$8:P87),IF(O88="Breedte",$K88-SUM(P$8:P87),IF(O87="Breedte",1-SUM(P$8:P87)," "))))</f>
        <v xml:space="preserve"> </v>
      </c>
      <c r="Q88" s="57" t="str">
        <f t="shared" si="45"/>
        <v/>
      </c>
      <c r="R88" s="180">
        <f t="shared" si="31"/>
        <v>193</v>
      </c>
      <c r="S88" s="12">
        <f t="shared" si="40"/>
        <v>150</v>
      </c>
      <c r="T88" s="18">
        <f t="shared" si="32"/>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3"/>
        <v>1</v>
      </c>
      <c r="Z88" s="12">
        <f t="shared" si="34"/>
        <v>1</v>
      </c>
      <c r="AA88" s="12">
        <f t="shared" si="35"/>
        <v>1</v>
      </c>
      <c r="AB88" s="12">
        <f t="shared" si="36"/>
        <v>1</v>
      </c>
      <c r="AD88" s="12">
        <f t="shared" si="41"/>
        <v>150</v>
      </c>
      <c r="AE88" s="18">
        <f t="shared" si="37"/>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8"/>
        <v>1</v>
      </c>
      <c r="AK88" s="12">
        <f t="shared" si="42"/>
        <v>1</v>
      </c>
      <c r="AL88" s="12">
        <f t="shared" si="43"/>
        <v>1</v>
      </c>
      <c r="AM88" s="12">
        <f t="shared" si="44"/>
        <v>1</v>
      </c>
    </row>
    <row r="89" spans="1:39" ht="12" customHeight="1" x14ac:dyDescent="0.25">
      <c r="A89" s="5">
        <f t="shared" si="25"/>
        <v>0</v>
      </c>
      <c r="B89" s="5">
        <f t="shared" si="26"/>
        <v>0</v>
      </c>
      <c r="C89" s="14">
        <f t="shared" si="39"/>
        <v>149</v>
      </c>
      <c r="F89" s="242">
        <f>VLOOKUP(C89,Blad1!$A:$D,4,0)</f>
        <v>192</v>
      </c>
      <c r="G89" s="67" t="str">
        <f t="shared" si="27"/>
        <v/>
      </c>
      <c r="H89" s="4" t="str">
        <f>IF(G89="I",$K89,IF(G89="II",$K89-SUM(H$8:H88),IF(G89="III",$K89-SUM(H$8:H88),IF(G89="IV",$K89-SUM(H$8:H88),IF(G89="V",1-SUM(H$8:H88)," ")))))</f>
        <v xml:space="preserve"> </v>
      </c>
      <c r="I89" s="68" t="str">
        <f t="shared" si="28"/>
        <v/>
      </c>
      <c r="J89" s="43" t="str">
        <f>IF(I89="A",$K89,IF(I89="B",$K89-SUM(J$8:J88),IF(I89="C",$K89-SUM(J$8:J88),IF(I89="D",$K89-SUM(J$8:J88),IF(I89="E",1-SUM(J$8:J88)," ")))))</f>
        <v xml:space="preserve"> </v>
      </c>
      <c r="K89" s="1">
        <f>IF(C$4=0,0,(SUM(D$8:D89)/C$4))</f>
        <v>0</v>
      </c>
      <c r="L89" s="9" t="str">
        <f t="shared" si="29"/>
        <v xml:space="preserve"> </v>
      </c>
      <c r="M89" s="2" t="str">
        <f>IF(U89=2,K89,IF(W89=2,K89-SUM(M$8:M88),IF(X89=2,K89-SUM(M$8:M88),IF(X88=2,1-SUM(M$8:M88)," "))))</f>
        <v xml:space="preserve"> </v>
      </c>
      <c r="N89" s="1" t="str">
        <f t="shared" si="30"/>
        <v xml:space="preserve"> </v>
      </c>
      <c r="P89" s="3" t="str">
        <f>IF(O89="Plus",$K89,IF(O89="Basis",$K89-SUM(P$8:P88),IF(O89="Breedte",$K89-SUM(P$8:P88),IF(O88="Breedte",1-SUM(P$8:P88)," "))))</f>
        <v xml:space="preserve"> </v>
      </c>
      <c r="Q89" s="57" t="str">
        <f t="shared" si="45"/>
        <v/>
      </c>
      <c r="R89" s="180">
        <f t="shared" si="31"/>
        <v>192</v>
      </c>
      <c r="S89" s="12">
        <f t="shared" si="40"/>
        <v>149</v>
      </c>
      <c r="T89" s="18">
        <f t="shared" si="32"/>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3"/>
        <v>1</v>
      </c>
      <c r="Z89" s="12">
        <f t="shared" si="34"/>
        <v>1</v>
      </c>
      <c r="AA89" s="12">
        <f t="shared" si="35"/>
        <v>1</v>
      </c>
      <c r="AB89" s="12">
        <f t="shared" si="36"/>
        <v>1</v>
      </c>
      <c r="AD89" s="12">
        <f t="shared" si="41"/>
        <v>149</v>
      </c>
      <c r="AE89" s="18">
        <f t="shared" si="37"/>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8"/>
        <v>1</v>
      </c>
      <c r="AK89" s="12">
        <f t="shared" si="42"/>
        <v>1</v>
      </c>
      <c r="AL89" s="12">
        <f t="shared" si="43"/>
        <v>1</v>
      </c>
      <c r="AM89" s="12">
        <f t="shared" si="44"/>
        <v>1</v>
      </c>
    </row>
    <row r="90" spans="1:39" ht="12" customHeight="1" x14ac:dyDescent="0.25">
      <c r="A90" s="5">
        <f t="shared" si="25"/>
        <v>0</v>
      </c>
      <c r="B90" s="5">
        <f t="shared" si="26"/>
        <v>0</v>
      </c>
      <c r="C90" s="14">
        <f t="shared" si="39"/>
        <v>148</v>
      </c>
      <c r="F90" s="242">
        <f>VLOOKUP(C90,Blad1!$A:$D,4,0)</f>
        <v>192</v>
      </c>
      <c r="G90" s="67" t="str">
        <f t="shared" si="27"/>
        <v/>
      </c>
      <c r="H90" s="4" t="str">
        <f>IF(G90="I",$K90,IF(G90="II",$K90-SUM(H$8:H89),IF(G90="III",$K90-SUM(H$8:H89),IF(G90="IV",$K90-SUM(H$8:H89),IF(G90="V",1-SUM(H$8:H89)," ")))))</f>
        <v xml:space="preserve"> </v>
      </c>
      <c r="I90" s="68" t="str">
        <f t="shared" si="28"/>
        <v/>
      </c>
      <c r="J90" s="43" t="str">
        <f>IF(I90="A",$K90,IF(I90="B",$K90-SUM(J$8:J89),IF(I90="C",$K90-SUM(J$8:J89),IF(I90="D",$K90-SUM(J$8:J89),IF(I90="E",1-SUM(J$8:J89)," ")))))</f>
        <v xml:space="preserve"> </v>
      </c>
      <c r="K90" s="1">
        <f>IF(C$4=0,0,(SUM(D$8:D90)/C$4))</f>
        <v>0</v>
      </c>
      <c r="L90" s="9" t="str">
        <f t="shared" si="29"/>
        <v xml:space="preserve"> </v>
      </c>
      <c r="M90" s="2" t="str">
        <f>IF(U90=2,K90,IF(W90=2,K90-SUM(M$8:M89),IF(X90=2,K90-SUM(M$8:M89),IF(X89=2,1-SUM(M$8:M89)," "))))</f>
        <v xml:space="preserve"> </v>
      </c>
      <c r="N90" s="1" t="str">
        <f t="shared" si="30"/>
        <v xml:space="preserve"> </v>
      </c>
      <c r="P90" s="3" t="str">
        <f>IF(O90="Plus",$K90,IF(O90="Basis",$K90-SUM(P$8:P89),IF(O90="Breedte",$K90-SUM(P$8:P89),IF(O89="Breedte",1-SUM(P$8:P89)," "))))</f>
        <v xml:space="preserve"> </v>
      </c>
      <c r="Q90" s="57" t="str">
        <f t="shared" si="45"/>
        <v/>
      </c>
      <c r="R90" s="180">
        <f t="shared" si="31"/>
        <v>192</v>
      </c>
      <c r="S90" s="12">
        <f t="shared" si="40"/>
        <v>148</v>
      </c>
      <c r="T90" s="18">
        <f t="shared" si="32"/>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3"/>
        <v>1</v>
      </c>
      <c r="Z90" s="12">
        <f t="shared" si="34"/>
        <v>1</v>
      </c>
      <c r="AA90" s="12">
        <f t="shared" si="35"/>
        <v>1</v>
      </c>
      <c r="AB90" s="12">
        <f t="shared" si="36"/>
        <v>1</v>
      </c>
      <c r="AD90" s="12">
        <f t="shared" si="41"/>
        <v>148</v>
      </c>
      <c r="AE90" s="18">
        <f t="shared" si="37"/>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8"/>
        <v>1</v>
      </c>
      <c r="AK90" s="12">
        <f t="shared" si="42"/>
        <v>1</v>
      </c>
      <c r="AL90" s="12">
        <f t="shared" si="43"/>
        <v>1</v>
      </c>
      <c r="AM90" s="12">
        <f t="shared" si="44"/>
        <v>1</v>
      </c>
    </row>
    <row r="91" spans="1:39" ht="12" customHeight="1" x14ac:dyDescent="0.25">
      <c r="A91" s="5">
        <f t="shared" si="25"/>
        <v>0</v>
      </c>
      <c r="B91" s="5">
        <f t="shared" si="26"/>
        <v>0</v>
      </c>
      <c r="C91" s="14">
        <f t="shared" si="39"/>
        <v>147</v>
      </c>
      <c r="F91" s="242">
        <f>VLOOKUP(C91,Blad1!$A:$D,4,0)</f>
        <v>191</v>
      </c>
      <c r="G91" s="67" t="str">
        <f t="shared" si="27"/>
        <v/>
      </c>
      <c r="H91" s="4" t="str">
        <f>IF(G91="I",$K91,IF(G91="II",$K91-SUM(H$8:H90),IF(G91="III",$K91-SUM(H$8:H90),IF(G91="IV",$K91-SUM(H$8:H90),IF(G91="V",1-SUM(H$8:H90)," ")))))</f>
        <v xml:space="preserve"> </v>
      </c>
      <c r="I91" s="68" t="str">
        <f t="shared" ref="I91:I136" si="46">IF(C91=57,"A",IF(C91=48,"B",IF(C91=38,"C",IF(C91=29,"D",IF(C91=0,"E","")))))</f>
        <v/>
      </c>
      <c r="J91" s="43" t="str">
        <f>IF(I91="A",$K91,IF(I91="B",$K91-SUM(J$8:J90),IF(I91="C",$K91-SUM(J$8:J90),IF(I91="D",$K91-SUM(J$8:J90),IF(I91="E",1-SUM(J$8:J90)," ")))))</f>
        <v xml:space="preserve"> </v>
      </c>
      <c r="K91" s="1">
        <f>IF(C$4=0,0,(SUM(D$8:D91)/C$4))</f>
        <v>0</v>
      </c>
      <c r="L91" s="9" t="str">
        <f t="shared" si="29"/>
        <v xml:space="preserve"> </v>
      </c>
      <c r="M91" s="2" t="str">
        <f>IF(U91=2,K91,IF(W91=2,K91-SUM(M$8:M90),IF(X91=2,K91-SUM(M$8:M90),IF(X90=2,1-SUM(M$8:M90)," "))))</f>
        <v xml:space="preserve"> </v>
      </c>
      <c r="N91" s="1" t="str">
        <f t="shared" si="30"/>
        <v xml:space="preserve"> </v>
      </c>
      <c r="P91" s="3" t="str">
        <f>IF(O91="Plus",$K91,IF(O91="Basis",$K91-SUM(P$8:P90),IF(O91="Breedte",$K91-SUM(P$8:P90),IF(O90="Breedte",1-SUM(P$8:P90)," "))))</f>
        <v xml:space="preserve"> </v>
      </c>
      <c r="Q91" s="57" t="str">
        <f t="shared" si="45"/>
        <v/>
      </c>
      <c r="R91" s="180">
        <f t="shared" si="31"/>
        <v>191</v>
      </c>
      <c r="S91" s="12">
        <f t="shared" si="40"/>
        <v>147</v>
      </c>
      <c r="T91" s="18">
        <f t="shared" si="32"/>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3"/>
        <v>1</v>
      </c>
      <c r="Z91" s="12">
        <f t="shared" si="34"/>
        <v>1</v>
      </c>
      <c r="AA91" s="12">
        <f t="shared" si="35"/>
        <v>1</v>
      </c>
      <c r="AB91" s="12">
        <f t="shared" si="36"/>
        <v>1</v>
      </c>
      <c r="AD91" s="12">
        <f t="shared" si="41"/>
        <v>147</v>
      </c>
      <c r="AE91" s="18">
        <f t="shared" si="37"/>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8"/>
        <v>1</v>
      </c>
      <c r="AK91" s="12">
        <f t="shared" si="42"/>
        <v>1</v>
      </c>
      <c r="AL91" s="12">
        <f t="shared" si="43"/>
        <v>1</v>
      </c>
      <c r="AM91" s="12">
        <f t="shared" si="44"/>
        <v>1</v>
      </c>
    </row>
    <row r="92" spans="1:39" ht="12" customHeight="1" x14ac:dyDescent="0.25">
      <c r="A92" s="5">
        <f t="shared" si="25"/>
        <v>0</v>
      </c>
      <c r="B92" s="5">
        <f t="shared" si="26"/>
        <v>0</v>
      </c>
      <c r="C92" s="14">
        <f t="shared" si="39"/>
        <v>146</v>
      </c>
      <c r="F92" s="242">
        <f>VLOOKUP(C92,Blad1!$A:$D,4,0)</f>
        <v>191</v>
      </c>
      <c r="G92" s="67" t="str">
        <f t="shared" si="27"/>
        <v/>
      </c>
      <c r="H92" s="4" t="str">
        <f>IF(G92="I",$K92,IF(G92="II",$K92-SUM(H$8:H91),IF(G92="III",$K92-SUM(H$8:H91),IF(G92="IV",$K92-SUM(H$8:H91),IF(G92="V",1-SUM(H$8:H91)," ")))))</f>
        <v xml:space="preserve"> </v>
      </c>
      <c r="I92" s="68" t="str">
        <f t="shared" si="46"/>
        <v/>
      </c>
      <c r="J92" s="43" t="str">
        <f>IF(I92="A",$K92,IF(I92="B",$K92-SUM(J$8:J91),IF(I92="C",$K92-SUM(J$8:J91),IF(I92="D",$K92-SUM(J$8:J91),IF(I92="E",1-SUM(J$8:J91)," ")))))</f>
        <v xml:space="preserve"> </v>
      </c>
      <c r="K92" s="1">
        <f>IF(C$4=0,0,(SUM(D$8:D92)/C$4))</f>
        <v>0</v>
      </c>
      <c r="L92" s="9" t="str">
        <f t="shared" si="29"/>
        <v xml:space="preserve"> </v>
      </c>
      <c r="M92" s="2" t="str">
        <f>IF(U92=2,K92,IF(W92=2,K92-SUM(M$8:M91),IF(X92=2,K92-SUM(M$8:M91),IF(X91=2,1-SUM(M$8:M91)," "))))</f>
        <v xml:space="preserve"> </v>
      </c>
      <c r="N92" s="1" t="str">
        <f t="shared" si="30"/>
        <v xml:space="preserve"> </v>
      </c>
      <c r="P92" s="3" t="str">
        <f>IF(O92="Plus",$K92,IF(O92="Basis",$K92-SUM(P$8:P91),IF(O92="Breedte",$K92-SUM(P$8:P91),IF(O91="Breedte",1-SUM(P$8:P91)," "))))</f>
        <v xml:space="preserve"> </v>
      </c>
      <c r="Q92" s="57" t="str">
        <f t="shared" si="45"/>
        <v/>
      </c>
      <c r="R92" s="180">
        <f t="shared" si="31"/>
        <v>191</v>
      </c>
      <c r="S92" s="12">
        <f t="shared" si="40"/>
        <v>146</v>
      </c>
      <c r="T92" s="18">
        <f t="shared" si="32"/>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3"/>
        <v>1</v>
      </c>
      <c r="Z92" s="12">
        <f t="shared" si="34"/>
        <v>1</v>
      </c>
      <c r="AA92" s="12">
        <f t="shared" si="35"/>
        <v>1</v>
      </c>
      <c r="AB92" s="12">
        <f t="shared" si="36"/>
        <v>1</v>
      </c>
      <c r="AD92" s="12">
        <f t="shared" si="41"/>
        <v>146</v>
      </c>
      <c r="AE92" s="18">
        <f t="shared" si="37"/>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8"/>
        <v>1</v>
      </c>
      <c r="AK92" s="12">
        <f t="shared" si="42"/>
        <v>1</v>
      </c>
      <c r="AL92" s="12">
        <f t="shared" si="43"/>
        <v>1</v>
      </c>
      <c r="AM92" s="12">
        <f t="shared" si="44"/>
        <v>1</v>
      </c>
    </row>
    <row r="93" spans="1:39" ht="12" customHeight="1" x14ac:dyDescent="0.25">
      <c r="A93" s="5">
        <f t="shared" si="25"/>
        <v>0</v>
      </c>
      <c r="B93" s="5">
        <f t="shared" si="26"/>
        <v>0</v>
      </c>
      <c r="C93" s="14">
        <f t="shared" si="39"/>
        <v>145</v>
      </c>
      <c r="F93" s="242">
        <f>VLOOKUP(C93,Blad1!$A:$D,4,0)</f>
        <v>190</v>
      </c>
      <c r="G93" s="67" t="str">
        <f t="shared" si="27"/>
        <v/>
      </c>
      <c r="H93" s="4" t="str">
        <f>IF(G93="I",$K93,IF(G93="II",$K93-SUM(H$8:H92),IF(G93="III",$K93-SUM(H$8:H92),IF(G93="IV",$K93-SUM(H$8:H92),IF(G93="V",1-SUM(H$8:H92)," ")))))</f>
        <v xml:space="preserve"> </v>
      </c>
      <c r="I93" s="68" t="str">
        <f t="shared" si="46"/>
        <v/>
      </c>
      <c r="J93" s="43" t="str">
        <f>IF(I93="A",$K93,IF(I93="B",$K93-SUM(J$8:J92),IF(I93="C",$K93-SUM(J$8:J92),IF(I93="D",$K93-SUM(J$8:J92),IF(I93="E",1-SUM(J$8:J92)," ")))))</f>
        <v xml:space="preserve"> </v>
      </c>
      <c r="K93" s="1">
        <f>IF(C$4=0,0,(SUM(D$8:D93)/C$4))</f>
        <v>0</v>
      </c>
      <c r="L93" s="9" t="str">
        <f t="shared" si="29"/>
        <v xml:space="preserve"> </v>
      </c>
      <c r="M93" s="2" t="str">
        <f>IF(U93=2,K93,IF(W93=2,K93-SUM(M$8:M92),IF(X93=2,K93-SUM(M$8:M92),IF(X92=2,1-SUM(M$8:M92)," "))))</f>
        <v xml:space="preserve"> </v>
      </c>
      <c r="N93" s="1" t="str">
        <f t="shared" si="30"/>
        <v xml:space="preserve"> </v>
      </c>
      <c r="P93" s="3" t="str">
        <f>IF(O93="Plus",$K93,IF(O93="Basis",$K93-SUM(P$8:P92),IF(O93="Breedte",$K93-SUM(P$8:P92),IF(O92="Breedte",1-SUM(P$8:P92)," "))))</f>
        <v xml:space="preserve"> </v>
      </c>
      <c r="Q93" s="57" t="str">
        <f t="shared" si="45"/>
        <v/>
      </c>
      <c r="R93" s="180">
        <f t="shared" si="31"/>
        <v>190</v>
      </c>
      <c r="S93" s="12">
        <f t="shared" si="40"/>
        <v>145</v>
      </c>
      <c r="T93" s="18">
        <f t="shared" si="32"/>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3"/>
        <v>1</v>
      </c>
      <c r="Z93" s="12">
        <f t="shared" si="34"/>
        <v>1</v>
      </c>
      <c r="AA93" s="12">
        <f t="shared" si="35"/>
        <v>1</v>
      </c>
      <c r="AB93" s="12">
        <f t="shared" si="36"/>
        <v>1</v>
      </c>
      <c r="AD93" s="12">
        <f t="shared" si="41"/>
        <v>145</v>
      </c>
      <c r="AE93" s="18">
        <f t="shared" si="37"/>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8"/>
        <v>1</v>
      </c>
      <c r="AK93" s="12">
        <f t="shared" si="42"/>
        <v>1</v>
      </c>
      <c r="AL93" s="12">
        <f t="shared" si="43"/>
        <v>1</v>
      </c>
      <c r="AM93" s="12">
        <f t="shared" si="44"/>
        <v>1</v>
      </c>
    </row>
    <row r="94" spans="1:39" ht="12" customHeight="1" x14ac:dyDescent="0.25">
      <c r="A94" s="5">
        <f t="shared" si="25"/>
        <v>0</v>
      </c>
      <c r="B94" s="5">
        <f t="shared" si="26"/>
        <v>0</v>
      </c>
      <c r="C94" s="14">
        <f t="shared" si="39"/>
        <v>144</v>
      </c>
      <c r="F94" s="242">
        <f>VLOOKUP(C94,Blad1!$A:$D,4,0)</f>
        <v>190</v>
      </c>
      <c r="G94" s="67" t="str">
        <f t="shared" si="27"/>
        <v/>
      </c>
      <c r="H94" s="4" t="str">
        <f>IF(G94="I",$K94,IF(G94="II",$K94-SUM(H$8:H93),IF(G94="III",$K94-SUM(H$8:H93),IF(G94="IV",$K94-SUM(H$8:H93),IF(G94="V",1-SUM(H$8:H93)," ")))))</f>
        <v xml:space="preserve"> </v>
      </c>
      <c r="I94" s="68" t="str">
        <f t="shared" si="46"/>
        <v/>
      </c>
      <c r="J94" s="43" t="str">
        <f>IF(I94="A",$K94,IF(I94="B",$K94-SUM(J$8:J93),IF(I94="C",$K94-SUM(J$8:J93),IF(I94="D",$K94-SUM(J$8:J93),IF(I94="E",1-SUM(J$8:J93)," ")))))</f>
        <v xml:space="preserve"> </v>
      </c>
      <c r="K94" s="1">
        <f>IF(C$4=0,0,(SUM(D$8:D94)/C$4))</f>
        <v>0</v>
      </c>
      <c r="L94" s="9" t="str">
        <f t="shared" si="29"/>
        <v xml:space="preserve"> </v>
      </c>
      <c r="M94" s="2" t="str">
        <f>IF(U94=2,K94,IF(W94=2,K94-SUM(M$8:M93),IF(X94=2,K94-SUM(M$8:M93),IF(X93=2,1-SUM(M$8:M93)," "))))</f>
        <v xml:space="preserve"> </v>
      </c>
      <c r="N94" s="1" t="str">
        <f t="shared" si="30"/>
        <v xml:space="preserve"> </v>
      </c>
      <c r="P94" s="3" t="str">
        <f>IF(O94="Plus",$K94,IF(O94="Basis",$K94-SUM(P$8:P93),IF(O94="Breedte",$K94-SUM(P$8:P93),IF(O93="Breedte",1-SUM(P$8:P93)," "))))</f>
        <v xml:space="preserve"> </v>
      </c>
      <c r="Q94" s="57" t="str">
        <f t="shared" si="45"/>
        <v/>
      </c>
      <c r="R94" s="180">
        <f t="shared" si="31"/>
        <v>190</v>
      </c>
      <c r="S94" s="12">
        <f t="shared" si="40"/>
        <v>144</v>
      </c>
      <c r="T94" s="18">
        <f t="shared" si="32"/>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3"/>
        <v>1</v>
      </c>
      <c r="Z94" s="12">
        <f t="shared" si="34"/>
        <v>1</v>
      </c>
      <c r="AA94" s="12">
        <f t="shared" si="35"/>
        <v>1</v>
      </c>
      <c r="AB94" s="12">
        <f t="shared" si="36"/>
        <v>1</v>
      </c>
      <c r="AD94" s="12">
        <f t="shared" si="41"/>
        <v>144</v>
      </c>
      <c r="AE94" s="18">
        <f t="shared" si="37"/>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8"/>
        <v>1</v>
      </c>
      <c r="AK94" s="12">
        <f t="shared" si="42"/>
        <v>1</v>
      </c>
      <c r="AL94" s="12">
        <f t="shared" si="43"/>
        <v>1</v>
      </c>
      <c r="AM94" s="12">
        <f t="shared" si="44"/>
        <v>1</v>
      </c>
    </row>
    <row r="95" spans="1:39" ht="12" customHeight="1" x14ac:dyDescent="0.25">
      <c r="A95" s="5">
        <f t="shared" si="25"/>
        <v>0</v>
      </c>
      <c r="B95" s="5">
        <f t="shared" si="26"/>
        <v>0</v>
      </c>
      <c r="C95" s="14">
        <f t="shared" si="39"/>
        <v>143</v>
      </c>
      <c r="F95" s="242">
        <f>VLOOKUP(C95,Blad1!$A:$D,4,0)</f>
        <v>189</v>
      </c>
      <c r="G95" s="67" t="str">
        <f t="shared" si="27"/>
        <v/>
      </c>
      <c r="H95" s="4" t="str">
        <f>IF(G95="I",$K95,IF(G95="II",$K95-SUM(H$8:H94),IF(G95="III",$K95-SUM(H$8:H94),IF(G95="IV",$K95-SUM(H$8:H94),IF(G95="V",1-SUM(H$8:H94)," ")))))</f>
        <v xml:space="preserve"> </v>
      </c>
      <c r="I95" s="68" t="str">
        <f t="shared" si="46"/>
        <v/>
      </c>
      <c r="J95" s="43" t="str">
        <f>IF(I95="A",$K95,IF(I95="B",$K95-SUM(J$8:J94),IF(I95="C",$K95-SUM(J$8:J94),IF(I95="D",$K95-SUM(J$8:J94),IF(I95="E",1-SUM(J$8:J94)," ")))))</f>
        <v xml:space="preserve"> </v>
      </c>
      <c r="K95" s="1">
        <f>IF(C$4=0,0,(SUM(D$8:D95)/C$4))</f>
        <v>0</v>
      </c>
      <c r="L95" s="9" t="str">
        <f t="shared" si="29"/>
        <v xml:space="preserve"> </v>
      </c>
      <c r="M95" s="2" t="str">
        <f>IF(U95=2,K95,IF(W95=2,K95-SUM(M$8:M94),IF(X95=2,K95-SUM(M$8:M94),IF(X94=2,1-SUM(M$8:M94)," "))))</f>
        <v xml:space="preserve"> </v>
      </c>
      <c r="N95" s="1" t="str">
        <f t="shared" si="30"/>
        <v xml:space="preserve"> </v>
      </c>
      <c r="P95" s="3" t="str">
        <f>IF(O95="Plus",$K95,IF(O95="Basis",$K95-SUM(P$8:P94),IF(O95="Breedte",$K95-SUM(P$8:P94),IF(O94="Breedte",1-SUM(P$8:P94)," "))))</f>
        <v xml:space="preserve"> </v>
      </c>
      <c r="Q95" s="57" t="str">
        <f t="shared" si="45"/>
        <v/>
      </c>
      <c r="R95" s="180">
        <f t="shared" si="31"/>
        <v>189</v>
      </c>
      <c r="S95" s="12">
        <f t="shared" si="40"/>
        <v>143</v>
      </c>
      <c r="T95" s="18">
        <f t="shared" si="32"/>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3"/>
        <v>1</v>
      </c>
      <c r="Z95" s="12">
        <f t="shared" si="34"/>
        <v>1</v>
      </c>
      <c r="AA95" s="12">
        <f t="shared" si="35"/>
        <v>1</v>
      </c>
      <c r="AB95" s="12">
        <f t="shared" si="36"/>
        <v>1</v>
      </c>
      <c r="AD95" s="12">
        <f t="shared" si="41"/>
        <v>143</v>
      </c>
      <c r="AE95" s="18">
        <f t="shared" si="37"/>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8"/>
        <v>1</v>
      </c>
      <c r="AK95" s="12">
        <f t="shared" si="42"/>
        <v>1</v>
      </c>
      <c r="AL95" s="12">
        <f t="shared" si="43"/>
        <v>1</v>
      </c>
      <c r="AM95" s="12">
        <f t="shared" si="44"/>
        <v>1</v>
      </c>
    </row>
    <row r="96" spans="1:39" ht="12" customHeight="1" x14ac:dyDescent="0.25">
      <c r="A96" s="5">
        <f t="shared" si="25"/>
        <v>0</v>
      </c>
      <c r="B96" s="5">
        <f t="shared" si="26"/>
        <v>0</v>
      </c>
      <c r="C96" s="14">
        <f t="shared" si="39"/>
        <v>142</v>
      </c>
      <c r="F96" s="242">
        <f>VLOOKUP(C96,Blad1!$A:$D,4,0)</f>
        <v>189</v>
      </c>
      <c r="G96" s="67" t="str">
        <f t="shared" si="27"/>
        <v/>
      </c>
      <c r="H96" s="4" t="str">
        <f>IF(G96="I",$K96,IF(G96="II",$K96-SUM(H$8:H95),IF(G96="III",$K96-SUM(H$8:H95),IF(G96="IV",$K96-SUM(H$8:H95),IF(G96="V",1-SUM(H$8:H95)," ")))))</f>
        <v xml:space="preserve"> </v>
      </c>
      <c r="I96" s="68" t="str">
        <f t="shared" si="46"/>
        <v/>
      </c>
      <c r="J96" s="43" t="str">
        <f>IF(I96="A",$K96,IF(I96="B",$K96-SUM(J$8:J95),IF(I96="C",$K96-SUM(J$8:J95),IF(I96="D",$K96-SUM(J$8:J95),IF(I96="E",1-SUM(J$8:J95)," ")))))</f>
        <v xml:space="preserve"> </v>
      </c>
      <c r="K96" s="1">
        <f>IF(C$4=0,0,(SUM(D$8:D96)/C$4))</f>
        <v>0</v>
      </c>
      <c r="L96" s="9" t="str">
        <f t="shared" si="29"/>
        <v xml:space="preserve"> </v>
      </c>
      <c r="M96" s="2" t="str">
        <f>IF(U96=2,K96,IF(W96=2,K96-SUM(M$8:M95),IF(X96=2,K96-SUM(M$8:M95),IF(X95=2,1-SUM(M$8:M95)," "))))</f>
        <v xml:space="preserve"> </v>
      </c>
      <c r="N96" s="1" t="str">
        <f t="shared" si="30"/>
        <v xml:space="preserve"> </v>
      </c>
      <c r="P96" s="3" t="str">
        <f>IF(O96="Plus",$K96,IF(O96="Basis",$K96-SUM(P$8:P95),IF(O96="Breedte",$K96-SUM(P$8:P95),IF(O95="Breedte",1-SUM(P$8:P95)," "))))</f>
        <v xml:space="preserve"> </v>
      </c>
      <c r="Q96" s="57" t="str">
        <f t="shared" si="45"/>
        <v/>
      </c>
      <c r="R96" s="180">
        <f t="shared" si="31"/>
        <v>189</v>
      </c>
      <c r="S96" s="12">
        <f t="shared" si="40"/>
        <v>142</v>
      </c>
      <c r="T96" s="18">
        <f t="shared" si="32"/>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3"/>
        <v>1</v>
      </c>
      <c r="Z96" s="12">
        <f t="shared" si="34"/>
        <v>1</v>
      </c>
      <c r="AA96" s="12">
        <f t="shared" si="35"/>
        <v>1</v>
      </c>
      <c r="AB96" s="12">
        <f t="shared" si="36"/>
        <v>1</v>
      </c>
      <c r="AD96" s="12">
        <f t="shared" si="41"/>
        <v>142</v>
      </c>
      <c r="AE96" s="18">
        <f t="shared" si="37"/>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8"/>
        <v>1</v>
      </c>
      <c r="AK96" s="12">
        <f t="shared" si="42"/>
        <v>1</v>
      </c>
      <c r="AL96" s="12">
        <f t="shared" si="43"/>
        <v>1</v>
      </c>
      <c r="AM96" s="12">
        <f t="shared" si="44"/>
        <v>1</v>
      </c>
    </row>
    <row r="97" spans="1:39" ht="12" customHeight="1" x14ac:dyDescent="0.25">
      <c r="A97" s="5">
        <f t="shared" si="25"/>
        <v>0</v>
      </c>
      <c r="B97" s="5">
        <f t="shared" si="26"/>
        <v>0</v>
      </c>
      <c r="C97" s="14">
        <f t="shared" si="39"/>
        <v>141</v>
      </c>
      <c r="F97" s="242">
        <f>VLOOKUP(C97,Blad1!$A:$D,4,0)</f>
        <v>188</v>
      </c>
      <c r="G97" s="67" t="str">
        <f t="shared" si="27"/>
        <v/>
      </c>
      <c r="H97" s="4" t="str">
        <f>IF(G97="I",$K97,IF(G97="II",$K97-SUM(H$8:H96),IF(G97="III",$K97-SUM(H$8:H96),IF(G97="IV",$K97-SUM(H$8:H96),IF(G97="V",1-SUM(H$8:H96)," ")))))</f>
        <v xml:space="preserve"> </v>
      </c>
      <c r="I97" s="68" t="str">
        <f t="shared" si="46"/>
        <v/>
      </c>
      <c r="J97" s="43" t="str">
        <f>IF(I97="A",$K97,IF(I97="B",$K97-SUM(J$8:J96),IF(I97="C",$K97-SUM(J$8:J96),IF(I97="D",$K97-SUM(J$8:J96),IF(I97="E",1-SUM(J$8:J96)," ")))))</f>
        <v xml:space="preserve"> </v>
      </c>
      <c r="K97" s="1">
        <f>IF(C$4=0,0,(SUM(D$8:D97)/C$4))</f>
        <v>0</v>
      </c>
      <c r="L97" s="9" t="str">
        <f t="shared" si="29"/>
        <v xml:space="preserve"> </v>
      </c>
      <c r="M97" s="2" t="str">
        <f>IF(U97=2,K97,IF(W97=2,K97-SUM(M$8:M96),IF(X97=2,K97-SUM(M$8:M96),IF(X96=2,1-SUM(M$8:M96)," "))))</f>
        <v xml:space="preserve"> </v>
      </c>
      <c r="N97" s="1" t="str">
        <f t="shared" si="30"/>
        <v xml:space="preserve"> </v>
      </c>
      <c r="P97" s="3" t="str">
        <f>IF(O97="Plus",$K97,IF(O97="Basis",$K97-SUM(P$8:P96),IF(O97="Breedte",$K97-SUM(P$8:P96),IF(O96="Breedte",1-SUM(P$8:P96)," "))))</f>
        <v xml:space="preserve"> </v>
      </c>
      <c r="Q97" s="57" t="str">
        <f t="shared" si="45"/>
        <v/>
      </c>
      <c r="R97" s="180">
        <f t="shared" si="31"/>
        <v>188</v>
      </c>
      <c r="S97" s="12">
        <f t="shared" si="40"/>
        <v>141</v>
      </c>
      <c r="T97" s="18">
        <f t="shared" si="32"/>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3"/>
        <v>1</v>
      </c>
      <c r="Z97" s="12">
        <f t="shared" si="34"/>
        <v>1</v>
      </c>
      <c r="AA97" s="12">
        <f t="shared" si="35"/>
        <v>1</v>
      </c>
      <c r="AB97" s="12">
        <f t="shared" si="36"/>
        <v>1</v>
      </c>
      <c r="AD97" s="12">
        <f t="shared" si="41"/>
        <v>141</v>
      </c>
      <c r="AE97" s="18">
        <f t="shared" si="37"/>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8"/>
        <v>1</v>
      </c>
      <c r="AK97" s="12">
        <f t="shared" si="42"/>
        <v>1</v>
      </c>
      <c r="AL97" s="12">
        <f t="shared" si="43"/>
        <v>1</v>
      </c>
      <c r="AM97" s="12">
        <f t="shared" si="44"/>
        <v>1</v>
      </c>
    </row>
    <row r="98" spans="1:39" ht="12" customHeight="1" x14ac:dyDescent="0.25">
      <c r="A98" s="5">
        <f t="shared" si="25"/>
        <v>0</v>
      </c>
      <c r="B98" s="5">
        <f t="shared" si="26"/>
        <v>0</v>
      </c>
      <c r="C98" s="14">
        <f t="shared" si="39"/>
        <v>140</v>
      </c>
      <c r="F98" s="242">
        <f>VLOOKUP(C98,Blad1!$A:$D,4,0)</f>
        <v>188</v>
      </c>
      <c r="G98" s="67" t="str">
        <f t="shared" si="27"/>
        <v/>
      </c>
      <c r="H98" s="4" t="str">
        <f>IF(G98="I",$K98,IF(G98="II",$K98-SUM(H$8:H97),IF(G98="III",$K98-SUM(H$8:H97),IF(G98="IV",$K98-SUM(H$8:H97),IF(G98="V",1-SUM(H$8:H97)," ")))))</f>
        <v xml:space="preserve"> </v>
      </c>
      <c r="I98" s="68" t="str">
        <f t="shared" si="46"/>
        <v/>
      </c>
      <c r="J98" s="43" t="str">
        <f>IF(I98="A",$K98,IF(I98="B",$K98-SUM(J$8:J97),IF(I98="C",$K98-SUM(J$8:J97),IF(I98="D",$K98-SUM(J$8:J97),IF(I98="E",1-SUM(J$8:J97)," ")))))</f>
        <v xml:space="preserve"> </v>
      </c>
      <c r="K98" s="1">
        <f>IF(C$4=0,0,(SUM(D$8:D98)/C$4))</f>
        <v>0</v>
      </c>
      <c r="L98" s="9" t="str">
        <f t="shared" si="29"/>
        <v xml:space="preserve"> </v>
      </c>
      <c r="M98" s="2" t="str">
        <f>IF(U98=2,K98,IF(W98=2,K98-SUM(M$8:M97),IF(X98=2,K98-SUM(M$8:M97),IF(X97=2,1-SUM(M$8:M97)," "))))</f>
        <v xml:space="preserve"> </v>
      </c>
      <c r="N98" s="1" t="str">
        <f t="shared" si="30"/>
        <v xml:space="preserve"> </v>
      </c>
      <c r="P98" s="3" t="str">
        <f>IF(O98="Plus",$K98,IF(O98="Basis",$K98-SUM(P$8:P97),IF(O98="Breedte",$K98-SUM(P$8:P97),IF(O97="Breedte",1-SUM(P$8:P97)," "))))</f>
        <v xml:space="preserve"> </v>
      </c>
      <c r="Q98" s="57" t="str">
        <f t="shared" si="45"/>
        <v/>
      </c>
      <c r="R98" s="180">
        <f t="shared" si="31"/>
        <v>188</v>
      </c>
      <c r="S98" s="12">
        <f t="shared" si="40"/>
        <v>140</v>
      </c>
      <c r="T98" s="18">
        <f t="shared" si="32"/>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3"/>
        <v>1</v>
      </c>
      <c r="Z98" s="12">
        <f t="shared" si="34"/>
        <v>1</v>
      </c>
      <c r="AA98" s="12">
        <f t="shared" si="35"/>
        <v>1</v>
      </c>
      <c r="AB98" s="12">
        <f t="shared" si="36"/>
        <v>1</v>
      </c>
      <c r="AD98" s="12">
        <f t="shared" si="41"/>
        <v>140</v>
      </c>
      <c r="AE98" s="18">
        <f t="shared" si="37"/>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8"/>
        <v>1</v>
      </c>
      <c r="AK98" s="12">
        <f t="shared" si="42"/>
        <v>1</v>
      </c>
      <c r="AL98" s="12">
        <f t="shared" si="43"/>
        <v>1</v>
      </c>
      <c r="AM98" s="12">
        <f t="shared" si="44"/>
        <v>1</v>
      </c>
    </row>
    <row r="99" spans="1:39" ht="12" customHeight="1" x14ac:dyDescent="0.25">
      <c r="A99" s="5">
        <f t="shared" si="25"/>
        <v>0</v>
      </c>
      <c r="B99" s="5">
        <f t="shared" si="26"/>
        <v>0</v>
      </c>
      <c r="C99" s="14">
        <f t="shared" si="39"/>
        <v>139</v>
      </c>
      <c r="F99" s="242">
        <f>VLOOKUP(C99,Blad1!$A:$D,4,0)</f>
        <v>187</v>
      </c>
      <c r="G99" s="67" t="str">
        <f t="shared" si="27"/>
        <v/>
      </c>
      <c r="H99" s="4" t="str">
        <f>IF(G99="I",$K99,IF(G99="II",$K99-SUM(H$8:H98),IF(G99="III",$K99-SUM(H$8:H98),IF(G99="IV",$K99-SUM(H$8:H98),IF(G99="V",1-SUM(H$8:H98)," ")))))</f>
        <v xml:space="preserve"> </v>
      </c>
      <c r="I99" s="68" t="str">
        <f t="shared" si="46"/>
        <v/>
      </c>
      <c r="J99" s="43" t="str">
        <f>IF(I99="A",$K99,IF(I99="B",$K99-SUM(J$8:J98),IF(I99="C",$K99-SUM(J$8:J98),IF(I99="D",$K99-SUM(J$8:J98),IF(I99="E",1-SUM(J$8:J98)," ")))))</f>
        <v xml:space="preserve"> </v>
      </c>
      <c r="K99" s="1">
        <f>IF(C$4=0,0,(SUM(D$8:D99)/C$4))</f>
        <v>0</v>
      </c>
      <c r="L99" s="9" t="str">
        <f t="shared" si="29"/>
        <v xml:space="preserve"> </v>
      </c>
      <c r="M99" s="2" t="str">
        <f>IF(U99=2,K99,IF(W99=2,K99-SUM(M$8:M98),IF(X99=2,K99-SUM(M$8:M98),IF(X98=2,1-SUM(M$8:M98)," "))))</f>
        <v xml:space="preserve"> </v>
      </c>
      <c r="N99" s="1" t="str">
        <f t="shared" si="30"/>
        <v xml:space="preserve"> </v>
      </c>
      <c r="P99" s="3" t="str">
        <f>IF(O99="Plus",$K99,IF(O99="Basis",$K99-SUM(P$8:P98),IF(O99="Breedte",$K99-SUM(P$8:P98),IF(O98="Breedte",1-SUM(P$8:P98)," "))))</f>
        <v xml:space="preserve"> </v>
      </c>
      <c r="Q99" s="57" t="str">
        <f t="shared" si="45"/>
        <v/>
      </c>
      <c r="R99" s="180">
        <f t="shared" si="31"/>
        <v>187</v>
      </c>
      <c r="S99" s="12">
        <f t="shared" si="40"/>
        <v>139</v>
      </c>
      <c r="T99" s="18">
        <f t="shared" si="32"/>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3"/>
        <v>1</v>
      </c>
      <c r="Z99" s="12">
        <f t="shared" si="34"/>
        <v>1</v>
      </c>
      <c r="AA99" s="12">
        <f t="shared" si="35"/>
        <v>1</v>
      </c>
      <c r="AB99" s="12">
        <f t="shared" si="36"/>
        <v>1</v>
      </c>
      <c r="AD99" s="12">
        <f t="shared" si="41"/>
        <v>139</v>
      </c>
      <c r="AE99" s="18">
        <f t="shared" si="37"/>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8"/>
        <v>1</v>
      </c>
      <c r="AK99" s="12">
        <f t="shared" si="42"/>
        <v>1</v>
      </c>
      <c r="AL99" s="12">
        <f t="shared" si="43"/>
        <v>1</v>
      </c>
      <c r="AM99" s="12">
        <f t="shared" si="44"/>
        <v>1</v>
      </c>
    </row>
    <row r="100" spans="1:39" ht="12" customHeight="1" x14ac:dyDescent="0.25">
      <c r="A100" s="5">
        <f t="shared" si="25"/>
        <v>0</v>
      </c>
      <c r="B100" s="5">
        <f t="shared" si="26"/>
        <v>20</v>
      </c>
      <c r="C100" s="14">
        <f t="shared" si="39"/>
        <v>138</v>
      </c>
      <c r="F100" s="242">
        <f>VLOOKUP(C100,Blad1!$A:$D,4,0)</f>
        <v>187</v>
      </c>
      <c r="G100" s="67" t="str">
        <f t="shared" si="27"/>
        <v>IV</v>
      </c>
      <c r="H100" s="4">
        <f>IF(G100="I",$K100,IF(G100="II",$K100-SUM(H$8:H99),IF(G100="III",$K100-SUM(H$8:H99),IF(G100="IV",$K100-SUM(H$8:H99),IF(G100="V",1-SUM(H$8:H99)," ")))))</f>
        <v>0</v>
      </c>
      <c r="I100" s="68" t="str">
        <f t="shared" si="46"/>
        <v/>
      </c>
      <c r="J100" s="43" t="str">
        <f>IF(I100="A",$K100,IF(I100="B",$K100-SUM(J$8:J99),IF(I100="C",$K100-SUM(J$8:J99),IF(I100="D",$K100-SUM(J$8:J99),IF(I100="E",1-SUM(J$8:J99)," ")))))</f>
        <v xml:space="preserve"> </v>
      </c>
      <c r="K100" s="1">
        <f>IF(C$4=0,0,(SUM(D$8:D100)/C$4))</f>
        <v>0</v>
      </c>
      <c r="L100" s="9" t="str">
        <f t="shared" si="29"/>
        <v xml:space="preserve"> </v>
      </c>
      <c r="M100" s="2" t="str">
        <f>IF(U100=2,K100,IF(W100=2,K100-SUM(M$8:M99),IF(X100=2,K100-SUM(M$8:M99),IF(X99=2,1-SUM(M$8:M99)," "))))</f>
        <v xml:space="preserve"> </v>
      </c>
      <c r="N100" s="1" t="str">
        <f t="shared" si="30"/>
        <v xml:space="preserve"> </v>
      </c>
      <c r="P100" s="3" t="str">
        <f>IF(O100="Plus",$K100,IF(O100="Basis",$K100-SUM(P$8:P99),IF(O100="Breedte",$K100-SUM(P$8:P99),IF(O99="Breedte",1-SUM(P$8:P99)," "))))</f>
        <v xml:space="preserve"> </v>
      </c>
      <c r="Q100" s="57" t="str">
        <f t="shared" si="45"/>
        <v/>
      </c>
      <c r="R100" s="180">
        <f t="shared" si="31"/>
        <v>187</v>
      </c>
      <c r="S100" s="12">
        <f t="shared" si="40"/>
        <v>138</v>
      </c>
      <c r="T100" s="18">
        <f t="shared" si="32"/>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3"/>
        <v>1</v>
      </c>
      <c r="Z100" s="12">
        <f t="shared" si="34"/>
        <v>1</v>
      </c>
      <c r="AA100" s="12">
        <f t="shared" si="35"/>
        <v>1</v>
      </c>
      <c r="AB100" s="12">
        <f t="shared" si="36"/>
        <v>1</v>
      </c>
      <c r="AD100" s="12">
        <f t="shared" si="41"/>
        <v>138</v>
      </c>
      <c r="AE100" s="18">
        <f t="shared" si="37"/>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8"/>
        <v>1</v>
      </c>
      <c r="AK100" s="12">
        <f t="shared" si="42"/>
        <v>1</v>
      </c>
      <c r="AL100" s="12">
        <f t="shared" si="43"/>
        <v>1</v>
      </c>
      <c r="AM100" s="12">
        <f t="shared" si="44"/>
        <v>1</v>
      </c>
    </row>
    <row r="101" spans="1:39" ht="12" customHeight="1" x14ac:dyDescent="0.25">
      <c r="A101" s="5">
        <f t="shared" si="25"/>
        <v>0</v>
      </c>
      <c r="B101" s="5">
        <f t="shared" si="26"/>
        <v>0</v>
      </c>
      <c r="C101" s="14">
        <f t="shared" si="39"/>
        <v>137</v>
      </c>
      <c r="F101" s="242">
        <f>VLOOKUP(C101,Blad1!$A:$D,4,0)</f>
        <v>186</v>
      </c>
      <c r="G101" s="67" t="str">
        <f t="shared" si="27"/>
        <v/>
      </c>
      <c r="H101" s="4" t="str">
        <f>IF(G101="I",$K101,IF(G101="II",$K101-SUM(H$8:H100),IF(G101="III",$K101-SUM(H$8:H100),IF(G101="IV",$K101-SUM(H$8:H100),IF(G101="V",1-SUM(H$8:H100)," ")))))</f>
        <v xml:space="preserve"> </v>
      </c>
      <c r="I101" s="68" t="str">
        <f t="shared" si="46"/>
        <v/>
      </c>
      <c r="J101" s="43" t="str">
        <f>IF(I101="A",$K101,IF(I101="B",$K101-SUM(J$8:J100),IF(I101="C",$K101-SUM(J$8:J100),IF(I101="D",$K101-SUM(J$8:J100),IF(I101="E",1-SUM(J$8:J100)," ")))))</f>
        <v xml:space="preserve"> </v>
      </c>
      <c r="K101" s="1">
        <f>IF(C$4=0,0,(SUM(D$8:D101)/C$4))</f>
        <v>0</v>
      </c>
      <c r="L101" s="9" t="str">
        <f t="shared" si="29"/>
        <v xml:space="preserve"> </v>
      </c>
      <c r="M101" s="2" t="str">
        <f>IF(U101=2,K101,IF(W101=2,K101-SUM(M$8:M100),IF(X101=2,K101-SUM(M$8:M100),IF(X100=2,1-SUM(M$8:M100)," "))))</f>
        <v xml:space="preserve"> </v>
      </c>
      <c r="N101" s="1" t="str">
        <f t="shared" si="30"/>
        <v xml:space="preserve"> </v>
      </c>
      <c r="P101" s="3" t="str">
        <f>IF(O101="Plus",$K101,IF(O101="Basis",$K101-SUM(P$8:P100),IF(O101="Breedte",$K101-SUM(P$8:P100),IF(O100="Breedte",1-SUM(P$8:P100)," "))))</f>
        <v xml:space="preserve"> </v>
      </c>
      <c r="Q101" s="57" t="str">
        <f t="shared" si="45"/>
        <v/>
      </c>
      <c r="R101" s="180">
        <f t="shared" si="31"/>
        <v>186</v>
      </c>
      <c r="S101" s="12">
        <f t="shared" si="40"/>
        <v>137</v>
      </c>
      <c r="T101" s="18">
        <f t="shared" si="32"/>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3"/>
        <v>1</v>
      </c>
      <c r="Z101" s="12">
        <f t="shared" si="34"/>
        <v>1</v>
      </c>
      <c r="AA101" s="12">
        <f t="shared" si="35"/>
        <v>1</v>
      </c>
      <c r="AB101" s="12">
        <f t="shared" si="36"/>
        <v>1</v>
      </c>
      <c r="AD101" s="12">
        <f t="shared" si="41"/>
        <v>137</v>
      </c>
      <c r="AE101" s="18">
        <f t="shared" si="37"/>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8"/>
        <v>1</v>
      </c>
      <c r="AK101" s="12">
        <f t="shared" si="42"/>
        <v>1</v>
      </c>
      <c r="AL101" s="12">
        <f t="shared" si="43"/>
        <v>1</v>
      </c>
      <c r="AM101" s="12">
        <f t="shared" si="44"/>
        <v>1</v>
      </c>
    </row>
    <row r="102" spans="1:39" ht="12" customHeight="1" x14ac:dyDescent="0.25">
      <c r="A102" s="5">
        <f t="shared" si="25"/>
        <v>0</v>
      </c>
      <c r="B102" s="5">
        <f t="shared" si="26"/>
        <v>0</v>
      </c>
      <c r="C102" s="14">
        <f t="shared" si="39"/>
        <v>136</v>
      </c>
      <c r="F102" s="242">
        <f>VLOOKUP(C102,Blad1!$A:$D,4,0)</f>
        <v>185</v>
      </c>
      <c r="G102" s="67" t="str">
        <f t="shared" si="27"/>
        <v/>
      </c>
      <c r="H102" s="4" t="str">
        <f>IF(G102="I",$K102,IF(G102="II",$K102-SUM(H$8:H101),IF(G102="III",$K102-SUM(H$8:H101),IF(G102="IV",$K102-SUM(H$8:H101),IF(G102="V",1-SUM(H$8:H101)," ")))))</f>
        <v xml:space="preserve"> </v>
      </c>
      <c r="I102" s="68" t="str">
        <f t="shared" si="46"/>
        <v/>
      </c>
      <c r="J102" s="43" t="str">
        <f>IF(I102="A",$K102,IF(I102="B",$K102-SUM(J$8:J101),IF(I102="C",$K102-SUM(J$8:J101),IF(I102="D",$K102-SUM(J$8:J101),IF(I102="E",1-SUM(J$8:J101)," ")))))</f>
        <v xml:space="preserve"> </v>
      </c>
      <c r="K102" s="1">
        <f>IF(C$4=0,0,(SUM(D$8:D102)/C$4))</f>
        <v>0</v>
      </c>
      <c r="L102" s="9" t="str">
        <f t="shared" si="29"/>
        <v xml:space="preserve"> </v>
      </c>
      <c r="M102" s="2" t="str">
        <f>IF(U102=2,K102,IF(W102=2,K102-SUM(M$8:M101),IF(X102=2,K102-SUM(M$8:M101),IF(X101=2,1-SUM(M$8:M101)," "))))</f>
        <v xml:space="preserve"> </v>
      </c>
      <c r="N102" s="1" t="str">
        <f t="shared" si="30"/>
        <v xml:space="preserve"> </v>
      </c>
      <c r="P102" s="3" t="str">
        <f>IF(O102="Plus",$K102,IF(O102="Basis",$K102-SUM(P$8:P101),IF(O102="Breedte",$K102-SUM(P$8:P101),IF(O101="Breedte",1-SUM(P$8:P101)," "))))</f>
        <v xml:space="preserve"> </v>
      </c>
      <c r="Q102" s="57" t="str">
        <f t="shared" si="45"/>
        <v/>
      </c>
      <c r="R102" s="180">
        <f t="shared" si="31"/>
        <v>185</v>
      </c>
      <c r="S102" s="12">
        <f t="shared" si="40"/>
        <v>136</v>
      </c>
      <c r="T102" s="18">
        <f t="shared" si="32"/>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3"/>
        <v>1</v>
      </c>
      <c r="Z102" s="12">
        <f t="shared" si="34"/>
        <v>1</v>
      </c>
      <c r="AA102" s="12">
        <f t="shared" si="35"/>
        <v>1</v>
      </c>
      <c r="AB102" s="12">
        <f t="shared" si="36"/>
        <v>1</v>
      </c>
      <c r="AD102" s="12">
        <f t="shared" si="41"/>
        <v>136</v>
      </c>
      <c r="AE102" s="18">
        <f t="shared" si="37"/>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8"/>
        <v>1</v>
      </c>
      <c r="AK102" s="12">
        <f t="shared" si="42"/>
        <v>1</v>
      </c>
      <c r="AL102" s="12">
        <f t="shared" si="43"/>
        <v>1</v>
      </c>
      <c r="AM102" s="12">
        <f t="shared" si="44"/>
        <v>1</v>
      </c>
    </row>
    <row r="103" spans="1:39" ht="12" customHeight="1" x14ac:dyDescent="0.25">
      <c r="A103" s="5">
        <f t="shared" si="25"/>
        <v>0</v>
      </c>
      <c r="B103" s="5">
        <f t="shared" si="26"/>
        <v>0</v>
      </c>
      <c r="C103" s="14">
        <f t="shared" si="39"/>
        <v>135</v>
      </c>
      <c r="F103" s="242">
        <f>VLOOKUP(C103,Blad1!$A:$D,4,0)</f>
        <v>185</v>
      </c>
      <c r="G103" s="67" t="str">
        <f t="shared" si="27"/>
        <v/>
      </c>
      <c r="H103" s="4" t="str">
        <f>IF(G103="I",$K103,IF(G103="II",$K103-SUM(H$8:H102),IF(G103="III",$K103-SUM(H$8:H102),IF(G103="IV",$K103-SUM(H$8:H102),IF(G103="V",1-SUM(H$8:H102)," ")))))</f>
        <v xml:space="preserve"> </v>
      </c>
      <c r="I103" s="68" t="str">
        <f t="shared" si="46"/>
        <v/>
      </c>
      <c r="J103" s="43" t="str">
        <f>IF(I103="A",$K103,IF(I103="B",$K103-SUM(J$8:J102),IF(I103="C",$K103-SUM(J$8:J102),IF(I103="D",$K103-SUM(J$8:J102),IF(I103="E",1-SUM(J$8:J102)," ")))))</f>
        <v xml:space="preserve"> </v>
      </c>
      <c r="K103" s="1">
        <f>IF(C$4=0,0,(SUM(D$8:D103)/C$4))</f>
        <v>0</v>
      </c>
      <c r="L103" s="9" t="str">
        <f t="shared" si="29"/>
        <v xml:space="preserve"> </v>
      </c>
      <c r="M103" s="2" t="str">
        <f>IF(U103=2,K103,IF(W103=2,K103-SUM(M$8:M102),IF(X103=2,K103-SUM(M$8:M102),IF(X102=2,1-SUM(M$8:M102)," "))))</f>
        <v xml:space="preserve"> </v>
      </c>
      <c r="N103" s="1" t="str">
        <f t="shared" si="30"/>
        <v xml:space="preserve"> </v>
      </c>
      <c r="P103" s="3" t="str">
        <f>IF(O103="Plus",$K103,IF(O103="Basis",$K103-SUM(P$8:P102),IF(O103="Breedte",$K103-SUM(P$8:P102),IF(O102="Breedte",1-SUM(P$8:P102)," "))))</f>
        <v xml:space="preserve"> </v>
      </c>
      <c r="Q103" s="57" t="str">
        <f t="shared" si="45"/>
        <v/>
      </c>
      <c r="R103" s="180">
        <f t="shared" si="31"/>
        <v>185</v>
      </c>
      <c r="S103" s="12">
        <f t="shared" si="40"/>
        <v>135</v>
      </c>
      <c r="T103" s="18">
        <f t="shared" si="32"/>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3"/>
        <v>1</v>
      </c>
      <c r="Z103" s="12">
        <f t="shared" si="34"/>
        <v>1</v>
      </c>
      <c r="AA103" s="12">
        <f t="shared" si="35"/>
        <v>1</v>
      </c>
      <c r="AB103" s="12">
        <f t="shared" si="36"/>
        <v>1</v>
      </c>
      <c r="AD103" s="12">
        <f t="shared" si="41"/>
        <v>135</v>
      </c>
      <c r="AE103" s="18">
        <f t="shared" si="37"/>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8"/>
        <v>1</v>
      </c>
      <c r="AK103" s="12">
        <f t="shared" si="42"/>
        <v>1</v>
      </c>
      <c r="AL103" s="12">
        <f t="shared" si="43"/>
        <v>1</v>
      </c>
      <c r="AM103" s="12">
        <f t="shared" si="44"/>
        <v>1</v>
      </c>
    </row>
    <row r="104" spans="1:39" ht="12" customHeight="1" x14ac:dyDescent="0.25">
      <c r="A104" s="5">
        <f t="shared" si="25"/>
        <v>0</v>
      </c>
      <c r="B104" s="5">
        <f t="shared" si="26"/>
        <v>0</v>
      </c>
      <c r="C104" s="14">
        <f t="shared" si="39"/>
        <v>134</v>
      </c>
      <c r="F104" s="242">
        <f>VLOOKUP(C104,Blad1!$A:$D,4,0)</f>
        <v>184</v>
      </c>
      <c r="G104" s="67" t="str">
        <f t="shared" si="27"/>
        <v/>
      </c>
      <c r="H104" s="4" t="str">
        <f>IF(G104="I",$K104,IF(G104="II",$K104-SUM(H$8:H103),IF(G104="III",$K104-SUM(H$8:H103),IF(G104="IV",$K104-SUM(H$8:H103),IF(G104="V",1-SUM(H$8:H103)," ")))))</f>
        <v xml:space="preserve"> </v>
      </c>
      <c r="I104" s="68" t="str">
        <f t="shared" si="46"/>
        <v/>
      </c>
      <c r="J104" s="43" t="str">
        <f>IF(I104="A",$K104,IF(I104="B",$K104-SUM(J$8:J103),IF(I104="C",$K104-SUM(J$8:J103),IF(I104="D",$K104-SUM(J$8:J103),IF(I104="E",1-SUM(J$8:J103)," ")))))</f>
        <v xml:space="preserve"> </v>
      </c>
      <c r="K104" s="1">
        <f>IF(C$4=0,0,(SUM(D$8:D104)/C$4))</f>
        <v>0</v>
      </c>
      <c r="L104" s="9" t="str">
        <f t="shared" si="29"/>
        <v xml:space="preserve"> </v>
      </c>
      <c r="M104" s="2" t="str">
        <f>IF(U104=2,K104,IF(W104=2,K104-SUM(M$8:M103),IF(X104=2,K104-SUM(M$8:M103),IF(X103=2,1-SUM(M$8:M103)," "))))</f>
        <v xml:space="preserve"> </v>
      </c>
      <c r="N104" s="1" t="str">
        <f t="shared" si="30"/>
        <v xml:space="preserve"> </v>
      </c>
      <c r="P104" s="3" t="str">
        <f>IF(O104="Plus",$K104,IF(O104="Basis",$K104-SUM(P$8:P103),IF(O104="Breedte",$K104-SUM(P$8:P103),IF(O103="Breedte",1-SUM(P$8:P103)," "))))</f>
        <v xml:space="preserve"> </v>
      </c>
      <c r="Q104" s="57" t="str">
        <f t="shared" si="45"/>
        <v/>
      </c>
      <c r="R104" s="180">
        <f t="shared" si="31"/>
        <v>184</v>
      </c>
      <c r="S104" s="12">
        <f t="shared" si="40"/>
        <v>134</v>
      </c>
      <c r="T104" s="18">
        <f t="shared" si="32"/>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3"/>
        <v>1</v>
      </c>
      <c r="Z104" s="12">
        <f t="shared" si="34"/>
        <v>1</v>
      </c>
      <c r="AA104" s="12">
        <f t="shared" si="35"/>
        <v>1</v>
      </c>
      <c r="AB104" s="12">
        <f t="shared" si="36"/>
        <v>1</v>
      </c>
      <c r="AD104" s="12">
        <f t="shared" si="41"/>
        <v>134</v>
      </c>
      <c r="AE104" s="18">
        <f t="shared" si="37"/>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8"/>
        <v>1</v>
      </c>
      <c r="AK104" s="12">
        <f t="shared" si="42"/>
        <v>1</v>
      </c>
      <c r="AL104" s="12">
        <f t="shared" si="43"/>
        <v>1</v>
      </c>
      <c r="AM104" s="12">
        <f t="shared" si="44"/>
        <v>1</v>
      </c>
    </row>
    <row r="105" spans="1:39" ht="12" customHeight="1" x14ac:dyDescent="0.25">
      <c r="A105" s="5">
        <f t="shared" si="25"/>
        <v>0</v>
      </c>
      <c r="B105" s="5">
        <f t="shared" si="26"/>
        <v>0</v>
      </c>
      <c r="C105" s="14">
        <f t="shared" si="39"/>
        <v>133</v>
      </c>
      <c r="F105" s="242">
        <f>VLOOKUP(C105,Blad1!$A:$D,4,0)</f>
        <v>184</v>
      </c>
      <c r="G105" s="67" t="str">
        <f t="shared" si="27"/>
        <v/>
      </c>
      <c r="H105" s="4" t="str">
        <f>IF(G105="I",$K105,IF(G105="II",$K105-SUM(H$8:H104),IF(G105="III",$K105-SUM(H$8:H104),IF(G105="IV",$K105-SUM(H$8:H104),IF(G105="V",1-SUM(H$8:H104)," ")))))</f>
        <v xml:space="preserve"> </v>
      </c>
      <c r="I105" s="68" t="str">
        <f t="shared" si="46"/>
        <v/>
      </c>
      <c r="J105" s="43" t="str">
        <f>IF(I105="A",$K105,IF(I105="B",$K105-SUM(J$8:J104),IF(I105="C",$K105-SUM(J$8:J104),IF(I105="D",$K105-SUM(J$8:J104),IF(I105="E",1-SUM(J$8:J104)," ")))))</f>
        <v xml:space="preserve"> </v>
      </c>
      <c r="K105" s="1">
        <f>IF(C$4=0,0,(SUM(D$8:D105)/C$4))</f>
        <v>0</v>
      </c>
      <c r="L105" s="9" t="str">
        <f t="shared" si="29"/>
        <v xml:space="preserve"> </v>
      </c>
      <c r="M105" s="2" t="str">
        <f>IF(U105=2,K105,IF(W105=2,K105-SUM(M$8:M104),IF(X105=2,K105-SUM(M$8:M104),IF(X104=2,1-SUM(M$8:M104)," "))))</f>
        <v xml:space="preserve"> </v>
      </c>
      <c r="N105" s="1" t="str">
        <f t="shared" si="30"/>
        <v xml:space="preserve"> </v>
      </c>
      <c r="P105" s="3" t="str">
        <f>IF(O105="Plus",$K105,IF(O105="Basis",$K105-SUM(P$8:P104),IF(O105="Breedte",$K105-SUM(P$8:P104),IF(O104="Breedte",1-SUM(P$8:P104)," "))))</f>
        <v xml:space="preserve"> </v>
      </c>
      <c r="Q105" s="57" t="str">
        <f t="shared" si="45"/>
        <v/>
      </c>
      <c r="R105" s="180">
        <f t="shared" si="31"/>
        <v>184</v>
      </c>
      <c r="S105" s="12">
        <f t="shared" si="40"/>
        <v>133</v>
      </c>
      <c r="T105" s="18">
        <f t="shared" si="32"/>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3"/>
        <v>1</v>
      </c>
      <c r="Z105" s="12">
        <f t="shared" si="34"/>
        <v>1</v>
      </c>
      <c r="AA105" s="12">
        <f t="shared" si="35"/>
        <v>1</v>
      </c>
      <c r="AB105" s="12">
        <f t="shared" si="36"/>
        <v>1</v>
      </c>
      <c r="AD105" s="12">
        <f t="shared" si="41"/>
        <v>133</v>
      </c>
      <c r="AE105" s="18">
        <f t="shared" si="37"/>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8"/>
        <v>1</v>
      </c>
      <c r="AK105" s="12">
        <f t="shared" si="42"/>
        <v>1</v>
      </c>
      <c r="AL105" s="12">
        <f t="shared" si="43"/>
        <v>1</v>
      </c>
      <c r="AM105" s="12">
        <f t="shared" si="44"/>
        <v>1</v>
      </c>
    </row>
    <row r="106" spans="1:39" ht="12" customHeight="1" x14ac:dyDescent="0.25">
      <c r="A106" s="5">
        <f t="shared" si="25"/>
        <v>0</v>
      </c>
      <c r="B106" s="5">
        <f t="shared" si="26"/>
        <v>0</v>
      </c>
      <c r="C106" s="14">
        <f t="shared" si="39"/>
        <v>132</v>
      </c>
      <c r="F106" s="242">
        <f>VLOOKUP(C106,Blad1!$A:$D,4,0)</f>
        <v>183</v>
      </c>
      <c r="G106" s="67" t="str">
        <f t="shared" si="27"/>
        <v/>
      </c>
      <c r="H106" s="4" t="str">
        <f>IF(G106="I",$K106,IF(G106="II",$K106-SUM(H$8:H105),IF(G106="III",$K106-SUM(H$8:H105),IF(G106="IV",$K106-SUM(H$8:H105),IF(G106="V",1-SUM(H$8:H105)," ")))))</f>
        <v xml:space="preserve"> </v>
      </c>
      <c r="I106" s="68" t="str">
        <f t="shared" si="46"/>
        <v/>
      </c>
      <c r="J106" s="43" t="str">
        <f>IF(I106="A",$K106,IF(I106="B",$K106-SUM(J$8:J105),IF(I106="C",$K106-SUM(J$8:J105),IF(I106="D",$K106-SUM(J$8:J105),IF(I106="E",1-SUM(J$8:J105)," ")))))</f>
        <v xml:space="preserve"> </v>
      </c>
      <c r="K106" s="1">
        <f>IF(C$4=0,0,(SUM(D$8:D106)/C$4))</f>
        <v>0</v>
      </c>
      <c r="L106" s="9" t="str">
        <f t="shared" si="29"/>
        <v xml:space="preserve"> </v>
      </c>
      <c r="M106" s="2" t="str">
        <f>IF(U106=2,K106,IF(W106=2,K106-SUM(M$8:M105),IF(X106=2,K106-SUM(M$8:M105),IF(X105=2,1-SUM(M$8:M105)," "))))</f>
        <v xml:space="preserve"> </v>
      </c>
      <c r="N106" s="1" t="str">
        <f t="shared" si="30"/>
        <v xml:space="preserve"> </v>
      </c>
      <c r="P106" s="3" t="str">
        <f>IF(O106="Plus",$K106,IF(O106="Basis",$K106-SUM(P$8:P105),IF(O106="Breedte",$K106-SUM(P$8:P105),IF(O105="Breedte",1-SUM(P$8:P105)," "))))</f>
        <v xml:space="preserve"> </v>
      </c>
      <c r="Q106" s="57" t="str">
        <f t="shared" si="45"/>
        <v/>
      </c>
      <c r="R106" s="180">
        <f t="shared" si="31"/>
        <v>183</v>
      </c>
      <c r="S106" s="12">
        <f t="shared" si="40"/>
        <v>132</v>
      </c>
      <c r="T106" s="18">
        <f t="shared" si="32"/>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3"/>
        <v>1</v>
      </c>
      <c r="Z106" s="12">
        <f t="shared" si="34"/>
        <v>1</v>
      </c>
      <c r="AA106" s="12">
        <f t="shared" si="35"/>
        <v>1</v>
      </c>
      <c r="AB106" s="12">
        <f t="shared" si="36"/>
        <v>1</v>
      </c>
      <c r="AD106" s="12">
        <f t="shared" si="41"/>
        <v>132</v>
      </c>
      <c r="AE106" s="18">
        <f t="shared" si="37"/>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8"/>
        <v>1</v>
      </c>
      <c r="AK106" s="12">
        <f t="shared" si="42"/>
        <v>1</v>
      </c>
      <c r="AL106" s="12">
        <f t="shared" si="43"/>
        <v>1</v>
      </c>
      <c r="AM106" s="12">
        <f t="shared" si="44"/>
        <v>1</v>
      </c>
    </row>
    <row r="107" spans="1:39" ht="12" customHeight="1" x14ac:dyDescent="0.25">
      <c r="A107" s="5">
        <f t="shared" si="25"/>
        <v>0</v>
      </c>
      <c r="B107" s="5">
        <f t="shared" si="26"/>
        <v>0</v>
      </c>
      <c r="C107" s="14">
        <f t="shared" si="39"/>
        <v>131</v>
      </c>
      <c r="F107" s="242">
        <f>VLOOKUP(C107,Blad1!$A:$D,4,0)</f>
        <v>183</v>
      </c>
      <c r="G107" s="67" t="str">
        <f t="shared" si="27"/>
        <v/>
      </c>
      <c r="H107" s="4" t="str">
        <f>IF(G107="I",$K107,IF(G107="II",$K107-SUM(H$8:H106),IF(G107="III",$K107-SUM(H$8:H106),IF(G107="IV",$K107-SUM(H$8:H106),IF(G107="V",1-SUM(H$8:H106)," ")))))</f>
        <v xml:space="preserve"> </v>
      </c>
      <c r="I107" s="68" t="str">
        <f t="shared" si="46"/>
        <v/>
      </c>
      <c r="J107" s="43" t="str">
        <f>IF(I107="A",$K107,IF(I107="B",$K107-SUM(J$8:J106),IF(I107="C",$K107-SUM(J$8:J106),IF(I107="D",$K107-SUM(J$8:J106),IF(I107="E",1-SUM(J$8:J106)," ")))))</f>
        <v xml:space="preserve"> </v>
      </c>
      <c r="K107" s="1">
        <f>IF(C$4=0,0,(SUM(D$8:D107)/C$4))</f>
        <v>0</v>
      </c>
      <c r="L107" s="9" t="str">
        <f t="shared" si="29"/>
        <v xml:space="preserve"> </v>
      </c>
      <c r="M107" s="2" t="str">
        <f>IF(U107=2,K107,IF(W107=2,K107-SUM(M$8:M106),IF(X107=2,K107-SUM(M$8:M106),IF(X106=2,1-SUM(M$8:M106)," "))))</f>
        <v xml:space="preserve"> </v>
      </c>
      <c r="N107" s="1" t="str">
        <f t="shared" si="30"/>
        <v xml:space="preserve"> </v>
      </c>
      <c r="P107" s="3" t="str">
        <f>IF(O107="Plus",$K107,IF(O107="Basis",$K107-SUM(P$8:P106),IF(O107="Breedte",$K107-SUM(P$8:P106),IF(O106="Breedte",1-SUM(P$8:P106)," "))))</f>
        <v xml:space="preserve"> </v>
      </c>
      <c r="Q107" s="57" t="str">
        <f t="shared" si="45"/>
        <v/>
      </c>
      <c r="R107" s="180">
        <f t="shared" si="31"/>
        <v>183</v>
      </c>
      <c r="S107" s="12">
        <f t="shared" si="40"/>
        <v>131</v>
      </c>
      <c r="T107" s="18">
        <f t="shared" si="32"/>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3"/>
        <v>1</v>
      </c>
      <c r="Z107" s="12">
        <f t="shared" si="34"/>
        <v>1</v>
      </c>
      <c r="AA107" s="12">
        <f t="shared" si="35"/>
        <v>1</v>
      </c>
      <c r="AB107" s="12">
        <f t="shared" si="36"/>
        <v>1</v>
      </c>
      <c r="AD107" s="12">
        <f t="shared" si="41"/>
        <v>131</v>
      </c>
      <c r="AE107" s="18">
        <f t="shared" si="37"/>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8"/>
        <v>1</v>
      </c>
      <c r="AK107" s="12">
        <f t="shared" si="42"/>
        <v>1</v>
      </c>
      <c r="AL107" s="12">
        <f t="shared" si="43"/>
        <v>1</v>
      </c>
      <c r="AM107" s="12">
        <f t="shared" si="44"/>
        <v>1</v>
      </c>
    </row>
    <row r="108" spans="1:39" ht="12" customHeight="1" x14ac:dyDescent="0.25">
      <c r="A108" s="5">
        <f t="shared" si="25"/>
        <v>0</v>
      </c>
      <c r="B108" s="5">
        <f t="shared" si="26"/>
        <v>0</v>
      </c>
      <c r="C108" s="14">
        <f t="shared" si="39"/>
        <v>130</v>
      </c>
      <c r="F108" s="242">
        <f>VLOOKUP(C108,Blad1!$A:$D,4,0)</f>
        <v>182</v>
      </c>
      <c r="G108" s="67" t="str">
        <f t="shared" si="27"/>
        <v/>
      </c>
      <c r="H108" s="4" t="str">
        <f>IF(G108="I",$K108,IF(G108="II",$K108-SUM(H$8:H107),IF(G108="III",$K108-SUM(H$8:H107),IF(G108="IV",$K108-SUM(H$8:H107),IF(G108="V",1-SUM(H$8:H107)," ")))))</f>
        <v xml:space="preserve"> </v>
      </c>
      <c r="I108" s="68" t="str">
        <f t="shared" si="46"/>
        <v/>
      </c>
      <c r="J108" s="43" t="str">
        <f>IF(I108="A",$K108,IF(I108="B",$K108-SUM(J$8:J107),IF(I108="C",$K108-SUM(J$8:J107),IF(I108="D",$K108-SUM(J$8:J107),IF(I108="E",1-SUM(J$8:J107)," ")))))</f>
        <v xml:space="preserve"> </v>
      </c>
      <c r="K108" s="1">
        <f>IF(C$4=0,0,(SUM(D$8:D108)/C$4))</f>
        <v>0</v>
      </c>
      <c r="L108" s="9" t="str">
        <f t="shared" si="29"/>
        <v xml:space="preserve"> </v>
      </c>
      <c r="M108" s="2" t="str">
        <f>IF(U108=2,K108,IF(W108=2,K108-SUM(M$8:M107),IF(X108=2,K108-SUM(M$8:M107),IF(X107=2,1-SUM(M$8:M107)," "))))</f>
        <v xml:space="preserve"> </v>
      </c>
      <c r="N108" s="1" t="str">
        <f t="shared" si="30"/>
        <v xml:space="preserve"> </v>
      </c>
      <c r="P108" s="3" t="str">
        <f>IF(O108="Plus",$K108,IF(O108="Basis",$K108-SUM(P$8:P107),IF(O108="Breedte",$K108-SUM(P$8:P107),IF(O107="Breedte",1-SUM(P$8:P107)," "))))</f>
        <v xml:space="preserve"> </v>
      </c>
      <c r="Q108" s="57" t="str">
        <f t="shared" si="45"/>
        <v/>
      </c>
      <c r="R108" s="180">
        <f t="shared" si="31"/>
        <v>182</v>
      </c>
      <c r="S108" s="12">
        <f t="shared" si="40"/>
        <v>130</v>
      </c>
      <c r="T108" s="18">
        <f t="shared" si="32"/>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3"/>
        <v>1</v>
      </c>
      <c r="Z108" s="12">
        <f t="shared" si="34"/>
        <v>1</v>
      </c>
      <c r="AA108" s="12">
        <f t="shared" si="35"/>
        <v>1</v>
      </c>
      <c r="AB108" s="12">
        <f t="shared" si="36"/>
        <v>1</v>
      </c>
      <c r="AD108" s="12">
        <f t="shared" si="41"/>
        <v>130</v>
      </c>
      <c r="AE108" s="18">
        <f t="shared" si="37"/>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8"/>
        <v>1</v>
      </c>
      <c r="AK108" s="12">
        <f t="shared" si="42"/>
        <v>1</v>
      </c>
      <c r="AL108" s="12">
        <f t="shared" si="43"/>
        <v>1</v>
      </c>
      <c r="AM108" s="12">
        <f t="shared" si="44"/>
        <v>1</v>
      </c>
    </row>
    <row r="109" spans="1:39" ht="12" customHeight="1" x14ac:dyDescent="0.25">
      <c r="A109" s="5">
        <f t="shared" si="25"/>
        <v>0</v>
      </c>
      <c r="B109" s="5">
        <f t="shared" si="26"/>
        <v>0</v>
      </c>
      <c r="C109" s="14">
        <f t="shared" si="39"/>
        <v>129</v>
      </c>
      <c r="F109" s="242">
        <f>VLOOKUP(C109,Blad1!$A:$D,4,0)</f>
        <v>182</v>
      </c>
      <c r="G109" s="67" t="str">
        <f t="shared" si="27"/>
        <v/>
      </c>
      <c r="H109" s="4" t="str">
        <f>IF(G109="I",$K109,IF(G109="II",$K109-SUM(H$8:H108),IF(G109="III",$K109-SUM(H$8:H108),IF(G109="IV",$K109-SUM(H$8:H108),IF(G109="V",1-SUM(H$8:H108)," ")))))</f>
        <v xml:space="preserve"> </v>
      </c>
      <c r="I109" s="68" t="str">
        <f t="shared" si="46"/>
        <v/>
      </c>
      <c r="J109" s="43" t="str">
        <f>IF(I109="A",$K109,IF(I109="B",$K109-SUM(J$8:J108),IF(I109="C",$K109-SUM(J$8:J108),IF(I109="D",$K109-SUM(J$8:J108),IF(I109="E",1-SUM(J$8:J108)," ")))))</f>
        <v xml:space="preserve"> </v>
      </c>
      <c r="K109" s="1">
        <f>IF(C$4=0,0,(SUM(D$8:D109)/C$4))</f>
        <v>0</v>
      </c>
      <c r="L109" s="9" t="str">
        <f t="shared" si="29"/>
        <v xml:space="preserve"> </v>
      </c>
      <c r="M109" s="2" t="str">
        <f>IF(U109=2,K109,IF(W109=2,K109-SUM(M$8:M108),IF(X109=2,K109-SUM(M$8:M108),IF(X108=2,1-SUM(M$8:M108)," "))))</f>
        <v xml:space="preserve"> </v>
      </c>
      <c r="N109" s="1" t="str">
        <f t="shared" si="30"/>
        <v xml:space="preserve"> </v>
      </c>
      <c r="P109" s="3" t="str">
        <f>IF(O109="Plus",$K109,IF(O109="Basis",$K109-SUM(P$8:P108),IF(O109="Breedte",$K109-SUM(P$8:P108),IF(O108="Breedte",1-SUM(P$8:P108)," "))))</f>
        <v xml:space="preserve"> </v>
      </c>
      <c r="Q109" s="57" t="str">
        <f t="shared" si="45"/>
        <v/>
      </c>
      <c r="R109" s="180">
        <f t="shared" si="31"/>
        <v>182</v>
      </c>
      <c r="S109" s="12">
        <f t="shared" si="40"/>
        <v>129</v>
      </c>
      <c r="T109" s="18">
        <f t="shared" si="32"/>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3"/>
        <v>1</v>
      </c>
      <c r="Z109" s="12">
        <f t="shared" si="34"/>
        <v>1</v>
      </c>
      <c r="AA109" s="12">
        <f t="shared" si="35"/>
        <v>1</v>
      </c>
      <c r="AB109" s="12">
        <f t="shared" si="36"/>
        <v>1</v>
      </c>
      <c r="AD109" s="12">
        <f t="shared" si="41"/>
        <v>129</v>
      </c>
      <c r="AE109" s="18">
        <f t="shared" si="37"/>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8"/>
        <v>1</v>
      </c>
      <c r="AK109" s="12">
        <f t="shared" si="42"/>
        <v>1</v>
      </c>
      <c r="AL109" s="12">
        <f t="shared" si="43"/>
        <v>1</v>
      </c>
      <c r="AM109" s="12">
        <f t="shared" si="44"/>
        <v>1</v>
      </c>
    </row>
    <row r="110" spans="1:39" ht="12" customHeight="1" x14ac:dyDescent="0.25">
      <c r="A110" s="5">
        <f t="shared" si="25"/>
        <v>0</v>
      </c>
      <c r="B110" s="5">
        <f t="shared" si="26"/>
        <v>0</v>
      </c>
      <c r="C110" s="14">
        <f t="shared" si="39"/>
        <v>128</v>
      </c>
      <c r="F110" s="242">
        <f>VLOOKUP(C110,Blad1!$A:$D,4,0)</f>
        <v>181</v>
      </c>
      <c r="G110" s="67" t="str">
        <f t="shared" si="27"/>
        <v/>
      </c>
      <c r="H110" s="4" t="str">
        <f>IF(G110="I",$K110,IF(G110="II",$K110-SUM(H$8:H109),IF(G110="III",$K110-SUM(H$8:H109),IF(G110="IV",$K110-SUM(H$8:H109),IF(G110="V",1-SUM(H$8:H109)," ")))))</f>
        <v xml:space="preserve"> </v>
      </c>
      <c r="I110" s="68" t="str">
        <f t="shared" si="46"/>
        <v/>
      </c>
      <c r="J110" s="43" t="str">
        <f>IF(I110="A",$K110,IF(I110="B",$K110-SUM(J$8:J109),IF(I110="C",$K110-SUM(J$8:J109),IF(I110="D",$K110-SUM(J$8:J109),IF(I110="E",1-SUM(J$8:J109)," ")))))</f>
        <v xml:space="preserve"> </v>
      </c>
      <c r="K110" s="1">
        <f>IF(C$4=0,0,(SUM(D$8:D110)/C$4))</f>
        <v>0</v>
      </c>
      <c r="L110" s="9" t="str">
        <f t="shared" si="29"/>
        <v xml:space="preserve"> </v>
      </c>
      <c r="M110" s="2" t="str">
        <f>IF(U110=2,K110,IF(W110=2,K110-SUM(M$8:M109),IF(X110=2,K110-SUM(M$8:M109),IF(X109=2,1-SUM(M$8:M109)," "))))</f>
        <v xml:space="preserve"> </v>
      </c>
      <c r="N110" s="1" t="str">
        <f t="shared" si="30"/>
        <v xml:space="preserve"> </v>
      </c>
      <c r="P110" s="3" t="str">
        <f>IF(O110="Plus",$K110,IF(O110="Basis",$K110-SUM(P$8:P109),IF(O110="Breedte",$K110-SUM(P$8:P109),IF(O109="Breedte",1-SUM(P$8:P109)," "))))</f>
        <v xml:space="preserve"> </v>
      </c>
      <c r="Q110" s="57" t="str">
        <f t="shared" si="45"/>
        <v/>
      </c>
      <c r="R110" s="180">
        <f t="shared" si="31"/>
        <v>181</v>
      </c>
      <c r="S110" s="12">
        <f t="shared" si="40"/>
        <v>128</v>
      </c>
      <c r="T110" s="18">
        <f t="shared" si="32"/>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3"/>
        <v>1</v>
      </c>
      <c r="Z110" s="12">
        <f t="shared" si="34"/>
        <v>1</v>
      </c>
      <c r="AA110" s="12">
        <f t="shared" si="35"/>
        <v>1</v>
      </c>
      <c r="AB110" s="12">
        <f t="shared" si="36"/>
        <v>1</v>
      </c>
      <c r="AD110" s="12">
        <f t="shared" si="41"/>
        <v>128</v>
      </c>
      <c r="AE110" s="18">
        <f t="shared" si="37"/>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8"/>
        <v>1</v>
      </c>
      <c r="AK110" s="12">
        <f t="shared" si="42"/>
        <v>1</v>
      </c>
      <c r="AL110" s="12">
        <f t="shared" si="43"/>
        <v>1</v>
      </c>
      <c r="AM110" s="12">
        <f t="shared" si="44"/>
        <v>1</v>
      </c>
    </row>
    <row r="111" spans="1:39" ht="12" customHeight="1" x14ac:dyDescent="0.25">
      <c r="A111" s="5">
        <f t="shared" si="25"/>
        <v>0</v>
      </c>
      <c r="B111" s="5">
        <f t="shared" si="26"/>
        <v>0</v>
      </c>
      <c r="C111" s="14">
        <f t="shared" si="39"/>
        <v>127</v>
      </c>
      <c r="F111" s="242">
        <f>VLOOKUP(C111,Blad1!$A:$D,4,0)</f>
        <v>181</v>
      </c>
      <c r="G111" s="67" t="str">
        <f t="shared" si="27"/>
        <v/>
      </c>
      <c r="H111" s="4" t="str">
        <f>IF(G111="I",$K111,IF(G111="II",$K111-SUM(H$8:H110),IF(G111="III",$K111-SUM(H$8:H110),IF(G111="IV",$K111-SUM(H$8:H110),IF(G111="V",1-SUM(H$8:H110)," ")))))</f>
        <v xml:space="preserve"> </v>
      </c>
      <c r="I111" s="68" t="str">
        <f t="shared" si="46"/>
        <v/>
      </c>
      <c r="J111" s="43" t="str">
        <f>IF(I111="A",$K111,IF(I111="B",$K111-SUM(J$8:J110),IF(I111="C",$K111-SUM(J$8:J110),IF(I111="D",$K111-SUM(J$8:J110),IF(I111="E",1-SUM(J$8:J110)," ")))))</f>
        <v xml:space="preserve"> </v>
      </c>
      <c r="K111" s="1">
        <f>IF(C$4=0,0,(SUM(D$8:D111)/C$4))</f>
        <v>0</v>
      </c>
      <c r="L111" s="9" t="str">
        <f t="shared" si="29"/>
        <v xml:space="preserve"> </v>
      </c>
      <c r="M111" s="2" t="str">
        <f>IF(U111=2,K111,IF(W111=2,K111-SUM(M$8:M110),IF(X111=2,K111-SUM(M$8:M110),IF(X110=2,1-SUM(M$8:M110)," "))))</f>
        <v xml:space="preserve"> </v>
      </c>
      <c r="N111" s="1" t="str">
        <f t="shared" si="30"/>
        <v xml:space="preserve"> </v>
      </c>
      <c r="P111" s="3" t="str">
        <f>IF(O111="Plus",$K111,IF(O111="Basis",$K111-SUM(P$8:P110),IF(O111="Breedte",$K111-SUM(P$8:P110),IF(O110="Breedte",1-SUM(P$8:P110)," "))))</f>
        <v xml:space="preserve"> </v>
      </c>
      <c r="Q111" s="57" t="str">
        <f t="shared" si="45"/>
        <v/>
      </c>
      <c r="R111" s="180">
        <f t="shared" si="31"/>
        <v>181</v>
      </c>
      <c r="S111" s="12">
        <f t="shared" si="40"/>
        <v>127</v>
      </c>
      <c r="T111" s="18">
        <f t="shared" si="32"/>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3"/>
        <v>1</v>
      </c>
      <c r="Z111" s="12">
        <f t="shared" si="34"/>
        <v>1</v>
      </c>
      <c r="AA111" s="12">
        <f t="shared" si="35"/>
        <v>1</v>
      </c>
      <c r="AB111" s="12">
        <f t="shared" si="36"/>
        <v>1</v>
      </c>
      <c r="AD111" s="12">
        <f t="shared" si="41"/>
        <v>127</v>
      </c>
      <c r="AE111" s="18">
        <f t="shared" si="37"/>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8"/>
        <v>1</v>
      </c>
      <c r="AK111" s="12">
        <f t="shared" si="42"/>
        <v>1</v>
      </c>
      <c r="AL111" s="12">
        <f t="shared" si="43"/>
        <v>1</v>
      </c>
      <c r="AM111" s="12">
        <f t="shared" si="44"/>
        <v>1</v>
      </c>
    </row>
    <row r="112" spans="1:39" ht="12" customHeight="1" x14ac:dyDescent="0.25">
      <c r="A112" s="5">
        <f t="shared" si="25"/>
        <v>0</v>
      </c>
      <c r="B112" s="5">
        <f t="shared" si="26"/>
        <v>0</v>
      </c>
      <c r="C112" s="14">
        <f t="shared" si="39"/>
        <v>126</v>
      </c>
      <c r="F112" s="242">
        <f>VLOOKUP(C112,Blad1!$A:$D,4,0)</f>
        <v>180</v>
      </c>
      <c r="G112" s="67" t="str">
        <f t="shared" si="27"/>
        <v/>
      </c>
      <c r="H112" s="4" t="str">
        <f>IF(G112="I",$K112,IF(G112="II",$K112-SUM(H$8:H111),IF(G112="III",$K112-SUM(H$8:H111),IF(G112="IV",$K112-SUM(H$8:H111),IF(G112="V",1-SUM(H$8:H111)," ")))))</f>
        <v xml:space="preserve"> </v>
      </c>
      <c r="I112" s="68" t="str">
        <f t="shared" si="46"/>
        <v/>
      </c>
      <c r="J112" s="43" t="str">
        <f>IF(I112="A",$K112,IF(I112="B",$K112-SUM(J$8:J111),IF(I112="C",$K112-SUM(J$8:J111),IF(I112="D",$K112-SUM(J$8:J111),IF(I112="E",1-SUM(J$8:J111)," ")))))</f>
        <v xml:space="preserve"> </v>
      </c>
      <c r="K112" s="1">
        <f>IF(C$4=0,0,(SUM(D$8:D112)/C$4))</f>
        <v>0</v>
      </c>
      <c r="L112" s="9" t="str">
        <f t="shared" si="29"/>
        <v xml:space="preserve"> </v>
      </c>
      <c r="M112" s="2" t="str">
        <f>IF(U112=2,K112,IF(W112=2,K112-SUM(M$8:M111),IF(X112=2,K112-SUM(M$8:M111),IF(X111=2,1-SUM(M$8:M111)," "))))</f>
        <v xml:space="preserve"> </v>
      </c>
      <c r="N112" s="1" t="str">
        <f t="shared" si="30"/>
        <v xml:space="preserve"> </v>
      </c>
      <c r="P112" s="3" t="str">
        <f>IF(O112="Plus",$K112,IF(O112="Basis",$K112-SUM(P$8:P111),IF(O112="Breedte",$K112-SUM(P$8:P111),IF(O111="Breedte",1-SUM(P$8:P111)," "))))</f>
        <v xml:space="preserve"> </v>
      </c>
      <c r="Q112" s="57" t="str">
        <f t="shared" si="45"/>
        <v/>
      </c>
      <c r="R112" s="180">
        <f t="shared" si="31"/>
        <v>180</v>
      </c>
      <c r="S112" s="12">
        <f t="shared" si="40"/>
        <v>126</v>
      </c>
      <c r="T112" s="18">
        <f t="shared" si="32"/>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3"/>
        <v>1</v>
      </c>
      <c r="Z112" s="12">
        <f t="shared" si="34"/>
        <v>1</v>
      </c>
      <c r="AA112" s="12">
        <f t="shared" si="35"/>
        <v>1</v>
      </c>
      <c r="AB112" s="12">
        <f t="shared" si="36"/>
        <v>1</v>
      </c>
      <c r="AD112" s="12">
        <f t="shared" si="41"/>
        <v>126</v>
      </c>
      <c r="AE112" s="18">
        <f t="shared" si="37"/>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8"/>
        <v>1</v>
      </c>
      <c r="AK112" s="12">
        <f t="shared" si="42"/>
        <v>1</v>
      </c>
      <c r="AL112" s="12">
        <f t="shared" si="43"/>
        <v>1</v>
      </c>
      <c r="AM112" s="12">
        <f t="shared" si="44"/>
        <v>1</v>
      </c>
    </row>
    <row r="113" spans="1:39" ht="12" customHeight="1" x14ac:dyDescent="0.25">
      <c r="A113" s="5">
        <f t="shared" si="25"/>
        <v>0</v>
      </c>
      <c r="B113" s="5">
        <f t="shared" si="26"/>
        <v>0</v>
      </c>
      <c r="C113" s="14">
        <f t="shared" si="39"/>
        <v>125</v>
      </c>
      <c r="F113" s="242">
        <f>VLOOKUP(C113,Blad1!$A:$D,4,0)</f>
        <v>180</v>
      </c>
      <c r="G113" s="67" t="str">
        <f t="shared" si="27"/>
        <v/>
      </c>
      <c r="H113" s="4" t="str">
        <f>IF(G113="I",$K113,IF(G113="II",$K113-SUM(H$8:H112),IF(G113="III",$K113-SUM(H$8:H112),IF(G113="IV",$K113-SUM(H$8:H112),IF(G113="V",1-SUM(H$8:H112)," ")))))</f>
        <v xml:space="preserve"> </v>
      </c>
      <c r="I113" s="68" t="str">
        <f t="shared" si="46"/>
        <v/>
      </c>
      <c r="J113" s="43" t="str">
        <f>IF(I113="A",$K113,IF(I113="B",$K113-SUM(J$8:J112),IF(I113="C",$K113-SUM(J$8:J112),IF(I113="D",$K113-SUM(J$8:J112),IF(I113="E",1-SUM(J$8:J112)," ")))))</f>
        <v xml:space="preserve"> </v>
      </c>
      <c r="K113" s="1">
        <f>IF(C$4=0,0,(SUM(D$8:D113)/C$4))</f>
        <v>0</v>
      </c>
      <c r="L113" s="9" t="str">
        <f t="shared" si="29"/>
        <v xml:space="preserve"> </v>
      </c>
      <c r="M113" s="2" t="str">
        <f>IF(U113=2,K113,IF(W113=2,K113-SUM(M$8:M112),IF(X113=2,K113-SUM(M$8:M112),IF(X112=2,1-SUM(M$8:M112)," "))))</f>
        <v xml:space="preserve"> </v>
      </c>
      <c r="N113" s="1" t="str">
        <f t="shared" si="30"/>
        <v xml:space="preserve"> </v>
      </c>
      <c r="P113" s="3" t="str">
        <f>IF(O113="Plus",$K113,IF(O113="Basis",$K113-SUM(P$8:P112),IF(O113="Breedte",$K113-SUM(P$8:P112),IF(O112="Breedte",1-SUM(P$8:P112)," "))))</f>
        <v xml:space="preserve"> </v>
      </c>
      <c r="Q113" s="57" t="str">
        <f t="shared" si="45"/>
        <v/>
      </c>
      <c r="R113" s="180">
        <f t="shared" si="31"/>
        <v>180</v>
      </c>
      <c r="S113" s="12">
        <f t="shared" si="40"/>
        <v>125</v>
      </c>
      <c r="T113" s="18">
        <f t="shared" si="32"/>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3"/>
        <v>1</v>
      </c>
      <c r="Z113" s="12">
        <f t="shared" si="34"/>
        <v>1</v>
      </c>
      <c r="AA113" s="12">
        <f t="shared" si="35"/>
        <v>1</v>
      </c>
      <c r="AB113" s="12">
        <f t="shared" si="36"/>
        <v>1</v>
      </c>
      <c r="AD113" s="12">
        <f t="shared" si="41"/>
        <v>125</v>
      </c>
      <c r="AE113" s="18">
        <f t="shared" si="37"/>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8"/>
        <v>1</v>
      </c>
      <c r="AK113" s="12">
        <f t="shared" si="42"/>
        <v>1</v>
      </c>
      <c r="AL113" s="12">
        <f t="shared" si="43"/>
        <v>1</v>
      </c>
      <c r="AM113" s="12">
        <f t="shared" si="44"/>
        <v>1</v>
      </c>
    </row>
    <row r="114" spans="1:39" ht="12" customHeight="1" x14ac:dyDescent="0.25">
      <c r="A114" s="5">
        <f t="shared" si="25"/>
        <v>0</v>
      </c>
      <c r="B114" s="5">
        <f t="shared" si="26"/>
        <v>0</v>
      </c>
      <c r="C114" s="14">
        <f t="shared" si="39"/>
        <v>124</v>
      </c>
      <c r="F114" s="242">
        <f>VLOOKUP(C114,Blad1!$A:$D,4,0)</f>
        <v>179</v>
      </c>
      <c r="G114" s="67" t="str">
        <f t="shared" si="27"/>
        <v/>
      </c>
      <c r="H114" s="4" t="str">
        <f>IF(G114="I",$K114,IF(G114="II",$K114-SUM(H$8:H113),IF(G114="III",$K114-SUM(H$8:H113),IF(G114="IV",$K114-SUM(H$8:H113),IF(G114="V",1-SUM(H$8:H113)," ")))))</f>
        <v xml:space="preserve"> </v>
      </c>
      <c r="I114" s="68" t="str">
        <f t="shared" si="46"/>
        <v/>
      </c>
      <c r="J114" s="43" t="str">
        <f>IF(I114="A",$K114,IF(I114="B",$K114-SUM(J$8:J113),IF(I114="C",$K114-SUM(J$8:J113),IF(I114="D",$K114-SUM(J$8:J113),IF(I114="E",1-SUM(J$8:J113)," ")))))</f>
        <v xml:space="preserve"> </v>
      </c>
      <c r="K114" s="1">
        <f>IF(C$4=0,0,(SUM(D$8:D114)/C$4))</f>
        <v>0</v>
      </c>
      <c r="L114" s="9" t="str">
        <f t="shared" si="29"/>
        <v xml:space="preserve"> </v>
      </c>
      <c r="M114" s="2" t="str">
        <f>IF(U114=2,K114,IF(W114=2,K114-SUM(M$8:M113),IF(X114=2,K114-SUM(M$8:M113),IF(X113=2,1-SUM(M$8:M113)," "))))</f>
        <v xml:space="preserve"> </v>
      </c>
      <c r="N114" s="1" t="str">
        <f t="shared" si="30"/>
        <v xml:space="preserve"> </v>
      </c>
      <c r="P114" s="3" t="str">
        <f>IF(O114="Plus",$K114,IF(O114="Basis",$K114-SUM(P$8:P113),IF(O114="Breedte",$K114-SUM(P$8:P113),IF(O113="Breedte",1-SUM(P$8:P113)," "))))</f>
        <v xml:space="preserve"> </v>
      </c>
      <c r="Q114" s="57" t="str">
        <f t="shared" si="45"/>
        <v/>
      </c>
      <c r="R114" s="180">
        <f t="shared" si="31"/>
        <v>179</v>
      </c>
      <c r="S114" s="12">
        <f t="shared" si="40"/>
        <v>124</v>
      </c>
      <c r="T114" s="18">
        <f t="shared" si="32"/>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3"/>
        <v>1</v>
      </c>
      <c r="Z114" s="12">
        <f t="shared" si="34"/>
        <v>1</v>
      </c>
      <c r="AA114" s="12">
        <f t="shared" si="35"/>
        <v>1</v>
      </c>
      <c r="AB114" s="12">
        <f t="shared" si="36"/>
        <v>1</v>
      </c>
      <c r="AD114" s="12">
        <f t="shared" si="41"/>
        <v>124</v>
      </c>
      <c r="AE114" s="18">
        <f t="shared" si="37"/>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8"/>
        <v>1</v>
      </c>
      <c r="AK114" s="12">
        <f t="shared" si="42"/>
        <v>1</v>
      </c>
      <c r="AL114" s="12">
        <f t="shared" si="43"/>
        <v>1</v>
      </c>
      <c r="AM114" s="12">
        <f t="shared" si="44"/>
        <v>1</v>
      </c>
    </row>
    <row r="115" spans="1:39" ht="12" customHeight="1" x14ac:dyDescent="0.25">
      <c r="A115" s="5">
        <f t="shared" si="25"/>
        <v>0</v>
      </c>
      <c r="B115" s="5">
        <f t="shared" si="26"/>
        <v>0</v>
      </c>
      <c r="C115" s="14">
        <f t="shared" si="39"/>
        <v>123</v>
      </c>
      <c r="F115" s="242">
        <f>VLOOKUP(C115,Blad1!$A:$D,4,0)</f>
        <v>179</v>
      </c>
      <c r="G115" s="67" t="str">
        <f t="shared" si="27"/>
        <v/>
      </c>
      <c r="H115" s="4" t="str">
        <f>IF(G115="I",$K115,IF(G115="II",$K115-SUM(H$8:H114),IF(G115="III",$K115-SUM(H$8:H114),IF(G115="IV",$K115-SUM(H$8:H114),IF(G115="V",1-SUM(H$8:H114)," ")))))</f>
        <v xml:space="preserve"> </v>
      </c>
      <c r="I115" s="68" t="str">
        <f t="shared" si="46"/>
        <v/>
      </c>
      <c r="J115" s="43" t="str">
        <f>IF(I115="A",$K115,IF(I115="B",$K115-SUM(J$8:J114),IF(I115="C",$K115-SUM(J$8:J114),IF(I115="D",$K115-SUM(J$8:J114),IF(I115="E",1-SUM(J$8:J114)," ")))))</f>
        <v xml:space="preserve"> </v>
      </c>
      <c r="K115" s="1">
        <f>IF(C$4=0,0,(SUM(D$8:D115)/C$4))</f>
        <v>0</v>
      </c>
      <c r="L115" s="9" t="str">
        <f t="shared" si="29"/>
        <v xml:space="preserve"> </v>
      </c>
      <c r="M115" s="2" t="str">
        <f>IF(U115=2,K115,IF(W115=2,K115-SUM(M$8:M114),IF(X115=2,K115-SUM(M$8:M114),IF(X114=2,1-SUM(M$8:M114)," "))))</f>
        <v xml:space="preserve"> </v>
      </c>
      <c r="N115" s="1" t="str">
        <f t="shared" si="30"/>
        <v xml:space="preserve"> </v>
      </c>
      <c r="P115" s="3" t="str">
        <f>IF(O115="Plus",$K115,IF(O115="Basis",$K115-SUM(P$8:P114),IF(O115="Breedte",$K115-SUM(P$8:P114),IF(O114="Breedte",1-SUM(P$8:P114)," "))))</f>
        <v xml:space="preserve"> </v>
      </c>
      <c r="Q115" s="57" t="str">
        <f t="shared" si="45"/>
        <v/>
      </c>
      <c r="R115" s="180">
        <f t="shared" si="31"/>
        <v>179</v>
      </c>
      <c r="S115" s="12">
        <f t="shared" si="40"/>
        <v>123</v>
      </c>
      <c r="T115" s="18">
        <f t="shared" si="32"/>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3"/>
        <v>1</v>
      </c>
      <c r="Z115" s="12">
        <f t="shared" si="34"/>
        <v>1</v>
      </c>
      <c r="AA115" s="12">
        <f t="shared" si="35"/>
        <v>1</v>
      </c>
      <c r="AB115" s="12">
        <f t="shared" si="36"/>
        <v>1</v>
      </c>
      <c r="AD115" s="12">
        <f t="shared" si="41"/>
        <v>123</v>
      </c>
      <c r="AE115" s="18">
        <f t="shared" si="37"/>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8"/>
        <v>1</v>
      </c>
      <c r="AK115" s="12">
        <f t="shared" si="42"/>
        <v>1</v>
      </c>
      <c r="AL115" s="12">
        <f t="shared" si="43"/>
        <v>1</v>
      </c>
      <c r="AM115" s="12">
        <f t="shared" si="44"/>
        <v>1</v>
      </c>
    </row>
    <row r="116" spans="1:39" ht="12" customHeight="1" x14ac:dyDescent="0.25">
      <c r="A116" s="5">
        <f t="shared" si="25"/>
        <v>0</v>
      </c>
      <c r="B116" s="5">
        <f t="shared" si="26"/>
        <v>0</v>
      </c>
      <c r="C116" s="14">
        <f t="shared" si="39"/>
        <v>122</v>
      </c>
      <c r="F116" s="242">
        <f>VLOOKUP(C116,Blad1!$A:$D,4,0)</f>
        <v>178</v>
      </c>
      <c r="G116" s="67" t="str">
        <f t="shared" si="27"/>
        <v/>
      </c>
      <c r="H116" s="4" t="str">
        <f>IF(G116="I",$K116,IF(G116="II",$K116-SUM(H$8:H115),IF(G116="III",$K116-SUM(H$8:H115),IF(G116="IV",$K116-SUM(H$8:H115),IF(G116="V",1-SUM(H$8:H115)," ")))))</f>
        <v xml:space="preserve"> </v>
      </c>
      <c r="I116" s="68" t="str">
        <f t="shared" si="46"/>
        <v/>
      </c>
      <c r="J116" s="43" t="str">
        <f>IF(I116="A",$K116,IF(I116="B",$K116-SUM(J$8:J115),IF(I116="C",$K116-SUM(J$8:J115),IF(I116="D",$K116-SUM(J$8:J115),IF(I116="E",1-SUM(J$8:J115)," ")))))</f>
        <v xml:space="preserve"> </v>
      </c>
      <c r="K116" s="1">
        <f>IF(C$4=0,0,(SUM(D$8:D116)/C$4))</f>
        <v>0</v>
      </c>
      <c r="L116" s="9" t="str">
        <f t="shared" si="29"/>
        <v xml:space="preserve"> </v>
      </c>
      <c r="M116" s="2" t="str">
        <f>IF(U116=2,K116,IF(W116=2,K116-SUM(M$8:M115),IF(X116=2,K116-SUM(M$8:M115),IF(X115=2,1-SUM(M$8:M115)," "))))</f>
        <v xml:space="preserve"> </v>
      </c>
      <c r="N116" s="1" t="str">
        <f t="shared" si="30"/>
        <v xml:space="preserve"> </v>
      </c>
      <c r="P116" s="3" t="str">
        <f>IF(O116="Plus",$K116,IF(O116="Basis",$K116-SUM(P$8:P115),IF(O116="Breedte",$K116-SUM(P$8:P115),IF(O115="Breedte",1-SUM(P$8:P115)," "))))</f>
        <v xml:space="preserve"> </v>
      </c>
      <c r="Q116" s="57" t="str">
        <f t="shared" si="45"/>
        <v/>
      </c>
      <c r="R116" s="180">
        <f t="shared" si="31"/>
        <v>178</v>
      </c>
      <c r="S116" s="12">
        <f t="shared" si="40"/>
        <v>122</v>
      </c>
      <c r="T116" s="18">
        <f t="shared" si="32"/>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3"/>
        <v>1</v>
      </c>
      <c r="Z116" s="12">
        <f t="shared" si="34"/>
        <v>1</v>
      </c>
      <c r="AA116" s="12">
        <f t="shared" si="35"/>
        <v>1</v>
      </c>
      <c r="AB116" s="12">
        <f t="shared" si="36"/>
        <v>1</v>
      </c>
      <c r="AD116" s="12">
        <f t="shared" si="41"/>
        <v>122</v>
      </c>
      <c r="AE116" s="18">
        <f t="shared" si="37"/>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8"/>
        <v>1</v>
      </c>
      <c r="AK116" s="12">
        <f t="shared" si="42"/>
        <v>1</v>
      </c>
      <c r="AL116" s="12">
        <f t="shared" si="43"/>
        <v>1</v>
      </c>
      <c r="AM116" s="12">
        <f t="shared" si="44"/>
        <v>1</v>
      </c>
    </row>
    <row r="117" spans="1:39" ht="12" customHeight="1" x14ac:dyDescent="0.25">
      <c r="A117" s="5">
        <f t="shared" si="25"/>
        <v>0</v>
      </c>
      <c r="B117" s="5">
        <f t="shared" si="26"/>
        <v>0</v>
      </c>
      <c r="C117" s="14">
        <f t="shared" si="39"/>
        <v>121</v>
      </c>
      <c r="F117" s="242">
        <f>VLOOKUP(C117,Blad1!$A:$D,4,0)</f>
        <v>178</v>
      </c>
      <c r="G117" s="67" t="str">
        <f t="shared" si="27"/>
        <v/>
      </c>
      <c r="H117" s="4" t="str">
        <f>IF(G117="I",$K117,IF(G117="II",$K117-SUM(H$8:H116),IF(G117="III",$K117-SUM(H$8:H116),IF(G117="IV",$K117-SUM(H$8:H116),IF(G117="V",1-SUM(H$8:H116)," ")))))</f>
        <v xml:space="preserve"> </v>
      </c>
      <c r="I117" s="68" t="str">
        <f t="shared" si="46"/>
        <v/>
      </c>
      <c r="J117" s="43" t="str">
        <f>IF(I117="A",$K117,IF(I117="B",$K117-SUM(J$8:J116),IF(I117="C",$K117-SUM(J$8:J116),IF(I117="D",$K117-SUM(J$8:J116),IF(I117="E",1-SUM(J$8:J116)," ")))))</f>
        <v xml:space="preserve"> </v>
      </c>
      <c r="K117" s="1">
        <f>IF(C$4=0,0,(SUM(D$8:D117)/C$4))</f>
        <v>0</v>
      </c>
      <c r="L117" s="9" t="str">
        <f t="shared" si="29"/>
        <v xml:space="preserve"> </v>
      </c>
      <c r="M117" s="2" t="str">
        <f>IF(U117=2,K117,IF(W117=2,K117-SUM(M$8:M116),IF(X117=2,K117-SUM(M$8:M116),IF(X116=2,1-SUM(M$8:M116)," "))))</f>
        <v xml:space="preserve"> </v>
      </c>
      <c r="N117" s="1" t="str">
        <f t="shared" si="30"/>
        <v xml:space="preserve"> </v>
      </c>
      <c r="P117" s="3" t="str">
        <f>IF(O117="Plus",$K117,IF(O117="Basis",$K117-SUM(P$8:P116),IF(O117="Breedte",$K117-SUM(P$8:P116),IF(O116="Breedte",1-SUM(P$8:P116)," "))))</f>
        <v xml:space="preserve"> </v>
      </c>
      <c r="Q117" s="57" t="str">
        <f t="shared" si="45"/>
        <v/>
      </c>
      <c r="R117" s="180">
        <f t="shared" si="31"/>
        <v>178</v>
      </c>
      <c r="S117" s="12">
        <f t="shared" si="40"/>
        <v>121</v>
      </c>
      <c r="T117" s="18">
        <f t="shared" si="32"/>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3"/>
        <v>1</v>
      </c>
      <c r="Z117" s="12">
        <f t="shared" si="34"/>
        <v>1</v>
      </c>
      <c r="AA117" s="12">
        <f t="shared" si="35"/>
        <v>1</v>
      </c>
      <c r="AB117" s="12">
        <f t="shared" si="36"/>
        <v>1</v>
      </c>
      <c r="AD117" s="12">
        <f t="shared" si="41"/>
        <v>121</v>
      </c>
      <c r="AE117" s="18">
        <f t="shared" si="37"/>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8"/>
        <v>1</v>
      </c>
      <c r="AK117" s="12">
        <f t="shared" si="42"/>
        <v>1</v>
      </c>
      <c r="AL117" s="12">
        <f t="shared" si="43"/>
        <v>1</v>
      </c>
      <c r="AM117" s="12">
        <f t="shared" si="44"/>
        <v>1</v>
      </c>
    </row>
    <row r="118" spans="1:39" ht="12" customHeight="1" x14ac:dyDescent="0.25">
      <c r="A118" s="5">
        <f t="shared" si="25"/>
        <v>0</v>
      </c>
      <c r="B118" s="5">
        <f t="shared" si="26"/>
        <v>0</v>
      </c>
      <c r="C118" s="14">
        <f t="shared" si="39"/>
        <v>120</v>
      </c>
      <c r="F118" s="242">
        <f>VLOOKUP(C118,Blad1!$A:$D,4,0)</f>
        <v>177</v>
      </c>
      <c r="G118" s="67" t="str">
        <f t="shared" si="27"/>
        <v/>
      </c>
      <c r="H118" s="4" t="str">
        <f>IF(G118="I",$K118,IF(G118="II",$K118-SUM(H$8:H117),IF(G118="III",$K118-SUM(H$8:H117),IF(G118="IV",$K118-SUM(H$8:H117),IF(G118="V",1-SUM(H$8:H117)," ")))))</f>
        <v xml:space="preserve"> </v>
      </c>
      <c r="I118" s="68" t="str">
        <f t="shared" si="46"/>
        <v/>
      </c>
      <c r="J118" s="43" t="str">
        <f>IF(I118="A",$K118,IF(I118="B",$K118-SUM(J$8:J117),IF(I118="C",$K118-SUM(J$8:J117),IF(I118="D",$K118-SUM(J$8:J117),IF(I118="E",1-SUM(J$8:J117)," ")))))</f>
        <v xml:space="preserve"> </v>
      </c>
      <c r="K118" s="1">
        <f>IF(C$4=0,0,(SUM(D$8:D118)/C$4))</f>
        <v>0</v>
      </c>
      <c r="L118" s="9" t="str">
        <f t="shared" si="29"/>
        <v xml:space="preserve"> </v>
      </c>
      <c r="M118" s="2" t="str">
        <f>IF(U118=2,K118,IF(W118=2,K118-SUM(M$8:M117),IF(X118=2,K118-SUM(M$8:M117),IF(X117=2,1-SUM(M$8:M117)," "))))</f>
        <v xml:space="preserve"> </v>
      </c>
      <c r="N118" s="1" t="str">
        <f t="shared" si="30"/>
        <v xml:space="preserve"> </v>
      </c>
      <c r="P118" s="3" t="str">
        <f>IF(O118="Plus",$K118,IF(O118="Basis",$K118-SUM(P$8:P117),IF(O118="Breedte",$K118-SUM(P$8:P117),IF(O117="Breedte",1-SUM(P$8:P117)," "))))</f>
        <v xml:space="preserve"> </v>
      </c>
      <c r="Q118" s="57" t="str">
        <f t="shared" si="45"/>
        <v/>
      </c>
      <c r="R118" s="180">
        <f t="shared" si="31"/>
        <v>177</v>
      </c>
      <c r="S118" s="12">
        <f t="shared" si="40"/>
        <v>120</v>
      </c>
      <c r="T118" s="18">
        <f t="shared" si="32"/>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3"/>
        <v>1</v>
      </c>
      <c r="Z118" s="12">
        <f t="shared" si="34"/>
        <v>1</v>
      </c>
      <c r="AA118" s="12">
        <f t="shared" si="35"/>
        <v>1</v>
      </c>
      <c r="AB118" s="12">
        <f t="shared" si="36"/>
        <v>1</v>
      </c>
      <c r="AD118" s="12">
        <f t="shared" si="41"/>
        <v>120</v>
      </c>
      <c r="AE118" s="18">
        <f t="shared" si="37"/>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8"/>
        <v>1</v>
      </c>
      <c r="AK118" s="12">
        <f t="shared" si="42"/>
        <v>1</v>
      </c>
      <c r="AL118" s="12">
        <f t="shared" si="43"/>
        <v>1</v>
      </c>
      <c r="AM118" s="12">
        <f t="shared" si="44"/>
        <v>1</v>
      </c>
    </row>
    <row r="119" spans="1:39" ht="12" customHeight="1" x14ac:dyDescent="0.25">
      <c r="A119" s="5">
        <f t="shared" si="25"/>
        <v>0</v>
      </c>
      <c r="B119" s="5">
        <f t="shared" si="26"/>
        <v>0</v>
      </c>
      <c r="C119" s="14">
        <f t="shared" si="39"/>
        <v>119</v>
      </c>
      <c r="F119" s="242">
        <f>VLOOKUP(C119,Blad1!$A:$D,4,0)</f>
        <v>176</v>
      </c>
      <c r="G119" s="67" t="str">
        <f t="shared" si="27"/>
        <v/>
      </c>
      <c r="H119" s="4" t="str">
        <f>IF(G119="I",$K119,IF(G119="II",$K119-SUM(H$8:H118),IF(G119="III",$K119-SUM(H$8:H118),IF(G119="IV",$K119-SUM(H$8:H118),IF(G119="V",1-SUM(H$8:H118)," ")))))</f>
        <v xml:space="preserve"> </v>
      </c>
      <c r="I119" s="68" t="str">
        <f t="shared" si="46"/>
        <v/>
      </c>
      <c r="J119" s="43" t="str">
        <f>IF(I119="A",$K119,IF(I119="B",$K119-SUM(J$8:J118),IF(I119="C",$K119-SUM(J$8:J118),IF(I119="D",$K119-SUM(J$8:J118),IF(I119="E",1-SUM(J$8:J118)," ")))))</f>
        <v xml:space="preserve"> </v>
      </c>
      <c r="K119" s="1">
        <f>IF(C$4=0,0,(SUM(D$8:D119)/C$4))</f>
        <v>0</v>
      </c>
      <c r="L119" s="9" t="str">
        <f t="shared" si="29"/>
        <v xml:space="preserve"> </v>
      </c>
      <c r="M119" s="2" t="str">
        <f>IF(U119=2,K119,IF(W119=2,K119-SUM(M$8:M118),IF(X119=2,K119-SUM(M$8:M118),IF(X118=2,1-SUM(M$8:M118)," "))))</f>
        <v xml:space="preserve"> </v>
      </c>
      <c r="N119" s="1" t="str">
        <f t="shared" si="30"/>
        <v xml:space="preserve"> </v>
      </c>
      <c r="P119" s="3" t="str">
        <f>IF(O119="Plus",$K119,IF(O119="Basis",$K119-SUM(P$8:P118),IF(O119="Breedte",$K119-SUM(P$8:P118),IF(O118="Breedte",1-SUM(P$8:P118)," "))))</f>
        <v xml:space="preserve"> </v>
      </c>
      <c r="Q119" s="57" t="str">
        <f t="shared" si="45"/>
        <v/>
      </c>
      <c r="R119" s="180">
        <f t="shared" si="31"/>
        <v>176</v>
      </c>
      <c r="S119" s="12">
        <f t="shared" si="40"/>
        <v>119</v>
      </c>
      <c r="T119" s="18">
        <f t="shared" si="32"/>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3"/>
        <v>1</v>
      </c>
      <c r="Z119" s="12">
        <f t="shared" si="34"/>
        <v>1</v>
      </c>
      <c r="AA119" s="12">
        <f t="shared" si="35"/>
        <v>1</v>
      </c>
      <c r="AB119" s="12">
        <f t="shared" si="36"/>
        <v>1</v>
      </c>
      <c r="AD119" s="12">
        <f t="shared" si="41"/>
        <v>119</v>
      </c>
      <c r="AE119" s="18">
        <f t="shared" si="37"/>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8"/>
        <v>1</v>
      </c>
      <c r="AK119" s="12">
        <f t="shared" si="42"/>
        <v>1</v>
      </c>
      <c r="AL119" s="12">
        <f t="shared" si="43"/>
        <v>1</v>
      </c>
      <c r="AM119" s="12">
        <f t="shared" si="44"/>
        <v>1</v>
      </c>
    </row>
    <row r="120" spans="1:39" ht="12" customHeight="1" x14ac:dyDescent="0.25">
      <c r="A120" s="5">
        <f t="shared" si="25"/>
        <v>0</v>
      </c>
      <c r="B120" s="5">
        <f t="shared" si="26"/>
        <v>0</v>
      </c>
      <c r="C120" s="14">
        <f t="shared" si="39"/>
        <v>118</v>
      </c>
      <c r="F120" s="242">
        <f>VLOOKUP(C120,Blad1!$A:$D,4,0)</f>
        <v>176</v>
      </c>
      <c r="G120" s="67" t="str">
        <f t="shared" si="27"/>
        <v/>
      </c>
      <c r="H120" s="4" t="str">
        <f>IF(G120="I",$K120,IF(G120="II",$K120-SUM(H$8:H119),IF(G120="III",$K120-SUM(H$8:H119),IF(G120="IV",$K120-SUM(H$8:H119),IF(G120="V",1-SUM(H$8:H119)," ")))))</f>
        <v xml:space="preserve"> </v>
      </c>
      <c r="I120" s="68" t="str">
        <f t="shared" si="46"/>
        <v/>
      </c>
      <c r="J120" s="43" t="str">
        <f>IF(I120="A",$K120,IF(I120="B",$K120-SUM(J$8:J119),IF(I120="C",$K120-SUM(J$8:J119),IF(I120="D",$K120-SUM(J$8:J119),IF(I120="E",1-SUM(J$8:J119)," ")))))</f>
        <v xml:space="preserve"> </v>
      </c>
      <c r="K120" s="1">
        <f>IF(C$4=0,0,(SUM(D$8:D120)/C$4))</f>
        <v>0</v>
      </c>
      <c r="L120" s="9" t="str">
        <f t="shared" si="29"/>
        <v xml:space="preserve"> </v>
      </c>
      <c r="M120" s="2" t="str">
        <f>IF(U120=2,K120,IF(W120=2,K120-SUM(M$8:M119),IF(X120=2,K120-SUM(M$8:M119),IF(X119=2,1-SUM(M$8:M119)," "))))</f>
        <v xml:space="preserve"> </v>
      </c>
      <c r="N120" s="1" t="str">
        <f t="shared" si="30"/>
        <v xml:space="preserve"> </v>
      </c>
      <c r="P120" s="3" t="str">
        <f>IF(O120="Plus",$K120,IF(O120="Basis",$K120-SUM(P$8:P119),IF(O120="Breedte",$K120-SUM(P$8:P119),IF(O119="Breedte",1-SUM(P$8:P119)," "))))</f>
        <v xml:space="preserve"> </v>
      </c>
      <c r="Q120" s="57" t="str">
        <f t="shared" si="45"/>
        <v/>
      </c>
      <c r="R120" s="180">
        <f t="shared" si="31"/>
        <v>176</v>
      </c>
      <c r="S120" s="12">
        <f t="shared" si="40"/>
        <v>118</v>
      </c>
      <c r="T120" s="18">
        <f t="shared" si="32"/>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3"/>
        <v>1</v>
      </c>
      <c r="Z120" s="12">
        <f t="shared" si="34"/>
        <v>1</v>
      </c>
      <c r="AA120" s="12">
        <f t="shared" si="35"/>
        <v>1</v>
      </c>
      <c r="AB120" s="12">
        <f t="shared" si="36"/>
        <v>1</v>
      </c>
      <c r="AD120" s="12">
        <f t="shared" si="41"/>
        <v>118</v>
      </c>
      <c r="AE120" s="18">
        <f t="shared" si="37"/>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8"/>
        <v>1</v>
      </c>
      <c r="AK120" s="12">
        <f t="shared" si="42"/>
        <v>1</v>
      </c>
      <c r="AL120" s="12">
        <f t="shared" si="43"/>
        <v>1</v>
      </c>
      <c r="AM120" s="12">
        <f t="shared" si="44"/>
        <v>1</v>
      </c>
    </row>
    <row r="121" spans="1:39" ht="12" customHeight="1" x14ac:dyDescent="0.25">
      <c r="A121" s="5">
        <f t="shared" si="25"/>
        <v>0</v>
      </c>
      <c r="B121" s="5">
        <f t="shared" si="26"/>
        <v>0</v>
      </c>
      <c r="C121" s="14">
        <f t="shared" si="39"/>
        <v>117</v>
      </c>
      <c r="F121" s="242">
        <f>VLOOKUP(C121,Blad1!$A:$D,4,0)</f>
        <v>175</v>
      </c>
      <c r="G121" s="67" t="str">
        <f t="shared" si="27"/>
        <v/>
      </c>
      <c r="H121" s="4" t="str">
        <f>IF(G121="I",$K121,IF(G121="II",$K121-SUM(H$8:H120),IF(G121="III",$K121-SUM(H$8:H120),IF(G121="IV",$K121-SUM(H$8:H120),IF(G121="V",1-SUM(H$8:H120)," ")))))</f>
        <v xml:space="preserve"> </v>
      </c>
      <c r="I121" s="68" t="str">
        <f t="shared" si="46"/>
        <v/>
      </c>
      <c r="J121" s="43" t="str">
        <f>IF(I121="A",$K121,IF(I121="B",$K121-SUM(J$8:J120),IF(I121="C",$K121-SUM(J$8:J120),IF(I121="D",$K121-SUM(J$8:J120),IF(I121="E",1-SUM(J$8:J120)," ")))))</f>
        <v xml:space="preserve"> </v>
      </c>
      <c r="K121" s="1">
        <f>IF(C$4=0,0,(SUM(D$8:D121)/C$4))</f>
        <v>0</v>
      </c>
      <c r="L121" s="9" t="str">
        <f t="shared" si="29"/>
        <v xml:space="preserve"> </v>
      </c>
      <c r="M121" s="2" t="str">
        <f>IF(U121=2,K121,IF(W121=2,K121-SUM(M$8:M120),IF(X121=2,K121-SUM(M$8:M120),IF(X120=2,1-SUM(M$8:M120)," "))))</f>
        <v xml:space="preserve"> </v>
      </c>
      <c r="N121" s="1" t="str">
        <f t="shared" si="30"/>
        <v xml:space="preserve"> </v>
      </c>
      <c r="P121" s="3" t="str">
        <f>IF(O121="Plus",$K121,IF(O121="Basis",$K121-SUM(P$8:P120),IF(O121="Breedte",$K121-SUM(P$8:P120),IF(O120="Breedte",1-SUM(P$8:P120)," "))))</f>
        <v xml:space="preserve"> </v>
      </c>
      <c r="Q121" s="57" t="str">
        <f t="shared" si="45"/>
        <v/>
      </c>
      <c r="R121" s="180">
        <f t="shared" si="31"/>
        <v>175</v>
      </c>
      <c r="S121" s="12">
        <f t="shared" si="40"/>
        <v>117</v>
      </c>
      <c r="T121" s="18">
        <f t="shared" si="32"/>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3"/>
        <v>1</v>
      </c>
      <c r="Z121" s="12">
        <f t="shared" si="34"/>
        <v>1</v>
      </c>
      <c r="AA121" s="12">
        <f t="shared" si="35"/>
        <v>1</v>
      </c>
      <c r="AB121" s="12">
        <f t="shared" si="36"/>
        <v>1</v>
      </c>
      <c r="AD121" s="12">
        <f t="shared" si="41"/>
        <v>117</v>
      </c>
      <c r="AE121" s="18">
        <f t="shared" si="37"/>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8"/>
        <v>1</v>
      </c>
      <c r="AK121" s="12">
        <f t="shared" si="42"/>
        <v>1</v>
      </c>
      <c r="AL121" s="12">
        <f t="shared" si="43"/>
        <v>1</v>
      </c>
      <c r="AM121" s="12">
        <f t="shared" si="44"/>
        <v>1</v>
      </c>
    </row>
    <row r="122" spans="1:39" ht="12" customHeight="1" x14ac:dyDescent="0.25">
      <c r="A122" s="5">
        <f t="shared" si="25"/>
        <v>0</v>
      </c>
      <c r="B122" s="5">
        <f t="shared" si="26"/>
        <v>0</v>
      </c>
      <c r="C122" s="14">
        <f t="shared" si="39"/>
        <v>116</v>
      </c>
      <c r="F122" s="242">
        <f>VLOOKUP(C122,Blad1!$A:$D,4,0)</f>
        <v>175</v>
      </c>
      <c r="G122" s="67" t="str">
        <f t="shared" si="27"/>
        <v/>
      </c>
      <c r="H122" s="4" t="str">
        <f>IF(G122="I",$K122,IF(G122="II",$K122-SUM(H$8:H121),IF(G122="III",$K122-SUM(H$8:H121),IF(G122="IV",$K122-SUM(H$8:H121),IF(G122="V",1-SUM(H$8:H121)," ")))))</f>
        <v xml:space="preserve"> </v>
      </c>
      <c r="I122" s="68" t="str">
        <f t="shared" si="46"/>
        <v/>
      </c>
      <c r="J122" s="43" t="str">
        <f>IF(I122="A",$K122,IF(I122="B",$K122-SUM(J$8:J121),IF(I122="C",$K122-SUM(J$8:J121),IF(I122="D",$K122-SUM(J$8:J121),IF(I122="E",1-SUM(J$8:J121)," ")))))</f>
        <v xml:space="preserve"> </v>
      </c>
      <c r="K122" s="1">
        <f>IF(C$4=0,0,(SUM(D$8:D122)/C$4))</f>
        <v>0</v>
      </c>
      <c r="L122" s="9" t="str">
        <f t="shared" si="29"/>
        <v xml:space="preserve"> </v>
      </c>
      <c r="M122" s="2" t="str">
        <f>IF(U122=2,K122,IF(W122=2,K122-SUM(M$8:M121),IF(X122=2,K122-SUM(M$8:M121),IF(X121=2,1-SUM(M$8:M121)," "))))</f>
        <v xml:space="preserve"> </v>
      </c>
      <c r="N122" s="1" t="str">
        <f t="shared" si="30"/>
        <v xml:space="preserve"> </v>
      </c>
      <c r="P122" s="3" t="str">
        <f>IF(O122="Plus",$K122,IF(O122="Basis",$K122-SUM(P$8:P121),IF(O122="Breedte",$K122-SUM(P$8:P121),IF(O121="Breedte",1-SUM(P$8:P121)," "))))</f>
        <v xml:space="preserve"> </v>
      </c>
      <c r="Q122" s="57" t="str">
        <f t="shared" si="45"/>
        <v/>
      </c>
      <c r="R122" s="180">
        <f t="shared" si="31"/>
        <v>175</v>
      </c>
      <c r="S122" s="12">
        <f t="shared" si="40"/>
        <v>116</v>
      </c>
      <c r="T122" s="18">
        <f t="shared" si="32"/>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3"/>
        <v>1</v>
      </c>
      <c r="Z122" s="12">
        <f t="shared" si="34"/>
        <v>1</v>
      </c>
      <c r="AA122" s="12">
        <f t="shared" si="35"/>
        <v>1</v>
      </c>
      <c r="AB122" s="12">
        <f t="shared" si="36"/>
        <v>1</v>
      </c>
      <c r="AD122" s="12">
        <f t="shared" si="41"/>
        <v>116</v>
      </c>
      <c r="AE122" s="18">
        <f t="shared" si="37"/>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8"/>
        <v>1</v>
      </c>
      <c r="AK122" s="12">
        <f t="shared" si="42"/>
        <v>1</v>
      </c>
      <c r="AL122" s="12">
        <f t="shared" si="43"/>
        <v>1</v>
      </c>
      <c r="AM122" s="12">
        <f t="shared" si="44"/>
        <v>1</v>
      </c>
    </row>
    <row r="123" spans="1:39" ht="12" customHeight="1" x14ac:dyDescent="0.25">
      <c r="A123" s="5">
        <f t="shared" si="25"/>
        <v>0</v>
      </c>
      <c r="B123" s="5">
        <f t="shared" si="26"/>
        <v>0</v>
      </c>
      <c r="C123" s="14">
        <f t="shared" si="39"/>
        <v>115</v>
      </c>
      <c r="F123" s="242">
        <f>VLOOKUP(C123,Blad1!$A:$D,4,0)</f>
        <v>174</v>
      </c>
      <c r="G123" s="67" t="str">
        <f t="shared" si="27"/>
        <v/>
      </c>
      <c r="H123" s="4" t="str">
        <f>IF(G123="I",$K123,IF(G123="II",$K123-SUM(H$8:H122),IF(G123="III",$K123-SUM(H$8:H122),IF(G123="IV",$K123-SUM(H$8:H122),IF(G123="V",1-SUM(H$8:H122)," ")))))</f>
        <v xml:space="preserve"> </v>
      </c>
      <c r="I123" s="68" t="str">
        <f t="shared" si="46"/>
        <v/>
      </c>
      <c r="J123" s="43" t="str">
        <f>IF(I123="A",$K123,IF(I123="B",$K123-SUM(J$8:J122),IF(I123="C",$K123-SUM(J$8:J122),IF(I123="D",$K123-SUM(J$8:J122),IF(I123="E",1-SUM(J$8:J122)," ")))))</f>
        <v xml:space="preserve"> </v>
      </c>
      <c r="K123" s="1">
        <f>IF(C$4=0,0,(SUM(D$8:D123)/C$4))</f>
        <v>0</v>
      </c>
      <c r="L123" s="9" t="str">
        <f t="shared" si="29"/>
        <v xml:space="preserve"> </v>
      </c>
      <c r="M123" s="2" t="str">
        <f>IF(U123=2,K123,IF(W123=2,K123-SUM(M$8:M122),IF(X123=2,K123-SUM(M$8:M122),IF(X122=2,1-SUM(M$8:M122)," "))))</f>
        <v xml:space="preserve"> </v>
      </c>
      <c r="N123" s="1" t="str">
        <f t="shared" si="30"/>
        <v xml:space="preserve"> </v>
      </c>
      <c r="P123" s="3" t="str">
        <f>IF(O123="Plus",$K123,IF(O123="Basis",$K123-SUM(P$8:P122),IF(O123="Breedte",$K123-SUM(P$8:P122),IF(O122="Breedte",1-SUM(P$8:P122)," "))))</f>
        <v xml:space="preserve"> </v>
      </c>
      <c r="Q123" s="57" t="str">
        <f t="shared" si="45"/>
        <v/>
      </c>
      <c r="R123" s="180">
        <f t="shared" si="31"/>
        <v>174</v>
      </c>
      <c r="S123" s="12">
        <f t="shared" si="40"/>
        <v>115</v>
      </c>
      <c r="T123" s="18">
        <f t="shared" si="32"/>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3"/>
        <v>1</v>
      </c>
      <c r="Z123" s="12">
        <f t="shared" si="34"/>
        <v>1</v>
      </c>
      <c r="AA123" s="12">
        <f t="shared" si="35"/>
        <v>1</v>
      </c>
      <c r="AB123" s="12">
        <f t="shared" si="36"/>
        <v>1</v>
      </c>
      <c r="AD123" s="12">
        <f t="shared" si="41"/>
        <v>115</v>
      </c>
      <c r="AE123" s="18">
        <f t="shared" si="37"/>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8"/>
        <v>1</v>
      </c>
      <c r="AK123" s="12">
        <f t="shared" si="42"/>
        <v>1</v>
      </c>
      <c r="AL123" s="12">
        <f t="shared" si="43"/>
        <v>1</v>
      </c>
      <c r="AM123" s="12">
        <f t="shared" si="44"/>
        <v>1</v>
      </c>
    </row>
    <row r="124" spans="1:39" ht="12" customHeight="1" x14ac:dyDescent="0.25">
      <c r="A124" s="5">
        <f t="shared" si="25"/>
        <v>0</v>
      </c>
      <c r="B124" s="5">
        <f t="shared" si="26"/>
        <v>0</v>
      </c>
      <c r="C124" s="14">
        <f t="shared" si="39"/>
        <v>114</v>
      </c>
      <c r="F124" s="242">
        <f>VLOOKUP(C124,Blad1!$A:$D,4,0)</f>
        <v>174</v>
      </c>
      <c r="G124" s="67" t="str">
        <f t="shared" si="27"/>
        <v/>
      </c>
      <c r="H124" s="4" t="str">
        <f>IF(G124="I",$K124,IF(G124="II",$K124-SUM(H$8:H123),IF(G124="III",$K124-SUM(H$8:H123),IF(G124="IV",$K124-SUM(H$8:H123),IF(G124="V",1-SUM(H$8:H123)," ")))))</f>
        <v xml:space="preserve"> </v>
      </c>
      <c r="I124" s="68" t="str">
        <f t="shared" si="46"/>
        <v/>
      </c>
      <c r="J124" s="43" t="str">
        <f>IF(I124="A",$K124,IF(I124="B",$K124-SUM(J$8:J123),IF(I124="C",$K124-SUM(J$8:J123),IF(I124="D",$K124-SUM(J$8:J123),IF(I124="E",1-SUM(J$8:J123)," ")))))</f>
        <v xml:space="preserve"> </v>
      </c>
      <c r="K124" s="1">
        <f>IF(C$4=0,0,(SUM(D$8:D124)/C$4))</f>
        <v>0</v>
      </c>
      <c r="L124" s="9" t="str">
        <f t="shared" si="29"/>
        <v xml:space="preserve"> </v>
      </c>
      <c r="M124" s="2" t="str">
        <f>IF(U124=2,K124,IF(W124=2,K124-SUM(M$8:M123),IF(X124=2,K124-SUM(M$8:M123),IF(X123=2,1-SUM(M$8:M123)," "))))</f>
        <v xml:space="preserve"> </v>
      </c>
      <c r="N124" s="1" t="str">
        <f t="shared" si="30"/>
        <v xml:space="preserve"> </v>
      </c>
      <c r="P124" s="3" t="str">
        <f>IF(O124="Plus",$K124,IF(O124="Basis",$K124-SUM(P$8:P123),IF(O124="Breedte",$K124-SUM(P$8:P123),IF(O123="Breedte",1-SUM(P$8:P123)," "))))</f>
        <v xml:space="preserve"> </v>
      </c>
      <c r="Q124" s="57" t="str">
        <f t="shared" si="45"/>
        <v/>
      </c>
      <c r="R124" s="180">
        <f t="shared" si="31"/>
        <v>174</v>
      </c>
      <c r="S124" s="12">
        <f t="shared" si="40"/>
        <v>114</v>
      </c>
      <c r="T124" s="18">
        <f t="shared" si="32"/>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3"/>
        <v>1</v>
      </c>
      <c r="Z124" s="12">
        <f t="shared" si="34"/>
        <v>1</v>
      </c>
      <c r="AA124" s="12">
        <f t="shared" si="35"/>
        <v>1</v>
      </c>
      <c r="AB124" s="12">
        <f t="shared" si="36"/>
        <v>1</v>
      </c>
      <c r="AD124" s="12">
        <f t="shared" si="41"/>
        <v>114</v>
      </c>
      <c r="AE124" s="18">
        <f t="shared" si="37"/>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8"/>
        <v>1</v>
      </c>
      <c r="AK124" s="12">
        <f t="shared" si="42"/>
        <v>1</v>
      </c>
      <c r="AL124" s="12">
        <f t="shared" si="43"/>
        <v>1</v>
      </c>
      <c r="AM124" s="12">
        <f t="shared" si="44"/>
        <v>1</v>
      </c>
    </row>
    <row r="125" spans="1:39" ht="12" customHeight="1" x14ac:dyDescent="0.25">
      <c r="A125" s="5">
        <f t="shared" si="25"/>
        <v>0</v>
      </c>
      <c r="B125" s="5">
        <f t="shared" si="26"/>
        <v>0</v>
      </c>
      <c r="C125" s="14">
        <f t="shared" si="39"/>
        <v>113</v>
      </c>
      <c r="F125" s="242">
        <f>VLOOKUP(C125,Blad1!$A:$D,4,0)</f>
        <v>173</v>
      </c>
      <c r="G125" s="67" t="str">
        <f t="shared" si="27"/>
        <v/>
      </c>
      <c r="H125" s="4" t="str">
        <f>IF(G125="I",$K125,IF(G125="II",$K125-SUM(H$8:H124),IF(G125="III",$K125-SUM(H$8:H124),IF(G125="IV",$K125-SUM(H$8:H124),IF(G125="V",1-SUM(H$8:H124)," ")))))</f>
        <v xml:space="preserve"> </v>
      </c>
      <c r="I125" s="68" t="str">
        <f t="shared" si="46"/>
        <v/>
      </c>
      <c r="J125" s="43" t="str">
        <f>IF(I125="A",$K125,IF(I125="B",$K125-SUM(J$8:J124),IF(I125="C",$K125-SUM(J$8:J124),IF(I125="D",$K125-SUM(J$8:J124),IF(I125="E",1-SUM(J$8:J124)," ")))))</f>
        <v xml:space="preserve"> </v>
      </c>
      <c r="K125" s="1">
        <f>IF(C$4=0,0,(SUM(D$8:D125)/C$4))</f>
        <v>0</v>
      </c>
      <c r="L125" s="9" t="str">
        <f t="shared" si="29"/>
        <v xml:space="preserve"> </v>
      </c>
      <c r="M125" s="2" t="str">
        <f>IF(U125=2,K125,IF(W125=2,K125-SUM(M$8:M124),IF(X125=2,K125-SUM(M$8:M124),IF(X124=2,1-SUM(M$8:M124)," "))))</f>
        <v xml:space="preserve"> </v>
      </c>
      <c r="N125" s="1" t="str">
        <f t="shared" si="30"/>
        <v xml:space="preserve"> </v>
      </c>
      <c r="P125" s="3" t="str">
        <f>IF(O125="Plus",$K125,IF(O125="Basis",$K125-SUM(P$8:P124),IF(O125="Breedte",$K125-SUM(P$8:P124),IF(O124="Breedte",1-SUM(P$8:P124)," "))))</f>
        <v xml:space="preserve"> </v>
      </c>
      <c r="Q125" s="57" t="str">
        <f t="shared" si="45"/>
        <v/>
      </c>
      <c r="R125" s="180">
        <f t="shared" si="31"/>
        <v>173</v>
      </c>
      <c r="S125" s="12">
        <f t="shared" si="40"/>
        <v>113</v>
      </c>
      <c r="T125" s="18">
        <f t="shared" si="32"/>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3"/>
        <v>1</v>
      </c>
      <c r="Z125" s="12">
        <f t="shared" si="34"/>
        <v>1</v>
      </c>
      <c r="AA125" s="12">
        <f t="shared" si="35"/>
        <v>1</v>
      </c>
      <c r="AB125" s="12">
        <f t="shared" si="36"/>
        <v>1</v>
      </c>
      <c r="AD125" s="12">
        <f t="shared" si="41"/>
        <v>113</v>
      </c>
      <c r="AE125" s="18">
        <f t="shared" si="37"/>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8"/>
        <v>1</v>
      </c>
      <c r="AK125" s="12">
        <f t="shared" si="42"/>
        <v>1</v>
      </c>
      <c r="AL125" s="12">
        <f t="shared" si="43"/>
        <v>1</v>
      </c>
      <c r="AM125" s="12">
        <f t="shared" si="44"/>
        <v>1</v>
      </c>
    </row>
    <row r="126" spans="1:39" ht="12" customHeight="1" x14ac:dyDescent="0.25">
      <c r="A126" s="5">
        <f t="shared" si="25"/>
        <v>0</v>
      </c>
      <c r="B126" s="5">
        <f t="shared" si="26"/>
        <v>0</v>
      </c>
      <c r="C126" s="14">
        <f t="shared" si="39"/>
        <v>112</v>
      </c>
      <c r="F126" s="242">
        <f>VLOOKUP(C126,Blad1!$A:$D,4,0)</f>
        <v>173</v>
      </c>
      <c r="G126" s="67" t="str">
        <f t="shared" si="27"/>
        <v/>
      </c>
      <c r="H126" s="4" t="str">
        <f>IF(G126="I",$K126,IF(G126="II",$K126-SUM(H$8:H125),IF(G126="III",$K126-SUM(H$8:H125),IF(G126="IV",$K126-SUM(H$8:H125),IF(G126="V",1-SUM(H$8:H125)," ")))))</f>
        <v xml:space="preserve"> </v>
      </c>
      <c r="I126" s="68" t="str">
        <f t="shared" si="46"/>
        <v/>
      </c>
      <c r="J126" s="43" t="str">
        <f>IF(I126="A",$K126,IF(I126="B",$K126-SUM(J$8:J125),IF(I126="C",$K126-SUM(J$8:J125),IF(I126="D",$K126-SUM(J$8:J125),IF(I126="E",1-SUM(J$8:J125)," ")))))</f>
        <v xml:space="preserve"> </v>
      </c>
      <c r="K126" s="1">
        <f>IF(C$4=0,0,(SUM(D$8:D126)/C$4))</f>
        <v>0</v>
      </c>
      <c r="L126" s="9" t="str">
        <f t="shared" si="29"/>
        <v xml:space="preserve"> </v>
      </c>
      <c r="M126" s="2" t="str">
        <f>IF(U126=2,K126,IF(W126=2,K126-SUM(M$8:M125),IF(X126=2,K126-SUM(M$8:M125),IF(X125=2,1-SUM(M$8:M125)," "))))</f>
        <v xml:space="preserve"> </v>
      </c>
      <c r="N126" s="1" t="str">
        <f t="shared" si="30"/>
        <v xml:space="preserve"> </v>
      </c>
      <c r="P126" s="3" t="str">
        <f>IF(O126="Plus",$K126,IF(O126="Basis",$K126-SUM(P$8:P125),IF(O126="Breedte",$K126-SUM(P$8:P125),IF(O125="Breedte",1-SUM(P$8:P125)," "))))</f>
        <v xml:space="preserve"> </v>
      </c>
      <c r="Q126" s="57" t="str">
        <f t="shared" si="45"/>
        <v/>
      </c>
      <c r="R126" s="180">
        <f t="shared" si="31"/>
        <v>173</v>
      </c>
      <c r="S126" s="12">
        <f t="shared" si="40"/>
        <v>112</v>
      </c>
      <c r="T126" s="18">
        <f t="shared" si="32"/>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3"/>
        <v>1</v>
      </c>
      <c r="Z126" s="12">
        <f t="shared" si="34"/>
        <v>1</v>
      </c>
      <c r="AA126" s="12">
        <f t="shared" si="35"/>
        <v>1</v>
      </c>
      <c r="AB126" s="12">
        <f t="shared" si="36"/>
        <v>1</v>
      </c>
      <c r="AD126" s="12">
        <f t="shared" si="41"/>
        <v>112</v>
      </c>
      <c r="AE126" s="18">
        <f t="shared" si="37"/>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8"/>
        <v>1</v>
      </c>
      <c r="AK126" s="12">
        <f t="shared" si="42"/>
        <v>1</v>
      </c>
      <c r="AL126" s="12">
        <f t="shared" si="43"/>
        <v>1</v>
      </c>
      <c r="AM126" s="12">
        <f t="shared" si="44"/>
        <v>1</v>
      </c>
    </row>
    <row r="127" spans="1:39" ht="12" customHeight="1" x14ac:dyDescent="0.25">
      <c r="A127" s="5">
        <f t="shared" si="25"/>
        <v>0</v>
      </c>
      <c r="B127" s="5">
        <f t="shared" si="26"/>
        <v>0</v>
      </c>
      <c r="C127" s="14">
        <f t="shared" si="39"/>
        <v>111</v>
      </c>
      <c r="F127" s="242">
        <f>VLOOKUP(C127,Blad1!$A:$D,4,0)</f>
        <v>172</v>
      </c>
      <c r="G127" s="67" t="str">
        <f t="shared" si="27"/>
        <v/>
      </c>
      <c r="H127" s="4" t="str">
        <f>IF(G127="I",$K127,IF(G127="II",$K127-SUM(H$8:H126),IF(G127="III",$K127-SUM(H$8:H126),IF(G127="IV",$K127-SUM(H$8:H126),IF(G127="V",1-SUM(H$8:H126)," ")))))</f>
        <v xml:space="preserve"> </v>
      </c>
      <c r="I127" s="68" t="str">
        <f t="shared" si="46"/>
        <v/>
      </c>
      <c r="J127" s="43" t="str">
        <f>IF(I127="A",$K127,IF(I127="B",$K127-SUM(J$8:J126),IF(I127="C",$K127-SUM(J$8:J126),IF(I127="D",$K127-SUM(J$8:J126),IF(I127="E",1-SUM(J$8:J126)," ")))))</f>
        <v xml:space="preserve"> </v>
      </c>
      <c r="K127" s="1">
        <f>IF(C$4=0,0,(SUM(D$8:D127)/C$4))</f>
        <v>0</v>
      </c>
      <c r="L127" s="9" t="str">
        <f t="shared" si="29"/>
        <v xml:space="preserve"> </v>
      </c>
      <c r="M127" s="2" t="str">
        <f>IF(U127=2,K127,IF(W127=2,K127-SUM(M$8:M126),IF(X127=2,K127-SUM(M$8:M126),IF(X126=2,1-SUM(M$8:M126)," "))))</f>
        <v xml:space="preserve"> </v>
      </c>
      <c r="N127" s="1" t="str">
        <f t="shared" si="30"/>
        <v xml:space="preserve"> </v>
      </c>
      <c r="P127" s="3" t="str">
        <f>IF(O127="Plus",$K127,IF(O127="Basis",$K127-SUM(P$8:P126),IF(O127="Breedte",$K127-SUM(P$8:P126),IF(O126="Breedte",1-SUM(P$8:P126)," "))))</f>
        <v xml:space="preserve"> </v>
      </c>
      <c r="Q127" s="57" t="str">
        <f t="shared" si="45"/>
        <v/>
      </c>
      <c r="R127" s="180">
        <f t="shared" si="31"/>
        <v>172</v>
      </c>
      <c r="S127" s="12">
        <f t="shared" si="40"/>
        <v>111</v>
      </c>
      <c r="T127" s="18">
        <f t="shared" si="32"/>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3"/>
        <v>1</v>
      </c>
      <c r="Z127" s="12">
        <f t="shared" si="34"/>
        <v>1</v>
      </c>
      <c r="AA127" s="12">
        <f t="shared" si="35"/>
        <v>1</v>
      </c>
      <c r="AB127" s="12">
        <f t="shared" si="36"/>
        <v>1</v>
      </c>
      <c r="AD127" s="12">
        <f t="shared" si="41"/>
        <v>111</v>
      </c>
      <c r="AE127" s="18">
        <f t="shared" si="37"/>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8"/>
        <v>1</v>
      </c>
      <c r="AK127" s="12">
        <f t="shared" si="42"/>
        <v>1</v>
      </c>
      <c r="AL127" s="12">
        <f t="shared" si="43"/>
        <v>1</v>
      </c>
      <c r="AM127" s="12">
        <f t="shared" si="44"/>
        <v>1</v>
      </c>
    </row>
    <row r="128" spans="1:39" ht="12" customHeight="1" x14ac:dyDescent="0.25">
      <c r="A128" s="5">
        <f t="shared" si="25"/>
        <v>0</v>
      </c>
      <c r="B128" s="5">
        <f t="shared" si="26"/>
        <v>0</v>
      </c>
      <c r="C128" s="14">
        <f t="shared" si="39"/>
        <v>110</v>
      </c>
      <c r="F128" s="242">
        <f>VLOOKUP(C128,Blad1!$A:$D,4,0)</f>
        <v>172</v>
      </c>
      <c r="G128" s="67" t="str">
        <f t="shared" si="27"/>
        <v/>
      </c>
      <c r="H128" s="4" t="str">
        <f>IF(G128="I",$K128,IF(G128="II",$K128-SUM(H$8:H127),IF(G128="III",$K128-SUM(H$8:H127),IF(G128="IV",$K128-SUM(H$8:H127),IF(G128="V",1-SUM(H$8:H127)," ")))))</f>
        <v xml:space="preserve"> </v>
      </c>
      <c r="I128" s="68" t="str">
        <f t="shared" si="46"/>
        <v/>
      </c>
      <c r="J128" s="43" t="str">
        <f>IF(I128="A",$K128,IF(I128="B",$K128-SUM(J$8:J127),IF(I128="C",$K128-SUM(J$8:J127),IF(I128="D",$K128-SUM(J$8:J127),IF(I128="E",1-SUM(J$8:J127)," ")))))</f>
        <v xml:space="preserve"> </v>
      </c>
      <c r="K128" s="1">
        <f>IF(C$4=0,0,(SUM(D$8:D128)/C$4))</f>
        <v>0</v>
      </c>
      <c r="L128" s="9" t="str">
        <f t="shared" si="29"/>
        <v xml:space="preserve"> </v>
      </c>
      <c r="M128" s="2" t="str">
        <f>IF(U128=2,K128,IF(W128=2,K128-SUM(M$8:M127),IF(X128=2,K128-SUM(M$8:M127),IF(X127=2,1-SUM(M$8:M127)," "))))</f>
        <v xml:space="preserve"> </v>
      </c>
      <c r="N128" s="1" t="str">
        <f t="shared" si="30"/>
        <v xml:space="preserve"> </v>
      </c>
      <c r="P128" s="3" t="str">
        <f>IF(O128="Plus",$K128,IF(O128="Basis",$K128-SUM(P$8:P127),IF(O128="Breedte",$K128-SUM(P$8:P127),IF(O127="Breedte",1-SUM(P$8:P127)," "))))</f>
        <v xml:space="preserve"> </v>
      </c>
      <c r="Q128" s="57" t="str">
        <f t="shared" si="45"/>
        <v/>
      </c>
      <c r="R128" s="180">
        <f t="shared" si="31"/>
        <v>172</v>
      </c>
      <c r="S128" s="12">
        <f t="shared" si="40"/>
        <v>110</v>
      </c>
      <c r="T128" s="18">
        <f t="shared" si="32"/>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3"/>
        <v>1</v>
      </c>
      <c r="Z128" s="12">
        <f t="shared" si="34"/>
        <v>1</v>
      </c>
      <c r="AA128" s="12">
        <f t="shared" si="35"/>
        <v>1</v>
      </c>
      <c r="AB128" s="12">
        <f t="shared" si="36"/>
        <v>1</v>
      </c>
      <c r="AD128" s="12">
        <f t="shared" si="41"/>
        <v>110</v>
      </c>
      <c r="AE128" s="18">
        <f t="shared" si="37"/>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8"/>
        <v>1</v>
      </c>
      <c r="AK128" s="12">
        <f t="shared" si="42"/>
        <v>1</v>
      </c>
      <c r="AL128" s="12">
        <f t="shared" si="43"/>
        <v>1</v>
      </c>
      <c r="AM128" s="12">
        <f t="shared" si="44"/>
        <v>1</v>
      </c>
    </row>
    <row r="129" spans="1:39" ht="12" customHeight="1" x14ac:dyDescent="0.25">
      <c r="A129" s="5">
        <f t="shared" si="25"/>
        <v>0</v>
      </c>
      <c r="B129" s="5">
        <f t="shared" si="26"/>
        <v>0</v>
      </c>
      <c r="C129" s="14">
        <f t="shared" si="39"/>
        <v>109</v>
      </c>
      <c r="F129" s="242">
        <f>VLOOKUP(C129,Blad1!$A:$D,4,0)</f>
        <v>171</v>
      </c>
      <c r="G129" s="67" t="str">
        <f t="shared" si="27"/>
        <v/>
      </c>
      <c r="H129" s="4" t="str">
        <f>IF(G129="I",$K129,IF(G129="II",$K129-SUM(H$8:H128),IF(G129="III",$K129-SUM(H$8:H128),IF(G129="IV",$K129-SUM(H$8:H128),IF(G129="V",1-SUM(H$8:H128)," ")))))</f>
        <v xml:space="preserve"> </v>
      </c>
      <c r="I129" s="68" t="str">
        <f t="shared" si="46"/>
        <v/>
      </c>
      <c r="J129" s="43" t="str">
        <f>IF(I129="A",$K129,IF(I129="B",$K129-SUM(J$8:J128),IF(I129="C",$K129-SUM(J$8:J128),IF(I129="D",$K129-SUM(J$8:J128),IF(I129="E",1-SUM(J$8:J128)," ")))))</f>
        <v xml:space="preserve"> </v>
      </c>
      <c r="K129" s="1">
        <f>IF(C$4=0,0,(SUM(D$8:D129)/C$4))</f>
        <v>0</v>
      </c>
      <c r="L129" s="9" t="str">
        <f t="shared" si="29"/>
        <v xml:space="preserve"> </v>
      </c>
      <c r="M129" s="2" t="str">
        <f>IF(U129=2,K129,IF(W129=2,K129-SUM(M$8:M128),IF(X129=2,K129-SUM(M$8:M128),IF(X128=2,1-SUM(M$8:M128)," "))))</f>
        <v xml:space="preserve"> </v>
      </c>
      <c r="N129" s="1" t="str">
        <f t="shared" si="30"/>
        <v xml:space="preserve"> </v>
      </c>
      <c r="P129" s="3" t="str">
        <f>IF(O129="Plus",$K129,IF(O129="Basis",$K129-SUM(P$8:P128),IF(O129="Breedte",$K129-SUM(P$8:P128),IF(O128="Breedte",1-SUM(P$8:P128)," "))))</f>
        <v xml:space="preserve"> </v>
      </c>
      <c r="Q129" s="57" t="str">
        <f t="shared" si="45"/>
        <v/>
      </c>
      <c r="R129" s="180">
        <f t="shared" si="31"/>
        <v>171</v>
      </c>
      <c r="S129" s="12">
        <f t="shared" si="40"/>
        <v>109</v>
      </c>
      <c r="T129" s="18">
        <f t="shared" si="32"/>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3"/>
        <v>1</v>
      </c>
      <c r="Z129" s="12">
        <f t="shared" si="34"/>
        <v>1</v>
      </c>
      <c r="AA129" s="12">
        <f t="shared" si="35"/>
        <v>1</v>
      </c>
      <c r="AB129" s="12">
        <f t="shared" si="36"/>
        <v>1</v>
      </c>
      <c r="AD129" s="12">
        <f t="shared" si="41"/>
        <v>109</v>
      </c>
      <c r="AE129" s="18">
        <f t="shared" si="37"/>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8"/>
        <v>1</v>
      </c>
      <c r="AK129" s="12">
        <f t="shared" si="42"/>
        <v>1</v>
      </c>
      <c r="AL129" s="12">
        <f t="shared" si="43"/>
        <v>1</v>
      </c>
      <c r="AM129" s="12">
        <f t="shared" si="44"/>
        <v>1</v>
      </c>
    </row>
    <row r="130" spans="1:39" ht="12" customHeight="1" x14ac:dyDescent="0.25">
      <c r="A130" s="5">
        <f t="shared" si="25"/>
        <v>0</v>
      </c>
      <c r="B130" s="5">
        <f t="shared" si="26"/>
        <v>0</v>
      </c>
      <c r="C130" s="14">
        <f t="shared" si="39"/>
        <v>108</v>
      </c>
      <c r="F130" s="242">
        <f>VLOOKUP(C130,Blad1!$A:$D,4,0)</f>
        <v>171</v>
      </c>
      <c r="G130" s="67" t="str">
        <f t="shared" si="27"/>
        <v/>
      </c>
      <c r="H130" s="4" t="str">
        <f>IF(G130="I",$K130,IF(G130="II",$K130-SUM(H$8:H129),IF(G130="III",$K130-SUM(H$8:H129),IF(G130="IV",$K130-SUM(H$8:H129),IF(G130="V",1-SUM(H$8:H129)," ")))))</f>
        <v xml:space="preserve"> </v>
      </c>
      <c r="I130" s="68" t="str">
        <f t="shared" si="46"/>
        <v/>
      </c>
      <c r="J130" s="43" t="str">
        <f>IF(I130="A",$K130,IF(I130="B",$K130-SUM(J$8:J129),IF(I130="C",$K130-SUM(J$8:J129),IF(I130="D",$K130-SUM(J$8:J129),IF(I130="E",1-SUM(J$8:J129)," ")))))</f>
        <v xml:space="preserve"> </v>
      </c>
      <c r="K130" s="1">
        <f>IF(C$4=0,0,(SUM(D$8:D130)/C$4))</f>
        <v>0</v>
      </c>
      <c r="L130" s="9" t="str">
        <f t="shared" si="29"/>
        <v xml:space="preserve"> </v>
      </c>
      <c r="M130" s="2" t="str">
        <f>IF(U130=2,K130,IF(W130=2,K130-SUM(M$8:M129),IF(X130=2,K130-SUM(M$8:M129),IF(X129=2,1-SUM(M$8:M129)," "))))</f>
        <v xml:space="preserve"> </v>
      </c>
      <c r="N130" s="1" t="str">
        <f t="shared" si="30"/>
        <v xml:space="preserve"> </v>
      </c>
      <c r="P130" s="3" t="str">
        <f>IF(O130="Plus",$K130,IF(O130="Basis",$K130-SUM(P$8:P129),IF(O130="Breedte",$K130-SUM(P$8:P129),IF(O129="Breedte",1-SUM(P$8:P129)," "))))</f>
        <v xml:space="preserve"> </v>
      </c>
      <c r="Q130" s="57" t="str">
        <f t="shared" si="45"/>
        <v/>
      </c>
      <c r="R130" s="180">
        <f t="shared" si="31"/>
        <v>171</v>
      </c>
      <c r="S130" s="12">
        <f t="shared" si="40"/>
        <v>108</v>
      </c>
      <c r="T130" s="18">
        <f t="shared" si="32"/>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3"/>
        <v>1</v>
      </c>
      <c r="Z130" s="12">
        <f t="shared" si="34"/>
        <v>1</v>
      </c>
      <c r="AA130" s="12">
        <f t="shared" si="35"/>
        <v>1</v>
      </c>
      <c r="AB130" s="12">
        <f t="shared" si="36"/>
        <v>1</v>
      </c>
      <c r="AD130" s="12">
        <f t="shared" si="41"/>
        <v>108</v>
      </c>
      <c r="AE130" s="18">
        <f t="shared" si="37"/>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8"/>
        <v>1</v>
      </c>
      <c r="AK130" s="12">
        <f t="shared" si="42"/>
        <v>1</v>
      </c>
      <c r="AL130" s="12">
        <f t="shared" si="43"/>
        <v>1</v>
      </c>
      <c r="AM130" s="12">
        <f t="shared" si="44"/>
        <v>1</v>
      </c>
    </row>
    <row r="131" spans="1:39" ht="12" customHeight="1" x14ac:dyDescent="0.25">
      <c r="A131" s="5">
        <f t="shared" si="25"/>
        <v>0</v>
      </c>
      <c r="B131" s="5">
        <f t="shared" si="26"/>
        <v>0</v>
      </c>
      <c r="C131" s="14">
        <f t="shared" si="39"/>
        <v>107</v>
      </c>
      <c r="F131" s="242">
        <f>VLOOKUP(C131,Blad1!$A:$D,4,0)</f>
        <v>170</v>
      </c>
      <c r="G131" s="67" t="str">
        <f t="shared" si="27"/>
        <v/>
      </c>
      <c r="H131" s="4" t="str">
        <f>IF(G131="I",$K131,IF(G131="II",$K131-SUM(H$8:H130),IF(G131="III",$K131-SUM(H$8:H130),IF(G131="IV",$K131-SUM(H$8:H130),IF(G131="V",1-SUM(H$8:H130)," ")))))</f>
        <v xml:space="preserve"> </v>
      </c>
      <c r="I131" s="68" t="str">
        <f t="shared" si="46"/>
        <v/>
      </c>
      <c r="J131" s="43" t="str">
        <f>IF(I131="A",$K131,IF(I131="B",$K131-SUM(J$8:J130),IF(I131="C",$K131-SUM(J$8:J130),IF(I131="D",$K131-SUM(J$8:J130),IF(I131="E",1-SUM(J$8:J130)," ")))))</f>
        <v xml:space="preserve"> </v>
      </c>
      <c r="K131" s="1">
        <f>IF(C$4=0,0,(SUM(D$8:D131)/C$4))</f>
        <v>0</v>
      </c>
      <c r="L131" s="9" t="str">
        <f t="shared" si="29"/>
        <v xml:space="preserve"> </v>
      </c>
      <c r="M131" s="2" t="str">
        <f>IF(U131=2,K131,IF(W131=2,K131-SUM(M$8:M130),IF(X131=2,K131-SUM(M$8:M130),IF(X130=2,1-SUM(M$8:M130)," "))))</f>
        <v xml:space="preserve"> </v>
      </c>
      <c r="N131" s="1" t="str">
        <f t="shared" si="30"/>
        <v xml:space="preserve"> </v>
      </c>
      <c r="P131" s="3" t="str">
        <f>IF(O131="Plus",$K131,IF(O131="Basis",$K131-SUM(P$8:P130),IF(O131="Breedte",$K131-SUM(P$8:P130),IF(O130="Breedte",1-SUM(P$8:P130)," "))))</f>
        <v xml:space="preserve"> </v>
      </c>
      <c r="Q131" s="57" t="str">
        <f t="shared" si="45"/>
        <v/>
      </c>
      <c r="R131" s="180">
        <f t="shared" si="31"/>
        <v>170</v>
      </c>
      <c r="S131" s="12">
        <f t="shared" si="40"/>
        <v>107</v>
      </c>
      <c r="T131" s="18">
        <f t="shared" si="32"/>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3"/>
        <v>1</v>
      </c>
      <c r="Z131" s="12">
        <f t="shared" si="34"/>
        <v>1</v>
      </c>
      <c r="AA131" s="12">
        <f t="shared" si="35"/>
        <v>1</v>
      </c>
      <c r="AB131" s="12">
        <f t="shared" si="36"/>
        <v>1</v>
      </c>
      <c r="AD131" s="12">
        <f t="shared" si="41"/>
        <v>107</v>
      </c>
      <c r="AE131" s="18">
        <f t="shared" si="37"/>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8"/>
        <v>1</v>
      </c>
      <c r="AK131" s="12">
        <f t="shared" si="42"/>
        <v>1</v>
      </c>
      <c r="AL131" s="12">
        <f t="shared" si="43"/>
        <v>1</v>
      </c>
      <c r="AM131" s="12">
        <f t="shared" si="44"/>
        <v>1</v>
      </c>
    </row>
    <row r="132" spans="1:39" ht="12" customHeight="1" x14ac:dyDescent="0.25">
      <c r="A132" s="5">
        <f t="shared" si="25"/>
        <v>0</v>
      </c>
      <c r="B132" s="5">
        <f t="shared" si="26"/>
        <v>0</v>
      </c>
      <c r="C132" s="14">
        <f t="shared" si="39"/>
        <v>106</v>
      </c>
      <c r="F132" s="242">
        <f>VLOOKUP(C132,Blad1!$A:$D,4,0)</f>
        <v>170</v>
      </c>
      <c r="G132" s="67" t="str">
        <f t="shared" si="27"/>
        <v/>
      </c>
      <c r="H132" s="4" t="str">
        <f>IF(G132="I",$K132,IF(G132="II",$K132-SUM(H$8:H131),IF(G132="III",$K132-SUM(H$8:H131),IF(G132="IV",$K132-SUM(H$8:H131),IF(G132="V",1-SUM(H$8:H131)," ")))))</f>
        <v xml:space="preserve"> </v>
      </c>
      <c r="I132" s="68" t="str">
        <f t="shared" si="46"/>
        <v/>
      </c>
      <c r="J132" s="43" t="str">
        <f>IF(I132="A",$K132,IF(I132="B",$K132-SUM(J$8:J131),IF(I132="C",$K132-SUM(J$8:J131),IF(I132="D",$K132-SUM(J$8:J131),IF(I132="E",1-SUM(J$8:J131)," ")))))</f>
        <v xml:space="preserve"> </v>
      </c>
      <c r="K132" s="1">
        <f>IF(C$4=0,0,(SUM(D$8:D132)/C$4))</f>
        <v>0</v>
      </c>
      <c r="L132" s="9" t="str">
        <f t="shared" si="29"/>
        <v xml:space="preserve"> </v>
      </c>
      <c r="M132" s="2" t="str">
        <f>IF(U132=2,K132,IF(W132=2,K132-SUM(M$8:M131),IF(X132=2,K132-SUM(M$8:M131),IF(X131=2,1-SUM(M$8:M131)," "))))</f>
        <v xml:space="preserve"> </v>
      </c>
      <c r="N132" s="1" t="str">
        <f t="shared" si="30"/>
        <v xml:space="preserve"> </v>
      </c>
      <c r="P132" s="3" t="str">
        <f>IF(O132="Plus",$K132,IF(O132="Basis",$K132-SUM(P$8:P131),IF(O132="Breedte",$K132-SUM(P$8:P131),IF(O131="Breedte",1-SUM(P$8:P131)," "))))</f>
        <v xml:space="preserve"> </v>
      </c>
      <c r="Q132" s="57" t="str">
        <f t="shared" si="45"/>
        <v/>
      </c>
      <c r="R132" s="180">
        <f t="shared" si="31"/>
        <v>170</v>
      </c>
      <c r="S132" s="12">
        <f t="shared" si="40"/>
        <v>106</v>
      </c>
      <c r="T132" s="18">
        <f t="shared" si="32"/>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3"/>
        <v>1</v>
      </c>
      <c r="Z132" s="12">
        <f t="shared" si="34"/>
        <v>1</v>
      </c>
      <c r="AA132" s="12">
        <f t="shared" si="35"/>
        <v>1</v>
      </c>
      <c r="AB132" s="12">
        <f t="shared" si="36"/>
        <v>1</v>
      </c>
      <c r="AD132" s="12">
        <f t="shared" si="41"/>
        <v>106</v>
      </c>
      <c r="AE132" s="18">
        <f t="shared" si="37"/>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8"/>
        <v>1</v>
      </c>
      <c r="AK132" s="12">
        <f t="shared" si="42"/>
        <v>1</v>
      </c>
      <c r="AL132" s="12">
        <f t="shared" si="43"/>
        <v>1</v>
      </c>
      <c r="AM132" s="12">
        <f t="shared" si="44"/>
        <v>1</v>
      </c>
    </row>
    <row r="133" spans="1:39" ht="12" customHeight="1" x14ac:dyDescent="0.25">
      <c r="A133" s="5">
        <f t="shared" si="25"/>
        <v>0</v>
      </c>
      <c r="B133" s="5">
        <f t="shared" si="26"/>
        <v>0</v>
      </c>
      <c r="C133" s="14">
        <f t="shared" si="39"/>
        <v>105</v>
      </c>
      <c r="F133" s="242">
        <f>VLOOKUP(C133,Blad1!$A:$D,4,0)</f>
        <v>169</v>
      </c>
      <c r="G133" s="67" t="str">
        <f t="shared" si="27"/>
        <v/>
      </c>
      <c r="H133" s="4" t="str">
        <f>IF(G133="I",$K133,IF(G133="II",$K133-SUM(H$8:H132),IF(G133="III",$K133-SUM(H$8:H132),IF(G133="IV",$K133-SUM(H$8:H132),IF(G133="V",1-SUM(H$8:H132)," ")))))</f>
        <v xml:space="preserve"> </v>
      </c>
      <c r="I133" s="68" t="str">
        <f t="shared" si="46"/>
        <v/>
      </c>
      <c r="J133" s="43" t="str">
        <f>IF(I133="A",$K133,IF(I133="B",$K133-SUM(J$8:J132),IF(I133="C",$K133-SUM(J$8:J132),IF(I133="D",$K133-SUM(J$8:J132),IF(I133="E",1-SUM(J$8:J132)," ")))))</f>
        <v xml:space="preserve"> </v>
      </c>
      <c r="K133" s="1">
        <f>IF(C$4=0,0,(SUM(D$8:D133)/C$4))</f>
        <v>0</v>
      </c>
      <c r="L133" s="9" t="str">
        <f t="shared" si="29"/>
        <v xml:space="preserve"> </v>
      </c>
      <c r="M133" s="2" t="str">
        <f>IF(U133=2,K133,IF(W133=2,K133-SUM(M$8:M132),IF(X133=2,K133-SUM(M$8:M132),IF(X132=2,1-SUM(M$8:M132)," "))))</f>
        <v xml:space="preserve"> </v>
      </c>
      <c r="N133" s="1" t="str">
        <f t="shared" si="30"/>
        <v xml:space="preserve"> </v>
      </c>
      <c r="P133" s="3" t="str">
        <f>IF(O133="Plus",$K133,IF(O133="Basis",$K133-SUM(P$8:P132),IF(O133="Breedte",$K133-SUM(P$8:P132),IF(O132="Breedte",1-SUM(P$8:P132)," "))))</f>
        <v xml:space="preserve"> </v>
      </c>
      <c r="Q133" s="57" t="str">
        <f t="shared" si="45"/>
        <v/>
      </c>
      <c r="R133" s="180">
        <f t="shared" si="31"/>
        <v>169</v>
      </c>
      <c r="S133" s="12">
        <f t="shared" si="40"/>
        <v>105</v>
      </c>
      <c r="T133" s="18">
        <f t="shared" si="32"/>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3"/>
        <v>1</v>
      </c>
      <c r="Z133" s="12">
        <f t="shared" si="34"/>
        <v>1</v>
      </c>
      <c r="AA133" s="12">
        <f t="shared" si="35"/>
        <v>1</v>
      </c>
      <c r="AB133" s="12">
        <f t="shared" si="36"/>
        <v>1</v>
      </c>
      <c r="AD133" s="12">
        <f t="shared" si="41"/>
        <v>105</v>
      </c>
      <c r="AE133" s="18">
        <f t="shared" si="37"/>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8"/>
        <v>1</v>
      </c>
      <c r="AK133" s="12">
        <f t="shared" si="42"/>
        <v>1</v>
      </c>
      <c r="AL133" s="12">
        <f t="shared" si="43"/>
        <v>1</v>
      </c>
      <c r="AM133" s="12">
        <f t="shared" si="44"/>
        <v>1</v>
      </c>
    </row>
    <row r="134" spans="1:39" ht="12" customHeight="1" x14ac:dyDescent="0.25">
      <c r="A134" s="5">
        <f t="shared" si="25"/>
        <v>0</v>
      </c>
      <c r="B134" s="5">
        <f t="shared" si="26"/>
        <v>0</v>
      </c>
      <c r="C134" s="14">
        <f t="shared" si="39"/>
        <v>104</v>
      </c>
      <c r="F134" s="242">
        <f>VLOOKUP(C134,Blad1!$A:$D,4,0)</f>
        <v>169</v>
      </c>
      <c r="G134" s="67" t="str">
        <f t="shared" si="27"/>
        <v/>
      </c>
      <c r="H134" s="4" t="str">
        <f>IF(G134="I",$K134,IF(G134="II",$K134-SUM(H$8:H133),IF(G134="III",$K134-SUM(H$8:H133),IF(G134="IV",$K134-SUM(H$8:H133),IF(G134="V",1-SUM(H$8:H133)," ")))))</f>
        <v xml:space="preserve"> </v>
      </c>
      <c r="I134" s="68" t="str">
        <f t="shared" si="46"/>
        <v/>
      </c>
      <c r="J134" s="43" t="str">
        <f>IF(I134="A",$K134,IF(I134="B",$K134-SUM(J$8:J133),IF(I134="C",$K134-SUM(J$8:J133),IF(I134="D",$K134-SUM(J$8:J133),IF(I134="E",1-SUM(J$8:J133)," ")))))</f>
        <v xml:space="preserve"> </v>
      </c>
      <c r="K134" s="1">
        <f>IF(C$4=0,0,(SUM(D$8:D134)/C$4))</f>
        <v>0</v>
      </c>
      <c r="L134" s="9" t="str">
        <f t="shared" si="29"/>
        <v xml:space="preserve"> </v>
      </c>
      <c r="M134" s="2" t="str">
        <f>IF(U134=2,K134,IF(W134=2,K134-SUM(M$8:M133),IF(X134=2,K134-SUM(M$8:M133),IF(X133=2,1-SUM(M$8:M133)," "))))</f>
        <v xml:space="preserve"> </v>
      </c>
      <c r="N134" s="1" t="str">
        <f t="shared" si="30"/>
        <v xml:space="preserve"> </v>
      </c>
      <c r="P134" s="3" t="str">
        <f>IF(O134="Plus",$K134,IF(O134="Basis",$K134-SUM(P$8:P133),IF(O134="Breedte",$K134-SUM(P$8:P133),IF(O133="Breedte",1-SUM(P$8:P133)," "))))</f>
        <v xml:space="preserve"> </v>
      </c>
      <c r="Q134" s="57" t="str">
        <f t="shared" si="45"/>
        <v/>
      </c>
      <c r="R134" s="180">
        <f t="shared" si="31"/>
        <v>169</v>
      </c>
      <c r="S134" s="12">
        <f t="shared" si="40"/>
        <v>104</v>
      </c>
      <c r="T134" s="18">
        <f t="shared" si="32"/>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3"/>
        <v>1</v>
      </c>
      <c r="Z134" s="12">
        <f t="shared" si="34"/>
        <v>1</v>
      </c>
      <c r="AA134" s="12">
        <f t="shared" si="35"/>
        <v>1</v>
      </c>
      <c r="AB134" s="12">
        <f t="shared" si="36"/>
        <v>1</v>
      </c>
      <c r="AD134" s="12">
        <f t="shared" si="41"/>
        <v>104</v>
      </c>
      <c r="AE134" s="18">
        <f t="shared" si="37"/>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8"/>
        <v>1</v>
      </c>
      <c r="AK134" s="12">
        <f t="shared" si="42"/>
        <v>1</v>
      </c>
      <c r="AL134" s="12">
        <f t="shared" si="43"/>
        <v>1</v>
      </c>
      <c r="AM134" s="12">
        <f t="shared" si="44"/>
        <v>1</v>
      </c>
    </row>
    <row r="135" spans="1:39" ht="12" customHeight="1" x14ac:dyDescent="0.25">
      <c r="A135" s="5">
        <f t="shared" si="25"/>
        <v>0</v>
      </c>
      <c r="B135" s="5">
        <f t="shared" si="26"/>
        <v>0</v>
      </c>
      <c r="C135" s="14">
        <f t="shared" si="39"/>
        <v>103</v>
      </c>
      <c r="F135" s="242">
        <f>VLOOKUP(C135,Blad1!$A:$D,4,0)</f>
        <v>168</v>
      </c>
      <c r="G135" s="67" t="str">
        <f t="shared" si="27"/>
        <v/>
      </c>
      <c r="H135" s="4" t="str">
        <f>IF(G135="I",$K135,IF(G135="II",$K135-SUM(H$8:H134),IF(G135="III",$K135-SUM(H$8:H134),IF(G135="IV",$K135-SUM(H$8:H134),IF(G135="V",1-SUM(H$8:H134)," ")))))</f>
        <v xml:space="preserve"> </v>
      </c>
      <c r="I135" s="68" t="str">
        <f t="shared" si="46"/>
        <v/>
      </c>
      <c r="J135" s="43" t="str">
        <f>IF(I135="A",$K135,IF(I135="B",$K135-SUM(J$8:J134),IF(I135="C",$K135-SUM(J$8:J134),IF(I135="D",$K135-SUM(J$8:J134),IF(I135="E",1-SUM(J$8:J134)," ")))))</f>
        <v xml:space="preserve"> </v>
      </c>
      <c r="K135" s="1">
        <f>IF(C$4=0,0,(SUM(D$8:D135)/C$4))</f>
        <v>0</v>
      </c>
      <c r="L135" s="9" t="str">
        <f t="shared" si="29"/>
        <v xml:space="preserve"> </v>
      </c>
      <c r="M135" s="2" t="str">
        <f>IF(U135=2,K135,IF(W135=2,K135-SUM(M$8:M134),IF(X135=2,K135-SUM(M$8:M134),IF(X134=2,1-SUM(M$8:M134)," "))))</f>
        <v xml:space="preserve"> </v>
      </c>
      <c r="N135" s="1" t="str">
        <f t="shared" si="30"/>
        <v xml:space="preserve"> </v>
      </c>
      <c r="P135" s="3" t="str">
        <f>IF(O135="Plus",$K135,IF(O135="Basis",$K135-SUM(P$8:P134),IF(O135="Breedte",$K135-SUM(P$8:P134),IF(O134="Breedte",1-SUM(P$8:P134)," "))))</f>
        <v xml:space="preserve"> </v>
      </c>
      <c r="Q135" s="57" t="str">
        <f t="shared" si="45"/>
        <v/>
      </c>
      <c r="R135" s="180">
        <f t="shared" si="31"/>
        <v>168</v>
      </c>
      <c r="S135" s="12">
        <f t="shared" si="40"/>
        <v>103</v>
      </c>
      <c r="T135" s="18">
        <f t="shared" si="32"/>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3"/>
        <v>1</v>
      </c>
      <c r="Z135" s="12">
        <f t="shared" si="34"/>
        <v>1</v>
      </c>
      <c r="AA135" s="12">
        <f t="shared" si="35"/>
        <v>1</v>
      </c>
      <c r="AB135" s="12">
        <f t="shared" si="36"/>
        <v>1</v>
      </c>
      <c r="AD135" s="12">
        <f t="shared" si="41"/>
        <v>103</v>
      </c>
      <c r="AE135" s="18">
        <f t="shared" si="37"/>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8"/>
        <v>1</v>
      </c>
      <c r="AK135" s="12">
        <f t="shared" si="42"/>
        <v>1</v>
      </c>
      <c r="AL135" s="12">
        <f t="shared" si="43"/>
        <v>1</v>
      </c>
      <c r="AM135" s="12">
        <f t="shared" si="44"/>
        <v>1</v>
      </c>
    </row>
    <row r="136" spans="1:39" ht="12" customHeight="1" x14ac:dyDescent="0.25">
      <c r="A136" s="5">
        <f t="shared" si="25"/>
        <v>0</v>
      </c>
      <c r="B136" s="5">
        <f t="shared" si="26"/>
        <v>0</v>
      </c>
      <c r="C136" s="14">
        <f t="shared" si="39"/>
        <v>102</v>
      </c>
      <c r="F136" s="242">
        <f>VLOOKUP(C136,Blad1!$A:$D,4,0)</f>
        <v>167</v>
      </c>
      <c r="G136" s="67" t="str">
        <f t="shared" si="27"/>
        <v/>
      </c>
      <c r="H136" s="4" t="str">
        <f>IF(G136="I",$K136,IF(G136="II",$K136-SUM(H$8:H135),IF(G136="III",$K136-SUM(H$8:H135),IF(G136="IV",$K136-SUM(H$8:H135),IF(G136="V",1-SUM(H$8:H135)," ")))))</f>
        <v xml:space="preserve"> </v>
      </c>
      <c r="I136" s="68" t="str">
        <f t="shared" si="46"/>
        <v/>
      </c>
      <c r="J136" s="43" t="str">
        <f>IF(I136="A",$K136,IF(I136="B",$K136-SUM(J$8:J135),IF(I136="C",$K136-SUM(J$8:J135),IF(I136="D",$K136-SUM(J$8:J135),IF(I136="E",1-SUM(J$8:J135)," ")))))</f>
        <v xml:space="preserve"> </v>
      </c>
      <c r="K136" s="1">
        <f>IF(C$4=0,0,(SUM(D$8:D136)/C$4))</f>
        <v>0</v>
      </c>
      <c r="L136" s="9" t="str">
        <f t="shared" si="29"/>
        <v xml:space="preserve"> </v>
      </c>
      <c r="M136" s="2" t="str">
        <f>IF(U136=2,K136,IF(W136=2,K136-SUM(M$8:M135),IF(X136=2,K136-SUM(M$8:M135),IF(X135=2,1-SUM(M$8:M135)," "))))</f>
        <v xml:space="preserve"> </v>
      </c>
      <c r="N136" s="1" t="str">
        <f t="shared" si="30"/>
        <v xml:space="preserve"> </v>
      </c>
      <c r="P136" s="3" t="str">
        <f>IF(O136="Plus",$K136,IF(O136="Basis",$K136-SUM(P$8:P135),IF(O136="Breedte",$K136-SUM(P$8:P135),IF(O135="Breedte",1-SUM(P$8:P135)," "))))</f>
        <v xml:space="preserve"> </v>
      </c>
      <c r="Q136" s="57" t="str">
        <f t="shared" si="45"/>
        <v/>
      </c>
      <c r="R136" s="180">
        <f t="shared" si="31"/>
        <v>167</v>
      </c>
      <c r="S136" s="12">
        <f t="shared" si="40"/>
        <v>102</v>
      </c>
      <c r="T136" s="18">
        <f t="shared" si="32"/>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si="33"/>
        <v>1</v>
      </c>
      <c r="Z136" s="12">
        <f t="shared" si="34"/>
        <v>1</v>
      </c>
      <c r="AA136" s="12">
        <f t="shared" si="35"/>
        <v>1</v>
      </c>
      <c r="AB136" s="12">
        <f t="shared" si="36"/>
        <v>1</v>
      </c>
      <c r="AD136" s="12">
        <f t="shared" si="41"/>
        <v>102</v>
      </c>
      <c r="AE136" s="18">
        <f t="shared" si="37"/>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si="38"/>
        <v>1</v>
      </c>
      <c r="AK136" s="12">
        <f t="shared" si="42"/>
        <v>1</v>
      </c>
      <c r="AL136" s="12">
        <f t="shared" si="43"/>
        <v>1</v>
      </c>
      <c r="AM136" s="12">
        <f t="shared" si="44"/>
        <v>1</v>
      </c>
    </row>
    <row r="137" spans="1:39" ht="12" customHeight="1" x14ac:dyDescent="0.25">
      <c r="A137" s="5">
        <f t="shared" ref="A137:A200" si="47">IF(I137="A",25,IF(I137="B",25,IF(I137="C",25,IF(I137="D",15,IF(I137="E",10,0)))))</f>
        <v>0</v>
      </c>
      <c r="B137" s="5">
        <f t="shared" ref="B137:B200" si="48">IF(G137="I",20,IF(G137="II",20,IF(G137="III",20,IF(G137="IV",20,IF(G137="V",20,0)))))</f>
        <v>0</v>
      </c>
      <c r="C137" s="14">
        <f t="shared" si="39"/>
        <v>101</v>
      </c>
      <c r="F137" s="242">
        <f>VLOOKUP(C137,Blad1!$A:$D,4,0)</f>
        <v>167</v>
      </c>
      <c r="G137" s="67" t="str">
        <f t="shared" ref="G137:G200" si="49">IF(C137=186,"I",IF(C137=170,"II",IF(C137=155,"III",IF(C137=138,"IV",IF(C137=50,"V","")))))</f>
        <v/>
      </c>
      <c r="H137" s="4" t="str">
        <f>IF(G137="I",$K137,IF(G137="II",$K137-SUM(H$8:H136),IF(G137="III",$K137-SUM(H$8:H136),IF(G137="IV",$K137-SUM(H$8:H136),IF(G137="V",1-SUM(H$8:H136)," ")))))</f>
        <v xml:space="preserve"> </v>
      </c>
      <c r="I137" s="68" t="str">
        <f t="shared" ref="I137:I200" si="50">IF(C137=57,"A",IF(C137=48,"B",IF(C137=38,"C",IF(C137=29,"D",IF(C137=0,"E","")))))</f>
        <v/>
      </c>
      <c r="J137" s="43" t="str">
        <f>IF(I137="A",$K137,IF(I137="B",$K137-SUM(J$8:J136),IF(I137="C",$K137-SUM(J$8:J136),IF(I137="D",$K137-SUM(J$8:J136),IF(I137="E",1-SUM(J$8:J136)," ")))))</f>
        <v xml:space="preserve"> </v>
      </c>
      <c r="K137" s="1">
        <f>IF(C$4=0,0,(SUM(D$8:D137)/C$4))</f>
        <v>0</v>
      </c>
      <c r="L137" s="9" t="str">
        <f t="shared" ref="L137:L200" si="51">IF(U137=2,"Plus",IF(W137=2,"Basis",IF(X137=2,"Breedte"," ")))</f>
        <v xml:space="preserve"> </v>
      </c>
      <c r="M137" s="2" t="str">
        <f>IF(U137=2,K137,IF(W137=2,K137-SUM(M$8:M136),IF(X137=2,K137-SUM(M$8:M136),IF(X136=2,1-SUM(M$8:M136)," "))))</f>
        <v xml:space="preserve"> </v>
      </c>
      <c r="N137" s="1" t="str">
        <f t="shared" ref="N137:N200" si="52">IF(OR(O137="Plus",O137="Basis",O137="Breedte"),K137," ")</f>
        <v xml:space="preserve"> </v>
      </c>
      <c r="P137" s="3" t="str">
        <f>IF(O137="Plus",$K137,IF(O137="Basis",$K137-SUM(P$8:P136),IF(O137="Breedte",$K137-SUM(P$8:P136),IF(O136="Breedte",1-SUM(P$8:P136)," "))))</f>
        <v xml:space="preserve"> </v>
      </c>
      <c r="Q137" s="57" t="str">
        <f t="shared" si="45"/>
        <v/>
      </c>
      <c r="R137" s="180">
        <f t="shared" ref="R137:R200" si="53">F137</f>
        <v>167</v>
      </c>
      <c r="S137" s="12">
        <f t="shared" si="40"/>
        <v>101</v>
      </c>
      <c r="T137" s="18">
        <f t="shared" ref="T137:T200" si="54">K137</f>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ref="Y137:Y200" si="55">IF(D137=0,1,ABS(K137-0.2))</f>
        <v>1</v>
      </c>
      <c r="Z137" s="12">
        <f t="shared" ref="Z137:Z200" si="56">IF(D137=0,1,ABS(K137-0.5))</f>
        <v>1</v>
      </c>
      <c r="AA137" s="12">
        <f t="shared" ref="AA137:AA200" si="57">IF(D137=0,1,ABS(K137-0.8))</f>
        <v>1</v>
      </c>
      <c r="AB137" s="12">
        <f t="shared" ref="AB137:AB200" si="58">IF(D137=0,1,ABS(K137-1))</f>
        <v>1</v>
      </c>
      <c r="AD137" s="12">
        <f t="shared" si="41"/>
        <v>101</v>
      </c>
      <c r="AE137" s="18">
        <f t="shared" ref="AE137:AE200" si="59">K137</f>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ref="AJ137:AJ200" si="60">IF(AE137=0,1,ABS(AH137-0.25))</f>
        <v>1</v>
      </c>
      <c r="AK137" s="12">
        <f t="shared" si="42"/>
        <v>1</v>
      </c>
      <c r="AL137" s="12">
        <f t="shared" si="43"/>
        <v>1</v>
      </c>
      <c r="AM137" s="12">
        <f t="shared" si="44"/>
        <v>1</v>
      </c>
    </row>
    <row r="138" spans="1:39" ht="12" customHeight="1" x14ac:dyDescent="0.25">
      <c r="A138" s="5">
        <f t="shared" si="47"/>
        <v>0</v>
      </c>
      <c r="B138" s="5">
        <f t="shared" si="48"/>
        <v>0</v>
      </c>
      <c r="C138" s="14">
        <f t="shared" ref="C138:C201" si="61">C137-1</f>
        <v>100</v>
      </c>
      <c r="F138" s="242">
        <f>VLOOKUP(C138,Blad1!$A:$D,4,0)</f>
        <v>166</v>
      </c>
      <c r="G138" s="67" t="str">
        <f t="shared" si="49"/>
        <v/>
      </c>
      <c r="H138" s="4" t="str">
        <f>IF(G138="I",$K138,IF(G138="II",$K138-SUM(H$8:H137),IF(G138="III",$K138-SUM(H$8:H137),IF(G138="IV",$K138-SUM(H$8:H137),IF(G138="V",1-SUM(H$8:H137)," ")))))</f>
        <v xml:space="preserve"> </v>
      </c>
      <c r="I138" s="68" t="str">
        <f t="shared" si="50"/>
        <v/>
      </c>
      <c r="J138" s="43" t="str">
        <f>IF(I138="A",$K138,IF(I138="B",$K138-SUM(J$8:J137),IF(I138="C",$K138-SUM(J$8:J137),IF(I138="D",$K138-SUM(J$8:J137),IF(I138="E",1-SUM(J$8:J137)," ")))))</f>
        <v xml:space="preserve"> </v>
      </c>
      <c r="K138" s="1">
        <f>IF(C$4=0,0,(SUM(D$8:D138)/C$4))</f>
        <v>0</v>
      </c>
      <c r="L138" s="9" t="str">
        <f t="shared" si="51"/>
        <v xml:space="preserve"> </v>
      </c>
      <c r="M138" s="2" t="str">
        <f>IF(U138=2,K138,IF(W138=2,K138-SUM(M$8:M137),IF(X138=2,K138-SUM(M$8:M137),IF(X137=2,1-SUM(M$8:M137)," "))))</f>
        <v xml:space="preserve"> </v>
      </c>
      <c r="N138" s="1" t="str">
        <f t="shared" si="52"/>
        <v xml:space="preserve"> </v>
      </c>
      <c r="P138" s="3" t="str">
        <f>IF(O138="Plus",$K138,IF(O138="Basis",$K138-SUM(P$8:P137),IF(O138="Breedte",$K138-SUM(P$8:P137),IF(O137="Breedte",1-SUM(P$8:P137)," "))))</f>
        <v xml:space="preserve"> </v>
      </c>
      <c r="Q138" s="57" t="str">
        <f t="shared" si="45"/>
        <v/>
      </c>
      <c r="R138" s="180">
        <f t="shared" si="53"/>
        <v>166</v>
      </c>
      <c r="S138" s="12">
        <f t="shared" ref="S138:S201" si="62">C138</f>
        <v>100</v>
      </c>
      <c r="T138" s="18">
        <f t="shared" si="54"/>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5"/>
        <v>1</v>
      </c>
      <c r="Z138" s="12">
        <f t="shared" si="56"/>
        <v>1</v>
      </c>
      <c r="AA138" s="12">
        <f t="shared" si="57"/>
        <v>1</v>
      </c>
      <c r="AB138" s="12">
        <f t="shared" si="58"/>
        <v>1</v>
      </c>
      <c r="AD138" s="12">
        <f t="shared" ref="AD138:AD201" si="63">S138</f>
        <v>100</v>
      </c>
      <c r="AE138" s="18">
        <f t="shared" si="59"/>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60"/>
        <v>1</v>
      </c>
      <c r="AK138" s="12">
        <f t="shared" ref="AK138:AK201" si="64">IF(T138=0,1,ABS(W138-0.5))</f>
        <v>1</v>
      </c>
      <c r="AL138" s="12">
        <f t="shared" ref="AL138:AL201" si="65">IF(T138=0,1,ABS(W138-0.75))</f>
        <v>1</v>
      </c>
      <c r="AM138" s="12">
        <f t="shared" ref="AM138:AM201" si="66">IF(T138=0,1,ABS(W138-0.9))</f>
        <v>1</v>
      </c>
    </row>
    <row r="139" spans="1:39" ht="12" customHeight="1" x14ac:dyDescent="0.25">
      <c r="A139" s="5">
        <f t="shared" si="47"/>
        <v>0</v>
      </c>
      <c r="B139" s="5">
        <f t="shared" si="48"/>
        <v>0</v>
      </c>
      <c r="C139" s="14">
        <f t="shared" si="61"/>
        <v>99</v>
      </c>
      <c r="F139" s="242">
        <f>VLOOKUP(C139,Blad1!$A:$D,4,0)</f>
        <v>166</v>
      </c>
      <c r="G139" s="67" t="str">
        <f t="shared" si="49"/>
        <v/>
      </c>
      <c r="H139" s="4" t="str">
        <f>IF(G139="I",$K139,IF(G139="II",$K139-SUM(H$8:H138),IF(G139="III",$K139-SUM(H$8:H138),IF(G139="IV",$K139-SUM(H$8:H138),IF(G139="V",1-SUM(H$8:H138)," ")))))</f>
        <v xml:space="preserve"> </v>
      </c>
      <c r="I139" s="68" t="str">
        <f t="shared" si="50"/>
        <v/>
      </c>
      <c r="J139" s="43" t="str">
        <f>IF(I139="A",$K139,IF(I139="B",$K139-SUM(J$8:J138),IF(I139="C",$K139-SUM(J$8:J138),IF(I139="D",$K139-SUM(J$8:J138),IF(I139="E",1-SUM(J$8:J138)," ")))))</f>
        <v xml:space="preserve"> </v>
      </c>
      <c r="K139" s="1">
        <f>IF(C$4=0,0,(SUM(D$8:D139)/C$4))</f>
        <v>0</v>
      </c>
      <c r="L139" s="9" t="str">
        <f t="shared" si="51"/>
        <v xml:space="preserve"> </v>
      </c>
      <c r="M139" s="2" t="str">
        <f>IF(U139=2,K139,IF(W139=2,K139-SUM(M$8:M138),IF(X139=2,K139-SUM(M$8:M138),IF(X138=2,1-SUM(M$8:M138)," "))))</f>
        <v xml:space="preserve"> </v>
      </c>
      <c r="N139" s="1" t="str">
        <f t="shared" si="52"/>
        <v xml:space="preserve"> </v>
      </c>
      <c r="P139" s="3" t="str">
        <f>IF(O139="Plus",$K139,IF(O139="Basis",$K139-SUM(P$8:P138),IF(O139="Breedte",$K139-SUM(P$8:P138),IF(O138="Breedte",1-SUM(P$8:P138)," "))))</f>
        <v xml:space="preserve"> </v>
      </c>
      <c r="Q139" s="57" t="str">
        <f t="shared" si="45"/>
        <v/>
      </c>
      <c r="R139" s="180">
        <f t="shared" si="53"/>
        <v>166</v>
      </c>
      <c r="S139" s="12">
        <f t="shared" si="62"/>
        <v>99</v>
      </c>
      <c r="T139" s="18">
        <f t="shared" si="54"/>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5"/>
        <v>1</v>
      </c>
      <c r="Z139" s="12">
        <f t="shared" si="56"/>
        <v>1</v>
      </c>
      <c r="AA139" s="12">
        <f t="shared" si="57"/>
        <v>1</v>
      </c>
      <c r="AB139" s="12">
        <f t="shared" si="58"/>
        <v>1</v>
      </c>
      <c r="AD139" s="12">
        <f t="shared" si="63"/>
        <v>99</v>
      </c>
      <c r="AE139" s="18">
        <f t="shared" si="59"/>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60"/>
        <v>1</v>
      </c>
      <c r="AK139" s="12">
        <f t="shared" si="64"/>
        <v>1</v>
      </c>
      <c r="AL139" s="12">
        <f t="shared" si="65"/>
        <v>1</v>
      </c>
      <c r="AM139" s="12">
        <f t="shared" si="66"/>
        <v>1</v>
      </c>
    </row>
    <row r="140" spans="1:39" ht="12" customHeight="1" x14ac:dyDescent="0.25">
      <c r="A140" s="5">
        <f t="shared" si="47"/>
        <v>0</v>
      </c>
      <c r="B140" s="5">
        <f t="shared" si="48"/>
        <v>0</v>
      </c>
      <c r="C140" s="14">
        <f t="shared" si="61"/>
        <v>98</v>
      </c>
      <c r="F140" s="242">
        <f>VLOOKUP(C140,Blad1!$A:$D,4,0)</f>
        <v>165</v>
      </c>
      <c r="G140" s="67" t="str">
        <f t="shared" si="49"/>
        <v/>
      </c>
      <c r="H140" s="4" t="str">
        <f>IF(G140="I",$K140,IF(G140="II",$K140-SUM(H$8:H139),IF(G140="III",$K140-SUM(H$8:H139),IF(G140="IV",$K140-SUM(H$8:H139),IF(G140="V",1-SUM(H$8:H139)," ")))))</f>
        <v xml:space="preserve"> </v>
      </c>
      <c r="I140" s="68" t="str">
        <f t="shared" si="50"/>
        <v/>
      </c>
      <c r="J140" s="43" t="str">
        <f>IF(I140="A",$K140,IF(I140="B",$K140-SUM(J$8:J139),IF(I140="C",$K140-SUM(J$8:J139),IF(I140="D",$K140-SUM(J$8:J139),IF(I140="E",1-SUM(J$8:J139)," ")))))</f>
        <v xml:space="preserve"> </v>
      </c>
      <c r="K140" s="1">
        <f>IF(C$4=0,0,(SUM(D$8:D140)/C$4))</f>
        <v>0</v>
      </c>
      <c r="L140" s="9" t="str">
        <f t="shared" si="51"/>
        <v xml:space="preserve"> </v>
      </c>
      <c r="M140" s="2" t="str">
        <f>IF(U140=2,K140,IF(W140=2,K140-SUM(M$8:M139),IF(X140=2,K140-SUM(M$8:M139),IF(X139=2,1-SUM(M$8:M139)," "))))</f>
        <v xml:space="preserve"> </v>
      </c>
      <c r="N140" s="1" t="str">
        <f t="shared" si="52"/>
        <v xml:space="preserve"> </v>
      </c>
      <c r="P140" s="3" t="str">
        <f>IF(O140="Plus",$K140,IF(O140="Basis",$K140-SUM(P$8:P139),IF(O140="Breedte",$K140-SUM(P$8:P139),IF(O139="Breedte",1-SUM(P$8:P139)," "))))</f>
        <v xml:space="preserve"> </v>
      </c>
      <c r="Q140" s="57" t="str">
        <f t="shared" ref="Q140:Q203" si="67">IF(L139="plus",IF(E140=0,"",CONCATENATE(E140,", ")),IF(L139="basis",IF(E140=0,"",CONCATENATE(E140,", ")),CONCATENATE(Q139,IF(E140=0,"",CONCATENATE(E140,", ")))))</f>
        <v/>
      </c>
      <c r="R140" s="180">
        <f t="shared" si="53"/>
        <v>165</v>
      </c>
      <c r="S140" s="12">
        <f t="shared" si="62"/>
        <v>98</v>
      </c>
      <c r="T140" s="18">
        <f t="shared" si="54"/>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5"/>
        <v>1</v>
      </c>
      <c r="Z140" s="12">
        <f t="shared" si="56"/>
        <v>1</v>
      </c>
      <c r="AA140" s="12">
        <f t="shared" si="57"/>
        <v>1</v>
      </c>
      <c r="AB140" s="12">
        <f t="shared" si="58"/>
        <v>1</v>
      </c>
      <c r="AD140" s="12">
        <f t="shared" si="63"/>
        <v>98</v>
      </c>
      <c r="AE140" s="18">
        <f t="shared" si="59"/>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60"/>
        <v>1</v>
      </c>
      <c r="AK140" s="12">
        <f t="shared" si="64"/>
        <v>1</v>
      </c>
      <c r="AL140" s="12">
        <f t="shared" si="65"/>
        <v>1</v>
      </c>
      <c r="AM140" s="12">
        <f t="shared" si="66"/>
        <v>1</v>
      </c>
    </row>
    <row r="141" spans="1:39" ht="12" customHeight="1" x14ac:dyDescent="0.25">
      <c r="A141" s="5">
        <f t="shared" si="47"/>
        <v>0</v>
      </c>
      <c r="B141" s="5">
        <f t="shared" si="48"/>
        <v>0</v>
      </c>
      <c r="C141" s="14">
        <f t="shared" si="61"/>
        <v>97</v>
      </c>
      <c r="F141" s="242">
        <f>VLOOKUP(C141,Blad1!$A:$D,4,0)</f>
        <v>165</v>
      </c>
      <c r="G141" s="67" t="str">
        <f t="shared" si="49"/>
        <v/>
      </c>
      <c r="H141" s="4" t="str">
        <f>IF(G141="I",$K141,IF(G141="II",$K141-SUM(H$8:H140),IF(G141="III",$K141-SUM(H$8:H140),IF(G141="IV",$K141-SUM(H$8:H140),IF(G141="V",1-SUM(H$8:H140)," ")))))</f>
        <v xml:space="preserve"> </v>
      </c>
      <c r="I141" s="68" t="str">
        <f t="shared" si="50"/>
        <v/>
      </c>
      <c r="J141" s="43" t="str">
        <f>IF(I141="A",$K141,IF(I141="B",$K141-SUM(J$8:J140),IF(I141="C",$K141-SUM(J$8:J140),IF(I141="D",$K141-SUM(J$8:J140),IF(I141="E",1-SUM(J$8:J140)," ")))))</f>
        <v xml:space="preserve"> </v>
      </c>
      <c r="K141" s="1">
        <f>IF(C$4=0,0,(SUM(D$8:D141)/C$4))</f>
        <v>0</v>
      </c>
      <c r="L141" s="9" t="str">
        <f t="shared" si="51"/>
        <v xml:space="preserve"> </v>
      </c>
      <c r="M141" s="2" t="str">
        <f>IF(U141=2,K141,IF(W141=2,K141-SUM(M$8:M140),IF(X141=2,K141-SUM(M$8:M140),IF(X140=2,1-SUM(M$8:M140)," "))))</f>
        <v xml:space="preserve"> </v>
      </c>
      <c r="N141" s="1" t="str">
        <f t="shared" si="52"/>
        <v xml:space="preserve"> </v>
      </c>
      <c r="P141" s="3" t="str">
        <f>IF(O141="Plus",$K141,IF(O141="Basis",$K141-SUM(P$8:P140),IF(O141="Breedte",$K141-SUM(P$8:P140),IF(O140="Breedte",1-SUM(P$8:P140)," "))))</f>
        <v xml:space="preserve"> </v>
      </c>
      <c r="Q141" s="57" t="str">
        <f t="shared" si="67"/>
        <v/>
      </c>
      <c r="R141" s="180">
        <f t="shared" si="53"/>
        <v>165</v>
      </c>
      <c r="S141" s="12">
        <f t="shared" si="62"/>
        <v>97</v>
      </c>
      <c r="T141" s="18">
        <f t="shared" si="54"/>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5"/>
        <v>1</v>
      </c>
      <c r="Z141" s="12">
        <f t="shared" si="56"/>
        <v>1</v>
      </c>
      <c r="AA141" s="12">
        <f t="shared" si="57"/>
        <v>1</v>
      </c>
      <c r="AB141" s="12">
        <f t="shared" si="58"/>
        <v>1</v>
      </c>
      <c r="AD141" s="12">
        <f t="shared" si="63"/>
        <v>97</v>
      </c>
      <c r="AE141" s="18">
        <f t="shared" si="59"/>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60"/>
        <v>1</v>
      </c>
      <c r="AK141" s="12">
        <f t="shared" si="64"/>
        <v>1</v>
      </c>
      <c r="AL141" s="12">
        <f t="shared" si="65"/>
        <v>1</v>
      </c>
      <c r="AM141" s="12">
        <f t="shared" si="66"/>
        <v>1</v>
      </c>
    </row>
    <row r="142" spans="1:39" ht="12" customHeight="1" x14ac:dyDescent="0.25">
      <c r="A142" s="5">
        <f t="shared" si="47"/>
        <v>0</v>
      </c>
      <c r="B142" s="5">
        <f t="shared" si="48"/>
        <v>0</v>
      </c>
      <c r="C142" s="14">
        <f t="shared" si="61"/>
        <v>96</v>
      </c>
      <c r="F142" s="242">
        <f>VLOOKUP(C142,Blad1!$A:$D,4,0)</f>
        <v>164</v>
      </c>
      <c r="G142" s="67" t="str">
        <f t="shared" si="49"/>
        <v/>
      </c>
      <c r="H142" s="4" t="str">
        <f>IF(G142="I",$K142,IF(G142="II",$K142-SUM(H$8:H141),IF(G142="III",$K142-SUM(H$8:H141),IF(G142="IV",$K142-SUM(H$8:H141),IF(G142="V",1-SUM(H$8:H141)," ")))))</f>
        <v xml:space="preserve"> </v>
      </c>
      <c r="I142" s="68" t="str">
        <f t="shared" si="50"/>
        <v/>
      </c>
      <c r="J142" s="43" t="str">
        <f>IF(I142="A",$K142,IF(I142="B",$K142-SUM(J$8:J141),IF(I142="C",$K142-SUM(J$8:J141),IF(I142="D",$K142-SUM(J$8:J141),IF(I142="E",1-SUM(J$8:J141)," ")))))</f>
        <v xml:space="preserve"> </v>
      </c>
      <c r="K142" s="1">
        <f>IF(C$4=0,0,(SUM(D$8:D142)/C$4))</f>
        <v>0</v>
      </c>
      <c r="L142" s="9" t="str">
        <f t="shared" si="51"/>
        <v xml:space="preserve"> </v>
      </c>
      <c r="M142" s="2" t="str">
        <f>IF(U142=2,K142,IF(W142=2,K142-SUM(M$8:M141),IF(X142=2,K142-SUM(M$8:M141),IF(X141=2,1-SUM(M$8:M141)," "))))</f>
        <v xml:space="preserve"> </v>
      </c>
      <c r="N142" s="1" t="str">
        <f t="shared" si="52"/>
        <v xml:space="preserve"> </v>
      </c>
      <c r="P142" s="3" t="str">
        <f>IF(O142="Plus",$K142,IF(O142="Basis",$K142-SUM(P$8:P141),IF(O142="Breedte",$K142-SUM(P$8:P141),IF(O141="Breedte",1-SUM(P$8:P141)," "))))</f>
        <v xml:space="preserve"> </v>
      </c>
      <c r="Q142" s="57" t="str">
        <f t="shared" si="67"/>
        <v/>
      </c>
      <c r="R142" s="180">
        <f t="shared" si="53"/>
        <v>164</v>
      </c>
      <c r="S142" s="12">
        <f t="shared" si="62"/>
        <v>96</v>
      </c>
      <c r="T142" s="18">
        <f t="shared" si="54"/>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5"/>
        <v>1</v>
      </c>
      <c r="Z142" s="12">
        <f t="shared" si="56"/>
        <v>1</v>
      </c>
      <c r="AA142" s="12">
        <f t="shared" si="57"/>
        <v>1</v>
      </c>
      <c r="AB142" s="12">
        <f t="shared" si="58"/>
        <v>1</v>
      </c>
      <c r="AD142" s="12">
        <f t="shared" si="63"/>
        <v>96</v>
      </c>
      <c r="AE142" s="18">
        <f t="shared" si="59"/>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60"/>
        <v>1</v>
      </c>
      <c r="AK142" s="12">
        <f t="shared" si="64"/>
        <v>1</v>
      </c>
      <c r="AL142" s="12">
        <f t="shared" si="65"/>
        <v>1</v>
      </c>
      <c r="AM142" s="12">
        <f t="shared" si="66"/>
        <v>1</v>
      </c>
    </row>
    <row r="143" spans="1:39" ht="12" customHeight="1" x14ac:dyDescent="0.25">
      <c r="A143" s="5">
        <f t="shared" si="47"/>
        <v>0</v>
      </c>
      <c r="B143" s="5">
        <f t="shared" si="48"/>
        <v>0</v>
      </c>
      <c r="C143" s="14">
        <f t="shared" si="61"/>
        <v>95</v>
      </c>
      <c r="F143" s="242">
        <f>VLOOKUP(C143,Blad1!$A:$D,4,0)</f>
        <v>164</v>
      </c>
      <c r="G143" s="67" t="str">
        <f t="shared" si="49"/>
        <v/>
      </c>
      <c r="H143" s="4" t="str">
        <f>IF(G143="I",$K143,IF(G143="II",$K143-SUM(H$8:H142),IF(G143="III",$K143-SUM(H$8:H142),IF(G143="IV",$K143-SUM(H$8:H142),IF(G143="V",1-SUM(H$8:H142)," ")))))</f>
        <v xml:space="preserve"> </v>
      </c>
      <c r="I143" s="68" t="str">
        <f t="shared" si="50"/>
        <v/>
      </c>
      <c r="J143" s="43" t="str">
        <f>IF(I143="A",$K143,IF(I143="B",$K143-SUM(J$8:J142),IF(I143="C",$K143-SUM(J$8:J142),IF(I143="D",$K143-SUM(J$8:J142),IF(I143="E",1-SUM(J$8:J142)," ")))))</f>
        <v xml:space="preserve"> </v>
      </c>
      <c r="K143" s="1">
        <f>IF(C$4=0,0,(SUM(D$8:D143)/C$4))</f>
        <v>0</v>
      </c>
      <c r="L143" s="9" t="str">
        <f t="shared" si="51"/>
        <v xml:space="preserve"> </v>
      </c>
      <c r="M143" s="2" t="str">
        <f>IF(U143=2,K143,IF(W143=2,K143-SUM(M$8:M142),IF(X143=2,K143-SUM(M$8:M142),IF(X142=2,1-SUM(M$8:M142)," "))))</f>
        <v xml:space="preserve"> </v>
      </c>
      <c r="N143" s="1" t="str">
        <f t="shared" si="52"/>
        <v xml:space="preserve"> </v>
      </c>
      <c r="P143" s="3" t="str">
        <f>IF(O143="Plus",$K143,IF(O143="Basis",$K143-SUM(P$8:P142),IF(O143="Breedte",$K143-SUM(P$8:P142),IF(O142="Breedte",1-SUM(P$8:P142)," "))))</f>
        <v xml:space="preserve"> </v>
      </c>
      <c r="Q143" s="57" t="str">
        <f t="shared" si="67"/>
        <v/>
      </c>
      <c r="R143" s="180">
        <f t="shared" si="53"/>
        <v>164</v>
      </c>
      <c r="S143" s="12">
        <f t="shared" si="62"/>
        <v>95</v>
      </c>
      <c r="T143" s="18">
        <f t="shared" si="54"/>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5"/>
        <v>1</v>
      </c>
      <c r="Z143" s="12">
        <f t="shared" si="56"/>
        <v>1</v>
      </c>
      <c r="AA143" s="12">
        <f t="shared" si="57"/>
        <v>1</v>
      </c>
      <c r="AB143" s="12">
        <f t="shared" si="58"/>
        <v>1</v>
      </c>
      <c r="AD143" s="12">
        <f t="shared" si="63"/>
        <v>95</v>
      </c>
      <c r="AE143" s="18">
        <f t="shared" si="59"/>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60"/>
        <v>1</v>
      </c>
      <c r="AK143" s="12">
        <f t="shared" si="64"/>
        <v>1</v>
      </c>
      <c r="AL143" s="12">
        <f t="shared" si="65"/>
        <v>1</v>
      </c>
      <c r="AM143" s="12">
        <f t="shared" si="66"/>
        <v>1</v>
      </c>
    </row>
    <row r="144" spans="1:39" ht="12" customHeight="1" x14ac:dyDescent="0.25">
      <c r="A144" s="5">
        <f t="shared" si="47"/>
        <v>0</v>
      </c>
      <c r="B144" s="5">
        <f t="shared" si="48"/>
        <v>0</v>
      </c>
      <c r="C144" s="14">
        <f t="shared" si="61"/>
        <v>94</v>
      </c>
      <c r="F144" s="242">
        <f>VLOOKUP(C144,Blad1!$A:$D,4,0)</f>
        <v>163</v>
      </c>
      <c r="G144" s="67" t="str">
        <f t="shared" si="49"/>
        <v/>
      </c>
      <c r="H144" s="4" t="str">
        <f>IF(G144="I",$K144,IF(G144="II",$K144-SUM(H$8:H143),IF(G144="III",$K144-SUM(H$8:H143),IF(G144="IV",$K144-SUM(H$8:H143),IF(G144="V",1-SUM(H$8:H143)," ")))))</f>
        <v xml:space="preserve"> </v>
      </c>
      <c r="I144" s="68" t="str">
        <f t="shared" si="50"/>
        <v/>
      </c>
      <c r="J144" s="43" t="str">
        <f>IF(I144="A",$K144,IF(I144="B",$K144-SUM(J$8:J143),IF(I144="C",$K144-SUM(J$8:J143),IF(I144="D",$K144-SUM(J$8:J143),IF(I144="E",1-SUM(J$8:J143)," ")))))</f>
        <v xml:space="preserve"> </v>
      </c>
      <c r="K144" s="1">
        <f>IF(C$4=0,0,(SUM(D$8:D144)/C$4))</f>
        <v>0</v>
      </c>
      <c r="L144" s="9" t="str">
        <f t="shared" si="51"/>
        <v xml:space="preserve"> </v>
      </c>
      <c r="M144" s="2" t="str">
        <f>IF(U144=2,K144,IF(W144=2,K144-SUM(M$8:M143),IF(X144=2,K144-SUM(M$8:M143),IF(X143=2,1-SUM(M$8:M143)," "))))</f>
        <v xml:space="preserve"> </v>
      </c>
      <c r="N144" s="1" t="str">
        <f t="shared" si="52"/>
        <v xml:space="preserve"> </v>
      </c>
      <c r="P144" s="3" t="str">
        <f>IF(O144="Plus",$K144,IF(O144="Basis",$K144-SUM(P$8:P143),IF(O144="Breedte",$K144-SUM(P$8:P143),IF(O143="Breedte",1-SUM(P$8:P143)," "))))</f>
        <v xml:space="preserve"> </v>
      </c>
      <c r="Q144" s="57" t="str">
        <f t="shared" si="67"/>
        <v/>
      </c>
      <c r="R144" s="180">
        <f t="shared" si="53"/>
        <v>163</v>
      </c>
      <c r="S144" s="12">
        <f t="shared" si="62"/>
        <v>94</v>
      </c>
      <c r="T144" s="18">
        <f t="shared" si="54"/>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5"/>
        <v>1</v>
      </c>
      <c r="Z144" s="12">
        <f t="shared" si="56"/>
        <v>1</v>
      </c>
      <c r="AA144" s="12">
        <f t="shared" si="57"/>
        <v>1</v>
      </c>
      <c r="AB144" s="12">
        <f t="shared" si="58"/>
        <v>1</v>
      </c>
      <c r="AD144" s="12">
        <f t="shared" si="63"/>
        <v>94</v>
      </c>
      <c r="AE144" s="18">
        <f t="shared" si="59"/>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60"/>
        <v>1</v>
      </c>
      <c r="AK144" s="12">
        <f t="shared" si="64"/>
        <v>1</v>
      </c>
      <c r="AL144" s="12">
        <f t="shared" si="65"/>
        <v>1</v>
      </c>
      <c r="AM144" s="12">
        <f t="shared" si="66"/>
        <v>1</v>
      </c>
    </row>
    <row r="145" spans="1:39" ht="12" customHeight="1" x14ac:dyDescent="0.25">
      <c r="A145" s="5">
        <f t="shared" si="47"/>
        <v>0</v>
      </c>
      <c r="B145" s="5">
        <f t="shared" si="48"/>
        <v>0</v>
      </c>
      <c r="C145" s="14">
        <f t="shared" si="61"/>
        <v>93</v>
      </c>
      <c r="F145" s="242">
        <f>VLOOKUP(C145,Blad1!$A:$D,4,0)</f>
        <v>163</v>
      </c>
      <c r="G145" s="67" t="str">
        <f t="shared" si="49"/>
        <v/>
      </c>
      <c r="H145" s="4" t="str">
        <f>IF(G145="I",$K145,IF(G145="II",$K145-SUM(H$8:H144),IF(G145="III",$K145-SUM(H$8:H144),IF(G145="IV",$K145-SUM(H$8:H144),IF(G145="V",1-SUM(H$8:H144)," ")))))</f>
        <v xml:space="preserve"> </v>
      </c>
      <c r="I145" s="68" t="str">
        <f t="shared" si="50"/>
        <v/>
      </c>
      <c r="J145" s="43" t="str">
        <f>IF(I145="A",$K145,IF(I145="B",$K145-SUM(J$8:J144),IF(I145="C",$K145-SUM(J$8:J144),IF(I145="D",$K145-SUM(J$8:J144),IF(I145="E",1-SUM(J$8:J144)," ")))))</f>
        <v xml:space="preserve"> </v>
      </c>
      <c r="K145" s="1">
        <f>IF(C$4=0,0,(SUM(D$8:D145)/C$4))</f>
        <v>0</v>
      </c>
      <c r="L145" s="9" t="str">
        <f t="shared" si="51"/>
        <v xml:space="preserve"> </v>
      </c>
      <c r="M145" s="2" t="str">
        <f>IF(U145=2,K145,IF(W145=2,K145-SUM(M$8:M144),IF(X145=2,K145-SUM(M$8:M144),IF(X144=2,1-SUM(M$8:M144)," "))))</f>
        <v xml:space="preserve"> </v>
      </c>
      <c r="N145" s="1" t="str">
        <f t="shared" si="52"/>
        <v xml:space="preserve"> </v>
      </c>
      <c r="P145" s="3" t="str">
        <f>IF(O145="Plus",$K145,IF(O145="Basis",$K145-SUM(P$8:P144),IF(O145="Breedte",$K145-SUM(P$8:P144),IF(O144="Breedte",1-SUM(P$8:P144)," "))))</f>
        <v xml:space="preserve"> </v>
      </c>
      <c r="Q145" s="57" t="str">
        <f t="shared" si="67"/>
        <v/>
      </c>
      <c r="R145" s="180">
        <f t="shared" si="53"/>
        <v>163</v>
      </c>
      <c r="S145" s="12">
        <f t="shared" si="62"/>
        <v>93</v>
      </c>
      <c r="T145" s="18">
        <f t="shared" si="54"/>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5"/>
        <v>1</v>
      </c>
      <c r="Z145" s="12">
        <f t="shared" si="56"/>
        <v>1</v>
      </c>
      <c r="AA145" s="12">
        <f t="shared" si="57"/>
        <v>1</v>
      </c>
      <c r="AB145" s="12">
        <f t="shared" si="58"/>
        <v>1</v>
      </c>
      <c r="AD145" s="12">
        <f t="shared" si="63"/>
        <v>93</v>
      </c>
      <c r="AE145" s="18">
        <f t="shared" si="59"/>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60"/>
        <v>1</v>
      </c>
      <c r="AK145" s="12">
        <f t="shared" si="64"/>
        <v>1</v>
      </c>
      <c r="AL145" s="12">
        <f t="shared" si="65"/>
        <v>1</v>
      </c>
      <c r="AM145" s="12">
        <f t="shared" si="66"/>
        <v>1</v>
      </c>
    </row>
    <row r="146" spans="1:39" ht="12" customHeight="1" x14ac:dyDescent="0.25">
      <c r="A146" s="5">
        <f t="shared" si="47"/>
        <v>0</v>
      </c>
      <c r="B146" s="5">
        <f t="shared" si="48"/>
        <v>0</v>
      </c>
      <c r="C146" s="14">
        <f t="shared" si="61"/>
        <v>92</v>
      </c>
      <c r="F146" s="242">
        <f>VLOOKUP(C146,Blad1!$A:$D,4,0)</f>
        <v>162</v>
      </c>
      <c r="G146" s="67" t="str">
        <f t="shared" si="49"/>
        <v/>
      </c>
      <c r="H146" s="4" t="str">
        <f>IF(G146="I",$K146,IF(G146="II",$K146-SUM(H$8:H145),IF(G146="III",$K146-SUM(H$8:H145),IF(G146="IV",$K146-SUM(H$8:H145),IF(G146="V",1-SUM(H$8:H145)," ")))))</f>
        <v xml:space="preserve"> </v>
      </c>
      <c r="I146" s="68" t="str">
        <f t="shared" si="50"/>
        <v/>
      </c>
      <c r="J146" s="43" t="str">
        <f>IF(I146="A",$K146,IF(I146="B",$K146-SUM(J$8:J145),IF(I146="C",$K146-SUM(J$8:J145),IF(I146="D",$K146-SUM(J$8:J145),IF(I146="E",1-SUM(J$8:J145)," ")))))</f>
        <v xml:space="preserve"> </v>
      </c>
      <c r="K146" s="1">
        <f>IF(C$4=0,0,(SUM(D$8:D146)/C$4))</f>
        <v>0</v>
      </c>
      <c r="L146" s="9" t="str">
        <f t="shared" si="51"/>
        <v xml:space="preserve"> </v>
      </c>
      <c r="M146" s="2" t="str">
        <f>IF(U146=2,K146,IF(W146=2,K146-SUM(M$8:M145),IF(X146=2,K146-SUM(M$8:M145),IF(X145=2,1-SUM(M$8:M145)," "))))</f>
        <v xml:space="preserve"> </v>
      </c>
      <c r="N146" s="1" t="str">
        <f t="shared" si="52"/>
        <v xml:space="preserve"> </v>
      </c>
      <c r="P146" s="3" t="str">
        <f>IF(O146="Plus",$K146,IF(O146="Basis",$K146-SUM(P$8:P145),IF(O146="Breedte",$K146-SUM(P$8:P145),IF(O145="Breedte",1-SUM(P$8:P145)," "))))</f>
        <v xml:space="preserve"> </v>
      </c>
      <c r="Q146" s="57" t="str">
        <f t="shared" si="67"/>
        <v/>
      </c>
      <c r="R146" s="180">
        <f t="shared" si="53"/>
        <v>162</v>
      </c>
      <c r="S146" s="12">
        <f t="shared" si="62"/>
        <v>92</v>
      </c>
      <c r="T146" s="18">
        <f t="shared" si="54"/>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5"/>
        <v>1</v>
      </c>
      <c r="Z146" s="12">
        <f t="shared" si="56"/>
        <v>1</v>
      </c>
      <c r="AA146" s="12">
        <f t="shared" si="57"/>
        <v>1</v>
      </c>
      <c r="AB146" s="12">
        <f t="shared" si="58"/>
        <v>1</v>
      </c>
      <c r="AD146" s="12">
        <f t="shared" si="63"/>
        <v>92</v>
      </c>
      <c r="AE146" s="18">
        <f t="shared" si="59"/>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60"/>
        <v>1</v>
      </c>
      <c r="AK146" s="12">
        <f t="shared" si="64"/>
        <v>1</v>
      </c>
      <c r="AL146" s="12">
        <f t="shared" si="65"/>
        <v>1</v>
      </c>
      <c r="AM146" s="12">
        <f t="shared" si="66"/>
        <v>1</v>
      </c>
    </row>
    <row r="147" spans="1:39" ht="12" customHeight="1" x14ac:dyDescent="0.25">
      <c r="A147" s="5">
        <f t="shared" si="47"/>
        <v>0</v>
      </c>
      <c r="B147" s="5">
        <f t="shared" si="48"/>
        <v>0</v>
      </c>
      <c r="C147" s="14">
        <f t="shared" si="61"/>
        <v>91</v>
      </c>
      <c r="F147" s="242">
        <f>VLOOKUP(C147,Blad1!$A:$D,4,0)</f>
        <v>162</v>
      </c>
      <c r="G147" s="67" t="str">
        <f t="shared" si="49"/>
        <v/>
      </c>
      <c r="H147" s="4" t="str">
        <f>IF(G147="I",$K147,IF(G147="II",$K147-SUM(H$8:H146),IF(G147="III",$K147-SUM(H$8:H146),IF(G147="IV",$K147-SUM(H$8:H146),IF(G147="V",1-SUM(H$8:H146)," ")))))</f>
        <v xml:space="preserve"> </v>
      </c>
      <c r="I147" s="68" t="str">
        <f t="shared" si="50"/>
        <v/>
      </c>
      <c r="J147" s="43" t="str">
        <f>IF(I147="A",$K147,IF(I147="B",$K147-SUM(J$8:J146),IF(I147="C",$K147-SUM(J$8:J146),IF(I147="D",$K147-SUM(J$8:J146),IF(I147="E",1-SUM(J$8:J146)," ")))))</f>
        <v xml:space="preserve"> </v>
      </c>
      <c r="K147" s="1">
        <f>IF(C$4=0,0,(SUM(D$8:D147)/C$4))</f>
        <v>0</v>
      </c>
      <c r="L147" s="9" t="str">
        <f t="shared" si="51"/>
        <v xml:space="preserve"> </v>
      </c>
      <c r="M147" s="2" t="str">
        <f>IF(U147=2,K147,IF(W147=2,K147-SUM(M$8:M146),IF(X147=2,K147-SUM(M$8:M146),IF(X146=2,1-SUM(M$8:M146)," "))))</f>
        <v xml:space="preserve"> </v>
      </c>
      <c r="N147" s="1" t="str">
        <f t="shared" si="52"/>
        <v xml:space="preserve"> </v>
      </c>
      <c r="P147" s="3" t="str">
        <f>IF(O147="Plus",$K147,IF(O147="Basis",$K147-SUM(P$8:P146),IF(O147="Breedte",$K147-SUM(P$8:P146),IF(O146="Breedte",1-SUM(P$8:P146)," "))))</f>
        <v xml:space="preserve"> </v>
      </c>
      <c r="Q147" s="57" t="str">
        <f t="shared" si="67"/>
        <v/>
      </c>
      <c r="R147" s="180">
        <f t="shared" si="53"/>
        <v>162</v>
      </c>
      <c r="S147" s="12">
        <f t="shared" si="62"/>
        <v>91</v>
      </c>
      <c r="T147" s="18">
        <f t="shared" si="54"/>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5"/>
        <v>1</v>
      </c>
      <c r="Z147" s="12">
        <f t="shared" si="56"/>
        <v>1</v>
      </c>
      <c r="AA147" s="12">
        <f t="shared" si="57"/>
        <v>1</v>
      </c>
      <c r="AB147" s="12">
        <f t="shared" si="58"/>
        <v>1</v>
      </c>
      <c r="AD147" s="12">
        <f t="shared" si="63"/>
        <v>91</v>
      </c>
      <c r="AE147" s="18">
        <f t="shared" si="59"/>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60"/>
        <v>1</v>
      </c>
      <c r="AK147" s="12">
        <f t="shared" si="64"/>
        <v>1</v>
      </c>
      <c r="AL147" s="12">
        <f t="shared" si="65"/>
        <v>1</v>
      </c>
      <c r="AM147" s="12">
        <f t="shared" si="66"/>
        <v>1</v>
      </c>
    </row>
    <row r="148" spans="1:39" ht="12" customHeight="1" x14ac:dyDescent="0.25">
      <c r="A148" s="5">
        <f t="shared" si="47"/>
        <v>0</v>
      </c>
      <c r="B148" s="5">
        <f t="shared" si="48"/>
        <v>0</v>
      </c>
      <c r="C148" s="14">
        <f t="shared" si="61"/>
        <v>90</v>
      </c>
      <c r="F148" s="242">
        <f>VLOOKUP(C148,Blad1!$A:$D,4,0)</f>
        <v>161</v>
      </c>
      <c r="G148" s="67" t="str">
        <f t="shared" si="49"/>
        <v/>
      </c>
      <c r="H148" s="4" t="str">
        <f>IF(G148="I",$K148,IF(G148="II",$K148-SUM(H$8:H147),IF(G148="III",$K148-SUM(H$8:H147),IF(G148="IV",$K148-SUM(H$8:H147),IF(G148="V",1-SUM(H$8:H147)," ")))))</f>
        <v xml:space="preserve"> </v>
      </c>
      <c r="I148" s="68" t="str">
        <f t="shared" si="50"/>
        <v/>
      </c>
      <c r="J148" s="43" t="str">
        <f>IF(I148="A",$K148,IF(I148="B",$K148-SUM(J$8:J147),IF(I148="C",$K148-SUM(J$8:J147),IF(I148="D",$K148-SUM(J$8:J147),IF(I148="E",1-SUM(J$8:J147)," ")))))</f>
        <v xml:space="preserve"> </v>
      </c>
      <c r="K148" s="1">
        <f>IF(C$4=0,0,(SUM(D$8:D148)/C$4))</f>
        <v>0</v>
      </c>
      <c r="L148" s="9" t="str">
        <f t="shared" si="51"/>
        <v xml:space="preserve"> </v>
      </c>
      <c r="M148" s="2" t="str">
        <f>IF(U148=2,K148,IF(W148=2,K148-SUM(M$8:M147),IF(X148=2,K148-SUM(M$8:M147),IF(X147=2,1-SUM(M$8:M147)," "))))</f>
        <v xml:space="preserve"> </v>
      </c>
      <c r="N148" s="1" t="str">
        <f t="shared" si="52"/>
        <v xml:space="preserve"> </v>
      </c>
      <c r="P148" s="3" t="str">
        <f>IF(O148="Plus",$K148,IF(O148="Basis",$K148-SUM(P$8:P147),IF(O148="Breedte",$K148-SUM(P$8:P147),IF(O147="Breedte",1-SUM(P$8:P147)," "))))</f>
        <v xml:space="preserve"> </v>
      </c>
      <c r="Q148" s="57" t="str">
        <f t="shared" si="67"/>
        <v/>
      </c>
      <c r="R148" s="180">
        <f t="shared" si="53"/>
        <v>161</v>
      </c>
      <c r="S148" s="12">
        <f t="shared" si="62"/>
        <v>90</v>
      </c>
      <c r="T148" s="18">
        <f t="shared" si="54"/>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5"/>
        <v>1</v>
      </c>
      <c r="Z148" s="12">
        <f t="shared" si="56"/>
        <v>1</v>
      </c>
      <c r="AA148" s="12">
        <f t="shared" si="57"/>
        <v>1</v>
      </c>
      <c r="AB148" s="12">
        <f t="shared" si="58"/>
        <v>1</v>
      </c>
      <c r="AD148" s="12">
        <f t="shared" si="63"/>
        <v>90</v>
      </c>
      <c r="AE148" s="18">
        <f t="shared" si="59"/>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60"/>
        <v>1</v>
      </c>
      <c r="AK148" s="12">
        <f t="shared" si="64"/>
        <v>1</v>
      </c>
      <c r="AL148" s="12">
        <f t="shared" si="65"/>
        <v>1</v>
      </c>
      <c r="AM148" s="12">
        <f t="shared" si="66"/>
        <v>1</v>
      </c>
    </row>
    <row r="149" spans="1:39" ht="12" customHeight="1" x14ac:dyDescent="0.25">
      <c r="A149" s="5">
        <f t="shared" si="47"/>
        <v>0</v>
      </c>
      <c r="B149" s="5">
        <f t="shared" si="48"/>
        <v>0</v>
      </c>
      <c r="C149" s="14">
        <f t="shared" si="61"/>
        <v>89</v>
      </c>
      <c r="F149" s="242">
        <f>VLOOKUP(C149,Blad1!$A:$D,4,0)</f>
        <v>161</v>
      </c>
      <c r="G149" s="67" t="str">
        <f t="shared" si="49"/>
        <v/>
      </c>
      <c r="H149" s="4" t="str">
        <f>IF(G149="I",$K149,IF(G149="II",$K149-SUM(H$8:H148),IF(G149="III",$K149-SUM(H$8:H148),IF(G149="IV",$K149-SUM(H$8:H148),IF(G149="V",1-SUM(H$8:H148)," ")))))</f>
        <v xml:space="preserve"> </v>
      </c>
      <c r="I149" s="68" t="str">
        <f t="shared" si="50"/>
        <v/>
      </c>
      <c r="J149" s="43" t="str">
        <f>IF(I149="A",$K149,IF(I149="B",$K149-SUM(J$8:J148),IF(I149="C",$K149-SUM(J$8:J148),IF(I149="D",$K149-SUM(J$8:J148),IF(I149="E",1-SUM(J$8:J148)," ")))))</f>
        <v xml:space="preserve"> </v>
      </c>
      <c r="K149" s="1">
        <f>IF(C$4=0,0,(SUM(D$8:D149)/C$4))</f>
        <v>0</v>
      </c>
      <c r="L149" s="9" t="str">
        <f t="shared" si="51"/>
        <v xml:space="preserve"> </v>
      </c>
      <c r="M149" s="2" t="str">
        <f>IF(U149=2,K149,IF(W149=2,K149-SUM(M$8:M148),IF(X149=2,K149-SUM(M$8:M148),IF(X148=2,1-SUM(M$8:M148)," "))))</f>
        <v xml:space="preserve"> </v>
      </c>
      <c r="N149" s="1" t="str">
        <f t="shared" si="52"/>
        <v xml:space="preserve"> </v>
      </c>
      <c r="P149" s="3" t="str">
        <f>IF(O149="Plus",$K149,IF(O149="Basis",$K149-SUM(P$8:P148),IF(O149="Breedte",$K149-SUM(P$8:P148),IF(O148="Breedte",1-SUM(P$8:P148)," "))))</f>
        <v xml:space="preserve"> </v>
      </c>
      <c r="Q149" s="57" t="str">
        <f t="shared" si="67"/>
        <v/>
      </c>
      <c r="R149" s="180">
        <f t="shared" si="53"/>
        <v>161</v>
      </c>
      <c r="S149" s="12">
        <f t="shared" si="62"/>
        <v>89</v>
      </c>
      <c r="T149" s="18">
        <f t="shared" si="54"/>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5"/>
        <v>1</v>
      </c>
      <c r="Z149" s="12">
        <f t="shared" si="56"/>
        <v>1</v>
      </c>
      <c r="AA149" s="12">
        <f t="shared" si="57"/>
        <v>1</v>
      </c>
      <c r="AB149" s="12">
        <f t="shared" si="58"/>
        <v>1</v>
      </c>
      <c r="AD149" s="12">
        <f t="shared" si="63"/>
        <v>89</v>
      </c>
      <c r="AE149" s="18">
        <f t="shared" si="59"/>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60"/>
        <v>1</v>
      </c>
      <c r="AK149" s="12">
        <f t="shared" si="64"/>
        <v>1</v>
      </c>
      <c r="AL149" s="12">
        <f t="shared" si="65"/>
        <v>1</v>
      </c>
      <c r="AM149" s="12">
        <f t="shared" si="66"/>
        <v>1</v>
      </c>
    </row>
    <row r="150" spans="1:39" ht="12" customHeight="1" x14ac:dyDescent="0.25">
      <c r="A150" s="5">
        <f t="shared" si="47"/>
        <v>0</v>
      </c>
      <c r="B150" s="5">
        <f t="shared" si="48"/>
        <v>0</v>
      </c>
      <c r="C150" s="14">
        <f t="shared" si="61"/>
        <v>88</v>
      </c>
      <c r="F150" s="242">
        <f>VLOOKUP(C150,Blad1!$A:$D,4,0)</f>
        <v>160</v>
      </c>
      <c r="G150" s="67" t="str">
        <f t="shared" si="49"/>
        <v/>
      </c>
      <c r="H150" s="4" t="str">
        <f>IF(G150="I",$K150,IF(G150="II",$K150-SUM(H$8:H149),IF(G150="III",$K150-SUM(H$8:H149),IF(G150="IV",$K150-SUM(H$8:H149),IF(G150="V",1-SUM(H$8:H149)," ")))))</f>
        <v xml:space="preserve"> </v>
      </c>
      <c r="I150" s="68" t="str">
        <f t="shared" si="50"/>
        <v/>
      </c>
      <c r="J150" s="43" t="str">
        <f>IF(I150="A",$K150,IF(I150="B",$K150-SUM(J$8:J149),IF(I150="C",$K150-SUM(J$8:J149),IF(I150="D",$K150-SUM(J$8:J149),IF(I150="E",1-SUM(J$8:J149)," ")))))</f>
        <v xml:space="preserve"> </v>
      </c>
      <c r="K150" s="1">
        <f>IF(C$4=0,0,(SUM(D$8:D150)/C$4))</f>
        <v>0</v>
      </c>
      <c r="L150" s="9" t="str">
        <f t="shared" si="51"/>
        <v xml:space="preserve"> </v>
      </c>
      <c r="M150" s="2" t="str">
        <f>IF(U150=2,K150,IF(W150=2,K150-SUM(M$8:M149),IF(X150=2,K150-SUM(M$8:M149),IF(X149=2,1-SUM(M$8:M149)," "))))</f>
        <v xml:space="preserve"> </v>
      </c>
      <c r="N150" s="1" t="str">
        <f t="shared" si="52"/>
        <v xml:space="preserve"> </v>
      </c>
      <c r="P150" s="3" t="str">
        <f>IF(O150="Plus",$K150,IF(O150="Basis",$K150-SUM(P$8:P149),IF(O150="Breedte",$K150-SUM(P$8:P149),IF(O149="Breedte",1-SUM(P$8:P149)," "))))</f>
        <v xml:space="preserve"> </v>
      </c>
      <c r="Q150" s="57" t="str">
        <f t="shared" si="67"/>
        <v/>
      </c>
      <c r="R150" s="180">
        <f t="shared" si="53"/>
        <v>160</v>
      </c>
      <c r="S150" s="12">
        <f t="shared" si="62"/>
        <v>88</v>
      </c>
      <c r="T150" s="18">
        <f t="shared" si="54"/>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5"/>
        <v>1</v>
      </c>
      <c r="Z150" s="12">
        <f t="shared" si="56"/>
        <v>1</v>
      </c>
      <c r="AA150" s="12">
        <f t="shared" si="57"/>
        <v>1</v>
      </c>
      <c r="AB150" s="12">
        <f t="shared" si="58"/>
        <v>1</v>
      </c>
      <c r="AD150" s="12">
        <f t="shared" si="63"/>
        <v>88</v>
      </c>
      <c r="AE150" s="18">
        <f t="shared" si="59"/>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60"/>
        <v>1</v>
      </c>
      <c r="AK150" s="12">
        <f t="shared" si="64"/>
        <v>1</v>
      </c>
      <c r="AL150" s="12">
        <f t="shared" si="65"/>
        <v>1</v>
      </c>
      <c r="AM150" s="12">
        <f t="shared" si="66"/>
        <v>1</v>
      </c>
    </row>
    <row r="151" spans="1:39" ht="12" customHeight="1" x14ac:dyDescent="0.25">
      <c r="A151" s="5">
        <f t="shared" si="47"/>
        <v>0</v>
      </c>
      <c r="B151" s="5">
        <f t="shared" si="48"/>
        <v>0</v>
      </c>
      <c r="C151" s="14">
        <f t="shared" si="61"/>
        <v>87</v>
      </c>
      <c r="F151" s="242">
        <f>VLOOKUP(C151,Blad1!$A:$D,4,0)</f>
        <v>160</v>
      </c>
      <c r="G151" s="67" t="str">
        <f t="shared" si="49"/>
        <v/>
      </c>
      <c r="H151" s="4" t="str">
        <f>IF(G151="I",$K151,IF(G151="II",$K151-SUM(H$8:H150),IF(G151="III",$K151-SUM(H$8:H150),IF(G151="IV",$K151-SUM(H$8:H150),IF(G151="V",1-SUM(H$8:H150)," ")))))</f>
        <v xml:space="preserve"> </v>
      </c>
      <c r="I151" s="68" t="str">
        <f t="shared" si="50"/>
        <v/>
      </c>
      <c r="J151" s="43" t="str">
        <f>IF(I151="A",$K151,IF(I151="B",$K151-SUM(J$8:J150),IF(I151="C",$K151-SUM(J$8:J150),IF(I151="D",$K151-SUM(J$8:J150),IF(I151="E",1-SUM(J$8:J150)," ")))))</f>
        <v xml:space="preserve"> </v>
      </c>
      <c r="K151" s="1">
        <f>IF(C$4=0,0,(SUM(D$8:D151)/C$4))</f>
        <v>0</v>
      </c>
      <c r="L151" s="9" t="str">
        <f t="shared" si="51"/>
        <v xml:space="preserve"> </v>
      </c>
      <c r="M151" s="2" t="str">
        <f>IF(U151=2,K151,IF(W151=2,K151-SUM(M$8:M150),IF(X151=2,K151-SUM(M$8:M150),IF(X150=2,1-SUM(M$8:M150)," "))))</f>
        <v xml:space="preserve"> </v>
      </c>
      <c r="N151" s="1" t="str">
        <f t="shared" si="52"/>
        <v xml:space="preserve"> </v>
      </c>
      <c r="P151" s="3" t="str">
        <f>IF(O151="Plus",$K151,IF(O151="Basis",$K151-SUM(P$8:P150),IF(O151="Breedte",$K151-SUM(P$8:P150),IF(O150="Breedte",1-SUM(P$8:P150)," "))))</f>
        <v xml:space="preserve"> </v>
      </c>
      <c r="Q151" s="57" t="str">
        <f t="shared" si="67"/>
        <v/>
      </c>
      <c r="R151" s="180">
        <f t="shared" si="53"/>
        <v>160</v>
      </c>
      <c r="S151" s="12">
        <f t="shared" si="62"/>
        <v>87</v>
      </c>
      <c r="T151" s="18">
        <f t="shared" si="54"/>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5"/>
        <v>1</v>
      </c>
      <c r="Z151" s="12">
        <f t="shared" si="56"/>
        <v>1</v>
      </c>
      <c r="AA151" s="12">
        <f t="shared" si="57"/>
        <v>1</v>
      </c>
      <c r="AB151" s="12">
        <f t="shared" si="58"/>
        <v>1</v>
      </c>
      <c r="AD151" s="12">
        <f t="shared" si="63"/>
        <v>87</v>
      </c>
      <c r="AE151" s="18">
        <f t="shared" si="59"/>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60"/>
        <v>1</v>
      </c>
      <c r="AK151" s="12">
        <f t="shared" si="64"/>
        <v>1</v>
      </c>
      <c r="AL151" s="12">
        <f t="shared" si="65"/>
        <v>1</v>
      </c>
      <c r="AM151" s="12">
        <f t="shared" si="66"/>
        <v>1</v>
      </c>
    </row>
    <row r="152" spans="1:39" ht="12" customHeight="1" x14ac:dyDescent="0.25">
      <c r="A152" s="5">
        <f t="shared" si="47"/>
        <v>0</v>
      </c>
      <c r="B152" s="5">
        <f t="shared" si="48"/>
        <v>0</v>
      </c>
      <c r="C152" s="14">
        <f t="shared" si="61"/>
        <v>86</v>
      </c>
      <c r="F152" s="242">
        <f>VLOOKUP(C152,Blad1!$A:$D,4,0)</f>
        <v>159</v>
      </c>
      <c r="G152" s="67" t="str">
        <f t="shared" si="49"/>
        <v/>
      </c>
      <c r="H152" s="4" t="str">
        <f>IF(G152="I",$K152,IF(G152="II",$K152-SUM(H$8:H151),IF(G152="III",$K152-SUM(H$8:H151),IF(G152="IV",$K152-SUM(H$8:H151),IF(G152="V",1-SUM(H$8:H151)," ")))))</f>
        <v xml:space="preserve"> </v>
      </c>
      <c r="I152" s="68" t="str">
        <f t="shared" si="50"/>
        <v/>
      </c>
      <c r="J152" s="43" t="str">
        <f>IF(I152="A",$K152,IF(I152="B",$K152-SUM(J$8:J151),IF(I152="C",$K152-SUM(J$8:J151),IF(I152="D",$K152-SUM(J$8:J151),IF(I152="E",1-SUM(J$8:J151)," ")))))</f>
        <v xml:space="preserve"> </v>
      </c>
      <c r="K152" s="1">
        <f>IF(C$4=0,0,(SUM(D$8:D152)/C$4))</f>
        <v>0</v>
      </c>
      <c r="L152" s="9" t="str">
        <f t="shared" si="51"/>
        <v xml:space="preserve"> </v>
      </c>
      <c r="M152" s="2" t="str">
        <f>IF(U152=2,K152,IF(W152=2,K152-SUM(M$8:M151),IF(X152=2,K152-SUM(M$8:M151),IF(X151=2,1-SUM(M$8:M151)," "))))</f>
        <v xml:space="preserve"> </v>
      </c>
      <c r="N152" s="1" t="str">
        <f t="shared" si="52"/>
        <v xml:space="preserve"> </v>
      </c>
      <c r="P152" s="3" t="str">
        <f>IF(O152="Plus",$K152,IF(O152="Basis",$K152-SUM(P$8:P151),IF(O152="Breedte",$K152-SUM(P$8:P151),IF(O151="Breedte",1-SUM(P$8:P151)," "))))</f>
        <v xml:space="preserve"> </v>
      </c>
      <c r="Q152" s="57" t="str">
        <f t="shared" si="67"/>
        <v/>
      </c>
      <c r="R152" s="180">
        <f t="shared" si="53"/>
        <v>159</v>
      </c>
      <c r="S152" s="12">
        <f t="shared" si="62"/>
        <v>86</v>
      </c>
      <c r="T152" s="18">
        <f t="shared" si="54"/>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5"/>
        <v>1</v>
      </c>
      <c r="Z152" s="12">
        <f t="shared" si="56"/>
        <v>1</v>
      </c>
      <c r="AA152" s="12">
        <f t="shared" si="57"/>
        <v>1</v>
      </c>
      <c r="AB152" s="12">
        <f t="shared" si="58"/>
        <v>1</v>
      </c>
      <c r="AD152" s="12">
        <f t="shared" si="63"/>
        <v>86</v>
      </c>
      <c r="AE152" s="18">
        <f t="shared" si="59"/>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60"/>
        <v>1</v>
      </c>
      <c r="AK152" s="12">
        <f t="shared" si="64"/>
        <v>1</v>
      </c>
      <c r="AL152" s="12">
        <f t="shared" si="65"/>
        <v>1</v>
      </c>
      <c r="AM152" s="12">
        <f t="shared" si="66"/>
        <v>1</v>
      </c>
    </row>
    <row r="153" spans="1:39" ht="12" customHeight="1" x14ac:dyDescent="0.25">
      <c r="A153" s="5">
        <f t="shared" si="47"/>
        <v>0</v>
      </c>
      <c r="B153" s="5">
        <f t="shared" si="48"/>
        <v>0</v>
      </c>
      <c r="C153" s="14">
        <f t="shared" si="61"/>
        <v>85</v>
      </c>
      <c r="F153" s="242">
        <f>VLOOKUP(C153,Blad1!$A:$D,4,0)</f>
        <v>158</v>
      </c>
      <c r="G153" s="67" t="str">
        <f t="shared" si="49"/>
        <v/>
      </c>
      <c r="H153" s="4" t="str">
        <f>IF(G153="I",$K153,IF(G153="II",$K153-SUM(H$8:H152),IF(G153="III",$K153-SUM(H$8:H152),IF(G153="IV",$K153-SUM(H$8:H152),IF(G153="V",1-SUM(H$8:H152)," ")))))</f>
        <v xml:space="preserve"> </v>
      </c>
      <c r="I153" s="68" t="str">
        <f t="shared" si="50"/>
        <v/>
      </c>
      <c r="J153" s="43" t="str">
        <f>IF(I153="A",$K153,IF(I153="B",$K153-SUM(J$8:J152),IF(I153="C",$K153-SUM(J$8:J152),IF(I153="D",$K153-SUM(J$8:J152),IF(I153="E",1-SUM(J$8:J152)," ")))))</f>
        <v xml:space="preserve"> </v>
      </c>
      <c r="K153" s="1">
        <f>IF(C$4=0,0,(SUM(D$8:D153)/C$4))</f>
        <v>0</v>
      </c>
      <c r="L153" s="9" t="str">
        <f t="shared" si="51"/>
        <v xml:space="preserve"> </v>
      </c>
      <c r="M153" s="2" t="str">
        <f>IF(U153=2,K153,IF(W153=2,K153-SUM(M$8:M152),IF(X153=2,K153-SUM(M$8:M152),IF(X152=2,1-SUM(M$8:M152)," "))))</f>
        <v xml:space="preserve"> </v>
      </c>
      <c r="N153" s="1" t="str">
        <f t="shared" si="52"/>
        <v xml:space="preserve"> </v>
      </c>
      <c r="P153" s="3" t="str">
        <f>IF(O153="Plus",$K153,IF(O153="Basis",$K153-SUM(P$8:P152),IF(O153="Breedte",$K153-SUM(P$8:P152),IF(O152="Breedte",1-SUM(P$8:P152)," "))))</f>
        <v xml:space="preserve"> </v>
      </c>
      <c r="Q153" s="57" t="str">
        <f t="shared" si="67"/>
        <v/>
      </c>
      <c r="R153" s="180">
        <f t="shared" si="53"/>
        <v>158</v>
      </c>
      <c r="S153" s="12">
        <f t="shared" si="62"/>
        <v>85</v>
      </c>
      <c r="T153" s="18">
        <f t="shared" si="54"/>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5"/>
        <v>1</v>
      </c>
      <c r="Z153" s="12">
        <f t="shared" si="56"/>
        <v>1</v>
      </c>
      <c r="AA153" s="12">
        <f t="shared" si="57"/>
        <v>1</v>
      </c>
      <c r="AB153" s="12">
        <f t="shared" si="58"/>
        <v>1</v>
      </c>
      <c r="AD153" s="12">
        <f t="shared" si="63"/>
        <v>85</v>
      </c>
      <c r="AE153" s="18">
        <f t="shared" si="59"/>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60"/>
        <v>1</v>
      </c>
      <c r="AK153" s="12">
        <f t="shared" si="64"/>
        <v>1</v>
      </c>
      <c r="AL153" s="12">
        <f t="shared" si="65"/>
        <v>1</v>
      </c>
      <c r="AM153" s="12">
        <f t="shared" si="66"/>
        <v>1</v>
      </c>
    </row>
    <row r="154" spans="1:39" ht="12" customHeight="1" x14ac:dyDescent="0.25">
      <c r="A154" s="5">
        <f t="shared" si="47"/>
        <v>0</v>
      </c>
      <c r="B154" s="5">
        <f t="shared" si="48"/>
        <v>0</v>
      </c>
      <c r="C154" s="14">
        <f t="shared" si="61"/>
        <v>84</v>
      </c>
      <c r="F154" s="242">
        <f>VLOOKUP(C154,Blad1!$A:$D,4,0)</f>
        <v>158</v>
      </c>
      <c r="G154" s="67" t="str">
        <f t="shared" si="49"/>
        <v/>
      </c>
      <c r="H154" s="4" t="str">
        <f>IF(G154="I",$K154,IF(G154="II",$K154-SUM(H$8:H153),IF(G154="III",$K154-SUM(H$8:H153),IF(G154="IV",$K154-SUM(H$8:H153),IF(G154="V",1-SUM(H$8:H153)," ")))))</f>
        <v xml:space="preserve"> </v>
      </c>
      <c r="I154" s="68" t="str">
        <f t="shared" si="50"/>
        <v/>
      </c>
      <c r="J154" s="43" t="str">
        <f>IF(I154="A",$K154,IF(I154="B",$K154-SUM(J$8:J153),IF(I154="C",$K154-SUM(J$8:J153),IF(I154="D",$K154-SUM(J$8:J153),IF(I154="E",1-SUM(J$8:J153)," ")))))</f>
        <v xml:space="preserve"> </v>
      </c>
      <c r="K154" s="1">
        <f>IF(C$4=0,0,(SUM(D$8:D154)/C$4))</f>
        <v>0</v>
      </c>
      <c r="L154" s="9" t="str">
        <f t="shared" si="51"/>
        <v xml:space="preserve"> </v>
      </c>
      <c r="M154" s="2" t="str">
        <f>IF(U154=2,K154,IF(W154=2,K154-SUM(M$8:M153),IF(X154=2,K154-SUM(M$8:M153),IF(X153=2,1-SUM(M$8:M153)," "))))</f>
        <v xml:space="preserve"> </v>
      </c>
      <c r="N154" s="1" t="str">
        <f t="shared" si="52"/>
        <v xml:space="preserve"> </v>
      </c>
      <c r="P154" s="3" t="str">
        <f>IF(O154="Plus",$K154,IF(O154="Basis",$K154-SUM(P$8:P153),IF(O154="Breedte",$K154-SUM(P$8:P153),IF(O153="Breedte",1-SUM(P$8:P153)," "))))</f>
        <v xml:space="preserve"> </v>
      </c>
      <c r="Q154" s="57" t="str">
        <f t="shared" si="67"/>
        <v/>
      </c>
      <c r="R154" s="180">
        <f t="shared" si="53"/>
        <v>158</v>
      </c>
      <c r="S154" s="12">
        <f t="shared" si="62"/>
        <v>84</v>
      </c>
      <c r="T154" s="18">
        <f t="shared" si="54"/>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5"/>
        <v>1</v>
      </c>
      <c r="Z154" s="12">
        <f t="shared" si="56"/>
        <v>1</v>
      </c>
      <c r="AA154" s="12">
        <f t="shared" si="57"/>
        <v>1</v>
      </c>
      <c r="AB154" s="12">
        <f t="shared" si="58"/>
        <v>1</v>
      </c>
      <c r="AD154" s="12">
        <f t="shared" si="63"/>
        <v>84</v>
      </c>
      <c r="AE154" s="18">
        <f t="shared" si="59"/>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60"/>
        <v>1</v>
      </c>
      <c r="AK154" s="12">
        <f t="shared" si="64"/>
        <v>1</v>
      </c>
      <c r="AL154" s="12">
        <f t="shared" si="65"/>
        <v>1</v>
      </c>
      <c r="AM154" s="12">
        <f t="shared" si="66"/>
        <v>1</v>
      </c>
    </row>
    <row r="155" spans="1:39" ht="12" customHeight="1" x14ac:dyDescent="0.25">
      <c r="A155" s="5">
        <f t="shared" si="47"/>
        <v>0</v>
      </c>
      <c r="B155" s="5">
        <f t="shared" si="48"/>
        <v>0</v>
      </c>
      <c r="C155" s="14">
        <f t="shared" si="61"/>
        <v>83</v>
      </c>
      <c r="F155" s="242">
        <f>VLOOKUP(C155,Blad1!$A:$D,4,0)</f>
        <v>157</v>
      </c>
      <c r="G155" s="67" t="str">
        <f t="shared" si="49"/>
        <v/>
      </c>
      <c r="H155" s="4" t="str">
        <f>IF(G155="I",$K155,IF(G155="II",$K155-SUM(H$8:H154),IF(G155="III",$K155-SUM(H$8:H154),IF(G155="IV",$K155-SUM(H$8:H154),IF(G155="V",1-SUM(H$8:H154)," ")))))</f>
        <v xml:space="preserve"> </v>
      </c>
      <c r="I155" s="68" t="str">
        <f t="shared" si="50"/>
        <v/>
      </c>
      <c r="J155" s="43" t="str">
        <f>IF(I155="A",$K155,IF(I155="B",$K155-SUM(J$8:J154),IF(I155="C",$K155-SUM(J$8:J154),IF(I155="D",$K155-SUM(J$8:J154),IF(I155="E",1-SUM(J$8:J154)," ")))))</f>
        <v xml:space="preserve"> </v>
      </c>
      <c r="K155" s="1">
        <f>IF(C$4=0,0,(SUM(D$8:D155)/C$4))</f>
        <v>0</v>
      </c>
      <c r="L155" s="9" t="str">
        <f t="shared" si="51"/>
        <v xml:space="preserve"> </v>
      </c>
      <c r="M155" s="2" t="str">
        <f>IF(U155=2,K155,IF(W155=2,K155-SUM(M$8:M154),IF(X155=2,K155-SUM(M$8:M154),IF(X154=2,1-SUM(M$8:M154)," "))))</f>
        <v xml:space="preserve"> </v>
      </c>
      <c r="N155" s="1" t="str">
        <f t="shared" si="52"/>
        <v xml:space="preserve"> </v>
      </c>
      <c r="P155" s="3" t="str">
        <f>IF(O155="Plus",$K155,IF(O155="Basis",$K155-SUM(P$8:P154),IF(O155="Breedte",$K155-SUM(P$8:P154),IF(O154="Breedte",1-SUM(P$8:P154)," "))))</f>
        <v xml:space="preserve"> </v>
      </c>
      <c r="Q155" s="57" t="str">
        <f t="shared" si="67"/>
        <v/>
      </c>
      <c r="R155" s="180">
        <f t="shared" si="53"/>
        <v>157</v>
      </c>
      <c r="S155" s="12">
        <f t="shared" si="62"/>
        <v>83</v>
      </c>
      <c r="T155" s="18">
        <f t="shared" si="54"/>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5"/>
        <v>1</v>
      </c>
      <c r="Z155" s="12">
        <f t="shared" si="56"/>
        <v>1</v>
      </c>
      <c r="AA155" s="12">
        <f t="shared" si="57"/>
        <v>1</v>
      </c>
      <c r="AB155" s="12">
        <f t="shared" si="58"/>
        <v>1</v>
      </c>
      <c r="AD155" s="12">
        <f t="shared" si="63"/>
        <v>83</v>
      </c>
      <c r="AE155" s="18">
        <f t="shared" si="59"/>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60"/>
        <v>1</v>
      </c>
      <c r="AK155" s="12">
        <f t="shared" si="64"/>
        <v>1</v>
      </c>
      <c r="AL155" s="12">
        <f t="shared" si="65"/>
        <v>1</v>
      </c>
      <c r="AM155" s="12">
        <f t="shared" si="66"/>
        <v>1</v>
      </c>
    </row>
    <row r="156" spans="1:39" ht="12" customHeight="1" x14ac:dyDescent="0.25">
      <c r="A156" s="5">
        <f t="shared" si="47"/>
        <v>0</v>
      </c>
      <c r="B156" s="5">
        <f t="shared" si="48"/>
        <v>0</v>
      </c>
      <c r="C156" s="14">
        <f t="shared" si="61"/>
        <v>82</v>
      </c>
      <c r="F156" s="242">
        <f>VLOOKUP(C156,Blad1!$A:$D,4,0)</f>
        <v>157</v>
      </c>
      <c r="G156" s="67" t="str">
        <f t="shared" si="49"/>
        <v/>
      </c>
      <c r="H156" s="4" t="str">
        <f>IF(G156="I",$K156,IF(G156="II",$K156-SUM(H$8:H155),IF(G156="III",$K156-SUM(H$8:H155),IF(G156="IV",$K156-SUM(H$8:H155),IF(G156="V",1-SUM(H$8:H155)," ")))))</f>
        <v xml:space="preserve"> </v>
      </c>
      <c r="I156" s="68" t="str">
        <f t="shared" si="50"/>
        <v/>
      </c>
      <c r="J156" s="43" t="str">
        <f>IF(I156="A",$K156,IF(I156="B",$K156-SUM(J$8:J155),IF(I156="C",$K156-SUM(J$8:J155),IF(I156="D",$K156-SUM(J$8:J155),IF(I156="E",1-SUM(J$8:J155)," ")))))</f>
        <v xml:space="preserve"> </v>
      </c>
      <c r="K156" s="1">
        <f>IF(C$4=0,0,(SUM(D$8:D156)/C$4))</f>
        <v>0</v>
      </c>
      <c r="L156" s="9" t="str">
        <f t="shared" si="51"/>
        <v xml:space="preserve"> </v>
      </c>
      <c r="M156" s="2" t="str">
        <f>IF(U156=2,K156,IF(W156=2,K156-SUM(M$8:M155),IF(X156=2,K156-SUM(M$8:M155),IF(X155=2,1-SUM(M$8:M155)," "))))</f>
        <v xml:space="preserve"> </v>
      </c>
      <c r="N156" s="1" t="str">
        <f t="shared" si="52"/>
        <v xml:space="preserve"> </v>
      </c>
      <c r="P156" s="3" t="str">
        <f>IF(O156="Plus",$K156,IF(O156="Basis",$K156-SUM(P$8:P155),IF(O156="Breedte",$K156-SUM(P$8:P155),IF(O155="Breedte",1-SUM(P$8:P155)," "))))</f>
        <v xml:space="preserve"> </v>
      </c>
      <c r="Q156" s="57" t="str">
        <f t="shared" si="67"/>
        <v/>
      </c>
      <c r="R156" s="180">
        <f t="shared" si="53"/>
        <v>157</v>
      </c>
      <c r="S156" s="12">
        <f t="shared" si="62"/>
        <v>82</v>
      </c>
      <c r="T156" s="18">
        <f t="shared" si="54"/>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5"/>
        <v>1</v>
      </c>
      <c r="Z156" s="12">
        <f t="shared" si="56"/>
        <v>1</v>
      </c>
      <c r="AA156" s="12">
        <f t="shared" si="57"/>
        <v>1</v>
      </c>
      <c r="AB156" s="12">
        <f t="shared" si="58"/>
        <v>1</v>
      </c>
      <c r="AD156" s="12">
        <f t="shared" si="63"/>
        <v>82</v>
      </c>
      <c r="AE156" s="18">
        <f t="shared" si="59"/>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60"/>
        <v>1</v>
      </c>
      <c r="AK156" s="12">
        <f t="shared" si="64"/>
        <v>1</v>
      </c>
      <c r="AL156" s="12">
        <f t="shared" si="65"/>
        <v>1</v>
      </c>
      <c r="AM156" s="12">
        <f t="shared" si="66"/>
        <v>1</v>
      </c>
    </row>
    <row r="157" spans="1:39" ht="12" customHeight="1" x14ac:dyDescent="0.25">
      <c r="A157" s="5">
        <f t="shared" si="47"/>
        <v>0</v>
      </c>
      <c r="B157" s="5">
        <f t="shared" si="48"/>
        <v>0</v>
      </c>
      <c r="C157" s="14">
        <f t="shared" si="61"/>
        <v>81</v>
      </c>
      <c r="F157" s="242">
        <f>VLOOKUP(C157,Blad1!$A:$D,4,0)</f>
        <v>156</v>
      </c>
      <c r="G157" s="67" t="str">
        <f t="shared" si="49"/>
        <v/>
      </c>
      <c r="H157" s="4" t="str">
        <f>IF(G157="I",$K157,IF(G157="II",$K157-SUM(H$8:H156),IF(G157="III",$K157-SUM(H$8:H156),IF(G157="IV",$K157-SUM(H$8:H156),IF(G157="V",1-SUM(H$8:H156)," ")))))</f>
        <v xml:space="preserve"> </v>
      </c>
      <c r="I157" s="68" t="str">
        <f t="shared" si="50"/>
        <v/>
      </c>
      <c r="J157" s="43" t="str">
        <f>IF(I157="A",$K157,IF(I157="B",$K157-SUM(J$8:J156),IF(I157="C",$K157-SUM(J$8:J156),IF(I157="D",$K157-SUM(J$8:J156),IF(I157="E",1-SUM(J$8:J156)," ")))))</f>
        <v xml:space="preserve"> </v>
      </c>
      <c r="K157" s="1">
        <f>IF(C$4=0,0,(SUM(D$8:D157)/C$4))</f>
        <v>0</v>
      </c>
      <c r="L157" s="9" t="str">
        <f t="shared" si="51"/>
        <v xml:space="preserve"> </v>
      </c>
      <c r="M157" s="2" t="str">
        <f>IF(U157=2,K157,IF(W157=2,K157-SUM(M$8:M156),IF(X157=2,K157-SUM(M$8:M156),IF(X156=2,1-SUM(M$8:M156)," "))))</f>
        <v xml:space="preserve"> </v>
      </c>
      <c r="N157" s="1" t="str">
        <f t="shared" si="52"/>
        <v xml:space="preserve"> </v>
      </c>
      <c r="P157" s="3" t="str">
        <f>IF(O157="Plus",$K157,IF(O157="Basis",$K157-SUM(P$8:P156),IF(O157="Breedte",$K157-SUM(P$8:P156),IF(O156="Breedte",1-SUM(P$8:P156)," "))))</f>
        <v xml:space="preserve"> </v>
      </c>
      <c r="Q157" s="57" t="str">
        <f t="shared" si="67"/>
        <v/>
      </c>
      <c r="R157" s="180">
        <f t="shared" si="53"/>
        <v>156</v>
      </c>
      <c r="S157" s="12">
        <f t="shared" si="62"/>
        <v>81</v>
      </c>
      <c r="T157" s="18">
        <f t="shared" si="54"/>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5"/>
        <v>1</v>
      </c>
      <c r="Z157" s="12">
        <f t="shared" si="56"/>
        <v>1</v>
      </c>
      <c r="AA157" s="12">
        <f t="shared" si="57"/>
        <v>1</v>
      </c>
      <c r="AB157" s="12">
        <f t="shared" si="58"/>
        <v>1</v>
      </c>
      <c r="AD157" s="12">
        <f t="shared" si="63"/>
        <v>81</v>
      </c>
      <c r="AE157" s="18">
        <f t="shared" si="59"/>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60"/>
        <v>1</v>
      </c>
      <c r="AK157" s="12">
        <f t="shared" si="64"/>
        <v>1</v>
      </c>
      <c r="AL157" s="12">
        <f t="shared" si="65"/>
        <v>1</v>
      </c>
      <c r="AM157" s="12">
        <f t="shared" si="66"/>
        <v>1</v>
      </c>
    </row>
    <row r="158" spans="1:39" ht="12" customHeight="1" x14ac:dyDescent="0.25">
      <c r="A158" s="5">
        <f t="shared" si="47"/>
        <v>0</v>
      </c>
      <c r="B158" s="5">
        <f t="shared" si="48"/>
        <v>0</v>
      </c>
      <c r="C158" s="14">
        <f t="shared" si="61"/>
        <v>80</v>
      </c>
      <c r="F158" s="242">
        <f>VLOOKUP(C158,Blad1!$A:$D,4,0)</f>
        <v>156</v>
      </c>
      <c r="G158" s="67" t="str">
        <f t="shared" si="49"/>
        <v/>
      </c>
      <c r="H158" s="4" t="str">
        <f>IF(G158="I",$K158,IF(G158="II",$K158-SUM(H$8:H157),IF(G158="III",$K158-SUM(H$8:H157),IF(G158="IV",$K158-SUM(H$8:H157),IF(G158="V",1-SUM(H$8:H157)," ")))))</f>
        <v xml:space="preserve"> </v>
      </c>
      <c r="I158" s="68" t="str">
        <f t="shared" si="50"/>
        <v/>
      </c>
      <c r="J158" s="43" t="str">
        <f>IF(I158="A",$K158,IF(I158="B",$K158-SUM(J$8:J157),IF(I158="C",$K158-SUM(J$8:J157),IF(I158="D",$K158-SUM(J$8:J157),IF(I158="E",1-SUM(J$8:J157)," ")))))</f>
        <v xml:space="preserve"> </v>
      </c>
      <c r="K158" s="1">
        <f>IF(C$4=0,0,(SUM(D$8:D158)/C$4))</f>
        <v>0</v>
      </c>
      <c r="L158" s="9" t="str">
        <f t="shared" si="51"/>
        <v xml:space="preserve"> </v>
      </c>
      <c r="M158" s="2" t="str">
        <f>IF(U158=2,K158,IF(W158=2,K158-SUM(M$8:M157),IF(X158=2,K158-SUM(M$8:M157),IF(X157=2,1-SUM(M$8:M157)," "))))</f>
        <v xml:space="preserve"> </v>
      </c>
      <c r="N158" s="1" t="str">
        <f t="shared" si="52"/>
        <v xml:space="preserve"> </v>
      </c>
      <c r="P158" s="3" t="str">
        <f>IF(O158="Plus",$K158,IF(O158="Basis",$K158-SUM(P$8:P157),IF(O158="Breedte",$K158-SUM(P$8:P157),IF(O157="Breedte",1-SUM(P$8:P157)," "))))</f>
        <v xml:space="preserve"> </v>
      </c>
      <c r="Q158" s="57" t="str">
        <f t="shared" si="67"/>
        <v/>
      </c>
      <c r="R158" s="180">
        <f t="shared" si="53"/>
        <v>156</v>
      </c>
      <c r="S158" s="12">
        <f t="shared" si="62"/>
        <v>80</v>
      </c>
      <c r="T158" s="18">
        <f t="shared" si="54"/>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5"/>
        <v>1</v>
      </c>
      <c r="Z158" s="12">
        <f t="shared" si="56"/>
        <v>1</v>
      </c>
      <c r="AA158" s="12">
        <f t="shared" si="57"/>
        <v>1</v>
      </c>
      <c r="AB158" s="12">
        <f t="shared" si="58"/>
        <v>1</v>
      </c>
      <c r="AD158" s="12">
        <f t="shared" si="63"/>
        <v>80</v>
      </c>
      <c r="AE158" s="18">
        <f t="shared" si="59"/>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60"/>
        <v>1</v>
      </c>
      <c r="AK158" s="12">
        <f t="shared" si="64"/>
        <v>1</v>
      </c>
      <c r="AL158" s="12">
        <f t="shared" si="65"/>
        <v>1</v>
      </c>
      <c r="AM158" s="12">
        <f t="shared" si="66"/>
        <v>1</v>
      </c>
    </row>
    <row r="159" spans="1:39" ht="12" customHeight="1" x14ac:dyDescent="0.25">
      <c r="A159" s="5">
        <f t="shared" si="47"/>
        <v>0</v>
      </c>
      <c r="B159" s="5">
        <f t="shared" si="48"/>
        <v>0</v>
      </c>
      <c r="C159" s="14">
        <f t="shared" si="61"/>
        <v>79</v>
      </c>
      <c r="F159" s="242">
        <f>VLOOKUP(C159,Blad1!$A:$D,4,0)</f>
        <v>155</v>
      </c>
      <c r="G159" s="67" t="str">
        <f t="shared" si="49"/>
        <v/>
      </c>
      <c r="H159" s="4" t="str">
        <f>IF(G159="I",$K159,IF(G159="II",$K159-SUM(H$8:H158),IF(G159="III",$K159-SUM(H$8:H158),IF(G159="IV",$K159-SUM(H$8:H158),IF(G159="V",1-SUM(H$8:H158)," ")))))</f>
        <v xml:space="preserve"> </v>
      </c>
      <c r="I159" s="68" t="str">
        <f t="shared" si="50"/>
        <v/>
      </c>
      <c r="J159" s="43" t="str">
        <f>IF(I159="A",$K159,IF(I159="B",$K159-SUM(J$8:J158),IF(I159="C",$K159-SUM(J$8:J158),IF(I159="D",$K159-SUM(J$8:J158),IF(I159="E",1-SUM(J$8:J158)," ")))))</f>
        <v xml:space="preserve"> </v>
      </c>
      <c r="K159" s="1">
        <f>IF(C$4=0,0,(SUM(D$8:D159)/C$4))</f>
        <v>0</v>
      </c>
      <c r="L159" s="9" t="str">
        <f t="shared" si="51"/>
        <v xml:space="preserve"> </v>
      </c>
      <c r="M159" s="2" t="str">
        <f>IF(U159=2,K159,IF(W159=2,K159-SUM(M$8:M158),IF(X159=2,K159-SUM(M$8:M158),IF(X158=2,1-SUM(M$8:M158)," "))))</f>
        <v xml:space="preserve"> </v>
      </c>
      <c r="N159" s="1" t="str">
        <f t="shared" si="52"/>
        <v xml:space="preserve"> </v>
      </c>
      <c r="P159" s="3" t="str">
        <f>IF(O159="Plus",$K159,IF(O159="Basis",$K159-SUM(P$8:P158),IF(O159="Breedte",$K159-SUM(P$8:P158),IF(O158="Breedte",1-SUM(P$8:P158)," "))))</f>
        <v xml:space="preserve"> </v>
      </c>
      <c r="Q159" s="57" t="str">
        <f t="shared" si="67"/>
        <v/>
      </c>
      <c r="R159" s="180">
        <f t="shared" si="53"/>
        <v>155</v>
      </c>
      <c r="S159" s="12">
        <f t="shared" si="62"/>
        <v>79</v>
      </c>
      <c r="T159" s="18">
        <f t="shared" si="54"/>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5"/>
        <v>1</v>
      </c>
      <c r="Z159" s="12">
        <f t="shared" si="56"/>
        <v>1</v>
      </c>
      <c r="AA159" s="12">
        <f t="shared" si="57"/>
        <v>1</v>
      </c>
      <c r="AB159" s="12">
        <f t="shared" si="58"/>
        <v>1</v>
      </c>
      <c r="AD159" s="12">
        <f t="shared" si="63"/>
        <v>79</v>
      </c>
      <c r="AE159" s="18">
        <f t="shared" si="59"/>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60"/>
        <v>1</v>
      </c>
      <c r="AK159" s="12">
        <f t="shared" si="64"/>
        <v>1</v>
      </c>
      <c r="AL159" s="12">
        <f t="shared" si="65"/>
        <v>1</v>
      </c>
      <c r="AM159" s="12">
        <f t="shared" si="66"/>
        <v>1</v>
      </c>
    </row>
    <row r="160" spans="1:39" ht="12" customHeight="1" x14ac:dyDescent="0.25">
      <c r="A160" s="5">
        <f t="shared" si="47"/>
        <v>0</v>
      </c>
      <c r="B160" s="5">
        <f t="shared" si="48"/>
        <v>0</v>
      </c>
      <c r="C160" s="14">
        <f t="shared" si="61"/>
        <v>78</v>
      </c>
      <c r="F160" s="242">
        <f>VLOOKUP(C160,Blad1!$A:$D,4,0)</f>
        <v>155</v>
      </c>
      <c r="G160" s="67" t="str">
        <f t="shared" si="49"/>
        <v/>
      </c>
      <c r="H160" s="4" t="str">
        <f>IF(G160="I",$K160,IF(G160="II",$K160-SUM(H$8:H159),IF(G160="III",$K160-SUM(H$8:H159),IF(G160="IV",$K160-SUM(H$8:H159),IF(G160="V",1-SUM(H$8:H159)," ")))))</f>
        <v xml:space="preserve"> </v>
      </c>
      <c r="I160" s="68" t="str">
        <f t="shared" si="50"/>
        <v/>
      </c>
      <c r="J160" s="43" t="str">
        <f>IF(I160="A",$K160,IF(I160="B",$K160-SUM(J$8:J159),IF(I160="C",$K160-SUM(J$8:J159),IF(I160="D",$K160-SUM(J$8:J159),IF(I160="E",1-SUM(J$8:J159)," ")))))</f>
        <v xml:space="preserve"> </v>
      </c>
      <c r="K160" s="1">
        <f>IF(C$4=0,0,(SUM(D$8:D160)/C$4))</f>
        <v>0</v>
      </c>
      <c r="L160" s="9" t="str">
        <f t="shared" si="51"/>
        <v xml:space="preserve"> </v>
      </c>
      <c r="M160" s="2" t="str">
        <f>IF(U160=2,K160,IF(W160=2,K160-SUM(M$8:M159),IF(X160=2,K160-SUM(M$8:M159),IF(X159=2,1-SUM(M$8:M159)," "))))</f>
        <v xml:space="preserve"> </v>
      </c>
      <c r="N160" s="1" t="str">
        <f t="shared" si="52"/>
        <v xml:space="preserve"> </v>
      </c>
      <c r="P160" s="3" t="str">
        <f>IF(O160="Plus",$K160,IF(O160="Basis",$K160-SUM(P$8:P159),IF(O160="Breedte",$K160-SUM(P$8:P159),IF(O159="Breedte",1-SUM(P$8:P159)," "))))</f>
        <v xml:space="preserve"> </v>
      </c>
      <c r="Q160" s="57" t="str">
        <f t="shared" si="67"/>
        <v/>
      </c>
      <c r="R160" s="180">
        <f t="shared" si="53"/>
        <v>155</v>
      </c>
      <c r="S160" s="12">
        <f t="shared" si="62"/>
        <v>78</v>
      </c>
      <c r="T160" s="18">
        <f t="shared" si="54"/>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5"/>
        <v>1</v>
      </c>
      <c r="Z160" s="12">
        <f t="shared" si="56"/>
        <v>1</v>
      </c>
      <c r="AA160" s="12">
        <f t="shared" si="57"/>
        <v>1</v>
      </c>
      <c r="AB160" s="12">
        <f t="shared" si="58"/>
        <v>1</v>
      </c>
      <c r="AD160" s="12">
        <f t="shared" si="63"/>
        <v>78</v>
      </c>
      <c r="AE160" s="18">
        <f t="shared" si="59"/>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60"/>
        <v>1</v>
      </c>
      <c r="AK160" s="12">
        <f t="shared" si="64"/>
        <v>1</v>
      </c>
      <c r="AL160" s="12">
        <f t="shared" si="65"/>
        <v>1</v>
      </c>
      <c r="AM160" s="12">
        <f t="shared" si="66"/>
        <v>1</v>
      </c>
    </row>
    <row r="161" spans="1:39" ht="12" customHeight="1" x14ac:dyDescent="0.25">
      <c r="A161" s="5">
        <f t="shared" si="47"/>
        <v>0</v>
      </c>
      <c r="B161" s="5">
        <f t="shared" si="48"/>
        <v>0</v>
      </c>
      <c r="C161" s="14">
        <f t="shared" si="61"/>
        <v>77</v>
      </c>
      <c r="F161" s="242">
        <f>VLOOKUP(C161,Blad1!$A:$D,4,0)</f>
        <v>154</v>
      </c>
      <c r="G161" s="67" t="str">
        <f t="shared" si="49"/>
        <v/>
      </c>
      <c r="H161" s="4" t="str">
        <f>IF(G161="I",$K161,IF(G161="II",$K161-SUM(H$8:H160),IF(G161="III",$K161-SUM(H$8:H160),IF(G161="IV",$K161-SUM(H$8:H160),IF(G161="V",1-SUM(H$8:H160)," ")))))</f>
        <v xml:space="preserve"> </v>
      </c>
      <c r="I161" s="68" t="str">
        <f t="shared" si="50"/>
        <v/>
      </c>
      <c r="J161" s="43" t="str">
        <f>IF(I161="A",$K161,IF(I161="B",$K161-SUM(J$8:J160),IF(I161="C",$K161-SUM(J$8:J160),IF(I161="D",$K161-SUM(J$8:J160),IF(I161="E",1-SUM(J$8:J160)," ")))))</f>
        <v xml:space="preserve"> </v>
      </c>
      <c r="K161" s="1">
        <f>IF(C$4=0,0,(SUM(D$8:D161)/C$4))</f>
        <v>0</v>
      </c>
      <c r="L161" s="9" t="str">
        <f t="shared" si="51"/>
        <v xml:space="preserve"> </v>
      </c>
      <c r="M161" s="2" t="str">
        <f>IF(U161=2,K161,IF(W161=2,K161-SUM(M$8:M160),IF(X161=2,K161-SUM(M$8:M160),IF(X160=2,1-SUM(M$8:M160)," "))))</f>
        <v xml:space="preserve"> </v>
      </c>
      <c r="N161" s="1" t="str">
        <f t="shared" si="52"/>
        <v xml:space="preserve"> </v>
      </c>
      <c r="P161" s="3" t="str">
        <f>IF(O161="Plus",$K161,IF(O161="Basis",$K161-SUM(P$8:P160),IF(O161="Breedte",$K161-SUM(P$8:P160),IF(O160="Breedte",1-SUM(P$8:P160)," "))))</f>
        <v xml:space="preserve"> </v>
      </c>
      <c r="Q161" s="57" t="str">
        <f t="shared" si="67"/>
        <v/>
      </c>
      <c r="R161" s="180">
        <f t="shared" si="53"/>
        <v>154</v>
      </c>
      <c r="S161" s="12">
        <f t="shared" si="62"/>
        <v>77</v>
      </c>
      <c r="T161" s="18">
        <f t="shared" si="54"/>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5"/>
        <v>1</v>
      </c>
      <c r="Z161" s="12">
        <f t="shared" si="56"/>
        <v>1</v>
      </c>
      <c r="AA161" s="12">
        <f t="shared" si="57"/>
        <v>1</v>
      </c>
      <c r="AB161" s="12">
        <f t="shared" si="58"/>
        <v>1</v>
      </c>
      <c r="AD161" s="12">
        <f t="shared" si="63"/>
        <v>77</v>
      </c>
      <c r="AE161" s="18">
        <f t="shared" si="59"/>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60"/>
        <v>1</v>
      </c>
      <c r="AK161" s="12">
        <f t="shared" si="64"/>
        <v>1</v>
      </c>
      <c r="AL161" s="12">
        <f t="shared" si="65"/>
        <v>1</v>
      </c>
      <c r="AM161" s="12">
        <f t="shared" si="66"/>
        <v>1</v>
      </c>
    </row>
    <row r="162" spans="1:39" ht="12" customHeight="1" x14ac:dyDescent="0.25">
      <c r="A162" s="5">
        <f t="shared" si="47"/>
        <v>0</v>
      </c>
      <c r="B162" s="5">
        <f t="shared" si="48"/>
        <v>0</v>
      </c>
      <c r="C162" s="14">
        <f t="shared" si="61"/>
        <v>76</v>
      </c>
      <c r="F162" s="242">
        <f>VLOOKUP(C162,Blad1!$A:$D,4,0)</f>
        <v>154</v>
      </c>
      <c r="G162" s="67" t="str">
        <f t="shared" si="49"/>
        <v/>
      </c>
      <c r="H162" s="4" t="str">
        <f>IF(G162="I",$K162,IF(G162="II",$K162-SUM(H$8:H161),IF(G162="III",$K162-SUM(H$8:H161),IF(G162="IV",$K162-SUM(H$8:H161),IF(G162="V",1-SUM(H$8:H161)," ")))))</f>
        <v xml:space="preserve"> </v>
      </c>
      <c r="I162" s="68" t="str">
        <f t="shared" si="50"/>
        <v/>
      </c>
      <c r="J162" s="43" t="str">
        <f>IF(I162="A",$K162,IF(I162="B",$K162-SUM(J$8:J161),IF(I162="C",$K162-SUM(J$8:J161),IF(I162="D",$K162-SUM(J$8:J161),IF(I162="E",1-SUM(J$8:J161)," ")))))</f>
        <v xml:space="preserve"> </v>
      </c>
      <c r="K162" s="1">
        <f>IF(C$4=0,0,(SUM(D$8:D162)/C$4))</f>
        <v>0</v>
      </c>
      <c r="L162" s="9" t="str">
        <f t="shared" si="51"/>
        <v xml:space="preserve"> </v>
      </c>
      <c r="M162" s="2" t="str">
        <f>IF(U162=2,K162,IF(W162=2,K162-SUM(M$8:M161),IF(X162=2,K162-SUM(M$8:M161),IF(X161=2,1-SUM(M$8:M161)," "))))</f>
        <v xml:space="preserve"> </v>
      </c>
      <c r="N162" s="1" t="str">
        <f t="shared" si="52"/>
        <v xml:space="preserve"> </v>
      </c>
      <c r="P162" s="3" t="str">
        <f>IF(O162="Plus",$K162,IF(O162="Basis",$K162-SUM(P$8:P161),IF(O162="Breedte",$K162-SUM(P$8:P161),IF(O161="Breedte",1-SUM(P$8:P161)," "))))</f>
        <v xml:space="preserve"> </v>
      </c>
      <c r="Q162" s="57" t="str">
        <f t="shared" si="67"/>
        <v/>
      </c>
      <c r="R162" s="180">
        <f t="shared" si="53"/>
        <v>154</v>
      </c>
      <c r="S162" s="12">
        <f t="shared" si="62"/>
        <v>76</v>
      </c>
      <c r="T162" s="18">
        <f t="shared" si="54"/>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5"/>
        <v>1</v>
      </c>
      <c r="Z162" s="12">
        <f t="shared" si="56"/>
        <v>1</v>
      </c>
      <c r="AA162" s="12">
        <f t="shared" si="57"/>
        <v>1</v>
      </c>
      <c r="AB162" s="12">
        <f t="shared" si="58"/>
        <v>1</v>
      </c>
      <c r="AD162" s="12">
        <f t="shared" si="63"/>
        <v>76</v>
      </c>
      <c r="AE162" s="18">
        <f t="shared" si="59"/>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60"/>
        <v>1</v>
      </c>
      <c r="AK162" s="12">
        <f t="shared" si="64"/>
        <v>1</v>
      </c>
      <c r="AL162" s="12">
        <f t="shared" si="65"/>
        <v>1</v>
      </c>
      <c r="AM162" s="12">
        <f t="shared" si="66"/>
        <v>1</v>
      </c>
    </row>
    <row r="163" spans="1:39" ht="12" customHeight="1" x14ac:dyDescent="0.25">
      <c r="A163" s="5">
        <f t="shared" si="47"/>
        <v>0</v>
      </c>
      <c r="B163" s="5">
        <f t="shared" si="48"/>
        <v>0</v>
      </c>
      <c r="C163" s="14">
        <f t="shared" si="61"/>
        <v>75</v>
      </c>
      <c r="F163" s="242">
        <f>VLOOKUP(C163,Blad1!$A:$D,4,0)</f>
        <v>153</v>
      </c>
      <c r="G163" s="67" t="str">
        <f t="shared" si="49"/>
        <v/>
      </c>
      <c r="H163" s="4" t="str">
        <f>IF(G163="I",$K163,IF(G163="II",$K163-SUM(H$8:H162),IF(G163="III",$K163-SUM(H$8:H162),IF(G163="IV",$K163-SUM(H$8:H162),IF(G163="V",1-SUM(H$8:H162)," ")))))</f>
        <v xml:space="preserve"> </v>
      </c>
      <c r="I163" s="68" t="str">
        <f t="shared" si="50"/>
        <v/>
      </c>
      <c r="J163" s="43" t="str">
        <f>IF(I163="A",$K163,IF(I163="B",$K163-SUM(J$8:J162),IF(I163="C",$K163-SUM(J$8:J162),IF(I163="D",$K163-SUM(J$8:J162),IF(I163="E",1-SUM(J$8:J162)," ")))))</f>
        <v xml:space="preserve"> </v>
      </c>
      <c r="K163" s="1">
        <f>IF(C$4=0,0,(SUM(D$8:D163)/C$4))</f>
        <v>0</v>
      </c>
      <c r="L163" s="9" t="str">
        <f t="shared" si="51"/>
        <v xml:space="preserve"> </v>
      </c>
      <c r="M163" s="2" t="str">
        <f>IF(U163=2,K163,IF(W163=2,K163-SUM(M$8:M162),IF(X163=2,K163-SUM(M$8:M162),IF(X162=2,1-SUM(M$8:M162)," "))))</f>
        <v xml:space="preserve"> </v>
      </c>
      <c r="N163" s="1" t="str">
        <f t="shared" si="52"/>
        <v xml:space="preserve"> </v>
      </c>
      <c r="P163" s="3" t="str">
        <f>IF(O163="Plus",$K163,IF(O163="Basis",$K163-SUM(P$8:P162),IF(O163="Breedte",$K163-SUM(P$8:P162),IF(O162="Breedte",1-SUM(P$8:P162)," "))))</f>
        <v xml:space="preserve"> </v>
      </c>
      <c r="Q163" s="57" t="str">
        <f t="shared" si="67"/>
        <v/>
      </c>
      <c r="R163" s="180">
        <f t="shared" si="53"/>
        <v>153</v>
      </c>
      <c r="S163" s="12">
        <f t="shared" si="62"/>
        <v>75</v>
      </c>
      <c r="T163" s="18">
        <f t="shared" si="54"/>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5"/>
        <v>1</v>
      </c>
      <c r="Z163" s="12">
        <f t="shared" si="56"/>
        <v>1</v>
      </c>
      <c r="AA163" s="12">
        <f t="shared" si="57"/>
        <v>1</v>
      </c>
      <c r="AB163" s="12">
        <f t="shared" si="58"/>
        <v>1</v>
      </c>
      <c r="AD163" s="12">
        <f t="shared" si="63"/>
        <v>75</v>
      </c>
      <c r="AE163" s="18">
        <f t="shared" si="59"/>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60"/>
        <v>1</v>
      </c>
      <c r="AK163" s="12">
        <f t="shared" si="64"/>
        <v>1</v>
      </c>
      <c r="AL163" s="12">
        <f t="shared" si="65"/>
        <v>1</v>
      </c>
      <c r="AM163" s="12">
        <f t="shared" si="66"/>
        <v>1</v>
      </c>
    </row>
    <row r="164" spans="1:39" ht="12" customHeight="1" x14ac:dyDescent="0.25">
      <c r="A164" s="5">
        <f t="shared" si="47"/>
        <v>0</v>
      </c>
      <c r="B164" s="5">
        <f t="shared" si="48"/>
        <v>0</v>
      </c>
      <c r="C164" s="14">
        <f t="shared" si="61"/>
        <v>74</v>
      </c>
      <c r="F164" s="242">
        <f>VLOOKUP(C164,Blad1!$A:$D,4,0)</f>
        <v>153</v>
      </c>
      <c r="G164" s="67" t="str">
        <f t="shared" si="49"/>
        <v/>
      </c>
      <c r="H164" s="4" t="str">
        <f>IF(G164="I",$K164,IF(G164="II",$K164-SUM(H$8:H163),IF(G164="III",$K164-SUM(H$8:H163),IF(G164="IV",$K164-SUM(H$8:H163),IF(G164="V",1-SUM(H$8:H163)," ")))))</f>
        <v xml:space="preserve"> </v>
      </c>
      <c r="I164" s="68" t="str">
        <f t="shared" si="50"/>
        <v/>
      </c>
      <c r="J164" s="43" t="str">
        <f>IF(I164="A",$K164,IF(I164="B",$K164-SUM(J$8:J163),IF(I164="C",$K164-SUM(J$8:J163),IF(I164="D",$K164-SUM(J$8:J163),IF(I164="E",1-SUM(J$8:J163)," ")))))</f>
        <v xml:space="preserve"> </v>
      </c>
      <c r="K164" s="1">
        <f>IF(C$4=0,0,(SUM(D$8:D164)/C$4))</f>
        <v>0</v>
      </c>
      <c r="L164" s="9" t="str">
        <f t="shared" si="51"/>
        <v xml:space="preserve"> </v>
      </c>
      <c r="M164" s="2" t="str">
        <f>IF(U164=2,K164,IF(W164=2,K164-SUM(M$8:M163),IF(X164=2,K164-SUM(M$8:M163),IF(X163=2,1-SUM(M$8:M163)," "))))</f>
        <v xml:space="preserve"> </v>
      </c>
      <c r="N164" s="1" t="str">
        <f t="shared" si="52"/>
        <v xml:space="preserve"> </v>
      </c>
      <c r="P164" s="3" t="str">
        <f>IF(O164="Plus",$K164,IF(O164="Basis",$K164-SUM(P$8:P163),IF(O164="Breedte",$K164-SUM(P$8:P163),IF(O163="Breedte",1-SUM(P$8:P163)," "))))</f>
        <v xml:space="preserve"> </v>
      </c>
      <c r="Q164" s="57" t="str">
        <f t="shared" si="67"/>
        <v/>
      </c>
      <c r="R164" s="180">
        <f t="shared" si="53"/>
        <v>153</v>
      </c>
      <c r="S164" s="12">
        <f t="shared" si="62"/>
        <v>74</v>
      </c>
      <c r="T164" s="18">
        <f t="shared" si="54"/>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5"/>
        <v>1</v>
      </c>
      <c r="Z164" s="12">
        <f t="shared" si="56"/>
        <v>1</v>
      </c>
      <c r="AA164" s="12">
        <f t="shared" si="57"/>
        <v>1</v>
      </c>
      <c r="AB164" s="12">
        <f t="shared" si="58"/>
        <v>1</v>
      </c>
      <c r="AD164" s="12">
        <f t="shared" si="63"/>
        <v>74</v>
      </c>
      <c r="AE164" s="18">
        <f t="shared" si="59"/>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60"/>
        <v>1</v>
      </c>
      <c r="AK164" s="12">
        <f t="shared" si="64"/>
        <v>1</v>
      </c>
      <c r="AL164" s="12">
        <f t="shared" si="65"/>
        <v>1</v>
      </c>
      <c r="AM164" s="12">
        <f t="shared" si="66"/>
        <v>1</v>
      </c>
    </row>
    <row r="165" spans="1:39" ht="12" customHeight="1" x14ac:dyDescent="0.25">
      <c r="A165" s="5">
        <f t="shared" si="47"/>
        <v>0</v>
      </c>
      <c r="B165" s="5">
        <f t="shared" si="48"/>
        <v>0</v>
      </c>
      <c r="C165" s="14">
        <f t="shared" si="61"/>
        <v>73</v>
      </c>
      <c r="F165" s="242">
        <f>VLOOKUP(C165,Blad1!$A:$D,4,0)</f>
        <v>152</v>
      </c>
      <c r="G165" s="67" t="str">
        <f t="shared" si="49"/>
        <v/>
      </c>
      <c r="H165" s="4" t="str">
        <f>IF(G165="I",$K165,IF(G165="II",$K165-SUM(H$8:H164),IF(G165="III",$K165-SUM(H$8:H164),IF(G165="IV",$K165-SUM(H$8:H164),IF(G165="V",1-SUM(H$8:H164)," ")))))</f>
        <v xml:space="preserve"> </v>
      </c>
      <c r="I165" s="68" t="str">
        <f t="shared" si="50"/>
        <v/>
      </c>
      <c r="J165" s="43" t="str">
        <f>IF(I165="A",$K165,IF(I165="B",$K165-SUM(J$8:J164),IF(I165="C",$K165-SUM(J$8:J164),IF(I165="D",$K165-SUM(J$8:J164),IF(I165="E",1-SUM(J$8:J164)," ")))))</f>
        <v xml:space="preserve"> </v>
      </c>
      <c r="K165" s="1">
        <f>IF(C$4=0,0,(SUM(D$8:D165)/C$4))</f>
        <v>0</v>
      </c>
      <c r="L165" s="9" t="str">
        <f t="shared" si="51"/>
        <v xml:space="preserve"> </v>
      </c>
      <c r="M165" s="2" t="str">
        <f>IF(U165=2,K165,IF(W165=2,K165-SUM(M$8:M164),IF(X165=2,K165-SUM(M$8:M164),IF(X164=2,1-SUM(M$8:M164)," "))))</f>
        <v xml:space="preserve"> </v>
      </c>
      <c r="N165" s="1" t="str">
        <f t="shared" si="52"/>
        <v xml:space="preserve"> </v>
      </c>
      <c r="P165" s="3" t="str">
        <f>IF(O165="Plus",$K165,IF(O165="Basis",$K165-SUM(P$8:P164),IF(O165="Breedte",$K165-SUM(P$8:P164),IF(O164="Breedte",1-SUM(P$8:P164)," "))))</f>
        <v xml:space="preserve"> </v>
      </c>
      <c r="Q165" s="57" t="str">
        <f t="shared" si="67"/>
        <v/>
      </c>
      <c r="R165" s="180">
        <f t="shared" si="53"/>
        <v>152</v>
      </c>
      <c r="S165" s="12">
        <f t="shared" si="62"/>
        <v>73</v>
      </c>
      <c r="T165" s="18">
        <f t="shared" si="54"/>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5"/>
        <v>1</v>
      </c>
      <c r="Z165" s="12">
        <f t="shared" si="56"/>
        <v>1</v>
      </c>
      <c r="AA165" s="12">
        <f t="shared" si="57"/>
        <v>1</v>
      </c>
      <c r="AB165" s="12">
        <f t="shared" si="58"/>
        <v>1</v>
      </c>
      <c r="AD165" s="12">
        <f t="shared" si="63"/>
        <v>73</v>
      </c>
      <c r="AE165" s="18">
        <f t="shared" si="59"/>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60"/>
        <v>1</v>
      </c>
      <c r="AK165" s="12">
        <f t="shared" si="64"/>
        <v>1</v>
      </c>
      <c r="AL165" s="12">
        <f t="shared" si="65"/>
        <v>1</v>
      </c>
      <c r="AM165" s="12">
        <f t="shared" si="66"/>
        <v>1</v>
      </c>
    </row>
    <row r="166" spans="1:39" ht="12" customHeight="1" x14ac:dyDescent="0.25">
      <c r="A166" s="5">
        <f t="shared" si="47"/>
        <v>0</v>
      </c>
      <c r="B166" s="5">
        <f t="shared" si="48"/>
        <v>0</v>
      </c>
      <c r="C166" s="14">
        <f t="shared" si="61"/>
        <v>72</v>
      </c>
      <c r="F166" s="242">
        <f>VLOOKUP(C166,Blad1!$A:$D,4,0)</f>
        <v>152</v>
      </c>
      <c r="G166" s="67" t="str">
        <f t="shared" si="49"/>
        <v/>
      </c>
      <c r="H166" s="4" t="str">
        <f>IF(G166="I",$K166,IF(G166="II",$K166-SUM(H$8:H165),IF(G166="III",$K166-SUM(H$8:H165),IF(G166="IV",$K166-SUM(H$8:H165),IF(G166="V",1-SUM(H$8:H165)," ")))))</f>
        <v xml:space="preserve"> </v>
      </c>
      <c r="I166" s="68" t="str">
        <f t="shared" si="50"/>
        <v/>
      </c>
      <c r="J166" s="43" t="str">
        <f>IF(I166="A",$K166,IF(I166="B",$K166-SUM(J$8:J165),IF(I166="C",$K166-SUM(J$8:J165),IF(I166="D",$K166-SUM(J$8:J165),IF(I166="E",1-SUM(J$8:J165)," ")))))</f>
        <v xml:space="preserve"> </v>
      </c>
      <c r="K166" s="1">
        <f>IF(C$4=0,0,(SUM(D$8:D166)/C$4))</f>
        <v>0</v>
      </c>
      <c r="L166" s="9" t="str">
        <f t="shared" si="51"/>
        <v xml:space="preserve"> </v>
      </c>
      <c r="M166" s="2" t="str">
        <f>IF(U166=2,K166,IF(W166=2,K166-SUM(M$8:M165),IF(X166=2,K166-SUM(M$8:M165),IF(X165=2,1-SUM(M$8:M165)," "))))</f>
        <v xml:space="preserve"> </v>
      </c>
      <c r="N166" s="1" t="str">
        <f t="shared" si="52"/>
        <v xml:space="preserve"> </v>
      </c>
      <c r="P166" s="3" t="str">
        <f>IF(O166="Plus",$K166,IF(O166="Basis",$K166-SUM(P$8:P165),IF(O166="Breedte",$K166-SUM(P$8:P165),IF(O165="Breedte",1-SUM(P$8:P165)," "))))</f>
        <v xml:space="preserve"> </v>
      </c>
      <c r="Q166" s="57" t="str">
        <f t="shared" si="67"/>
        <v/>
      </c>
      <c r="R166" s="180">
        <f t="shared" si="53"/>
        <v>152</v>
      </c>
      <c r="S166" s="12">
        <f t="shared" si="62"/>
        <v>72</v>
      </c>
      <c r="T166" s="18">
        <f t="shared" si="54"/>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5"/>
        <v>1</v>
      </c>
      <c r="Z166" s="12">
        <f t="shared" si="56"/>
        <v>1</v>
      </c>
      <c r="AA166" s="12">
        <f t="shared" si="57"/>
        <v>1</v>
      </c>
      <c r="AB166" s="12">
        <f t="shared" si="58"/>
        <v>1</v>
      </c>
      <c r="AD166" s="12">
        <f t="shared" si="63"/>
        <v>72</v>
      </c>
      <c r="AE166" s="18">
        <f t="shared" si="59"/>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60"/>
        <v>1</v>
      </c>
      <c r="AK166" s="12">
        <f t="shared" si="64"/>
        <v>1</v>
      </c>
      <c r="AL166" s="12">
        <f t="shared" si="65"/>
        <v>1</v>
      </c>
      <c r="AM166" s="12">
        <f t="shared" si="66"/>
        <v>1</v>
      </c>
    </row>
    <row r="167" spans="1:39" ht="12" customHeight="1" x14ac:dyDescent="0.25">
      <c r="A167" s="5">
        <f t="shared" si="47"/>
        <v>0</v>
      </c>
      <c r="B167" s="5">
        <f t="shared" si="48"/>
        <v>0</v>
      </c>
      <c r="C167" s="14">
        <f t="shared" si="61"/>
        <v>71</v>
      </c>
      <c r="F167" s="242">
        <f>VLOOKUP(C167,Blad1!$A:$D,4,0)</f>
        <v>151</v>
      </c>
      <c r="G167" s="67" t="str">
        <f t="shared" si="49"/>
        <v/>
      </c>
      <c r="H167" s="4" t="str">
        <f>IF(G167="I",$K167,IF(G167="II",$K167-SUM(H$8:H166),IF(G167="III",$K167-SUM(H$8:H166),IF(G167="IV",$K167-SUM(H$8:H166),IF(G167="V",1-SUM(H$8:H166)," ")))))</f>
        <v xml:space="preserve"> </v>
      </c>
      <c r="I167" s="68" t="str">
        <f t="shared" si="50"/>
        <v/>
      </c>
      <c r="J167" s="43" t="str">
        <f>IF(I167="A",$K167,IF(I167="B",$K167-SUM(J$8:J166),IF(I167="C",$K167-SUM(J$8:J166),IF(I167="D",$K167-SUM(J$8:J166),IF(I167="E",1-SUM(J$8:J166)," ")))))</f>
        <v xml:space="preserve"> </v>
      </c>
      <c r="K167" s="1">
        <f>IF(C$4=0,0,(SUM(D$8:D167)/C$4))</f>
        <v>0</v>
      </c>
      <c r="L167" s="9" t="str">
        <f t="shared" si="51"/>
        <v xml:space="preserve"> </v>
      </c>
      <c r="M167" s="2" t="str">
        <f>IF(U167=2,K167,IF(W167=2,K167-SUM(M$8:M166),IF(X167=2,K167-SUM(M$8:M166),IF(X166=2,1-SUM(M$8:M166)," "))))</f>
        <v xml:space="preserve"> </v>
      </c>
      <c r="N167" s="1" t="str">
        <f t="shared" si="52"/>
        <v xml:space="preserve"> </v>
      </c>
      <c r="P167" s="3" t="str">
        <f>IF(O167="Plus",$K167,IF(O167="Basis",$K167-SUM(P$8:P166),IF(O167="Breedte",$K167-SUM(P$8:P166),IF(O166="Breedte",1-SUM(P$8:P166)," "))))</f>
        <v xml:space="preserve"> </v>
      </c>
      <c r="Q167" s="57" t="str">
        <f t="shared" si="67"/>
        <v/>
      </c>
      <c r="R167" s="180">
        <f t="shared" si="53"/>
        <v>151</v>
      </c>
      <c r="S167" s="12">
        <f t="shared" si="62"/>
        <v>71</v>
      </c>
      <c r="T167" s="18">
        <f t="shared" si="54"/>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5"/>
        <v>1</v>
      </c>
      <c r="Z167" s="12">
        <f t="shared" si="56"/>
        <v>1</v>
      </c>
      <c r="AA167" s="12">
        <f t="shared" si="57"/>
        <v>1</v>
      </c>
      <c r="AB167" s="12">
        <f t="shared" si="58"/>
        <v>1</v>
      </c>
      <c r="AD167" s="12">
        <f t="shared" si="63"/>
        <v>71</v>
      </c>
      <c r="AE167" s="18">
        <f t="shared" si="59"/>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60"/>
        <v>1</v>
      </c>
      <c r="AK167" s="12">
        <f t="shared" si="64"/>
        <v>1</v>
      </c>
      <c r="AL167" s="12">
        <f t="shared" si="65"/>
        <v>1</v>
      </c>
      <c r="AM167" s="12">
        <f t="shared" si="66"/>
        <v>1</v>
      </c>
    </row>
    <row r="168" spans="1:39" ht="12" customHeight="1" x14ac:dyDescent="0.25">
      <c r="A168" s="5">
        <f t="shared" si="47"/>
        <v>0</v>
      </c>
      <c r="B168" s="5">
        <f t="shared" si="48"/>
        <v>0</v>
      </c>
      <c r="C168" s="14">
        <f t="shared" si="61"/>
        <v>70</v>
      </c>
      <c r="F168" s="242">
        <f>VLOOKUP(C168,Blad1!$A:$D,4,0)</f>
        <v>151</v>
      </c>
      <c r="G168" s="67" t="str">
        <f t="shared" si="49"/>
        <v/>
      </c>
      <c r="H168" s="4" t="str">
        <f>IF(G168="I",$K168,IF(G168="II",$K168-SUM(H$8:H167),IF(G168="III",$K168-SUM(H$8:H167),IF(G168="IV",$K168-SUM(H$8:H167),IF(G168="V",1-SUM(H$8:H167)," ")))))</f>
        <v xml:space="preserve"> </v>
      </c>
      <c r="I168" s="68" t="str">
        <f t="shared" si="50"/>
        <v/>
      </c>
      <c r="J168" s="43" t="str">
        <f>IF(I168="A",$K168,IF(I168="B",$K168-SUM(J$8:J167),IF(I168="C",$K168-SUM(J$8:J167),IF(I168="D",$K168-SUM(J$8:J167),IF(I168="E",1-SUM(J$8:J167)," ")))))</f>
        <v xml:space="preserve"> </v>
      </c>
      <c r="K168" s="1">
        <f>IF(C$4=0,0,(SUM(D$8:D168)/C$4))</f>
        <v>0</v>
      </c>
      <c r="L168" s="9" t="str">
        <f t="shared" si="51"/>
        <v xml:space="preserve"> </v>
      </c>
      <c r="M168" s="2" t="str">
        <f>IF(U168=2,K168,IF(W168=2,K168-SUM(M$8:M167),IF(X168=2,K168-SUM(M$8:M167),IF(X167=2,1-SUM(M$8:M167)," "))))</f>
        <v xml:space="preserve"> </v>
      </c>
      <c r="N168" s="1" t="str">
        <f t="shared" si="52"/>
        <v xml:space="preserve"> </v>
      </c>
      <c r="P168" s="3" t="str">
        <f>IF(O168="Plus",$K168,IF(O168="Basis",$K168-SUM(P$8:P167),IF(O168="Breedte",$K168-SUM(P$8:P167),IF(O167="Breedte",1-SUM(P$8:P167)," "))))</f>
        <v xml:space="preserve"> </v>
      </c>
      <c r="Q168" s="57" t="str">
        <f t="shared" si="67"/>
        <v/>
      </c>
      <c r="R168" s="180">
        <f t="shared" si="53"/>
        <v>151</v>
      </c>
      <c r="S168" s="12">
        <f t="shared" si="62"/>
        <v>70</v>
      </c>
      <c r="T168" s="18">
        <f t="shared" si="54"/>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5"/>
        <v>1</v>
      </c>
      <c r="Z168" s="12">
        <f t="shared" si="56"/>
        <v>1</v>
      </c>
      <c r="AA168" s="12">
        <f t="shared" si="57"/>
        <v>1</v>
      </c>
      <c r="AB168" s="12">
        <f t="shared" si="58"/>
        <v>1</v>
      </c>
      <c r="AD168" s="12">
        <f t="shared" si="63"/>
        <v>70</v>
      </c>
      <c r="AE168" s="18">
        <f t="shared" si="59"/>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60"/>
        <v>1</v>
      </c>
      <c r="AK168" s="12">
        <f t="shared" si="64"/>
        <v>1</v>
      </c>
      <c r="AL168" s="12">
        <f t="shared" si="65"/>
        <v>1</v>
      </c>
      <c r="AM168" s="12">
        <f t="shared" si="66"/>
        <v>1</v>
      </c>
    </row>
    <row r="169" spans="1:39" ht="12" customHeight="1" x14ac:dyDescent="0.25">
      <c r="A169" s="5">
        <f t="shared" si="47"/>
        <v>0</v>
      </c>
      <c r="B169" s="5">
        <f t="shared" si="48"/>
        <v>0</v>
      </c>
      <c r="C169" s="14">
        <f t="shared" si="61"/>
        <v>69</v>
      </c>
      <c r="F169" s="242">
        <f>VLOOKUP(C169,Blad1!$A:$D,4,0)</f>
        <v>150</v>
      </c>
      <c r="G169" s="67" t="str">
        <f t="shared" si="49"/>
        <v/>
      </c>
      <c r="H169" s="4" t="str">
        <f>IF(G169="I",$K169,IF(G169="II",$K169-SUM(H$8:H168),IF(G169="III",$K169-SUM(H$8:H168),IF(G169="IV",$K169-SUM(H$8:H168),IF(G169="V",1-SUM(H$8:H168)," ")))))</f>
        <v xml:space="preserve"> </v>
      </c>
      <c r="I169" s="68" t="str">
        <f t="shared" si="50"/>
        <v/>
      </c>
      <c r="J169" s="43" t="str">
        <f>IF(I169="A",$K169,IF(I169="B",$K169-SUM(J$8:J168),IF(I169="C",$K169-SUM(J$8:J168),IF(I169="D",$K169-SUM(J$8:J168),IF(I169="E",1-SUM(J$8:J168)," ")))))</f>
        <v xml:space="preserve"> </v>
      </c>
      <c r="K169" s="1">
        <f>IF(C$4=0,0,(SUM(D$8:D169)/C$4))</f>
        <v>0</v>
      </c>
      <c r="L169" s="9" t="str">
        <f t="shared" si="51"/>
        <v xml:space="preserve"> </v>
      </c>
      <c r="M169" s="2" t="str">
        <f>IF(U169=2,K169,IF(W169=2,K169-SUM(M$8:M168),IF(X169=2,K169-SUM(M$8:M168),IF(X168=2,1-SUM(M$8:M168)," "))))</f>
        <v xml:space="preserve"> </v>
      </c>
      <c r="N169" s="1" t="str">
        <f t="shared" si="52"/>
        <v xml:space="preserve"> </v>
      </c>
      <c r="P169" s="3" t="str">
        <f>IF(O169="Plus",$K169,IF(O169="Basis",$K169-SUM(P$8:P168),IF(O169="Breedte",$K169-SUM(P$8:P168),IF(O168="Breedte",1-SUM(P$8:P168)," "))))</f>
        <v xml:space="preserve"> </v>
      </c>
      <c r="Q169" s="57" t="str">
        <f t="shared" si="67"/>
        <v/>
      </c>
      <c r="R169" s="180">
        <f t="shared" si="53"/>
        <v>150</v>
      </c>
      <c r="S169" s="12">
        <f t="shared" si="62"/>
        <v>69</v>
      </c>
      <c r="T169" s="18">
        <f t="shared" si="54"/>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5"/>
        <v>1</v>
      </c>
      <c r="Z169" s="12">
        <f t="shared" si="56"/>
        <v>1</v>
      </c>
      <c r="AA169" s="12">
        <f t="shared" si="57"/>
        <v>1</v>
      </c>
      <c r="AB169" s="12">
        <f t="shared" si="58"/>
        <v>1</v>
      </c>
      <c r="AD169" s="12">
        <f t="shared" si="63"/>
        <v>69</v>
      </c>
      <c r="AE169" s="18">
        <f t="shared" si="59"/>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60"/>
        <v>1</v>
      </c>
      <c r="AK169" s="12">
        <f t="shared" si="64"/>
        <v>1</v>
      </c>
      <c r="AL169" s="12">
        <f t="shared" si="65"/>
        <v>1</v>
      </c>
      <c r="AM169" s="12">
        <f t="shared" si="66"/>
        <v>1</v>
      </c>
    </row>
    <row r="170" spans="1:39" ht="12" customHeight="1" x14ac:dyDescent="0.25">
      <c r="A170" s="5">
        <f t="shared" si="47"/>
        <v>0</v>
      </c>
      <c r="B170" s="5">
        <f t="shared" si="48"/>
        <v>0</v>
      </c>
      <c r="C170" s="14">
        <f t="shared" si="61"/>
        <v>68</v>
      </c>
      <c r="F170" s="242">
        <f>VLOOKUP(C170,Blad1!$A:$D,4,0)</f>
        <v>149</v>
      </c>
      <c r="G170" s="67" t="str">
        <f t="shared" si="49"/>
        <v/>
      </c>
      <c r="H170" s="4" t="str">
        <f>IF(G170="I",$K170,IF(G170="II",$K170-SUM(H$8:H169),IF(G170="III",$K170-SUM(H$8:H169),IF(G170="IV",$K170-SUM(H$8:H169),IF(G170="V",1-SUM(H$8:H169)," ")))))</f>
        <v xml:space="preserve"> </v>
      </c>
      <c r="I170" s="68" t="str">
        <f t="shared" si="50"/>
        <v/>
      </c>
      <c r="J170" s="43" t="str">
        <f>IF(I170="A",$K170,IF(I170="B",$K170-SUM(J$8:J169),IF(I170="C",$K170-SUM(J$8:J169),IF(I170="D",$K170-SUM(J$8:J169),IF(I170="E",1-SUM(J$8:J169)," ")))))</f>
        <v xml:space="preserve"> </v>
      </c>
      <c r="K170" s="1">
        <f>IF(C$4=0,0,(SUM(D$8:D170)/C$4))</f>
        <v>0</v>
      </c>
      <c r="L170" s="9" t="str">
        <f t="shared" si="51"/>
        <v xml:space="preserve"> </v>
      </c>
      <c r="M170" s="2" t="str">
        <f>IF(U170=2,K170,IF(W170=2,K170-SUM(M$8:M169),IF(X170=2,K170-SUM(M$8:M169),IF(X169=2,1-SUM(M$8:M169)," "))))</f>
        <v xml:space="preserve"> </v>
      </c>
      <c r="N170" s="1" t="str">
        <f t="shared" si="52"/>
        <v xml:space="preserve"> </v>
      </c>
      <c r="P170" s="3" t="str">
        <f>IF(O170="Plus",$K170,IF(O170="Basis",$K170-SUM(P$8:P169),IF(O170="Breedte",$K170-SUM(P$8:P169),IF(O169="Breedte",1-SUM(P$8:P169)," "))))</f>
        <v xml:space="preserve"> </v>
      </c>
      <c r="Q170" s="57" t="str">
        <f t="shared" si="67"/>
        <v/>
      </c>
      <c r="R170" s="180">
        <f t="shared" si="53"/>
        <v>149</v>
      </c>
      <c r="S170" s="12">
        <f t="shared" si="62"/>
        <v>68</v>
      </c>
      <c r="T170" s="18">
        <f t="shared" si="54"/>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5"/>
        <v>1</v>
      </c>
      <c r="Z170" s="12">
        <f t="shared" si="56"/>
        <v>1</v>
      </c>
      <c r="AA170" s="12">
        <f t="shared" si="57"/>
        <v>1</v>
      </c>
      <c r="AB170" s="12">
        <f t="shared" si="58"/>
        <v>1</v>
      </c>
      <c r="AD170" s="12">
        <f t="shared" si="63"/>
        <v>68</v>
      </c>
      <c r="AE170" s="18">
        <f t="shared" si="59"/>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60"/>
        <v>1</v>
      </c>
      <c r="AK170" s="12">
        <f t="shared" si="64"/>
        <v>1</v>
      </c>
      <c r="AL170" s="12">
        <f t="shared" si="65"/>
        <v>1</v>
      </c>
      <c r="AM170" s="12">
        <f t="shared" si="66"/>
        <v>1</v>
      </c>
    </row>
    <row r="171" spans="1:39" ht="12" customHeight="1" x14ac:dyDescent="0.25">
      <c r="A171" s="5">
        <f t="shared" si="47"/>
        <v>0</v>
      </c>
      <c r="B171" s="5">
        <f t="shared" si="48"/>
        <v>0</v>
      </c>
      <c r="C171" s="14">
        <f t="shared" si="61"/>
        <v>67</v>
      </c>
      <c r="F171" s="242">
        <f>VLOOKUP(C171,Blad1!$A:$D,4,0)</f>
        <v>149</v>
      </c>
      <c r="G171" s="67" t="str">
        <f t="shared" si="49"/>
        <v/>
      </c>
      <c r="H171" s="4" t="str">
        <f>IF(G171="I",$K171,IF(G171="II",$K171-SUM(H$8:H170),IF(G171="III",$K171-SUM(H$8:H170),IF(G171="IV",$K171-SUM(H$8:H170),IF(G171="V",1-SUM(H$8:H170)," ")))))</f>
        <v xml:space="preserve"> </v>
      </c>
      <c r="I171" s="68" t="str">
        <f t="shared" si="50"/>
        <v/>
      </c>
      <c r="J171" s="43" t="str">
        <f>IF(I171="A",$K171,IF(I171="B",$K171-SUM(J$8:J170),IF(I171="C",$K171-SUM(J$8:J170),IF(I171="D",$K171-SUM(J$8:J170),IF(I171="E",1-SUM(J$8:J170)," ")))))</f>
        <v xml:space="preserve"> </v>
      </c>
      <c r="K171" s="1">
        <f>IF(C$4=0,0,(SUM(D$8:D171)/C$4))</f>
        <v>0</v>
      </c>
      <c r="L171" s="9" t="str">
        <f t="shared" si="51"/>
        <v xml:space="preserve"> </v>
      </c>
      <c r="M171" s="2" t="str">
        <f>IF(U171=2,K171,IF(W171=2,K171-SUM(M$8:M170),IF(X171=2,K171-SUM(M$8:M170),IF(X170=2,1-SUM(M$8:M170)," "))))</f>
        <v xml:space="preserve"> </v>
      </c>
      <c r="N171" s="1" t="str">
        <f t="shared" si="52"/>
        <v xml:space="preserve"> </v>
      </c>
      <c r="P171" s="3" t="str">
        <f>IF(O171="Plus",$K171,IF(O171="Basis",$K171-SUM(P$8:P170),IF(O171="Breedte",$K171-SUM(P$8:P170),IF(O170="Breedte",1-SUM(P$8:P170)," "))))</f>
        <v xml:space="preserve"> </v>
      </c>
      <c r="Q171" s="57" t="str">
        <f t="shared" si="67"/>
        <v/>
      </c>
      <c r="R171" s="180">
        <f t="shared" si="53"/>
        <v>149</v>
      </c>
      <c r="S171" s="12">
        <f t="shared" si="62"/>
        <v>67</v>
      </c>
      <c r="T171" s="18">
        <f t="shared" si="54"/>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5"/>
        <v>1</v>
      </c>
      <c r="Z171" s="12">
        <f t="shared" si="56"/>
        <v>1</v>
      </c>
      <c r="AA171" s="12">
        <f t="shared" si="57"/>
        <v>1</v>
      </c>
      <c r="AB171" s="12">
        <f t="shared" si="58"/>
        <v>1</v>
      </c>
      <c r="AD171" s="12">
        <f t="shared" si="63"/>
        <v>67</v>
      </c>
      <c r="AE171" s="18">
        <f t="shared" si="59"/>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60"/>
        <v>1</v>
      </c>
      <c r="AK171" s="12">
        <f t="shared" si="64"/>
        <v>1</v>
      </c>
      <c r="AL171" s="12">
        <f t="shared" si="65"/>
        <v>1</v>
      </c>
      <c r="AM171" s="12">
        <f t="shared" si="66"/>
        <v>1</v>
      </c>
    </row>
    <row r="172" spans="1:39" ht="12" customHeight="1" x14ac:dyDescent="0.25">
      <c r="A172" s="5">
        <f t="shared" si="47"/>
        <v>0</v>
      </c>
      <c r="B172" s="5">
        <f t="shared" si="48"/>
        <v>0</v>
      </c>
      <c r="C172" s="14">
        <f t="shared" si="61"/>
        <v>66</v>
      </c>
      <c r="F172" s="242">
        <f>VLOOKUP(C172,Blad1!$A:$D,4,0)</f>
        <v>148</v>
      </c>
      <c r="G172" s="67" t="str">
        <f t="shared" si="49"/>
        <v/>
      </c>
      <c r="H172" s="4" t="str">
        <f>IF(G172="I",$K172,IF(G172="II",$K172-SUM(H$8:H171),IF(G172="III",$K172-SUM(H$8:H171),IF(G172="IV",$K172-SUM(H$8:H171),IF(G172="V",1-SUM(H$8:H171)," ")))))</f>
        <v xml:space="preserve"> </v>
      </c>
      <c r="I172" s="68" t="str">
        <f t="shared" si="50"/>
        <v/>
      </c>
      <c r="J172" s="43" t="str">
        <f>IF(I172="A",$K172,IF(I172="B",$K172-SUM(J$8:J171),IF(I172="C",$K172-SUM(J$8:J171),IF(I172="D",$K172-SUM(J$8:J171),IF(I172="E",1-SUM(J$8:J171)," ")))))</f>
        <v xml:space="preserve"> </v>
      </c>
      <c r="K172" s="1">
        <f>IF(C$4=0,0,(SUM(D$8:D172)/C$4))</f>
        <v>0</v>
      </c>
      <c r="L172" s="9" t="str">
        <f t="shared" si="51"/>
        <v xml:space="preserve"> </v>
      </c>
      <c r="M172" s="2" t="str">
        <f>IF(U172=2,K172,IF(W172=2,K172-SUM(M$8:M171),IF(X172=2,K172-SUM(M$8:M171),IF(X171=2,1-SUM(M$8:M171)," "))))</f>
        <v xml:space="preserve"> </v>
      </c>
      <c r="N172" s="1" t="str">
        <f t="shared" si="52"/>
        <v xml:space="preserve"> </v>
      </c>
      <c r="P172" s="3" t="str">
        <f>IF(O172="Plus",$K172,IF(O172="Basis",$K172-SUM(P$8:P171),IF(O172="Breedte",$K172-SUM(P$8:P171),IF(O171="Breedte",1-SUM(P$8:P171)," "))))</f>
        <v xml:space="preserve"> </v>
      </c>
      <c r="Q172" s="57" t="str">
        <f t="shared" si="67"/>
        <v/>
      </c>
      <c r="R172" s="180">
        <f t="shared" si="53"/>
        <v>148</v>
      </c>
      <c r="S172" s="12">
        <f t="shared" si="62"/>
        <v>66</v>
      </c>
      <c r="T172" s="18">
        <f t="shared" si="54"/>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5"/>
        <v>1</v>
      </c>
      <c r="Z172" s="12">
        <f t="shared" si="56"/>
        <v>1</v>
      </c>
      <c r="AA172" s="12">
        <f t="shared" si="57"/>
        <v>1</v>
      </c>
      <c r="AB172" s="12">
        <f t="shared" si="58"/>
        <v>1</v>
      </c>
      <c r="AD172" s="12">
        <f t="shared" si="63"/>
        <v>66</v>
      </c>
      <c r="AE172" s="18">
        <f t="shared" si="59"/>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60"/>
        <v>1</v>
      </c>
      <c r="AK172" s="12">
        <f t="shared" si="64"/>
        <v>1</v>
      </c>
      <c r="AL172" s="12">
        <f t="shared" si="65"/>
        <v>1</v>
      </c>
      <c r="AM172" s="12">
        <f t="shared" si="66"/>
        <v>1</v>
      </c>
    </row>
    <row r="173" spans="1:39" ht="12" customHeight="1" x14ac:dyDescent="0.25">
      <c r="A173" s="5">
        <f t="shared" si="47"/>
        <v>0</v>
      </c>
      <c r="B173" s="5">
        <f t="shared" si="48"/>
        <v>0</v>
      </c>
      <c r="C173" s="14">
        <f t="shared" si="61"/>
        <v>65</v>
      </c>
      <c r="F173" s="242">
        <f>VLOOKUP(C173,Blad1!$A:$D,4,0)</f>
        <v>148</v>
      </c>
      <c r="G173" s="67" t="str">
        <f t="shared" si="49"/>
        <v/>
      </c>
      <c r="H173" s="4" t="str">
        <f>IF(G173="I",$K173,IF(G173="II",$K173-SUM(H$8:H172),IF(G173="III",$K173-SUM(H$8:H172),IF(G173="IV",$K173-SUM(H$8:H172),IF(G173="V",1-SUM(H$8:H172)," ")))))</f>
        <v xml:space="preserve"> </v>
      </c>
      <c r="I173" s="68" t="str">
        <f t="shared" si="50"/>
        <v/>
      </c>
      <c r="J173" s="43" t="str">
        <f>IF(I173="A",$K173,IF(I173="B",$K173-SUM(J$8:J172),IF(I173="C",$K173-SUM(J$8:J172),IF(I173="D",$K173-SUM(J$8:J172),IF(I173="E",1-SUM(J$8:J172)," ")))))</f>
        <v xml:space="preserve"> </v>
      </c>
      <c r="K173" s="1">
        <f>IF(C$4=0,0,(SUM(D$8:D173)/C$4))</f>
        <v>0</v>
      </c>
      <c r="L173" s="9" t="str">
        <f t="shared" si="51"/>
        <v xml:space="preserve"> </v>
      </c>
      <c r="M173" s="2" t="str">
        <f>IF(U173=2,K173,IF(W173=2,K173-SUM(M$8:M172),IF(X173=2,K173-SUM(M$8:M172),IF(X172=2,1-SUM(M$8:M172)," "))))</f>
        <v xml:space="preserve"> </v>
      </c>
      <c r="N173" s="1" t="str">
        <f t="shared" si="52"/>
        <v xml:space="preserve"> </v>
      </c>
      <c r="P173" s="3" t="str">
        <f>IF(O173="Plus",$K173,IF(O173="Basis",$K173-SUM(P$8:P172),IF(O173="Breedte",$K173-SUM(P$8:P172),IF(O172="Breedte",1-SUM(P$8:P172)," "))))</f>
        <v xml:space="preserve"> </v>
      </c>
      <c r="Q173" s="57" t="str">
        <f t="shared" si="67"/>
        <v/>
      </c>
      <c r="R173" s="180">
        <f t="shared" si="53"/>
        <v>148</v>
      </c>
      <c r="S173" s="12">
        <f t="shared" si="62"/>
        <v>65</v>
      </c>
      <c r="T173" s="18">
        <f t="shared" si="54"/>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5"/>
        <v>1</v>
      </c>
      <c r="Z173" s="12">
        <f t="shared" si="56"/>
        <v>1</v>
      </c>
      <c r="AA173" s="12">
        <f t="shared" si="57"/>
        <v>1</v>
      </c>
      <c r="AB173" s="12">
        <f t="shared" si="58"/>
        <v>1</v>
      </c>
      <c r="AD173" s="12">
        <f t="shared" si="63"/>
        <v>65</v>
      </c>
      <c r="AE173" s="18">
        <f t="shared" si="59"/>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60"/>
        <v>1</v>
      </c>
      <c r="AK173" s="12">
        <f t="shared" si="64"/>
        <v>1</v>
      </c>
      <c r="AL173" s="12">
        <f t="shared" si="65"/>
        <v>1</v>
      </c>
      <c r="AM173" s="12">
        <f t="shared" si="66"/>
        <v>1</v>
      </c>
    </row>
    <row r="174" spans="1:39" ht="12" customHeight="1" x14ac:dyDescent="0.25">
      <c r="A174" s="5">
        <f t="shared" si="47"/>
        <v>0</v>
      </c>
      <c r="B174" s="5">
        <f t="shared" si="48"/>
        <v>0</v>
      </c>
      <c r="C174" s="14">
        <f t="shared" si="61"/>
        <v>64</v>
      </c>
      <c r="F174" s="242">
        <f>VLOOKUP(C174,Blad1!$A:$D,4,0)</f>
        <v>147</v>
      </c>
      <c r="G174" s="67" t="str">
        <f t="shared" si="49"/>
        <v/>
      </c>
      <c r="H174" s="4" t="str">
        <f>IF(G174="I",$K174,IF(G174="II",$K174-SUM(H$8:H173),IF(G174="III",$K174-SUM(H$8:H173),IF(G174="IV",$K174-SUM(H$8:H173),IF(G174="V",1-SUM(H$8:H173)," ")))))</f>
        <v xml:space="preserve"> </v>
      </c>
      <c r="I174" s="68" t="str">
        <f t="shared" si="50"/>
        <v/>
      </c>
      <c r="J174" s="43" t="str">
        <f>IF(I174="A",$K174,IF(I174="B",$K174-SUM(J$8:J173),IF(I174="C",$K174-SUM(J$8:J173),IF(I174="D",$K174-SUM(J$8:J173),IF(I174="E",1-SUM(J$8:J173)," ")))))</f>
        <v xml:space="preserve"> </v>
      </c>
      <c r="K174" s="1">
        <f>IF(C$4=0,0,(SUM(D$8:D174)/C$4))</f>
        <v>0</v>
      </c>
      <c r="L174" s="9" t="str">
        <f t="shared" si="51"/>
        <v xml:space="preserve"> </v>
      </c>
      <c r="M174" s="2" t="str">
        <f>IF(U174=2,K174,IF(W174=2,K174-SUM(M$8:M173),IF(X174=2,K174-SUM(M$8:M173),IF(X173=2,1-SUM(M$8:M173)," "))))</f>
        <v xml:space="preserve"> </v>
      </c>
      <c r="N174" s="1" t="str">
        <f t="shared" si="52"/>
        <v xml:space="preserve"> </v>
      </c>
      <c r="P174" s="3" t="str">
        <f>IF(O174="Plus",$K174,IF(O174="Basis",$K174-SUM(P$8:P173),IF(O174="Breedte",$K174-SUM(P$8:P173),IF(O173="Breedte",1-SUM(P$8:P173)," "))))</f>
        <v xml:space="preserve"> </v>
      </c>
      <c r="Q174" s="57" t="str">
        <f t="shared" si="67"/>
        <v/>
      </c>
      <c r="R174" s="180">
        <f t="shared" si="53"/>
        <v>147</v>
      </c>
      <c r="S174" s="12">
        <f t="shared" si="62"/>
        <v>64</v>
      </c>
      <c r="T174" s="18">
        <f t="shared" si="54"/>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5"/>
        <v>1</v>
      </c>
      <c r="Z174" s="12">
        <f t="shared" si="56"/>
        <v>1</v>
      </c>
      <c r="AA174" s="12">
        <f t="shared" si="57"/>
        <v>1</v>
      </c>
      <c r="AB174" s="12">
        <f t="shared" si="58"/>
        <v>1</v>
      </c>
      <c r="AD174" s="12">
        <f t="shared" si="63"/>
        <v>64</v>
      </c>
      <c r="AE174" s="18">
        <f t="shared" si="59"/>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60"/>
        <v>1</v>
      </c>
      <c r="AK174" s="12">
        <f t="shared" si="64"/>
        <v>1</v>
      </c>
      <c r="AL174" s="12">
        <f t="shared" si="65"/>
        <v>1</v>
      </c>
      <c r="AM174" s="12">
        <f t="shared" si="66"/>
        <v>1</v>
      </c>
    </row>
    <row r="175" spans="1:39" ht="12" customHeight="1" x14ac:dyDescent="0.25">
      <c r="A175" s="5">
        <f t="shared" si="47"/>
        <v>0</v>
      </c>
      <c r="B175" s="5">
        <f t="shared" si="48"/>
        <v>0</v>
      </c>
      <c r="C175" s="14">
        <f t="shared" si="61"/>
        <v>63</v>
      </c>
      <c r="F175" s="242">
        <f>VLOOKUP(C175,Blad1!$A:$D,4,0)</f>
        <v>147</v>
      </c>
      <c r="G175" s="67" t="str">
        <f t="shared" si="49"/>
        <v/>
      </c>
      <c r="H175" s="4" t="str">
        <f>IF(G175="I",$K175,IF(G175="II",$K175-SUM(H$8:H174),IF(G175="III",$K175-SUM(H$8:H174),IF(G175="IV",$K175-SUM(H$8:H174),IF(G175="V",1-SUM(H$8:H174)," ")))))</f>
        <v xml:space="preserve"> </v>
      </c>
      <c r="I175" s="68" t="str">
        <f t="shared" si="50"/>
        <v/>
      </c>
      <c r="J175" s="43" t="str">
        <f>IF(I175="A",$K175,IF(I175="B",$K175-SUM(J$8:J174),IF(I175="C",$K175-SUM(J$8:J174),IF(I175="D",$K175-SUM(J$8:J174),IF(I175="E",1-SUM(J$8:J174)," ")))))</f>
        <v xml:space="preserve"> </v>
      </c>
      <c r="K175" s="1">
        <f>IF(C$4=0,0,(SUM(D$8:D175)/C$4))</f>
        <v>0</v>
      </c>
      <c r="L175" s="9" t="str">
        <f t="shared" si="51"/>
        <v xml:space="preserve"> </v>
      </c>
      <c r="M175" s="2" t="str">
        <f>IF(U175=2,K175,IF(W175=2,K175-SUM(M$8:M174),IF(X175=2,K175-SUM(M$8:M174),IF(X174=2,1-SUM(M$8:M174)," "))))</f>
        <v xml:space="preserve"> </v>
      </c>
      <c r="N175" s="1" t="str">
        <f t="shared" si="52"/>
        <v xml:space="preserve"> </v>
      </c>
      <c r="P175" s="3" t="str">
        <f>IF(O175="Plus",$K175,IF(O175="Basis",$K175-SUM(P$8:P174),IF(O175="Breedte",$K175-SUM(P$8:P174),IF(O174="Breedte",1-SUM(P$8:P174)," "))))</f>
        <v xml:space="preserve"> </v>
      </c>
      <c r="Q175" s="57" t="str">
        <f t="shared" si="67"/>
        <v/>
      </c>
      <c r="R175" s="180">
        <f t="shared" si="53"/>
        <v>147</v>
      </c>
      <c r="S175" s="12">
        <f t="shared" si="62"/>
        <v>63</v>
      </c>
      <c r="T175" s="18">
        <f t="shared" si="54"/>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5"/>
        <v>1</v>
      </c>
      <c r="Z175" s="12">
        <f t="shared" si="56"/>
        <v>1</v>
      </c>
      <c r="AA175" s="12">
        <f t="shared" si="57"/>
        <v>1</v>
      </c>
      <c r="AB175" s="12">
        <f t="shared" si="58"/>
        <v>1</v>
      </c>
      <c r="AD175" s="12">
        <f t="shared" si="63"/>
        <v>63</v>
      </c>
      <c r="AE175" s="18">
        <f t="shared" si="59"/>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60"/>
        <v>1</v>
      </c>
      <c r="AK175" s="12">
        <f t="shared" si="64"/>
        <v>1</v>
      </c>
      <c r="AL175" s="12">
        <f t="shared" si="65"/>
        <v>1</v>
      </c>
      <c r="AM175" s="12">
        <f t="shared" si="66"/>
        <v>1</v>
      </c>
    </row>
    <row r="176" spans="1:39" ht="12" customHeight="1" x14ac:dyDescent="0.25">
      <c r="A176" s="5">
        <f t="shared" si="47"/>
        <v>0</v>
      </c>
      <c r="B176" s="5">
        <f t="shared" si="48"/>
        <v>0</v>
      </c>
      <c r="C176" s="14">
        <f t="shared" si="61"/>
        <v>62</v>
      </c>
      <c r="F176" s="242">
        <f>VLOOKUP(C176,Blad1!$A:$D,4,0)</f>
        <v>146</v>
      </c>
      <c r="G176" s="67" t="str">
        <f t="shared" si="49"/>
        <v/>
      </c>
      <c r="H176" s="4" t="str">
        <f>IF(G176="I",$K176,IF(G176="II",$K176-SUM(H$8:H175),IF(G176="III",$K176-SUM(H$8:H175),IF(G176="IV",$K176-SUM(H$8:H175),IF(G176="V",1-SUM(H$8:H175)," ")))))</f>
        <v xml:space="preserve"> </v>
      </c>
      <c r="I176" s="68" t="str">
        <f t="shared" si="50"/>
        <v/>
      </c>
      <c r="J176" s="43" t="str">
        <f>IF(I176="A",$K176,IF(I176="B",$K176-SUM(J$8:J175),IF(I176="C",$K176-SUM(J$8:J175),IF(I176="D",$K176-SUM(J$8:J175),IF(I176="E",1-SUM(J$8:J175)," ")))))</f>
        <v xml:space="preserve"> </v>
      </c>
      <c r="K176" s="1">
        <f>IF(C$4=0,0,(SUM(D$8:D176)/C$4))</f>
        <v>0</v>
      </c>
      <c r="L176" s="9" t="str">
        <f t="shared" si="51"/>
        <v xml:space="preserve"> </v>
      </c>
      <c r="M176" s="2" t="str">
        <f>IF(U176=2,K176,IF(W176=2,K176-SUM(M$8:M175),IF(X176=2,K176-SUM(M$8:M175),IF(X175=2,1-SUM(M$8:M175)," "))))</f>
        <v xml:space="preserve"> </v>
      </c>
      <c r="N176" s="1" t="str">
        <f t="shared" si="52"/>
        <v xml:space="preserve"> </v>
      </c>
      <c r="P176" s="3" t="str">
        <f>IF(O176="Plus",$K176,IF(O176="Basis",$K176-SUM(P$8:P175),IF(O176="Breedte",$K176-SUM(P$8:P175),IF(O175="Breedte",1-SUM(P$8:P175)," "))))</f>
        <v xml:space="preserve"> </v>
      </c>
      <c r="Q176" s="57" t="str">
        <f t="shared" si="67"/>
        <v/>
      </c>
      <c r="R176" s="180">
        <f t="shared" si="53"/>
        <v>146</v>
      </c>
      <c r="S176" s="12">
        <f t="shared" si="62"/>
        <v>62</v>
      </c>
      <c r="T176" s="18">
        <f t="shared" si="54"/>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5"/>
        <v>1</v>
      </c>
      <c r="Z176" s="12">
        <f t="shared" si="56"/>
        <v>1</v>
      </c>
      <c r="AA176" s="12">
        <f t="shared" si="57"/>
        <v>1</v>
      </c>
      <c r="AB176" s="12">
        <f t="shared" si="58"/>
        <v>1</v>
      </c>
      <c r="AD176" s="12">
        <f t="shared" si="63"/>
        <v>62</v>
      </c>
      <c r="AE176" s="18">
        <f t="shared" si="59"/>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60"/>
        <v>1</v>
      </c>
      <c r="AK176" s="12">
        <f t="shared" si="64"/>
        <v>1</v>
      </c>
      <c r="AL176" s="12">
        <f t="shared" si="65"/>
        <v>1</v>
      </c>
      <c r="AM176" s="12">
        <f t="shared" si="66"/>
        <v>1</v>
      </c>
    </row>
    <row r="177" spans="1:39" ht="12" customHeight="1" x14ac:dyDescent="0.25">
      <c r="A177" s="5">
        <f t="shared" si="47"/>
        <v>0</v>
      </c>
      <c r="B177" s="5">
        <f t="shared" si="48"/>
        <v>0</v>
      </c>
      <c r="C177" s="14">
        <f t="shared" si="61"/>
        <v>61</v>
      </c>
      <c r="F177" s="242">
        <f>VLOOKUP(C177,Blad1!$A:$D,4,0)</f>
        <v>146</v>
      </c>
      <c r="G177" s="67" t="str">
        <f t="shared" si="49"/>
        <v/>
      </c>
      <c r="H177" s="4" t="str">
        <f>IF(G177="I",$K177,IF(G177="II",$K177-SUM(H$8:H176),IF(G177="III",$K177-SUM(H$8:H176),IF(G177="IV",$K177-SUM(H$8:H176),IF(G177="V",1-SUM(H$8:H176)," ")))))</f>
        <v xml:space="preserve"> </v>
      </c>
      <c r="I177" s="68" t="str">
        <f t="shared" si="50"/>
        <v/>
      </c>
      <c r="J177" s="43" t="str">
        <f>IF(I177="A",$K177,IF(I177="B",$K177-SUM(J$8:J176),IF(I177="C",$K177-SUM(J$8:J176),IF(I177="D",$K177-SUM(J$8:J176),IF(I177="E",1-SUM(J$8:J176)," ")))))</f>
        <v xml:space="preserve"> </v>
      </c>
      <c r="K177" s="1">
        <f>IF(C$4=0,0,(SUM(D$8:D177)/C$4))</f>
        <v>0</v>
      </c>
      <c r="L177" s="9" t="str">
        <f t="shared" si="51"/>
        <v xml:space="preserve"> </v>
      </c>
      <c r="M177" s="2" t="str">
        <f>IF(U177=2,K177,IF(W177=2,K177-SUM(M$8:M176),IF(X177=2,K177-SUM(M$8:M176),IF(X176=2,1-SUM(M$8:M176)," "))))</f>
        <v xml:space="preserve"> </v>
      </c>
      <c r="N177" s="1" t="str">
        <f t="shared" si="52"/>
        <v xml:space="preserve"> </v>
      </c>
      <c r="P177" s="3" t="str">
        <f>IF(O177="Plus",$K177,IF(O177="Basis",$K177-SUM(P$8:P176),IF(O177="Breedte",$K177-SUM(P$8:P176),IF(O176="Breedte",1-SUM(P$8:P176)," "))))</f>
        <v xml:space="preserve"> </v>
      </c>
      <c r="Q177" s="57" t="str">
        <f t="shared" si="67"/>
        <v/>
      </c>
      <c r="R177" s="180">
        <f t="shared" si="53"/>
        <v>146</v>
      </c>
      <c r="S177" s="12">
        <f t="shared" si="62"/>
        <v>61</v>
      </c>
      <c r="T177" s="18">
        <f t="shared" si="54"/>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5"/>
        <v>1</v>
      </c>
      <c r="Z177" s="12">
        <f t="shared" si="56"/>
        <v>1</v>
      </c>
      <c r="AA177" s="12">
        <f t="shared" si="57"/>
        <v>1</v>
      </c>
      <c r="AB177" s="12">
        <f t="shared" si="58"/>
        <v>1</v>
      </c>
      <c r="AD177" s="12">
        <f t="shared" si="63"/>
        <v>61</v>
      </c>
      <c r="AE177" s="18">
        <f t="shared" si="59"/>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60"/>
        <v>1</v>
      </c>
      <c r="AK177" s="12">
        <f t="shared" si="64"/>
        <v>1</v>
      </c>
      <c r="AL177" s="12">
        <f t="shared" si="65"/>
        <v>1</v>
      </c>
      <c r="AM177" s="12">
        <f t="shared" si="66"/>
        <v>1</v>
      </c>
    </row>
    <row r="178" spans="1:39" ht="12" customHeight="1" x14ac:dyDescent="0.25">
      <c r="A178" s="5">
        <f t="shared" si="47"/>
        <v>0</v>
      </c>
      <c r="B178" s="5">
        <f t="shared" si="48"/>
        <v>0</v>
      </c>
      <c r="C178" s="14">
        <f t="shared" si="61"/>
        <v>60</v>
      </c>
      <c r="F178" s="242">
        <f>VLOOKUP(C178,Blad1!$A:$D,4,0)</f>
        <v>145</v>
      </c>
      <c r="G178" s="67" t="str">
        <f t="shared" si="49"/>
        <v/>
      </c>
      <c r="H178" s="4" t="str">
        <f>IF(G178="I",$K178,IF(G178="II",$K178-SUM(H$8:H177),IF(G178="III",$K178-SUM(H$8:H177),IF(G178="IV",$K178-SUM(H$8:H177),IF(G178="V",1-SUM(H$8:H177)," ")))))</f>
        <v xml:space="preserve"> </v>
      </c>
      <c r="I178" s="68" t="str">
        <f t="shared" si="50"/>
        <v/>
      </c>
      <c r="J178" s="43" t="str">
        <f>IF(I178="A",$K178,IF(I178="B",$K178-SUM(J$8:J177),IF(I178="C",$K178-SUM(J$8:J177),IF(I178="D",$K178-SUM(J$8:J177),IF(I178="E",1-SUM(J$8:J177)," ")))))</f>
        <v xml:space="preserve"> </v>
      </c>
      <c r="K178" s="1">
        <f>IF(C$4=0,0,(SUM(D$8:D178)/C$4))</f>
        <v>0</v>
      </c>
      <c r="L178" s="9" t="str">
        <f t="shared" si="51"/>
        <v xml:space="preserve"> </v>
      </c>
      <c r="M178" s="2" t="str">
        <f>IF(U178=2,K178,IF(W178=2,K178-SUM(M$8:M177),IF(X178=2,K178-SUM(M$8:M177),IF(X177=2,1-SUM(M$8:M177)," "))))</f>
        <v xml:space="preserve"> </v>
      </c>
      <c r="N178" s="1" t="str">
        <f t="shared" si="52"/>
        <v xml:space="preserve"> </v>
      </c>
      <c r="P178" s="3" t="str">
        <f>IF(O178="Plus",$K178,IF(O178="Basis",$K178-SUM(P$8:P177),IF(O178="Breedte",$K178-SUM(P$8:P177),IF(O177="Breedte",1-SUM(P$8:P177)," "))))</f>
        <v xml:space="preserve"> </v>
      </c>
      <c r="Q178" s="57" t="str">
        <f t="shared" si="67"/>
        <v/>
      </c>
      <c r="R178" s="180">
        <f t="shared" si="53"/>
        <v>145</v>
      </c>
      <c r="S178" s="12">
        <f t="shared" si="62"/>
        <v>60</v>
      </c>
      <c r="T178" s="18">
        <f t="shared" si="54"/>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5"/>
        <v>1</v>
      </c>
      <c r="Z178" s="12">
        <f t="shared" si="56"/>
        <v>1</v>
      </c>
      <c r="AA178" s="12">
        <f t="shared" si="57"/>
        <v>1</v>
      </c>
      <c r="AB178" s="12">
        <f t="shared" si="58"/>
        <v>1</v>
      </c>
      <c r="AD178" s="12">
        <f t="shared" si="63"/>
        <v>60</v>
      </c>
      <c r="AE178" s="18">
        <f t="shared" si="59"/>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60"/>
        <v>1</v>
      </c>
      <c r="AK178" s="12">
        <f t="shared" si="64"/>
        <v>1</v>
      </c>
      <c r="AL178" s="12">
        <f t="shared" si="65"/>
        <v>1</v>
      </c>
      <c r="AM178" s="12">
        <f t="shared" si="66"/>
        <v>1</v>
      </c>
    </row>
    <row r="179" spans="1:39" ht="12" customHeight="1" x14ac:dyDescent="0.25">
      <c r="A179" s="5">
        <f t="shared" si="47"/>
        <v>0</v>
      </c>
      <c r="B179" s="5">
        <f t="shared" si="48"/>
        <v>0</v>
      </c>
      <c r="C179" s="14">
        <f t="shared" si="61"/>
        <v>59</v>
      </c>
      <c r="F179" s="242">
        <f>VLOOKUP(C179,Blad1!$A:$D,4,0)</f>
        <v>145</v>
      </c>
      <c r="G179" s="67" t="str">
        <f t="shared" si="49"/>
        <v/>
      </c>
      <c r="H179" s="4" t="str">
        <f>IF(G179="I",$K179,IF(G179="II",$K179-SUM(H$8:H178),IF(G179="III",$K179-SUM(H$8:H178),IF(G179="IV",$K179-SUM(H$8:H178),IF(G179="V",1-SUM(H$8:H178)," ")))))</f>
        <v xml:space="preserve"> </v>
      </c>
      <c r="I179" s="68" t="str">
        <f t="shared" si="50"/>
        <v/>
      </c>
      <c r="J179" s="43" t="str">
        <f>IF(I179="A",$K179,IF(I179="B",$K179-SUM(J$8:J178),IF(I179="C",$K179-SUM(J$8:J178),IF(I179="D",$K179-SUM(J$8:J178),IF(I179="E",1-SUM(J$8:J178)," ")))))</f>
        <v xml:space="preserve"> </v>
      </c>
      <c r="K179" s="1">
        <f>IF(C$4=0,0,(SUM(D$8:D179)/C$4))</f>
        <v>0</v>
      </c>
      <c r="L179" s="9" t="str">
        <f t="shared" si="51"/>
        <v xml:space="preserve"> </v>
      </c>
      <c r="M179" s="2" t="str">
        <f>IF(U179=2,K179,IF(W179=2,K179-SUM(M$8:M178),IF(X179=2,K179-SUM(M$8:M178),IF(X178=2,1-SUM(M$8:M178)," "))))</f>
        <v xml:space="preserve"> </v>
      </c>
      <c r="N179" s="1" t="str">
        <f t="shared" si="52"/>
        <v xml:space="preserve"> </v>
      </c>
      <c r="P179" s="3" t="str">
        <f>IF(O179="Plus",$K179,IF(O179="Basis",$K179-SUM(P$8:P178),IF(O179="Breedte",$K179-SUM(P$8:P178),IF(O178="Breedte",1-SUM(P$8:P178)," "))))</f>
        <v xml:space="preserve"> </v>
      </c>
      <c r="Q179" s="57" t="str">
        <f t="shared" si="67"/>
        <v/>
      </c>
      <c r="R179" s="180">
        <f t="shared" si="53"/>
        <v>145</v>
      </c>
      <c r="S179" s="12">
        <f t="shared" si="62"/>
        <v>59</v>
      </c>
      <c r="T179" s="18">
        <f t="shared" si="54"/>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5"/>
        <v>1</v>
      </c>
      <c r="Z179" s="12">
        <f t="shared" si="56"/>
        <v>1</v>
      </c>
      <c r="AA179" s="12">
        <f t="shared" si="57"/>
        <v>1</v>
      </c>
      <c r="AB179" s="12">
        <f t="shared" si="58"/>
        <v>1</v>
      </c>
      <c r="AD179" s="12">
        <f t="shared" si="63"/>
        <v>59</v>
      </c>
      <c r="AE179" s="18">
        <f t="shared" si="59"/>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60"/>
        <v>1</v>
      </c>
      <c r="AK179" s="12">
        <f t="shared" si="64"/>
        <v>1</v>
      </c>
      <c r="AL179" s="12">
        <f t="shared" si="65"/>
        <v>1</v>
      </c>
      <c r="AM179" s="12">
        <f t="shared" si="66"/>
        <v>1</v>
      </c>
    </row>
    <row r="180" spans="1:39" ht="12" customHeight="1" x14ac:dyDescent="0.25">
      <c r="A180" s="5">
        <f t="shared" si="47"/>
        <v>0</v>
      </c>
      <c r="B180" s="5">
        <f t="shared" si="48"/>
        <v>0</v>
      </c>
      <c r="C180" s="14">
        <f t="shared" si="61"/>
        <v>58</v>
      </c>
      <c r="F180" s="242">
        <f>VLOOKUP(C180,Blad1!$A:$D,4,0)</f>
        <v>144</v>
      </c>
      <c r="G180" s="67" t="str">
        <f t="shared" si="49"/>
        <v/>
      </c>
      <c r="H180" s="4" t="str">
        <f>IF(G180="I",$K180,IF(G180="II",$K180-SUM(H$8:H179),IF(G180="III",$K180-SUM(H$8:H179),IF(G180="IV",$K180-SUM(H$8:H179),IF(G180="V",1-SUM(H$8:H179)," ")))))</f>
        <v xml:space="preserve"> </v>
      </c>
      <c r="I180" s="68" t="str">
        <f t="shared" si="50"/>
        <v/>
      </c>
      <c r="J180" s="43" t="str">
        <f>IF(I180="A",$K180,IF(I180="B",$K180-SUM(J$8:J179),IF(I180="C",$K180-SUM(J$8:J179),IF(I180="D",$K180-SUM(J$8:J179),IF(I180="E",1-SUM(J$8:J179)," ")))))</f>
        <v xml:space="preserve"> </v>
      </c>
      <c r="K180" s="1">
        <f>IF(C$4=0,0,(SUM(D$8:D180)/C$4))</f>
        <v>0</v>
      </c>
      <c r="L180" s="9" t="str">
        <f t="shared" si="51"/>
        <v xml:space="preserve"> </v>
      </c>
      <c r="M180" s="2" t="str">
        <f>IF(U180=2,K180,IF(W180=2,K180-SUM(M$8:M179),IF(X180=2,K180-SUM(M$8:M179),IF(X179=2,1-SUM(M$8:M179)," "))))</f>
        <v xml:space="preserve"> </v>
      </c>
      <c r="N180" s="1" t="str">
        <f t="shared" si="52"/>
        <v xml:space="preserve"> </v>
      </c>
      <c r="P180" s="3" t="str">
        <f>IF(O180="Plus",$K180,IF(O180="Basis",$K180-SUM(P$8:P179),IF(O180="Breedte",$K180-SUM(P$8:P179),IF(O179="Breedte",1-SUM(P$8:P179)," "))))</f>
        <v xml:space="preserve"> </v>
      </c>
      <c r="Q180" s="57" t="str">
        <f t="shared" si="67"/>
        <v/>
      </c>
      <c r="R180" s="180">
        <f t="shared" si="53"/>
        <v>144</v>
      </c>
      <c r="S180" s="12">
        <f t="shared" si="62"/>
        <v>58</v>
      </c>
      <c r="T180" s="18">
        <f t="shared" si="54"/>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5"/>
        <v>1</v>
      </c>
      <c r="Z180" s="12">
        <f t="shared" si="56"/>
        <v>1</v>
      </c>
      <c r="AA180" s="12">
        <f t="shared" si="57"/>
        <v>1</v>
      </c>
      <c r="AB180" s="12">
        <f t="shared" si="58"/>
        <v>1</v>
      </c>
      <c r="AD180" s="12">
        <f t="shared" si="63"/>
        <v>58</v>
      </c>
      <c r="AE180" s="18">
        <f t="shared" si="59"/>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60"/>
        <v>1</v>
      </c>
      <c r="AK180" s="12">
        <f t="shared" si="64"/>
        <v>1</v>
      </c>
      <c r="AL180" s="12">
        <f t="shared" si="65"/>
        <v>1</v>
      </c>
      <c r="AM180" s="12">
        <f t="shared" si="66"/>
        <v>1</v>
      </c>
    </row>
    <row r="181" spans="1:39" ht="12" customHeight="1" x14ac:dyDescent="0.25">
      <c r="A181" s="5">
        <f t="shared" si="47"/>
        <v>25</v>
      </c>
      <c r="B181" s="5">
        <f t="shared" si="48"/>
        <v>0</v>
      </c>
      <c r="C181" s="14">
        <f t="shared" si="61"/>
        <v>57</v>
      </c>
      <c r="F181" s="242">
        <f>VLOOKUP(C181,Blad1!$A:$D,4,0)</f>
        <v>144</v>
      </c>
      <c r="G181" s="67" t="str">
        <f t="shared" si="49"/>
        <v/>
      </c>
      <c r="H181" s="4" t="str">
        <f>IF(G181="I",$K181,IF(G181="II",$K181-SUM(H$8:H180),IF(G181="III",$K181-SUM(H$8:H180),IF(G181="IV",$K181-SUM(H$8:H180),IF(G181="V",1-SUM(H$8:H180)," ")))))</f>
        <v xml:space="preserve"> </v>
      </c>
      <c r="I181" s="68" t="str">
        <f t="shared" si="50"/>
        <v>A</v>
      </c>
      <c r="J181" s="43">
        <f>IF(I181="A",$K181,IF(I181="B",$K181-SUM(J$8:J180),IF(I181="C",$K181-SUM(J$8:J180),IF(I181="D",$K181-SUM(J$8:J180),IF(I181="E",1-SUM(J$8:J180)," ")))))</f>
        <v>0</v>
      </c>
      <c r="K181" s="1">
        <f>IF(C$4=0,0,(SUM(D$8:D181)/C$4))</f>
        <v>0</v>
      </c>
      <c r="L181" s="9" t="str">
        <f t="shared" si="51"/>
        <v xml:space="preserve"> </v>
      </c>
      <c r="M181" s="2" t="str">
        <f>IF(U181=2,K181,IF(W181=2,K181-SUM(M$8:M180),IF(X181=2,K181-SUM(M$8:M180),IF(X180=2,1-SUM(M$8:M180)," "))))</f>
        <v xml:space="preserve"> </v>
      </c>
      <c r="N181" s="1" t="str">
        <f t="shared" si="52"/>
        <v xml:space="preserve"> </v>
      </c>
      <c r="P181" s="3" t="str">
        <f>IF(O181="Plus",$K181,IF(O181="Basis",$K181-SUM(P$8:P180),IF(O181="Breedte",$K181-SUM(P$8:P180),IF(O180="Breedte",1-SUM(P$8:P180)," "))))</f>
        <v xml:space="preserve"> </v>
      </c>
      <c r="Q181" s="57" t="str">
        <f t="shared" si="67"/>
        <v/>
      </c>
      <c r="R181" s="180">
        <f t="shared" si="53"/>
        <v>144</v>
      </c>
      <c r="S181" s="12">
        <f t="shared" si="62"/>
        <v>57</v>
      </c>
      <c r="T181" s="18">
        <f t="shared" si="54"/>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5"/>
        <v>1</v>
      </c>
      <c r="Z181" s="12">
        <f t="shared" si="56"/>
        <v>1</v>
      </c>
      <c r="AA181" s="12">
        <f t="shared" si="57"/>
        <v>1</v>
      </c>
      <c r="AB181" s="12">
        <f t="shared" si="58"/>
        <v>1</v>
      </c>
      <c r="AD181" s="12">
        <f t="shared" si="63"/>
        <v>57</v>
      </c>
      <c r="AE181" s="18">
        <f t="shared" si="59"/>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60"/>
        <v>1</v>
      </c>
      <c r="AK181" s="12">
        <f t="shared" si="64"/>
        <v>1</v>
      </c>
      <c r="AL181" s="12">
        <f t="shared" si="65"/>
        <v>1</v>
      </c>
      <c r="AM181" s="12">
        <f t="shared" si="66"/>
        <v>1</v>
      </c>
    </row>
    <row r="182" spans="1:39" ht="12" customHeight="1" x14ac:dyDescent="0.25">
      <c r="A182" s="5">
        <f t="shared" si="47"/>
        <v>0</v>
      </c>
      <c r="B182" s="5">
        <f t="shared" si="48"/>
        <v>0</v>
      </c>
      <c r="C182" s="14">
        <f t="shared" si="61"/>
        <v>56</v>
      </c>
      <c r="F182" s="242">
        <f>VLOOKUP(C182,Blad1!$A:$D,4,0)</f>
        <v>143</v>
      </c>
      <c r="G182" s="67" t="str">
        <f t="shared" si="49"/>
        <v/>
      </c>
      <c r="H182" s="4" t="str">
        <f>IF(G182="I",$K182,IF(G182="II",$K182-SUM(H$8:H181),IF(G182="III",$K182-SUM(H$8:H181),IF(G182="IV",$K182-SUM(H$8:H181),IF(G182="V",1-SUM(H$8:H181)," ")))))</f>
        <v xml:space="preserve"> </v>
      </c>
      <c r="I182" s="68" t="str">
        <f t="shared" si="50"/>
        <v/>
      </c>
      <c r="J182" s="43" t="str">
        <f>IF(I182="A",$K182,IF(I182="B",$K182-SUM(J$8:J181),IF(I182="C",$K182-SUM(J$8:J181),IF(I182="D",$K182-SUM(J$8:J181),IF(I182="E",1-SUM(J$8:J181)," ")))))</f>
        <v xml:space="preserve"> </v>
      </c>
      <c r="K182" s="1">
        <f>IF(C$4=0,0,(SUM(D$8:D182)/C$4))</f>
        <v>0</v>
      </c>
      <c r="L182" s="9" t="str">
        <f t="shared" si="51"/>
        <v xml:space="preserve"> </v>
      </c>
      <c r="M182" s="2" t="str">
        <f>IF(U182=2,K182,IF(W182=2,K182-SUM(M$8:M181),IF(X182=2,K182-SUM(M$8:M181),IF(X181=2,1-SUM(M$8:M181)," "))))</f>
        <v xml:space="preserve"> </v>
      </c>
      <c r="N182" s="1" t="str">
        <f t="shared" si="52"/>
        <v xml:space="preserve"> </v>
      </c>
      <c r="P182" s="3" t="str">
        <f>IF(O182="Plus",$K182,IF(O182="Basis",$K182-SUM(P$8:P181),IF(O182="Breedte",$K182-SUM(P$8:P181),IF(O181="Breedte",1-SUM(P$8:P181)," "))))</f>
        <v xml:space="preserve"> </v>
      </c>
      <c r="Q182" s="57" t="str">
        <f t="shared" si="67"/>
        <v/>
      </c>
      <c r="R182" s="180">
        <f t="shared" si="53"/>
        <v>143</v>
      </c>
      <c r="S182" s="12">
        <f t="shared" si="62"/>
        <v>56</v>
      </c>
      <c r="T182" s="18">
        <f t="shared" si="54"/>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5"/>
        <v>1</v>
      </c>
      <c r="Z182" s="12">
        <f t="shared" si="56"/>
        <v>1</v>
      </c>
      <c r="AA182" s="12">
        <f t="shared" si="57"/>
        <v>1</v>
      </c>
      <c r="AB182" s="12">
        <f t="shared" si="58"/>
        <v>1</v>
      </c>
      <c r="AD182" s="12">
        <f t="shared" si="63"/>
        <v>56</v>
      </c>
      <c r="AE182" s="18">
        <f t="shared" si="59"/>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60"/>
        <v>1</v>
      </c>
      <c r="AK182" s="12">
        <f t="shared" si="64"/>
        <v>1</v>
      </c>
      <c r="AL182" s="12">
        <f t="shared" si="65"/>
        <v>1</v>
      </c>
      <c r="AM182" s="12">
        <f t="shared" si="66"/>
        <v>1</v>
      </c>
    </row>
    <row r="183" spans="1:39" ht="12" customHeight="1" x14ac:dyDescent="0.25">
      <c r="A183" s="5">
        <f t="shared" si="47"/>
        <v>0</v>
      </c>
      <c r="B183" s="5">
        <f t="shared" si="48"/>
        <v>0</v>
      </c>
      <c r="C183" s="14">
        <f t="shared" si="61"/>
        <v>55</v>
      </c>
      <c r="F183" s="242">
        <f>VLOOKUP(C183,Blad1!$A:$D,4,0)</f>
        <v>143</v>
      </c>
      <c r="G183" s="67" t="str">
        <f t="shared" si="49"/>
        <v/>
      </c>
      <c r="H183" s="4" t="str">
        <f>IF(G183="I",$K183,IF(G183="II",$K183-SUM(H$8:H182),IF(G183="III",$K183-SUM(H$8:H182),IF(G183="IV",$K183-SUM(H$8:H182),IF(G183="V",1-SUM(H$8:H182)," ")))))</f>
        <v xml:space="preserve"> </v>
      </c>
      <c r="I183" s="68" t="str">
        <f t="shared" si="50"/>
        <v/>
      </c>
      <c r="J183" s="43" t="str">
        <f>IF(I183="A",$K183,IF(I183="B",$K183-SUM(J$8:J182),IF(I183="C",$K183-SUM(J$8:J182),IF(I183="D",$K183-SUM(J$8:J182),IF(I183="E",1-SUM(J$8:J182)," ")))))</f>
        <v xml:space="preserve"> </v>
      </c>
      <c r="K183" s="1">
        <f>IF(C$4=0,0,(SUM(D$8:D183)/C$4))</f>
        <v>0</v>
      </c>
      <c r="L183" s="9" t="str">
        <f t="shared" si="51"/>
        <v xml:space="preserve"> </v>
      </c>
      <c r="M183" s="2" t="str">
        <f>IF(U183=2,K183,IF(W183=2,K183-SUM(M$8:M182),IF(X183=2,K183-SUM(M$8:M182),IF(X182=2,1-SUM(M$8:M182)," "))))</f>
        <v xml:space="preserve"> </v>
      </c>
      <c r="N183" s="1" t="str">
        <f t="shared" si="52"/>
        <v xml:space="preserve"> </v>
      </c>
      <c r="P183" s="3" t="str">
        <f>IF(O183="Plus",$K183,IF(O183="Basis",$K183-SUM(P$8:P182),IF(O183="Breedte",$K183-SUM(P$8:P182),IF(O182="Breedte",1-SUM(P$8:P182)," "))))</f>
        <v xml:space="preserve"> </v>
      </c>
      <c r="Q183" s="57" t="str">
        <f t="shared" si="67"/>
        <v/>
      </c>
      <c r="R183" s="180">
        <f t="shared" si="53"/>
        <v>143</v>
      </c>
      <c r="S183" s="12">
        <f t="shared" si="62"/>
        <v>55</v>
      </c>
      <c r="T183" s="18">
        <f t="shared" si="54"/>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5"/>
        <v>1</v>
      </c>
      <c r="Z183" s="12">
        <f t="shared" si="56"/>
        <v>1</v>
      </c>
      <c r="AA183" s="12">
        <f t="shared" si="57"/>
        <v>1</v>
      </c>
      <c r="AB183" s="12">
        <f t="shared" si="58"/>
        <v>1</v>
      </c>
      <c r="AD183" s="12">
        <f t="shared" si="63"/>
        <v>55</v>
      </c>
      <c r="AE183" s="18">
        <f t="shared" si="59"/>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60"/>
        <v>1</v>
      </c>
      <c r="AK183" s="12">
        <f t="shared" si="64"/>
        <v>1</v>
      </c>
      <c r="AL183" s="12">
        <f t="shared" si="65"/>
        <v>1</v>
      </c>
      <c r="AM183" s="12">
        <f t="shared" si="66"/>
        <v>1</v>
      </c>
    </row>
    <row r="184" spans="1:39" ht="12" customHeight="1" x14ac:dyDescent="0.25">
      <c r="A184" s="5">
        <f t="shared" si="47"/>
        <v>0</v>
      </c>
      <c r="B184" s="5">
        <f t="shared" si="48"/>
        <v>0</v>
      </c>
      <c r="C184" s="14">
        <f t="shared" si="61"/>
        <v>54</v>
      </c>
      <c r="F184" s="242">
        <f>VLOOKUP(C184,Blad1!$A:$D,4,0)</f>
        <v>142</v>
      </c>
      <c r="G184" s="67" t="str">
        <f t="shared" si="49"/>
        <v/>
      </c>
      <c r="H184" s="4" t="str">
        <f>IF(G184="I",$K184,IF(G184="II",$K184-SUM(H$8:H183),IF(G184="III",$K184-SUM(H$8:H183),IF(G184="IV",$K184-SUM(H$8:H183),IF(G184="V",1-SUM(H$8:H183)," ")))))</f>
        <v xml:space="preserve"> </v>
      </c>
      <c r="I184" s="68" t="str">
        <f t="shared" si="50"/>
        <v/>
      </c>
      <c r="J184" s="43" t="str">
        <f>IF(I184="A",$K184,IF(I184="B",$K184-SUM(J$8:J183),IF(I184="C",$K184-SUM(J$8:J183),IF(I184="D",$K184-SUM(J$8:J183),IF(I184="E",1-SUM(J$8:J183)," ")))))</f>
        <v xml:space="preserve"> </v>
      </c>
      <c r="K184" s="1">
        <f>IF(C$4=0,0,(SUM(D$8:D184)/C$4))</f>
        <v>0</v>
      </c>
      <c r="L184" s="9" t="str">
        <f t="shared" si="51"/>
        <v xml:space="preserve"> </v>
      </c>
      <c r="M184" s="2" t="str">
        <f>IF(U184=2,K184,IF(W184=2,K184-SUM(M$8:M183),IF(X184=2,K184-SUM(M$8:M183),IF(X183=2,1-SUM(M$8:M183)," "))))</f>
        <v xml:space="preserve"> </v>
      </c>
      <c r="N184" s="1" t="str">
        <f t="shared" si="52"/>
        <v xml:space="preserve"> </v>
      </c>
      <c r="P184" s="3" t="str">
        <f>IF(O184="Plus",$K184,IF(O184="Basis",$K184-SUM(P$8:P183),IF(O184="Breedte",$K184-SUM(P$8:P183),IF(O183="Breedte",1-SUM(P$8:P183)," "))))</f>
        <v xml:space="preserve"> </v>
      </c>
      <c r="Q184" s="57" t="str">
        <f t="shared" si="67"/>
        <v/>
      </c>
      <c r="R184" s="180">
        <f t="shared" si="53"/>
        <v>142</v>
      </c>
      <c r="S184" s="12">
        <f t="shared" si="62"/>
        <v>54</v>
      </c>
      <c r="T184" s="18">
        <f t="shared" si="54"/>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5"/>
        <v>1</v>
      </c>
      <c r="Z184" s="12">
        <f t="shared" si="56"/>
        <v>1</v>
      </c>
      <c r="AA184" s="12">
        <f t="shared" si="57"/>
        <v>1</v>
      </c>
      <c r="AB184" s="12">
        <f t="shared" si="58"/>
        <v>1</v>
      </c>
      <c r="AD184" s="12">
        <f t="shared" si="63"/>
        <v>54</v>
      </c>
      <c r="AE184" s="18">
        <f t="shared" si="59"/>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60"/>
        <v>1</v>
      </c>
      <c r="AK184" s="12">
        <f t="shared" si="64"/>
        <v>1</v>
      </c>
      <c r="AL184" s="12">
        <f t="shared" si="65"/>
        <v>1</v>
      </c>
      <c r="AM184" s="12">
        <f t="shared" si="66"/>
        <v>1</v>
      </c>
    </row>
    <row r="185" spans="1:39" ht="12" customHeight="1" x14ac:dyDescent="0.25">
      <c r="A185" s="5">
        <f t="shared" si="47"/>
        <v>0</v>
      </c>
      <c r="B185" s="5">
        <f t="shared" si="48"/>
        <v>0</v>
      </c>
      <c r="C185" s="14">
        <f t="shared" si="61"/>
        <v>53</v>
      </c>
      <c r="F185" s="242">
        <f>VLOOKUP(C185,Blad1!$A:$D,4,0)</f>
        <v>142</v>
      </c>
      <c r="G185" s="67" t="str">
        <f t="shared" si="49"/>
        <v/>
      </c>
      <c r="H185" s="4" t="str">
        <f>IF(G185="I",$K185,IF(G185="II",$K185-SUM(H$8:H184),IF(G185="III",$K185-SUM(H$8:H184),IF(G185="IV",$K185-SUM(H$8:H184),IF(G185="V",1-SUM(H$8:H184)," ")))))</f>
        <v xml:space="preserve"> </v>
      </c>
      <c r="I185" s="68" t="str">
        <f t="shared" si="50"/>
        <v/>
      </c>
      <c r="J185" s="43" t="str">
        <f>IF(I185="A",$K185,IF(I185="B",$K185-SUM(J$8:J184),IF(I185="C",$K185-SUM(J$8:J184),IF(I185="D",$K185-SUM(J$8:J184),IF(I185="E",1-SUM(J$8:J184)," ")))))</f>
        <v xml:space="preserve"> </v>
      </c>
      <c r="K185" s="1">
        <f>IF(C$4=0,0,(SUM(D$8:D185)/C$4))</f>
        <v>0</v>
      </c>
      <c r="L185" s="9" t="str">
        <f t="shared" si="51"/>
        <v xml:space="preserve"> </v>
      </c>
      <c r="M185" s="2" t="str">
        <f>IF(U185=2,K185,IF(W185=2,K185-SUM(M$8:M184),IF(X185=2,K185-SUM(M$8:M184),IF(X184=2,1-SUM(M$8:M184)," "))))</f>
        <v xml:space="preserve"> </v>
      </c>
      <c r="N185" s="1" t="str">
        <f t="shared" si="52"/>
        <v xml:space="preserve"> </v>
      </c>
      <c r="P185" s="3" t="str">
        <f>IF(O185="Plus",$K185,IF(O185="Basis",$K185-SUM(P$8:P184),IF(O185="Breedte",$K185-SUM(P$8:P184),IF(O184="Breedte",1-SUM(P$8:P184)," "))))</f>
        <v xml:space="preserve"> </v>
      </c>
      <c r="Q185" s="57" t="str">
        <f t="shared" si="67"/>
        <v/>
      </c>
      <c r="R185" s="180">
        <f t="shared" si="53"/>
        <v>142</v>
      </c>
      <c r="S185" s="12">
        <f t="shared" si="62"/>
        <v>53</v>
      </c>
      <c r="T185" s="18">
        <f t="shared" si="54"/>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5"/>
        <v>1</v>
      </c>
      <c r="Z185" s="12">
        <f t="shared" si="56"/>
        <v>1</v>
      </c>
      <c r="AA185" s="12">
        <f t="shared" si="57"/>
        <v>1</v>
      </c>
      <c r="AB185" s="12">
        <f t="shared" si="58"/>
        <v>1</v>
      </c>
      <c r="AD185" s="12">
        <f t="shared" si="63"/>
        <v>53</v>
      </c>
      <c r="AE185" s="18">
        <f t="shared" si="59"/>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60"/>
        <v>1</v>
      </c>
      <c r="AK185" s="12">
        <f t="shared" si="64"/>
        <v>1</v>
      </c>
      <c r="AL185" s="12">
        <f t="shared" si="65"/>
        <v>1</v>
      </c>
      <c r="AM185" s="12">
        <f t="shared" si="66"/>
        <v>1</v>
      </c>
    </row>
    <row r="186" spans="1:39" ht="12" customHeight="1" x14ac:dyDescent="0.25">
      <c r="A186" s="5">
        <f t="shared" si="47"/>
        <v>0</v>
      </c>
      <c r="B186" s="5">
        <f t="shared" si="48"/>
        <v>0</v>
      </c>
      <c r="C186" s="14">
        <f t="shared" si="61"/>
        <v>52</v>
      </c>
      <c r="F186" s="242">
        <f>VLOOKUP(C186,Blad1!$A:$D,4,0)</f>
        <v>141</v>
      </c>
      <c r="G186" s="67" t="str">
        <f t="shared" si="49"/>
        <v/>
      </c>
      <c r="H186" s="4" t="str">
        <f>IF(G186="I",$K186,IF(G186="II",$K186-SUM(H$8:H185),IF(G186="III",$K186-SUM(H$8:H185),IF(G186="IV",$K186-SUM(H$8:H185),IF(G186="V",1-SUM(H$8:H185)," ")))))</f>
        <v xml:space="preserve"> </v>
      </c>
      <c r="I186" s="68" t="str">
        <f t="shared" si="50"/>
        <v/>
      </c>
      <c r="J186" s="43" t="str">
        <f>IF(I186="A",$K186,IF(I186="B",$K186-SUM(J$8:J185),IF(I186="C",$K186-SUM(J$8:J185),IF(I186="D",$K186-SUM(J$8:J185),IF(I186="E",1-SUM(J$8:J185)," ")))))</f>
        <v xml:space="preserve"> </v>
      </c>
      <c r="K186" s="1">
        <f>IF(C$4=0,0,(SUM(D$8:D186)/C$4))</f>
        <v>0</v>
      </c>
      <c r="L186" s="9" t="str">
        <f t="shared" si="51"/>
        <v xml:space="preserve"> </v>
      </c>
      <c r="M186" s="2" t="str">
        <f>IF(U186=2,K186,IF(W186=2,K186-SUM(M$8:M185),IF(X186=2,K186-SUM(M$8:M185),IF(X185=2,1-SUM(M$8:M185)," "))))</f>
        <v xml:space="preserve"> </v>
      </c>
      <c r="N186" s="1" t="str">
        <f t="shared" si="52"/>
        <v xml:space="preserve"> </v>
      </c>
      <c r="P186" s="3" t="str">
        <f>IF(O186="Plus",$K186,IF(O186="Basis",$K186-SUM(P$8:P185),IF(O186="Breedte",$K186-SUM(P$8:P185),IF(O185="Breedte",1-SUM(P$8:P185)," "))))</f>
        <v xml:space="preserve"> </v>
      </c>
      <c r="Q186" s="57" t="str">
        <f t="shared" si="67"/>
        <v/>
      </c>
      <c r="R186" s="180">
        <f t="shared" si="53"/>
        <v>141</v>
      </c>
      <c r="S186" s="12">
        <f t="shared" si="62"/>
        <v>52</v>
      </c>
      <c r="T186" s="18">
        <f t="shared" si="54"/>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5"/>
        <v>1</v>
      </c>
      <c r="Z186" s="12">
        <f t="shared" si="56"/>
        <v>1</v>
      </c>
      <c r="AA186" s="12">
        <f t="shared" si="57"/>
        <v>1</v>
      </c>
      <c r="AB186" s="12">
        <f t="shared" si="58"/>
        <v>1</v>
      </c>
      <c r="AD186" s="12">
        <f t="shared" si="63"/>
        <v>52</v>
      </c>
      <c r="AE186" s="18">
        <f t="shared" si="59"/>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60"/>
        <v>1</v>
      </c>
      <c r="AK186" s="12">
        <f t="shared" si="64"/>
        <v>1</v>
      </c>
      <c r="AL186" s="12">
        <f t="shared" si="65"/>
        <v>1</v>
      </c>
      <c r="AM186" s="12">
        <f t="shared" si="66"/>
        <v>1</v>
      </c>
    </row>
    <row r="187" spans="1:39" ht="12" customHeight="1" x14ac:dyDescent="0.25">
      <c r="A187" s="5">
        <f t="shared" si="47"/>
        <v>0</v>
      </c>
      <c r="B187" s="5">
        <f t="shared" si="48"/>
        <v>0</v>
      </c>
      <c r="C187" s="14">
        <f t="shared" si="61"/>
        <v>51</v>
      </c>
      <c r="F187" s="242">
        <f>VLOOKUP(C187,Blad1!$A:$D,4,0)</f>
        <v>140</v>
      </c>
      <c r="G187" s="67" t="str">
        <f t="shared" si="49"/>
        <v/>
      </c>
      <c r="H187" s="4" t="str">
        <f>IF(G187="I",$K187,IF(G187="II",$K187-SUM(H$8:H186),IF(G187="III",$K187-SUM(H$8:H186),IF(G187="IV",$K187-SUM(H$8:H186),IF(G187="V",1-SUM(H$8:H186)," ")))))</f>
        <v xml:space="preserve"> </v>
      </c>
      <c r="I187" s="68" t="str">
        <f t="shared" si="50"/>
        <v/>
      </c>
      <c r="J187" s="43" t="str">
        <f>IF(I187="A",$K187,IF(I187="B",$K187-SUM(J$8:J186),IF(I187="C",$K187-SUM(J$8:J186),IF(I187="D",$K187-SUM(J$8:J186),IF(I187="E",1-SUM(J$8:J186)," ")))))</f>
        <v xml:space="preserve"> </v>
      </c>
      <c r="K187" s="1">
        <f>IF(C$4=0,0,(SUM(D$8:D187)/C$4))</f>
        <v>0</v>
      </c>
      <c r="L187" s="9" t="str">
        <f t="shared" si="51"/>
        <v xml:space="preserve"> </v>
      </c>
      <c r="M187" s="2" t="str">
        <f>IF(U187=2,K187,IF(W187=2,K187-SUM(M$8:M186),IF(X187=2,K187-SUM(M$8:M186),IF(X186=2,1-SUM(M$8:M186)," "))))</f>
        <v xml:space="preserve"> </v>
      </c>
      <c r="N187" s="1" t="str">
        <f t="shared" si="52"/>
        <v xml:space="preserve"> </v>
      </c>
      <c r="P187" s="3" t="str">
        <f>IF(O187="Plus",$K187,IF(O187="Basis",$K187-SUM(P$8:P186),IF(O187="Breedte",$K187-SUM(P$8:P186),IF(O186="Breedte",1-SUM(P$8:P186)," "))))</f>
        <v xml:space="preserve"> </v>
      </c>
      <c r="Q187" s="57" t="str">
        <f t="shared" si="67"/>
        <v/>
      </c>
      <c r="R187" s="180">
        <f t="shared" si="53"/>
        <v>140</v>
      </c>
      <c r="S187" s="12">
        <f t="shared" si="62"/>
        <v>51</v>
      </c>
      <c r="T187" s="18">
        <f t="shared" si="54"/>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5"/>
        <v>1</v>
      </c>
      <c r="Z187" s="12">
        <f t="shared" si="56"/>
        <v>1</v>
      </c>
      <c r="AA187" s="12">
        <f t="shared" si="57"/>
        <v>1</v>
      </c>
      <c r="AB187" s="12">
        <f t="shared" si="58"/>
        <v>1</v>
      </c>
      <c r="AD187" s="12">
        <f t="shared" si="63"/>
        <v>51</v>
      </c>
      <c r="AE187" s="18">
        <f t="shared" si="59"/>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60"/>
        <v>1</v>
      </c>
      <c r="AK187" s="12">
        <f t="shared" si="64"/>
        <v>1</v>
      </c>
      <c r="AL187" s="12">
        <f t="shared" si="65"/>
        <v>1</v>
      </c>
      <c r="AM187" s="12">
        <f t="shared" si="66"/>
        <v>1</v>
      </c>
    </row>
    <row r="188" spans="1:39" ht="12" customHeight="1" x14ac:dyDescent="0.25">
      <c r="A188" s="5">
        <f t="shared" si="47"/>
        <v>0</v>
      </c>
      <c r="B188" s="5">
        <f t="shared" si="48"/>
        <v>20</v>
      </c>
      <c r="C188" s="14">
        <f t="shared" si="61"/>
        <v>50</v>
      </c>
      <c r="F188" s="242">
        <f>VLOOKUP(C188,Blad1!$A:$D,4,0)</f>
        <v>140</v>
      </c>
      <c r="G188" s="67" t="str">
        <f t="shared" si="49"/>
        <v>V</v>
      </c>
      <c r="H188" s="4">
        <f>IF(G188="I",$K188,IF(G188="II",$K188-SUM(H$8:H187),IF(G188="III",$K188-SUM(H$8:H187),IF(G188="IV",$K188-SUM(H$8:H187),IF(G188="V",1-SUM(H$8:H187)," ")))))</f>
        <v>1</v>
      </c>
      <c r="I188" s="68" t="str">
        <f t="shared" si="50"/>
        <v/>
      </c>
      <c r="J188" s="43" t="str">
        <f>IF(I188="A",$K188,IF(I188="B",$K188-SUM(J$8:J187),IF(I188="C",$K188-SUM(J$8:J187),IF(I188="D",$K188-SUM(J$8:J187),IF(I188="E",1-SUM(J$8:J187)," ")))))</f>
        <v xml:space="preserve"> </v>
      </c>
      <c r="K188" s="1">
        <f>IF(C$4=0,0,(SUM(D$8:D188)/C$4))</f>
        <v>0</v>
      </c>
      <c r="L188" s="9" t="str">
        <f t="shared" si="51"/>
        <v xml:space="preserve"> </v>
      </c>
      <c r="M188" s="2" t="str">
        <f>IF(U188=2,K188,IF(W188=2,K188-SUM(M$8:M187),IF(X188=2,K188-SUM(M$8:M187),IF(X187=2,1-SUM(M$8:M187)," "))))</f>
        <v xml:space="preserve"> </v>
      </c>
      <c r="N188" s="1" t="str">
        <f t="shared" si="52"/>
        <v xml:space="preserve"> </v>
      </c>
      <c r="P188" s="3" t="str">
        <f>IF(O188="Plus",$K188,IF(O188="Basis",$K188-SUM(P$8:P187),IF(O188="Breedte",$K188-SUM(P$8:P187),IF(O187="Breedte",1-SUM(P$8:P187)," "))))</f>
        <v xml:space="preserve"> </v>
      </c>
      <c r="Q188" s="57" t="str">
        <f t="shared" si="67"/>
        <v/>
      </c>
      <c r="R188" s="180">
        <f t="shared" si="53"/>
        <v>140</v>
      </c>
      <c r="S188" s="12">
        <f t="shared" si="62"/>
        <v>50</v>
      </c>
      <c r="T188" s="18">
        <f t="shared" si="54"/>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5"/>
        <v>1</v>
      </c>
      <c r="Z188" s="12">
        <f t="shared" si="56"/>
        <v>1</v>
      </c>
      <c r="AA188" s="12">
        <f t="shared" si="57"/>
        <v>1</v>
      </c>
      <c r="AB188" s="12">
        <f t="shared" si="58"/>
        <v>1</v>
      </c>
      <c r="AD188" s="12">
        <f t="shared" si="63"/>
        <v>50</v>
      </c>
      <c r="AE188" s="18">
        <f t="shared" si="59"/>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60"/>
        <v>1</v>
      </c>
      <c r="AK188" s="12">
        <f t="shared" si="64"/>
        <v>1</v>
      </c>
      <c r="AL188" s="12">
        <f t="shared" si="65"/>
        <v>1</v>
      </c>
      <c r="AM188" s="12">
        <f t="shared" si="66"/>
        <v>1</v>
      </c>
    </row>
    <row r="189" spans="1:39" ht="12" customHeight="1" x14ac:dyDescent="0.25">
      <c r="A189" s="5">
        <f t="shared" si="47"/>
        <v>0</v>
      </c>
      <c r="B189" s="5">
        <f t="shared" si="48"/>
        <v>0</v>
      </c>
      <c r="C189" s="14">
        <f t="shared" si="61"/>
        <v>49</v>
      </c>
      <c r="F189" s="242">
        <f>VLOOKUP(C189,Blad1!$A:$D,4,0)</f>
        <v>139</v>
      </c>
      <c r="G189" s="67" t="str">
        <f t="shared" si="49"/>
        <v/>
      </c>
      <c r="H189" s="4" t="str">
        <f>IF(G189="I",$K189,IF(G189="II",$K189-SUM(H$8:H188),IF(G189="III",$K189-SUM(H$8:H188),IF(G189="IV",$K189-SUM(H$8:H188),IF(G189="V",1-SUM(H$8:H188)," ")))))</f>
        <v xml:space="preserve"> </v>
      </c>
      <c r="I189" s="68" t="str">
        <f t="shared" si="50"/>
        <v/>
      </c>
      <c r="J189" s="43" t="str">
        <f>IF(I189="A",$K189,IF(I189="B",$K189-SUM(J$8:J188),IF(I189="C",$K189-SUM(J$8:J188),IF(I189="D",$K189-SUM(J$8:J188),IF(I189="E",1-SUM(J$8:J188)," ")))))</f>
        <v xml:space="preserve"> </v>
      </c>
      <c r="K189" s="1">
        <f>IF(C$4=0,0,(SUM(D$8:D189)/C$4))</f>
        <v>0</v>
      </c>
      <c r="L189" s="9" t="str">
        <f t="shared" si="51"/>
        <v xml:space="preserve"> </v>
      </c>
      <c r="M189" s="2" t="str">
        <f>IF(U189=2,K189,IF(W189=2,K189-SUM(M$8:M188),IF(X189=2,K189-SUM(M$8:M188),IF(X188=2,1-SUM(M$8:M188)," "))))</f>
        <v xml:space="preserve"> </v>
      </c>
      <c r="N189" s="1" t="str">
        <f t="shared" si="52"/>
        <v xml:space="preserve"> </v>
      </c>
      <c r="P189" s="3" t="str">
        <f>IF(O189="Plus",$K189,IF(O189="Basis",$K189-SUM(P$8:P188),IF(O189="Breedte",$K189-SUM(P$8:P188),IF(O188="Breedte",1-SUM(P$8:P188)," "))))</f>
        <v xml:space="preserve"> </v>
      </c>
      <c r="Q189" s="57" t="str">
        <f t="shared" si="67"/>
        <v/>
      </c>
      <c r="R189" s="180">
        <f t="shared" si="53"/>
        <v>139</v>
      </c>
      <c r="S189" s="12">
        <f t="shared" si="62"/>
        <v>49</v>
      </c>
      <c r="T189" s="18">
        <f t="shared" si="54"/>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5"/>
        <v>1</v>
      </c>
      <c r="Z189" s="12">
        <f t="shared" si="56"/>
        <v>1</v>
      </c>
      <c r="AA189" s="12">
        <f t="shared" si="57"/>
        <v>1</v>
      </c>
      <c r="AB189" s="12">
        <f t="shared" si="58"/>
        <v>1</v>
      </c>
      <c r="AD189" s="12">
        <f t="shared" si="63"/>
        <v>49</v>
      </c>
      <c r="AE189" s="18">
        <f t="shared" si="59"/>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60"/>
        <v>1</v>
      </c>
      <c r="AK189" s="12">
        <f t="shared" si="64"/>
        <v>1</v>
      </c>
      <c r="AL189" s="12">
        <f t="shared" si="65"/>
        <v>1</v>
      </c>
      <c r="AM189" s="12">
        <f t="shared" si="66"/>
        <v>1</v>
      </c>
    </row>
    <row r="190" spans="1:39" ht="12" customHeight="1" x14ac:dyDescent="0.25">
      <c r="A190" s="5">
        <f t="shared" si="47"/>
        <v>25</v>
      </c>
      <c r="B190" s="5">
        <f t="shared" si="48"/>
        <v>0</v>
      </c>
      <c r="C190" s="14">
        <f t="shared" si="61"/>
        <v>48</v>
      </c>
      <c r="F190" s="242">
        <f>VLOOKUP(C190,Blad1!$A:$D,4,0)</f>
        <v>139</v>
      </c>
      <c r="G190" s="67" t="str">
        <f t="shared" si="49"/>
        <v/>
      </c>
      <c r="H190" s="4" t="str">
        <f>IF(G190="I",$K190,IF(G190="II",$K190-SUM(H$8:H189),IF(G190="III",$K190-SUM(H$8:H189),IF(G190="IV",$K190-SUM(H$8:H189),IF(G190="V",1-SUM(H$8:H189)," ")))))</f>
        <v xml:space="preserve"> </v>
      </c>
      <c r="I190" s="68" t="str">
        <f t="shared" si="50"/>
        <v>B</v>
      </c>
      <c r="J190" s="43">
        <f>IF(I190="A",$K190,IF(I190="B",$K190-SUM(J$8:J189),IF(I190="C",$K190-SUM(J$8:J189),IF(I190="D",$K190-SUM(J$8:J189),IF(I190="E",1-SUM(J$8:J189)," ")))))</f>
        <v>0</v>
      </c>
      <c r="K190" s="1">
        <f>IF(C$4=0,0,(SUM(D$8:D190)/C$4))</f>
        <v>0</v>
      </c>
      <c r="L190" s="9" t="str">
        <f t="shared" si="51"/>
        <v xml:space="preserve"> </v>
      </c>
      <c r="M190" s="2" t="str">
        <f>IF(U190=2,K190,IF(W190=2,K190-SUM(M$8:M189),IF(X190=2,K190-SUM(M$8:M189),IF(X189=2,1-SUM(M$8:M189)," "))))</f>
        <v xml:space="preserve"> </v>
      </c>
      <c r="N190" s="1" t="str">
        <f t="shared" si="52"/>
        <v xml:space="preserve"> </v>
      </c>
      <c r="P190" s="3" t="str">
        <f>IF(O190="Plus",$K190,IF(O190="Basis",$K190-SUM(P$8:P189),IF(O190="Breedte",$K190-SUM(P$8:P189),IF(O189="Breedte",1-SUM(P$8:P189)," "))))</f>
        <v xml:space="preserve"> </v>
      </c>
      <c r="Q190" s="57" t="str">
        <f t="shared" si="67"/>
        <v/>
      </c>
      <c r="R190" s="180">
        <f t="shared" si="53"/>
        <v>139</v>
      </c>
      <c r="S190" s="12">
        <f t="shared" si="62"/>
        <v>48</v>
      </c>
      <c r="T190" s="18">
        <f t="shared" si="54"/>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5"/>
        <v>1</v>
      </c>
      <c r="Z190" s="12">
        <f t="shared" si="56"/>
        <v>1</v>
      </c>
      <c r="AA190" s="12">
        <f t="shared" si="57"/>
        <v>1</v>
      </c>
      <c r="AB190" s="12">
        <f t="shared" si="58"/>
        <v>1</v>
      </c>
      <c r="AD190" s="12">
        <f t="shared" si="63"/>
        <v>48</v>
      </c>
      <c r="AE190" s="18">
        <f t="shared" si="59"/>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60"/>
        <v>1</v>
      </c>
      <c r="AK190" s="12">
        <f t="shared" si="64"/>
        <v>1</v>
      </c>
      <c r="AL190" s="12">
        <f t="shared" si="65"/>
        <v>1</v>
      </c>
      <c r="AM190" s="12">
        <f t="shared" si="66"/>
        <v>1</v>
      </c>
    </row>
    <row r="191" spans="1:39" ht="12" customHeight="1" x14ac:dyDescent="0.25">
      <c r="A191" s="5">
        <f t="shared" si="47"/>
        <v>0</v>
      </c>
      <c r="B191" s="5">
        <f t="shared" si="48"/>
        <v>0</v>
      </c>
      <c r="C191" s="14">
        <f t="shared" si="61"/>
        <v>47</v>
      </c>
      <c r="F191" s="242">
        <f>VLOOKUP(C191,Blad1!$A:$D,4,0)</f>
        <v>138</v>
      </c>
      <c r="G191" s="67" t="str">
        <f t="shared" si="49"/>
        <v/>
      </c>
      <c r="H191" s="4" t="str">
        <f>IF(G191="I",$K191,IF(G191="II",$K191-SUM(H$8:H190),IF(G191="III",$K191-SUM(H$8:H190),IF(G191="IV",$K191-SUM(H$8:H190),IF(G191="V",1-SUM(H$8:H190)," ")))))</f>
        <v xml:space="preserve"> </v>
      </c>
      <c r="I191" s="68" t="str">
        <f t="shared" si="50"/>
        <v/>
      </c>
      <c r="J191" s="43" t="str">
        <f>IF(I191="A",$K191,IF(I191="B",$K191-SUM(J$8:J190),IF(I191="C",$K191-SUM(J$8:J190),IF(I191="D",$K191-SUM(J$8:J190),IF(I191="E",1-SUM(J$8:J190)," ")))))</f>
        <v xml:space="preserve"> </v>
      </c>
      <c r="K191" s="1">
        <f>IF(C$4=0,0,(SUM(D$8:D191)/C$4))</f>
        <v>0</v>
      </c>
      <c r="L191" s="9" t="str">
        <f t="shared" si="51"/>
        <v xml:space="preserve"> </v>
      </c>
      <c r="M191" s="2" t="str">
        <f>IF(U191=2,K191,IF(W191=2,K191-SUM(M$8:M190),IF(X191=2,K191-SUM(M$8:M190),IF(X190=2,1-SUM(M$8:M190)," "))))</f>
        <v xml:space="preserve"> </v>
      </c>
      <c r="N191" s="1" t="str">
        <f t="shared" si="52"/>
        <v xml:space="preserve"> </v>
      </c>
      <c r="P191" s="3" t="str">
        <f>IF(O191="Plus",$K191,IF(O191="Basis",$K191-SUM(P$8:P190),IF(O191="Breedte",$K191-SUM(P$8:P190),IF(O190="Breedte",1-SUM(P$8:P190)," "))))</f>
        <v xml:space="preserve"> </v>
      </c>
      <c r="Q191" s="57" t="str">
        <f t="shared" si="67"/>
        <v/>
      </c>
      <c r="R191" s="180">
        <f t="shared" si="53"/>
        <v>138</v>
      </c>
      <c r="S191" s="12">
        <f t="shared" si="62"/>
        <v>47</v>
      </c>
      <c r="T191" s="18">
        <f t="shared" si="54"/>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5"/>
        <v>1</v>
      </c>
      <c r="Z191" s="12">
        <f t="shared" si="56"/>
        <v>1</v>
      </c>
      <c r="AA191" s="12">
        <f t="shared" si="57"/>
        <v>1</v>
      </c>
      <c r="AB191" s="12">
        <f t="shared" si="58"/>
        <v>1</v>
      </c>
      <c r="AD191" s="12">
        <f t="shared" si="63"/>
        <v>47</v>
      </c>
      <c r="AE191" s="18">
        <f t="shared" si="59"/>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60"/>
        <v>1</v>
      </c>
      <c r="AK191" s="12">
        <f t="shared" si="64"/>
        <v>1</v>
      </c>
      <c r="AL191" s="12">
        <f t="shared" si="65"/>
        <v>1</v>
      </c>
      <c r="AM191" s="12">
        <f t="shared" si="66"/>
        <v>1</v>
      </c>
    </row>
    <row r="192" spans="1:39" ht="12" customHeight="1" x14ac:dyDescent="0.25">
      <c r="A192" s="5">
        <f t="shared" si="47"/>
        <v>0</v>
      </c>
      <c r="B192" s="5">
        <f t="shared" si="48"/>
        <v>0</v>
      </c>
      <c r="C192" s="14">
        <f t="shared" si="61"/>
        <v>46</v>
      </c>
      <c r="F192" s="242">
        <f>VLOOKUP(C192,Blad1!$A:$D,4,0)</f>
        <v>138</v>
      </c>
      <c r="G192" s="67" t="str">
        <f t="shared" si="49"/>
        <v/>
      </c>
      <c r="H192" s="4" t="str">
        <f>IF(G192="I",$K192,IF(G192="II",$K192-SUM(H$8:H191),IF(G192="III",$K192-SUM(H$8:H191),IF(G192="IV",$K192-SUM(H$8:H191),IF(G192="V",1-SUM(H$8:H191)," ")))))</f>
        <v xml:space="preserve"> </v>
      </c>
      <c r="I192" s="68" t="str">
        <f t="shared" si="50"/>
        <v/>
      </c>
      <c r="J192" s="43" t="str">
        <f>IF(I192="A",$K192,IF(I192="B",$K192-SUM(J$8:J191),IF(I192="C",$K192-SUM(J$8:J191),IF(I192="D",$K192-SUM(J$8:J191),IF(I192="E",1-SUM(J$8:J191)," ")))))</f>
        <v xml:space="preserve"> </v>
      </c>
      <c r="K192" s="1">
        <f>IF(C$4=0,0,(SUM(D$8:D192)/C$4))</f>
        <v>0</v>
      </c>
      <c r="L192" s="9" t="str">
        <f t="shared" si="51"/>
        <v xml:space="preserve"> </v>
      </c>
      <c r="M192" s="2" t="str">
        <f>IF(U192=2,K192,IF(W192=2,K192-SUM(M$8:M191),IF(X192=2,K192-SUM(M$8:M191),IF(X191=2,1-SUM(M$8:M191)," "))))</f>
        <v xml:space="preserve"> </v>
      </c>
      <c r="N192" s="1" t="str">
        <f t="shared" si="52"/>
        <v xml:space="preserve"> </v>
      </c>
      <c r="P192" s="3" t="str">
        <f>IF(O192="Plus",$K192,IF(O192="Basis",$K192-SUM(P$8:P191),IF(O192="Breedte",$K192-SUM(P$8:P191),IF(O191="Breedte",1-SUM(P$8:P191)," "))))</f>
        <v xml:space="preserve"> </v>
      </c>
      <c r="Q192" s="57" t="str">
        <f t="shared" si="67"/>
        <v/>
      </c>
      <c r="R192" s="180">
        <f t="shared" si="53"/>
        <v>138</v>
      </c>
      <c r="S192" s="12">
        <f t="shared" si="62"/>
        <v>46</v>
      </c>
      <c r="T192" s="18">
        <f t="shared" si="54"/>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5"/>
        <v>1</v>
      </c>
      <c r="Z192" s="12">
        <f t="shared" si="56"/>
        <v>1</v>
      </c>
      <c r="AA192" s="12">
        <f t="shared" si="57"/>
        <v>1</v>
      </c>
      <c r="AB192" s="12">
        <f t="shared" si="58"/>
        <v>1</v>
      </c>
      <c r="AD192" s="12">
        <f t="shared" si="63"/>
        <v>46</v>
      </c>
      <c r="AE192" s="18">
        <f t="shared" si="59"/>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60"/>
        <v>1</v>
      </c>
      <c r="AK192" s="12">
        <f t="shared" si="64"/>
        <v>1</v>
      </c>
      <c r="AL192" s="12">
        <f t="shared" si="65"/>
        <v>1</v>
      </c>
      <c r="AM192" s="12">
        <f t="shared" si="66"/>
        <v>1</v>
      </c>
    </row>
    <row r="193" spans="1:39" ht="12" customHeight="1" x14ac:dyDescent="0.25">
      <c r="A193" s="5">
        <f t="shared" si="47"/>
        <v>0</v>
      </c>
      <c r="B193" s="5">
        <f t="shared" si="48"/>
        <v>0</v>
      </c>
      <c r="C193" s="14">
        <f t="shared" si="61"/>
        <v>45</v>
      </c>
      <c r="F193" s="242">
        <f>VLOOKUP(C193,Blad1!$A:$D,4,0)</f>
        <v>137</v>
      </c>
      <c r="G193" s="67" t="str">
        <f t="shared" si="49"/>
        <v/>
      </c>
      <c r="H193" s="4" t="str">
        <f>IF(G193="I",$K193,IF(G193="II",$K193-SUM(H$8:H192),IF(G193="III",$K193-SUM(H$8:H192),IF(G193="IV",$K193-SUM(H$8:H192),IF(G193="V",1-SUM(H$8:H192)," ")))))</f>
        <v xml:space="preserve"> </v>
      </c>
      <c r="I193" s="68" t="str">
        <f t="shared" si="50"/>
        <v/>
      </c>
      <c r="J193" s="43" t="str">
        <f>IF(I193="A",$K193,IF(I193="B",$K193-SUM(J$8:J192),IF(I193="C",$K193-SUM(J$8:J192),IF(I193="D",$K193-SUM(J$8:J192),IF(I193="E",1-SUM(J$8:J192)," ")))))</f>
        <v xml:space="preserve"> </v>
      </c>
      <c r="K193" s="1">
        <f>IF(C$4=0,0,(SUM(D$8:D193)/C$4))</f>
        <v>0</v>
      </c>
      <c r="L193" s="9" t="str">
        <f t="shared" si="51"/>
        <v xml:space="preserve"> </v>
      </c>
      <c r="M193" s="2" t="str">
        <f>IF(U193=2,K193,IF(W193=2,K193-SUM(M$8:M192),IF(X193=2,K193-SUM(M$8:M192),IF(X192=2,1-SUM(M$8:M192)," "))))</f>
        <v xml:space="preserve"> </v>
      </c>
      <c r="N193" s="1" t="str">
        <f t="shared" si="52"/>
        <v xml:space="preserve"> </v>
      </c>
      <c r="P193" s="3" t="str">
        <f>IF(O193="Plus",$K193,IF(O193="Basis",$K193-SUM(P$8:P192),IF(O193="Breedte",$K193-SUM(P$8:P192),IF(O192="Breedte",1-SUM(P$8:P192)," "))))</f>
        <v xml:space="preserve"> </v>
      </c>
      <c r="Q193" s="57" t="str">
        <f t="shared" si="67"/>
        <v/>
      </c>
      <c r="R193" s="180">
        <f t="shared" si="53"/>
        <v>137</v>
      </c>
      <c r="S193" s="12">
        <f t="shared" si="62"/>
        <v>45</v>
      </c>
      <c r="T193" s="18">
        <f t="shared" si="54"/>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5"/>
        <v>1</v>
      </c>
      <c r="Z193" s="12">
        <f t="shared" si="56"/>
        <v>1</v>
      </c>
      <c r="AA193" s="12">
        <f t="shared" si="57"/>
        <v>1</v>
      </c>
      <c r="AB193" s="12">
        <f t="shared" si="58"/>
        <v>1</v>
      </c>
      <c r="AD193" s="12">
        <f t="shared" si="63"/>
        <v>45</v>
      </c>
      <c r="AE193" s="18">
        <f t="shared" si="59"/>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60"/>
        <v>1</v>
      </c>
      <c r="AK193" s="12">
        <f t="shared" si="64"/>
        <v>1</v>
      </c>
      <c r="AL193" s="12">
        <f t="shared" si="65"/>
        <v>1</v>
      </c>
      <c r="AM193" s="12">
        <f t="shared" si="66"/>
        <v>1</v>
      </c>
    </row>
    <row r="194" spans="1:39" ht="12" customHeight="1" x14ac:dyDescent="0.25">
      <c r="A194" s="5">
        <f t="shared" si="47"/>
        <v>0</v>
      </c>
      <c r="B194" s="5">
        <f t="shared" si="48"/>
        <v>0</v>
      </c>
      <c r="C194" s="14">
        <f t="shared" si="61"/>
        <v>44</v>
      </c>
      <c r="F194" s="242">
        <f>VLOOKUP(C194,Blad1!$A:$D,4,0)</f>
        <v>137</v>
      </c>
      <c r="G194" s="67" t="str">
        <f t="shared" si="49"/>
        <v/>
      </c>
      <c r="H194" s="4" t="str">
        <f>IF(G194="I",$K194,IF(G194="II",$K194-SUM(H$8:H193),IF(G194="III",$K194-SUM(H$8:H193),IF(G194="IV",$K194-SUM(H$8:H193),IF(G194="V",1-SUM(H$8:H193)," ")))))</f>
        <v xml:space="preserve"> </v>
      </c>
      <c r="I194" s="68" t="str">
        <f t="shared" si="50"/>
        <v/>
      </c>
      <c r="J194" s="43" t="str">
        <f>IF(I194="A",$K194,IF(I194="B",$K194-SUM(J$8:J193),IF(I194="C",$K194-SUM(J$8:J193),IF(I194="D",$K194-SUM(J$8:J193),IF(I194="E",1-SUM(J$8:J193)," ")))))</f>
        <v xml:space="preserve"> </v>
      </c>
      <c r="K194" s="1">
        <f>IF(C$4=0,0,(SUM(D$8:D194)/C$4))</f>
        <v>0</v>
      </c>
      <c r="L194" s="9" t="str">
        <f t="shared" si="51"/>
        <v xml:space="preserve"> </v>
      </c>
      <c r="M194" s="2" t="str">
        <f>IF(U194=2,K194,IF(W194=2,K194-SUM(M$8:M193),IF(X194=2,K194-SUM(M$8:M193),IF(X193=2,1-SUM(M$8:M193)," "))))</f>
        <v xml:space="preserve"> </v>
      </c>
      <c r="N194" s="1" t="str">
        <f t="shared" si="52"/>
        <v xml:space="preserve"> </v>
      </c>
      <c r="P194" s="3" t="str">
        <f>IF(O194="Plus",$K194,IF(O194="Basis",$K194-SUM(P$8:P193),IF(O194="Breedte",$K194-SUM(P$8:P193),IF(O193="Breedte",1-SUM(P$8:P193)," "))))</f>
        <v xml:space="preserve"> </v>
      </c>
      <c r="Q194" s="57" t="str">
        <f t="shared" si="67"/>
        <v/>
      </c>
      <c r="R194" s="180">
        <f t="shared" si="53"/>
        <v>137</v>
      </c>
      <c r="S194" s="12">
        <f t="shared" si="62"/>
        <v>44</v>
      </c>
      <c r="T194" s="18">
        <f t="shared" si="54"/>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5"/>
        <v>1</v>
      </c>
      <c r="Z194" s="12">
        <f t="shared" si="56"/>
        <v>1</v>
      </c>
      <c r="AA194" s="12">
        <f t="shared" si="57"/>
        <v>1</v>
      </c>
      <c r="AB194" s="12">
        <f t="shared" si="58"/>
        <v>1</v>
      </c>
      <c r="AD194" s="12">
        <f t="shared" si="63"/>
        <v>44</v>
      </c>
      <c r="AE194" s="18">
        <f t="shared" si="59"/>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60"/>
        <v>1</v>
      </c>
      <c r="AK194" s="12">
        <f t="shared" si="64"/>
        <v>1</v>
      </c>
      <c r="AL194" s="12">
        <f t="shared" si="65"/>
        <v>1</v>
      </c>
      <c r="AM194" s="12">
        <f t="shared" si="66"/>
        <v>1</v>
      </c>
    </row>
    <row r="195" spans="1:39" ht="12" customHeight="1" x14ac:dyDescent="0.25">
      <c r="A195" s="5">
        <f t="shared" si="47"/>
        <v>0</v>
      </c>
      <c r="B195" s="5">
        <f t="shared" si="48"/>
        <v>0</v>
      </c>
      <c r="C195" s="14">
        <f t="shared" si="61"/>
        <v>43</v>
      </c>
      <c r="F195" s="242">
        <f>VLOOKUP(C195,Blad1!$A:$D,4,0)</f>
        <v>136</v>
      </c>
      <c r="G195" s="67" t="str">
        <f t="shared" si="49"/>
        <v/>
      </c>
      <c r="H195" s="4" t="str">
        <f>IF(G195="I",$K195,IF(G195="II",$K195-SUM(H$8:H194),IF(G195="III",$K195-SUM(H$8:H194),IF(G195="IV",$K195-SUM(H$8:H194),IF(G195="V",1-SUM(H$8:H194)," ")))))</f>
        <v xml:space="preserve"> </v>
      </c>
      <c r="I195" s="68" t="str">
        <f t="shared" si="50"/>
        <v/>
      </c>
      <c r="J195" s="43" t="str">
        <f>IF(I195="A",$K195,IF(I195="B",$K195-SUM(J$8:J194),IF(I195="C",$K195-SUM(J$8:J194),IF(I195="D",$K195-SUM(J$8:J194),IF(I195="E",1-SUM(J$8:J194)," ")))))</f>
        <v xml:space="preserve"> </v>
      </c>
      <c r="K195" s="1">
        <f>IF(C$4=0,0,(SUM(D$8:D195)/C$4))</f>
        <v>0</v>
      </c>
      <c r="L195" s="9" t="str">
        <f t="shared" si="51"/>
        <v xml:space="preserve"> </v>
      </c>
      <c r="M195" s="2" t="str">
        <f>IF(U195=2,K195,IF(W195=2,K195-SUM(M$8:M194),IF(X195=2,K195-SUM(M$8:M194),IF(X194=2,1-SUM(M$8:M194)," "))))</f>
        <v xml:space="preserve"> </v>
      </c>
      <c r="N195" s="1" t="str">
        <f t="shared" si="52"/>
        <v xml:space="preserve"> </v>
      </c>
      <c r="P195" s="3" t="str">
        <f>IF(O195="Plus",$K195,IF(O195="Basis",$K195-SUM(P$8:P194),IF(O195="Breedte",$K195-SUM(P$8:P194),IF(O194="Breedte",1-SUM(P$8:P194)," "))))</f>
        <v xml:space="preserve"> </v>
      </c>
      <c r="Q195" s="57" t="str">
        <f t="shared" si="67"/>
        <v/>
      </c>
      <c r="R195" s="180">
        <f t="shared" si="53"/>
        <v>136</v>
      </c>
      <c r="S195" s="12">
        <f t="shared" si="62"/>
        <v>43</v>
      </c>
      <c r="T195" s="18">
        <f t="shared" si="54"/>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5"/>
        <v>1</v>
      </c>
      <c r="Z195" s="12">
        <f t="shared" si="56"/>
        <v>1</v>
      </c>
      <c r="AA195" s="12">
        <f t="shared" si="57"/>
        <v>1</v>
      </c>
      <c r="AB195" s="12">
        <f t="shared" si="58"/>
        <v>1</v>
      </c>
      <c r="AD195" s="12">
        <f t="shared" si="63"/>
        <v>43</v>
      </c>
      <c r="AE195" s="18">
        <f t="shared" si="59"/>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60"/>
        <v>1</v>
      </c>
      <c r="AK195" s="12">
        <f t="shared" si="64"/>
        <v>1</v>
      </c>
      <c r="AL195" s="12">
        <f t="shared" si="65"/>
        <v>1</v>
      </c>
      <c r="AM195" s="12">
        <f t="shared" si="66"/>
        <v>1</v>
      </c>
    </row>
    <row r="196" spans="1:39" ht="12" customHeight="1" x14ac:dyDescent="0.25">
      <c r="A196" s="5">
        <f t="shared" si="47"/>
        <v>0</v>
      </c>
      <c r="B196" s="5">
        <f t="shared" si="48"/>
        <v>0</v>
      </c>
      <c r="C196" s="14">
        <f t="shared" si="61"/>
        <v>42</v>
      </c>
      <c r="F196" s="242">
        <f>VLOOKUP(C196,Blad1!$A:$D,4,0)</f>
        <v>136</v>
      </c>
      <c r="G196" s="67" t="str">
        <f t="shared" si="49"/>
        <v/>
      </c>
      <c r="H196" s="4" t="str">
        <f>IF(G196="I",$K196,IF(G196="II",$K196-SUM(H$8:H195),IF(G196="III",$K196-SUM(H$8:H195),IF(G196="IV",$K196-SUM(H$8:H195),IF(G196="V",1-SUM(H$8:H195)," ")))))</f>
        <v xml:space="preserve"> </v>
      </c>
      <c r="I196" s="68" t="str">
        <f t="shared" si="50"/>
        <v/>
      </c>
      <c r="J196" s="43" t="str">
        <f>IF(I196="A",$K196,IF(I196="B",$K196-SUM(J$8:J195),IF(I196="C",$K196-SUM(J$8:J195),IF(I196="D",$K196-SUM(J$8:J195),IF(I196="E",1-SUM(J$8:J195)," ")))))</f>
        <v xml:space="preserve"> </v>
      </c>
      <c r="K196" s="1">
        <f>IF(C$4=0,0,(SUM(D$8:D196)/C$4))</f>
        <v>0</v>
      </c>
      <c r="L196" s="9" t="str">
        <f t="shared" si="51"/>
        <v xml:space="preserve"> </v>
      </c>
      <c r="M196" s="2" t="str">
        <f>IF(U196=2,K196,IF(W196=2,K196-SUM(M$8:M195),IF(X196=2,K196-SUM(M$8:M195),IF(X195=2,1-SUM(M$8:M195)," "))))</f>
        <v xml:space="preserve"> </v>
      </c>
      <c r="N196" s="1" t="str">
        <f t="shared" si="52"/>
        <v xml:space="preserve"> </v>
      </c>
      <c r="P196" s="3" t="str">
        <f>IF(O196="Plus",$K196,IF(O196="Basis",$K196-SUM(P$8:P195),IF(O196="Breedte",$K196-SUM(P$8:P195),IF(O195="Breedte",1-SUM(P$8:P195)," "))))</f>
        <v xml:space="preserve"> </v>
      </c>
      <c r="Q196" s="57" t="str">
        <f t="shared" si="67"/>
        <v/>
      </c>
      <c r="R196" s="180">
        <f t="shared" si="53"/>
        <v>136</v>
      </c>
      <c r="S196" s="12">
        <f t="shared" si="62"/>
        <v>42</v>
      </c>
      <c r="T196" s="18">
        <f t="shared" si="54"/>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5"/>
        <v>1</v>
      </c>
      <c r="Z196" s="12">
        <f t="shared" si="56"/>
        <v>1</v>
      </c>
      <c r="AA196" s="12">
        <f t="shared" si="57"/>
        <v>1</v>
      </c>
      <c r="AB196" s="12">
        <f t="shared" si="58"/>
        <v>1</v>
      </c>
      <c r="AD196" s="12">
        <f t="shared" si="63"/>
        <v>42</v>
      </c>
      <c r="AE196" s="18">
        <f t="shared" si="59"/>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60"/>
        <v>1</v>
      </c>
      <c r="AK196" s="12">
        <f t="shared" si="64"/>
        <v>1</v>
      </c>
      <c r="AL196" s="12">
        <f t="shared" si="65"/>
        <v>1</v>
      </c>
      <c r="AM196" s="12">
        <f t="shared" si="66"/>
        <v>1</v>
      </c>
    </row>
    <row r="197" spans="1:39" ht="12" customHeight="1" x14ac:dyDescent="0.25">
      <c r="A197" s="5">
        <f t="shared" si="47"/>
        <v>0</v>
      </c>
      <c r="B197" s="5">
        <f t="shared" si="48"/>
        <v>0</v>
      </c>
      <c r="C197" s="14">
        <f t="shared" si="61"/>
        <v>41</v>
      </c>
      <c r="F197" s="242">
        <f>VLOOKUP(C197,Blad1!$A:$D,4,0)</f>
        <v>135</v>
      </c>
      <c r="G197" s="67" t="str">
        <f t="shared" si="49"/>
        <v/>
      </c>
      <c r="H197" s="4" t="str">
        <f>IF(G197="I",$K197,IF(G197="II",$K197-SUM(H$8:H196),IF(G197="III",$K197-SUM(H$8:H196),IF(G197="IV",$K197-SUM(H$8:H196),IF(G197="V",1-SUM(H$8:H196)," ")))))</f>
        <v xml:space="preserve"> </v>
      </c>
      <c r="I197" s="68" t="str">
        <f t="shared" si="50"/>
        <v/>
      </c>
      <c r="J197" s="43" t="str">
        <f>IF(I197="A",$K197,IF(I197="B",$K197-SUM(J$8:J196),IF(I197="C",$K197-SUM(J$8:J196),IF(I197="D",$K197-SUM(J$8:J196),IF(I197="E",1-SUM(J$8:J196)," ")))))</f>
        <v xml:space="preserve"> </v>
      </c>
      <c r="K197" s="1">
        <f>IF(C$4=0,0,(SUM(D$8:D197)/C$4))</f>
        <v>0</v>
      </c>
      <c r="L197" s="9" t="str">
        <f t="shared" si="51"/>
        <v xml:space="preserve"> </v>
      </c>
      <c r="M197" s="2" t="str">
        <f>IF(U197=2,K197,IF(W197=2,K197-SUM(M$8:M196),IF(X197=2,K197-SUM(M$8:M196),IF(X196=2,1-SUM(M$8:M196)," "))))</f>
        <v xml:space="preserve"> </v>
      </c>
      <c r="N197" s="1" t="str">
        <f t="shared" si="52"/>
        <v xml:space="preserve"> </v>
      </c>
      <c r="P197" s="3" t="str">
        <f>IF(O197="Plus",$K197,IF(O197="Basis",$K197-SUM(P$8:P196),IF(O197="Breedte",$K197-SUM(P$8:P196),IF(O196="Breedte",1-SUM(P$8:P196)," "))))</f>
        <v xml:space="preserve"> </v>
      </c>
      <c r="Q197" s="57" t="str">
        <f t="shared" si="67"/>
        <v/>
      </c>
      <c r="R197" s="180">
        <f t="shared" si="53"/>
        <v>135</v>
      </c>
      <c r="S197" s="12">
        <f t="shared" si="62"/>
        <v>41</v>
      </c>
      <c r="T197" s="18">
        <f t="shared" si="54"/>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5"/>
        <v>1</v>
      </c>
      <c r="Z197" s="12">
        <f t="shared" si="56"/>
        <v>1</v>
      </c>
      <c r="AA197" s="12">
        <f t="shared" si="57"/>
        <v>1</v>
      </c>
      <c r="AB197" s="12">
        <f t="shared" si="58"/>
        <v>1</v>
      </c>
      <c r="AD197" s="12">
        <f t="shared" si="63"/>
        <v>41</v>
      </c>
      <c r="AE197" s="18">
        <f t="shared" si="59"/>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60"/>
        <v>1</v>
      </c>
      <c r="AK197" s="12">
        <f t="shared" si="64"/>
        <v>1</v>
      </c>
      <c r="AL197" s="12">
        <f t="shared" si="65"/>
        <v>1</v>
      </c>
      <c r="AM197" s="12">
        <f t="shared" si="66"/>
        <v>1</v>
      </c>
    </row>
    <row r="198" spans="1:39" ht="12" customHeight="1" x14ac:dyDescent="0.25">
      <c r="A198" s="5">
        <f t="shared" si="47"/>
        <v>0</v>
      </c>
      <c r="B198" s="5">
        <f t="shared" si="48"/>
        <v>0</v>
      </c>
      <c r="C198" s="14">
        <f t="shared" si="61"/>
        <v>40</v>
      </c>
      <c r="F198" s="242">
        <f>VLOOKUP(C198,Blad1!$A:$D,4,0)</f>
        <v>135</v>
      </c>
      <c r="G198" s="67" t="str">
        <f t="shared" si="49"/>
        <v/>
      </c>
      <c r="H198" s="4" t="str">
        <f>IF(G198="I",$K198,IF(G198="II",$K198-SUM(H$8:H197),IF(G198="III",$K198-SUM(H$8:H197),IF(G198="IV",$K198-SUM(H$8:H197),IF(G198="V",1-SUM(H$8:H197)," ")))))</f>
        <v xml:space="preserve"> </v>
      </c>
      <c r="I198" s="68" t="str">
        <f t="shared" si="50"/>
        <v/>
      </c>
      <c r="J198" s="43" t="str">
        <f>IF(I198="A",$K198,IF(I198="B",$K198-SUM(J$8:J197),IF(I198="C",$K198-SUM(J$8:J197),IF(I198="D",$K198-SUM(J$8:J197),IF(I198="E",1-SUM(J$8:J197)," ")))))</f>
        <v xml:space="preserve"> </v>
      </c>
      <c r="K198" s="1">
        <f>IF(C$4=0,0,(SUM(D$8:D198)/C$4))</f>
        <v>0</v>
      </c>
      <c r="L198" s="9" t="str">
        <f t="shared" si="51"/>
        <v xml:space="preserve"> </v>
      </c>
      <c r="M198" s="2" t="str">
        <f>IF(U198=2,K198,IF(W198=2,K198-SUM(M$8:M197),IF(X198=2,K198-SUM(M$8:M197),IF(X197=2,1-SUM(M$8:M197)," "))))</f>
        <v xml:space="preserve"> </v>
      </c>
      <c r="N198" s="1" t="str">
        <f t="shared" si="52"/>
        <v xml:space="preserve"> </v>
      </c>
      <c r="P198" s="3" t="str">
        <f>IF(O198="Plus",$K198,IF(O198="Basis",$K198-SUM(P$8:P197),IF(O198="Breedte",$K198-SUM(P$8:P197),IF(O197="Breedte",1-SUM(P$8:P197)," "))))</f>
        <v xml:space="preserve"> </v>
      </c>
      <c r="Q198" s="57" t="str">
        <f t="shared" si="67"/>
        <v/>
      </c>
      <c r="R198" s="180">
        <f t="shared" si="53"/>
        <v>135</v>
      </c>
      <c r="S198" s="12">
        <f t="shared" si="62"/>
        <v>40</v>
      </c>
      <c r="T198" s="18">
        <f t="shared" si="54"/>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5"/>
        <v>1</v>
      </c>
      <c r="Z198" s="12">
        <f t="shared" si="56"/>
        <v>1</v>
      </c>
      <c r="AA198" s="12">
        <f t="shared" si="57"/>
        <v>1</v>
      </c>
      <c r="AB198" s="12">
        <f t="shared" si="58"/>
        <v>1</v>
      </c>
      <c r="AD198" s="12">
        <f t="shared" si="63"/>
        <v>40</v>
      </c>
      <c r="AE198" s="18">
        <f t="shared" si="59"/>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60"/>
        <v>1</v>
      </c>
      <c r="AK198" s="12">
        <f t="shared" si="64"/>
        <v>1</v>
      </c>
      <c r="AL198" s="12">
        <f t="shared" si="65"/>
        <v>1</v>
      </c>
      <c r="AM198" s="12">
        <f t="shared" si="66"/>
        <v>1</v>
      </c>
    </row>
    <row r="199" spans="1:39" ht="12" customHeight="1" x14ac:dyDescent="0.25">
      <c r="A199" s="5">
        <f t="shared" si="47"/>
        <v>0</v>
      </c>
      <c r="B199" s="5">
        <f t="shared" si="48"/>
        <v>0</v>
      </c>
      <c r="C199" s="14">
        <f t="shared" si="61"/>
        <v>39</v>
      </c>
      <c r="F199" s="242">
        <f>VLOOKUP(C199,Blad1!$A:$D,4,0)</f>
        <v>134</v>
      </c>
      <c r="G199" s="67" t="str">
        <f t="shared" si="49"/>
        <v/>
      </c>
      <c r="H199" s="4" t="str">
        <f>IF(G199="I",$K199,IF(G199="II",$K199-SUM(H$8:H198),IF(G199="III",$K199-SUM(H$8:H198),IF(G199="IV",$K199-SUM(H$8:H198),IF(G199="V",1-SUM(H$8:H198)," ")))))</f>
        <v xml:space="preserve"> </v>
      </c>
      <c r="I199" s="68" t="str">
        <f t="shared" si="50"/>
        <v/>
      </c>
      <c r="J199" s="43" t="str">
        <f>IF(I199="A",$K199,IF(I199="B",$K199-SUM(J$8:J198),IF(I199="C",$K199-SUM(J$8:J198),IF(I199="D",$K199-SUM(J$8:J198),IF(I199="E",1-SUM(J$8:J198)," ")))))</f>
        <v xml:space="preserve"> </v>
      </c>
      <c r="K199" s="1">
        <f>IF(C$4=0,0,(SUM(D$8:D199)/C$4))</f>
        <v>0</v>
      </c>
      <c r="L199" s="9" t="str">
        <f t="shared" si="51"/>
        <v xml:space="preserve"> </v>
      </c>
      <c r="M199" s="2" t="str">
        <f>IF(U199=2,K199,IF(W199=2,K199-SUM(M$8:M198),IF(X199=2,K199-SUM(M$8:M198),IF(X198=2,1-SUM(M$8:M198)," "))))</f>
        <v xml:space="preserve"> </v>
      </c>
      <c r="N199" s="1" t="str">
        <f t="shared" si="52"/>
        <v xml:space="preserve"> </v>
      </c>
      <c r="P199" s="3" t="str">
        <f>IF(O199="Plus",$K199,IF(O199="Basis",$K199-SUM(P$8:P198),IF(O199="Breedte",$K199-SUM(P$8:P198),IF(O198="Breedte",1-SUM(P$8:P198)," "))))</f>
        <v xml:space="preserve"> </v>
      </c>
      <c r="Q199" s="57" t="str">
        <f t="shared" si="67"/>
        <v/>
      </c>
      <c r="R199" s="180">
        <f t="shared" si="53"/>
        <v>134</v>
      </c>
      <c r="S199" s="12">
        <f t="shared" si="62"/>
        <v>39</v>
      </c>
      <c r="T199" s="18">
        <f t="shared" si="54"/>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5"/>
        <v>1</v>
      </c>
      <c r="Z199" s="12">
        <f t="shared" si="56"/>
        <v>1</v>
      </c>
      <c r="AA199" s="12">
        <f t="shared" si="57"/>
        <v>1</v>
      </c>
      <c r="AB199" s="12">
        <f t="shared" si="58"/>
        <v>1</v>
      </c>
      <c r="AD199" s="12">
        <f t="shared" si="63"/>
        <v>39</v>
      </c>
      <c r="AE199" s="18">
        <f t="shared" si="59"/>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60"/>
        <v>1</v>
      </c>
      <c r="AK199" s="12">
        <f t="shared" si="64"/>
        <v>1</v>
      </c>
      <c r="AL199" s="12">
        <f t="shared" si="65"/>
        <v>1</v>
      </c>
      <c r="AM199" s="12">
        <f t="shared" si="66"/>
        <v>1</v>
      </c>
    </row>
    <row r="200" spans="1:39" ht="12" customHeight="1" x14ac:dyDescent="0.25">
      <c r="A200" s="5">
        <f t="shared" si="47"/>
        <v>25</v>
      </c>
      <c r="B200" s="5">
        <f t="shared" si="48"/>
        <v>0</v>
      </c>
      <c r="C200" s="14">
        <f t="shared" si="61"/>
        <v>38</v>
      </c>
      <c r="F200" s="242">
        <f>VLOOKUP(C200,Blad1!$A:$D,4,0)</f>
        <v>134</v>
      </c>
      <c r="G200" s="67" t="str">
        <f t="shared" si="49"/>
        <v/>
      </c>
      <c r="H200" s="4" t="str">
        <f>IF(G200="I",$K200,IF(G200="II",$K200-SUM(H$8:H199),IF(G200="III",$K200-SUM(H$8:H199),IF(G200="IV",$K200-SUM(H$8:H199),IF(G200="V",1-SUM(H$8:H199)," ")))))</f>
        <v xml:space="preserve"> </v>
      </c>
      <c r="I200" s="68" t="str">
        <f t="shared" si="50"/>
        <v>C</v>
      </c>
      <c r="J200" s="43">
        <f>IF(I200="A",$K200,IF(I200="B",$K200-SUM(J$8:J199),IF(I200="C",$K200-SUM(J$8:J199),IF(I200="D",$K200-SUM(J$8:J199),IF(I200="E",1-SUM(J$8:J199)," ")))))</f>
        <v>0</v>
      </c>
      <c r="K200" s="1">
        <f>IF(C$4=0,0,(SUM(D$8:D200)/C$4))</f>
        <v>0</v>
      </c>
      <c r="L200" s="9" t="str">
        <f t="shared" si="51"/>
        <v xml:space="preserve"> </v>
      </c>
      <c r="M200" s="2" t="str">
        <f>IF(U200=2,K200,IF(W200=2,K200-SUM(M$8:M199),IF(X200=2,K200-SUM(M$8:M199),IF(X199=2,1-SUM(M$8:M199)," "))))</f>
        <v xml:space="preserve"> </v>
      </c>
      <c r="N200" s="1" t="str">
        <f t="shared" si="52"/>
        <v xml:space="preserve"> </v>
      </c>
      <c r="P200" s="3" t="str">
        <f>IF(O200="Plus",$K200,IF(O200="Basis",$K200-SUM(P$8:P199),IF(O200="Breedte",$K200-SUM(P$8:P199),IF(O199="Breedte",1-SUM(P$8:P199)," "))))</f>
        <v xml:space="preserve"> </v>
      </c>
      <c r="Q200" s="57" t="str">
        <f t="shared" si="67"/>
        <v/>
      </c>
      <c r="R200" s="180">
        <f t="shared" si="53"/>
        <v>134</v>
      </c>
      <c r="S200" s="12">
        <f t="shared" si="62"/>
        <v>38</v>
      </c>
      <c r="T200" s="18">
        <f t="shared" si="54"/>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si="55"/>
        <v>1</v>
      </c>
      <c r="Z200" s="12">
        <f t="shared" si="56"/>
        <v>1</v>
      </c>
      <c r="AA200" s="12">
        <f t="shared" si="57"/>
        <v>1</v>
      </c>
      <c r="AB200" s="12">
        <f t="shared" si="58"/>
        <v>1</v>
      </c>
      <c r="AD200" s="12">
        <f t="shared" si="63"/>
        <v>38</v>
      </c>
      <c r="AE200" s="18">
        <f t="shared" si="59"/>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si="60"/>
        <v>1</v>
      </c>
      <c r="AK200" s="12">
        <f t="shared" si="64"/>
        <v>1</v>
      </c>
      <c r="AL200" s="12">
        <f t="shared" si="65"/>
        <v>1</v>
      </c>
      <c r="AM200" s="12">
        <f t="shared" si="66"/>
        <v>1</v>
      </c>
    </row>
    <row r="201" spans="1:39" ht="12" customHeight="1" x14ac:dyDescent="0.25">
      <c r="A201" s="5">
        <f t="shared" ref="A201:A250" si="68">IF(I201="A",25,IF(I201="B",25,IF(I201="C",25,IF(I201="D",15,IF(I201="E",10,0)))))</f>
        <v>0</v>
      </c>
      <c r="B201" s="5">
        <f t="shared" ref="B201:B250" si="69">IF(G201="I",20,IF(G201="II",20,IF(G201="III",20,IF(G201="IV",20,IF(G201="V",20,0)))))</f>
        <v>0</v>
      </c>
      <c r="C201" s="14">
        <f t="shared" si="61"/>
        <v>37</v>
      </c>
      <c r="F201" s="267"/>
      <c r="G201" s="67" t="str">
        <f t="shared" ref="G201:G241" si="70">IF(C201=186,"I",IF(C201=170,"II",IF(C201=155,"III",IF(C201=138,"IV",IF(C201=50,"V","")))))</f>
        <v/>
      </c>
      <c r="H201" s="4" t="str">
        <f>IF(G201="I",$K201,IF(G201="II",$K201-SUM(H$8:H200),IF(G201="III",$K201-SUM(H$8:H200),IF(G201="IV",$K201-SUM(H$8:H200),IF(G201="V",1-SUM(H$8:H200)," ")))))</f>
        <v xml:space="preserve"> </v>
      </c>
      <c r="I201" s="68" t="str">
        <f t="shared" ref="I201:I222" si="71">IF(C201=57,"A",IF(C201=48,"B",IF(C201=38,"C",IF(C201=29,"D",IF(C201=0,"E","")))))</f>
        <v/>
      </c>
      <c r="J201" s="43" t="str">
        <f>IF(I201="A",$K201,IF(I201="B",$K201-SUM(J$8:J200),IF(I201="C",$K201-SUM(J$8:J200),IF(I201="D",$K201-SUM(J$8:J200),IF(I201="E",1-SUM(J$8:J200)," ")))))</f>
        <v xml:space="preserve"> </v>
      </c>
      <c r="K201" s="1">
        <f>IF(C$4=0,0,(SUM(D$8:D201)/C$4))</f>
        <v>0</v>
      </c>
      <c r="L201" s="9" t="str">
        <f t="shared" ref="L201:L242" si="72">IF(U201=2,"Plus",IF(W201=2,"Basis",IF(X201=2,"Breedte"," ")))</f>
        <v xml:space="preserve"> </v>
      </c>
      <c r="M201" s="2" t="str">
        <f>IF(U201=2,K201,IF(W201=2,K201-SUM(M$8:M200),IF(X201=2,K201-SUM(M$8:M200),IF(X200=2,1-SUM(M$8:M200)," "))))</f>
        <v xml:space="preserve"> </v>
      </c>
      <c r="N201" s="1" t="str">
        <f t="shared" ref="N201:N208" si="73">IF(OR(O201="Plus",O201="Basis",O201="Breedte"),K201," ")</f>
        <v xml:space="preserve"> </v>
      </c>
      <c r="P201" s="3" t="str">
        <f>IF(O201="Plus",$K201,IF(O201="Basis",$K201-SUM(P$8:P200),IF(O201="Breedte",$K201-SUM(P$8:P200),IF(O200="Breedte",1-SUM(P$8:P200)," "))))</f>
        <v xml:space="preserve"> </v>
      </c>
      <c r="Q201" s="57" t="str">
        <f t="shared" si="67"/>
        <v/>
      </c>
      <c r="R201" s="180">
        <f t="shared" ref="R201" si="74">F201</f>
        <v>0</v>
      </c>
      <c r="S201" s="12">
        <f t="shared" si="62"/>
        <v>37</v>
      </c>
      <c r="T201" s="18">
        <f t="shared" ref="T201:T208" si="75">K201</f>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ref="Y201:Y208" si="76">IF(D201=0,1,ABS(K201-0.2))</f>
        <v>1</v>
      </c>
      <c r="Z201" s="12">
        <f t="shared" ref="Z201:Z208" si="77">IF(D201=0,1,ABS(K201-0.5))</f>
        <v>1</v>
      </c>
      <c r="AA201" s="12">
        <f t="shared" ref="AA201:AA208" si="78">IF(D201=0,1,ABS(K201-0.8))</f>
        <v>1</v>
      </c>
      <c r="AB201" s="12">
        <f t="shared" ref="AB201:AB208" si="79">IF(D201=0,1,ABS(K201-1))</f>
        <v>1</v>
      </c>
      <c r="AD201" s="12">
        <f t="shared" si="63"/>
        <v>37</v>
      </c>
      <c r="AE201" s="18">
        <f t="shared" ref="AE201:AE215" si="80">K201</f>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ref="AJ201:AJ237" si="81">IF(AE201=0,1,ABS(AH201-0.25))</f>
        <v>1</v>
      </c>
      <c r="AK201" s="12">
        <f t="shared" si="64"/>
        <v>1</v>
      </c>
      <c r="AL201" s="12">
        <f t="shared" si="65"/>
        <v>1</v>
      </c>
      <c r="AM201" s="12">
        <f t="shared" si="66"/>
        <v>1</v>
      </c>
    </row>
    <row r="202" spans="1:39" ht="12" customHeight="1" x14ac:dyDescent="0.15">
      <c r="A202" s="5">
        <f t="shared" si="68"/>
        <v>0</v>
      </c>
      <c r="B202" s="5">
        <f t="shared" si="69"/>
        <v>0</v>
      </c>
      <c r="C202" s="14">
        <f t="shared" ref="C202:C237" si="82">C201-1</f>
        <v>36</v>
      </c>
      <c r="F202" s="267"/>
      <c r="G202" s="67" t="str">
        <f t="shared" si="70"/>
        <v/>
      </c>
      <c r="H202" s="4" t="str">
        <f>IF(G202="I",$K202,IF(G202="II",$K202-SUM(H$8:H201),IF(G202="III",$K202-SUM(H$8:H201),IF(G202="IV",$K202-SUM(H$8:H201),IF(G202="V",1-SUM(H$8:H201)," ")))))</f>
        <v xml:space="preserve"> </v>
      </c>
      <c r="I202" s="68" t="str">
        <f t="shared" si="71"/>
        <v/>
      </c>
      <c r="J202" s="43" t="str">
        <f>IF(I202="A",$K202,IF(I202="B",$K202-SUM(J$8:J201),IF(I202="C",$K202-SUM(J$8:J201),IF(I202="D",$K202-SUM(J$8:J201),IF(I202="E",1-SUM(J$8:J201)," ")))))</f>
        <v xml:space="preserve"> </v>
      </c>
      <c r="K202" s="1">
        <f>IF(C$4=0,0,(SUM(D$8:D202)/C$4))</f>
        <v>0</v>
      </c>
      <c r="L202" s="9" t="str">
        <f t="shared" si="72"/>
        <v xml:space="preserve"> </v>
      </c>
      <c r="M202" s="2" t="str">
        <f>IF(U202=2,K202,IF(W202=2,K202-SUM(M$8:M201),IF(X202=2,K202-SUM(M$8:M201),IF(X201=2,1-SUM(M$8:M201)," "))))</f>
        <v xml:space="preserve"> </v>
      </c>
      <c r="N202" s="1" t="str">
        <f t="shared" si="73"/>
        <v xml:space="preserve"> </v>
      </c>
      <c r="P202" s="3" t="str">
        <f>IF(O202="Plus",$K202,IF(O202="Basis",$K202-SUM(P$8:P201),IF(O202="Breedte",$K202-SUM(P$8:P201),IF(O201="Breedte",1-SUM(P$8:P201)," "))))</f>
        <v xml:space="preserve"> </v>
      </c>
      <c r="Q202" s="57" t="str">
        <f t="shared" si="67"/>
        <v/>
      </c>
      <c r="S202" s="12">
        <f t="shared" ref="S202:S208" si="83">C202</f>
        <v>36</v>
      </c>
      <c r="T202" s="18">
        <f t="shared" si="75"/>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6"/>
        <v>1</v>
      </c>
      <c r="Z202" s="12">
        <f t="shared" si="77"/>
        <v>1</v>
      </c>
      <c r="AA202" s="12">
        <f t="shared" si="78"/>
        <v>1</v>
      </c>
      <c r="AB202" s="12">
        <f t="shared" si="79"/>
        <v>1</v>
      </c>
      <c r="AD202" s="12">
        <f t="shared" ref="AD202:AD208" si="84">S202</f>
        <v>36</v>
      </c>
      <c r="AE202" s="18">
        <f t="shared" si="80"/>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1"/>
        <v>1</v>
      </c>
      <c r="AK202" s="12">
        <f t="shared" ref="AK202:AK208" si="85">IF(T202=0,1,ABS(W202-0.5))</f>
        <v>1</v>
      </c>
      <c r="AL202" s="12">
        <f t="shared" ref="AL202:AL208" si="86">IF(T202=0,1,ABS(W202-0.75))</f>
        <v>1</v>
      </c>
      <c r="AM202" s="12">
        <f t="shared" ref="AM202:AM208" si="87">IF(T202=0,1,ABS(W202-0.9))</f>
        <v>1</v>
      </c>
    </row>
    <row r="203" spans="1:39" ht="12" customHeight="1" x14ac:dyDescent="0.15">
      <c r="A203" s="5">
        <f t="shared" si="68"/>
        <v>0</v>
      </c>
      <c r="B203" s="5">
        <f t="shared" si="69"/>
        <v>0</v>
      </c>
      <c r="C203" s="14">
        <f t="shared" si="82"/>
        <v>35</v>
      </c>
      <c r="F203" s="267"/>
      <c r="G203" s="67" t="str">
        <f t="shared" si="70"/>
        <v/>
      </c>
      <c r="H203" s="4" t="str">
        <f>IF(G203="I",$K203,IF(G203="II",$K203-SUM(H$8:H202),IF(G203="III",$K203-SUM(H$8:H202),IF(G203="IV",$K203-SUM(H$8:H202),IF(G203="V",1-SUM(H$8:H202)," ")))))</f>
        <v xml:space="preserve"> </v>
      </c>
      <c r="I203" s="68" t="str">
        <f t="shared" si="71"/>
        <v/>
      </c>
      <c r="J203" s="43" t="str">
        <f>IF(I203="A",$K203,IF(I203="B",$K203-SUM(J$8:J202),IF(I203="C",$K203-SUM(J$8:J202),IF(I203="D",$K203-SUM(J$8:J202),IF(I203="E",1-SUM(J$8:J202)," ")))))</f>
        <v xml:space="preserve"> </v>
      </c>
      <c r="K203" s="1">
        <f>IF(C$4=0,0,(SUM(D$8:D203)/C$4))</f>
        <v>0</v>
      </c>
      <c r="L203" s="9" t="str">
        <f t="shared" si="72"/>
        <v xml:space="preserve"> </v>
      </c>
      <c r="M203" s="2" t="str">
        <f>IF(U203=2,K203,IF(W203=2,K203-SUM(M$8:M202),IF(X203=2,K203-SUM(M$8:M202),IF(X202=2,1-SUM(M$8:M202)," "))))</f>
        <v xml:space="preserve"> </v>
      </c>
      <c r="N203" s="1" t="str">
        <f t="shared" si="73"/>
        <v xml:space="preserve"> </v>
      </c>
      <c r="P203" s="3" t="str">
        <f>IF(O203="Plus",$K203,IF(O203="Basis",$K203-SUM(P$8:P202),IF(O203="Breedte",$K203-SUM(P$8:P202),IF(O202="Breedte",1-SUM(P$8:P202)," "))))</f>
        <v xml:space="preserve"> </v>
      </c>
      <c r="Q203" s="57" t="str">
        <f t="shared" si="67"/>
        <v/>
      </c>
      <c r="S203" s="12">
        <f t="shared" si="83"/>
        <v>35</v>
      </c>
      <c r="T203" s="18">
        <f t="shared" si="75"/>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6"/>
        <v>1</v>
      </c>
      <c r="Z203" s="12">
        <f t="shared" si="77"/>
        <v>1</v>
      </c>
      <c r="AA203" s="12">
        <f t="shared" si="78"/>
        <v>1</v>
      </c>
      <c r="AB203" s="12">
        <f t="shared" si="79"/>
        <v>1</v>
      </c>
      <c r="AD203" s="12">
        <f t="shared" si="84"/>
        <v>35</v>
      </c>
      <c r="AE203" s="18">
        <f t="shared" si="80"/>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1"/>
        <v>1</v>
      </c>
      <c r="AK203" s="12">
        <f t="shared" si="85"/>
        <v>1</v>
      </c>
      <c r="AL203" s="12">
        <f t="shared" si="86"/>
        <v>1</v>
      </c>
      <c r="AM203" s="12">
        <f t="shared" si="87"/>
        <v>1</v>
      </c>
    </row>
    <row r="204" spans="1:39" ht="12" customHeight="1" x14ac:dyDescent="0.15">
      <c r="A204" s="5">
        <f t="shared" si="68"/>
        <v>0</v>
      </c>
      <c r="B204" s="5">
        <f t="shared" si="69"/>
        <v>0</v>
      </c>
      <c r="C204" s="14">
        <f t="shared" si="82"/>
        <v>34</v>
      </c>
      <c r="F204" s="267"/>
      <c r="G204" s="67" t="str">
        <f t="shared" si="70"/>
        <v/>
      </c>
      <c r="H204" s="4" t="str">
        <f>IF(G204="I",$K204,IF(G204="II",$K204-SUM(H$8:H203),IF(G204="III",$K204-SUM(H$8:H203),IF(G204="IV",$K204-SUM(H$8:H203),IF(G204="V",1-SUM(H$8:H203)," ")))))</f>
        <v xml:space="preserve"> </v>
      </c>
      <c r="I204" s="68" t="str">
        <f t="shared" si="71"/>
        <v/>
      </c>
      <c r="J204" s="43" t="str">
        <f>IF(I204="A",$K204,IF(I204="B",$K204-SUM(J$8:J203),IF(I204="C",$K204-SUM(J$8:J203),IF(I204="D",$K204-SUM(J$8:J203),IF(I204="E",1-SUM(J$8:J203)," ")))))</f>
        <v xml:space="preserve"> </v>
      </c>
      <c r="K204" s="1">
        <f>IF(C$4=0,0,(SUM(D$8:D204)/C$4))</f>
        <v>0</v>
      </c>
      <c r="L204" s="9" t="str">
        <f t="shared" si="72"/>
        <v xml:space="preserve"> </v>
      </c>
      <c r="M204" s="2" t="str">
        <f>IF(U204=2,K204,IF(W204=2,K204-SUM(M$8:M203),IF(X204=2,K204-SUM(M$8:M203),IF(X203=2,1-SUM(M$8:M203)," "))))</f>
        <v xml:space="preserve"> </v>
      </c>
      <c r="N204" s="1" t="str">
        <f t="shared" si="73"/>
        <v xml:space="preserve"> </v>
      </c>
      <c r="P204" s="3" t="str">
        <f>IF(O204="Plus",$K204,IF(O204="Basis",$K204-SUM(P$8:P203),IF(O204="Breedte",$K204-SUM(P$8:P203),IF(O203="Breedte",1-SUM(P$8:P203)," "))))</f>
        <v xml:space="preserve"> </v>
      </c>
      <c r="Q204" s="57" t="str">
        <f t="shared" ref="Q204:Q267" si="88">IF(L203="plus",IF(E204=0,"",CONCATENATE(E204,", ")),IF(L203="basis",IF(E204=0,"",CONCATENATE(E204,", ")),CONCATENATE(Q203,IF(E204=0,"",CONCATENATE(E204,", ")))))</f>
        <v/>
      </c>
      <c r="S204" s="12">
        <f t="shared" si="83"/>
        <v>34</v>
      </c>
      <c r="T204" s="18">
        <f t="shared" si="75"/>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6"/>
        <v>1</v>
      </c>
      <c r="Z204" s="12">
        <f t="shared" si="77"/>
        <v>1</v>
      </c>
      <c r="AA204" s="12">
        <f t="shared" si="78"/>
        <v>1</v>
      </c>
      <c r="AB204" s="12">
        <f t="shared" si="79"/>
        <v>1</v>
      </c>
      <c r="AD204" s="12">
        <f t="shared" si="84"/>
        <v>34</v>
      </c>
      <c r="AE204" s="18">
        <f t="shared" si="80"/>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1"/>
        <v>1</v>
      </c>
      <c r="AK204" s="12">
        <f t="shared" si="85"/>
        <v>1</v>
      </c>
      <c r="AL204" s="12">
        <f t="shared" si="86"/>
        <v>1</v>
      </c>
      <c r="AM204" s="12">
        <f t="shared" si="87"/>
        <v>1</v>
      </c>
    </row>
    <row r="205" spans="1:39" ht="12" customHeight="1" x14ac:dyDescent="0.15">
      <c r="A205" s="5">
        <f t="shared" si="68"/>
        <v>0</v>
      </c>
      <c r="B205" s="5">
        <f t="shared" si="69"/>
        <v>0</v>
      </c>
      <c r="C205" s="14">
        <f t="shared" si="82"/>
        <v>33</v>
      </c>
      <c r="F205" s="267"/>
      <c r="G205" s="67" t="str">
        <f t="shared" si="70"/>
        <v/>
      </c>
      <c r="H205" s="4" t="str">
        <f>IF(G205="I",$K205,IF(G205="II",$K205-SUM(H$8:H204),IF(G205="III",$K205-SUM(H$8:H204),IF(G205="IV",$K205-SUM(H$8:H204),IF(G205="V",1-SUM(H$8:H204)," ")))))</f>
        <v xml:space="preserve"> </v>
      </c>
      <c r="I205" s="68" t="str">
        <f t="shared" si="71"/>
        <v/>
      </c>
      <c r="J205" s="43" t="str">
        <f>IF(I205="A",$K205,IF(I205="B",$K205-SUM(J$8:J204),IF(I205="C",$K205-SUM(J$8:J204),IF(I205="D",$K205-SUM(J$8:J204),IF(I205="E",1-SUM(J$8:J204)," ")))))</f>
        <v xml:space="preserve"> </v>
      </c>
      <c r="K205" s="1">
        <f>IF(C$4=0,0,(SUM(D$8:D205)/C$4))</f>
        <v>0</v>
      </c>
      <c r="L205" s="9" t="str">
        <f t="shared" si="72"/>
        <v xml:space="preserve"> </v>
      </c>
      <c r="M205" s="2" t="str">
        <f>IF(U205=2,K205,IF(W205=2,K205-SUM(M$8:M204),IF(X205=2,K205-SUM(M$8:M204),IF(X204=2,1-SUM(M$8:M204)," "))))</f>
        <v xml:space="preserve"> </v>
      </c>
      <c r="N205" s="1" t="str">
        <f t="shared" si="73"/>
        <v xml:space="preserve"> </v>
      </c>
      <c r="P205" s="3" t="str">
        <f>IF(O205="Plus",$K205,IF(O205="Basis",$K205-SUM(P$8:P204),IF(O205="Breedte",$K205-SUM(P$8:P204),IF(O204="Breedte",1-SUM(P$8:P204)," "))))</f>
        <v xml:space="preserve"> </v>
      </c>
      <c r="Q205" s="57" t="str">
        <f t="shared" si="88"/>
        <v/>
      </c>
      <c r="S205" s="12">
        <f t="shared" si="83"/>
        <v>33</v>
      </c>
      <c r="T205" s="18">
        <f t="shared" si="75"/>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6"/>
        <v>1</v>
      </c>
      <c r="Z205" s="12">
        <f t="shared" si="77"/>
        <v>1</v>
      </c>
      <c r="AA205" s="12">
        <f t="shared" si="78"/>
        <v>1</v>
      </c>
      <c r="AB205" s="12">
        <f t="shared" si="79"/>
        <v>1</v>
      </c>
      <c r="AD205" s="12">
        <f t="shared" si="84"/>
        <v>33</v>
      </c>
      <c r="AE205" s="18">
        <f t="shared" si="80"/>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1"/>
        <v>1</v>
      </c>
      <c r="AK205" s="12">
        <f t="shared" si="85"/>
        <v>1</v>
      </c>
      <c r="AL205" s="12">
        <f t="shared" si="86"/>
        <v>1</v>
      </c>
      <c r="AM205" s="12">
        <f t="shared" si="87"/>
        <v>1</v>
      </c>
    </row>
    <row r="206" spans="1:39" ht="12" customHeight="1" x14ac:dyDescent="0.15">
      <c r="A206" s="5">
        <f t="shared" si="68"/>
        <v>0</v>
      </c>
      <c r="B206" s="5">
        <f t="shared" si="69"/>
        <v>0</v>
      </c>
      <c r="C206" s="14">
        <f t="shared" si="82"/>
        <v>32</v>
      </c>
      <c r="F206" s="267"/>
      <c r="G206" s="67" t="str">
        <f t="shared" si="70"/>
        <v/>
      </c>
      <c r="H206" s="4" t="str">
        <f>IF(G206="I",$K206,IF(G206="II",$K206-SUM(H$8:H205),IF(G206="III",$K206-SUM(H$8:H205),IF(G206="IV",$K206-SUM(H$8:H205),IF(G206="V",1-SUM(H$8:H205)," ")))))</f>
        <v xml:space="preserve"> </v>
      </c>
      <c r="I206" s="68" t="str">
        <f t="shared" si="71"/>
        <v/>
      </c>
      <c r="J206" s="43" t="str">
        <f>IF(I206="A",$K206,IF(I206="B",$K206-SUM(J$8:J205),IF(I206="C",$K206-SUM(J$8:J205),IF(I206="D",$K206-SUM(J$8:J205),IF(I206="E",1-SUM(J$8:J205)," ")))))</f>
        <v xml:space="preserve"> </v>
      </c>
      <c r="K206" s="1">
        <f>IF(C$4=0,0,(SUM(D$8:D206)/C$4))</f>
        <v>0</v>
      </c>
      <c r="L206" s="9" t="str">
        <f t="shared" si="72"/>
        <v xml:space="preserve"> </v>
      </c>
      <c r="M206" s="2" t="str">
        <f>IF(U206=2,K206,IF(W206=2,K206-SUM(M$8:M205),IF(X206=2,K206-SUM(M$8:M205),IF(X205=2,1-SUM(M$8:M205)," "))))</f>
        <v xml:space="preserve"> </v>
      </c>
      <c r="N206" s="1" t="str">
        <f t="shared" si="73"/>
        <v xml:space="preserve"> </v>
      </c>
      <c r="P206" s="3" t="str">
        <f>IF(O206="Plus",$K206,IF(O206="Basis",$K206-SUM(P$8:P205),IF(O206="Breedte",$K206-SUM(P$8:P205),IF(O205="Breedte",1-SUM(P$8:P205)," "))))</f>
        <v xml:space="preserve"> </v>
      </c>
      <c r="Q206" s="57" t="str">
        <f t="shared" si="88"/>
        <v/>
      </c>
      <c r="S206" s="12">
        <f t="shared" si="83"/>
        <v>32</v>
      </c>
      <c r="T206" s="18">
        <f t="shared" si="75"/>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6"/>
        <v>1</v>
      </c>
      <c r="Z206" s="12">
        <f t="shared" si="77"/>
        <v>1</v>
      </c>
      <c r="AA206" s="12">
        <f t="shared" si="78"/>
        <v>1</v>
      </c>
      <c r="AB206" s="12">
        <f t="shared" si="79"/>
        <v>1</v>
      </c>
      <c r="AD206" s="12">
        <f t="shared" si="84"/>
        <v>32</v>
      </c>
      <c r="AE206" s="18">
        <f t="shared" si="80"/>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1"/>
        <v>1</v>
      </c>
      <c r="AK206" s="12">
        <f t="shared" si="85"/>
        <v>1</v>
      </c>
      <c r="AL206" s="12">
        <f t="shared" si="86"/>
        <v>1</v>
      </c>
      <c r="AM206" s="12">
        <f t="shared" si="87"/>
        <v>1</v>
      </c>
    </row>
    <row r="207" spans="1:39" ht="12" customHeight="1" x14ac:dyDescent="0.15">
      <c r="A207" s="5">
        <f t="shared" si="68"/>
        <v>0</v>
      </c>
      <c r="B207" s="5">
        <f t="shared" si="69"/>
        <v>0</v>
      </c>
      <c r="C207" s="14">
        <f t="shared" si="82"/>
        <v>31</v>
      </c>
      <c r="F207" s="267"/>
      <c r="G207" s="67" t="str">
        <f t="shared" si="70"/>
        <v/>
      </c>
      <c r="H207" s="4" t="str">
        <f>IF(G207="I",$K207,IF(G207="II",$K207-SUM(H$8:H206),IF(G207="III",$K207-SUM(H$8:H206),IF(G207="IV",$K207-SUM(H$8:H206),IF(G207="V",1-SUM(H$8:H206)," ")))))</f>
        <v xml:space="preserve"> </v>
      </c>
      <c r="I207" s="68" t="str">
        <f t="shared" si="71"/>
        <v/>
      </c>
      <c r="J207" s="43" t="str">
        <f>IF(I207="A",$K207,IF(I207="B",$K207-SUM(J$8:J206),IF(I207="C",$K207-SUM(J$8:J206),IF(I207="D",$K207-SUM(J$8:J206),IF(I207="E",1-SUM(J$8:J206)," ")))))</f>
        <v xml:space="preserve"> </v>
      </c>
      <c r="K207" s="1">
        <f>IF(C$4=0,0,(SUM(D$8:D207)/C$4))</f>
        <v>0</v>
      </c>
      <c r="L207" s="9" t="str">
        <f t="shared" si="72"/>
        <v xml:space="preserve"> </v>
      </c>
      <c r="M207" s="2" t="str">
        <f>IF(U207=2,K207,IF(W207=2,K207-SUM(M$8:M206),IF(X207=2,K207-SUM(M$8:M206),IF(X206=2,1-SUM(M$8:M206)," "))))</f>
        <v xml:space="preserve"> </v>
      </c>
      <c r="N207" s="1" t="str">
        <f t="shared" si="73"/>
        <v xml:space="preserve"> </v>
      </c>
      <c r="P207" s="3" t="str">
        <f>IF(O207="Plus",$K207,IF(O207="Basis",$K207-SUM(P$8:P206),IF(O207="Breedte",$K207-SUM(P$8:P206),IF(O206="Breedte",1-SUM(P$8:P206)," "))))</f>
        <v xml:space="preserve"> </v>
      </c>
      <c r="Q207" s="57" t="str">
        <f t="shared" si="88"/>
        <v/>
      </c>
      <c r="S207" s="12">
        <f t="shared" si="83"/>
        <v>31</v>
      </c>
      <c r="T207" s="18">
        <f t="shared" si="75"/>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6"/>
        <v>1</v>
      </c>
      <c r="Z207" s="12">
        <f t="shared" si="77"/>
        <v>1</v>
      </c>
      <c r="AA207" s="12">
        <f t="shared" si="78"/>
        <v>1</v>
      </c>
      <c r="AB207" s="12">
        <f t="shared" si="79"/>
        <v>1</v>
      </c>
      <c r="AD207" s="12">
        <f t="shared" si="84"/>
        <v>31</v>
      </c>
      <c r="AE207" s="18">
        <f t="shared" si="80"/>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1"/>
        <v>1</v>
      </c>
      <c r="AK207" s="12">
        <f t="shared" si="85"/>
        <v>1</v>
      </c>
      <c r="AL207" s="12">
        <f t="shared" si="86"/>
        <v>1</v>
      </c>
      <c r="AM207" s="12">
        <f t="shared" si="87"/>
        <v>1</v>
      </c>
    </row>
    <row r="208" spans="1:39" ht="12" customHeight="1" x14ac:dyDescent="0.15">
      <c r="A208" s="5">
        <f t="shared" si="68"/>
        <v>0</v>
      </c>
      <c r="B208" s="5">
        <f t="shared" si="69"/>
        <v>0</v>
      </c>
      <c r="C208" s="14">
        <f t="shared" si="82"/>
        <v>30</v>
      </c>
      <c r="F208" s="267"/>
      <c r="G208" s="67" t="str">
        <f t="shared" si="70"/>
        <v/>
      </c>
      <c r="H208" s="4" t="str">
        <f>IF(G208="I",$K208,IF(G208="II",$K208-SUM(H$8:H207),IF(G208="III",$K208-SUM(H$8:H207),IF(G208="IV",$K208-SUM(H$8:H207),IF(G208="V",1-SUM(H$8:H207)," ")))))</f>
        <v xml:space="preserve"> </v>
      </c>
      <c r="I208" s="68" t="str">
        <f t="shared" si="71"/>
        <v/>
      </c>
      <c r="J208" s="43" t="str">
        <f>IF(I208="A",$K208,IF(I208="B",$K208-SUM(J$8:J207),IF(I208="C",$K208-SUM(J$8:J207),IF(I208="D",$K208-SUM(J$8:J207),IF(I208="E",1-SUM(J$8:J207)," ")))))</f>
        <v xml:space="preserve"> </v>
      </c>
      <c r="K208" s="1">
        <f>IF(C$4=0,0,(SUM(D$8:D208)/C$4))</f>
        <v>0</v>
      </c>
      <c r="L208" s="9" t="str">
        <f t="shared" si="72"/>
        <v xml:space="preserve"> </v>
      </c>
      <c r="M208" s="2" t="str">
        <f>IF(U208=2,K208,IF(W208=2,K208-SUM(M$8:M207),IF(X208=2,K208-SUM(M$8:M207),IF(X207=2,1-SUM(M$8:M207)," "))))</f>
        <v xml:space="preserve"> </v>
      </c>
      <c r="N208" s="1" t="str">
        <f t="shared" si="73"/>
        <v xml:space="preserve"> </v>
      </c>
      <c r="P208" s="3" t="str">
        <f>IF(O208="Plus",$K208,IF(O208="Basis",$K208-SUM(P$8:P207),IF(O208="Breedte",$K208-SUM(P$8:P207),IF(O207="Breedte",1-SUM(P$8:P207)," "))))</f>
        <v xml:space="preserve"> </v>
      </c>
      <c r="Q208" s="57" t="str">
        <f t="shared" si="88"/>
        <v/>
      </c>
      <c r="S208" s="12">
        <f t="shared" si="83"/>
        <v>30</v>
      </c>
      <c r="T208" s="18">
        <f t="shared" si="75"/>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6"/>
        <v>1</v>
      </c>
      <c r="Z208" s="12">
        <f t="shared" si="77"/>
        <v>1</v>
      </c>
      <c r="AA208" s="12">
        <f t="shared" si="78"/>
        <v>1</v>
      </c>
      <c r="AB208" s="12">
        <f t="shared" si="79"/>
        <v>1</v>
      </c>
      <c r="AD208" s="12">
        <f t="shared" si="84"/>
        <v>30</v>
      </c>
      <c r="AE208" s="18">
        <f t="shared" si="80"/>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1"/>
        <v>1</v>
      </c>
      <c r="AK208" s="12">
        <f t="shared" si="85"/>
        <v>1</v>
      </c>
      <c r="AL208" s="12">
        <f t="shared" si="86"/>
        <v>1</v>
      </c>
      <c r="AM208" s="12">
        <f t="shared" si="87"/>
        <v>1</v>
      </c>
    </row>
    <row r="209" spans="1:36" ht="12" customHeight="1" x14ac:dyDescent="0.15">
      <c r="A209" s="5">
        <f t="shared" si="68"/>
        <v>15</v>
      </c>
      <c r="B209" s="5">
        <f t="shared" si="69"/>
        <v>0</v>
      </c>
      <c r="C209" s="14">
        <f t="shared" si="82"/>
        <v>29</v>
      </c>
      <c r="F209" s="267"/>
      <c r="G209" s="67" t="str">
        <f t="shared" si="70"/>
        <v/>
      </c>
      <c r="H209" s="4" t="str">
        <f>IF(G209="I",$K209,IF(G209="II",$K209-SUM(H$8:H208),IF(G209="III",$K209-SUM(H$8:H208),IF(G209="IV",$K209-SUM(H$8:H208),IF(G209="V",1-SUM(H$8:H208)," ")))))</f>
        <v xml:space="preserve"> </v>
      </c>
      <c r="I209" s="68" t="str">
        <f t="shared" si="71"/>
        <v>D</v>
      </c>
      <c r="J209" s="43">
        <f>IF(I209="A",$K209,IF(I209="B",$K209-SUM(J$8:J208),IF(I209="C",$K209-SUM(J$8:J208),IF(I209="D",$K209-SUM(J$8:J208),IF(I209="E",1-SUM(J$8:J208)," ")))))</f>
        <v>0</v>
      </c>
      <c r="L209" s="9" t="str">
        <f t="shared" si="72"/>
        <v xml:space="preserve"> </v>
      </c>
      <c r="P209" s="3" t="str">
        <f>IF(O209="Plus",$K209,IF(O209="Basis",$K209-SUM(P$8:P208),IF(O209="Breedte",$K209-SUM(P$8:P208),IF(O208="Breedte",1-SUM(P$8:P208)," "))))</f>
        <v xml:space="preserve"> </v>
      </c>
      <c r="Q209" s="57" t="str">
        <f t="shared" si="88"/>
        <v/>
      </c>
      <c r="AE209" s="18">
        <f t="shared" si="80"/>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1"/>
        <v>1</v>
      </c>
    </row>
    <row r="210" spans="1:36" ht="12" customHeight="1" x14ac:dyDescent="0.15">
      <c r="A210" s="5">
        <f t="shared" si="68"/>
        <v>0</v>
      </c>
      <c r="B210" s="5">
        <f t="shared" si="69"/>
        <v>0</v>
      </c>
      <c r="C210" s="14">
        <f t="shared" si="82"/>
        <v>28</v>
      </c>
      <c r="F210" s="267"/>
      <c r="G210" s="67" t="str">
        <f t="shared" si="70"/>
        <v/>
      </c>
      <c r="H210" s="4" t="str">
        <f>IF(G210="I",$K210,IF(G210="II",$K210-SUM(H$8:H209),IF(G210="III",$K210-SUM(H$8:H209),IF(G210="IV",$K210-SUM(H$8:H209),IF(G210="V",1-SUM(H$8:H209)," ")))))</f>
        <v xml:space="preserve"> </v>
      </c>
      <c r="I210" s="68" t="str">
        <f t="shared" si="71"/>
        <v/>
      </c>
      <c r="J210" s="43" t="str">
        <f>IF(I210="A",$K210,IF(I210="B",$K210-SUM(J$8:J209),IF(I210="C",$K210-SUM(J$8:J209),IF(I210="D",$K210-SUM(J$8:J209),IF(I210="E",1-SUM(J$8:J209)," ")))))</f>
        <v xml:space="preserve"> </v>
      </c>
      <c r="L210" s="9" t="str">
        <f t="shared" si="72"/>
        <v xml:space="preserve"> </v>
      </c>
      <c r="P210" s="3" t="str">
        <f>IF(O210="Plus",$K210,IF(O210="Basis",$K210-SUM(P$8:P209),IF(O210="Breedte",$K210-SUM(P$8:P209),IF(O209="Breedte",1-SUM(P$8:P209)," "))))</f>
        <v xml:space="preserve"> </v>
      </c>
      <c r="Q210" s="57" t="str">
        <f t="shared" si="88"/>
        <v/>
      </c>
      <c r="AE210" s="18">
        <f t="shared" si="80"/>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1"/>
        <v>1</v>
      </c>
    </row>
    <row r="211" spans="1:36" ht="12" customHeight="1" x14ac:dyDescent="0.15">
      <c r="A211" s="5">
        <f t="shared" si="68"/>
        <v>0</v>
      </c>
      <c r="B211" s="5">
        <f t="shared" si="69"/>
        <v>0</v>
      </c>
      <c r="C211" s="14">
        <f t="shared" si="82"/>
        <v>27</v>
      </c>
      <c r="F211" s="267"/>
      <c r="G211" s="67" t="str">
        <f t="shared" si="70"/>
        <v/>
      </c>
      <c r="H211" s="4" t="str">
        <f>IF(G211="I",$K211,IF(G211="II",$K211-SUM(H$8:H210),IF(G211="III",$K211-SUM(H$8:H210),IF(G211="IV",$K211-SUM(H$8:H210),IF(G211="V",1-SUM(H$8:H210)," ")))))</f>
        <v xml:space="preserve"> </v>
      </c>
      <c r="I211" s="68" t="str">
        <f t="shared" si="71"/>
        <v/>
      </c>
      <c r="J211" s="43" t="str">
        <f>IF(I211="A",$K211,IF(I211="B",$K211-SUM(J$8:J210),IF(I211="C",$K211-SUM(J$8:J210),IF(I211="D",$K211-SUM(J$8:J210),IF(I211="E",1-SUM(J$8:J210)," ")))))</f>
        <v xml:space="preserve"> </v>
      </c>
      <c r="L211" s="9" t="str">
        <f t="shared" si="72"/>
        <v xml:space="preserve"> </v>
      </c>
      <c r="P211" s="3" t="str">
        <f>IF(O211="Plus",$K211,IF(O211="Basis",$K211-SUM(P$8:P210),IF(O211="Breedte",$K211-SUM(P$8:P210),IF(O210="Breedte",1-SUM(P$8:P210)," "))))</f>
        <v xml:space="preserve"> </v>
      </c>
      <c r="Q211" s="57" t="str">
        <f t="shared" si="88"/>
        <v/>
      </c>
      <c r="AE211" s="18">
        <f t="shared" si="80"/>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1"/>
        <v>1</v>
      </c>
    </row>
    <row r="212" spans="1:36" ht="12" customHeight="1" x14ac:dyDescent="0.15">
      <c r="A212" s="5">
        <f t="shared" si="68"/>
        <v>0</v>
      </c>
      <c r="B212" s="5">
        <f t="shared" si="69"/>
        <v>0</v>
      </c>
      <c r="C212" s="14">
        <f t="shared" si="82"/>
        <v>26</v>
      </c>
      <c r="F212" s="267"/>
      <c r="G212" s="67" t="str">
        <f t="shared" si="70"/>
        <v/>
      </c>
      <c r="H212" s="4" t="str">
        <f>IF(G212="I",$K212,IF(G212="II",$K212-SUM(H$8:H211),IF(G212="III",$K212-SUM(H$8:H211),IF(G212="IV",$K212-SUM(H$8:H211),IF(G212="V",1-SUM(H$8:H211)," ")))))</f>
        <v xml:space="preserve"> </v>
      </c>
      <c r="I212" s="68" t="str">
        <f t="shared" si="71"/>
        <v/>
      </c>
      <c r="J212" s="43" t="str">
        <f>IF(I212="A",$K212,IF(I212="B",$K212-SUM(J$8:J211),IF(I212="C",$K212-SUM(J$8:J211),IF(I212="D",$K212-SUM(J$8:J211),IF(I212="E",1-SUM(J$8:J211)," ")))))</f>
        <v xml:space="preserve"> </v>
      </c>
      <c r="L212" s="9" t="str">
        <f t="shared" si="72"/>
        <v xml:space="preserve"> </v>
      </c>
      <c r="P212" s="3" t="str">
        <f>IF(O212="Plus",$K212,IF(O212="Basis",$K212-SUM(P$8:P211),IF(O212="Breedte",$K212-SUM(P$8:P211),IF(O211="Breedte",1-SUM(P$8:P211)," "))))</f>
        <v xml:space="preserve"> </v>
      </c>
      <c r="Q212" s="57" t="str">
        <f t="shared" si="88"/>
        <v/>
      </c>
      <c r="AE212" s="18">
        <f t="shared" si="80"/>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1"/>
        <v>1</v>
      </c>
    </row>
    <row r="213" spans="1:36" ht="12" customHeight="1" x14ac:dyDescent="0.15">
      <c r="A213" s="5">
        <f t="shared" si="68"/>
        <v>0</v>
      </c>
      <c r="B213" s="5">
        <f t="shared" si="69"/>
        <v>0</v>
      </c>
      <c r="C213" s="14">
        <f t="shared" si="82"/>
        <v>25</v>
      </c>
      <c r="F213" s="267"/>
      <c r="G213" s="67" t="str">
        <f t="shared" si="70"/>
        <v/>
      </c>
      <c r="H213" s="4" t="str">
        <f>IF(G213="I",$K213,IF(G213="II",$K213-SUM(H$8:H212),IF(G213="III",$K213-SUM(H$8:H212),IF(G213="IV",$K213-SUM(H$8:H212),IF(G213="V",1-SUM(H$8:H212)," ")))))</f>
        <v xml:space="preserve"> </v>
      </c>
      <c r="I213" s="68" t="str">
        <f t="shared" si="71"/>
        <v/>
      </c>
      <c r="J213" s="43" t="str">
        <f>IF(I213="A",$K213,IF(I213="B",$K213-SUM(J$8:J212),IF(I213="C",$K213-SUM(J$8:J212),IF(I213="D",$K213-SUM(J$8:J212),IF(I213="E",1-SUM(J$8:J212)," ")))))</f>
        <v xml:space="preserve"> </v>
      </c>
      <c r="L213" s="9" t="str">
        <f t="shared" si="72"/>
        <v xml:space="preserve"> </v>
      </c>
      <c r="P213" s="3" t="str">
        <f>IF(O213="Plus",$K213,IF(O213="Basis",$K213-SUM(P$8:P212),IF(O213="Breedte",$K213-SUM(P$8:P212),IF(O212="Breedte",1-SUM(P$8:P212)," "))))</f>
        <v xml:space="preserve"> </v>
      </c>
      <c r="Q213" s="57" t="str">
        <f t="shared" si="88"/>
        <v/>
      </c>
      <c r="AE213" s="18">
        <f t="shared" si="80"/>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1"/>
        <v>1</v>
      </c>
    </row>
    <row r="214" spans="1:36" ht="12" customHeight="1" x14ac:dyDescent="0.15">
      <c r="A214" s="5">
        <f t="shared" si="68"/>
        <v>0</v>
      </c>
      <c r="B214" s="5">
        <f t="shared" si="69"/>
        <v>0</v>
      </c>
      <c r="C214" s="14">
        <f t="shared" si="82"/>
        <v>24</v>
      </c>
      <c r="F214" s="267"/>
      <c r="G214" s="67" t="str">
        <f t="shared" si="70"/>
        <v/>
      </c>
      <c r="H214" s="4" t="str">
        <f>IF(G214="I",$K214,IF(G214="II",$K214-SUM(H$8:H213),IF(G214="III",$K214-SUM(H$8:H213),IF(G214="IV",$K214-SUM(H$8:H213),IF(G214="V",1-SUM(H$8:H213)," ")))))</f>
        <v xml:space="preserve"> </v>
      </c>
      <c r="I214" s="68" t="str">
        <f t="shared" si="71"/>
        <v/>
      </c>
      <c r="J214" s="43" t="str">
        <f>IF(I214="A",$K214,IF(I214="B",$K214-SUM(J$8:J213),IF(I214="C",$K214-SUM(J$8:J213),IF(I214="D",$K214-SUM(J$8:J213),IF(I214="E",1-SUM(J$8:J213)," ")))))</f>
        <v xml:space="preserve"> </v>
      </c>
      <c r="L214" s="9" t="str">
        <f t="shared" si="72"/>
        <v xml:space="preserve"> </v>
      </c>
      <c r="P214" s="3" t="str">
        <f>IF(O214="Plus",$K214,IF(O214="Basis",$K214-SUM(P$8:P213),IF(O214="Breedte",$K214-SUM(P$8:P213),IF(O213="Breedte",1-SUM(P$8:P213)," "))))</f>
        <v xml:space="preserve"> </v>
      </c>
      <c r="Q214" s="57" t="str">
        <f t="shared" si="88"/>
        <v/>
      </c>
      <c r="AE214" s="18">
        <f t="shared" si="80"/>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1"/>
        <v>1</v>
      </c>
    </row>
    <row r="215" spans="1:36" ht="12" customHeight="1" x14ac:dyDescent="0.15">
      <c r="A215" s="5">
        <f t="shared" si="68"/>
        <v>0</v>
      </c>
      <c r="B215" s="5">
        <f t="shared" si="69"/>
        <v>0</v>
      </c>
      <c r="C215" s="14">
        <f t="shared" si="82"/>
        <v>23</v>
      </c>
      <c r="F215" s="267"/>
      <c r="G215" s="67" t="str">
        <f t="shared" si="70"/>
        <v/>
      </c>
      <c r="H215" s="4" t="str">
        <f>IF(G215="I",$K215,IF(G215="II",$K215-SUM(H$8:H214),IF(G215="III",$K215-SUM(H$8:H214),IF(G215="IV",$K215-SUM(H$8:H214),IF(G215="V",1-SUM(H$8:H214)," ")))))</f>
        <v xml:space="preserve"> </v>
      </c>
      <c r="I215" s="68" t="str">
        <f t="shared" si="71"/>
        <v/>
      </c>
      <c r="J215" s="43" t="str">
        <f>IF(I215="A",$K215,IF(I215="B",$K215-SUM(J$8:J214),IF(I215="C",$K215-SUM(J$8:J214),IF(I215="D",$K215-SUM(J$8:J214),IF(I215="E",1-SUM(J$8:J214)," ")))))</f>
        <v xml:space="preserve"> </v>
      </c>
      <c r="L215" s="9" t="str">
        <f t="shared" si="72"/>
        <v xml:space="preserve"> </v>
      </c>
      <c r="P215" s="3" t="str">
        <f>IF(O215="Plus",$K215,IF(O215="Basis",$K215-SUM(P$8:P214),IF(O215="Breedte",$K215-SUM(P$8:P214),IF(O214="Breedte",1-SUM(P$8:P214)," "))))</f>
        <v xml:space="preserve"> </v>
      </c>
      <c r="Q215" s="57" t="str">
        <f t="shared" si="88"/>
        <v/>
      </c>
      <c r="AE215" s="18">
        <f t="shared" si="80"/>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1"/>
        <v>1</v>
      </c>
    </row>
    <row r="216" spans="1:36" ht="12" customHeight="1" x14ac:dyDescent="0.15">
      <c r="A216" s="5">
        <f t="shared" si="68"/>
        <v>0</v>
      </c>
      <c r="B216" s="5">
        <f t="shared" si="69"/>
        <v>0</v>
      </c>
      <c r="C216" s="14">
        <f t="shared" si="82"/>
        <v>22</v>
      </c>
      <c r="F216" s="267"/>
      <c r="G216" s="67" t="str">
        <f t="shared" si="70"/>
        <v/>
      </c>
      <c r="H216" s="4" t="str">
        <f>IF(G216="I",$K216,IF(G216="II",$K216-SUM(H$8:H215),IF(G216="III",$K216-SUM(H$8:H215),IF(G216="IV",$K216-SUM(H$8:H215),IF(G216="V",1-SUM(H$8:H215)," ")))))</f>
        <v xml:space="preserve"> </v>
      </c>
      <c r="I216" s="68" t="str">
        <f t="shared" si="71"/>
        <v/>
      </c>
      <c r="J216" s="43" t="str">
        <f>IF(I216="A",$K216,IF(I216="B",$K216-SUM(J$8:J215),IF(I216="C",$K216-SUM(J$8:J215),IF(I216="D",$K216-SUM(J$8:J215),IF(I216="E",1-SUM(J$8:J215)," ")))))</f>
        <v xml:space="preserve"> </v>
      </c>
      <c r="L216" s="9" t="str">
        <f t="shared" si="72"/>
        <v xml:space="preserve"> </v>
      </c>
      <c r="P216" s="3" t="str">
        <f>IF(O216="Plus",$K216,IF(O216="Basis",$K216-SUM(P$8:P215),IF(O216="Breedte",$K216-SUM(P$8:P215),IF(O215="Breedte",1-SUM(P$8:P215)," "))))</f>
        <v xml:space="preserve"> </v>
      </c>
      <c r="Q216" s="57" t="str">
        <f t="shared" si="88"/>
        <v/>
      </c>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1"/>
        <v>1</v>
      </c>
    </row>
    <row r="217" spans="1:36" ht="12" customHeight="1" x14ac:dyDescent="0.15">
      <c r="A217" s="5">
        <f t="shared" si="68"/>
        <v>0</v>
      </c>
      <c r="B217" s="5">
        <f t="shared" si="69"/>
        <v>0</v>
      </c>
      <c r="C217" s="14">
        <f t="shared" si="82"/>
        <v>21</v>
      </c>
      <c r="F217" s="267"/>
      <c r="G217" s="67" t="str">
        <f t="shared" si="70"/>
        <v/>
      </c>
      <c r="H217" s="4" t="str">
        <f>IF(G217="I",$K217,IF(G217="II",$K217-SUM(H$8:H216),IF(G217="III",$K217-SUM(H$8:H216),IF(G217="IV",$K217-SUM(H$8:H216),IF(G217="V",1-SUM(H$8:H216)," ")))))</f>
        <v xml:space="preserve"> </v>
      </c>
      <c r="I217" s="68" t="str">
        <f t="shared" si="71"/>
        <v/>
      </c>
      <c r="J217" s="43" t="str">
        <f>IF(I217="A",$K217,IF(I217="B",$K217-SUM(J$8:J216),IF(I217="C",$K217-SUM(J$8:J216),IF(I217="D",$K217-SUM(J$8:J216),IF(I217="E",1-SUM(J$8:J216)," ")))))</f>
        <v xml:space="preserve"> </v>
      </c>
      <c r="L217" s="9" t="str">
        <f t="shared" si="72"/>
        <v xml:space="preserve"> </v>
      </c>
      <c r="P217" s="3" t="str">
        <f>IF(O217="Plus",$K217,IF(O217="Basis",$K217-SUM(P$8:P216),IF(O217="Breedte",$K217-SUM(P$8:P216),IF(O216="Breedte",1-SUM(P$8:P216)," "))))</f>
        <v xml:space="preserve"> </v>
      </c>
      <c r="Q217" s="57" t="str">
        <f t="shared" si="88"/>
        <v/>
      </c>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1"/>
        <v>1</v>
      </c>
    </row>
    <row r="218" spans="1:36" ht="12" customHeight="1" x14ac:dyDescent="0.15">
      <c r="A218" s="5">
        <f t="shared" si="68"/>
        <v>0</v>
      </c>
      <c r="B218" s="5">
        <f t="shared" si="69"/>
        <v>0</v>
      </c>
      <c r="C218" s="14">
        <f t="shared" si="82"/>
        <v>20</v>
      </c>
      <c r="F218" s="267"/>
      <c r="G218" s="67" t="str">
        <f t="shared" si="70"/>
        <v/>
      </c>
      <c r="H218" s="4" t="str">
        <f>IF(G218="I",$K218,IF(G218="II",$K218-SUM(H$8:H217),IF(G218="III",$K218-SUM(H$8:H217),IF(G218="IV",$K218-SUM(H$8:H217),IF(G218="V",1-SUM(H$8:H217)," ")))))</f>
        <v xml:space="preserve"> </v>
      </c>
      <c r="I218" s="68" t="str">
        <f t="shared" si="71"/>
        <v/>
      </c>
      <c r="L218" s="9" t="str">
        <f t="shared" si="72"/>
        <v xml:space="preserve"> </v>
      </c>
      <c r="P218" s="3" t="str">
        <f>IF(O218="Plus",$K218,IF(O218="Basis",$K218-SUM(P$8:P217),IF(O218="Breedte",$K218-SUM(P$8:P217),IF(O217="Breedte",1-SUM(P$8:P217)," "))))</f>
        <v xml:space="preserve"> </v>
      </c>
      <c r="Q218" s="57" t="str">
        <f t="shared" si="88"/>
        <v/>
      </c>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1"/>
        <v>1</v>
      </c>
    </row>
    <row r="219" spans="1:36" ht="12" customHeight="1" x14ac:dyDescent="0.15">
      <c r="A219" s="5">
        <f t="shared" si="68"/>
        <v>0</v>
      </c>
      <c r="B219" s="5">
        <f t="shared" si="69"/>
        <v>0</v>
      </c>
      <c r="C219" s="14">
        <f t="shared" si="82"/>
        <v>19</v>
      </c>
      <c r="F219" s="267"/>
      <c r="G219" s="67" t="str">
        <f t="shared" si="70"/>
        <v/>
      </c>
      <c r="H219" s="4" t="str">
        <f>IF(G219="I",$K219,IF(G219="II",$K219-SUM(H$8:H218),IF(G219="III",$K219-SUM(H$8:H218),IF(G219="IV",$K219-SUM(H$8:H218),IF(G219="V",1-SUM(H$8:H218)," ")))))</f>
        <v xml:space="preserve"> </v>
      </c>
      <c r="I219" s="68" t="str">
        <f t="shared" si="71"/>
        <v/>
      </c>
      <c r="L219" s="9" t="str">
        <f t="shared" si="72"/>
        <v xml:space="preserve"> </v>
      </c>
      <c r="P219" s="3" t="str">
        <f>IF(O219="Plus",$K219,IF(O219="Basis",$K219-SUM(P$8:P218),IF(O219="Breedte",$K219-SUM(P$8:P218),IF(O218="Breedte",1-SUM(P$8:P218)," "))))</f>
        <v xml:space="preserve"> </v>
      </c>
      <c r="Q219" s="57" t="str">
        <f t="shared" si="88"/>
        <v/>
      </c>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1"/>
        <v>1</v>
      </c>
    </row>
    <row r="220" spans="1:36" ht="12" customHeight="1" x14ac:dyDescent="0.15">
      <c r="A220" s="5">
        <f t="shared" si="68"/>
        <v>0</v>
      </c>
      <c r="B220" s="5">
        <f t="shared" si="69"/>
        <v>0</v>
      </c>
      <c r="C220" s="14">
        <f t="shared" si="82"/>
        <v>18</v>
      </c>
      <c r="F220" s="267"/>
      <c r="G220" s="67" t="str">
        <f t="shared" si="70"/>
        <v/>
      </c>
      <c r="H220" s="4" t="str">
        <f>IF(G220="I",$K220,IF(G220="II",$K220-SUM(H$8:H219),IF(G220="III",$K220-SUM(H$8:H219),IF(G220="IV",$K220-SUM(H$8:H219),IF(G220="V",1-SUM(H$8:H219)," ")))))</f>
        <v xml:space="preserve"> </v>
      </c>
      <c r="I220" s="68" t="str">
        <f t="shared" si="71"/>
        <v/>
      </c>
      <c r="L220" s="9" t="str">
        <f t="shared" si="72"/>
        <v xml:space="preserve"> </v>
      </c>
      <c r="P220" s="3" t="str">
        <f>IF(O220="Plus",$K220,IF(O220="Basis",$K220-SUM(P$8:P219),IF(O220="Breedte",$K220-SUM(P$8:P219),IF(O219="Breedte",1-SUM(P$8:P219)," "))))</f>
        <v xml:space="preserve"> </v>
      </c>
      <c r="Q220" s="57" t="str">
        <f t="shared" si="88"/>
        <v/>
      </c>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1"/>
        <v>1</v>
      </c>
    </row>
    <row r="221" spans="1:36" ht="12" customHeight="1" x14ac:dyDescent="0.15">
      <c r="A221" s="5">
        <f t="shared" si="68"/>
        <v>0</v>
      </c>
      <c r="B221" s="5">
        <f t="shared" si="69"/>
        <v>0</v>
      </c>
      <c r="C221" s="14">
        <f t="shared" si="82"/>
        <v>17</v>
      </c>
      <c r="F221" s="267"/>
      <c r="G221" s="67" t="str">
        <f t="shared" si="70"/>
        <v/>
      </c>
      <c r="H221" s="4" t="str">
        <f>IF(G221="I",$K221,IF(G221="II",$K221-SUM(H$8:H220),IF(G221="III",$K221-SUM(H$8:H220),IF(G221="IV",$K221-SUM(H$8:H220),IF(G221="V",1-SUM(H$8:H220)," ")))))</f>
        <v xml:space="preserve"> </v>
      </c>
      <c r="I221" s="68" t="str">
        <f t="shared" si="71"/>
        <v/>
      </c>
      <c r="L221" s="9" t="str">
        <f t="shared" si="72"/>
        <v xml:space="preserve"> </v>
      </c>
      <c r="P221" s="3" t="str">
        <f>IF(O221="Plus",$K221,IF(O221="Basis",$K221-SUM(P$8:P220),IF(O221="Breedte",$K221-SUM(P$8:P220),IF(O220="Breedte",1-SUM(P$8:P220)," "))))</f>
        <v xml:space="preserve"> </v>
      </c>
      <c r="Q221" s="57" t="str">
        <f t="shared" si="88"/>
        <v/>
      </c>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1"/>
        <v>1</v>
      </c>
    </row>
    <row r="222" spans="1:36" ht="12" customHeight="1" x14ac:dyDescent="0.15">
      <c r="A222" s="5">
        <f t="shared" si="68"/>
        <v>0</v>
      </c>
      <c r="B222" s="5">
        <f t="shared" si="69"/>
        <v>0</v>
      </c>
      <c r="C222" s="14">
        <f t="shared" si="82"/>
        <v>16</v>
      </c>
      <c r="F222" s="267"/>
      <c r="G222" s="67" t="str">
        <f t="shared" si="70"/>
        <v/>
      </c>
      <c r="H222" s="4" t="str">
        <f>IF(G222="I",$K222,IF(G222="II",$K222-SUM(H$8:H221),IF(G222="III",$K222-SUM(H$8:H221),IF(G222="IV",$K222-SUM(H$8:H221),IF(G222="V",1-SUM(H$8:H221)," ")))))</f>
        <v xml:space="preserve"> </v>
      </c>
      <c r="I222" s="68" t="str">
        <f t="shared" si="71"/>
        <v/>
      </c>
      <c r="L222" s="9" t="str">
        <f t="shared" si="72"/>
        <v xml:space="preserve"> </v>
      </c>
      <c r="P222" s="3" t="str">
        <f>IF(O222="Plus",$K222,IF(O222="Basis",$K222-SUM(P$8:P221),IF(O222="Breedte",$K222-SUM(P$8:P221),IF(O221="Breedte",1-SUM(P$8:P221)," "))))</f>
        <v xml:space="preserve"> </v>
      </c>
      <c r="Q222" s="57" t="str">
        <f t="shared" si="88"/>
        <v/>
      </c>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1"/>
        <v>1</v>
      </c>
    </row>
    <row r="223" spans="1:36" ht="12" customHeight="1" x14ac:dyDescent="0.15">
      <c r="A223" s="5">
        <f t="shared" si="68"/>
        <v>0</v>
      </c>
      <c r="B223" s="5">
        <f t="shared" si="69"/>
        <v>0</v>
      </c>
      <c r="C223" s="14">
        <f t="shared" si="82"/>
        <v>15</v>
      </c>
      <c r="F223" s="179"/>
      <c r="G223" s="67" t="str">
        <f t="shared" si="70"/>
        <v/>
      </c>
      <c r="H223" s="4" t="str">
        <f>IF(G223="I",$K223,IF(G223="II",$K223-SUM(H$8:H222),IF(G223="III",$K223-SUM(H$8:H222),IF(G223="IV",$K223-SUM(H$8:H222),IF(G223="V",1-SUM(H$8:H222)," ")))))</f>
        <v xml:space="preserve"> </v>
      </c>
      <c r="I223" s="54"/>
      <c r="L223" s="9" t="str">
        <f t="shared" si="72"/>
        <v xml:space="preserve"> </v>
      </c>
      <c r="P223" s="3" t="str">
        <f>IF(O223="Plus",$K223,IF(O223="Basis",$K223-SUM(P$8:P222),IF(O223="Breedte",$K223-SUM(P$8:P222),IF(O222="Breedte",1-SUM(P$8:P222)," "))))</f>
        <v xml:space="preserve"> </v>
      </c>
      <c r="Q223" s="57" t="str">
        <f t="shared" si="88"/>
        <v/>
      </c>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1"/>
        <v>1</v>
      </c>
    </row>
    <row r="224" spans="1:36" ht="12" customHeight="1" x14ac:dyDescent="0.15">
      <c r="A224" s="5">
        <f t="shared" si="68"/>
        <v>0</v>
      </c>
      <c r="B224" s="5">
        <f t="shared" si="69"/>
        <v>0</v>
      </c>
      <c r="C224" s="14">
        <f t="shared" si="82"/>
        <v>14</v>
      </c>
      <c r="F224" s="179"/>
      <c r="G224" s="67" t="str">
        <f t="shared" si="70"/>
        <v/>
      </c>
      <c r="H224" s="4" t="str">
        <f>IF(G224="I",$K224,IF(G224="II",$K224-SUM(H$8:H223),IF(G224="III",$K224-SUM(H$8:H223),IF(G224="IV",$K224-SUM(H$8:H223),IF(G224="V",1-SUM(H$8:H223)," ")))))</f>
        <v xml:space="preserve"> </v>
      </c>
      <c r="I224" s="54"/>
      <c r="L224" s="9" t="str">
        <f t="shared" si="72"/>
        <v xml:space="preserve"> </v>
      </c>
      <c r="P224" s="3" t="str">
        <f>IF(O224="Plus",$K224,IF(O224="Basis",$K224-SUM(P$8:P223),IF(O224="Breedte",$K224-SUM(P$8:P223),IF(O223="Breedte",1-SUM(P$8:P223)," "))))</f>
        <v xml:space="preserve"> </v>
      </c>
      <c r="Q224" s="57" t="str">
        <f t="shared" si="88"/>
        <v/>
      </c>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1"/>
        <v>1</v>
      </c>
    </row>
    <row r="225" spans="1:36" ht="12" customHeight="1" x14ac:dyDescent="0.15">
      <c r="A225" s="5">
        <f t="shared" si="68"/>
        <v>0</v>
      </c>
      <c r="B225" s="5">
        <f t="shared" si="69"/>
        <v>0</v>
      </c>
      <c r="C225" s="14">
        <f t="shared" si="82"/>
        <v>13</v>
      </c>
      <c r="F225" s="179"/>
      <c r="G225" s="67" t="str">
        <f t="shared" si="70"/>
        <v/>
      </c>
      <c r="H225" s="4" t="str">
        <f>IF(G225="I",$K225,IF(G225="II",$K225-SUM(H$8:H224),IF(G225="III",$K225-SUM(H$8:H224),IF(G225="IV",$K225-SUM(H$8:H224),IF(G225="V",1-SUM(H$8:H224)," ")))))</f>
        <v xml:space="preserve"> </v>
      </c>
      <c r="I225" s="54"/>
      <c r="L225" s="9" t="str">
        <f t="shared" si="72"/>
        <v xml:space="preserve"> </v>
      </c>
      <c r="P225" s="3" t="str">
        <f>IF(O225="Plus",$K225,IF(O225="Basis",$K225-SUM(P$8:P224),IF(O225="Breedte",$K225-SUM(P$8:P224),IF(O224="Breedte",1-SUM(P$8:P224)," "))))</f>
        <v xml:space="preserve"> </v>
      </c>
      <c r="Q225" s="57" t="str">
        <f t="shared" si="88"/>
        <v/>
      </c>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1"/>
        <v>1</v>
      </c>
    </row>
    <row r="226" spans="1:36" ht="12" customHeight="1" x14ac:dyDescent="0.15">
      <c r="A226" s="5">
        <f t="shared" si="68"/>
        <v>0</v>
      </c>
      <c r="B226" s="5">
        <f t="shared" si="69"/>
        <v>0</v>
      </c>
      <c r="C226" s="14">
        <f t="shared" si="82"/>
        <v>12</v>
      </c>
      <c r="F226" s="179"/>
      <c r="G226" s="67" t="str">
        <f t="shared" si="70"/>
        <v/>
      </c>
      <c r="H226" s="4" t="str">
        <f>IF(G226="I",$K226,IF(G226="II",$K226-SUM(H$8:H225),IF(G226="III",$K226-SUM(H$8:H225),IF(G226="IV",$K226-SUM(H$8:H225),IF(G226="V",1-SUM(H$8:H225)," ")))))</f>
        <v xml:space="preserve"> </v>
      </c>
      <c r="I226" s="54"/>
      <c r="L226" s="9" t="str">
        <f t="shared" si="72"/>
        <v xml:space="preserve"> </v>
      </c>
      <c r="P226" s="3" t="str">
        <f>IF(O226="Plus",$K226,IF(O226="Basis",$K226-SUM(P$8:P225),IF(O226="Breedte",$K226-SUM(P$8:P225),IF(O225="Breedte",1-SUM(P$8:P225)," "))))</f>
        <v xml:space="preserve"> </v>
      </c>
      <c r="Q226" s="57" t="str">
        <f t="shared" si="88"/>
        <v/>
      </c>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1"/>
        <v>1</v>
      </c>
    </row>
    <row r="227" spans="1:36" ht="12" customHeight="1" x14ac:dyDescent="0.15">
      <c r="A227" s="5">
        <f t="shared" si="68"/>
        <v>0</v>
      </c>
      <c r="B227" s="5">
        <f t="shared" si="69"/>
        <v>0</v>
      </c>
      <c r="C227" s="14">
        <f t="shared" si="82"/>
        <v>11</v>
      </c>
      <c r="F227" s="179"/>
      <c r="G227" s="67" t="str">
        <f t="shared" si="70"/>
        <v/>
      </c>
      <c r="H227" s="4" t="str">
        <f>IF(G227="I",$K227,IF(G227="II",$K227-SUM(H$8:H226),IF(G227="III",$K227-SUM(H$8:H226),IF(G227="IV",$K227-SUM(H$8:H226),IF(G227="V",1-SUM(H$8:H226)," ")))))</f>
        <v xml:space="preserve"> </v>
      </c>
      <c r="I227" s="54"/>
      <c r="L227" s="9" t="str">
        <f t="shared" si="72"/>
        <v xml:space="preserve"> </v>
      </c>
      <c r="P227" s="3" t="str">
        <f>IF(O227="Plus",$K227,IF(O227="Basis",$K227-SUM(P$8:P226),IF(O227="Breedte",$K227-SUM(P$8:P226),IF(O226="Breedte",1-SUM(P$8:P226)," "))))</f>
        <v xml:space="preserve"> </v>
      </c>
      <c r="Q227" s="57" t="str">
        <f t="shared" si="88"/>
        <v/>
      </c>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1"/>
        <v>1</v>
      </c>
    </row>
    <row r="228" spans="1:36" ht="12" customHeight="1" x14ac:dyDescent="0.15">
      <c r="A228" s="5">
        <f t="shared" si="68"/>
        <v>0</v>
      </c>
      <c r="B228" s="5">
        <f t="shared" si="69"/>
        <v>0</v>
      </c>
      <c r="C228" s="14">
        <f t="shared" si="82"/>
        <v>10</v>
      </c>
      <c r="F228" s="179"/>
      <c r="G228" s="67" t="str">
        <f t="shared" si="70"/>
        <v/>
      </c>
      <c r="H228" s="4" t="str">
        <f>IF(G228="I",$K228,IF(G228="II",$K228-SUM(H$8:H227),IF(G228="III",$K228-SUM(H$8:H227),IF(G228="IV",$K228-SUM(H$8:H227),IF(G228="V",1-SUM(H$8:H227)," ")))))</f>
        <v xml:space="preserve"> </v>
      </c>
      <c r="I228" s="54"/>
      <c r="L228" s="9" t="str">
        <f t="shared" si="72"/>
        <v xml:space="preserve"> </v>
      </c>
      <c r="P228" s="3" t="str">
        <f>IF(O228="Plus",$K228,IF(O228="Basis",$K228-SUM(P$8:P227),IF(O228="Breedte",$K228-SUM(P$8:P227),IF(O227="Breedte",1-SUM(P$8:P227)," "))))</f>
        <v xml:space="preserve"> </v>
      </c>
      <c r="Q228" s="57" t="str">
        <f t="shared" si="88"/>
        <v/>
      </c>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1"/>
        <v>1</v>
      </c>
    </row>
    <row r="229" spans="1:36" ht="12" customHeight="1" x14ac:dyDescent="0.15">
      <c r="A229" s="5">
        <f t="shared" si="68"/>
        <v>0</v>
      </c>
      <c r="B229" s="5">
        <f t="shared" si="69"/>
        <v>0</v>
      </c>
      <c r="C229" s="14">
        <f t="shared" si="82"/>
        <v>9</v>
      </c>
      <c r="F229" s="179"/>
      <c r="G229" s="67" t="str">
        <f t="shared" si="70"/>
        <v/>
      </c>
      <c r="H229" s="4" t="str">
        <f>IF(G229="I",$K229,IF(G229="II",$K229-SUM(H$8:H228),IF(G229="III",$K229-SUM(H$8:H228),IF(G229="IV",$K229-SUM(H$8:H228),IF(G229="V",1-SUM(H$8:H228)," ")))))</f>
        <v xml:space="preserve"> </v>
      </c>
      <c r="I229" s="54"/>
      <c r="L229" s="9" t="str">
        <f t="shared" si="72"/>
        <v xml:space="preserve"> </v>
      </c>
      <c r="P229" s="3" t="str">
        <f>IF(O229="Plus",$K229,IF(O229="Basis",$K229-SUM(P$8:P228),IF(O229="Breedte",$K229-SUM(P$8:P228),IF(O228="Breedte",1-SUM(P$8:P228)," "))))</f>
        <v xml:space="preserve"> </v>
      </c>
      <c r="Q229" s="57" t="str">
        <f t="shared" si="88"/>
        <v/>
      </c>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1"/>
        <v>1</v>
      </c>
    </row>
    <row r="230" spans="1:36" ht="12" customHeight="1" x14ac:dyDescent="0.15">
      <c r="A230" s="5">
        <f t="shared" si="68"/>
        <v>0</v>
      </c>
      <c r="B230" s="5">
        <f t="shared" si="69"/>
        <v>0</v>
      </c>
      <c r="C230" s="14">
        <f t="shared" si="82"/>
        <v>8</v>
      </c>
      <c r="F230" s="179"/>
      <c r="G230" s="67" t="str">
        <f t="shared" si="70"/>
        <v/>
      </c>
      <c r="H230" s="4" t="str">
        <f>IF(G230="I",$K230,IF(G230="II",$K230-SUM(H$8:H229),IF(G230="III",$K230-SUM(H$8:H229),IF(G230="IV",$K230-SUM(H$8:H229),IF(G230="V",1-SUM(H$8:H229)," ")))))</f>
        <v xml:space="preserve"> </v>
      </c>
      <c r="I230" s="54"/>
      <c r="L230" s="9" t="str">
        <f t="shared" si="72"/>
        <v xml:space="preserve"> </v>
      </c>
      <c r="P230" s="3" t="str">
        <f>IF(O230="Plus",$K230,IF(O230="Basis",$K230-SUM(P$8:P229),IF(O230="Breedte",$K230-SUM(P$8:P229),IF(O229="Breedte",1-SUM(P$8:P229)," "))))</f>
        <v xml:space="preserve"> </v>
      </c>
      <c r="Q230" s="57" t="str">
        <f t="shared" si="88"/>
        <v/>
      </c>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1"/>
        <v>1</v>
      </c>
    </row>
    <row r="231" spans="1:36" ht="12" customHeight="1" x14ac:dyDescent="0.15">
      <c r="A231" s="5">
        <f t="shared" si="68"/>
        <v>0</v>
      </c>
      <c r="B231" s="5">
        <f t="shared" si="69"/>
        <v>0</v>
      </c>
      <c r="C231" s="14">
        <f t="shared" si="82"/>
        <v>7</v>
      </c>
      <c r="F231" s="179"/>
      <c r="G231" s="67" t="str">
        <f t="shared" si="70"/>
        <v/>
      </c>
      <c r="H231" s="4" t="str">
        <f>IF(G231="I",$K231,IF(G231="II",$K231-SUM(H$8:H230),IF(G231="III",$K231-SUM(H$8:H230),IF(G231="IV",$K231-SUM(H$8:H230),IF(G231="V",1-SUM(H$8:H230)," ")))))</f>
        <v xml:space="preserve"> </v>
      </c>
      <c r="I231" s="54"/>
      <c r="L231" s="9" t="str">
        <f t="shared" si="72"/>
        <v xml:space="preserve"> </v>
      </c>
      <c r="P231" s="3" t="str">
        <f>IF(O231="Plus",$K231,IF(O231="Basis",$K231-SUM(P$8:P230),IF(O231="Breedte",$K231-SUM(P$8:P230),IF(O230="Breedte",1-SUM(P$8:P230)," "))))</f>
        <v xml:space="preserve"> </v>
      </c>
      <c r="Q231" s="57" t="str">
        <f t="shared" si="88"/>
        <v/>
      </c>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1"/>
        <v>1</v>
      </c>
    </row>
    <row r="232" spans="1:36" ht="12" customHeight="1" x14ac:dyDescent="0.15">
      <c r="A232" s="5">
        <f t="shared" si="68"/>
        <v>0</v>
      </c>
      <c r="B232" s="5">
        <f t="shared" si="69"/>
        <v>0</v>
      </c>
      <c r="C232" s="14">
        <f t="shared" si="82"/>
        <v>6</v>
      </c>
      <c r="F232" s="179"/>
      <c r="G232" s="67" t="str">
        <f t="shared" si="70"/>
        <v/>
      </c>
      <c r="H232" s="4" t="str">
        <f>IF(G232="I",$K232,IF(G232="II",$K232-SUM(H$8:H231),IF(G232="III",$K232-SUM(H$8:H231),IF(G232="IV",$K232-SUM(H$8:H231),IF(G232="V",1-SUM(H$8:H231)," ")))))</f>
        <v xml:space="preserve"> </v>
      </c>
      <c r="I232" s="54"/>
      <c r="L232" s="9" t="str">
        <f t="shared" si="72"/>
        <v xml:space="preserve"> </v>
      </c>
      <c r="P232" s="3" t="str">
        <f>IF(O232="Plus",$K232,IF(O232="Basis",$K232-SUM(P$8:P231),IF(O232="Breedte",$K232-SUM(P$8:P231),IF(O231="Breedte",1-SUM(P$8:P231)," "))))</f>
        <v xml:space="preserve"> </v>
      </c>
      <c r="Q232" s="57" t="str">
        <f t="shared" si="88"/>
        <v/>
      </c>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1"/>
        <v>1</v>
      </c>
    </row>
    <row r="233" spans="1:36" ht="12" customHeight="1" x14ac:dyDescent="0.15">
      <c r="A233" s="5">
        <f t="shared" si="68"/>
        <v>0</v>
      </c>
      <c r="B233" s="5">
        <f t="shared" si="69"/>
        <v>0</v>
      </c>
      <c r="C233" s="14">
        <f t="shared" si="82"/>
        <v>5</v>
      </c>
      <c r="F233" s="179"/>
      <c r="G233" s="67" t="str">
        <f t="shared" si="70"/>
        <v/>
      </c>
      <c r="H233" s="4" t="str">
        <f>IF(G233="I",$K233,IF(G233="II",$K233-SUM(H$8:H232),IF(G233="III",$K233-SUM(H$8:H232),IF(G233="IV",$K233-SUM(H$8:H232),IF(G233="V",1-SUM(H$8:H232)," ")))))</f>
        <v xml:space="preserve"> </v>
      </c>
      <c r="I233" s="54"/>
      <c r="L233" s="9" t="str">
        <f t="shared" si="72"/>
        <v xml:space="preserve"> </v>
      </c>
      <c r="P233" s="3" t="str">
        <f>IF(O233="Plus",$K233,IF(O233="Basis",$K233-SUM(P$8:P232),IF(O233="Breedte",$K233-SUM(P$8:P232),IF(O232="Breedte",1-SUM(P$8:P232)," "))))</f>
        <v xml:space="preserve"> </v>
      </c>
      <c r="Q233" s="57" t="str">
        <f t="shared" si="88"/>
        <v/>
      </c>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1"/>
        <v>1</v>
      </c>
    </row>
    <row r="234" spans="1:36" ht="12" customHeight="1" x14ac:dyDescent="0.15">
      <c r="A234" s="5">
        <f t="shared" si="68"/>
        <v>0</v>
      </c>
      <c r="B234" s="5">
        <f t="shared" si="69"/>
        <v>0</v>
      </c>
      <c r="C234" s="14">
        <f t="shared" si="82"/>
        <v>4</v>
      </c>
      <c r="F234" s="179"/>
      <c r="G234" s="67" t="str">
        <f t="shared" si="70"/>
        <v/>
      </c>
      <c r="H234" s="4" t="str">
        <f>IF(G234="I",$K234,IF(G234="II",$K234-SUM(H$8:H233),IF(G234="III",$K234-SUM(H$8:H233),IF(G234="IV",$K234-SUM(H$8:H233),IF(G234="V",1-SUM(H$8:H233)," ")))))</f>
        <v xml:space="preserve"> </v>
      </c>
      <c r="I234" s="54"/>
      <c r="L234" s="9" t="str">
        <f t="shared" si="72"/>
        <v xml:space="preserve"> </v>
      </c>
      <c r="P234" s="3" t="str">
        <f>IF(O234="Plus",$K234,IF(O234="Basis",$K234-SUM(P$8:P233),IF(O234="Breedte",$K234-SUM(P$8:P233),IF(O233="Breedte",1-SUM(P$8:P233)," "))))</f>
        <v xml:space="preserve"> </v>
      </c>
      <c r="Q234" s="57" t="str">
        <f t="shared" si="88"/>
        <v/>
      </c>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1"/>
        <v>1</v>
      </c>
    </row>
    <row r="235" spans="1:36" ht="12" customHeight="1" x14ac:dyDescent="0.15">
      <c r="A235" s="5">
        <f t="shared" si="68"/>
        <v>0</v>
      </c>
      <c r="B235" s="5">
        <f t="shared" si="69"/>
        <v>0</v>
      </c>
      <c r="C235" s="14">
        <f t="shared" si="82"/>
        <v>3</v>
      </c>
      <c r="F235" s="179"/>
      <c r="G235" s="67" t="str">
        <f t="shared" si="70"/>
        <v/>
      </c>
      <c r="H235" s="4" t="str">
        <f>IF(G235="I",$K235,IF(G235="II",$K235-SUM(H$8:H234),IF(G235="III",$K235-SUM(H$8:H234),IF(G235="IV",$K235-SUM(H$8:H234),IF(G235="V",1-SUM(H$8:H234)," ")))))</f>
        <v xml:space="preserve"> </v>
      </c>
      <c r="I235" s="54"/>
      <c r="L235" s="9" t="str">
        <f t="shared" si="72"/>
        <v xml:space="preserve"> </v>
      </c>
      <c r="P235" s="3" t="str">
        <f>IF(O235="Plus",$K235,IF(O235="Basis",$K235-SUM(P$8:P234),IF(O235="Breedte",$K235-SUM(P$8:P234),IF(O234="Breedte",1-SUM(P$8:P234)," "))))</f>
        <v xml:space="preserve"> </v>
      </c>
      <c r="Q235" s="57" t="str">
        <f t="shared" si="88"/>
        <v/>
      </c>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1"/>
        <v>1</v>
      </c>
    </row>
    <row r="236" spans="1:36" ht="12" customHeight="1" x14ac:dyDescent="0.15">
      <c r="A236" s="5">
        <f t="shared" si="68"/>
        <v>0</v>
      </c>
      <c r="B236" s="5">
        <f t="shared" si="69"/>
        <v>0</v>
      </c>
      <c r="C236" s="14">
        <f t="shared" si="82"/>
        <v>2</v>
      </c>
      <c r="F236" s="179"/>
      <c r="G236" s="67" t="str">
        <f t="shared" si="70"/>
        <v/>
      </c>
      <c r="H236" s="4" t="str">
        <f>IF(G236="I",$K236,IF(G236="II",$K236-SUM(H$8:H235),IF(G236="III",$K236-SUM(H$8:H235),IF(G236="IV",$K236-SUM(H$8:H235),IF(G236="V",1-SUM(H$8:H235)," ")))))</f>
        <v xml:space="preserve"> </v>
      </c>
      <c r="I236" s="54"/>
      <c r="L236" s="9" t="str">
        <f t="shared" si="72"/>
        <v xml:space="preserve"> </v>
      </c>
      <c r="P236" s="3" t="str">
        <f>IF(O236="Plus",$K236,IF(O236="Basis",$K236-SUM(P$8:P235),IF(O236="Breedte",$K236-SUM(P$8:P235),IF(O235="Breedte",1-SUM(P$8:P235)," "))))</f>
        <v xml:space="preserve"> </v>
      </c>
      <c r="Q236" s="57" t="str">
        <f t="shared" si="88"/>
        <v/>
      </c>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1"/>
        <v>1</v>
      </c>
    </row>
    <row r="237" spans="1:36" ht="12" customHeight="1" x14ac:dyDescent="0.15">
      <c r="A237" s="5">
        <f t="shared" si="68"/>
        <v>0</v>
      </c>
      <c r="B237" s="5">
        <f t="shared" si="69"/>
        <v>0</v>
      </c>
      <c r="C237" s="14">
        <f t="shared" si="82"/>
        <v>1</v>
      </c>
      <c r="F237" s="179"/>
      <c r="G237" s="67" t="str">
        <f t="shared" si="70"/>
        <v/>
      </c>
      <c r="H237" s="4" t="str">
        <f>IF(G237="I",$K237,IF(G237="II",$K237-SUM(H$8:H236),IF(G237="III",$K237-SUM(H$8:H236),IF(G237="IV",$K237-SUM(H$8:H236),IF(G237="V",1-SUM(H$8:H236)," ")))))</f>
        <v xml:space="preserve"> </v>
      </c>
      <c r="I237" s="54"/>
      <c r="L237" s="9" t="str">
        <f t="shared" si="72"/>
        <v xml:space="preserve"> </v>
      </c>
      <c r="P237" s="3" t="str">
        <f>IF(O237="Plus",$K237,IF(O237="Basis",$K237-SUM(P$8:P236),IF(O237="Breedte",$K237-SUM(P$8:P236),IF(O236="Breedte",1-SUM(P$8:P236)," "))))</f>
        <v xml:space="preserve"> </v>
      </c>
      <c r="Q237" s="57" t="str">
        <f t="shared" si="88"/>
        <v/>
      </c>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1"/>
        <v>1</v>
      </c>
    </row>
    <row r="238" spans="1:36" ht="12" customHeight="1" x14ac:dyDescent="0.15">
      <c r="A238" s="5">
        <f t="shared" si="68"/>
        <v>0</v>
      </c>
      <c r="B238" s="5">
        <f t="shared" si="69"/>
        <v>0</v>
      </c>
      <c r="F238" s="179"/>
      <c r="G238" s="67" t="str">
        <f t="shared" si="70"/>
        <v/>
      </c>
      <c r="H238" s="4" t="str">
        <f>IF(G238="I",$K238,IF(G238="II",$K238-SUM(H$8:H237),IF(G238="III",$K238-SUM(H$8:H237),IF(G238="IV",$K238-SUM(H$8:H237),IF(G238="V",1-SUM(H$8:H237)," ")))))</f>
        <v xml:space="preserve"> </v>
      </c>
      <c r="I238" s="54"/>
      <c r="L238" s="9" t="str">
        <f t="shared" si="72"/>
        <v xml:space="preserve"> </v>
      </c>
      <c r="P238" s="3" t="str">
        <f>IF(O238="Plus",$K238,IF(O238="Basis",$K238-SUM(P$8:P237),IF(O238="Breedte",$K238-SUM(P$8:P237),IF(O237="Breedte",1-SUM(P$8:P237)," "))))</f>
        <v xml:space="preserve"> </v>
      </c>
      <c r="Q238" s="57" t="str">
        <f t="shared" si="88"/>
        <v/>
      </c>
    </row>
    <row r="239" spans="1:36" ht="12" customHeight="1" x14ac:dyDescent="0.15">
      <c r="A239" s="5">
        <f t="shared" si="68"/>
        <v>0</v>
      </c>
      <c r="B239" s="5">
        <f t="shared" si="69"/>
        <v>0</v>
      </c>
      <c r="F239" s="179"/>
      <c r="G239" s="67" t="str">
        <f t="shared" si="70"/>
        <v/>
      </c>
      <c r="H239" s="4" t="str">
        <f>IF(G239="I",$K239,IF(G239="II",$K239-SUM(H$8:H238),IF(G239="III",$K239-SUM(H$8:H238),IF(G239="IV",$K239-SUM(H$8:H238),IF(G239="V",1-SUM(H$8:H238)," ")))))</f>
        <v xml:space="preserve"> </v>
      </c>
      <c r="I239" s="54"/>
      <c r="L239" s="9" t="str">
        <f t="shared" si="72"/>
        <v xml:space="preserve"> </v>
      </c>
      <c r="P239" s="3" t="str">
        <f>IF(O239="Plus",$K239,IF(O239="Basis",$K239-SUM(P$8:P238),IF(O239="Breedte",$K239-SUM(P$8:P238),IF(O238="Breedte",1-SUM(P$8:P238)," "))))</f>
        <v xml:space="preserve"> </v>
      </c>
      <c r="Q239" s="57" t="str">
        <f t="shared" si="88"/>
        <v/>
      </c>
    </row>
    <row r="240" spans="1:36" ht="12" customHeight="1" x14ac:dyDescent="0.15">
      <c r="A240" s="5">
        <f t="shared" si="68"/>
        <v>0</v>
      </c>
      <c r="B240" s="5">
        <f t="shared" si="69"/>
        <v>0</v>
      </c>
      <c r="F240" s="179"/>
      <c r="G240" s="67" t="str">
        <f t="shared" si="70"/>
        <v/>
      </c>
      <c r="H240" s="4" t="str">
        <f>IF(G240="I",$K240,IF(G240="II",$K240-SUM(H$8:H239),IF(G240="III",$K240-SUM(H$8:H239),IF(G240="IV",$K240-SUM(H$8:H239),IF(G240="V",1-SUM(H$8:H239)," ")))))</f>
        <v xml:space="preserve"> </v>
      </c>
      <c r="I240" s="54"/>
      <c r="L240" s="9" t="str">
        <f t="shared" si="72"/>
        <v xml:space="preserve"> </v>
      </c>
      <c r="P240" s="3" t="str">
        <f>IF(O240="Plus",$K240,IF(O240="Basis",$K240-SUM(P$8:P239),IF(O240="Breedte",$K240-SUM(P$8:P239),IF(O239="Breedte",1-SUM(P$8:P239)," "))))</f>
        <v xml:space="preserve"> </v>
      </c>
      <c r="Q240" s="57" t="str">
        <f t="shared" si="88"/>
        <v/>
      </c>
    </row>
    <row r="241" spans="1:17" ht="12" customHeight="1" x14ac:dyDescent="0.15">
      <c r="A241" s="5">
        <f t="shared" si="68"/>
        <v>0</v>
      </c>
      <c r="B241" s="5">
        <f t="shared" si="69"/>
        <v>0</v>
      </c>
      <c r="F241" s="179"/>
      <c r="G241" s="67" t="str">
        <f t="shared" si="70"/>
        <v/>
      </c>
      <c r="H241" s="4" t="str">
        <f>IF(G241="I",$K241,IF(G241="II",$K241-SUM(H$8:H240),IF(G241="III",$K241-SUM(H$8:H240),IF(G241="IV",$K241-SUM(H$8:H240),IF(G241="V",1-SUM(H$8:H240)," ")))))</f>
        <v xml:space="preserve"> </v>
      </c>
      <c r="I241" s="54"/>
      <c r="L241" s="9" t="str">
        <f t="shared" si="72"/>
        <v xml:space="preserve"> </v>
      </c>
      <c r="P241" s="3" t="str">
        <f>IF(O241="Plus",$K241,IF(O241="Basis",$K241-SUM(P$8:P240),IF(O241="Breedte",$K241-SUM(P$8:P240),IF(O240="Breedte",1-SUM(P$8:P240)," "))))</f>
        <v xml:space="preserve"> </v>
      </c>
      <c r="Q241" s="57" t="str">
        <f t="shared" si="88"/>
        <v/>
      </c>
    </row>
    <row r="242" spans="1:17" ht="12" customHeight="1" x14ac:dyDescent="0.15">
      <c r="A242" s="5">
        <f t="shared" si="68"/>
        <v>0</v>
      </c>
      <c r="B242" s="5">
        <f t="shared" si="69"/>
        <v>0</v>
      </c>
      <c r="F242" s="179"/>
      <c r="H242" s="4" t="str">
        <f>IF(G242="I",$K242,IF(G242="II",$K242-SUM(H$8:H241),IF(G242="III",$K242-SUM(H$8:H241),IF(G242="IV",$K242-SUM(H$8:H241),IF(G242="V",1-SUM(H$8:H241)," ")))))</f>
        <v xml:space="preserve"> </v>
      </c>
      <c r="I242" s="54"/>
      <c r="L242" s="9" t="str">
        <f t="shared" si="72"/>
        <v xml:space="preserve"> </v>
      </c>
      <c r="P242" s="3" t="str">
        <f>IF(O242="Plus",$K242,IF(O242="Basis",$K242-SUM(P$8:P241),IF(O242="Breedte",$K242-SUM(P$8:P241),IF(O241="Breedte",1-SUM(P$8:P241)," "))))</f>
        <v xml:space="preserve"> </v>
      </c>
      <c r="Q242" s="57" t="str">
        <f t="shared" si="88"/>
        <v/>
      </c>
    </row>
    <row r="243" spans="1:17" ht="12" customHeight="1" x14ac:dyDescent="0.15">
      <c r="A243" s="5">
        <f t="shared" si="68"/>
        <v>0</v>
      </c>
      <c r="B243" s="5">
        <f t="shared" si="69"/>
        <v>0</v>
      </c>
      <c r="F243" s="179"/>
      <c r="I243" s="54"/>
      <c r="P243" s="3" t="str">
        <f>IF(O243="Plus",$K243,IF(O243="Basis",$K243-SUM(P$8:P242),IF(O243="Breedte",$K243-SUM(P$8:P242),IF(O242="Breedte",1-SUM(P$8:P242)," "))))</f>
        <v xml:space="preserve"> </v>
      </c>
      <c r="Q243" s="57" t="str">
        <f t="shared" si="88"/>
        <v/>
      </c>
    </row>
    <row r="244" spans="1:17" ht="12" customHeight="1" x14ac:dyDescent="0.15">
      <c r="A244" s="5">
        <f t="shared" si="68"/>
        <v>0</v>
      </c>
      <c r="B244" s="5">
        <f t="shared" si="69"/>
        <v>0</v>
      </c>
      <c r="I244" s="54"/>
      <c r="P244" s="3" t="str">
        <f>IF(O244="Plus",$K244,IF(O244="Basis",$K244-SUM(P$8:P243),IF(O244="Breedte",$K244-SUM(P$8:P243),IF(O243="Breedte",1-SUM(P$8:P243)," "))))</f>
        <v xml:space="preserve"> </v>
      </c>
      <c r="Q244" s="57" t="str">
        <f t="shared" si="88"/>
        <v/>
      </c>
    </row>
    <row r="245" spans="1:17" ht="12" customHeight="1" x14ac:dyDescent="0.15">
      <c r="A245" s="5">
        <f t="shared" si="68"/>
        <v>0</v>
      </c>
      <c r="B245" s="5">
        <f t="shared" si="69"/>
        <v>0</v>
      </c>
      <c r="I245" s="54"/>
      <c r="P245" s="3" t="str">
        <f>IF(O245="Plus",$K245,IF(O245="Basis",$K245-SUM(P$8:P244),IF(O245="Breedte",$K245-SUM(P$8:P244),IF(O244="Breedte",1-SUM(P$8:P244)," "))))</f>
        <v xml:space="preserve"> </v>
      </c>
      <c r="Q245" s="57" t="str">
        <f t="shared" si="88"/>
        <v/>
      </c>
    </row>
    <row r="246" spans="1:17" ht="12" customHeight="1" x14ac:dyDescent="0.15">
      <c r="A246" s="5">
        <f t="shared" si="68"/>
        <v>0</v>
      </c>
      <c r="B246" s="5">
        <f t="shared" si="69"/>
        <v>0</v>
      </c>
      <c r="I246" s="54"/>
      <c r="P246" s="3" t="str">
        <f>IF(O246="Plus",$K246,IF(O246="Basis",$K246-SUM(P$8:P245),IF(O246="Breedte",$K246-SUM(P$8:P245),IF(O245="Breedte",1-SUM(P$8:P245)," "))))</f>
        <v xml:space="preserve"> </v>
      </c>
      <c r="Q246" s="57" t="str">
        <f t="shared" si="88"/>
        <v/>
      </c>
    </row>
    <row r="247" spans="1:17" ht="12" customHeight="1" x14ac:dyDescent="0.15">
      <c r="A247" s="5">
        <f t="shared" si="68"/>
        <v>0</v>
      </c>
      <c r="B247" s="5">
        <f t="shared" si="69"/>
        <v>0</v>
      </c>
      <c r="I247" s="54"/>
      <c r="P247" s="3" t="str">
        <f>IF(O247="Plus",$K247,IF(O247="Basis",$K247-SUM(P$8:P246),IF(O247="Breedte",$K247-SUM(P$8:P246),IF(O246="Breedte",1-SUM(P$8:P246)," "))))</f>
        <v xml:space="preserve"> </v>
      </c>
      <c r="Q247" s="57" t="str">
        <f t="shared" si="88"/>
        <v/>
      </c>
    </row>
    <row r="248" spans="1:17" ht="12" customHeight="1" x14ac:dyDescent="0.15">
      <c r="A248" s="5">
        <f t="shared" si="68"/>
        <v>0</v>
      </c>
      <c r="B248" s="5">
        <f t="shared" si="69"/>
        <v>0</v>
      </c>
      <c r="I248" s="54"/>
      <c r="P248" s="3" t="str">
        <f>IF(O248="Plus",$K248,IF(O248="Basis",$K248-SUM(P$8:P247),IF(O248="Breedte",$K248-SUM(P$8:P247),IF(O247="Breedte",1-SUM(P$8:P247)," "))))</f>
        <v xml:space="preserve"> </v>
      </c>
      <c r="Q248" s="57" t="str">
        <f t="shared" si="88"/>
        <v/>
      </c>
    </row>
    <row r="249" spans="1:17" ht="12" customHeight="1" x14ac:dyDescent="0.15">
      <c r="A249" s="5">
        <f t="shared" si="68"/>
        <v>0</v>
      </c>
      <c r="B249" s="5">
        <f t="shared" si="69"/>
        <v>0</v>
      </c>
      <c r="I249" s="54"/>
      <c r="P249" s="3" t="str">
        <f>IF(O249="Plus",$K249,IF(O249="Basis",$K249-SUM(P$8:P248),IF(O249="Breedte",$K249-SUM(P$8:P248),IF(O248="Breedte",1-SUM(P$8:P248)," "))))</f>
        <v xml:space="preserve"> </v>
      </c>
      <c r="Q249" s="57" t="str">
        <f t="shared" si="88"/>
        <v/>
      </c>
    </row>
    <row r="250" spans="1:17" ht="12" customHeight="1" x14ac:dyDescent="0.15">
      <c r="A250" s="5">
        <f t="shared" si="68"/>
        <v>0</v>
      </c>
      <c r="B250" s="5">
        <f t="shared" si="69"/>
        <v>0</v>
      </c>
      <c r="I250" s="54"/>
      <c r="P250" s="3" t="str">
        <f>IF(O250="Plus",$K250,IF(O250="Basis",$K250-SUM(P$8:P249),IF(O250="Breedte",$K250-SUM(P$8:P249),IF(O249="Breedte",1-SUM(P$8:P249)," "))))</f>
        <v xml:space="preserve"> </v>
      </c>
      <c r="Q250" s="57" t="str">
        <f t="shared" si="88"/>
        <v/>
      </c>
    </row>
    <row r="251" spans="1:17" ht="12" customHeight="1" x14ac:dyDescent="0.15">
      <c r="A251" s="5">
        <f t="shared" ref="A251:A267" si="89">IF(I251="A",25,IF(I251="B",50,IF(I251="C",75,IF(I251="D",90,IF(I251="E",100,0)))))</f>
        <v>0</v>
      </c>
      <c r="B251" s="5">
        <f t="shared" ref="B251:B272" si="90">IF(G251="I",20,IF(G251="II",40,IF(G251="III",60,IF(G251="IV",80,IF(G251="V",100,0)))))</f>
        <v>0</v>
      </c>
      <c r="I251" s="54"/>
      <c r="P251" s="3" t="str">
        <f>IF(O251="Plus",$K251,IF(O251="Basis",$K251-SUM(P$8:P250),IF(O251="Breedte",$K251-SUM(P$8:P250),IF(O250="Breedte",1-SUM(P$8:P250)," "))))</f>
        <v xml:space="preserve"> </v>
      </c>
      <c r="Q251" s="57" t="str">
        <f t="shared" si="88"/>
        <v/>
      </c>
    </row>
    <row r="252" spans="1:17" ht="12" customHeight="1" x14ac:dyDescent="0.15">
      <c r="A252" s="5">
        <f t="shared" si="89"/>
        <v>0</v>
      </c>
      <c r="B252" s="5">
        <f t="shared" si="90"/>
        <v>0</v>
      </c>
      <c r="I252" s="54"/>
      <c r="P252" s="3" t="str">
        <f>IF(O252="Plus",$K252,IF(O252="Basis",$K252-SUM(P$8:P251),IF(O252="Breedte",$K252-SUM(P$8:P251),IF(O251="Breedte",1-SUM(P$8:P251)," "))))</f>
        <v xml:space="preserve"> </v>
      </c>
      <c r="Q252" s="57" t="str">
        <f t="shared" si="88"/>
        <v/>
      </c>
    </row>
    <row r="253" spans="1:17" ht="12" customHeight="1" x14ac:dyDescent="0.15">
      <c r="A253" s="5">
        <f t="shared" si="89"/>
        <v>0</v>
      </c>
      <c r="B253" s="5">
        <f t="shared" si="90"/>
        <v>0</v>
      </c>
      <c r="I253" s="54"/>
      <c r="P253" s="3" t="str">
        <f>IF(O253="Plus",$K253,IF(O253="Basis",$K253-SUM(P$8:P252),IF(O253="Breedte",$K253-SUM(P$8:P252),IF(O252="Breedte",1-SUM(P$8:P252)," "))))</f>
        <v xml:space="preserve"> </v>
      </c>
      <c r="Q253" s="57" t="str">
        <f t="shared" si="88"/>
        <v/>
      </c>
    </row>
    <row r="254" spans="1:17" ht="12" customHeight="1" x14ac:dyDescent="0.15">
      <c r="A254" s="5">
        <f t="shared" si="89"/>
        <v>0</v>
      </c>
      <c r="B254" s="5">
        <f t="shared" si="90"/>
        <v>0</v>
      </c>
      <c r="I254" s="54"/>
      <c r="P254" s="3" t="str">
        <f>IF(O254="Plus",$K254,IF(O254="Basis",$K254-SUM(P$8:P253),IF(O254="Breedte",$K254-SUM(P$8:P253),IF(O253="Breedte",1-SUM(P$8:P253)," "))))</f>
        <v xml:space="preserve"> </v>
      </c>
      <c r="Q254" s="57" t="str">
        <f t="shared" si="88"/>
        <v/>
      </c>
    </row>
    <row r="255" spans="1:17" ht="12" customHeight="1" x14ac:dyDescent="0.15">
      <c r="A255" s="5">
        <f t="shared" si="89"/>
        <v>0</v>
      </c>
      <c r="B255" s="5">
        <f t="shared" si="90"/>
        <v>0</v>
      </c>
      <c r="I255" s="54"/>
      <c r="P255" s="3" t="str">
        <f>IF(O255="Plus",$K255,IF(O255="Basis",$K255-SUM(P$8:P254),IF(O255="Breedte",$K255-SUM(P$8:P254),IF(O254="Breedte",1-SUM(P$8:P254)," "))))</f>
        <v xml:space="preserve"> </v>
      </c>
      <c r="Q255" s="57" t="str">
        <f t="shared" si="88"/>
        <v/>
      </c>
    </row>
    <row r="256" spans="1:17" ht="12" customHeight="1" x14ac:dyDescent="0.15">
      <c r="A256" s="5">
        <f t="shared" si="89"/>
        <v>0</v>
      </c>
      <c r="B256" s="5">
        <f t="shared" si="90"/>
        <v>0</v>
      </c>
      <c r="I256" s="54"/>
      <c r="P256" s="3" t="str">
        <f>IF(O256="Plus",$K256,IF(O256="Basis",$K256-SUM(P$8:P255),IF(O256="Breedte",$K256-SUM(P$8:P255),IF(O255="Breedte",1-SUM(P$8:P255)," "))))</f>
        <v xml:space="preserve"> </v>
      </c>
      <c r="Q256" s="57" t="str">
        <f t="shared" si="88"/>
        <v/>
      </c>
    </row>
    <row r="257" spans="1:17" ht="12" customHeight="1" x14ac:dyDescent="0.15">
      <c r="A257" s="5">
        <f t="shared" si="89"/>
        <v>0</v>
      </c>
      <c r="B257" s="5">
        <f t="shared" si="90"/>
        <v>0</v>
      </c>
      <c r="I257" s="54"/>
      <c r="P257" s="3" t="str">
        <f>IF(O257="Plus",$K257,IF(O257="Basis",$K257-SUM(P$8:P256),IF(O257="Breedte",$K257-SUM(P$8:P256),IF(O256="Breedte",1-SUM(P$8:P256)," "))))</f>
        <v xml:space="preserve"> </v>
      </c>
      <c r="Q257" s="57" t="str">
        <f t="shared" si="88"/>
        <v/>
      </c>
    </row>
    <row r="258" spans="1:17" ht="12" customHeight="1" x14ac:dyDescent="0.15">
      <c r="A258" s="5">
        <f t="shared" si="89"/>
        <v>0</v>
      </c>
      <c r="B258" s="5">
        <f t="shared" si="90"/>
        <v>0</v>
      </c>
      <c r="I258" s="54"/>
      <c r="P258" s="3" t="str">
        <f>IF(O258="Plus",$K258,IF(O258="Basis",$K258-SUM(P$8:P257),IF(O258="Breedte",$K258-SUM(P$8:P257),IF(O257="Breedte",1-SUM(P$8:P257)," "))))</f>
        <v xml:space="preserve"> </v>
      </c>
      <c r="Q258" s="57" t="str">
        <f t="shared" si="88"/>
        <v/>
      </c>
    </row>
    <row r="259" spans="1:17" ht="12" customHeight="1" x14ac:dyDescent="0.15">
      <c r="A259" s="5">
        <f t="shared" si="89"/>
        <v>0</v>
      </c>
      <c r="B259" s="5">
        <f t="shared" si="90"/>
        <v>0</v>
      </c>
      <c r="I259" s="54"/>
      <c r="P259" s="3" t="str">
        <f>IF(O259="Plus",$K259,IF(O259="Basis",$K259-SUM(P$8:P258),IF(O259="Breedte",$K259-SUM(P$8:P258),IF(O258="Breedte",1-SUM(P$8:P258)," "))))</f>
        <v xml:space="preserve"> </v>
      </c>
      <c r="Q259" s="57" t="str">
        <f t="shared" si="88"/>
        <v/>
      </c>
    </row>
    <row r="260" spans="1:17" ht="12" customHeight="1" x14ac:dyDescent="0.15">
      <c r="A260" s="5">
        <f t="shared" si="89"/>
        <v>0</v>
      </c>
      <c r="B260" s="5">
        <f t="shared" si="90"/>
        <v>0</v>
      </c>
      <c r="I260" s="54"/>
      <c r="P260" s="3" t="str">
        <f>IF(O260="Plus",$K260,IF(O260="Basis",$K260-SUM(P$8:P259),IF(O260="Breedte",$K260-SUM(P$8:P259),IF(O259="Breedte",1-SUM(P$8:P259)," "))))</f>
        <v xml:space="preserve"> </v>
      </c>
      <c r="Q260" s="57" t="str">
        <f t="shared" si="88"/>
        <v/>
      </c>
    </row>
    <row r="261" spans="1:17" ht="12" customHeight="1" x14ac:dyDescent="0.15">
      <c r="A261" s="5">
        <f t="shared" si="89"/>
        <v>0</v>
      </c>
      <c r="B261" s="5">
        <f t="shared" si="90"/>
        <v>0</v>
      </c>
      <c r="I261" s="54"/>
      <c r="P261" s="3" t="str">
        <f>IF(O261="Plus",$K261,IF(O261="Basis",$K261-SUM(P$8:P260),IF(O261="Breedte",$K261-SUM(P$8:P260),IF(O260="Breedte",1-SUM(P$8:P260)," "))))</f>
        <v xml:space="preserve"> </v>
      </c>
      <c r="Q261" s="57" t="str">
        <f t="shared" si="88"/>
        <v/>
      </c>
    </row>
    <row r="262" spans="1:17" ht="12" customHeight="1" x14ac:dyDescent="0.15">
      <c r="A262" s="5">
        <f t="shared" si="89"/>
        <v>0</v>
      </c>
      <c r="B262" s="5">
        <f t="shared" si="90"/>
        <v>0</v>
      </c>
      <c r="I262" s="54"/>
      <c r="P262" s="3" t="str">
        <f>IF(O262="Plus",$K262,IF(O262="Basis",$K262-SUM(P$8:P261),IF(O262="Breedte",$K262-SUM(P$8:P261),IF(O261="Breedte",1-SUM(P$8:P261)," "))))</f>
        <v xml:space="preserve"> </v>
      </c>
      <c r="Q262" s="57" t="str">
        <f t="shared" si="88"/>
        <v/>
      </c>
    </row>
    <row r="263" spans="1:17" ht="12" customHeight="1" x14ac:dyDescent="0.15">
      <c r="A263" s="5">
        <f t="shared" si="89"/>
        <v>0</v>
      </c>
      <c r="B263" s="5">
        <f t="shared" si="90"/>
        <v>0</v>
      </c>
      <c r="I263" s="54"/>
      <c r="P263" s="3" t="str">
        <f>IF(O263="Plus",$K263,IF(O263="Basis",$K263-SUM(P$8:P262),IF(O263="Breedte",$K263-SUM(P$8:P262),IF(O262="Breedte",1-SUM(P$8:P262)," "))))</f>
        <v xml:space="preserve"> </v>
      </c>
      <c r="Q263" s="57" t="str">
        <f t="shared" si="88"/>
        <v/>
      </c>
    </row>
    <row r="264" spans="1:17" ht="12" customHeight="1" x14ac:dyDescent="0.15">
      <c r="A264" s="5">
        <f t="shared" si="89"/>
        <v>0</v>
      </c>
      <c r="B264" s="5">
        <f t="shared" si="90"/>
        <v>0</v>
      </c>
      <c r="I264" s="54"/>
      <c r="P264" s="3" t="str">
        <f>IF(O264="Plus",$K264,IF(O264="Basis",$K264-SUM(P$8:P263),IF(O264="Breedte",$K264-SUM(P$8:P263),IF(O263="Breedte",1-SUM(P$8:P263)," "))))</f>
        <v xml:space="preserve"> </v>
      </c>
      <c r="Q264" s="57" t="str">
        <f t="shared" si="88"/>
        <v/>
      </c>
    </row>
    <row r="265" spans="1:17" ht="12" customHeight="1" x14ac:dyDescent="0.15">
      <c r="A265" s="5">
        <f t="shared" si="89"/>
        <v>0</v>
      </c>
      <c r="B265" s="5">
        <f t="shared" si="90"/>
        <v>0</v>
      </c>
      <c r="P265" s="3" t="str">
        <f>IF(O265="Plus",$K265,IF(O265="Basis",$K265-SUM(P$8:P264),IF(O265="Breedte",$K265-SUM(P$8:P264),IF(O264="Breedte",1-SUM(P$8:P264)," "))))</f>
        <v xml:space="preserve"> </v>
      </c>
      <c r="Q265" s="57" t="str">
        <f t="shared" si="88"/>
        <v/>
      </c>
    </row>
    <row r="266" spans="1:17" ht="12" customHeight="1" x14ac:dyDescent="0.15">
      <c r="A266" s="5">
        <f t="shared" si="89"/>
        <v>0</v>
      </c>
      <c r="B266" s="5">
        <f t="shared" si="90"/>
        <v>0</v>
      </c>
      <c r="P266" s="3" t="str">
        <f>IF(O266="Plus",$K266,IF(O266="Basis",$K266-SUM(P$8:P265),IF(O266="Breedte",$K266-SUM(P$8:P265),IF(O265="Breedte",1-SUM(P$8:P265)," "))))</f>
        <v xml:space="preserve"> </v>
      </c>
      <c r="Q266" s="57" t="str">
        <f t="shared" si="88"/>
        <v/>
      </c>
    </row>
    <row r="267" spans="1:17" ht="12" customHeight="1" x14ac:dyDescent="0.15">
      <c r="A267" s="5">
        <f t="shared" si="89"/>
        <v>0</v>
      </c>
      <c r="B267" s="5">
        <f t="shared" si="90"/>
        <v>0</v>
      </c>
      <c r="P267" s="3" t="str">
        <f>IF(O267="Plus",$K267,IF(O267="Basis",$K267-SUM(P$8:P266),IF(O267="Breedte",$K267-SUM(P$8:P266),IF(O266="Breedte",1-SUM(P$8:P266)," "))))</f>
        <v xml:space="preserve"> </v>
      </c>
      <c r="Q267" s="57" t="str">
        <f t="shared" si="88"/>
        <v/>
      </c>
    </row>
    <row r="268" spans="1:17" ht="12" customHeight="1" x14ac:dyDescent="0.15">
      <c r="A268" s="5">
        <f t="shared" ref="A268:A272" si="91">IF(I268="A",25,IF(I268="B",50,IF(I268="C",75,IF(I268="D",90,0))))</f>
        <v>0</v>
      </c>
      <c r="B268" s="5">
        <f t="shared" si="90"/>
        <v>0</v>
      </c>
      <c r="P268" s="3" t="str">
        <f>IF(O268="Plus",$K268,IF(O268="Basis",$K268-SUM(P$8:P267),IF(O268="Breedte",$K268-SUM(P$8:P267),IF(O267="Breedte",1-SUM(P$8:P267)," "))))</f>
        <v xml:space="preserve"> </v>
      </c>
      <c r="Q268" s="57" t="str">
        <f t="shared" ref="Q268:Q276" si="92">IF(L267="plus",IF(E268=0,"",CONCATENATE(E268,", ")),IF(L267="basis",IF(E268=0,"",CONCATENATE(E268,", ")),CONCATENATE(Q267,IF(E268=0,"",CONCATENATE(E268,", ")))))</f>
        <v/>
      </c>
    </row>
    <row r="269" spans="1:17" ht="12" customHeight="1" x14ac:dyDescent="0.15">
      <c r="A269" s="5">
        <f t="shared" si="91"/>
        <v>0</v>
      </c>
      <c r="B269" s="5">
        <f t="shared" si="90"/>
        <v>0</v>
      </c>
      <c r="P269" s="3" t="str">
        <f>IF(O269="Plus",$K269,IF(O269="Basis",$K269-SUM(P$8:P268),IF(O269="Breedte",$K269-SUM(P$8:P268),IF(O268="Breedte",1-SUM(P$8:P268)," "))))</f>
        <v xml:space="preserve"> </v>
      </c>
      <c r="Q269" s="57" t="str">
        <f t="shared" si="92"/>
        <v/>
      </c>
    </row>
    <row r="270" spans="1:17" ht="12" customHeight="1" x14ac:dyDescent="0.15">
      <c r="A270" s="5">
        <f t="shared" si="91"/>
        <v>0</v>
      </c>
      <c r="B270" s="5">
        <f t="shared" si="90"/>
        <v>0</v>
      </c>
      <c r="P270" s="3" t="str">
        <f>IF(O270="Plus",$K270,IF(O270="Basis",$K270-SUM(P$8:P269),IF(O270="Breedte",$K270-SUM(P$8:P269),IF(O269="Breedte",1-SUM(P$8:P269)," "))))</f>
        <v xml:space="preserve"> </v>
      </c>
      <c r="Q270" s="57" t="str">
        <f t="shared" si="92"/>
        <v/>
      </c>
    </row>
    <row r="271" spans="1:17" ht="12" customHeight="1" x14ac:dyDescent="0.15">
      <c r="A271" s="5">
        <f t="shared" si="91"/>
        <v>0</v>
      </c>
      <c r="B271" s="5">
        <f t="shared" si="90"/>
        <v>0</v>
      </c>
      <c r="P271" s="3" t="str">
        <f>IF(O271="Plus",$K271,IF(O271="Basis",$K271-SUM(P$8:P270),IF(O271="Breedte",$K271-SUM(P$8:P270),IF(O270="Breedte",1-SUM(P$8:P270)," "))))</f>
        <v xml:space="preserve"> </v>
      </c>
      <c r="Q271" s="57" t="str">
        <f t="shared" si="92"/>
        <v/>
      </c>
    </row>
    <row r="272" spans="1:17" ht="12" customHeight="1" x14ac:dyDescent="0.15">
      <c r="A272" s="5">
        <f t="shared" si="91"/>
        <v>0</v>
      </c>
      <c r="B272" s="5">
        <f t="shared" si="90"/>
        <v>0</v>
      </c>
      <c r="Q272" s="57" t="str">
        <f t="shared" si="92"/>
        <v/>
      </c>
    </row>
    <row r="273" spans="17:17" ht="12" customHeight="1" x14ac:dyDescent="0.15">
      <c r="Q273" s="57" t="str">
        <f t="shared" si="92"/>
        <v/>
      </c>
    </row>
    <row r="274" spans="17:17" ht="12" customHeight="1" x14ac:dyDescent="0.15">
      <c r="Q274" s="57" t="str">
        <f t="shared" si="92"/>
        <v/>
      </c>
    </row>
    <row r="275" spans="17:17" ht="12" customHeight="1" x14ac:dyDescent="0.15">
      <c r="Q275" s="57" t="str">
        <f t="shared" si="92"/>
        <v/>
      </c>
    </row>
    <row r="276" spans="17:17" ht="12" customHeight="1" x14ac:dyDescent="0.15">
      <c r="Q276" s="57" t="str">
        <f t="shared" si="92"/>
        <v/>
      </c>
    </row>
  </sheetData>
  <sheetProtection sheet="1" objects="1" scenarios="1" selectLockedCells="1"/>
  <mergeCells count="5">
    <mergeCell ref="AQ33:BB33"/>
    <mergeCell ref="AQ35:BB35"/>
    <mergeCell ref="AQ37:BB37"/>
    <mergeCell ref="C1:N1"/>
    <mergeCell ref="C2:N2"/>
  </mergeCells>
  <conditionalFormatting sqref="AT10:AV15 AZ15:BB15">
    <cfRule type="cellIs" dxfId="1417" priority="165" stopIfTrue="1" operator="lessThanOrEqual">
      <formula>0</formula>
    </cfRule>
  </conditionalFormatting>
  <conditionalFormatting sqref="AT18:AV22">
    <cfRule type="cellIs" dxfId="1416" priority="164" stopIfTrue="1" operator="lessThanOrEqual">
      <formula>0</formula>
    </cfRule>
  </conditionalFormatting>
  <conditionalFormatting sqref="AW18:AZ22">
    <cfRule type="cellIs" dxfId="1415" priority="163" stopIfTrue="1" operator="lessThanOrEqual">
      <formula>0</formula>
    </cfRule>
  </conditionalFormatting>
  <conditionalFormatting sqref="K8:K65533">
    <cfRule type="expression" dxfId="1414" priority="160" stopIfTrue="1">
      <formula>OR($C8&lt;50,AND($C8=$Y8,$B8=$Y8))</formula>
    </cfRule>
    <cfRule type="expression" dxfId="1413" priority="161" stopIfTrue="1">
      <formula>SUM($U8:$X8)&gt;0</formula>
    </cfRule>
    <cfRule type="expression" dxfId="1412" priority="162" stopIfTrue="1">
      <formula>$D8=0</formula>
    </cfRule>
  </conditionalFormatting>
  <conditionalFormatting sqref="L8:M65533">
    <cfRule type="expression" dxfId="1411" priority="158" stopIfTrue="1">
      <formula>OR($C8&lt;50,AND($C8=$Y8,$B8=$Y8))</formula>
    </cfRule>
    <cfRule type="expression" dxfId="1410" priority="159" stopIfTrue="1">
      <formula>SUM($U8:$X8)&gt;1</formula>
    </cfRule>
  </conditionalFormatting>
  <conditionalFormatting sqref="B8:B65536">
    <cfRule type="expression" dxfId="1409" priority="154" stopIfTrue="1">
      <formula>OR($C8&lt;50,AND($C8=$Y8,$B8=$Y8))</formula>
    </cfRule>
    <cfRule type="expression" dxfId="1408" priority="155" stopIfTrue="1">
      <formula>$B8&gt;0</formula>
    </cfRule>
    <cfRule type="cellIs" dxfId="1407" priority="156" stopIfTrue="1" operator="equal">
      <formula>0</formula>
    </cfRule>
  </conditionalFormatting>
  <conditionalFormatting sqref="K65535:K65536">
    <cfRule type="expression" dxfId="1406" priority="151" stopIfTrue="1">
      <formula>OR($C65535&lt;0,AND($C65535=$Y65535,$B65535=$Y65535))</formula>
    </cfRule>
    <cfRule type="expression" dxfId="1405" priority="152" stopIfTrue="1">
      <formula>SUM($U65535:$X65537)&gt;0</formula>
    </cfRule>
    <cfRule type="expression" dxfId="1404" priority="153" stopIfTrue="1">
      <formula>$D65535=0</formula>
    </cfRule>
  </conditionalFormatting>
  <conditionalFormatting sqref="K65534">
    <cfRule type="expression" dxfId="1403" priority="148" stopIfTrue="1">
      <formula>OR($C65534&lt;0,AND($C65534=$Y65534,$B65534=$Y65534))</formula>
    </cfRule>
    <cfRule type="expression" dxfId="1402" priority="149" stopIfTrue="1">
      <formula>SUM($U65534:$X65536)&gt;0</formula>
    </cfRule>
    <cfRule type="expression" dxfId="1401" priority="150" stopIfTrue="1">
      <formula>$D65534=0</formula>
    </cfRule>
  </conditionalFormatting>
  <conditionalFormatting sqref="L65535:M65536">
    <cfRule type="expression" dxfId="1400" priority="146" stopIfTrue="1">
      <formula>OR($C65535&lt;0,AND($C65535=$Y65535,$B65535=$Y65535))</formula>
    </cfRule>
    <cfRule type="expression" dxfId="1399" priority="147" stopIfTrue="1">
      <formula>SUM($U65535:$X65537)&gt;1</formula>
    </cfRule>
  </conditionalFormatting>
  <conditionalFormatting sqref="L65534:M65534">
    <cfRule type="expression" dxfId="1398" priority="144" stopIfTrue="1">
      <formula>OR($C65534&lt;0,AND($C65534=$Y65534,$B65534=$Y65534))</formula>
    </cfRule>
    <cfRule type="expression" dxfId="1397" priority="145" stopIfTrue="1">
      <formula>SUM($U65534:$X65536)&gt;1</formula>
    </cfRule>
  </conditionalFormatting>
  <conditionalFormatting sqref="N8:P65536">
    <cfRule type="expression" dxfId="1396" priority="142" stopIfTrue="1">
      <formula>OR($C8&lt;50,AND($C8=$Y8,$B8=$Y8))</formula>
    </cfRule>
    <cfRule type="expression" dxfId="1395" priority="143" stopIfTrue="1">
      <formula>OR($O8="Plus",$O8="Basis",$O8="Breedte")</formula>
    </cfRule>
  </conditionalFormatting>
  <conditionalFormatting sqref="A8:A272">
    <cfRule type="expression" dxfId="1394" priority="139" stopIfTrue="1">
      <formula>OR($C8&lt;50,AND($C8=$AJ8,$A8=$AJ8))</formula>
    </cfRule>
    <cfRule type="expression" dxfId="1393" priority="140" stopIfTrue="1">
      <formula>$A8&gt;0</formula>
    </cfRule>
    <cfRule type="cellIs" dxfId="1392" priority="141" stopIfTrue="1" operator="equal">
      <formula>0</formula>
    </cfRule>
  </conditionalFormatting>
  <conditionalFormatting sqref="C8:C65536 G8:H65536">
    <cfRule type="expression" dxfId="1391" priority="137" stopIfTrue="1">
      <formula>OR($C8&lt;50,AND($C8=$Y8,$B8=$Y8))</formula>
    </cfRule>
    <cfRule type="expression" dxfId="1390" priority="138" stopIfTrue="1">
      <formula>$B8&gt;0</formula>
    </cfRule>
  </conditionalFormatting>
  <conditionalFormatting sqref="I8:J65536">
    <cfRule type="expression" dxfId="1389" priority="135" stopIfTrue="1">
      <formula>OR($C8&lt;500,AND($C8=$AJ8,$A8=$AJ8))</formula>
    </cfRule>
    <cfRule type="expression" dxfId="1388" priority="136" stopIfTrue="1">
      <formula>$A8&gt;0</formula>
    </cfRule>
  </conditionalFormatting>
  <conditionalFormatting sqref="AR25">
    <cfRule type="cellIs" dxfId="1387" priority="134" operator="equal">
      <formula>0</formula>
    </cfRule>
  </conditionalFormatting>
  <conditionalFormatting sqref="AR27">
    <cfRule type="cellIs" dxfId="1386" priority="133" operator="equal">
      <formula>0</formula>
    </cfRule>
  </conditionalFormatting>
  <conditionalFormatting sqref="AR29">
    <cfRule type="cellIs" dxfId="1385" priority="132" operator="equal">
      <formula>0</formula>
    </cfRule>
  </conditionalFormatting>
  <conditionalFormatting sqref="AQ26">
    <cfRule type="containsErrors" dxfId="1384" priority="131">
      <formula>ISERROR(AQ26)</formula>
    </cfRule>
  </conditionalFormatting>
  <conditionalFormatting sqref="AQ28">
    <cfRule type="containsErrors" dxfId="1383" priority="130">
      <formula>ISERROR(AQ28)</formula>
    </cfRule>
  </conditionalFormatting>
  <conditionalFormatting sqref="AQ30">
    <cfRule type="containsErrors" dxfId="1382" priority="129">
      <formula>ISERROR(AQ30)</formula>
    </cfRule>
  </conditionalFormatting>
  <conditionalFormatting sqref="AR25">
    <cfRule type="cellIs" dxfId="1381" priority="128" operator="equal">
      <formula>0</formula>
    </cfRule>
  </conditionalFormatting>
  <conditionalFormatting sqref="AR27">
    <cfRule type="cellIs" dxfId="1380" priority="127" operator="equal">
      <formula>0</formula>
    </cfRule>
  </conditionalFormatting>
  <conditionalFormatting sqref="AR29">
    <cfRule type="cellIs" dxfId="1379" priority="126" operator="equal">
      <formula>0</formula>
    </cfRule>
  </conditionalFormatting>
  <conditionalFormatting sqref="AQ26">
    <cfRule type="containsErrors" dxfId="1378" priority="125">
      <formula>ISERROR(AQ26)</formula>
    </cfRule>
  </conditionalFormatting>
  <conditionalFormatting sqref="AQ28">
    <cfRule type="containsErrors" dxfId="1377" priority="124">
      <formula>ISERROR(AQ28)</formula>
    </cfRule>
  </conditionalFormatting>
  <conditionalFormatting sqref="AQ30">
    <cfRule type="containsErrors" dxfId="1376" priority="123">
      <formula>ISERROR(AQ30)</formula>
    </cfRule>
  </conditionalFormatting>
  <conditionalFormatting sqref="AR25">
    <cfRule type="cellIs" dxfId="1375" priority="122" operator="equal">
      <formula>0</formula>
    </cfRule>
  </conditionalFormatting>
  <conditionalFormatting sqref="AR27">
    <cfRule type="cellIs" dxfId="1374" priority="121" operator="equal">
      <formula>0</formula>
    </cfRule>
  </conditionalFormatting>
  <conditionalFormatting sqref="AR29">
    <cfRule type="cellIs" dxfId="1373" priority="120" operator="equal">
      <formula>0</formula>
    </cfRule>
  </conditionalFormatting>
  <conditionalFormatting sqref="AQ26">
    <cfRule type="containsErrors" dxfId="1372" priority="119">
      <formula>ISERROR(AQ26)</formula>
    </cfRule>
  </conditionalFormatting>
  <conditionalFormatting sqref="AQ28">
    <cfRule type="containsErrors" dxfId="1371" priority="118">
      <formula>ISERROR(AQ28)</formula>
    </cfRule>
  </conditionalFormatting>
  <conditionalFormatting sqref="AQ30">
    <cfRule type="containsErrors" dxfId="1370" priority="117">
      <formula>ISERROR(AQ30)</formula>
    </cfRule>
  </conditionalFormatting>
  <conditionalFormatting sqref="AR25">
    <cfRule type="cellIs" dxfId="1369" priority="116" operator="equal">
      <formula>0</formula>
    </cfRule>
  </conditionalFormatting>
  <conditionalFormatting sqref="AR27">
    <cfRule type="cellIs" dxfId="1368" priority="115" operator="equal">
      <formula>0</formula>
    </cfRule>
  </conditionalFormatting>
  <conditionalFormatting sqref="AR29">
    <cfRule type="cellIs" dxfId="1367" priority="114" operator="equal">
      <formula>0</formula>
    </cfRule>
  </conditionalFormatting>
  <conditionalFormatting sqref="AQ26">
    <cfRule type="containsErrors" dxfId="1366" priority="113">
      <formula>ISERROR(AQ26)</formula>
    </cfRule>
  </conditionalFormatting>
  <conditionalFormatting sqref="AQ28">
    <cfRule type="containsErrors" dxfId="1365" priority="112">
      <formula>ISERROR(AQ28)</formula>
    </cfRule>
  </conditionalFormatting>
  <conditionalFormatting sqref="AQ30">
    <cfRule type="containsErrors" dxfId="1364" priority="111">
      <formula>ISERROR(AQ30)</formula>
    </cfRule>
  </conditionalFormatting>
  <conditionalFormatting sqref="AR25">
    <cfRule type="cellIs" dxfId="1363" priority="110" operator="equal">
      <formula>0</formula>
    </cfRule>
  </conditionalFormatting>
  <conditionalFormatting sqref="AR27">
    <cfRule type="cellIs" dxfId="1362" priority="109" operator="equal">
      <formula>0</formula>
    </cfRule>
  </conditionalFormatting>
  <conditionalFormatting sqref="AR29">
    <cfRule type="cellIs" dxfId="1361" priority="108" operator="equal">
      <formula>0</formula>
    </cfRule>
  </conditionalFormatting>
  <conditionalFormatting sqref="AQ26">
    <cfRule type="containsErrors" dxfId="1360" priority="107">
      <formula>ISERROR(AQ26)</formula>
    </cfRule>
  </conditionalFormatting>
  <conditionalFormatting sqref="AQ28">
    <cfRule type="containsErrors" dxfId="1359" priority="106">
      <formula>ISERROR(AQ28)</formula>
    </cfRule>
  </conditionalFormatting>
  <conditionalFormatting sqref="AQ30">
    <cfRule type="containsErrors" dxfId="1358" priority="105">
      <formula>ISERROR(AQ30)</formula>
    </cfRule>
  </conditionalFormatting>
  <conditionalFormatting sqref="AR25">
    <cfRule type="cellIs" dxfId="1357" priority="104" operator="equal">
      <formula>0</formula>
    </cfRule>
  </conditionalFormatting>
  <conditionalFormatting sqref="AR27">
    <cfRule type="cellIs" dxfId="1356" priority="103" operator="equal">
      <formula>0</formula>
    </cfRule>
  </conditionalFormatting>
  <conditionalFormatting sqref="AR29">
    <cfRule type="cellIs" dxfId="1355" priority="102" operator="equal">
      <formula>0</formula>
    </cfRule>
  </conditionalFormatting>
  <conditionalFormatting sqref="AQ26">
    <cfRule type="containsErrors" dxfId="1354" priority="101">
      <formula>ISERROR(AQ26)</formula>
    </cfRule>
  </conditionalFormatting>
  <conditionalFormatting sqref="AQ28">
    <cfRule type="containsErrors" dxfId="1353" priority="100">
      <formula>ISERROR(AQ28)</formula>
    </cfRule>
  </conditionalFormatting>
  <conditionalFormatting sqref="AQ30">
    <cfRule type="containsErrors" dxfId="1352" priority="99">
      <formula>ISERROR(AQ30)</formula>
    </cfRule>
  </conditionalFormatting>
  <conditionalFormatting sqref="AR25">
    <cfRule type="cellIs" dxfId="1351" priority="98" operator="equal">
      <formula>0</formula>
    </cfRule>
  </conditionalFormatting>
  <conditionalFormatting sqref="AR27">
    <cfRule type="cellIs" dxfId="1350" priority="97" operator="equal">
      <formula>0</formula>
    </cfRule>
  </conditionalFormatting>
  <conditionalFormatting sqref="AR29">
    <cfRule type="cellIs" dxfId="1349" priority="96" operator="equal">
      <formula>0</formula>
    </cfRule>
  </conditionalFormatting>
  <conditionalFormatting sqref="AQ26">
    <cfRule type="containsErrors" dxfId="1348" priority="95">
      <formula>ISERROR(AQ26)</formula>
    </cfRule>
  </conditionalFormatting>
  <conditionalFormatting sqref="AQ28">
    <cfRule type="containsErrors" dxfId="1347" priority="94">
      <formula>ISERROR(AQ28)</formula>
    </cfRule>
  </conditionalFormatting>
  <conditionalFormatting sqref="AQ30">
    <cfRule type="containsErrors" dxfId="1346" priority="93">
      <formula>ISERROR(AQ30)</formula>
    </cfRule>
  </conditionalFormatting>
  <conditionalFormatting sqref="D8:F65536">
    <cfRule type="expression" dxfId="1345" priority="90" stopIfTrue="1">
      <formula>OR($C8&lt;50,AND($C8=$Z8,$B8=$Z8))</formula>
    </cfRule>
  </conditionalFormatting>
  <conditionalFormatting sqref="F8:F200">
    <cfRule type="expression" dxfId="1344" priority="92">
      <formula>$D8=0</formula>
    </cfRule>
  </conditionalFormatting>
  <conditionalFormatting sqref="AT11:AV16 AZ15:BB16">
    <cfRule type="cellIs" dxfId="1343" priority="89" stopIfTrue="1" operator="lessThanOrEqual">
      <formula>0</formula>
    </cfRule>
  </conditionalFormatting>
  <conditionalFormatting sqref="AT19:AV23">
    <cfRule type="cellIs" dxfId="1342" priority="88" stopIfTrue="1" operator="lessThanOrEqual">
      <formula>0</formula>
    </cfRule>
  </conditionalFormatting>
  <conditionalFormatting sqref="AW19:AZ23">
    <cfRule type="cellIs" dxfId="1341" priority="87" stopIfTrue="1" operator="lessThanOrEqual">
      <formula>0</formula>
    </cfRule>
  </conditionalFormatting>
  <conditionalFormatting sqref="AR26">
    <cfRule type="cellIs" dxfId="1340" priority="86" operator="equal">
      <formula>0</formula>
    </cfRule>
  </conditionalFormatting>
  <conditionalFormatting sqref="AR28">
    <cfRule type="cellIs" dxfId="1339" priority="85" operator="equal">
      <formula>0</formula>
    </cfRule>
  </conditionalFormatting>
  <conditionalFormatting sqref="AR30">
    <cfRule type="cellIs" dxfId="1338" priority="84" operator="equal">
      <formula>0</formula>
    </cfRule>
  </conditionalFormatting>
  <conditionalFormatting sqref="AQ27">
    <cfRule type="containsErrors" dxfId="1337" priority="83">
      <formula>ISERROR(AQ27)</formula>
    </cfRule>
  </conditionalFormatting>
  <conditionalFormatting sqref="AQ29">
    <cfRule type="containsErrors" dxfId="1336" priority="82">
      <formula>ISERROR(AQ29)</formula>
    </cfRule>
  </conditionalFormatting>
  <conditionalFormatting sqref="AQ31">
    <cfRule type="containsErrors" dxfId="1335" priority="81">
      <formula>ISERROR(AQ31)</formula>
    </cfRule>
  </conditionalFormatting>
  <conditionalFormatting sqref="AR26">
    <cfRule type="cellIs" dxfId="1334" priority="80" operator="equal">
      <formula>0</formula>
    </cfRule>
  </conditionalFormatting>
  <conditionalFormatting sqref="AR28">
    <cfRule type="cellIs" dxfId="1333" priority="79" operator="equal">
      <formula>0</formula>
    </cfRule>
  </conditionalFormatting>
  <conditionalFormatting sqref="AR30">
    <cfRule type="cellIs" dxfId="1332" priority="78" operator="equal">
      <formula>0</formula>
    </cfRule>
  </conditionalFormatting>
  <conditionalFormatting sqref="AQ27">
    <cfRule type="containsErrors" dxfId="1331" priority="77">
      <formula>ISERROR(AQ27)</formula>
    </cfRule>
  </conditionalFormatting>
  <conditionalFormatting sqref="AQ29">
    <cfRule type="containsErrors" dxfId="1330" priority="76">
      <formula>ISERROR(AQ29)</formula>
    </cfRule>
  </conditionalFormatting>
  <conditionalFormatting sqref="AQ31">
    <cfRule type="containsErrors" dxfId="1329" priority="75">
      <formula>ISERROR(AQ31)</formula>
    </cfRule>
  </conditionalFormatting>
  <conditionalFormatting sqref="AR26">
    <cfRule type="cellIs" dxfId="1328" priority="74" operator="equal">
      <formula>0</formula>
    </cfRule>
  </conditionalFormatting>
  <conditionalFormatting sqref="AR28">
    <cfRule type="cellIs" dxfId="1327" priority="73" operator="equal">
      <formula>0</formula>
    </cfRule>
  </conditionalFormatting>
  <conditionalFormatting sqref="AR30">
    <cfRule type="cellIs" dxfId="1326" priority="72" operator="equal">
      <formula>0</formula>
    </cfRule>
  </conditionalFormatting>
  <conditionalFormatting sqref="AQ27">
    <cfRule type="containsErrors" dxfId="1325" priority="71">
      <formula>ISERROR(AQ27)</formula>
    </cfRule>
  </conditionalFormatting>
  <conditionalFormatting sqref="AQ29">
    <cfRule type="containsErrors" dxfId="1324" priority="70">
      <formula>ISERROR(AQ29)</formula>
    </cfRule>
  </conditionalFormatting>
  <conditionalFormatting sqref="AQ31">
    <cfRule type="containsErrors" dxfId="1323" priority="69">
      <formula>ISERROR(AQ31)</formula>
    </cfRule>
  </conditionalFormatting>
  <conditionalFormatting sqref="AR26">
    <cfRule type="cellIs" dxfId="1322" priority="68" operator="equal">
      <formula>0</formula>
    </cfRule>
  </conditionalFormatting>
  <conditionalFormatting sqref="AR28">
    <cfRule type="cellIs" dxfId="1321" priority="67" operator="equal">
      <formula>0</formula>
    </cfRule>
  </conditionalFormatting>
  <conditionalFormatting sqref="AR30">
    <cfRule type="cellIs" dxfId="1320" priority="66" operator="equal">
      <formula>0</formula>
    </cfRule>
  </conditionalFormatting>
  <conditionalFormatting sqref="AQ27">
    <cfRule type="containsErrors" dxfId="1319" priority="65">
      <formula>ISERROR(AQ27)</formula>
    </cfRule>
  </conditionalFormatting>
  <conditionalFormatting sqref="AQ29">
    <cfRule type="containsErrors" dxfId="1318" priority="64">
      <formula>ISERROR(AQ29)</formula>
    </cfRule>
  </conditionalFormatting>
  <conditionalFormatting sqref="AQ31">
    <cfRule type="containsErrors" dxfId="1317" priority="63">
      <formula>ISERROR(AQ31)</formula>
    </cfRule>
  </conditionalFormatting>
  <conditionalFormatting sqref="AR26">
    <cfRule type="cellIs" dxfId="1316" priority="62" operator="equal">
      <formula>0</formula>
    </cfRule>
  </conditionalFormatting>
  <conditionalFormatting sqref="AR28">
    <cfRule type="cellIs" dxfId="1315" priority="61" operator="equal">
      <formula>0</formula>
    </cfRule>
  </conditionalFormatting>
  <conditionalFormatting sqref="AR30">
    <cfRule type="cellIs" dxfId="1314" priority="60" operator="equal">
      <formula>0</formula>
    </cfRule>
  </conditionalFormatting>
  <conditionalFormatting sqref="AQ27">
    <cfRule type="containsErrors" dxfId="1313" priority="59">
      <formula>ISERROR(AQ27)</formula>
    </cfRule>
  </conditionalFormatting>
  <conditionalFormatting sqref="AQ29">
    <cfRule type="containsErrors" dxfId="1312" priority="58">
      <formula>ISERROR(AQ29)</formula>
    </cfRule>
  </conditionalFormatting>
  <conditionalFormatting sqref="AQ31">
    <cfRule type="containsErrors" dxfId="1311" priority="57">
      <formula>ISERROR(AQ31)</formula>
    </cfRule>
  </conditionalFormatting>
  <conditionalFormatting sqref="AR26">
    <cfRule type="cellIs" dxfId="1310" priority="56" operator="equal">
      <formula>0</formula>
    </cfRule>
  </conditionalFormatting>
  <conditionalFormatting sqref="AR28">
    <cfRule type="cellIs" dxfId="1309" priority="55" operator="equal">
      <formula>0</formula>
    </cfRule>
  </conditionalFormatting>
  <conditionalFormatting sqref="AR30">
    <cfRule type="cellIs" dxfId="1308" priority="54" operator="equal">
      <formula>0</formula>
    </cfRule>
  </conditionalFormatting>
  <conditionalFormatting sqref="AQ27">
    <cfRule type="containsErrors" dxfId="1307" priority="53">
      <formula>ISERROR(AQ27)</formula>
    </cfRule>
  </conditionalFormatting>
  <conditionalFormatting sqref="AQ29">
    <cfRule type="containsErrors" dxfId="1306" priority="52">
      <formula>ISERROR(AQ29)</formula>
    </cfRule>
  </conditionalFormatting>
  <conditionalFormatting sqref="AQ31">
    <cfRule type="containsErrors" dxfId="1305" priority="51">
      <formula>ISERROR(AQ31)</formula>
    </cfRule>
  </conditionalFormatting>
  <conditionalFormatting sqref="AT11:AV16 AZ15:BB16">
    <cfRule type="cellIs" dxfId="1304" priority="50" stopIfTrue="1" operator="lessThanOrEqual">
      <formula>0</formula>
    </cfRule>
  </conditionalFormatting>
  <conditionalFormatting sqref="AT19:AV23 AT27:AV31">
    <cfRule type="cellIs" dxfId="1303" priority="49" stopIfTrue="1" operator="lessThanOrEqual">
      <formula>0</formula>
    </cfRule>
  </conditionalFormatting>
  <conditionalFormatting sqref="AY27:BB31 AY19:BB23">
    <cfRule type="cellIs" dxfId="1302" priority="48" stopIfTrue="1" operator="lessThanOrEqual">
      <formula>0</formula>
    </cfRule>
  </conditionalFormatting>
  <conditionalFormatting sqref="AR33 AR35 AR37">
    <cfRule type="cellIs" dxfId="1301" priority="47" operator="equal">
      <formula>0</formula>
    </cfRule>
  </conditionalFormatting>
  <conditionalFormatting sqref="AQ34 AQ36">
    <cfRule type="containsErrors" dxfId="1300" priority="46">
      <formula>ISERROR(AQ34)</formula>
    </cfRule>
  </conditionalFormatting>
  <conditionalFormatting sqref="AT10:AV15 AZ15:BB15">
    <cfRule type="cellIs" dxfId="1299" priority="45" stopIfTrue="1" operator="lessThanOrEqual">
      <formula>0</formula>
    </cfRule>
  </conditionalFormatting>
  <conditionalFormatting sqref="AT18:AV22">
    <cfRule type="cellIs" dxfId="1298" priority="44" stopIfTrue="1" operator="lessThanOrEqual">
      <formula>0</formula>
    </cfRule>
  </conditionalFormatting>
  <conditionalFormatting sqref="AW18:AZ22">
    <cfRule type="cellIs" dxfId="1297" priority="43" stopIfTrue="1" operator="lessThanOrEqual">
      <formula>0</formula>
    </cfRule>
  </conditionalFormatting>
  <conditionalFormatting sqref="AR25">
    <cfRule type="cellIs" dxfId="1296" priority="42" operator="equal">
      <formula>0</formula>
    </cfRule>
  </conditionalFormatting>
  <conditionalFormatting sqref="AR27">
    <cfRule type="cellIs" dxfId="1295" priority="41" operator="equal">
      <formula>0</formula>
    </cfRule>
  </conditionalFormatting>
  <conditionalFormatting sqref="AR29">
    <cfRule type="cellIs" dxfId="1294" priority="40" operator="equal">
      <formula>0</formula>
    </cfRule>
  </conditionalFormatting>
  <conditionalFormatting sqref="AQ26">
    <cfRule type="containsErrors" dxfId="1293" priority="39">
      <formula>ISERROR(AQ26)</formula>
    </cfRule>
  </conditionalFormatting>
  <conditionalFormatting sqref="AQ28">
    <cfRule type="containsErrors" dxfId="1292" priority="38">
      <formula>ISERROR(AQ28)</formula>
    </cfRule>
  </conditionalFormatting>
  <conditionalFormatting sqref="AQ30">
    <cfRule type="containsErrors" dxfId="1291" priority="37">
      <formula>ISERROR(AQ30)</formula>
    </cfRule>
  </conditionalFormatting>
  <conditionalFormatting sqref="AR25">
    <cfRule type="cellIs" dxfId="1290" priority="36" operator="equal">
      <formula>0</formula>
    </cfRule>
  </conditionalFormatting>
  <conditionalFormatting sqref="AR27">
    <cfRule type="cellIs" dxfId="1289" priority="35" operator="equal">
      <formula>0</formula>
    </cfRule>
  </conditionalFormatting>
  <conditionalFormatting sqref="AR29">
    <cfRule type="cellIs" dxfId="1288" priority="34" operator="equal">
      <formula>0</formula>
    </cfRule>
  </conditionalFormatting>
  <conditionalFormatting sqref="AQ26">
    <cfRule type="containsErrors" dxfId="1287" priority="33">
      <formula>ISERROR(AQ26)</formula>
    </cfRule>
  </conditionalFormatting>
  <conditionalFormatting sqref="AQ28">
    <cfRule type="containsErrors" dxfId="1286" priority="32">
      <formula>ISERROR(AQ28)</formula>
    </cfRule>
  </conditionalFormatting>
  <conditionalFormatting sqref="AQ30">
    <cfRule type="containsErrors" dxfId="1285" priority="31">
      <formula>ISERROR(AQ30)</formula>
    </cfRule>
  </conditionalFormatting>
  <conditionalFormatting sqref="AR25">
    <cfRule type="cellIs" dxfId="1284" priority="30" operator="equal">
      <formula>0</formula>
    </cfRule>
  </conditionalFormatting>
  <conditionalFormatting sqref="AR27">
    <cfRule type="cellIs" dxfId="1283" priority="29" operator="equal">
      <formula>0</formula>
    </cfRule>
  </conditionalFormatting>
  <conditionalFormatting sqref="AR29">
    <cfRule type="cellIs" dxfId="1282" priority="28" operator="equal">
      <formula>0</formula>
    </cfRule>
  </conditionalFormatting>
  <conditionalFormatting sqref="AQ26">
    <cfRule type="containsErrors" dxfId="1281" priority="27">
      <formula>ISERROR(AQ26)</formula>
    </cfRule>
  </conditionalFormatting>
  <conditionalFormatting sqref="AQ28">
    <cfRule type="containsErrors" dxfId="1280" priority="26">
      <formula>ISERROR(AQ28)</formula>
    </cfRule>
  </conditionalFormatting>
  <conditionalFormatting sqref="AQ30">
    <cfRule type="containsErrors" dxfId="1279" priority="25">
      <formula>ISERROR(AQ30)</formula>
    </cfRule>
  </conditionalFormatting>
  <conditionalFormatting sqref="AR25">
    <cfRule type="cellIs" dxfId="1278" priority="24" operator="equal">
      <formula>0</formula>
    </cfRule>
  </conditionalFormatting>
  <conditionalFormatting sqref="AR27">
    <cfRule type="cellIs" dxfId="1277" priority="23" operator="equal">
      <formula>0</formula>
    </cfRule>
  </conditionalFormatting>
  <conditionalFormatting sqref="AR29">
    <cfRule type="cellIs" dxfId="1276" priority="22" operator="equal">
      <formula>0</formula>
    </cfRule>
  </conditionalFormatting>
  <conditionalFormatting sqref="AQ26">
    <cfRule type="containsErrors" dxfId="1275" priority="21">
      <formula>ISERROR(AQ26)</formula>
    </cfRule>
  </conditionalFormatting>
  <conditionalFormatting sqref="AQ28">
    <cfRule type="containsErrors" dxfId="1274" priority="20">
      <formula>ISERROR(AQ28)</formula>
    </cfRule>
  </conditionalFormatting>
  <conditionalFormatting sqref="AQ30">
    <cfRule type="containsErrors" dxfId="1273" priority="19">
      <formula>ISERROR(AQ30)</formula>
    </cfRule>
  </conditionalFormatting>
  <conditionalFormatting sqref="AR25">
    <cfRule type="cellIs" dxfId="1272" priority="18" operator="equal">
      <formula>0</formula>
    </cfRule>
  </conditionalFormatting>
  <conditionalFormatting sqref="AR27">
    <cfRule type="cellIs" dxfId="1271" priority="17" operator="equal">
      <formula>0</formula>
    </cfRule>
  </conditionalFormatting>
  <conditionalFormatting sqref="AR29">
    <cfRule type="cellIs" dxfId="1270" priority="16" operator="equal">
      <formula>0</formula>
    </cfRule>
  </conditionalFormatting>
  <conditionalFormatting sqref="AQ26">
    <cfRule type="containsErrors" dxfId="1269" priority="15">
      <formula>ISERROR(AQ26)</formula>
    </cfRule>
  </conditionalFormatting>
  <conditionalFormatting sqref="AQ28">
    <cfRule type="containsErrors" dxfId="1268" priority="14">
      <formula>ISERROR(AQ28)</formula>
    </cfRule>
  </conditionalFormatting>
  <conditionalFormatting sqref="AQ30">
    <cfRule type="containsErrors" dxfId="1267" priority="13">
      <formula>ISERROR(AQ30)</formula>
    </cfRule>
  </conditionalFormatting>
  <conditionalFormatting sqref="AR25">
    <cfRule type="cellIs" dxfId="1266" priority="12" operator="equal">
      <formula>0</formula>
    </cfRule>
  </conditionalFormatting>
  <conditionalFormatting sqref="AR27">
    <cfRule type="cellIs" dxfId="1265" priority="11" operator="equal">
      <formula>0</formula>
    </cfRule>
  </conditionalFormatting>
  <conditionalFormatting sqref="AR29">
    <cfRule type="cellIs" dxfId="1264" priority="10" operator="equal">
      <formula>0</formula>
    </cfRule>
  </conditionalFormatting>
  <conditionalFormatting sqref="AQ26">
    <cfRule type="containsErrors" dxfId="1263" priority="9">
      <formula>ISERROR(AQ26)</formula>
    </cfRule>
  </conditionalFormatting>
  <conditionalFormatting sqref="AQ28">
    <cfRule type="containsErrors" dxfId="1262" priority="8">
      <formula>ISERROR(AQ28)</formula>
    </cfRule>
  </conditionalFormatting>
  <conditionalFormatting sqref="AQ30">
    <cfRule type="containsErrors" dxfId="1261" priority="7">
      <formula>ISERROR(AQ30)</formula>
    </cfRule>
  </conditionalFormatting>
  <conditionalFormatting sqref="AT10:AV15 AZ15:BB15">
    <cfRule type="cellIs" dxfId="1260" priority="6" stopIfTrue="1" operator="lessThanOrEqual">
      <formula>0</formula>
    </cfRule>
  </conditionalFormatting>
  <conditionalFormatting sqref="AT18:AV22 AT26:AV30">
    <cfRule type="cellIs" dxfId="1259" priority="5" stopIfTrue="1" operator="lessThanOrEqual">
      <formula>0</formula>
    </cfRule>
  </conditionalFormatting>
  <conditionalFormatting sqref="AY26:BB30 AY18:BB22">
    <cfRule type="cellIs" dxfId="1258" priority="4" stopIfTrue="1" operator="lessThanOrEqual">
      <formula>0</formula>
    </cfRule>
  </conditionalFormatting>
  <conditionalFormatting sqref="AR32 AR34 AR36">
    <cfRule type="cellIs" dxfId="1257" priority="3" operator="equal">
      <formula>0</formula>
    </cfRule>
  </conditionalFormatting>
  <conditionalFormatting sqref="AQ33 AQ35 AQ37">
    <cfRule type="containsErrors" dxfId="1256" priority="2">
      <formula>ISERROR(AQ33)</formula>
    </cfRule>
  </conditionalFormatting>
  <conditionalFormatting sqref="D10:D50">
    <cfRule type="expression" dxfId="1255" priority="1" stopIfTrue="1">
      <formula>OR($C10&lt;50,AND($C10=$Y10,$B10=$Y10))</formula>
    </cfRule>
  </conditionalFormatting>
  <pageMargins left="0.75" right="0.71" top="1" bottom="1" header="0.5" footer="0.5"/>
  <pageSetup paperSize="9" orientation="portrait" horizontalDpi="1200" verticalDpi="1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76"/>
  <sheetViews>
    <sheetView workbookViewId="0">
      <pane xSplit="5" ySplit="7" topLeftCell="F8" activePane="bottomRight" state="frozen"/>
      <selection activeCell="N40" sqref="N40"/>
      <selection pane="topRight" activeCell="N40" sqref="N40"/>
      <selection pane="bottomLeft" activeCell="N40" sqref="N40"/>
      <selection pane="bottomRight" activeCell="O8" sqref="O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style="57" customWidth="1"/>
    <col min="18" max="18" width="9.140625" style="57" hidden="1" customWidth="1"/>
    <col min="19" max="38" width="9.140625" style="12" hidden="1" customWidth="1"/>
    <col min="39" max="39" width="9" style="12" hidden="1" customWidth="1"/>
    <col min="40" max="41" width="9.140625" style="12" hidden="1" customWidth="1"/>
    <col min="42" max="42" width="9.140625" hidden="1" customWidth="1"/>
    <col min="43" max="43" width="8.5703125" customWidth="1"/>
    <col min="44" max="44" width="8.28515625" customWidth="1"/>
    <col min="45" max="45" width="7.42578125" customWidth="1"/>
    <col min="46" max="46" width="7.140625" customWidth="1"/>
    <col min="47" max="47" width="7" customWidth="1"/>
    <col min="48" max="48" width="8.28515625" customWidth="1"/>
    <col min="49" max="49" width="6.28515625" customWidth="1"/>
    <col min="50" max="50" width="8.28515625" customWidth="1"/>
    <col min="51" max="51" width="7" customWidth="1"/>
    <col min="52" max="52" width="6.7109375" customWidth="1"/>
    <col min="53" max="53" width="7" customWidth="1"/>
    <col min="54" max="54" width="8.85546875" customWidth="1"/>
    <col min="55" max="55" width="1.140625" customWidth="1"/>
  </cols>
  <sheetData>
    <row r="1" spans="1:55" ht="18" customHeight="1" x14ac:dyDescent="0.2">
      <c r="B1" s="8" t="s">
        <v>2</v>
      </c>
      <c r="C1" s="246" t="s">
        <v>88</v>
      </c>
      <c r="D1" s="247"/>
      <c r="E1" s="247"/>
      <c r="F1" s="247"/>
      <c r="G1" s="247"/>
      <c r="H1" s="247"/>
      <c r="I1" s="247"/>
      <c r="J1" s="247"/>
      <c r="K1" s="247"/>
      <c r="L1" s="247"/>
      <c r="M1" s="247"/>
      <c r="N1" s="248"/>
      <c r="O1" s="16"/>
      <c r="P1" s="7"/>
      <c r="Q1" s="57" t="s">
        <v>21</v>
      </c>
    </row>
    <row r="2" spans="1:55" ht="18" customHeight="1" x14ac:dyDescent="0.2">
      <c r="B2" s="8" t="s">
        <v>3</v>
      </c>
      <c r="C2" s="246" t="s">
        <v>46</v>
      </c>
      <c r="D2" s="247"/>
      <c r="E2" s="247"/>
      <c r="F2" s="247"/>
      <c r="G2" s="247"/>
      <c r="H2" s="247"/>
      <c r="I2" s="247"/>
      <c r="J2" s="247"/>
      <c r="K2" s="247"/>
      <c r="L2" s="247"/>
      <c r="M2" s="247"/>
      <c r="N2" s="248"/>
      <c r="O2" s="16"/>
      <c r="P2" s="7"/>
    </row>
    <row r="3" spans="1:55"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5"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0</v>
      </c>
      <c r="AG4" s="12">
        <f>COUNTIF(L:L,"Basis")</f>
        <v>0</v>
      </c>
      <c r="AH4" s="12">
        <f>COUNTIF(O:O,"Basis")</f>
        <v>0</v>
      </c>
    </row>
    <row r="5" spans="1:55" ht="12" customHeight="1" x14ac:dyDescent="0.15">
      <c r="B5" s="8" t="s">
        <v>5</v>
      </c>
      <c r="C5" s="69">
        <v>260</v>
      </c>
      <c r="D5" s="13"/>
      <c r="E5" s="13"/>
      <c r="F5" s="13"/>
      <c r="G5" s="16"/>
      <c r="H5" s="7"/>
      <c r="I5" s="41"/>
      <c r="J5" s="42"/>
      <c r="K5" s="7"/>
      <c r="L5" s="6"/>
      <c r="M5" s="7"/>
      <c r="N5" s="7"/>
      <c r="O5" s="16"/>
      <c r="P5" s="7"/>
      <c r="U5" s="12">
        <f>COUNTIF(G:G,"V")</f>
        <v>1</v>
      </c>
      <c r="V5" s="12">
        <f>COUNTIF(L:L,"Breedte")</f>
        <v>0</v>
      </c>
      <c r="W5" s="12">
        <f>COUNTIF(O:O,"Breedte")</f>
        <v>0</v>
      </c>
      <c r="AF5" s="12">
        <f>COUNTIF(I:I,"D")</f>
        <v>0</v>
      </c>
      <c r="AG5" s="12">
        <f>COUNTIF(L:L,"Breedte")</f>
        <v>0</v>
      </c>
      <c r="AH5" s="12">
        <f>COUNTIF(O:O,"Breedte")</f>
        <v>0</v>
      </c>
    </row>
    <row r="6" spans="1:55"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5" ht="21.75" thickBot="1" x14ac:dyDescent="0.2">
      <c r="A7" s="23"/>
      <c r="B7" s="23" t="s">
        <v>0</v>
      </c>
      <c r="C7" s="24" t="s">
        <v>10</v>
      </c>
      <c r="D7" s="24" t="s">
        <v>1</v>
      </c>
      <c r="E7" s="24" t="s">
        <v>41</v>
      </c>
      <c r="F7" s="24"/>
      <c r="G7" s="24" t="s">
        <v>32</v>
      </c>
      <c r="H7" s="25" t="s">
        <v>11</v>
      </c>
      <c r="I7" s="24" t="s">
        <v>33</v>
      </c>
      <c r="J7" s="25" t="s">
        <v>11</v>
      </c>
      <c r="K7" s="25" t="s">
        <v>12</v>
      </c>
      <c r="L7" s="23" t="s">
        <v>13</v>
      </c>
      <c r="M7" s="25" t="s">
        <v>14</v>
      </c>
      <c r="N7" s="25" t="s">
        <v>15</v>
      </c>
      <c r="O7" s="24" t="s">
        <v>34</v>
      </c>
      <c r="P7" s="25" t="s">
        <v>16</v>
      </c>
      <c r="Y7" s="12">
        <v>1</v>
      </c>
      <c r="Z7" s="12">
        <v>1</v>
      </c>
      <c r="AA7" s="12">
        <v>1</v>
      </c>
      <c r="AB7" s="12">
        <v>1</v>
      </c>
      <c r="AJ7" s="12">
        <v>1</v>
      </c>
      <c r="AK7" s="12">
        <v>1</v>
      </c>
      <c r="AL7" s="12">
        <v>1</v>
      </c>
      <c r="AM7" s="12">
        <v>1</v>
      </c>
      <c r="AQ7" s="93" t="s">
        <v>92</v>
      </c>
    </row>
    <row r="8" spans="1:55" ht="12" customHeight="1" thickTop="1" x14ac:dyDescent="0.25">
      <c r="A8" s="5">
        <f t="shared" ref="A8:A71" si="0">IF(I8="A",25,IF(I8="B",25,IF(I8="C",25,IF(I8="D",15,IF(I8="E",10,0)))))</f>
        <v>0</v>
      </c>
      <c r="B8" s="5">
        <f t="shared" ref="B8:B71" si="1">IF(G8="I",20,IF(G8="II",20,IF(G8="III",20,IF(G8="IV",20,IF(G8="V",20,0)))))</f>
        <v>0</v>
      </c>
      <c r="C8" s="14">
        <f>C5</f>
        <v>260</v>
      </c>
      <c r="F8" s="242">
        <f>VLOOKUP(C8,Blad1!$A:$E,5,0)</f>
        <v>230</v>
      </c>
      <c r="G8" s="67" t="str">
        <f>IF(C8=205,"I",IF(C8=189,"II",IF(C8=175,"III",IF(C8=159,"IV",IF(C8=31,"V","")))))</f>
        <v/>
      </c>
      <c r="H8" s="4" t="str">
        <f>IF(G8="I",$K8,IF(G8="II",$K8-SUM(H7:H$8),IF(G8="III",$K8-SUM(H7:H$8),IF(G8="IV",$K8-SUM(H7:H$8),IF(G8="V",1-SUM(H7:H$8)," ")))))</f>
        <v xml:space="preserve"> </v>
      </c>
      <c r="I8" s="68" t="str">
        <f t="shared" ref="I8:I71" si="2">IF(C8=67,"A",IF(C8=57,"B",IF(C8=47,"C",IF(C8=38,"D",IF(C8=0,"E","")))))</f>
        <v/>
      </c>
      <c r="J8" s="43" t="str">
        <f>IF(I8="A",$K8,IF(I8="B",$K8-SUM(J7:J$8),IF(I8="C",$K8-SUM(J7:J$8),IF(I8="D",$K8-SUM(J7:J$8),IF(I8="E",1-SUM(J7:J$8)," ")))))</f>
        <v xml:space="preserve"> </v>
      </c>
      <c r="K8" s="1">
        <f>IF(C$4=0,0,(SUM(D$8:D8)/C$4))</f>
        <v>0</v>
      </c>
      <c r="L8" s="9" t="str">
        <f t="shared" ref="L8:L71" si="3">IF(U8=2,"Plus",IF(W8=2,"Basis",IF(X8=2,"Breedte"," ")))</f>
        <v xml:space="preserve"> </v>
      </c>
      <c r="M8" s="2" t="str">
        <f>IF(U8=2,K8,IF(W8=2,K8-SUM(M7:M$8),IF(X8=2,K8-SUM(M7:M$8),IF(X7=2,1-SUM(M7:M$8)," "))))</f>
        <v xml:space="preserve"> </v>
      </c>
      <c r="N8" s="1" t="str">
        <f t="shared" ref="N8:N71" si="4">IF(OR(O8="Plus",O8="Basis",O8="Breedte"),K8," ")</f>
        <v xml:space="preserve"> </v>
      </c>
      <c r="P8" s="3" t="str">
        <f>IF(O8="Plus",$K8,IF(O8="Basis",$K8-SUM(P7:P$8),IF(O8="Breedte",$K8-SUM(P7:P$8),IF(O7="Breedte",1-SUM(P7:P$8)," "))))</f>
        <v xml:space="preserve"> </v>
      </c>
      <c r="Q8" s="59" t="str">
        <f>CONCATENATE(IF(E8=0,"",CONCATENATE(E8,"; ")))</f>
        <v/>
      </c>
      <c r="R8" s="180">
        <f>F8</f>
        <v>230</v>
      </c>
      <c r="S8" s="12">
        <f t="shared" ref="S8:S71" si="5">C8</f>
        <v>260</v>
      </c>
      <c r="T8" s="18">
        <f t="shared" ref="T8:T71" si="6">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 t="shared" ref="Y8:Y71" si="7">IF(D8=0,1,ABS(K8-0.2))</f>
        <v>1</v>
      </c>
      <c r="Z8" s="12">
        <f t="shared" ref="Z8:Z71" si="8">IF(D8=0,1,ABS(K8-0.5))</f>
        <v>1</v>
      </c>
      <c r="AA8" s="12">
        <f t="shared" ref="AA8:AA71" si="9">IF(D8=0,1,ABS(K8-0.8))</f>
        <v>1</v>
      </c>
      <c r="AB8" s="12">
        <f t="shared" ref="AB8:AB71" si="10">IF(D8=0,1,ABS(K8-1))</f>
        <v>1</v>
      </c>
      <c r="AD8" s="12">
        <f t="shared" ref="AD8:AD71" si="11">S8</f>
        <v>260</v>
      </c>
      <c r="AE8" s="18">
        <f t="shared" ref="AE8:AE71" si="12">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 t="shared" ref="AJ8:AJ71" si="13">IF(AE8=0,1,ABS(AH8-0.25))</f>
        <v>1</v>
      </c>
      <c r="AK8" s="12">
        <f t="shared" ref="AK8:AK71" si="14">IF(T8=0,1,ABS(W8-0.5))</f>
        <v>1</v>
      </c>
      <c r="AL8" s="12">
        <f t="shared" ref="AL8:AL71" si="15">IF(T8=0,1,ABS(W8-0.75))</f>
        <v>1</v>
      </c>
      <c r="AM8" s="12">
        <f t="shared" ref="AM8:AM71" si="16">IF(T8=0,1,ABS(W8-0.9))</f>
        <v>1</v>
      </c>
      <c r="AQ8" s="27" t="s">
        <v>6</v>
      </c>
      <c r="AR8" s="28"/>
      <c r="AS8" s="28" t="s">
        <v>7</v>
      </c>
      <c r="AT8" s="28"/>
      <c r="AU8" s="28"/>
      <c r="AV8" s="29"/>
      <c r="AW8" s="71"/>
    </row>
    <row r="9" spans="1:55" ht="12" customHeight="1" x14ac:dyDescent="0.25">
      <c r="A9" s="5">
        <f t="shared" si="0"/>
        <v>0</v>
      </c>
      <c r="B9" s="5">
        <f t="shared" si="1"/>
        <v>0</v>
      </c>
      <c r="C9" s="14">
        <f t="shared" ref="C9:C72" si="17">C8-1</f>
        <v>259</v>
      </c>
      <c r="E9" s="56"/>
      <c r="F9" s="242">
        <f>VLOOKUP(C9,Blad1!$A:$E,5,0)</f>
        <v>230</v>
      </c>
      <c r="G9" s="67" t="str">
        <f t="shared" ref="G9:G72" si="18">IF(C9=205,"I",IF(C9=189,"II",IF(C9=175,"III",IF(C9=159,"IV",IF(C9=31,"V","")))))</f>
        <v/>
      </c>
      <c r="H9" s="4" t="str">
        <f>IF(G9="I",$K9,IF(G9="II",$K9-SUM(H8:H$8),IF(G9="III",$K9-SUM(H8:H$8),IF(G9="IV",$K9-SUM(H8:H$8),IF(G9="V",1-SUM(H8:H$8)," ")))))</f>
        <v xml:space="preserve"> </v>
      </c>
      <c r="I9" s="68" t="str">
        <f t="shared" si="2"/>
        <v/>
      </c>
      <c r="J9" s="43" t="str">
        <f>IF(I9="A",$K9,IF(I9="B",$K9-SUM(J8:J$8),IF(I9="C",$K9-SUM(J8:J$8),IF(I9="D",$K9-SUM(J8:J$8),IF(I9="E",1-SUM(J8:J$8)," ")))))</f>
        <v xml:space="preserve"> </v>
      </c>
      <c r="K9" s="1">
        <f>IF(C$4=0,0,(SUM(D$8:D9)/C$4))</f>
        <v>0</v>
      </c>
      <c r="L9" s="9" t="str">
        <f t="shared" si="3"/>
        <v xml:space="preserve"> </v>
      </c>
      <c r="M9" s="2" t="str">
        <f>IF(U9=2,K9,IF(W9=2,K9-SUM(M8:M$8),IF(X9=2,K9-SUM(M8:M$8),IF(X8=2,1-SUM(M8:M$8)," "))))</f>
        <v xml:space="preserve"> </v>
      </c>
      <c r="N9" s="1" t="str">
        <f t="shared" si="4"/>
        <v xml:space="preserve"> </v>
      </c>
      <c r="P9" s="3" t="str">
        <f>IF(O9="Plus",$K9,IF(O9="Basis",$K9-SUM(P8:P$8),IF(O9="Breedte",$K9-SUM(P8:P$8),IF(O8="Breedte",1-SUM(P8:P$8)," "))))</f>
        <v xml:space="preserve"> </v>
      </c>
      <c r="Q9" s="57" t="str">
        <f t="shared" ref="Q9:Q72" si="19">IF(L8="plus",IF(E9=0,"",CONCATENATE(E9,", ")),IF(L8="basis",IF(E9=0,"",CONCATENATE(E9,", ")),CONCATENATE(Q8,IF(E9=0,"",CONCATENATE(E9,", ")))))</f>
        <v/>
      </c>
      <c r="R9" s="180">
        <f t="shared" ref="R9:R72" si="20">F9</f>
        <v>230</v>
      </c>
      <c r="S9" s="12">
        <f t="shared" si="5"/>
        <v>259</v>
      </c>
      <c r="T9" s="18">
        <f t="shared" si="6"/>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si="7"/>
        <v>1</v>
      </c>
      <c r="Z9" s="12">
        <f t="shared" si="8"/>
        <v>1</v>
      </c>
      <c r="AA9" s="12">
        <f t="shared" si="9"/>
        <v>1</v>
      </c>
      <c r="AB9" s="12">
        <f t="shared" si="10"/>
        <v>1</v>
      </c>
      <c r="AD9" s="12">
        <f t="shared" si="11"/>
        <v>259</v>
      </c>
      <c r="AE9" s="18">
        <f t="shared" si="12"/>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si="13"/>
        <v>1</v>
      </c>
      <c r="AK9" s="12">
        <f t="shared" si="14"/>
        <v>1</v>
      </c>
      <c r="AL9" s="12">
        <f t="shared" si="15"/>
        <v>1</v>
      </c>
      <c r="AM9" s="12">
        <f t="shared" si="16"/>
        <v>1</v>
      </c>
      <c r="AQ9" s="30"/>
      <c r="AR9" s="31"/>
      <c r="AS9" s="32" t="s">
        <v>17</v>
      </c>
      <c r="AT9" s="32" t="s">
        <v>18</v>
      </c>
      <c r="AU9" s="32" t="s">
        <v>19</v>
      </c>
      <c r="AV9" s="33" t="s">
        <v>20</v>
      </c>
      <c r="AW9" s="71"/>
    </row>
    <row r="10" spans="1:55" ht="12" customHeight="1" x14ac:dyDescent="0.25">
      <c r="A10" s="5">
        <f t="shared" si="0"/>
        <v>0</v>
      </c>
      <c r="B10" s="5">
        <f t="shared" si="1"/>
        <v>0</v>
      </c>
      <c r="C10" s="14">
        <f t="shared" si="17"/>
        <v>258</v>
      </c>
      <c r="E10" s="56"/>
      <c r="F10" s="242">
        <f>VLOOKUP(C10,Blad1!$A:$E,5,0)</f>
        <v>230</v>
      </c>
      <c r="G10" s="67" t="str">
        <f t="shared" si="18"/>
        <v/>
      </c>
      <c r="H10" s="4" t="str">
        <f>IF(G10="I",$K10,IF(G10="II",$K10-SUM(H$8:H9),IF(G10="III",$K10-SUM(H$8:H9),IF(G10="IV",$K10-SUM(H$8:H9),IF(G10="V",1-SUM(H$8:H9)," ")))))</f>
        <v xml:space="preserve"> </v>
      </c>
      <c r="I10" s="68" t="str">
        <f t="shared" si="2"/>
        <v/>
      </c>
      <c r="J10" s="43" t="str">
        <f>IF(I10="A",$K10,IF(I10="B",$K10-SUM(J$8:J9),IF(I10="C",$K10-SUM(J$8:J9),IF(I10="D",$K10-SUM(J$8:J9),IF(I10="E",1-SUM(J$8:J9)," ")))))</f>
        <v xml:space="preserve"> </v>
      </c>
      <c r="K10" s="1">
        <f>IF(C$4=0,0,(SUM(D$8:D10)/C$4))</f>
        <v>0</v>
      </c>
      <c r="L10" s="9" t="str">
        <f t="shared" si="3"/>
        <v xml:space="preserve"> </v>
      </c>
      <c r="M10" s="2" t="str">
        <f>IF(U10=2,K10,IF(W10=2,K10-SUM(M$8:M9),IF(X10=2,K10-SUM(M$8:M9),IF(X9=2,1-SUM(M$8:M9)," "))))</f>
        <v xml:space="preserve"> </v>
      </c>
      <c r="N10" s="1" t="str">
        <f t="shared" si="4"/>
        <v xml:space="preserve"> </v>
      </c>
      <c r="P10" s="3" t="str">
        <f>IF(O10="Plus",$K10,IF(O10="Basis",$K10-SUM(P$8:P9),IF(O10="Breedte",$K10-SUM(P$8:P9),IF(O9="Breedte",1-SUM(P$8:P9)," "))))</f>
        <v xml:space="preserve"> </v>
      </c>
      <c r="Q10" s="57" t="str">
        <f t="shared" si="19"/>
        <v/>
      </c>
      <c r="R10" s="180">
        <f t="shared" si="20"/>
        <v>230</v>
      </c>
      <c r="S10" s="12">
        <f t="shared" si="5"/>
        <v>258</v>
      </c>
      <c r="T10" s="18">
        <f t="shared" si="6"/>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7"/>
        <v>1</v>
      </c>
      <c r="Z10" s="12">
        <f t="shared" si="8"/>
        <v>1</v>
      </c>
      <c r="AA10" s="12">
        <f t="shared" si="9"/>
        <v>1</v>
      </c>
      <c r="AB10" s="12">
        <f t="shared" si="10"/>
        <v>1</v>
      </c>
      <c r="AD10" s="12">
        <f t="shared" si="11"/>
        <v>258</v>
      </c>
      <c r="AE10" s="18">
        <f t="shared" si="12"/>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3"/>
        <v>1</v>
      </c>
      <c r="AK10" s="12">
        <f t="shared" si="14"/>
        <v>1</v>
      </c>
      <c r="AL10" s="12">
        <f t="shared" si="15"/>
        <v>1</v>
      </c>
      <c r="AM10" s="12">
        <f t="shared" si="16"/>
        <v>1</v>
      </c>
      <c r="AQ10" s="49" t="s">
        <v>26</v>
      </c>
      <c r="AR10" s="50">
        <v>0.2</v>
      </c>
      <c r="AS10" s="145">
        <f>IF($U3=0,0,VLOOKUP("I",$G:$S,13,FALSE))</f>
        <v>205</v>
      </c>
      <c r="AT10" s="145">
        <f>AU10*AT$14</f>
        <v>0</v>
      </c>
      <c r="AU10" s="146">
        <f>AV10</f>
        <v>0</v>
      </c>
      <c r="AV10" s="149">
        <f>IF($U3=0,0,VLOOKUP("I",$G:$S,5,FALSE))</f>
        <v>0</v>
      </c>
      <c r="AW10" s="71"/>
      <c r="BC10" s="39">
        <f>AT5</f>
        <v>0</v>
      </c>
    </row>
    <row r="11" spans="1:55" ht="12" customHeight="1" x14ac:dyDescent="0.25">
      <c r="A11" s="5">
        <f t="shared" si="0"/>
        <v>0</v>
      </c>
      <c r="B11" s="5">
        <f t="shared" si="1"/>
        <v>0</v>
      </c>
      <c r="C11" s="14">
        <f t="shared" si="17"/>
        <v>257</v>
      </c>
      <c r="F11" s="242">
        <f>VLOOKUP(C11,Blad1!$A:$E,5,0)</f>
        <v>230</v>
      </c>
      <c r="G11" s="67" t="str">
        <f t="shared" si="18"/>
        <v/>
      </c>
      <c r="H11" s="4" t="str">
        <f>IF(G11="I",$K11,IF(G11="II",$K11-SUM(H$8:H10),IF(G11="III",$K11-SUM(H$8:H10),IF(G11="IV",$K11-SUM(H$8:H10),IF(G11="V",1-SUM(H$8:H10)," ")))))</f>
        <v xml:space="preserve"> </v>
      </c>
      <c r="I11" s="68" t="str">
        <f t="shared" si="2"/>
        <v/>
      </c>
      <c r="J11" s="43" t="str">
        <f>IF(I11="A",$K11,IF(I11="B",$K11-SUM(J$8:J10),IF(I11="C",$K11-SUM(J$8:J10),IF(I11="D",$K11-SUM(J$8:J10),IF(I11="E",1-SUM(J$8:J10)," ")))))</f>
        <v xml:space="preserve"> </v>
      </c>
      <c r="K11" s="1">
        <f>IF(C$4=0,0,(SUM(D$8:D11)/C$4))</f>
        <v>0</v>
      </c>
      <c r="L11" s="9" t="str">
        <f t="shared" si="3"/>
        <v xml:space="preserve"> </v>
      </c>
      <c r="M11" s="2" t="str">
        <f>IF(U11=2,K11,IF(W11=2,K11-SUM(M$8:M10),IF(X11=2,K11-SUM(M$8:M10),IF(X10=2,1-SUM(M$8:M10)," "))))</f>
        <v xml:space="preserve"> </v>
      </c>
      <c r="N11" s="1" t="str">
        <f t="shared" si="4"/>
        <v xml:space="preserve"> </v>
      </c>
      <c r="P11" s="3" t="str">
        <f>IF(O11="Plus",$K11,IF(O11="Basis",$K11-SUM(P$8:P10),IF(O11="Breedte",$K11-SUM(P$8:P10),IF(O10="Breedte",1-SUM(P$8:P10)," "))))</f>
        <v xml:space="preserve"> </v>
      </c>
      <c r="Q11" s="57" t="str">
        <f t="shared" si="19"/>
        <v/>
      </c>
      <c r="R11" s="180">
        <f t="shared" si="20"/>
        <v>230</v>
      </c>
      <c r="S11" s="12">
        <f t="shared" si="5"/>
        <v>257</v>
      </c>
      <c r="T11" s="18">
        <f t="shared" si="6"/>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7"/>
        <v>1</v>
      </c>
      <c r="Z11" s="12">
        <f t="shared" si="8"/>
        <v>1</v>
      </c>
      <c r="AA11" s="12">
        <f t="shared" si="9"/>
        <v>1</v>
      </c>
      <c r="AB11" s="12">
        <f t="shared" si="10"/>
        <v>1</v>
      </c>
      <c r="AD11" s="12">
        <f t="shared" si="11"/>
        <v>257</v>
      </c>
      <c r="AE11" s="18">
        <f t="shared" si="12"/>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3"/>
        <v>1</v>
      </c>
      <c r="AK11" s="12">
        <f t="shared" si="14"/>
        <v>1</v>
      </c>
      <c r="AL11" s="12">
        <f t="shared" si="15"/>
        <v>1</v>
      </c>
      <c r="AM11" s="12">
        <f t="shared" si="16"/>
        <v>1</v>
      </c>
      <c r="AQ11" s="49" t="s">
        <v>30</v>
      </c>
      <c r="AR11" s="50">
        <v>0.6</v>
      </c>
      <c r="AS11" s="145">
        <f>IF($U4=0,0,VLOOKUP("IV",$G:$S,13,FALSE))</f>
        <v>159</v>
      </c>
      <c r="AT11" s="145">
        <f>AU11*AT$14</f>
        <v>0</v>
      </c>
      <c r="AU11" s="146">
        <f>AV11-AV10</f>
        <v>0</v>
      </c>
      <c r="AV11" s="149">
        <f>IF($U4=0,0,VLOOKUP("IV",$G:$S,5,FALSE))</f>
        <v>0</v>
      </c>
      <c r="AW11" s="71"/>
      <c r="BC11" s="39">
        <f>AT4</f>
        <v>0</v>
      </c>
    </row>
    <row r="12" spans="1:55" ht="12" customHeight="1" x14ac:dyDescent="0.25">
      <c r="A12" s="5">
        <f t="shared" si="0"/>
        <v>0</v>
      </c>
      <c r="B12" s="5">
        <f t="shared" si="1"/>
        <v>0</v>
      </c>
      <c r="C12" s="14">
        <f t="shared" si="17"/>
        <v>256</v>
      </c>
      <c r="F12" s="242">
        <f>VLOOKUP(C12,Blad1!$A:$E,5,0)</f>
        <v>230</v>
      </c>
      <c r="G12" s="67" t="str">
        <f t="shared" si="18"/>
        <v/>
      </c>
      <c r="H12" s="4" t="str">
        <f>IF(G12="I",$K12,IF(G12="II",$K12-SUM(H$8:H11),IF(G12="III",$K12-SUM(H$8:H11),IF(G12="IV",$K12-SUM(H$8:H11),IF(G12="V",1-SUM(H$8:H11)," ")))))</f>
        <v xml:space="preserve"> </v>
      </c>
      <c r="I12" s="68" t="str">
        <f t="shared" si="2"/>
        <v/>
      </c>
      <c r="J12" s="43" t="str">
        <f>IF(I12="A",$K12,IF(I12="B",$K12-SUM(J$8:J11),IF(I12="C",$K12-SUM(J$8:J11),IF(I12="D",$K12-SUM(J$8:J11),IF(I12="E",1-SUM(J$8:J11)," ")))))</f>
        <v xml:space="preserve"> </v>
      </c>
      <c r="K12" s="1">
        <f>IF(C$4=0,0,(SUM(D$8:D12)/C$4))</f>
        <v>0</v>
      </c>
      <c r="L12" s="9" t="str">
        <f t="shared" si="3"/>
        <v xml:space="preserve"> </v>
      </c>
      <c r="M12" s="2" t="str">
        <f>IF(U12=2,K12,IF(W12=2,K12-SUM(M$8:M11),IF(X12=2,K12-SUM(M$8:M11),IF(X11=2,1-SUM(M$8:M11)," "))))</f>
        <v xml:space="preserve"> </v>
      </c>
      <c r="N12" s="1" t="str">
        <f t="shared" si="4"/>
        <v xml:space="preserve"> </v>
      </c>
      <c r="P12" s="3" t="str">
        <f>IF(O12="Plus",$K12,IF(O12="Basis",$K12-SUM(P$8:P11),IF(O12="Breedte",$K12-SUM(P$8:P11),IF(O11="Breedte",1-SUM(P$8:P11)," "))))</f>
        <v xml:space="preserve"> </v>
      </c>
      <c r="Q12" s="57" t="str">
        <f t="shared" si="19"/>
        <v/>
      </c>
      <c r="R12" s="180">
        <f t="shared" si="20"/>
        <v>230</v>
      </c>
      <c r="S12" s="12">
        <f t="shared" si="5"/>
        <v>256</v>
      </c>
      <c r="T12" s="18">
        <f t="shared" si="6"/>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7"/>
        <v>1</v>
      </c>
      <c r="Z12" s="12">
        <f t="shared" si="8"/>
        <v>1</v>
      </c>
      <c r="AA12" s="12">
        <f t="shared" si="9"/>
        <v>1</v>
      </c>
      <c r="AB12" s="12">
        <f t="shared" si="10"/>
        <v>1</v>
      </c>
      <c r="AD12" s="12">
        <f t="shared" si="11"/>
        <v>256</v>
      </c>
      <c r="AE12" s="18">
        <f t="shared" si="12"/>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3"/>
        <v>1</v>
      </c>
      <c r="AK12" s="12">
        <f t="shared" si="14"/>
        <v>1</v>
      </c>
      <c r="AL12" s="12">
        <f t="shared" si="15"/>
        <v>1</v>
      </c>
      <c r="AM12" s="12">
        <f t="shared" si="16"/>
        <v>1</v>
      </c>
      <c r="AQ12" s="49" t="s">
        <v>29</v>
      </c>
      <c r="AR12" s="50">
        <v>0.2</v>
      </c>
      <c r="AS12" s="145">
        <f>IF($U5=0,0,VLOOKUP("V",$G:$S,13,FALSE))</f>
        <v>0</v>
      </c>
      <c r="AT12" s="145">
        <f>AU12*AT$14</f>
        <v>0</v>
      </c>
      <c r="AU12" s="146">
        <f>AV12-AV11</f>
        <v>0</v>
      </c>
      <c r="AV12" s="149">
        <f>IF($U5=0,0,VLOOKUP("V",$G:$S,5,FALSE))</f>
        <v>0</v>
      </c>
      <c r="AW12" s="71"/>
      <c r="BC12" s="39">
        <f>AT3</f>
        <v>0</v>
      </c>
    </row>
    <row r="13" spans="1:55" ht="12" customHeight="1" x14ac:dyDescent="0.25">
      <c r="A13" s="5">
        <f t="shared" si="0"/>
        <v>0</v>
      </c>
      <c r="B13" s="5">
        <f t="shared" si="1"/>
        <v>0</v>
      </c>
      <c r="C13" s="14">
        <f t="shared" si="17"/>
        <v>255</v>
      </c>
      <c r="F13" s="242">
        <f>VLOOKUP(C13,Blad1!$A:$E,5,0)</f>
        <v>230</v>
      </c>
      <c r="G13" s="67" t="str">
        <f t="shared" si="18"/>
        <v/>
      </c>
      <c r="H13" s="4" t="str">
        <f>IF(G13="I",$K13,IF(G13="II",$K13-SUM(H$8:H12),IF(G13="III",$K13-SUM(H$8:H12),IF(G13="IV",$K13-SUM(H$8:H12),IF(G13="V",1-SUM(H$8:H12)," ")))))</f>
        <v xml:space="preserve"> </v>
      </c>
      <c r="I13" s="68" t="str">
        <f t="shared" si="2"/>
        <v/>
      </c>
      <c r="J13" s="43" t="str">
        <f>IF(I13="A",$K13,IF(I13="B",$K13-SUM(J$8:J12),IF(I13="C",$K13-SUM(J$8:J12),IF(I13="D",$K13-SUM(J$8:J12),IF(I13="E",1-SUM(J$8:J12)," ")))))</f>
        <v xml:space="preserve"> </v>
      </c>
      <c r="K13" s="1">
        <f>IF(C$4=0,0,(SUM(D$8:D13)/C$4))</f>
        <v>0</v>
      </c>
      <c r="L13" s="9" t="str">
        <f t="shared" si="3"/>
        <v xml:space="preserve"> </v>
      </c>
      <c r="M13" s="2" t="str">
        <f>IF(U13=2,K13,IF(W13=2,K13-SUM(M$8:M12),IF(X13=2,K13-SUM(M$8:M12),IF(X12=2,1-SUM(M$8:M12)," "))))</f>
        <v xml:space="preserve"> </v>
      </c>
      <c r="N13" s="1" t="str">
        <f t="shared" si="4"/>
        <v xml:space="preserve"> </v>
      </c>
      <c r="P13" s="3" t="str">
        <f>IF(O13="Plus",$K13,IF(O13="Basis",$K13-SUM(P$8:P12),IF(O13="Breedte",$K13-SUM(P$8:P12),IF(O12="Breedte",1-SUM(P$8:P12)," "))))</f>
        <v xml:space="preserve"> </v>
      </c>
      <c r="Q13" s="57" t="str">
        <f t="shared" si="19"/>
        <v/>
      </c>
      <c r="R13" s="180">
        <f t="shared" si="20"/>
        <v>230</v>
      </c>
      <c r="S13" s="12">
        <f t="shared" si="5"/>
        <v>255</v>
      </c>
      <c r="T13" s="18">
        <f t="shared" si="6"/>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7"/>
        <v>1</v>
      </c>
      <c r="Z13" s="12">
        <f t="shared" si="8"/>
        <v>1</v>
      </c>
      <c r="AA13" s="12">
        <f t="shared" si="9"/>
        <v>1</v>
      </c>
      <c r="AB13" s="12">
        <f t="shared" si="10"/>
        <v>1</v>
      </c>
      <c r="AD13" s="12">
        <f t="shared" si="11"/>
        <v>255</v>
      </c>
      <c r="AE13" s="18">
        <f t="shared" si="12"/>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3"/>
        <v>1</v>
      </c>
      <c r="AK13" s="12">
        <f t="shared" si="14"/>
        <v>1</v>
      </c>
      <c r="AL13" s="12">
        <f t="shared" si="15"/>
        <v>1</v>
      </c>
      <c r="AM13" s="12">
        <f t="shared" si="16"/>
        <v>1</v>
      </c>
      <c r="AQ13" s="49"/>
      <c r="AR13" s="50"/>
      <c r="AS13" s="145"/>
      <c r="AT13" s="145"/>
      <c r="AU13" s="146"/>
      <c r="AV13" s="149">
        <f>IF(SUM(AT10:AT12)&lt;AT14,1,0)</f>
        <v>0</v>
      </c>
      <c r="AW13" s="71"/>
      <c r="BC13" s="39">
        <f>AT2</f>
        <v>0</v>
      </c>
    </row>
    <row r="14" spans="1:55" ht="12" customHeight="1" thickBot="1" x14ac:dyDescent="0.3">
      <c r="A14" s="5">
        <f t="shared" si="0"/>
        <v>0</v>
      </c>
      <c r="B14" s="5">
        <f t="shared" si="1"/>
        <v>0</v>
      </c>
      <c r="C14" s="14">
        <f t="shared" si="17"/>
        <v>254</v>
      </c>
      <c r="E14" s="56"/>
      <c r="F14" s="242">
        <f>VLOOKUP(C14,Blad1!$A:$E,5,0)</f>
        <v>230</v>
      </c>
      <c r="G14" s="67" t="str">
        <f t="shared" si="18"/>
        <v/>
      </c>
      <c r="H14" s="4" t="str">
        <f>IF(G14="I",$K14,IF(G14="II",$K14-SUM(H$8:H13),IF(G14="III",$K14-SUM(H$8:H13),IF(G14="IV",$K14-SUM(H$8:H13),IF(G14="V",1-SUM(H$8:H13)," ")))))</f>
        <v xml:space="preserve"> </v>
      </c>
      <c r="I14" s="68" t="str">
        <f t="shared" si="2"/>
        <v/>
      </c>
      <c r="J14" s="43" t="str">
        <f>IF(I14="A",$K14,IF(I14="B",$K14-SUM(J$8:J13),IF(I14="C",$K14-SUM(J$8:J13),IF(I14="D",$K14-SUM(J$8:J13),IF(I14="E",1-SUM(J$8:J13)," ")))))</f>
        <v xml:space="preserve"> </v>
      </c>
      <c r="K14" s="1">
        <f>IF(C$4=0,0,(SUM(D$8:D14)/C$4))</f>
        <v>0</v>
      </c>
      <c r="L14" s="9" t="str">
        <f t="shared" si="3"/>
        <v xml:space="preserve"> </v>
      </c>
      <c r="M14" s="2" t="str">
        <f>IF(U14=2,K14,IF(W14=2,K14-SUM(M$8:M13),IF(X14=2,K14-SUM(M$8:M13),IF(X13=2,1-SUM(M$8:M13)," "))))</f>
        <v xml:space="preserve"> </v>
      </c>
      <c r="N14" s="1" t="str">
        <f t="shared" si="4"/>
        <v xml:space="preserve"> </v>
      </c>
      <c r="P14" s="3" t="str">
        <f>IF(O14="Plus",$K14,IF(O14="Basis",$K14-SUM(P$8:P13),IF(O14="Breedte",$K14-SUM(P$8:P13),IF(O13="Breedte",1-SUM(P$8:P13)," "))))</f>
        <v xml:space="preserve"> </v>
      </c>
      <c r="Q14" s="57" t="str">
        <f t="shared" si="19"/>
        <v/>
      </c>
      <c r="R14" s="180">
        <f t="shared" si="20"/>
        <v>230</v>
      </c>
      <c r="S14" s="12">
        <f t="shared" si="5"/>
        <v>254</v>
      </c>
      <c r="T14" s="18">
        <f t="shared" si="6"/>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7"/>
        <v>1</v>
      </c>
      <c r="Z14" s="12">
        <f t="shared" si="8"/>
        <v>1</v>
      </c>
      <c r="AA14" s="12">
        <f t="shared" si="9"/>
        <v>1</v>
      </c>
      <c r="AB14" s="12">
        <f t="shared" si="10"/>
        <v>1</v>
      </c>
      <c r="AD14" s="12">
        <f t="shared" si="11"/>
        <v>254</v>
      </c>
      <c r="AE14" s="18">
        <f t="shared" si="12"/>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3"/>
        <v>1</v>
      </c>
      <c r="AK14" s="12">
        <f t="shared" si="14"/>
        <v>1</v>
      </c>
      <c r="AL14" s="12">
        <f t="shared" si="15"/>
        <v>1</v>
      </c>
      <c r="AM14" s="12">
        <f t="shared" si="16"/>
        <v>1</v>
      </c>
      <c r="AQ14" s="34"/>
      <c r="AR14" s="35"/>
      <c r="AS14" s="147"/>
      <c r="AT14" s="148">
        <f>$C$4</f>
        <v>0</v>
      </c>
      <c r="AU14" s="147"/>
      <c r="AV14" s="150"/>
      <c r="AW14" s="71"/>
    </row>
    <row r="15" spans="1:55" ht="12" customHeight="1" thickTop="1" thickBot="1" x14ac:dyDescent="0.3">
      <c r="A15" s="5">
        <f t="shared" si="0"/>
        <v>0</v>
      </c>
      <c r="B15" s="5">
        <f t="shared" si="1"/>
        <v>0</v>
      </c>
      <c r="C15" s="14">
        <f t="shared" si="17"/>
        <v>253</v>
      </c>
      <c r="F15" s="242">
        <f>VLOOKUP(C15,Blad1!$A:$E,5,0)</f>
        <v>230</v>
      </c>
      <c r="G15" s="67" t="str">
        <f t="shared" si="18"/>
        <v/>
      </c>
      <c r="H15" s="4" t="str">
        <f>IF(G15="I",$K15,IF(G15="II",$K15-SUM(H$8:H14),IF(G15="III",$K15-SUM(H$8:H14),IF(G15="IV",$K15-SUM(H$8:H14),IF(G15="V",1-SUM(H$8:H14)," ")))))</f>
        <v xml:space="preserve"> </v>
      </c>
      <c r="I15" s="68" t="str">
        <f t="shared" si="2"/>
        <v/>
      </c>
      <c r="J15" s="43" t="str">
        <f>IF(I15="A",$K15,IF(I15="B",$K15-SUM(J$8:J14),IF(I15="C",$K15-SUM(J$8:J14),IF(I15="D",$K15-SUM(J$8:J14),IF(I15="E",1-SUM(J$8:J14)," ")))))</f>
        <v xml:space="preserve"> </v>
      </c>
      <c r="K15" s="1">
        <f>IF(C$4=0,0,(SUM(D$8:D15)/C$4))</f>
        <v>0</v>
      </c>
      <c r="L15" s="9" t="str">
        <f t="shared" si="3"/>
        <v xml:space="preserve"> </v>
      </c>
      <c r="M15" s="2" t="str">
        <f>IF(U15=2,K15,IF(W15=2,K15-SUM(M$8:M14),IF(X15=2,K15-SUM(M$8:M14),IF(X14=2,1-SUM(M$8:M14)," "))))</f>
        <v xml:space="preserve"> </v>
      </c>
      <c r="N15" s="1" t="str">
        <f t="shared" si="4"/>
        <v xml:space="preserve"> </v>
      </c>
      <c r="P15" s="3" t="str">
        <f>IF(O15="Plus",$K15,IF(O15="Basis",$K15-SUM(P$8:P14),IF(O15="Breedte",$K15-SUM(P$8:P14),IF(O14="Breedte",1-SUM(P$8:P14)," "))))</f>
        <v xml:space="preserve"> </v>
      </c>
      <c r="Q15" s="57" t="str">
        <f t="shared" si="19"/>
        <v/>
      </c>
      <c r="R15" s="180">
        <f t="shared" si="20"/>
        <v>230</v>
      </c>
      <c r="S15" s="12">
        <f t="shared" si="5"/>
        <v>253</v>
      </c>
      <c r="T15" s="18">
        <f t="shared" si="6"/>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7"/>
        <v>1</v>
      </c>
      <c r="Z15" s="12">
        <f t="shared" si="8"/>
        <v>1</v>
      </c>
      <c r="AA15" s="12">
        <f t="shared" si="9"/>
        <v>1</v>
      </c>
      <c r="AB15" s="12">
        <f t="shared" si="10"/>
        <v>1</v>
      </c>
      <c r="AD15" s="12">
        <f t="shared" si="11"/>
        <v>253</v>
      </c>
      <c r="AE15" s="18">
        <f t="shared" si="12"/>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3"/>
        <v>1</v>
      </c>
      <c r="AK15" s="12">
        <f t="shared" si="14"/>
        <v>1</v>
      </c>
      <c r="AL15" s="12">
        <f t="shared" si="15"/>
        <v>1</v>
      </c>
      <c r="AM15" s="12">
        <f t="shared" si="16"/>
        <v>1</v>
      </c>
      <c r="AV15" s="130"/>
      <c r="AW15" s="136"/>
      <c r="AX15" s="136"/>
    </row>
    <row r="16" spans="1:55" ht="12" customHeight="1" thickTop="1" thickBot="1" x14ac:dyDescent="0.3">
      <c r="A16" s="5">
        <f t="shared" si="0"/>
        <v>0</v>
      </c>
      <c r="B16" s="5">
        <f t="shared" si="1"/>
        <v>0</v>
      </c>
      <c r="C16" s="14">
        <f t="shared" si="17"/>
        <v>252</v>
      </c>
      <c r="E16" s="56"/>
      <c r="F16" s="242">
        <f>VLOOKUP(C16,Blad1!$A:$E,5,0)</f>
        <v>230</v>
      </c>
      <c r="G16" s="67" t="str">
        <f t="shared" si="18"/>
        <v/>
      </c>
      <c r="H16" s="4" t="str">
        <f>IF(G16="I",$K16,IF(G16="II",$K16-SUM(H$8:H15),IF(G16="III",$K16-SUM(H$8:H15),IF(G16="IV",$K16-SUM(H$8:H15),IF(G16="V",1-SUM(H$8:H15)," ")))))</f>
        <v xml:space="preserve"> </v>
      </c>
      <c r="I16" s="68" t="str">
        <f t="shared" si="2"/>
        <v/>
      </c>
      <c r="J16" s="43" t="str">
        <f>IF(I16="A",$K16,IF(I16="B",$K16-SUM(J$8:J15),IF(I16="C",$K16-SUM(J$8:J15),IF(I16="D",$K16-SUM(J$8:J15),IF(I16="E",1-SUM(J$8:J15)," ")))))</f>
        <v xml:space="preserve"> </v>
      </c>
      <c r="K16" s="1">
        <f>IF(C$4=0,0,(SUM(D$8:D16)/C$4))</f>
        <v>0</v>
      </c>
      <c r="L16" s="9" t="str">
        <f t="shared" si="3"/>
        <v xml:space="preserve"> </v>
      </c>
      <c r="M16" s="2" t="str">
        <f>IF(U16=2,K16,IF(W16=2,K16-SUM(M$8:M15),IF(X16=2,K16-SUM(M$8:M15),IF(X15=2,1-SUM(M$8:M15)," "))))</f>
        <v xml:space="preserve"> </v>
      </c>
      <c r="N16" s="1" t="str">
        <f t="shared" si="4"/>
        <v xml:space="preserve"> </v>
      </c>
      <c r="P16" s="3" t="str">
        <f>IF(O16="Plus",$K16,IF(O16="Basis",$K16-SUM(P$8:P15),IF(O16="Breedte",$K16-SUM(P$8:P15),IF(O15="Breedte",1-SUM(P$8:P15)," "))))</f>
        <v xml:space="preserve"> </v>
      </c>
      <c r="Q16" s="57" t="str">
        <f t="shared" si="19"/>
        <v/>
      </c>
      <c r="R16" s="180">
        <f t="shared" si="20"/>
        <v>230</v>
      </c>
      <c r="S16" s="12">
        <f t="shared" si="5"/>
        <v>252</v>
      </c>
      <c r="T16" s="18">
        <f t="shared" si="6"/>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7"/>
        <v>1</v>
      </c>
      <c r="Z16" s="12">
        <f t="shared" si="8"/>
        <v>1</v>
      </c>
      <c r="AA16" s="12">
        <f t="shared" si="9"/>
        <v>1</v>
      </c>
      <c r="AB16" s="12">
        <f t="shared" si="10"/>
        <v>1</v>
      </c>
      <c r="AD16" s="12">
        <f t="shared" si="11"/>
        <v>252</v>
      </c>
      <c r="AE16" s="18">
        <f t="shared" si="12"/>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3"/>
        <v>1</v>
      </c>
      <c r="AK16" s="12">
        <f t="shared" si="14"/>
        <v>1</v>
      </c>
      <c r="AL16" s="12">
        <f t="shared" si="15"/>
        <v>1</v>
      </c>
      <c r="AM16" s="12">
        <f t="shared" si="16"/>
        <v>1</v>
      </c>
      <c r="AP16" s="44"/>
      <c r="AQ16" s="27" t="s">
        <v>6</v>
      </c>
      <c r="AR16" s="28"/>
      <c r="AS16" s="28" t="s">
        <v>8</v>
      </c>
      <c r="AT16" s="28"/>
      <c r="AU16" s="28"/>
      <c r="AV16" s="51"/>
      <c r="AW16" s="141"/>
      <c r="AX16" s="132"/>
      <c r="AY16" s="28" t="s">
        <v>9</v>
      </c>
      <c r="AZ16" s="28"/>
      <c r="BA16" s="28"/>
      <c r="BB16" s="29"/>
    </row>
    <row r="17" spans="1:55" ht="12" customHeight="1" thickTop="1" x14ac:dyDescent="0.25">
      <c r="A17" s="5">
        <f t="shared" si="0"/>
        <v>0</v>
      </c>
      <c r="B17" s="5">
        <f t="shared" si="1"/>
        <v>0</v>
      </c>
      <c r="C17" s="14">
        <f t="shared" si="17"/>
        <v>251</v>
      </c>
      <c r="F17" s="242">
        <f>VLOOKUP(C17,Blad1!$A:$E,5,0)</f>
        <v>230</v>
      </c>
      <c r="G17" s="67" t="str">
        <f t="shared" si="18"/>
        <v/>
      </c>
      <c r="H17" s="4" t="str">
        <f>IF(G17="I",$K17,IF(G17="II",$K17-SUM(H$8:H16),IF(G17="III",$K17-SUM(H$8:H16),IF(G17="IV",$K17-SUM(H$8:H16),IF(G17="V",1-SUM(H$8:H16)," ")))))</f>
        <v xml:space="preserve"> </v>
      </c>
      <c r="I17" s="68" t="str">
        <f t="shared" si="2"/>
        <v/>
      </c>
      <c r="J17" s="43" t="str">
        <f>IF(I17="A",$K17,IF(I17="B",$K17-SUM(J$8:J16),IF(I17="C",$K17-SUM(J$8:J16),IF(I17="D",$K17-SUM(J$8:J16),IF(I17="E",1-SUM(J$8:J16)," ")))))</f>
        <v xml:space="preserve"> </v>
      </c>
      <c r="K17" s="1">
        <f>IF(C$4=0,0,(SUM(D$8:D17)/C$4))</f>
        <v>0</v>
      </c>
      <c r="L17" s="9" t="str">
        <f t="shared" si="3"/>
        <v xml:space="preserve"> </v>
      </c>
      <c r="M17" s="2" t="str">
        <f>IF(U17=2,K17,IF(W17=2,K17-SUM(M$8:M16),IF(X17=2,K17-SUM(M$8:M16),IF(X16=2,1-SUM(M$8:M16)," "))))</f>
        <v xml:space="preserve"> </v>
      </c>
      <c r="N17" s="1" t="str">
        <f t="shared" si="4"/>
        <v xml:space="preserve"> </v>
      </c>
      <c r="P17" s="3" t="str">
        <f>IF(O17="Plus",$K17,IF(O17="Basis",$K17-SUM(P$8:P16),IF(O17="Breedte",$K17-SUM(P$8:P16),IF(O16="Breedte",1-SUM(P$8:P16)," "))))</f>
        <v xml:space="preserve"> </v>
      </c>
      <c r="Q17" s="57" t="str">
        <f t="shared" si="19"/>
        <v/>
      </c>
      <c r="R17" s="180">
        <f t="shared" si="20"/>
        <v>230</v>
      </c>
      <c r="S17" s="12">
        <f t="shared" si="5"/>
        <v>251</v>
      </c>
      <c r="T17" s="18">
        <f t="shared" si="6"/>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7"/>
        <v>1</v>
      </c>
      <c r="Z17" s="12">
        <f t="shared" si="8"/>
        <v>1</v>
      </c>
      <c r="AA17" s="12">
        <f t="shared" si="9"/>
        <v>1</v>
      </c>
      <c r="AB17" s="12">
        <f t="shared" si="10"/>
        <v>1</v>
      </c>
      <c r="AD17" s="12">
        <f t="shared" si="11"/>
        <v>251</v>
      </c>
      <c r="AE17" s="18">
        <f t="shared" si="12"/>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3"/>
        <v>1</v>
      </c>
      <c r="AK17" s="12">
        <f t="shared" si="14"/>
        <v>1</v>
      </c>
      <c r="AL17" s="12">
        <f t="shared" si="15"/>
        <v>1</v>
      </c>
      <c r="AM17" s="12">
        <f t="shared" si="16"/>
        <v>1</v>
      </c>
      <c r="AP17" s="44"/>
      <c r="AQ17" s="30"/>
      <c r="AR17" s="31"/>
      <c r="AS17" s="32" t="s">
        <v>17</v>
      </c>
      <c r="AT17" s="32" t="s">
        <v>18</v>
      </c>
      <c r="AU17" s="32" t="s">
        <v>19</v>
      </c>
      <c r="AV17" s="138" t="s">
        <v>20</v>
      </c>
      <c r="AW17" s="139"/>
      <c r="AX17" s="139"/>
      <c r="AY17" s="32" t="s">
        <v>17</v>
      </c>
      <c r="AZ17" s="32" t="s">
        <v>31</v>
      </c>
      <c r="BA17" s="32" t="s">
        <v>19</v>
      </c>
      <c r="BB17" s="33" t="s">
        <v>20</v>
      </c>
    </row>
    <row r="18" spans="1:55" ht="12" customHeight="1" thickBot="1" x14ac:dyDescent="0.3">
      <c r="A18" s="5">
        <f t="shared" si="0"/>
        <v>0</v>
      </c>
      <c r="B18" s="5">
        <f t="shared" si="1"/>
        <v>0</v>
      </c>
      <c r="C18" s="14">
        <f t="shared" si="17"/>
        <v>250</v>
      </c>
      <c r="E18" s="56"/>
      <c r="F18" s="242">
        <f>VLOOKUP(C18,Blad1!$A:$E,5,0)</f>
        <v>230</v>
      </c>
      <c r="G18" s="67" t="str">
        <f t="shared" si="18"/>
        <v/>
      </c>
      <c r="H18" s="4" t="str">
        <f>IF(G18="I",$K18,IF(G18="II",$K18-SUM(H$8:H17),IF(G18="III",$K18-SUM(H$8:H17),IF(G18="IV",$K18-SUM(H$8:H17),IF(G18="V",1-SUM(H$8:H17)," ")))))</f>
        <v xml:space="preserve"> </v>
      </c>
      <c r="I18" s="68" t="str">
        <f t="shared" si="2"/>
        <v/>
      </c>
      <c r="J18" s="43" t="str">
        <f>IF(I18="A",$K18,IF(I18="B",$K18-SUM(J$8:J17),IF(I18="C",$K18-SUM(J$8:J17),IF(I18="D",$K18-SUM(J$8:J17),IF(I18="E",1-SUM(J$8:J17)," ")))))</f>
        <v xml:space="preserve"> </v>
      </c>
      <c r="K18" s="1">
        <f>IF(C$4=0,0,(SUM(D$8:D18)/C$4))</f>
        <v>0</v>
      </c>
      <c r="L18" s="9" t="str">
        <f t="shared" si="3"/>
        <v xml:space="preserve"> </v>
      </c>
      <c r="M18" s="2" t="str">
        <f>IF(U18=2,K18,IF(W18=2,K18-SUM(M$8:M17),IF(X18=2,K18-SUM(M$8:M17),IF(X17=2,1-SUM(M$8:M17)," "))))</f>
        <v xml:space="preserve"> </v>
      </c>
      <c r="N18" s="1" t="str">
        <f t="shared" si="4"/>
        <v xml:space="preserve"> </v>
      </c>
      <c r="P18" s="3" t="str">
        <f>IF(O18="Plus",$K18,IF(O18="Basis",$K18-SUM(P$8:P17),IF(O18="Breedte",$K18-SUM(P$8:P17),IF(O17="Breedte",1-SUM(P$8:P17)," "))))</f>
        <v xml:space="preserve"> </v>
      </c>
      <c r="Q18" s="57" t="str">
        <f t="shared" si="19"/>
        <v/>
      </c>
      <c r="R18" s="180">
        <f t="shared" si="20"/>
        <v>230</v>
      </c>
      <c r="S18" s="12">
        <f t="shared" si="5"/>
        <v>250</v>
      </c>
      <c r="T18" s="18">
        <f t="shared" si="6"/>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7"/>
        <v>1</v>
      </c>
      <c r="Z18" s="12">
        <f t="shared" si="8"/>
        <v>1</v>
      </c>
      <c r="AA18" s="12">
        <f t="shared" si="9"/>
        <v>1</v>
      </c>
      <c r="AB18" s="12">
        <f t="shared" si="10"/>
        <v>1</v>
      </c>
      <c r="AD18" s="12">
        <f t="shared" si="11"/>
        <v>250</v>
      </c>
      <c r="AE18" s="18">
        <f t="shared" si="12"/>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3"/>
        <v>1</v>
      </c>
      <c r="AK18" s="12">
        <f t="shared" si="14"/>
        <v>1</v>
      </c>
      <c r="AL18" s="12">
        <f t="shared" si="15"/>
        <v>1</v>
      </c>
      <c r="AM18" s="12">
        <f t="shared" si="16"/>
        <v>1</v>
      </c>
      <c r="AP18" s="44"/>
      <c r="AQ18" s="49" t="s">
        <v>24</v>
      </c>
      <c r="AR18" s="50">
        <v>0.2</v>
      </c>
      <c r="AS18" s="125">
        <f>IF($V3=0,0,VLOOKUP("Plus",$L:$T,8,FALSE))</f>
        <v>0</v>
      </c>
      <c r="AT18" s="19">
        <f>AU18*AT$22</f>
        <v>0</v>
      </c>
      <c r="AU18" s="20">
        <f>AV18</f>
        <v>0</v>
      </c>
      <c r="AV18" s="20">
        <f>IF($V3=0,0,VLOOKUP("Plus",$L:$T,9,FALSE))</f>
        <v>0</v>
      </c>
      <c r="AW18" s="131"/>
      <c r="AX18" s="132"/>
      <c r="AY18" s="46">
        <f>IF($W3=0,0,VLOOKUP("Plus",$O:$T,5,FALSE))</f>
        <v>0</v>
      </c>
      <c r="AZ18" s="47">
        <f>BA18*$AT$22</f>
        <v>0</v>
      </c>
      <c r="BA18" s="26">
        <f>BB18</f>
        <v>0</v>
      </c>
      <c r="BB18" s="22">
        <f>IF($W3=0,0,VLOOKUP("Plus",$O:$T,6,FALSE))</f>
        <v>0</v>
      </c>
      <c r="BC18" s="39"/>
    </row>
    <row r="19" spans="1:55" ht="12" customHeight="1" thickTop="1" thickBot="1" x14ac:dyDescent="0.3">
      <c r="A19" s="5">
        <f t="shared" si="0"/>
        <v>0</v>
      </c>
      <c r="B19" s="5">
        <f t="shared" si="1"/>
        <v>0</v>
      </c>
      <c r="C19" s="14">
        <f t="shared" si="17"/>
        <v>249</v>
      </c>
      <c r="F19" s="242">
        <f>VLOOKUP(C19,Blad1!$A:$E,5,0)</f>
        <v>230</v>
      </c>
      <c r="G19" s="67" t="str">
        <f t="shared" si="18"/>
        <v/>
      </c>
      <c r="H19" s="4" t="str">
        <f>IF(G19="I",$K19,IF(G19="II",$K19-SUM(H$8:H18),IF(G19="III",$K19-SUM(H$8:H18),IF(G19="IV",$K19-SUM(H$8:H18),IF(G19="V",1-SUM(H$8:H18)," ")))))</f>
        <v xml:space="preserve"> </v>
      </c>
      <c r="I19" s="68" t="str">
        <f t="shared" si="2"/>
        <v/>
      </c>
      <c r="J19" s="43" t="str">
        <f>IF(I19="A",$K19,IF(I19="B",$K19-SUM(J$8:J18),IF(I19="C",$K19-SUM(J$8:J18),IF(I19="D",$K19-SUM(J$8:J18),IF(I19="E",1-SUM(J$8:J18)," ")))))</f>
        <v xml:space="preserve"> </v>
      </c>
      <c r="K19" s="1">
        <f>IF(C$4=0,0,(SUM(D$8:D19)/C$4))</f>
        <v>0</v>
      </c>
      <c r="L19" s="9" t="str">
        <f t="shared" si="3"/>
        <v xml:space="preserve"> </v>
      </c>
      <c r="M19" s="2" t="str">
        <f>IF(U19=2,K19,IF(W19=2,K19-SUM(M$8:M18),IF(X19=2,K19-SUM(M$8:M18),IF(X18=2,1-SUM(M$8:M18)," "))))</f>
        <v xml:space="preserve"> </v>
      </c>
      <c r="N19" s="1" t="str">
        <f t="shared" si="4"/>
        <v xml:space="preserve"> </v>
      </c>
      <c r="P19" s="3" t="str">
        <f>IF(O19="Plus",$K19,IF(O19="Basis",$K19-SUM(P$8:P18),IF(O19="Breedte",$K19-SUM(P$8:P18),IF(O18="Breedte",1-SUM(P$8:P18)," "))))</f>
        <v xml:space="preserve"> </v>
      </c>
      <c r="Q19" s="57" t="str">
        <f t="shared" si="19"/>
        <v/>
      </c>
      <c r="R19" s="180">
        <f t="shared" si="20"/>
        <v>230</v>
      </c>
      <c r="S19" s="12">
        <f t="shared" si="5"/>
        <v>249</v>
      </c>
      <c r="T19" s="18">
        <f t="shared" si="6"/>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7"/>
        <v>1</v>
      </c>
      <c r="Z19" s="12">
        <f t="shared" si="8"/>
        <v>1</v>
      </c>
      <c r="AA19" s="12">
        <f t="shared" si="9"/>
        <v>1</v>
      </c>
      <c r="AB19" s="12">
        <f t="shared" si="10"/>
        <v>1</v>
      </c>
      <c r="AD19" s="12">
        <f t="shared" si="11"/>
        <v>249</v>
      </c>
      <c r="AE19" s="18">
        <f t="shared" si="12"/>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3"/>
        <v>1</v>
      </c>
      <c r="AK19" s="12">
        <f t="shared" si="14"/>
        <v>1</v>
      </c>
      <c r="AL19" s="12">
        <f t="shared" si="15"/>
        <v>1</v>
      </c>
      <c r="AM19" s="12">
        <f t="shared" si="16"/>
        <v>1</v>
      </c>
      <c r="AP19" s="44"/>
      <c r="AQ19" s="49" t="s">
        <v>22</v>
      </c>
      <c r="AR19" s="50">
        <v>0.6</v>
      </c>
      <c r="AS19" s="125">
        <f>IF($V4=0,0,VLOOKUP("Basis",$L:$T,8,FALSE))</f>
        <v>0</v>
      </c>
      <c r="AT19" s="19">
        <f>AU19*AT$22</f>
        <v>0</v>
      </c>
      <c r="AU19" s="20">
        <f>AV19-AV18</f>
        <v>0</v>
      </c>
      <c r="AV19" s="20">
        <f>IF($V4=0,0,VLOOKUP("Basis",$L:$T,9,FALSE))</f>
        <v>0</v>
      </c>
      <c r="AW19" s="131"/>
      <c r="AX19" s="132"/>
      <c r="AY19" s="46">
        <f>IF($W4=0,0,VLOOKUP("Basis",$O:$T,5,FALSE))</f>
        <v>0</v>
      </c>
      <c r="AZ19" s="47">
        <f t="shared" ref="AZ19:AZ20" si="21">BA19*$AT$22</f>
        <v>0</v>
      </c>
      <c r="BA19" s="26">
        <f>BB19-BB18</f>
        <v>0</v>
      </c>
      <c r="BB19" s="22">
        <f>IF($W4=0,0,VLOOKUP("Basis",$O:$T,6,FALSE))</f>
        <v>0</v>
      </c>
      <c r="BC19" s="39"/>
    </row>
    <row r="20" spans="1:55" ht="12" customHeight="1" thickTop="1" thickBot="1" x14ac:dyDescent="0.3">
      <c r="A20" s="5">
        <f t="shared" si="0"/>
        <v>0</v>
      </c>
      <c r="B20" s="5">
        <f t="shared" si="1"/>
        <v>0</v>
      </c>
      <c r="C20" s="14">
        <f t="shared" si="17"/>
        <v>248</v>
      </c>
      <c r="E20" s="56"/>
      <c r="F20" s="242">
        <f>VLOOKUP(C20,Blad1!$A:$E,5,0)</f>
        <v>230</v>
      </c>
      <c r="G20" s="67" t="str">
        <f t="shared" si="18"/>
        <v/>
      </c>
      <c r="H20" s="4" t="str">
        <f>IF(G20="I",$K20,IF(G20="II",$K20-SUM(H$8:H19),IF(G20="III",$K20-SUM(H$8:H19),IF(G20="IV",$K20-SUM(H$8:H19),IF(G20="V",1-SUM(H$8:H19)," ")))))</f>
        <v xml:space="preserve"> </v>
      </c>
      <c r="I20" s="68" t="str">
        <f t="shared" si="2"/>
        <v/>
      </c>
      <c r="J20" s="43" t="str">
        <f>IF(I20="A",$K20,IF(I20="B",$K20-SUM(J$8:J19),IF(I20="C",$K20-SUM(J$8:J19),IF(I20="D",$K20-SUM(J$8:J19),IF(I20="E",1-SUM(J$8:J19)," ")))))</f>
        <v xml:space="preserve"> </v>
      </c>
      <c r="K20" s="1">
        <f>IF(C$4=0,0,(SUM(D$8:D20)/C$4))</f>
        <v>0</v>
      </c>
      <c r="L20" s="9" t="str">
        <f t="shared" si="3"/>
        <v xml:space="preserve"> </v>
      </c>
      <c r="M20" s="2" t="str">
        <f>IF(U20=2,K20,IF(W20=2,K20-SUM(M$8:M19),IF(X20=2,K20-SUM(M$8:M19),IF(X19=2,1-SUM(M$8:M19)," "))))</f>
        <v xml:space="preserve"> </v>
      </c>
      <c r="N20" s="1" t="str">
        <f t="shared" si="4"/>
        <v xml:space="preserve"> </v>
      </c>
      <c r="P20" s="3" t="str">
        <f>IF(O20="Plus",$K20,IF(O20="Basis",$K20-SUM(P$8:P19),IF(O20="Breedte",$K20-SUM(P$8:P19),IF(O19="Breedte",1-SUM(P$8:P19)," "))))</f>
        <v xml:space="preserve"> </v>
      </c>
      <c r="Q20" s="57" t="str">
        <f t="shared" si="19"/>
        <v/>
      </c>
      <c r="R20" s="180">
        <f t="shared" si="20"/>
        <v>230</v>
      </c>
      <c r="S20" s="12">
        <f t="shared" si="5"/>
        <v>248</v>
      </c>
      <c r="T20" s="18">
        <f t="shared" si="6"/>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7"/>
        <v>1</v>
      </c>
      <c r="Z20" s="12">
        <f t="shared" si="8"/>
        <v>1</v>
      </c>
      <c r="AA20" s="12">
        <f t="shared" si="9"/>
        <v>1</v>
      </c>
      <c r="AB20" s="12">
        <f t="shared" si="10"/>
        <v>1</v>
      </c>
      <c r="AD20" s="12">
        <f t="shared" si="11"/>
        <v>248</v>
      </c>
      <c r="AE20" s="18">
        <f t="shared" si="12"/>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3"/>
        <v>1</v>
      </c>
      <c r="AK20" s="12">
        <f t="shared" si="14"/>
        <v>1</v>
      </c>
      <c r="AL20" s="12">
        <f t="shared" si="15"/>
        <v>1</v>
      </c>
      <c r="AM20" s="12">
        <f t="shared" si="16"/>
        <v>1</v>
      </c>
      <c r="AP20" s="44"/>
      <c r="AQ20" s="49" t="s">
        <v>23</v>
      </c>
      <c r="AR20" s="50">
        <v>0.2</v>
      </c>
      <c r="AS20" s="125">
        <f>IF($V5=0,0,VLOOKUP("Breedte",$L:$T,8,FALSE))</f>
        <v>0</v>
      </c>
      <c r="AT20" s="19">
        <f>AU20*AT$22</f>
        <v>0</v>
      </c>
      <c r="AU20" s="20">
        <f>AV20-AV19</f>
        <v>0</v>
      </c>
      <c r="AV20" s="20">
        <f>IF($V5=0,0,VLOOKUP("Breedte",$L:$T,9,FALSE))</f>
        <v>0</v>
      </c>
      <c r="AW20" s="131"/>
      <c r="AX20" s="132"/>
      <c r="AY20" s="46">
        <f>IF($W5=0,0,VLOOKUP("Breedte",$O:$T,5,FALSE))</f>
        <v>0</v>
      </c>
      <c r="AZ20" s="47">
        <f t="shared" si="21"/>
        <v>0</v>
      </c>
      <c r="BA20" s="26">
        <f>BB20-BB19</f>
        <v>0</v>
      </c>
      <c r="BB20" s="22">
        <f>IF($W5=0,0,VLOOKUP("Breedte",$O:$T,6,FALSE))</f>
        <v>0</v>
      </c>
      <c r="BC20" s="39"/>
    </row>
    <row r="21" spans="1:55" ht="12" customHeight="1" thickTop="1" thickBot="1" x14ac:dyDescent="0.3">
      <c r="A21" s="5">
        <f t="shared" si="0"/>
        <v>0</v>
      </c>
      <c r="B21" s="5">
        <f t="shared" si="1"/>
        <v>0</v>
      </c>
      <c r="C21" s="14">
        <f t="shared" si="17"/>
        <v>247</v>
      </c>
      <c r="F21" s="242">
        <f>VLOOKUP(C21,Blad1!$A:$E,5,0)</f>
        <v>230</v>
      </c>
      <c r="G21" s="67" t="str">
        <f t="shared" si="18"/>
        <v/>
      </c>
      <c r="H21" s="4" t="str">
        <f>IF(G21="I",$K21,IF(G21="II",$K21-SUM(H$8:H20),IF(G21="III",$K21-SUM(H$8:H20),IF(G21="IV",$K21-SUM(H$8:H20),IF(G21="V",1-SUM(H$8:H20)," ")))))</f>
        <v xml:space="preserve"> </v>
      </c>
      <c r="I21" s="68" t="str">
        <f t="shared" si="2"/>
        <v/>
      </c>
      <c r="J21" s="43" t="str">
        <f>IF(I21="A",$K21,IF(I21="B",$K21-SUM(J$8:J20),IF(I21="C",$K21-SUM(J$8:J20),IF(I21="D",$K21-SUM(J$8:J20),IF(I21="E",1-SUM(J$8:J20)," ")))))</f>
        <v xml:space="preserve"> </v>
      </c>
      <c r="K21" s="1">
        <f>IF(C$4=0,0,(SUM(D$8:D21)/C$4))</f>
        <v>0</v>
      </c>
      <c r="L21" s="9" t="str">
        <f t="shared" si="3"/>
        <v xml:space="preserve"> </v>
      </c>
      <c r="M21" s="2" t="str">
        <f>IF(U21=2,K21,IF(W21=2,K21-SUM(M$8:M20),IF(X21=2,K21-SUM(M$8:M20),IF(X20=2,1-SUM(M$8:M20)," "))))</f>
        <v xml:space="preserve"> </v>
      </c>
      <c r="N21" s="1" t="str">
        <f t="shared" si="4"/>
        <v xml:space="preserve"> </v>
      </c>
      <c r="P21" s="3" t="str">
        <f>IF(O21="Plus",$K21,IF(O21="Basis",$K21-SUM(P$8:P20),IF(O21="Breedte",$K21-SUM(P$8:P20),IF(O20="Breedte",1-SUM(P$8:P20)," "))))</f>
        <v xml:space="preserve"> </v>
      </c>
      <c r="Q21" s="57" t="str">
        <f t="shared" si="19"/>
        <v/>
      </c>
      <c r="R21" s="180">
        <f t="shared" si="20"/>
        <v>230</v>
      </c>
      <c r="S21" s="12">
        <f t="shared" si="5"/>
        <v>247</v>
      </c>
      <c r="T21" s="18">
        <f t="shared" si="6"/>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7"/>
        <v>1</v>
      </c>
      <c r="Z21" s="12">
        <f t="shared" si="8"/>
        <v>1</v>
      </c>
      <c r="AA21" s="12">
        <f t="shared" si="9"/>
        <v>1</v>
      </c>
      <c r="AB21" s="12">
        <f t="shared" si="10"/>
        <v>1</v>
      </c>
      <c r="AD21" s="12">
        <f t="shared" si="11"/>
        <v>247</v>
      </c>
      <c r="AE21" s="18">
        <f t="shared" si="12"/>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3"/>
        <v>1</v>
      </c>
      <c r="AK21" s="12">
        <f t="shared" si="14"/>
        <v>1</v>
      </c>
      <c r="AL21" s="12">
        <f t="shared" si="15"/>
        <v>1</v>
      </c>
      <c r="AM21" s="12">
        <f t="shared" si="16"/>
        <v>1</v>
      </c>
      <c r="AQ21" s="49" t="s">
        <v>25</v>
      </c>
      <c r="AR21" s="50"/>
      <c r="AS21" s="125"/>
      <c r="AT21" s="144"/>
      <c r="AU21" s="20"/>
      <c r="AV21" s="20">
        <f>IF(SUM(AT18:AT20)&lt;AT22,1,0)</f>
        <v>0</v>
      </c>
      <c r="AW21" s="131"/>
      <c r="AX21" s="132"/>
      <c r="AY21" s="21"/>
      <c r="AZ21" s="47"/>
      <c r="BA21" s="26"/>
      <c r="BB21" s="22">
        <f>IF(SUM(W3:W5)=0,0,IF(SUM(AT18:AT20)&lt;AT22,1,0))</f>
        <v>0</v>
      </c>
      <c r="BC21" s="39"/>
    </row>
    <row r="22" spans="1:55" ht="12" customHeight="1" thickTop="1" thickBot="1" x14ac:dyDescent="0.3">
      <c r="A22" s="5">
        <f t="shared" si="0"/>
        <v>0</v>
      </c>
      <c r="B22" s="5">
        <f t="shared" si="1"/>
        <v>0</v>
      </c>
      <c r="C22" s="14">
        <f t="shared" si="17"/>
        <v>246</v>
      </c>
      <c r="F22" s="242">
        <f>VLOOKUP(C22,Blad1!$A:$E,5,0)</f>
        <v>230</v>
      </c>
      <c r="G22" s="67" t="str">
        <f t="shared" si="18"/>
        <v/>
      </c>
      <c r="H22" s="4" t="str">
        <f>IF(G22="I",$K22,IF(G22="II",$K22-SUM(H$8:H21),IF(G22="III",$K22-SUM(H$8:H21),IF(G22="IV",$K22-SUM(H$8:H21),IF(G22="V",1-SUM(H$8:H21)," ")))))</f>
        <v xml:space="preserve"> </v>
      </c>
      <c r="I22" s="68" t="str">
        <f t="shared" si="2"/>
        <v/>
      </c>
      <c r="J22" s="43" t="str">
        <f>IF(I22="A",$K22,IF(I22="B",$K22-SUM(J$8:J21),IF(I22="C",$K22-SUM(J$8:J21),IF(I22="D",$K22-SUM(J$8:J21),IF(I22="E",1-SUM(J$8:J21)," ")))))</f>
        <v xml:space="preserve"> </v>
      </c>
      <c r="K22" s="1">
        <f>IF(C$4=0,0,(SUM(D$8:D22)/C$4))</f>
        <v>0</v>
      </c>
      <c r="L22" s="9" t="str">
        <f t="shared" si="3"/>
        <v xml:space="preserve"> </v>
      </c>
      <c r="M22" s="2" t="str">
        <f>IF(U22=2,K22,IF(W22=2,K22-SUM(M$8:M21),IF(X22=2,K22-SUM(M$8:M21),IF(X21=2,1-SUM(M$8:M21)," "))))</f>
        <v xml:space="preserve"> </v>
      </c>
      <c r="N22" s="1" t="str">
        <f t="shared" si="4"/>
        <v xml:space="preserve"> </v>
      </c>
      <c r="P22" s="3" t="str">
        <f>IF(O22="Plus",$K22,IF(O22="Basis",$K22-SUM(P$8:P21),IF(O22="Breedte",$K22-SUM(P$8:P21),IF(O21="Breedte",1-SUM(P$8:P21)," "))))</f>
        <v xml:space="preserve"> </v>
      </c>
      <c r="Q22" s="57" t="str">
        <f t="shared" si="19"/>
        <v/>
      </c>
      <c r="R22" s="180">
        <f t="shared" si="20"/>
        <v>230</v>
      </c>
      <c r="S22" s="12">
        <f t="shared" si="5"/>
        <v>246</v>
      </c>
      <c r="T22" s="18">
        <f t="shared" si="6"/>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7"/>
        <v>1</v>
      </c>
      <c r="Z22" s="12">
        <f t="shared" si="8"/>
        <v>1</v>
      </c>
      <c r="AA22" s="12">
        <f t="shared" si="9"/>
        <v>1</v>
      </c>
      <c r="AB22" s="12">
        <f t="shared" si="10"/>
        <v>1</v>
      </c>
      <c r="AD22" s="12">
        <f t="shared" si="11"/>
        <v>246</v>
      </c>
      <c r="AE22" s="18">
        <f t="shared" si="12"/>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3"/>
        <v>1</v>
      </c>
      <c r="AK22" s="12">
        <f t="shared" si="14"/>
        <v>1</v>
      </c>
      <c r="AL22" s="12">
        <f t="shared" si="15"/>
        <v>1</v>
      </c>
      <c r="AM22" s="12">
        <f t="shared" si="16"/>
        <v>1</v>
      </c>
      <c r="AP22" s="44"/>
      <c r="AQ22" s="52"/>
      <c r="AR22" s="53"/>
      <c r="AS22" s="36"/>
      <c r="AT22" s="143">
        <f>$C$4</f>
        <v>0</v>
      </c>
      <c r="AU22" s="36"/>
      <c r="AV22" s="36"/>
      <c r="AW22" s="60"/>
      <c r="AX22" s="142"/>
      <c r="AY22" s="37"/>
      <c r="AZ22" s="48">
        <f>AT22</f>
        <v>0</v>
      </c>
      <c r="BA22" s="37"/>
      <c r="BB22" s="38"/>
    </row>
    <row r="23" spans="1:55" ht="12" customHeight="1" thickTop="1" thickBot="1" x14ac:dyDescent="0.3">
      <c r="A23" s="5">
        <f t="shared" si="0"/>
        <v>0</v>
      </c>
      <c r="B23" s="5">
        <f t="shared" si="1"/>
        <v>0</v>
      </c>
      <c r="C23" s="14">
        <f t="shared" si="17"/>
        <v>245</v>
      </c>
      <c r="F23" s="242">
        <f>VLOOKUP(C23,Blad1!$A:$E,5,0)</f>
        <v>230</v>
      </c>
      <c r="G23" s="67" t="str">
        <f t="shared" si="18"/>
        <v/>
      </c>
      <c r="H23" s="4" t="str">
        <f>IF(G23="I",$K23,IF(G23="II",$K23-SUM(H$8:H22),IF(G23="III",$K23-SUM(H$8:H22),IF(G23="IV",$K23-SUM(H$8:H22),IF(G23="V",1-SUM(H$8:H22)," ")))))</f>
        <v xml:space="preserve"> </v>
      </c>
      <c r="I23" s="68" t="str">
        <f t="shared" si="2"/>
        <v/>
      </c>
      <c r="J23" s="43" t="str">
        <f>IF(I23="A",$K23,IF(I23="B",$K23-SUM(J$8:J22),IF(I23="C",$K23-SUM(J$8:J22),IF(I23="D",$K23-SUM(J$8:J22),IF(I23="E",1-SUM(J$8:J22)," ")))))</f>
        <v xml:space="preserve"> </v>
      </c>
      <c r="K23" s="1">
        <f>IF(C$4=0,0,(SUM(D$8:D23)/C$4))</f>
        <v>0</v>
      </c>
      <c r="L23" s="9" t="str">
        <f t="shared" si="3"/>
        <v xml:space="preserve"> </v>
      </c>
      <c r="M23" s="2" t="str">
        <f>IF(U23=2,K23,IF(W23=2,K23-SUM(M$8:M22),IF(X23=2,K23-SUM(M$8:M22),IF(X22=2,1-SUM(M$8:M22)," "))))</f>
        <v xml:space="preserve"> </v>
      </c>
      <c r="N23" s="1" t="str">
        <f t="shared" si="4"/>
        <v xml:space="preserve"> </v>
      </c>
      <c r="P23" s="3" t="str">
        <f>IF(O23="Plus",$K23,IF(O23="Basis",$K23-SUM(P$8:P22),IF(O23="Breedte",$K23-SUM(P$8:P22),IF(O22="Breedte",1-SUM(P$8:P22)," "))))</f>
        <v xml:space="preserve"> </v>
      </c>
      <c r="Q23" s="57" t="str">
        <f t="shared" si="19"/>
        <v/>
      </c>
      <c r="R23" s="180">
        <f t="shared" si="20"/>
        <v>230</v>
      </c>
      <c r="S23" s="12">
        <f t="shared" si="5"/>
        <v>245</v>
      </c>
      <c r="T23" s="18">
        <f t="shared" si="6"/>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7"/>
        <v>1</v>
      </c>
      <c r="Z23" s="12">
        <f t="shared" si="8"/>
        <v>1</v>
      </c>
      <c r="AA23" s="12">
        <f t="shared" si="9"/>
        <v>1</v>
      </c>
      <c r="AB23" s="12">
        <f t="shared" si="10"/>
        <v>1</v>
      </c>
      <c r="AD23" s="12">
        <f t="shared" si="11"/>
        <v>245</v>
      </c>
      <c r="AE23" s="18">
        <f t="shared" si="12"/>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3"/>
        <v>1</v>
      </c>
      <c r="AK23" s="12">
        <f t="shared" si="14"/>
        <v>1</v>
      </c>
      <c r="AL23" s="12">
        <f t="shared" si="15"/>
        <v>1</v>
      </c>
      <c r="AM23" s="12">
        <f t="shared" si="16"/>
        <v>1</v>
      </c>
      <c r="AV23" s="135"/>
      <c r="AW23" s="135"/>
      <c r="AX23" s="135"/>
    </row>
    <row r="24" spans="1:55" ht="12" customHeight="1" thickTop="1" thickBot="1" x14ac:dyDescent="0.3">
      <c r="A24" s="5">
        <f t="shared" si="0"/>
        <v>0</v>
      </c>
      <c r="B24" s="5">
        <f t="shared" si="1"/>
        <v>0</v>
      </c>
      <c r="C24" s="14">
        <f t="shared" si="17"/>
        <v>244</v>
      </c>
      <c r="F24" s="242">
        <f>VLOOKUP(C24,Blad1!$A:$E,5,0)</f>
        <v>230</v>
      </c>
      <c r="G24" s="67" t="str">
        <f t="shared" si="18"/>
        <v/>
      </c>
      <c r="H24" s="4" t="str">
        <f>IF(G24="I",$K24,IF(G24="II",$K24-SUM(H$8:H23),IF(G24="III",$K24-SUM(H$8:H23),IF(G24="IV",$K24-SUM(H$8:H23),IF(G24="V",1-SUM(H$8:H23)," ")))))</f>
        <v xml:space="preserve"> </v>
      </c>
      <c r="I24" s="68" t="str">
        <f t="shared" si="2"/>
        <v/>
      </c>
      <c r="J24" s="43" t="str">
        <f>IF(I24="A",$K24,IF(I24="B",$K24-SUM(J$8:J23),IF(I24="C",$K24-SUM(J$8:J23),IF(I24="D",$K24-SUM(J$8:J23),IF(I24="E",1-SUM(J$8:J23)," ")))))</f>
        <v xml:space="preserve"> </v>
      </c>
      <c r="K24" s="1">
        <f>IF(C$4=0,0,(SUM(D$8:D24)/C$4))</f>
        <v>0</v>
      </c>
      <c r="L24" s="9" t="str">
        <f t="shared" si="3"/>
        <v xml:space="preserve"> </v>
      </c>
      <c r="M24" s="2" t="str">
        <f>IF(U24=2,K24,IF(W24=2,K24-SUM(M$8:M23),IF(X24=2,K24-SUM(M$8:M23),IF(X23=2,1-SUM(M$8:M23)," "))))</f>
        <v xml:space="preserve"> </v>
      </c>
      <c r="N24" s="1" t="str">
        <f t="shared" si="4"/>
        <v xml:space="preserve"> </v>
      </c>
      <c r="P24" s="3" t="str">
        <f>IF(O24="Plus",$K24,IF(O24="Basis",$K24-SUM(P$8:P23),IF(O24="Breedte",$K24-SUM(P$8:P23),IF(O23="Breedte",1-SUM(P$8:P23)," "))))</f>
        <v xml:space="preserve"> </v>
      </c>
      <c r="Q24" s="57" t="str">
        <f t="shared" si="19"/>
        <v/>
      </c>
      <c r="R24" s="180">
        <f t="shared" si="20"/>
        <v>230</v>
      </c>
      <c r="S24" s="12">
        <f t="shared" si="5"/>
        <v>244</v>
      </c>
      <c r="T24" s="18">
        <f t="shared" si="6"/>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7"/>
        <v>1</v>
      </c>
      <c r="Z24" s="12">
        <f t="shared" si="8"/>
        <v>1</v>
      </c>
      <c r="AA24" s="12">
        <f t="shared" si="9"/>
        <v>1</v>
      </c>
      <c r="AB24" s="12">
        <f t="shared" si="10"/>
        <v>1</v>
      </c>
      <c r="AD24" s="12">
        <f t="shared" si="11"/>
        <v>244</v>
      </c>
      <c r="AE24" s="18">
        <f t="shared" si="12"/>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3"/>
        <v>1</v>
      </c>
      <c r="AK24" s="12">
        <f t="shared" si="14"/>
        <v>1</v>
      </c>
      <c r="AL24" s="12">
        <f t="shared" si="15"/>
        <v>1</v>
      </c>
      <c r="AM24" s="12">
        <f t="shared" si="16"/>
        <v>1</v>
      </c>
      <c r="AQ24" s="27" t="s">
        <v>6</v>
      </c>
      <c r="AR24" s="28"/>
      <c r="AS24" s="28" t="s">
        <v>8</v>
      </c>
      <c r="AT24" s="28"/>
      <c r="AU24" s="28"/>
      <c r="AV24" s="51"/>
      <c r="AW24" s="141"/>
      <c r="AX24" s="132"/>
      <c r="AY24" s="28" t="s">
        <v>9</v>
      </c>
      <c r="AZ24" s="28"/>
      <c r="BA24" s="28"/>
      <c r="BB24" s="29"/>
    </row>
    <row r="25" spans="1:55" ht="12" customHeight="1" thickTop="1" x14ac:dyDescent="0.25">
      <c r="A25" s="5">
        <f t="shared" si="0"/>
        <v>0</v>
      </c>
      <c r="B25" s="5">
        <f t="shared" si="1"/>
        <v>0</v>
      </c>
      <c r="C25" s="14">
        <f t="shared" si="17"/>
        <v>243</v>
      </c>
      <c r="E25" s="56"/>
      <c r="F25" s="242">
        <f>VLOOKUP(C25,Blad1!$A:$E,5,0)</f>
        <v>230</v>
      </c>
      <c r="G25" s="67" t="str">
        <f t="shared" si="18"/>
        <v/>
      </c>
      <c r="H25" s="4" t="str">
        <f>IF(G25="I",$K25,IF(G25="II",$K25-SUM(H$8:H24),IF(G25="III",$K25-SUM(H$8:H24),IF(G25="IV",$K25-SUM(H$8:H24),IF(G25="V",1-SUM(H$8:H24)," ")))))</f>
        <v xml:space="preserve"> </v>
      </c>
      <c r="I25" s="68" t="str">
        <f t="shared" si="2"/>
        <v/>
      </c>
      <c r="J25" s="43" t="str">
        <f>IF(I25="A",$K25,IF(I25="B",$K25-SUM(J$8:J24),IF(I25="C",$K25-SUM(J$8:J24),IF(I25="D",$K25-SUM(J$8:J24),IF(I25="E",1-SUM(J$8:J24)," ")))))</f>
        <v xml:space="preserve"> </v>
      </c>
      <c r="K25" s="1">
        <f>IF(C$4=0,0,(SUM(D$8:D25)/C$4))</f>
        <v>0</v>
      </c>
      <c r="L25" s="9" t="str">
        <f t="shared" si="3"/>
        <v xml:space="preserve"> </v>
      </c>
      <c r="M25" s="2" t="str">
        <f>IF(U25=2,K25,IF(W25=2,K25-SUM(M$8:M24),IF(X25=2,K25-SUM(M$8:M24),IF(X24=2,1-SUM(M$8:M24)," "))))</f>
        <v xml:space="preserve"> </v>
      </c>
      <c r="N25" s="1" t="str">
        <f t="shared" si="4"/>
        <v xml:space="preserve"> </v>
      </c>
      <c r="P25" s="3" t="str">
        <f>IF(O25="Plus",$K25,IF(O25="Basis",$K25-SUM(P$8:P24),IF(O25="Breedte",$K25-SUM(P$8:P24),IF(O24="Breedte",1-SUM(P$8:P24)," "))))</f>
        <v xml:space="preserve"> </v>
      </c>
      <c r="Q25" s="57" t="str">
        <f t="shared" si="19"/>
        <v/>
      </c>
      <c r="R25" s="180">
        <f t="shared" si="20"/>
        <v>230</v>
      </c>
      <c r="S25" s="12">
        <f t="shared" si="5"/>
        <v>243</v>
      </c>
      <c r="T25" s="18">
        <f t="shared" si="6"/>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7"/>
        <v>1</v>
      </c>
      <c r="Z25" s="12">
        <f t="shared" si="8"/>
        <v>1</v>
      </c>
      <c r="AA25" s="12">
        <f t="shared" si="9"/>
        <v>1</v>
      </c>
      <c r="AB25" s="12">
        <f t="shared" si="10"/>
        <v>1</v>
      </c>
      <c r="AD25" s="12">
        <f t="shared" si="11"/>
        <v>243</v>
      </c>
      <c r="AE25" s="18">
        <f t="shared" si="12"/>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3"/>
        <v>1</v>
      </c>
      <c r="AK25" s="12">
        <f t="shared" si="14"/>
        <v>1</v>
      </c>
      <c r="AL25" s="12">
        <f t="shared" si="15"/>
        <v>1</v>
      </c>
      <c r="AM25" s="12">
        <f t="shared" si="16"/>
        <v>1</v>
      </c>
      <c r="AQ25" s="30"/>
      <c r="AR25" s="31"/>
      <c r="AS25" s="32" t="s">
        <v>17</v>
      </c>
      <c r="AT25" s="32" t="s">
        <v>18</v>
      </c>
      <c r="AU25" s="32" t="s">
        <v>19</v>
      </c>
      <c r="AV25" s="138" t="s">
        <v>20</v>
      </c>
      <c r="AW25" s="140"/>
      <c r="AX25" s="140"/>
      <c r="AY25" s="32" t="s">
        <v>17</v>
      </c>
      <c r="AZ25" s="32" t="s">
        <v>31</v>
      </c>
      <c r="BA25" s="32" t="s">
        <v>19</v>
      </c>
      <c r="BB25" s="33" t="s">
        <v>20</v>
      </c>
    </row>
    <row r="26" spans="1:55" ht="12" customHeight="1" thickBot="1" x14ac:dyDescent="0.3">
      <c r="A26" s="5">
        <f t="shared" si="0"/>
        <v>0</v>
      </c>
      <c r="B26" s="5">
        <f t="shared" si="1"/>
        <v>0</v>
      </c>
      <c r="C26" s="14">
        <f t="shared" si="17"/>
        <v>242</v>
      </c>
      <c r="F26" s="242">
        <f>VLOOKUP(C26,Blad1!$A:$E,5,0)</f>
        <v>230</v>
      </c>
      <c r="G26" s="67" t="str">
        <f t="shared" si="18"/>
        <v/>
      </c>
      <c r="H26" s="4" t="str">
        <f>IF(G26="I",$K26,IF(G26="II",$K26-SUM(H$8:H25),IF(G26="III",$K26-SUM(H$8:H25),IF(G26="IV",$K26-SUM(H$8:H25),IF(G26="V",1-SUM(H$8:H25)," ")))))</f>
        <v xml:space="preserve"> </v>
      </c>
      <c r="I26" s="68" t="str">
        <f t="shared" si="2"/>
        <v/>
      </c>
      <c r="J26" s="43" t="str">
        <f>IF(I26="A",$K26,IF(I26="B",$K26-SUM(J$8:J25),IF(I26="C",$K26-SUM(J$8:J25),IF(I26="D",$K26-SUM(J$8:J25),IF(I26="E",1-SUM(J$8:J25)," ")))))</f>
        <v xml:space="preserve"> </v>
      </c>
      <c r="K26" s="1">
        <f>IF(C$4=0,0,(SUM(D$8:D26)/C$4))</f>
        <v>0</v>
      </c>
      <c r="L26" s="9" t="str">
        <f t="shared" si="3"/>
        <v xml:space="preserve"> </v>
      </c>
      <c r="M26" s="2" t="str">
        <f>IF(U26=2,K26,IF(W26=2,K26-SUM(M$8:M25),IF(X26=2,K26-SUM(M$8:M25),IF(X25=2,1-SUM(M$8:M25)," "))))</f>
        <v xml:space="preserve"> </v>
      </c>
      <c r="N26" s="1" t="str">
        <f t="shared" si="4"/>
        <v xml:space="preserve"> </v>
      </c>
      <c r="P26" s="3" t="str">
        <f>IF(O26="Plus",$K26,IF(O26="Basis",$K26-SUM(P$8:P25),IF(O26="Breedte",$K26-SUM(P$8:P25),IF(O25="Breedte",1-SUM(P$8:P25)," "))))</f>
        <v xml:space="preserve"> </v>
      </c>
      <c r="Q26" s="57" t="str">
        <f t="shared" si="19"/>
        <v/>
      </c>
      <c r="R26" s="180">
        <f t="shared" si="20"/>
        <v>230</v>
      </c>
      <c r="S26" s="12">
        <f t="shared" si="5"/>
        <v>242</v>
      </c>
      <c r="T26" s="18">
        <f t="shared" si="6"/>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7"/>
        <v>1</v>
      </c>
      <c r="Z26" s="12">
        <f t="shared" si="8"/>
        <v>1</v>
      </c>
      <c r="AA26" s="12">
        <f t="shared" si="9"/>
        <v>1</v>
      </c>
      <c r="AB26" s="12">
        <f t="shared" si="10"/>
        <v>1</v>
      </c>
      <c r="AD26" s="12">
        <f t="shared" si="11"/>
        <v>242</v>
      </c>
      <c r="AE26" s="18">
        <f t="shared" si="12"/>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3"/>
        <v>1</v>
      </c>
      <c r="AK26" s="12">
        <f t="shared" si="14"/>
        <v>1</v>
      </c>
      <c r="AL26" s="12">
        <f t="shared" si="15"/>
        <v>1</v>
      </c>
      <c r="AM26" s="12">
        <f t="shared" si="16"/>
        <v>1</v>
      </c>
      <c r="AQ26" s="49" t="s">
        <v>24</v>
      </c>
      <c r="AR26" s="50">
        <v>0.2</v>
      </c>
      <c r="AS26" s="125">
        <f>IF(AS18=0,0,VLOOKUP("Plus",$L:$R,7,FALSE))</f>
        <v>0</v>
      </c>
      <c r="AT26" s="19">
        <f>AT18</f>
        <v>0</v>
      </c>
      <c r="AU26" s="20">
        <f>AU18</f>
        <v>0</v>
      </c>
      <c r="AV26" s="20">
        <f>AV18</f>
        <v>0</v>
      </c>
      <c r="AW26" s="131"/>
      <c r="AX26" s="132"/>
      <c r="AY26" s="126">
        <f>IF(AY18=0,0,VLOOKUP("Plus",$O:$T,4,FALSE))</f>
        <v>0</v>
      </c>
      <c r="AZ26" s="47">
        <f t="shared" ref="AZ26:BB28" si="22">AZ18</f>
        <v>0</v>
      </c>
      <c r="BA26" s="26">
        <f t="shared" si="22"/>
        <v>0</v>
      </c>
      <c r="BB26" s="22">
        <f t="shared" si="22"/>
        <v>0</v>
      </c>
    </row>
    <row r="27" spans="1:55" ht="12" customHeight="1" thickTop="1" thickBot="1" x14ac:dyDescent="0.3">
      <c r="A27" s="5">
        <f t="shared" si="0"/>
        <v>0</v>
      </c>
      <c r="B27" s="5">
        <f t="shared" si="1"/>
        <v>0</v>
      </c>
      <c r="C27" s="14">
        <f t="shared" si="17"/>
        <v>241</v>
      </c>
      <c r="F27" s="242">
        <f>VLOOKUP(C27,Blad1!$A:$E,5,0)</f>
        <v>230</v>
      </c>
      <c r="G27" s="67" t="str">
        <f t="shared" si="18"/>
        <v/>
      </c>
      <c r="H27" s="4" t="str">
        <f>IF(G27="I",$K27,IF(G27="II",$K27-SUM(H$8:H26),IF(G27="III",$K27-SUM(H$8:H26),IF(G27="IV",$K27-SUM(H$8:H26),IF(G27="V",1-SUM(H$8:H26)," ")))))</f>
        <v xml:space="preserve"> </v>
      </c>
      <c r="I27" s="68" t="str">
        <f t="shared" si="2"/>
        <v/>
      </c>
      <c r="J27" s="43" t="str">
        <f>IF(I27="A",$K27,IF(I27="B",$K27-SUM(J$8:J26),IF(I27="C",$K27-SUM(J$8:J26),IF(I27="D",$K27-SUM(J$8:J26),IF(I27="E",1-SUM(J$8:J26)," ")))))</f>
        <v xml:space="preserve"> </v>
      </c>
      <c r="K27" s="1">
        <f>IF(C$4=0,0,(SUM(D$8:D27)/C$4))</f>
        <v>0</v>
      </c>
      <c r="L27" s="9" t="str">
        <f t="shared" si="3"/>
        <v xml:space="preserve"> </v>
      </c>
      <c r="M27" s="2" t="str">
        <f>IF(U27=2,K27,IF(W27=2,K27-SUM(M$8:M26),IF(X27=2,K27-SUM(M$8:M26),IF(X26=2,1-SUM(M$8:M26)," "))))</f>
        <v xml:space="preserve"> </v>
      </c>
      <c r="N27" s="1" t="str">
        <f t="shared" si="4"/>
        <v xml:space="preserve"> </v>
      </c>
      <c r="P27" s="3" t="str">
        <f>IF(O27="Plus",$K27,IF(O27="Basis",$K27-SUM(P$8:P26),IF(O27="Breedte",$K27-SUM(P$8:P26),IF(O26="Breedte",1-SUM(P$8:P26)," "))))</f>
        <v xml:space="preserve"> </v>
      </c>
      <c r="Q27" s="57" t="str">
        <f t="shared" si="19"/>
        <v/>
      </c>
      <c r="R27" s="180">
        <f t="shared" si="20"/>
        <v>230</v>
      </c>
      <c r="S27" s="12">
        <f t="shared" si="5"/>
        <v>241</v>
      </c>
      <c r="T27" s="18">
        <f t="shared" si="6"/>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7"/>
        <v>1</v>
      </c>
      <c r="Z27" s="12">
        <f t="shared" si="8"/>
        <v>1</v>
      </c>
      <c r="AA27" s="12">
        <f t="shared" si="9"/>
        <v>1</v>
      </c>
      <c r="AB27" s="12">
        <f t="shared" si="10"/>
        <v>1</v>
      </c>
      <c r="AD27" s="12">
        <f t="shared" si="11"/>
        <v>241</v>
      </c>
      <c r="AE27" s="18">
        <f t="shared" si="12"/>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3"/>
        <v>1</v>
      </c>
      <c r="AK27" s="12">
        <f t="shared" si="14"/>
        <v>1</v>
      </c>
      <c r="AL27" s="12">
        <f t="shared" si="15"/>
        <v>1</v>
      </c>
      <c r="AM27" s="12">
        <f t="shared" si="16"/>
        <v>1</v>
      </c>
      <c r="AQ27" s="49" t="s">
        <v>22</v>
      </c>
      <c r="AR27" s="50">
        <v>0.6</v>
      </c>
      <c r="AS27" s="125">
        <f>IF(AS19=0,0,VLOOKUP("Basis",$L:$R,7,FALSE))</f>
        <v>0</v>
      </c>
      <c r="AT27" s="19">
        <f>AT19</f>
        <v>0</v>
      </c>
      <c r="AU27" s="20">
        <f t="shared" ref="AU27:AV28" si="23">AU19</f>
        <v>0</v>
      </c>
      <c r="AV27" s="20">
        <f t="shared" si="23"/>
        <v>0</v>
      </c>
      <c r="AW27" s="133"/>
      <c r="AX27" s="134"/>
      <c r="AY27" s="126">
        <f>IF(AY19=0,0,VLOOKUP("Basis",$O:$T,4,FALSE))</f>
        <v>0</v>
      </c>
      <c r="AZ27" s="47">
        <f t="shared" si="22"/>
        <v>0</v>
      </c>
      <c r="BA27" s="26">
        <f t="shared" si="22"/>
        <v>0</v>
      </c>
      <c r="BB27" s="22">
        <f t="shared" si="22"/>
        <v>0</v>
      </c>
    </row>
    <row r="28" spans="1:55" ht="12" customHeight="1" thickTop="1" thickBot="1" x14ac:dyDescent="0.3">
      <c r="A28" s="5">
        <f t="shared" si="0"/>
        <v>0</v>
      </c>
      <c r="B28" s="5">
        <f t="shared" si="1"/>
        <v>0</v>
      </c>
      <c r="C28" s="14">
        <f t="shared" si="17"/>
        <v>240</v>
      </c>
      <c r="F28" s="242">
        <f>VLOOKUP(C28,Blad1!$A:$E,5,0)</f>
        <v>230</v>
      </c>
      <c r="G28" s="67" t="str">
        <f t="shared" si="18"/>
        <v/>
      </c>
      <c r="H28" s="4" t="str">
        <f>IF(G28="I",$K28,IF(G28="II",$K28-SUM(H$8:H27),IF(G28="III",$K28-SUM(H$8:H27),IF(G28="IV",$K28-SUM(H$8:H27),IF(G28="V",1-SUM(H$8:H27)," ")))))</f>
        <v xml:space="preserve"> </v>
      </c>
      <c r="I28" s="68" t="str">
        <f t="shared" si="2"/>
        <v/>
      </c>
      <c r="J28" s="43" t="str">
        <f>IF(I28="A",$K28,IF(I28="B",$K28-SUM(J$8:J27),IF(I28="C",$K28-SUM(J$8:J27),IF(I28="D",$K28-SUM(J$8:J27),IF(I28="E",1-SUM(J$8:J27)," ")))))</f>
        <v xml:space="preserve"> </v>
      </c>
      <c r="K28" s="1">
        <f>IF(C$4=0,0,(SUM(D$8:D28)/C$4))</f>
        <v>0</v>
      </c>
      <c r="L28" s="9" t="str">
        <f t="shared" si="3"/>
        <v xml:space="preserve"> </v>
      </c>
      <c r="M28" s="2" t="str">
        <f>IF(U28=2,K28,IF(W28=2,K28-SUM(M$8:M27),IF(X28=2,K28-SUM(M$8:M27),IF(X27=2,1-SUM(M$8:M27)," "))))</f>
        <v xml:space="preserve"> </v>
      </c>
      <c r="N28" s="1" t="str">
        <f t="shared" si="4"/>
        <v xml:space="preserve"> </v>
      </c>
      <c r="P28" s="3" t="str">
        <f>IF(O28="Plus",$K28,IF(O28="Basis",$K28-SUM(P$8:P27),IF(O28="Breedte",$K28-SUM(P$8:P27),IF(O27="Breedte",1-SUM(P$8:P27)," "))))</f>
        <v xml:space="preserve"> </v>
      </c>
      <c r="Q28" s="57" t="str">
        <f t="shared" si="19"/>
        <v/>
      </c>
      <c r="R28" s="180">
        <f t="shared" si="20"/>
        <v>230</v>
      </c>
      <c r="S28" s="12">
        <f t="shared" si="5"/>
        <v>240</v>
      </c>
      <c r="T28" s="18">
        <f t="shared" si="6"/>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7"/>
        <v>1</v>
      </c>
      <c r="Z28" s="12">
        <f t="shared" si="8"/>
        <v>1</v>
      </c>
      <c r="AA28" s="12">
        <f t="shared" si="9"/>
        <v>1</v>
      </c>
      <c r="AB28" s="12">
        <f t="shared" si="10"/>
        <v>1</v>
      </c>
      <c r="AD28" s="12">
        <f t="shared" si="11"/>
        <v>240</v>
      </c>
      <c r="AE28" s="18">
        <f t="shared" si="12"/>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3"/>
        <v>1</v>
      </c>
      <c r="AK28" s="12">
        <f t="shared" si="14"/>
        <v>1</v>
      </c>
      <c r="AL28" s="12">
        <f t="shared" si="15"/>
        <v>1</v>
      </c>
      <c r="AM28" s="12">
        <f t="shared" si="16"/>
        <v>1</v>
      </c>
      <c r="AQ28" s="49" t="s">
        <v>23</v>
      </c>
      <c r="AR28" s="50">
        <v>0.2</v>
      </c>
      <c r="AS28" s="125">
        <f>IF(AS20=0,0,VLOOKUP("Breedte",$L:$R,7,FALSE))</f>
        <v>0</v>
      </c>
      <c r="AT28" s="19">
        <f>AT20</f>
        <v>0</v>
      </c>
      <c r="AU28" s="20">
        <f t="shared" si="23"/>
        <v>0</v>
      </c>
      <c r="AV28" s="20">
        <f t="shared" si="23"/>
        <v>0</v>
      </c>
      <c r="AW28" s="133"/>
      <c r="AX28" s="134"/>
      <c r="AY28" s="126">
        <f>IF(AY20=0,0,VLOOKUP("Breedte",$O:$T,4,FALSE))</f>
        <v>0</v>
      </c>
      <c r="AZ28" s="47">
        <f t="shared" si="22"/>
        <v>0</v>
      </c>
      <c r="BA28" s="26">
        <f t="shared" si="22"/>
        <v>0</v>
      </c>
      <c r="BB28" s="22">
        <f t="shared" si="22"/>
        <v>0</v>
      </c>
    </row>
    <row r="29" spans="1:55" ht="12" customHeight="1" thickTop="1" thickBot="1" x14ac:dyDescent="0.3">
      <c r="A29" s="5">
        <f t="shared" si="0"/>
        <v>0</v>
      </c>
      <c r="B29" s="5">
        <f t="shared" si="1"/>
        <v>0</v>
      </c>
      <c r="C29" s="14">
        <f t="shared" si="17"/>
        <v>239</v>
      </c>
      <c r="F29" s="242">
        <f>VLOOKUP(C29,Blad1!$A:$E,5,0)</f>
        <v>230</v>
      </c>
      <c r="G29" s="67" t="str">
        <f t="shared" si="18"/>
        <v/>
      </c>
      <c r="H29" s="4" t="str">
        <f>IF(G29="I",$K29,IF(G29="II",$K29-SUM(H$8:H28),IF(G29="III",$K29-SUM(H$8:H28),IF(G29="IV",$K29-SUM(H$8:H28),IF(G29="V",1-SUM(H$8:H28)," ")))))</f>
        <v xml:space="preserve"> </v>
      </c>
      <c r="I29" s="68" t="str">
        <f t="shared" si="2"/>
        <v/>
      </c>
      <c r="J29" s="43" t="str">
        <f>IF(I29="A",$K29,IF(I29="B",$K29-SUM(J$8:J28),IF(I29="C",$K29-SUM(J$8:J28),IF(I29="D",$K29-SUM(J$8:J28),IF(I29="E",1-SUM(J$8:J28)," ")))))</f>
        <v xml:space="preserve"> </v>
      </c>
      <c r="K29" s="1">
        <f>IF(C$4=0,0,(SUM(D$8:D29)/C$4))</f>
        <v>0</v>
      </c>
      <c r="L29" s="9" t="str">
        <f t="shared" si="3"/>
        <v xml:space="preserve"> </v>
      </c>
      <c r="M29" s="2" t="str">
        <f>IF(U29=2,K29,IF(W29=2,K29-SUM(M$8:M28),IF(X29=2,K29-SUM(M$8:M28),IF(X28=2,1-SUM(M$8:M28)," "))))</f>
        <v xml:space="preserve"> </v>
      </c>
      <c r="N29" s="1" t="str">
        <f t="shared" si="4"/>
        <v xml:space="preserve"> </v>
      </c>
      <c r="P29" s="3" t="str">
        <f>IF(O29="Plus",$K29,IF(O29="Basis",$K29-SUM(P$8:P28),IF(O29="Breedte",$K29-SUM(P$8:P28),IF(O28="Breedte",1-SUM(P$8:P28)," "))))</f>
        <v xml:space="preserve"> </v>
      </c>
      <c r="Q29" s="57" t="str">
        <f t="shared" si="19"/>
        <v/>
      </c>
      <c r="R29" s="180">
        <f t="shared" si="20"/>
        <v>230</v>
      </c>
      <c r="S29" s="12">
        <f t="shared" si="5"/>
        <v>239</v>
      </c>
      <c r="T29" s="18">
        <f t="shared" si="6"/>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7"/>
        <v>1</v>
      </c>
      <c r="Z29" s="12">
        <f t="shared" si="8"/>
        <v>1</v>
      </c>
      <c r="AA29" s="12">
        <f t="shared" si="9"/>
        <v>1</v>
      </c>
      <c r="AB29" s="12">
        <f t="shared" si="10"/>
        <v>1</v>
      </c>
      <c r="AD29" s="12">
        <f t="shared" si="11"/>
        <v>239</v>
      </c>
      <c r="AE29" s="18">
        <f t="shared" si="12"/>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3"/>
        <v>1</v>
      </c>
      <c r="AK29" s="12">
        <f t="shared" si="14"/>
        <v>1</v>
      </c>
      <c r="AL29" s="12">
        <f t="shared" si="15"/>
        <v>1</v>
      </c>
      <c r="AM29" s="12">
        <f t="shared" si="16"/>
        <v>1</v>
      </c>
      <c r="AQ29" s="49" t="s">
        <v>25</v>
      </c>
      <c r="AR29" s="50"/>
      <c r="AS29" s="125"/>
      <c r="AT29" s="19"/>
      <c r="AU29" s="20"/>
      <c r="AV29" s="20">
        <f>IF(SUM(AT26:AT28)&lt;AT30,1,0)</f>
        <v>0</v>
      </c>
      <c r="AW29" s="133"/>
      <c r="AX29" s="134"/>
      <c r="AY29" s="21"/>
      <c r="AZ29" s="47"/>
      <c r="BA29" s="26"/>
      <c r="BB29" s="22">
        <f>IF(SUM(W11:W13)=0,0,IF(SUM(AT26:AT28)&lt;AT30,1,0))</f>
        <v>0</v>
      </c>
    </row>
    <row r="30" spans="1:55" ht="12" customHeight="1" thickTop="1" thickBot="1" x14ac:dyDescent="0.3">
      <c r="A30" s="5">
        <f t="shared" si="0"/>
        <v>0</v>
      </c>
      <c r="B30" s="5">
        <f t="shared" si="1"/>
        <v>0</v>
      </c>
      <c r="C30" s="14">
        <f t="shared" si="17"/>
        <v>238</v>
      </c>
      <c r="F30" s="242">
        <f>VLOOKUP(C30,Blad1!$A:$E,5,0)</f>
        <v>230</v>
      </c>
      <c r="G30" s="67" t="str">
        <f t="shared" si="18"/>
        <v/>
      </c>
      <c r="H30" s="4" t="str">
        <f>IF(G30="I",$K30,IF(G30="II",$K30-SUM(H$8:H29),IF(G30="III",$K30-SUM(H$8:H29),IF(G30="IV",$K30-SUM(H$8:H29),IF(G30="V",1-SUM(H$8:H29)," ")))))</f>
        <v xml:space="preserve"> </v>
      </c>
      <c r="I30" s="68" t="str">
        <f t="shared" si="2"/>
        <v/>
      </c>
      <c r="J30" s="43" t="str">
        <f>IF(I30="A",$K30,IF(I30="B",$K30-SUM(J$8:J29),IF(I30="C",$K30-SUM(J$8:J29),IF(I30="D",$K30-SUM(J$8:J29),IF(I30="E",1-SUM(J$8:J29)," ")))))</f>
        <v xml:space="preserve"> </v>
      </c>
      <c r="K30" s="1">
        <f>IF(C$4=0,0,(SUM(D$8:D30)/C$4))</f>
        <v>0</v>
      </c>
      <c r="L30" s="9" t="str">
        <f t="shared" si="3"/>
        <v xml:space="preserve"> </v>
      </c>
      <c r="M30" s="2" t="str">
        <f>IF(U30=2,K30,IF(W30=2,K30-SUM(M$8:M29),IF(X30=2,K30-SUM(M$8:M29),IF(X29=2,1-SUM(M$8:M29)," "))))</f>
        <v xml:space="preserve"> </v>
      </c>
      <c r="N30" s="1" t="str">
        <f t="shared" si="4"/>
        <v xml:space="preserve"> </v>
      </c>
      <c r="P30" s="3" t="str">
        <f>IF(O30="Plus",$K30,IF(O30="Basis",$K30-SUM(P$8:P29),IF(O30="Breedte",$K30-SUM(P$8:P29),IF(O29="Breedte",1-SUM(P$8:P29)," "))))</f>
        <v xml:space="preserve"> </v>
      </c>
      <c r="Q30" s="57" t="str">
        <f t="shared" si="19"/>
        <v/>
      </c>
      <c r="R30" s="180">
        <f t="shared" si="20"/>
        <v>230</v>
      </c>
      <c r="S30" s="12">
        <f t="shared" si="5"/>
        <v>238</v>
      </c>
      <c r="T30" s="18">
        <f t="shared" si="6"/>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7"/>
        <v>1</v>
      </c>
      <c r="Z30" s="12">
        <f t="shared" si="8"/>
        <v>1</v>
      </c>
      <c r="AA30" s="12">
        <f t="shared" si="9"/>
        <v>1</v>
      </c>
      <c r="AB30" s="12">
        <f t="shared" si="10"/>
        <v>1</v>
      </c>
      <c r="AD30" s="12">
        <f t="shared" si="11"/>
        <v>238</v>
      </c>
      <c r="AE30" s="18">
        <f t="shared" si="12"/>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3"/>
        <v>1</v>
      </c>
      <c r="AK30" s="12">
        <f t="shared" si="14"/>
        <v>1</v>
      </c>
      <c r="AL30" s="12">
        <f t="shared" si="15"/>
        <v>1</v>
      </c>
      <c r="AM30" s="12">
        <f t="shared" si="16"/>
        <v>1</v>
      </c>
      <c r="AQ30" s="52"/>
      <c r="AR30" s="53"/>
      <c r="AS30" s="36"/>
      <c r="AT30" s="143">
        <f>$C$4</f>
        <v>0</v>
      </c>
      <c r="AU30" s="36"/>
      <c r="AV30" s="36"/>
      <c r="AW30" s="137"/>
      <c r="AX30" s="137"/>
      <c r="AY30" s="37"/>
      <c r="AZ30" s="48">
        <f>AT30</f>
        <v>0</v>
      </c>
      <c r="BA30" s="37"/>
      <c r="BB30" s="38"/>
    </row>
    <row r="31" spans="1:55" ht="12" customHeight="1" thickTop="1" thickBot="1" x14ac:dyDescent="0.3">
      <c r="A31" s="5">
        <f t="shared" si="0"/>
        <v>0</v>
      </c>
      <c r="B31" s="5">
        <f t="shared" si="1"/>
        <v>0</v>
      </c>
      <c r="C31" s="14">
        <f t="shared" si="17"/>
        <v>237</v>
      </c>
      <c r="F31" s="242">
        <f>VLOOKUP(C31,Blad1!$A:$E,5,0)</f>
        <v>230</v>
      </c>
      <c r="G31" s="67" t="str">
        <f t="shared" si="18"/>
        <v/>
      </c>
      <c r="H31" s="4" t="str">
        <f>IF(G31="I",$K31,IF(G31="II",$K31-SUM(H$8:H30),IF(G31="III",$K31-SUM(H$8:H30),IF(G31="IV",$K31-SUM(H$8:H30),IF(G31="V",1-SUM(H$8:H30)," ")))))</f>
        <v xml:space="preserve"> </v>
      </c>
      <c r="I31" s="68" t="str">
        <f t="shared" si="2"/>
        <v/>
      </c>
      <c r="J31" s="43" t="str">
        <f>IF(I31="A",$K31,IF(I31="B",$K31-SUM(J$8:J30),IF(I31="C",$K31-SUM(J$8:J30),IF(I31="D",$K31-SUM(J$8:J30),IF(I31="E",1-SUM(J$8:J30)," ")))))</f>
        <v xml:space="preserve"> </v>
      </c>
      <c r="K31" s="1">
        <f>IF(C$4=0,0,(SUM(D$8:D31)/C$4))</f>
        <v>0</v>
      </c>
      <c r="L31" s="9" t="str">
        <f t="shared" si="3"/>
        <v xml:space="preserve"> </v>
      </c>
      <c r="M31" s="2" t="str">
        <f>IF(U31=2,K31,IF(W31=2,K31-SUM(M$8:M30),IF(X31=2,K31-SUM(M$8:M30),IF(X30=2,1-SUM(M$8:M30)," "))))</f>
        <v xml:space="preserve"> </v>
      </c>
      <c r="N31" s="1" t="str">
        <f t="shared" si="4"/>
        <v xml:space="preserve"> </v>
      </c>
      <c r="P31" s="3" t="str">
        <f>IF(O31="Plus",$K31,IF(O31="Basis",$K31-SUM(P$8:P30),IF(O31="Breedte",$K31-SUM(P$8:P30),IF(O30="Breedte",1-SUM(P$8:P30)," "))))</f>
        <v xml:space="preserve"> </v>
      </c>
      <c r="Q31" s="57" t="str">
        <f t="shared" si="19"/>
        <v/>
      </c>
      <c r="R31" s="180">
        <f t="shared" si="20"/>
        <v>230</v>
      </c>
      <c r="S31" s="12">
        <f t="shared" si="5"/>
        <v>237</v>
      </c>
      <c r="T31" s="18">
        <f t="shared" si="6"/>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7"/>
        <v>1</v>
      </c>
      <c r="Z31" s="12">
        <f t="shared" si="8"/>
        <v>1</v>
      </c>
      <c r="AA31" s="12">
        <f t="shared" si="9"/>
        <v>1</v>
      </c>
      <c r="AB31" s="12">
        <f t="shared" si="10"/>
        <v>1</v>
      </c>
      <c r="AD31" s="12">
        <f t="shared" si="11"/>
        <v>237</v>
      </c>
      <c r="AE31" s="18">
        <f t="shared" si="12"/>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3"/>
        <v>1</v>
      </c>
      <c r="AK31" s="12">
        <f t="shared" si="14"/>
        <v>1</v>
      </c>
      <c r="AL31" s="12">
        <f t="shared" si="15"/>
        <v>1</v>
      </c>
      <c r="AM31" s="12">
        <f t="shared" si="16"/>
        <v>1</v>
      </c>
      <c r="AQ31" s="60"/>
      <c r="AR31" s="60"/>
      <c r="AS31" s="60"/>
      <c r="AT31" s="60"/>
      <c r="AU31" s="60"/>
      <c r="AV31" s="60"/>
      <c r="AW31" s="136"/>
      <c r="AX31" s="136"/>
      <c r="AY31" s="60"/>
      <c r="AZ31" s="60"/>
      <c r="BA31" s="60"/>
      <c r="BB31" s="60"/>
    </row>
    <row r="32" spans="1:55" ht="12" customHeight="1" thickTop="1" x14ac:dyDescent="0.25">
      <c r="A32" s="5">
        <f t="shared" si="0"/>
        <v>0</v>
      </c>
      <c r="B32" s="5">
        <f t="shared" si="1"/>
        <v>0</v>
      </c>
      <c r="C32" s="14">
        <f t="shared" si="17"/>
        <v>236</v>
      </c>
      <c r="F32" s="242">
        <f>VLOOKUP(C32,Blad1!$A:$E,5,0)</f>
        <v>230</v>
      </c>
      <c r="G32" s="67" t="str">
        <f t="shared" si="18"/>
        <v/>
      </c>
      <c r="H32" s="4" t="str">
        <f>IF(G32="I",$K32,IF(G32="II",$K32-SUM(H$8:H31),IF(G32="III",$K32-SUM(H$8:H31),IF(G32="IV",$K32-SUM(H$8:H31),IF(G32="V",1-SUM(H$8:H31)," ")))))</f>
        <v xml:space="preserve"> </v>
      </c>
      <c r="I32" s="68" t="str">
        <f t="shared" si="2"/>
        <v/>
      </c>
      <c r="J32" s="43" t="str">
        <f>IF(I32="A",$K32,IF(I32="B",$K32-SUM(J$8:J31),IF(I32="C",$K32-SUM(J$8:J31),IF(I32="D",$K32-SUM(J$8:J31),IF(I32="E",1-SUM(J$8:J31)," ")))))</f>
        <v xml:space="preserve"> </v>
      </c>
      <c r="K32" s="1">
        <f>IF(C$4=0,0,(SUM(D$8:D32)/C$4))</f>
        <v>0</v>
      </c>
      <c r="L32" s="9" t="str">
        <f t="shared" si="3"/>
        <v xml:space="preserve"> </v>
      </c>
      <c r="M32" s="2" t="str">
        <f>IF(U32=2,K32,IF(W32=2,K32-SUM(M$8:M31),IF(X32=2,K32-SUM(M$8:M31),IF(X31=2,1-SUM(M$8:M31)," "))))</f>
        <v xml:space="preserve"> </v>
      </c>
      <c r="N32" s="1" t="str">
        <f t="shared" si="4"/>
        <v xml:space="preserve"> </v>
      </c>
      <c r="P32" s="3" t="str">
        <f>IF(O32="Plus",$K32,IF(O32="Basis",$K32-SUM(P$8:P31),IF(O32="Breedte",$K32-SUM(P$8:P31),IF(O31="Breedte",1-SUM(P$8:P31)," "))))</f>
        <v xml:space="preserve"> </v>
      </c>
      <c r="Q32" s="57" t="str">
        <f t="shared" si="19"/>
        <v/>
      </c>
      <c r="R32" s="180">
        <f t="shared" si="20"/>
        <v>230</v>
      </c>
      <c r="S32" s="12">
        <f t="shared" si="5"/>
        <v>236</v>
      </c>
      <c r="T32" s="18">
        <f t="shared" si="6"/>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7"/>
        <v>1</v>
      </c>
      <c r="Z32" s="12">
        <f t="shared" si="8"/>
        <v>1</v>
      </c>
      <c r="AA32" s="12">
        <f t="shared" si="9"/>
        <v>1</v>
      </c>
      <c r="AB32" s="12">
        <f t="shared" si="10"/>
        <v>1</v>
      </c>
      <c r="AD32" s="12">
        <f t="shared" si="11"/>
        <v>236</v>
      </c>
      <c r="AE32" s="18">
        <f t="shared" si="12"/>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3"/>
        <v>1</v>
      </c>
      <c r="AK32" s="12">
        <f t="shared" si="14"/>
        <v>1</v>
      </c>
      <c r="AL32" s="12">
        <f t="shared" si="15"/>
        <v>1</v>
      </c>
      <c r="AM32" s="12">
        <f t="shared" si="16"/>
        <v>1</v>
      </c>
      <c r="AQ32" s="49" t="s">
        <v>24</v>
      </c>
      <c r="AR32" s="51"/>
      <c r="AS32" s="123"/>
      <c r="AT32" s="51"/>
      <c r="AU32" s="51"/>
      <c r="AV32" s="51"/>
      <c r="AW32" s="51"/>
      <c r="AX32" s="51"/>
      <c r="AY32" s="51"/>
      <c r="AZ32" s="51"/>
      <c r="BA32" s="51"/>
      <c r="BB32" s="55"/>
    </row>
    <row r="33" spans="1:54" ht="12" customHeight="1" x14ac:dyDescent="0.25">
      <c r="A33" s="5">
        <f t="shared" si="0"/>
        <v>0</v>
      </c>
      <c r="B33" s="5">
        <f t="shared" si="1"/>
        <v>0</v>
      </c>
      <c r="C33" s="14">
        <f t="shared" si="17"/>
        <v>235</v>
      </c>
      <c r="F33" s="242">
        <f>VLOOKUP(C33,Blad1!$A:$E,5,0)</f>
        <v>229</v>
      </c>
      <c r="G33" s="67" t="str">
        <f t="shared" si="18"/>
        <v/>
      </c>
      <c r="H33" s="4" t="str">
        <f>IF(G33="I",$K33,IF(G33="II",$K33-SUM(H$8:H32),IF(G33="III",$K33-SUM(H$8:H32),IF(G33="IV",$K33-SUM(H$8:H32),IF(G33="V",1-SUM(H$8:H32)," ")))))</f>
        <v xml:space="preserve"> </v>
      </c>
      <c r="I33" s="68" t="str">
        <f t="shared" si="2"/>
        <v/>
      </c>
      <c r="J33" s="43" t="str">
        <f>IF(I33="A",$K33,IF(I33="B",$K33-SUM(J$8:J32),IF(I33="C",$K33-SUM(J$8:J32),IF(I33="D",$K33-SUM(J$8:J32),IF(I33="E",1-SUM(J$8:J32)," ")))))</f>
        <v xml:space="preserve"> </v>
      </c>
      <c r="K33" s="1">
        <f>IF(C$4=0,0,(SUM(D$8:D33)/C$4))</f>
        <v>0</v>
      </c>
      <c r="L33" s="9" t="str">
        <f t="shared" si="3"/>
        <v xml:space="preserve"> </v>
      </c>
      <c r="M33" s="2" t="str">
        <f>IF(U33=2,K33,IF(W33=2,K33-SUM(M$8:M32),IF(X33=2,K33-SUM(M$8:M32),IF(X32=2,1-SUM(M$8:M32)," "))))</f>
        <v xml:space="preserve"> </v>
      </c>
      <c r="N33" s="1" t="str">
        <f t="shared" si="4"/>
        <v xml:space="preserve"> </v>
      </c>
      <c r="P33" s="3" t="str">
        <f>IF(O33="Plus",$K33,IF(O33="Basis",$K33-SUM(P$8:P32),IF(O33="Breedte",$K33-SUM(P$8:P32),IF(O32="Breedte",1-SUM(P$8:P32)," "))))</f>
        <v xml:space="preserve"> </v>
      </c>
      <c r="Q33" s="57" t="str">
        <f t="shared" si="19"/>
        <v/>
      </c>
      <c r="R33" s="180">
        <f t="shared" si="20"/>
        <v>229</v>
      </c>
      <c r="S33" s="12">
        <f t="shared" si="5"/>
        <v>235</v>
      </c>
      <c r="T33" s="18">
        <f t="shared" si="6"/>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7"/>
        <v>1</v>
      </c>
      <c r="Z33" s="12">
        <f t="shared" si="8"/>
        <v>1</v>
      </c>
      <c r="AA33" s="12">
        <f t="shared" si="9"/>
        <v>1</v>
      </c>
      <c r="AB33" s="12">
        <f t="shared" si="10"/>
        <v>1</v>
      </c>
      <c r="AD33" s="12">
        <f t="shared" si="11"/>
        <v>235</v>
      </c>
      <c r="AE33" s="18">
        <f t="shared" si="12"/>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3"/>
        <v>1</v>
      </c>
      <c r="AK33" s="12">
        <f t="shared" si="14"/>
        <v>1</v>
      </c>
      <c r="AL33" s="12">
        <f t="shared" si="15"/>
        <v>1</v>
      </c>
      <c r="AM33" s="12">
        <f t="shared" si="16"/>
        <v>1</v>
      </c>
      <c r="AQ33" s="249" t="e">
        <f>VLOOKUP(AQ32,L8:Q275,6,FALSE)</f>
        <v>#N/A</v>
      </c>
      <c r="AR33" s="250"/>
      <c r="AS33" s="250"/>
      <c r="AT33" s="250"/>
      <c r="AU33" s="250"/>
      <c r="AV33" s="250"/>
      <c r="AW33" s="250"/>
      <c r="AX33" s="250"/>
      <c r="AY33" s="250"/>
      <c r="AZ33" s="250"/>
      <c r="BA33" s="250"/>
      <c r="BB33" s="251"/>
    </row>
    <row r="34" spans="1:54" ht="12" customHeight="1" x14ac:dyDescent="0.25">
      <c r="A34" s="5">
        <f t="shared" si="0"/>
        <v>0</v>
      </c>
      <c r="B34" s="5">
        <f t="shared" si="1"/>
        <v>0</v>
      </c>
      <c r="C34" s="14">
        <f t="shared" si="17"/>
        <v>234</v>
      </c>
      <c r="F34" s="242">
        <f>VLOOKUP(C34,Blad1!$A:$E,5,0)</f>
        <v>229</v>
      </c>
      <c r="G34" s="67" t="str">
        <f t="shared" si="18"/>
        <v/>
      </c>
      <c r="H34" s="4" t="str">
        <f>IF(G34="I",$K34,IF(G34="II",$K34-SUM(H$8:H33),IF(G34="III",$K34-SUM(H$8:H33),IF(G34="IV",$K34-SUM(H$8:H33),IF(G34="V",1-SUM(H$8:H33)," ")))))</f>
        <v xml:space="preserve"> </v>
      </c>
      <c r="I34" s="68" t="str">
        <f t="shared" si="2"/>
        <v/>
      </c>
      <c r="J34" s="43" t="str">
        <f>IF(I34="A",$K34,IF(I34="B",$K34-SUM(J$8:J33),IF(I34="C",$K34-SUM(J$8:J33),IF(I34="D",$K34-SUM(J$8:J33),IF(I34="E",1-SUM(J$8:J33)," ")))))</f>
        <v xml:space="preserve"> </v>
      </c>
      <c r="K34" s="1">
        <f>IF(C$4=0,0,(SUM(D$8:D34)/C$4))</f>
        <v>0</v>
      </c>
      <c r="L34" s="9" t="str">
        <f t="shared" si="3"/>
        <v xml:space="preserve"> </v>
      </c>
      <c r="M34" s="2" t="str">
        <f>IF(U34=2,K34,IF(W34=2,K34-SUM(M$8:M33),IF(X34=2,K34-SUM(M$8:M33),IF(X33=2,1-SUM(M$8:M33)," "))))</f>
        <v xml:space="preserve"> </v>
      </c>
      <c r="N34" s="1" t="str">
        <f t="shared" si="4"/>
        <v xml:space="preserve"> </v>
      </c>
      <c r="P34" s="3" t="str">
        <f>IF(O34="Plus",$K34,IF(O34="Basis",$K34-SUM(P$8:P33),IF(O34="Breedte",$K34-SUM(P$8:P33),IF(O33="Breedte",1-SUM(P$8:P33)," "))))</f>
        <v xml:space="preserve"> </v>
      </c>
      <c r="Q34" s="57" t="str">
        <f t="shared" si="19"/>
        <v/>
      </c>
      <c r="R34" s="180">
        <f t="shared" si="20"/>
        <v>229</v>
      </c>
      <c r="S34" s="12">
        <f t="shared" si="5"/>
        <v>234</v>
      </c>
      <c r="T34" s="18">
        <f t="shared" si="6"/>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7"/>
        <v>1</v>
      </c>
      <c r="Z34" s="12">
        <f t="shared" si="8"/>
        <v>1</v>
      </c>
      <c r="AA34" s="12">
        <f t="shared" si="9"/>
        <v>1</v>
      </c>
      <c r="AB34" s="12">
        <f t="shared" si="10"/>
        <v>1</v>
      </c>
      <c r="AD34" s="12">
        <f t="shared" si="11"/>
        <v>234</v>
      </c>
      <c r="AE34" s="18">
        <f t="shared" si="12"/>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3"/>
        <v>1</v>
      </c>
      <c r="AK34" s="12">
        <f t="shared" si="14"/>
        <v>1</v>
      </c>
      <c r="AL34" s="12">
        <f t="shared" si="15"/>
        <v>1</v>
      </c>
      <c r="AM34" s="12">
        <f t="shared" si="16"/>
        <v>1</v>
      </c>
      <c r="AQ34" s="49" t="s">
        <v>22</v>
      </c>
      <c r="AR34" s="51"/>
      <c r="AS34" s="123"/>
      <c r="AT34" s="51"/>
      <c r="AU34" s="51"/>
      <c r="AV34" s="51"/>
      <c r="AW34" s="51"/>
      <c r="AX34" s="51"/>
      <c r="AY34" s="51"/>
      <c r="AZ34" s="51"/>
      <c r="BA34" s="51"/>
      <c r="BB34" s="55"/>
    </row>
    <row r="35" spans="1:54" ht="24" customHeight="1" x14ac:dyDescent="0.25">
      <c r="A35" s="5">
        <f t="shared" si="0"/>
        <v>0</v>
      </c>
      <c r="B35" s="5">
        <f t="shared" si="1"/>
        <v>0</v>
      </c>
      <c r="C35" s="14">
        <f t="shared" si="17"/>
        <v>233</v>
      </c>
      <c r="F35" s="242">
        <f>VLOOKUP(C35,Blad1!$A:$E,5,0)</f>
        <v>228</v>
      </c>
      <c r="G35" s="67" t="str">
        <f t="shared" si="18"/>
        <v/>
      </c>
      <c r="H35" s="4" t="str">
        <f>IF(G35="I",$K35,IF(G35="II",$K35-SUM(H$8:H34),IF(G35="III",$K35-SUM(H$8:H34),IF(G35="IV",$K35-SUM(H$8:H34),IF(G35="V",1-SUM(H$8:H34)," ")))))</f>
        <v xml:space="preserve"> </v>
      </c>
      <c r="I35" s="68" t="str">
        <f t="shared" si="2"/>
        <v/>
      </c>
      <c r="J35" s="43" t="str">
        <f>IF(I35="A",$K35,IF(I35="B",$K35-SUM(J$8:J34),IF(I35="C",$K35-SUM(J$8:J34),IF(I35="D",$K35-SUM(J$8:J34),IF(I35="E",1-SUM(J$8:J34)," ")))))</f>
        <v xml:space="preserve"> </v>
      </c>
      <c r="K35" s="1">
        <f>IF(C$4=0,0,(SUM(D$8:D35)/C$4))</f>
        <v>0</v>
      </c>
      <c r="L35" s="9" t="str">
        <f t="shared" si="3"/>
        <v xml:space="preserve"> </v>
      </c>
      <c r="M35" s="2" t="str">
        <f>IF(U35=2,K35,IF(W35=2,K35-SUM(M$8:M34),IF(X35=2,K35-SUM(M$8:M34),IF(X34=2,1-SUM(M$8:M34)," "))))</f>
        <v xml:space="preserve"> </v>
      </c>
      <c r="N35" s="1" t="str">
        <f t="shared" si="4"/>
        <v xml:space="preserve"> </v>
      </c>
      <c r="P35" s="3" t="str">
        <f>IF(O35="Plus",$K35,IF(O35="Basis",$K35-SUM(P$8:P34),IF(O35="Breedte",$K35-SUM(P$8:P34),IF(O34="Breedte",1-SUM(P$8:P34)," "))))</f>
        <v xml:space="preserve"> </v>
      </c>
      <c r="Q35" s="57" t="str">
        <f t="shared" si="19"/>
        <v/>
      </c>
      <c r="R35" s="180">
        <f t="shared" si="20"/>
        <v>228</v>
      </c>
      <c r="S35" s="12">
        <f t="shared" si="5"/>
        <v>233</v>
      </c>
      <c r="T35" s="18">
        <f t="shared" si="6"/>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7"/>
        <v>1</v>
      </c>
      <c r="Z35" s="12">
        <f t="shared" si="8"/>
        <v>1</v>
      </c>
      <c r="AA35" s="12">
        <f t="shared" si="9"/>
        <v>1</v>
      </c>
      <c r="AB35" s="12">
        <f t="shared" si="10"/>
        <v>1</v>
      </c>
      <c r="AD35" s="12">
        <f t="shared" si="11"/>
        <v>233</v>
      </c>
      <c r="AE35" s="18">
        <f t="shared" si="12"/>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 t="shared" si="13"/>
        <v>1</v>
      </c>
      <c r="AK35" s="12">
        <f t="shared" si="14"/>
        <v>1</v>
      </c>
      <c r="AL35" s="12">
        <f t="shared" si="15"/>
        <v>1</v>
      </c>
      <c r="AM35" s="12">
        <f t="shared" si="16"/>
        <v>1</v>
      </c>
      <c r="AQ35" s="252" t="e">
        <f>VLOOKUP(AQ34,L8:Q275,6,FALSE)</f>
        <v>#N/A</v>
      </c>
      <c r="AR35" s="253"/>
      <c r="AS35" s="253"/>
      <c r="AT35" s="253"/>
      <c r="AU35" s="253"/>
      <c r="AV35" s="253"/>
      <c r="AW35" s="253"/>
      <c r="AX35" s="253"/>
      <c r="AY35" s="253"/>
      <c r="AZ35" s="253"/>
      <c r="BA35" s="253"/>
      <c r="BB35" s="254"/>
    </row>
    <row r="36" spans="1:54" ht="12" customHeight="1" x14ac:dyDescent="0.25">
      <c r="A36" s="5">
        <f t="shared" si="0"/>
        <v>0</v>
      </c>
      <c r="B36" s="5">
        <f t="shared" si="1"/>
        <v>0</v>
      </c>
      <c r="C36" s="14">
        <f t="shared" si="17"/>
        <v>232</v>
      </c>
      <c r="F36" s="242">
        <f>VLOOKUP(C36,Blad1!$A:$E,5,0)</f>
        <v>228</v>
      </c>
      <c r="G36" s="67" t="str">
        <f t="shared" si="18"/>
        <v/>
      </c>
      <c r="H36" s="4" t="str">
        <f>IF(G36="I",$K36,IF(G36="II",$K36-SUM(H$8:H35),IF(G36="III",$K36-SUM(H$8:H35),IF(G36="IV",$K36-SUM(H$8:H35),IF(G36="V",1-SUM(H$8:H35)," ")))))</f>
        <v xml:space="preserve"> </v>
      </c>
      <c r="I36" s="68" t="str">
        <f t="shared" si="2"/>
        <v/>
      </c>
      <c r="J36" s="43" t="str">
        <f>IF(I36="A",$K36,IF(I36="B",$K36-SUM(J$8:J35),IF(I36="C",$K36-SUM(J$8:J35),IF(I36="D",$K36-SUM(J$8:J35),IF(I36="E",1-SUM(J$8:J35)," ")))))</f>
        <v xml:space="preserve"> </v>
      </c>
      <c r="K36" s="1">
        <f>IF(C$4=0,0,(SUM(D$8:D36)/C$4))</f>
        <v>0</v>
      </c>
      <c r="L36" s="9" t="str">
        <f t="shared" si="3"/>
        <v xml:space="preserve"> </v>
      </c>
      <c r="M36" s="2" t="str">
        <f>IF(U36=2,K36,IF(W36=2,K36-SUM(M$8:M35),IF(X36=2,K36-SUM(M$8:M35),IF(X35=2,1-SUM(M$8:M35)," "))))</f>
        <v xml:space="preserve"> </v>
      </c>
      <c r="N36" s="1" t="str">
        <f t="shared" si="4"/>
        <v xml:space="preserve"> </v>
      </c>
      <c r="P36" s="3" t="str">
        <f>IF(O36="Plus",$K36,IF(O36="Basis",$K36-SUM(P$8:P35),IF(O36="Breedte",$K36-SUM(P$8:P35),IF(O35="Breedte",1-SUM(P$8:P35)," "))))</f>
        <v xml:space="preserve"> </v>
      </c>
      <c r="Q36" s="57" t="str">
        <f t="shared" si="19"/>
        <v/>
      </c>
      <c r="R36" s="180">
        <f t="shared" si="20"/>
        <v>228</v>
      </c>
      <c r="S36" s="12">
        <f t="shared" si="5"/>
        <v>232</v>
      </c>
      <c r="T36" s="18">
        <f t="shared" si="6"/>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7"/>
        <v>1</v>
      </c>
      <c r="Z36" s="12">
        <f t="shared" si="8"/>
        <v>1</v>
      </c>
      <c r="AA36" s="12">
        <f t="shared" si="9"/>
        <v>1</v>
      </c>
      <c r="AB36" s="12">
        <f t="shared" si="10"/>
        <v>1</v>
      </c>
      <c r="AD36" s="12">
        <f t="shared" si="11"/>
        <v>232</v>
      </c>
      <c r="AE36" s="18">
        <f t="shared" si="12"/>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3"/>
        <v>1</v>
      </c>
      <c r="AK36" s="12">
        <f t="shared" si="14"/>
        <v>1</v>
      </c>
      <c r="AL36" s="12">
        <f t="shared" si="15"/>
        <v>1</v>
      </c>
      <c r="AM36" s="12">
        <f t="shared" si="16"/>
        <v>1</v>
      </c>
      <c r="AQ36" s="49" t="s">
        <v>23</v>
      </c>
      <c r="AR36" s="51"/>
      <c r="AS36" s="123"/>
      <c r="AT36" s="51"/>
      <c r="AU36" s="51"/>
      <c r="AV36" s="51"/>
      <c r="AW36" s="51"/>
      <c r="AX36" s="51"/>
      <c r="AY36" s="51"/>
      <c r="AZ36" s="51"/>
      <c r="BA36" s="51"/>
      <c r="BB36" s="55"/>
    </row>
    <row r="37" spans="1:54" ht="12" customHeight="1" thickBot="1" x14ac:dyDescent="0.3">
      <c r="A37" s="5">
        <f t="shared" si="0"/>
        <v>0</v>
      </c>
      <c r="B37" s="5">
        <f t="shared" si="1"/>
        <v>0</v>
      </c>
      <c r="C37" s="14">
        <f t="shared" si="17"/>
        <v>231</v>
      </c>
      <c r="F37" s="242">
        <f>VLOOKUP(C37,Blad1!$A:$E,5,0)</f>
        <v>227</v>
      </c>
      <c r="G37" s="67" t="str">
        <f t="shared" si="18"/>
        <v/>
      </c>
      <c r="H37" s="4" t="str">
        <f>IF(G37="I",$K37,IF(G37="II",$K37-SUM(H$8:H36),IF(G37="III",$K37-SUM(H$8:H36),IF(G37="IV",$K37-SUM(H$8:H36),IF(G37="V",1-SUM(H$8:H36)," ")))))</f>
        <v xml:space="preserve"> </v>
      </c>
      <c r="I37" s="68" t="str">
        <f t="shared" si="2"/>
        <v/>
      </c>
      <c r="J37" s="43" t="str">
        <f>IF(I37="A",$K37,IF(I37="B",$K37-SUM(J$8:J36),IF(I37="C",$K37-SUM(J$8:J36),IF(I37="D",$K37-SUM(J$8:J36),IF(I37="E",1-SUM(J$8:J36)," ")))))</f>
        <v xml:space="preserve"> </v>
      </c>
      <c r="K37" s="1">
        <f>IF(C$4=0,0,(SUM(D$8:D37)/C$4))</f>
        <v>0</v>
      </c>
      <c r="L37" s="9" t="str">
        <f t="shared" si="3"/>
        <v xml:space="preserve"> </v>
      </c>
      <c r="M37" s="2" t="str">
        <f>IF(U37=2,K37,IF(W37=2,K37-SUM(M$8:M36),IF(X37=2,K37-SUM(M$8:M36),IF(X36=2,1-SUM(M$8:M36)," "))))</f>
        <v xml:space="preserve"> </v>
      </c>
      <c r="N37" s="1" t="str">
        <f t="shared" si="4"/>
        <v xml:space="preserve"> </v>
      </c>
      <c r="P37" s="3" t="str">
        <f>IF(O37="Plus",$K37,IF(O37="Basis",$K37-SUM(P$8:P36),IF(O37="Breedte",$K37-SUM(P$8:P36),IF(O36="Breedte",1-SUM(P$8:P36)," "))))</f>
        <v xml:space="preserve"> </v>
      </c>
      <c r="Q37" s="57" t="str">
        <f t="shared" si="19"/>
        <v/>
      </c>
      <c r="R37" s="180">
        <f t="shared" si="20"/>
        <v>227</v>
      </c>
      <c r="S37" s="12">
        <f t="shared" si="5"/>
        <v>231</v>
      </c>
      <c r="T37" s="18">
        <f t="shared" si="6"/>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7"/>
        <v>1</v>
      </c>
      <c r="Z37" s="12">
        <f t="shared" si="8"/>
        <v>1</v>
      </c>
      <c r="AA37" s="12">
        <f t="shared" si="9"/>
        <v>1</v>
      </c>
      <c r="AB37" s="12">
        <f t="shared" si="10"/>
        <v>1</v>
      </c>
      <c r="AD37" s="12">
        <f t="shared" si="11"/>
        <v>231</v>
      </c>
      <c r="AE37" s="18">
        <f t="shared" si="12"/>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3"/>
        <v>1</v>
      </c>
      <c r="AK37" s="12">
        <f t="shared" si="14"/>
        <v>1</v>
      </c>
      <c r="AL37" s="12">
        <f t="shared" si="15"/>
        <v>1</v>
      </c>
      <c r="AM37" s="12">
        <f t="shared" si="16"/>
        <v>1</v>
      </c>
      <c r="AQ37" s="243" t="e">
        <f>VLOOKUP(AQ36,L8:T275,6,FALSE)</f>
        <v>#N/A</v>
      </c>
      <c r="AR37" s="244"/>
      <c r="AS37" s="244"/>
      <c r="AT37" s="244"/>
      <c r="AU37" s="244"/>
      <c r="AV37" s="244"/>
      <c r="AW37" s="244"/>
      <c r="AX37" s="244"/>
      <c r="AY37" s="244"/>
      <c r="AZ37" s="244"/>
      <c r="BA37" s="244"/>
      <c r="BB37" s="245"/>
    </row>
    <row r="38" spans="1:54" ht="12" customHeight="1" thickTop="1" x14ac:dyDescent="0.25">
      <c r="A38" s="5">
        <f t="shared" si="0"/>
        <v>0</v>
      </c>
      <c r="B38" s="5">
        <f t="shared" si="1"/>
        <v>0</v>
      </c>
      <c r="C38" s="14">
        <f t="shared" si="17"/>
        <v>230</v>
      </c>
      <c r="F38" s="242">
        <f>VLOOKUP(C38,Blad1!$A:$E,5,0)</f>
        <v>227</v>
      </c>
      <c r="G38" s="67" t="str">
        <f t="shared" si="18"/>
        <v/>
      </c>
      <c r="H38" s="4" t="str">
        <f>IF(G38="I",$K38,IF(G38="II",$K38-SUM(H$8:H37),IF(G38="III",$K38-SUM(H$8:H37),IF(G38="IV",$K38-SUM(H$8:H37),IF(G38="V",1-SUM(H$8:H37)," ")))))</f>
        <v xml:space="preserve"> </v>
      </c>
      <c r="I38" s="68" t="str">
        <f t="shared" si="2"/>
        <v/>
      </c>
      <c r="J38" s="43" t="str">
        <f>IF(I38="A",$K38,IF(I38="B",$K38-SUM(J$8:J37),IF(I38="C",$K38-SUM(J$8:J37),IF(I38="D",$K38-SUM(J$8:J37),IF(I38="E",1-SUM(J$8:J37)," ")))))</f>
        <v xml:space="preserve"> </v>
      </c>
      <c r="K38" s="1">
        <f>IF(C$4=0,0,(SUM(D$8:D38)/C$4))</f>
        <v>0</v>
      </c>
      <c r="L38" s="9" t="str">
        <f t="shared" si="3"/>
        <v xml:space="preserve"> </v>
      </c>
      <c r="M38" s="2" t="str">
        <f>IF(U38=2,K38,IF(W38=2,K38-SUM(M$8:M37),IF(X38=2,K38-SUM(M$8:M37),IF(X37=2,1-SUM(M$8:M37)," "))))</f>
        <v xml:space="preserve"> </v>
      </c>
      <c r="N38" s="1" t="str">
        <f t="shared" si="4"/>
        <v xml:space="preserve"> </v>
      </c>
      <c r="P38" s="3" t="str">
        <f>IF(O38="Plus",$K38,IF(O38="Basis",$K38-SUM(P$8:P37),IF(O38="Breedte",$K38-SUM(P$8:P37),IF(O37="Breedte",1-SUM(P$8:P37)," "))))</f>
        <v xml:space="preserve"> </v>
      </c>
      <c r="Q38" s="57" t="str">
        <f t="shared" si="19"/>
        <v/>
      </c>
      <c r="R38" s="180">
        <f t="shared" si="20"/>
        <v>227</v>
      </c>
      <c r="S38" s="12">
        <f t="shared" si="5"/>
        <v>230</v>
      </c>
      <c r="T38" s="18">
        <f t="shared" si="6"/>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7"/>
        <v>1</v>
      </c>
      <c r="Z38" s="12">
        <f t="shared" si="8"/>
        <v>1</v>
      </c>
      <c r="AA38" s="12">
        <f t="shared" si="9"/>
        <v>1</v>
      </c>
      <c r="AB38" s="12">
        <f t="shared" si="10"/>
        <v>1</v>
      </c>
      <c r="AD38" s="12">
        <f t="shared" si="11"/>
        <v>230</v>
      </c>
      <c r="AE38" s="18">
        <f t="shared" si="12"/>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3"/>
        <v>1</v>
      </c>
      <c r="AK38" s="12">
        <f t="shared" si="14"/>
        <v>1</v>
      </c>
      <c r="AL38" s="12">
        <f t="shared" si="15"/>
        <v>1</v>
      </c>
      <c r="AM38" s="12">
        <f t="shared" si="16"/>
        <v>1</v>
      </c>
    </row>
    <row r="39" spans="1:54" ht="12" customHeight="1" x14ac:dyDescent="0.25">
      <c r="A39" s="5">
        <f t="shared" si="0"/>
        <v>0</v>
      </c>
      <c r="B39" s="5">
        <f t="shared" si="1"/>
        <v>0</v>
      </c>
      <c r="C39" s="14">
        <f t="shared" si="17"/>
        <v>229</v>
      </c>
      <c r="F39" s="242">
        <f>VLOOKUP(C39,Blad1!$A:$E,5,0)</f>
        <v>226</v>
      </c>
      <c r="G39" s="67" t="str">
        <f t="shared" si="18"/>
        <v/>
      </c>
      <c r="H39" s="4" t="str">
        <f>IF(G39="I",$K39,IF(G39="II",$K39-SUM(H$8:H38),IF(G39="III",$K39-SUM(H$8:H38),IF(G39="IV",$K39-SUM(H$8:H38),IF(G39="V",1-SUM(H$8:H38)," ")))))</f>
        <v xml:space="preserve"> </v>
      </c>
      <c r="I39" s="68" t="str">
        <f t="shared" si="2"/>
        <v/>
      </c>
      <c r="J39" s="43" t="str">
        <f>IF(I39="A",$K39,IF(I39="B",$K39-SUM(J$8:J38),IF(I39="C",$K39-SUM(J$8:J38),IF(I39="D",$K39-SUM(J$8:J38),IF(I39="E",1-SUM(J$8:J38)," ")))))</f>
        <v xml:space="preserve"> </v>
      </c>
      <c r="K39" s="1">
        <f>IF(C$4=0,0,(SUM(D$8:D39)/C$4))</f>
        <v>0</v>
      </c>
      <c r="L39" s="9" t="str">
        <f t="shared" si="3"/>
        <v xml:space="preserve"> </v>
      </c>
      <c r="M39" s="2" t="str">
        <f>IF(U39=2,K39,IF(W39=2,K39-SUM(M$8:M38),IF(X39=2,K39-SUM(M$8:M38),IF(X38=2,1-SUM(M$8:M38)," "))))</f>
        <v xml:space="preserve"> </v>
      </c>
      <c r="N39" s="1" t="str">
        <f t="shared" si="4"/>
        <v xml:space="preserve"> </v>
      </c>
      <c r="P39" s="3" t="str">
        <f>IF(O39="Plus",$K39,IF(O39="Basis",$K39-SUM(P$8:P38),IF(O39="Breedte",$K39-SUM(P$8:P38),IF(O38="Breedte",1-SUM(P$8:P38)," "))))</f>
        <v xml:space="preserve"> </v>
      </c>
      <c r="Q39" s="57" t="str">
        <f t="shared" si="19"/>
        <v/>
      </c>
      <c r="R39" s="180">
        <f t="shared" si="20"/>
        <v>226</v>
      </c>
      <c r="S39" s="12">
        <f t="shared" si="5"/>
        <v>229</v>
      </c>
      <c r="T39" s="18">
        <f t="shared" si="6"/>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7"/>
        <v>1</v>
      </c>
      <c r="Z39" s="12">
        <f t="shared" si="8"/>
        <v>1</v>
      </c>
      <c r="AA39" s="12">
        <f t="shared" si="9"/>
        <v>1</v>
      </c>
      <c r="AB39" s="12">
        <f t="shared" si="10"/>
        <v>1</v>
      </c>
      <c r="AD39" s="12">
        <f t="shared" si="11"/>
        <v>229</v>
      </c>
      <c r="AE39" s="18">
        <f t="shared" si="12"/>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3"/>
        <v>1</v>
      </c>
      <c r="AK39" s="12">
        <f t="shared" si="14"/>
        <v>1</v>
      </c>
      <c r="AL39" s="12">
        <f t="shared" si="15"/>
        <v>1</v>
      </c>
      <c r="AM39" s="12">
        <f t="shared" si="16"/>
        <v>1</v>
      </c>
    </row>
    <row r="40" spans="1:54" ht="12" customHeight="1" x14ac:dyDescent="0.25">
      <c r="A40" s="5">
        <f t="shared" si="0"/>
        <v>0</v>
      </c>
      <c r="B40" s="5">
        <f t="shared" si="1"/>
        <v>0</v>
      </c>
      <c r="C40" s="14">
        <f t="shared" si="17"/>
        <v>228</v>
      </c>
      <c r="F40" s="242">
        <f>VLOOKUP(C40,Blad1!$A:$E,5,0)</f>
        <v>225</v>
      </c>
      <c r="G40" s="67" t="str">
        <f t="shared" si="18"/>
        <v/>
      </c>
      <c r="H40" s="4" t="str">
        <f>IF(G40="I",$K40,IF(G40="II",$K40-SUM(H$8:H39),IF(G40="III",$K40-SUM(H$8:H39),IF(G40="IV",$K40-SUM(H$8:H39),IF(G40="V",1-SUM(H$8:H39)," ")))))</f>
        <v xml:space="preserve"> </v>
      </c>
      <c r="I40" s="68" t="str">
        <f t="shared" si="2"/>
        <v/>
      </c>
      <c r="J40" s="43" t="str">
        <f>IF(I40="A",$K40,IF(I40="B",$K40-SUM(J$8:J39),IF(I40="C",$K40-SUM(J$8:J39),IF(I40="D",$K40-SUM(J$8:J39),IF(I40="E",1-SUM(J$8:J39)," ")))))</f>
        <v xml:space="preserve"> </v>
      </c>
      <c r="K40" s="1">
        <f>IF(C$4=0,0,(SUM(D$8:D40)/C$4))</f>
        <v>0</v>
      </c>
      <c r="L40" s="9" t="str">
        <f t="shared" si="3"/>
        <v xml:space="preserve"> </v>
      </c>
      <c r="M40" s="2" t="str">
        <f>IF(U40=2,K40,IF(W40=2,K40-SUM(M$8:M39),IF(X40=2,K40-SUM(M$8:M39),IF(X39=2,1-SUM(M$8:M39)," "))))</f>
        <v xml:space="preserve"> </v>
      </c>
      <c r="N40" s="1" t="str">
        <f t="shared" si="4"/>
        <v xml:space="preserve"> </v>
      </c>
      <c r="P40" s="3" t="str">
        <f>IF(O40="Plus",$K40,IF(O40="Basis",$K40-SUM(P$8:P39),IF(O40="Breedte",$K40-SUM(P$8:P39),IF(O39="Breedte",1-SUM(P$8:P39)," "))))</f>
        <v xml:space="preserve"> </v>
      </c>
      <c r="Q40" s="57" t="str">
        <f t="shared" si="19"/>
        <v/>
      </c>
      <c r="R40" s="180">
        <f t="shared" si="20"/>
        <v>225</v>
      </c>
      <c r="S40" s="12">
        <f t="shared" si="5"/>
        <v>228</v>
      </c>
      <c r="T40" s="18">
        <f t="shared" si="6"/>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7"/>
        <v>1</v>
      </c>
      <c r="Z40" s="12">
        <f t="shared" si="8"/>
        <v>1</v>
      </c>
      <c r="AA40" s="12">
        <f t="shared" si="9"/>
        <v>1</v>
      </c>
      <c r="AB40" s="12">
        <f t="shared" si="10"/>
        <v>1</v>
      </c>
      <c r="AD40" s="12">
        <f t="shared" si="11"/>
        <v>228</v>
      </c>
      <c r="AE40" s="18">
        <f t="shared" si="12"/>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3"/>
        <v>1</v>
      </c>
      <c r="AK40" s="12">
        <f t="shared" si="14"/>
        <v>1</v>
      </c>
      <c r="AL40" s="12">
        <f t="shared" si="15"/>
        <v>1</v>
      </c>
      <c r="AM40" s="12">
        <f t="shared" si="16"/>
        <v>1</v>
      </c>
    </row>
    <row r="41" spans="1:54" ht="12" customHeight="1" x14ac:dyDescent="0.25">
      <c r="A41" s="5">
        <f t="shared" si="0"/>
        <v>0</v>
      </c>
      <c r="B41" s="5">
        <f t="shared" si="1"/>
        <v>0</v>
      </c>
      <c r="C41" s="14">
        <f t="shared" si="17"/>
        <v>227</v>
      </c>
      <c r="F41" s="242">
        <f>VLOOKUP(C41,Blad1!$A:$E,5,0)</f>
        <v>225</v>
      </c>
      <c r="G41" s="67" t="str">
        <f t="shared" si="18"/>
        <v/>
      </c>
      <c r="H41" s="4" t="str">
        <f>IF(G41="I",$K41,IF(G41="II",$K41-SUM(H$8:H40),IF(G41="III",$K41-SUM(H$8:H40),IF(G41="IV",$K41-SUM(H$8:H40),IF(G41="V",1-SUM(H$8:H40)," ")))))</f>
        <v xml:space="preserve"> </v>
      </c>
      <c r="I41" s="68" t="str">
        <f t="shared" si="2"/>
        <v/>
      </c>
      <c r="J41" s="43" t="str">
        <f>IF(I41="A",$K41,IF(I41="B",$K41-SUM(J$8:J40),IF(I41="C",$K41-SUM(J$8:J40),IF(I41="D",$K41-SUM(J$8:J40),IF(I41="E",1-SUM(J$8:J40)," ")))))</f>
        <v xml:space="preserve"> </v>
      </c>
      <c r="K41" s="1">
        <f>IF(C$4=0,0,(SUM(D$8:D41)/C$4))</f>
        <v>0</v>
      </c>
      <c r="L41" s="9" t="str">
        <f t="shared" si="3"/>
        <v xml:space="preserve"> </v>
      </c>
      <c r="M41" s="2" t="str">
        <f>IF(U41=2,K41,IF(W41=2,K41-SUM(M$8:M40),IF(X41=2,K41-SUM(M$8:M40),IF(X40=2,1-SUM(M$8:M40)," "))))</f>
        <v xml:space="preserve"> </v>
      </c>
      <c r="N41" s="1" t="str">
        <f t="shared" si="4"/>
        <v xml:space="preserve"> </v>
      </c>
      <c r="P41" s="3" t="str">
        <f>IF(O41="Plus",$K41,IF(O41="Basis",$K41-SUM(P$8:P40),IF(O41="Breedte",$K41-SUM(P$8:P40),IF(O40="Breedte",1-SUM(P$8:P40)," "))))</f>
        <v xml:space="preserve"> </v>
      </c>
      <c r="Q41" s="57" t="str">
        <f t="shared" si="19"/>
        <v/>
      </c>
      <c r="R41" s="180">
        <f t="shared" si="20"/>
        <v>225</v>
      </c>
      <c r="S41" s="12">
        <f t="shared" si="5"/>
        <v>227</v>
      </c>
      <c r="T41" s="18">
        <f t="shared" si="6"/>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7"/>
        <v>1</v>
      </c>
      <c r="Z41" s="12">
        <f t="shared" si="8"/>
        <v>1</v>
      </c>
      <c r="AA41" s="12">
        <f t="shared" si="9"/>
        <v>1</v>
      </c>
      <c r="AB41" s="12">
        <f t="shared" si="10"/>
        <v>1</v>
      </c>
      <c r="AD41" s="12">
        <f t="shared" si="11"/>
        <v>227</v>
      </c>
      <c r="AE41" s="18">
        <f t="shared" si="12"/>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3"/>
        <v>1</v>
      </c>
      <c r="AK41" s="12">
        <f t="shared" si="14"/>
        <v>1</v>
      </c>
      <c r="AL41" s="12">
        <f t="shared" si="15"/>
        <v>1</v>
      </c>
      <c r="AM41" s="12">
        <f t="shared" si="16"/>
        <v>1</v>
      </c>
    </row>
    <row r="42" spans="1:54" ht="12" customHeight="1" x14ac:dyDescent="0.25">
      <c r="A42" s="5">
        <f t="shared" si="0"/>
        <v>0</v>
      </c>
      <c r="B42" s="5">
        <f t="shared" si="1"/>
        <v>0</v>
      </c>
      <c r="C42" s="14">
        <f t="shared" si="17"/>
        <v>226</v>
      </c>
      <c r="F42" s="242">
        <f>VLOOKUP(C42,Blad1!$A:$E,5,0)</f>
        <v>224</v>
      </c>
      <c r="G42" s="67" t="str">
        <f t="shared" si="18"/>
        <v/>
      </c>
      <c r="H42" s="4" t="str">
        <f>IF(G42="I",$K42,IF(G42="II",$K42-SUM(H$8:H41),IF(G42="III",$K42-SUM(H$8:H41),IF(G42="IV",$K42-SUM(H$8:H41),IF(G42="V",1-SUM(H$8:H41)," ")))))</f>
        <v xml:space="preserve"> </v>
      </c>
      <c r="I42" s="68" t="str">
        <f t="shared" si="2"/>
        <v/>
      </c>
      <c r="J42" s="43" t="str">
        <f>IF(I42="A",$K42,IF(I42="B",$K42-SUM(J$8:J41),IF(I42="C",$K42-SUM(J$8:J41),IF(I42="D",$K42-SUM(J$8:J41),IF(I42="E",1-SUM(J$8:J41)," ")))))</f>
        <v xml:space="preserve"> </v>
      </c>
      <c r="K42" s="1">
        <f>IF(C$4=0,0,(SUM(D$8:D42)/C$4))</f>
        <v>0</v>
      </c>
      <c r="L42" s="9" t="str">
        <f t="shared" si="3"/>
        <v xml:space="preserve"> </v>
      </c>
      <c r="M42" s="2" t="str">
        <f>IF(U42=2,K42,IF(W42=2,K42-SUM(M$8:M41),IF(X42=2,K42-SUM(M$8:M41),IF(X41=2,1-SUM(M$8:M41)," "))))</f>
        <v xml:space="preserve"> </v>
      </c>
      <c r="N42" s="1" t="str">
        <f t="shared" si="4"/>
        <v xml:space="preserve"> </v>
      </c>
      <c r="P42" s="3" t="str">
        <f>IF(O42="Plus",$K42,IF(O42="Basis",$K42-SUM(P$8:P41),IF(O42="Breedte",$K42-SUM(P$8:P41),IF(O41="Breedte",1-SUM(P$8:P41)," "))))</f>
        <v xml:space="preserve"> </v>
      </c>
      <c r="Q42" s="57" t="str">
        <f t="shared" si="19"/>
        <v/>
      </c>
      <c r="R42" s="180">
        <f t="shared" si="20"/>
        <v>224</v>
      </c>
      <c r="S42" s="12">
        <f t="shared" si="5"/>
        <v>226</v>
      </c>
      <c r="T42" s="18">
        <f t="shared" si="6"/>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7"/>
        <v>1</v>
      </c>
      <c r="Z42" s="12">
        <f t="shared" si="8"/>
        <v>1</v>
      </c>
      <c r="AA42" s="12">
        <f t="shared" si="9"/>
        <v>1</v>
      </c>
      <c r="AB42" s="12">
        <f t="shared" si="10"/>
        <v>1</v>
      </c>
      <c r="AD42" s="12">
        <f t="shared" si="11"/>
        <v>226</v>
      </c>
      <c r="AE42" s="18">
        <f t="shared" si="12"/>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3"/>
        <v>1</v>
      </c>
      <c r="AK42" s="12">
        <f t="shared" si="14"/>
        <v>1</v>
      </c>
      <c r="AL42" s="12">
        <f t="shared" si="15"/>
        <v>1</v>
      </c>
      <c r="AM42" s="12">
        <f t="shared" si="16"/>
        <v>1</v>
      </c>
    </row>
    <row r="43" spans="1:54" ht="12" customHeight="1" x14ac:dyDescent="0.25">
      <c r="A43" s="5">
        <f t="shared" si="0"/>
        <v>0</v>
      </c>
      <c r="B43" s="5">
        <f t="shared" si="1"/>
        <v>0</v>
      </c>
      <c r="C43" s="14">
        <f t="shared" si="17"/>
        <v>225</v>
      </c>
      <c r="F43" s="242">
        <f>VLOOKUP(C43,Blad1!$A:$E,5,0)</f>
        <v>224</v>
      </c>
      <c r="G43" s="67" t="str">
        <f t="shared" si="18"/>
        <v/>
      </c>
      <c r="I43" s="68" t="str">
        <f t="shared" si="2"/>
        <v/>
      </c>
      <c r="J43" s="43" t="str">
        <f>IF(I43="A",$K43,IF(I43="B",$K43-SUM(J$8:J42),IF(I43="C",$K43-SUM(J$8:J42),IF(I43="D",$K43-SUM(J$8:J42),IF(I43="E",1-SUM(J$8:J42)," ")))))</f>
        <v xml:space="preserve"> </v>
      </c>
      <c r="K43" s="1">
        <f>IF(C$4=0,0,(SUM(D$8:D43)/C$4))</f>
        <v>0</v>
      </c>
      <c r="L43" s="9" t="str">
        <f t="shared" si="3"/>
        <v xml:space="preserve"> </v>
      </c>
      <c r="M43" s="2" t="str">
        <f>IF(U43=2,K43,IF(W43=2,K43-SUM(M$8:M42),IF(X43=2,K43-SUM(M$8:M42),IF(X42=2,1-SUM(M$8:M42)," "))))</f>
        <v xml:space="preserve"> </v>
      </c>
      <c r="N43" s="1" t="str">
        <f t="shared" si="4"/>
        <v xml:space="preserve"> </v>
      </c>
      <c r="P43" s="3" t="str">
        <f>IF(O43="Plus",$K43,IF(O43="Basis",$K43-SUM(P$8:P42),IF(O43="Breedte",$K43-SUM(P$8:P42),IF(O42="Breedte",1-SUM(P$8:P42)," "))))</f>
        <v xml:space="preserve"> </v>
      </c>
      <c r="Q43" s="57" t="str">
        <f t="shared" si="19"/>
        <v/>
      </c>
      <c r="R43" s="180">
        <f t="shared" si="20"/>
        <v>224</v>
      </c>
      <c r="S43" s="12">
        <f t="shared" si="5"/>
        <v>225</v>
      </c>
      <c r="T43" s="18">
        <f t="shared" si="6"/>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7"/>
        <v>1</v>
      </c>
      <c r="Z43" s="12">
        <f t="shared" si="8"/>
        <v>1</v>
      </c>
      <c r="AA43" s="12">
        <f t="shared" si="9"/>
        <v>1</v>
      </c>
      <c r="AB43" s="12">
        <f t="shared" si="10"/>
        <v>1</v>
      </c>
      <c r="AD43" s="12">
        <f t="shared" si="11"/>
        <v>225</v>
      </c>
      <c r="AE43" s="18">
        <f t="shared" si="12"/>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3"/>
        <v>1</v>
      </c>
      <c r="AK43" s="12">
        <f t="shared" si="14"/>
        <v>1</v>
      </c>
      <c r="AL43" s="12">
        <f t="shared" si="15"/>
        <v>1</v>
      </c>
      <c r="AM43" s="12">
        <f t="shared" si="16"/>
        <v>1</v>
      </c>
    </row>
    <row r="44" spans="1:54" ht="12" customHeight="1" x14ac:dyDescent="0.25">
      <c r="A44" s="5">
        <f t="shared" si="0"/>
        <v>0</v>
      </c>
      <c r="B44" s="5">
        <f t="shared" si="1"/>
        <v>0</v>
      </c>
      <c r="C44" s="14">
        <f t="shared" si="17"/>
        <v>224</v>
      </c>
      <c r="F44" s="242">
        <f>VLOOKUP(C44,Blad1!$A:$E,5,0)</f>
        <v>223</v>
      </c>
      <c r="G44" s="67" t="str">
        <f t="shared" si="18"/>
        <v/>
      </c>
      <c r="H44" s="4" t="str">
        <f>IF(G44="I",$K44,IF(G44="II",$K44-SUM(H$8:H43),IF(G44="III",$K44-SUM(H$8:H43),IF(G44="IV",$K44-SUM(H$8:H43),IF(G44="V",1-SUM(H$8:H43)," ")))))</f>
        <v xml:space="preserve"> </v>
      </c>
      <c r="I44" s="68" t="str">
        <f t="shared" si="2"/>
        <v/>
      </c>
      <c r="J44" s="43" t="str">
        <f>IF(I44="A",$K44,IF(I44="B",$K44-SUM(J$8:J43),IF(I44="C",$K44-SUM(J$8:J43),IF(I44="D",$K44-SUM(J$8:J43),IF(I44="E",1-SUM(J$8:J43)," ")))))</f>
        <v xml:space="preserve"> </v>
      </c>
      <c r="K44" s="1">
        <f>IF(C$4=0,0,(SUM(D$8:D44)/C$4))</f>
        <v>0</v>
      </c>
      <c r="L44" s="9" t="str">
        <f t="shared" si="3"/>
        <v xml:space="preserve"> </v>
      </c>
      <c r="M44" s="2" t="str">
        <f>IF(U44=2,K44,IF(W44=2,K44-SUM(M$8:M43),IF(X44=2,K44-SUM(M$8:M43),IF(X43=2,1-SUM(M$8:M43)," "))))</f>
        <v xml:space="preserve"> </v>
      </c>
      <c r="N44" s="1" t="str">
        <f t="shared" si="4"/>
        <v xml:space="preserve"> </v>
      </c>
      <c r="P44" s="3" t="str">
        <f>IF(O44="Plus",$K44,IF(O44="Basis",$K44-SUM(P$8:P43),IF(O44="Breedte",$K44-SUM(P$8:P43),IF(O43="Breedte",1-SUM(P$8:P43)," "))))</f>
        <v xml:space="preserve"> </v>
      </c>
      <c r="Q44" s="57" t="str">
        <f t="shared" si="19"/>
        <v/>
      </c>
      <c r="R44" s="180">
        <f t="shared" si="20"/>
        <v>223</v>
      </c>
      <c r="S44" s="12">
        <f t="shared" si="5"/>
        <v>224</v>
      </c>
      <c r="T44" s="18">
        <f t="shared" si="6"/>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7"/>
        <v>1</v>
      </c>
      <c r="Z44" s="12">
        <f t="shared" si="8"/>
        <v>1</v>
      </c>
      <c r="AA44" s="12">
        <f t="shared" si="9"/>
        <v>1</v>
      </c>
      <c r="AB44" s="12">
        <f t="shared" si="10"/>
        <v>1</v>
      </c>
      <c r="AD44" s="12">
        <f t="shared" si="11"/>
        <v>224</v>
      </c>
      <c r="AE44" s="18">
        <f t="shared" si="12"/>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3"/>
        <v>1</v>
      </c>
      <c r="AK44" s="12">
        <f t="shared" si="14"/>
        <v>1</v>
      </c>
      <c r="AL44" s="12">
        <f t="shared" si="15"/>
        <v>1</v>
      </c>
      <c r="AM44" s="12">
        <f t="shared" si="16"/>
        <v>1</v>
      </c>
    </row>
    <row r="45" spans="1:54" ht="12" customHeight="1" x14ac:dyDescent="0.25">
      <c r="A45" s="5">
        <f t="shared" si="0"/>
        <v>0</v>
      </c>
      <c r="B45" s="5">
        <f t="shared" si="1"/>
        <v>0</v>
      </c>
      <c r="C45" s="14">
        <f t="shared" si="17"/>
        <v>223</v>
      </c>
      <c r="F45" s="242">
        <f>VLOOKUP(C45,Blad1!$A:$E,5,0)</f>
        <v>223</v>
      </c>
      <c r="G45" s="67" t="str">
        <f t="shared" si="18"/>
        <v/>
      </c>
      <c r="H45" s="4" t="str">
        <f>IF(G45="I",$K45,IF(G45="II",$K45-SUM(H$8:H44),IF(G45="III",$K45-SUM(H$8:H44),IF(G45="IV",$K45-SUM(H$8:H44),IF(G45="V",1-SUM(H$8:H44)," ")))))</f>
        <v xml:space="preserve"> </v>
      </c>
      <c r="I45" s="68" t="str">
        <f t="shared" si="2"/>
        <v/>
      </c>
      <c r="J45" s="43" t="str">
        <f>IF(I45="A",$K45,IF(I45="B",$K45-SUM(J$8:J44),IF(I45="C",$K45-SUM(J$8:J44),IF(I45="D",$K45-SUM(J$8:J44),IF(I45="E",1-SUM(J$8:J44)," ")))))</f>
        <v xml:space="preserve"> </v>
      </c>
      <c r="K45" s="1">
        <f>IF(C$4=0,0,(SUM(D$8:D45)/C$4))</f>
        <v>0</v>
      </c>
      <c r="L45" s="9" t="str">
        <f t="shared" si="3"/>
        <v xml:space="preserve"> </v>
      </c>
      <c r="M45" s="2" t="str">
        <f>IF(U45=2,K45,IF(W45=2,K45-SUM(M$8:M44),IF(X45=2,K45-SUM(M$8:M44),IF(X44=2,1-SUM(M$8:M44)," "))))</f>
        <v xml:space="preserve"> </v>
      </c>
      <c r="N45" s="1" t="str">
        <f t="shared" si="4"/>
        <v xml:space="preserve"> </v>
      </c>
      <c r="P45" s="3" t="str">
        <f>IF(O45="Plus",$K45,IF(O45="Basis",$K45-SUM(P$8:P44),IF(O45="Breedte",$K45-SUM(P$8:P44),IF(O44="Breedte",1-SUM(P$8:P44)," "))))</f>
        <v xml:space="preserve"> </v>
      </c>
      <c r="Q45" s="57" t="str">
        <f t="shared" si="19"/>
        <v/>
      </c>
      <c r="R45" s="180">
        <f t="shared" si="20"/>
        <v>223</v>
      </c>
      <c r="S45" s="12">
        <f t="shared" si="5"/>
        <v>223</v>
      </c>
      <c r="T45" s="18">
        <f t="shared" si="6"/>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7"/>
        <v>1</v>
      </c>
      <c r="Z45" s="12">
        <f t="shared" si="8"/>
        <v>1</v>
      </c>
      <c r="AA45" s="12">
        <f t="shared" si="9"/>
        <v>1</v>
      </c>
      <c r="AB45" s="12">
        <f t="shared" si="10"/>
        <v>1</v>
      </c>
      <c r="AD45" s="12">
        <f t="shared" si="11"/>
        <v>223</v>
      </c>
      <c r="AE45" s="18">
        <f t="shared" si="12"/>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3"/>
        <v>1</v>
      </c>
      <c r="AK45" s="12">
        <f t="shared" si="14"/>
        <v>1</v>
      </c>
      <c r="AL45" s="12">
        <f t="shared" si="15"/>
        <v>1</v>
      </c>
      <c r="AM45" s="12">
        <f t="shared" si="16"/>
        <v>1</v>
      </c>
    </row>
    <row r="46" spans="1:54" ht="12" customHeight="1" x14ac:dyDescent="0.25">
      <c r="A46" s="5">
        <f t="shared" si="0"/>
        <v>0</v>
      </c>
      <c r="B46" s="5">
        <f t="shared" si="1"/>
        <v>0</v>
      </c>
      <c r="C46" s="14">
        <f t="shared" si="17"/>
        <v>222</v>
      </c>
      <c r="F46" s="242">
        <f>VLOOKUP(C46,Blad1!$A:$E,5,0)</f>
        <v>222</v>
      </c>
      <c r="G46" s="67" t="str">
        <f t="shared" si="18"/>
        <v/>
      </c>
      <c r="H46" s="4" t="str">
        <f>IF(G46="I",$K46,IF(G46="II",$K46-SUM(H$8:H45),IF(G46="III",$K46-SUM(H$8:H45),IF(G46="IV",$K46-SUM(H$8:H45),IF(G46="V",1-SUM(H$8:H45)," ")))))</f>
        <v xml:space="preserve"> </v>
      </c>
      <c r="I46" s="68" t="str">
        <f t="shared" si="2"/>
        <v/>
      </c>
      <c r="J46" s="43" t="str">
        <f>IF(I46="A",$K46,IF(I46="B",$K46-SUM(J$8:J45),IF(I46="C",$K46-SUM(J$8:J45),IF(I46="D",$K46-SUM(J$8:J45),IF(I46="E",1-SUM(J$8:J45)," ")))))</f>
        <v xml:space="preserve"> </v>
      </c>
      <c r="K46" s="1">
        <f>IF(C$4=0,0,(SUM(D$8:D46)/C$4))</f>
        <v>0</v>
      </c>
      <c r="L46" s="9" t="str">
        <f t="shared" si="3"/>
        <v xml:space="preserve"> </v>
      </c>
      <c r="M46" s="2" t="str">
        <f>IF(U46=2,K46,IF(W46=2,K46-SUM(M$8:M45),IF(X46=2,K46-SUM(M$8:M45),IF(X45=2,1-SUM(M$8:M45)," "))))</f>
        <v xml:space="preserve"> </v>
      </c>
      <c r="N46" s="1" t="str">
        <f t="shared" si="4"/>
        <v xml:space="preserve"> </v>
      </c>
      <c r="P46" s="3" t="str">
        <f>IF(O46="Plus",$K46,IF(O46="Basis",$K46-SUM(P$8:P45),IF(O46="Breedte",$K46-SUM(P$8:P45),IF(O45="Breedte",1-SUM(P$8:P45)," "))))</f>
        <v xml:space="preserve"> </v>
      </c>
      <c r="Q46" s="57" t="str">
        <f t="shared" si="19"/>
        <v/>
      </c>
      <c r="R46" s="180">
        <f t="shared" si="20"/>
        <v>222</v>
      </c>
      <c r="S46" s="12">
        <f t="shared" si="5"/>
        <v>222</v>
      </c>
      <c r="T46" s="18">
        <f t="shared" si="6"/>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7"/>
        <v>1</v>
      </c>
      <c r="Z46" s="12">
        <f t="shared" si="8"/>
        <v>1</v>
      </c>
      <c r="AA46" s="12">
        <f t="shared" si="9"/>
        <v>1</v>
      </c>
      <c r="AB46" s="12">
        <f t="shared" si="10"/>
        <v>1</v>
      </c>
      <c r="AD46" s="12">
        <f t="shared" si="11"/>
        <v>222</v>
      </c>
      <c r="AE46" s="18">
        <f t="shared" si="12"/>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3"/>
        <v>1</v>
      </c>
      <c r="AK46" s="12">
        <f t="shared" si="14"/>
        <v>1</v>
      </c>
      <c r="AL46" s="12">
        <f t="shared" si="15"/>
        <v>1</v>
      </c>
      <c r="AM46" s="12">
        <f t="shared" si="16"/>
        <v>1</v>
      </c>
    </row>
    <row r="47" spans="1:54" ht="12" customHeight="1" x14ac:dyDescent="0.25">
      <c r="A47" s="5">
        <f t="shared" si="0"/>
        <v>0</v>
      </c>
      <c r="B47" s="5">
        <f t="shared" si="1"/>
        <v>0</v>
      </c>
      <c r="C47" s="14">
        <f t="shared" si="17"/>
        <v>221</v>
      </c>
      <c r="F47" s="242">
        <f>VLOOKUP(C47,Blad1!$A:$E,5,0)</f>
        <v>221</v>
      </c>
      <c r="G47" s="67" t="str">
        <f t="shared" si="18"/>
        <v/>
      </c>
      <c r="H47" s="4" t="str">
        <f>IF(G47="I",$K47,IF(G47="II",$K47-SUM(H$8:H46),IF(G47="III",$K47-SUM(H$8:H46),IF(G47="IV",$K47-SUM(H$8:H46),IF(G47="V",1-SUM(H$8:H46)," ")))))</f>
        <v xml:space="preserve"> </v>
      </c>
      <c r="I47" s="68" t="str">
        <f t="shared" si="2"/>
        <v/>
      </c>
      <c r="J47" s="43" t="str">
        <f>IF(I47="A",$K47,IF(I47="B",$K47-SUM(J$8:J46),IF(I47="C",$K47-SUM(J$8:J46),IF(I47="D",$K47-SUM(J$8:J46),IF(I47="E",1-SUM(J$8:J46)," ")))))</f>
        <v xml:space="preserve"> </v>
      </c>
      <c r="K47" s="1">
        <f>IF(C$4=0,0,(SUM(D$8:D47)/C$4))</f>
        <v>0</v>
      </c>
      <c r="L47" s="9" t="str">
        <f t="shared" si="3"/>
        <v xml:space="preserve"> </v>
      </c>
      <c r="M47" s="2" t="str">
        <f>IF(U47=2,K47,IF(W47=2,K47-SUM(M$8:M46),IF(X47=2,K47-SUM(M$8:M46),IF(X46=2,1-SUM(M$8:M46)," "))))</f>
        <v xml:space="preserve"> </v>
      </c>
      <c r="N47" s="1" t="str">
        <f t="shared" si="4"/>
        <v xml:space="preserve"> </v>
      </c>
      <c r="P47" s="3" t="str">
        <f>IF(O47="Plus",$K47,IF(O47="Basis",$K47-SUM(P$8:P46),IF(O47="Breedte",$K47-SUM(P$8:P46),IF(O46="Breedte",1-SUM(P$8:P46)," "))))</f>
        <v xml:space="preserve"> </v>
      </c>
      <c r="Q47" s="57" t="str">
        <f t="shared" si="19"/>
        <v/>
      </c>
      <c r="R47" s="180">
        <f t="shared" si="20"/>
        <v>221</v>
      </c>
      <c r="S47" s="12">
        <f t="shared" si="5"/>
        <v>221</v>
      </c>
      <c r="T47" s="18">
        <f t="shared" si="6"/>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7"/>
        <v>1</v>
      </c>
      <c r="Z47" s="12">
        <f t="shared" si="8"/>
        <v>1</v>
      </c>
      <c r="AA47" s="12">
        <f t="shared" si="9"/>
        <v>1</v>
      </c>
      <c r="AB47" s="12">
        <f t="shared" si="10"/>
        <v>1</v>
      </c>
      <c r="AD47" s="12">
        <f t="shared" si="11"/>
        <v>221</v>
      </c>
      <c r="AE47" s="18">
        <f t="shared" si="12"/>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3"/>
        <v>1</v>
      </c>
      <c r="AK47" s="12">
        <f t="shared" si="14"/>
        <v>1</v>
      </c>
      <c r="AL47" s="12">
        <f t="shared" si="15"/>
        <v>1</v>
      </c>
      <c r="AM47" s="12">
        <f t="shared" si="16"/>
        <v>1</v>
      </c>
    </row>
    <row r="48" spans="1:54" ht="12" customHeight="1" x14ac:dyDescent="0.25">
      <c r="A48" s="5">
        <f t="shared" si="0"/>
        <v>0</v>
      </c>
      <c r="B48" s="5">
        <f t="shared" si="1"/>
        <v>0</v>
      </c>
      <c r="C48" s="14">
        <f t="shared" si="17"/>
        <v>220</v>
      </c>
      <c r="F48" s="242">
        <f>VLOOKUP(C48,Blad1!$A:$E,5,0)</f>
        <v>221</v>
      </c>
      <c r="G48" s="67" t="str">
        <f t="shared" si="18"/>
        <v/>
      </c>
      <c r="H48" s="4" t="str">
        <f>IF(G48="I",$K48,IF(G48="II",$K48-SUM(H$8:H47),IF(G48="III",$K48-SUM(H$8:H47),IF(G48="IV",$K48-SUM(H$8:H47),IF(G48="V",1-SUM(H$8:H47)," ")))))</f>
        <v xml:space="preserve"> </v>
      </c>
      <c r="I48" s="68" t="str">
        <f t="shared" si="2"/>
        <v/>
      </c>
      <c r="J48" s="43" t="str">
        <f>IF(I48="A",$K48,IF(I48="B",$K48-SUM(J$8:J47),IF(I48="C",$K48-SUM(J$8:J47),IF(I48="D",$K48-SUM(J$8:J47),IF(I48="E",1-SUM(J$8:J47)," ")))))</f>
        <v xml:space="preserve"> </v>
      </c>
      <c r="K48" s="1">
        <f>IF(C$4=0,0,(SUM(D$8:D48)/C$4))</f>
        <v>0</v>
      </c>
      <c r="L48" s="9" t="str">
        <f t="shared" si="3"/>
        <v xml:space="preserve"> </v>
      </c>
      <c r="M48" s="2" t="str">
        <f>IF(U48=2,K48,IF(W48=2,K48-SUM(M$8:M47),IF(X48=2,K48-SUM(M$8:M47),IF(X47=2,1-SUM(M$8:M47)," "))))</f>
        <v xml:space="preserve"> </v>
      </c>
      <c r="N48" s="1" t="str">
        <f t="shared" si="4"/>
        <v xml:space="preserve"> </v>
      </c>
      <c r="P48" s="3" t="str">
        <f>IF(O48="Plus",$K48,IF(O48="Basis",$K48-SUM(P$8:P47),IF(O48="Breedte",$K48-SUM(P$8:P47),IF(O47="Breedte",1-SUM(P$8:P47)," "))))</f>
        <v xml:space="preserve"> </v>
      </c>
      <c r="Q48" s="57" t="str">
        <f t="shared" si="19"/>
        <v/>
      </c>
      <c r="R48" s="180">
        <f t="shared" si="20"/>
        <v>221</v>
      </c>
      <c r="S48" s="12">
        <f t="shared" si="5"/>
        <v>220</v>
      </c>
      <c r="T48" s="18">
        <f t="shared" si="6"/>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7"/>
        <v>1</v>
      </c>
      <c r="Z48" s="12">
        <f t="shared" si="8"/>
        <v>1</v>
      </c>
      <c r="AA48" s="12">
        <f t="shared" si="9"/>
        <v>1</v>
      </c>
      <c r="AB48" s="12">
        <f t="shared" si="10"/>
        <v>1</v>
      </c>
      <c r="AD48" s="12">
        <f t="shared" si="11"/>
        <v>220</v>
      </c>
      <c r="AE48" s="18">
        <f t="shared" si="12"/>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3"/>
        <v>1</v>
      </c>
      <c r="AK48" s="12">
        <f t="shared" si="14"/>
        <v>1</v>
      </c>
      <c r="AL48" s="12">
        <f t="shared" si="15"/>
        <v>1</v>
      </c>
      <c r="AM48" s="12">
        <f t="shared" si="16"/>
        <v>1</v>
      </c>
    </row>
    <row r="49" spans="1:39" ht="12" customHeight="1" x14ac:dyDescent="0.25">
      <c r="A49" s="5">
        <f t="shared" si="0"/>
        <v>0</v>
      </c>
      <c r="B49" s="5">
        <f t="shared" si="1"/>
        <v>0</v>
      </c>
      <c r="C49" s="14">
        <f t="shared" si="17"/>
        <v>219</v>
      </c>
      <c r="F49" s="242">
        <f>VLOOKUP(C49,Blad1!$A:$E,5,0)</f>
        <v>220</v>
      </c>
      <c r="G49" s="67" t="str">
        <f t="shared" si="18"/>
        <v/>
      </c>
      <c r="H49" s="4" t="str">
        <f>IF(G49="I",$K49,IF(G49="II",$K49-SUM(H$8:H48),IF(G49="III",$K49-SUM(H$8:H48),IF(G49="IV",$K49-SUM(H$8:H48),IF(G49="V",1-SUM(H$8:H48)," ")))))</f>
        <v xml:space="preserve"> </v>
      </c>
      <c r="I49" s="68" t="str">
        <f t="shared" si="2"/>
        <v/>
      </c>
      <c r="J49" s="43" t="str">
        <f>IF(I49="A",$K49,IF(I49="B",$K49-SUM(J$8:J48),IF(I49="C",$K49-SUM(J$8:J48),IF(I49="D",$K49-SUM(J$8:J48),IF(I49="E",1-SUM(J$8:J48)," ")))))</f>
        <v xml:space="preserve"> </v>
      </c>
      <c r="K49" s="1">
        <f>IF(C$4=0,0,(SUM(D$8:D49)/C$4))</f>
        <v>0</v>
      </c>
      <c r="L49" s="9" t="str">
        <f t="shared" si="3"/>
        <v xml:space="preserve"> </v>
      </c>
      <c r="M49" s="2" t="str">
        <f>IF(U49=2,K49,IF(W49=2,K49-SUM(M$8:M48),IF(X49=2,K49-SUM(M$8:M48),IF(X48=2,1-SUM(M$8:M48)," "))))</f>
        <v xml:space="preserve"> </v>
      </c>
      <c r="N49" s="1" t="str">
        <f t="shared" si="4"/>
        <v xml:space="preserve"> </v>
      </c>
      <c r="P49" s="3" t="str">
        <f>IF(O49="Plus",$K49,IF(O49="Basis",$K49-SUM(P$8:P48),IF(O49="Breedte",$K49-SUM(P$8:P48),IF(O48="Breedte",1-SUM(P$8:P48)," "))))</f>
        <v xml:space="preserve"> </v>
      </c>
      <c r="Q49" s="57" t="str">
        <f t="shared" si="19"/>
        <v/>
      </c>
      <c r="R49" s="180">
        <f t="shared" si="20"/>
        <v>220</v>
      </c>
      <c r="S49" s="12">
        <f t="shared" si="5"/>
        <v>219</v>
      </c>
      <c r="T49" s="18">
        <f t="shared" si="6"/>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7"/>
        <v>1</v>
      </c>
      <c r="Z49" s="12">
        <f t="shared" si="8"/>
        <v>1</v>
      </c>
      <c r="AA49" s="12">
        <f t="shared" si="9"/>
        <v>1</v>
      </c>
      <c r="AB49" s="12">
        <f t="shared" si="10"/>
        <v>1</v>
      </c>
      <c r="AD49" s="12">
        <f t="shared" si="11"/>
        <v>219</v>
      </c>
      <c r="AE49" s="18">
        <f t="shared" si="12"/>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3"/>
        <v>1</v>
      </c>
      <c r="AK49" s="12">
        <f t="shared" si="14"/>
        <v>1</v>
      </c>
      <c r="AL49" s="12">
        <f t="shared" si="15"/>
        <v>1</v>
      </c>
      <c r="AM49" s="12">
        <f t="shared" si="16"/>
        <v>1</v>
      </c>
    </row>
    <row r="50" spans="1:39" ht="12" customHeight="1" x14ac:dyDescent="0.25">
      <c r="A50" s="5">
        <f t="shared" si="0"/>
        <v>0</v>
      </c>
      <c r="B50" s="5">
        <f t="shared" si="1"/>
        <v>0</v>
      </c>
      <c r="C50" s="14">
        <f t="shared" si="17"/>
        <v>218</v>
      </c>
      <c r="F50" s="242">
        <f>VLOOKUP(C50,Blad1!$A:$E,5,0)</f>
        <v>220</v>
      </c>
      <c r="G50" s="67" t="str">
        <f t="shared" si="18"/>
        <v/>
      </c>
      <c r="H50" s="4" t="str">
        <f>IF(G50="I",$K50,IF(G50="II",$K50-SUM(H$8:H49),IF(G50="III",$K50-SUM(H$8:H49),IF(G50="IV",$K50-SUM(H$8:H49),IF(G50="V",1-SUM(H$8:H49)," ")))))</f>
        <v xml:space="preserve"> </v>
      </c>
      <c r="I50" s="68" t="str">
        <f t="shared" si="2"/>
        <v/>
      </c>
      <c r="J50" s="43" t="str">
        <f>IF(I50="A",$K50,IF(I50="B",$K50-SUM(J$8:J49),IF(I50="C",$K50-SUM(J$8:J49),IF(I50="D",$K50-SUM(J$8:J49),IF(I50="E",1-SUM(J$8:J49)," ")))))</f>
        <v xml:space="preserve"> </v>
      </c>
      <c r="K50" s="1">
        <f>IF(C$4=0,0,(SUM(D$8:D50)/C$4))</f>
        <v>0</v>
      </c>
      <c r="L50" s="9" t="str">
        <f t="shared" si="3"/>
        <v xml:space="preserve"> </v>
      </c>
      <c r="M50" s="2" t="str">
        <f>IF(U50=2,K50,IF(W50=2,K50-SUM(M$8:M49),IF(X50=2,K50-SUM(M$8:M49),IF(X49=2,1-SUM(M$8:M49)," "))))</f>
        <v xml:space="preserve"> </v>
      </c>
      <c r="N50" s="1" t="str">
        <f t="shared" si="4"/>
        <v xml:space="preserve"> </v>
      </c>
      <c r="P50" s="3" t="str">
        <f>IF(O50="Plus",$K50,IF(O50="Basis",$K50-SUM(P$8:P49),IF(O50="Breedte",$K50-SUM(P$8:P49),IF(O49="Breedte",1-SUM(P$8:P49)," "))))</f>
        <v xml:space="preserve"> </v>
      </c>
      <c r="Q50" s="57" t="str">
        <f t="shared" si="19"/>
        <v/>
      </c>
      <c r="R50" s="180">
        <f t="shared" si="20"/>
        <v>220</v>
      </c>
      <c r="S50" s="12">
        <f t="shared" si="5"/>
        <v>218</v>
      </c>
      <c r="T50" s="18">
        <f t="shared" si="6"/>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7"/>
        <v>1</v>
      </c>
      <c r="Z50" s="12">
        <f t="shared" si="8"/>
        <v>1</v>
      </c>
      <c r="AA50" s="12">
        <f t="shared" si="9"/>
        <v>1</v>
      </c>
      <c r="AB50" s="12">
        <f t="shared" si="10"/>
        <v>1</v>
      </c>
      <c r="AD50" s="12">
        <f t="shared" si="11"/>
        <v>218</v>
      </c>
      <c r="AE50" s="18">
        <f t="shared" si="12"/>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3"/>
        <v>1</v>
      </c>
      <c r="AK50" s="12">
        <f t="shared" si="14"/>
        <v>1</v>
      </c>
      <c r="AL50" s="12">
        <f t="shared" si="15"/>
        <v>1</v>
      </c>
      <c r="AM50" s="12">
        <f t="shared" si="16"/>
        <v>1</v>
      </c>
    </row>
    <row r="51" spans="1:39" ht="12" customHeight="1" x14ac:dyDescent="0.25">
      <c r="A51" s="5">
        <f t="shared" si="0"/>
        <v>0</v>
      </c>
      <c r="B51" s="5">
        <f t="shared" si="1"/>
        <v>0</v>
      </c>
      <c r="C51" s="14">
        <f t="shared" si="17"/>
        <v>217</v>
      </c>
      <c r="F51" s="242">
        <f>VLOOKUP(C51,Blad1!$A:$E,5,0)</f>
        <v>219</v>
      </c>
      <c r="G51" s="67" t="str">
        <f t="shared" si="18"/>
        <v/>
      </c>
      <c r="H51" s="4" t="str">
        <f>IF(G51="I",$K51,IF(G51="II",$K51-SUM(H$8:H50),IF(G51="III",$K51-SUM(H$8:H50),IF(G51="IV",$K51-SUM(H$8:H50),IF(G51="V",1-SUM(H$8:H50)," ")))))</f>
        <v xml:space="preserve"> </v>
      </c>
      <c r="I51" s="68" t="str">
        <f t="shared" si="2"/>
        <v/>
      </c>
      <c r="J51" s="43" t="str">
        <f>IF(I51="A",$K51,IF(I51="B",$K51-SUM(J$8:J50),IF(I51="C",$K51-SUM(J$8:J50),IF(I51="D",$K51-SUM(J$8:J50),IF(I51="E",1-SUM(J$8:J50)," ")))))</f>
        <v xml:space="preserve"> </v>
      </c>
      <c r="K51" s="1">
        <f>IF(C$4=0,0,(SUM(D$8:D51)/C$4))</f>
        <v>0</v>
      </c>
      <c r="L51" s="9" t="str">
        <f t="shared" si="3"/>
        <v xml:space="preserve"> </v>
      </c>
      <c r="M51" s="2" t="str">
        <f>IF(U51=2,K51,IF(W51=2,K51-SUM(M$8:M50),IF(X51=2,K51-SUM(M$8:M50),IF(X50=2,1-SUM(M$8:M50)," "))))</f>
        <v xml:space="preserve"> </v>
      </c>
      <c r="N51" s="1" t="str">
        <f t="shared" si="4"/>
        <v xml:space="preserve"> </v>
      </c>
      <c r="P51" s="3" t="str">
        <f>IF(O51="Plus",$K51,IF(O51="Basis",$K51-SUM(P$8:P50),IF(O51="Breedte",$K51-SUM(P$8:P50),IF(O50="Breedte",1-SUM(P$8:P50)," "))))</f>
        <v xml:space="preserve"> </v>
      </c>
      <c r="Q51" s="57" t="str">
        <f t="shared" si="19"/>
        <v/>
      </c>
      <c r="R51" s="180">
        <f t="shared" si="20"/>
        <v>219</v>
      </c>
      <c r="S51" s="12">
        <f t="shared" si="5"/>
        <v>217</v>
      </c>
      <c r="T51" s="18">
        <f t="shared" si="6"/>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7"/>
        <v>1</v>
      </c>
      <c r="Z51" s="12">
        <f t="shared" si="8"/>
        <v>1</v>
      </c>
      <c r="AA51" s="12">
        <f t="shared" si="9"/>
        <v>1</v>
      </c>
      <c r="AB51" s="12">
        <f t="shared" si="10"/>
        <v>1</v>
      </c>
      <c r="AD51" s="12">
        <f t="shared" si="11"/>
        <v>217</v>
      </c>
      <c r="AE51" s="18">
        <f t="shared" si="12"/>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3"/>
        <v>1</v>
      </c>
      <c r="AK51" s="12">
        <f t="shared" si="14"/>
        <v>1</v>
      </c>
      <c r="AL51" s="12">
        <f t="shared" si="15"/>
        <v>1</v>
      </c>
      <c r="AM51" s="12">
        <f t="shared" si="16"/>
        <v>1</v>
      </c>
    </row>
    <row r="52" spans="1:39" ht="12" customHeight="1" x14ac:dyDescent="0.25">
      <c r="A52" s="5">
        <f t="shared" si="0"/>
        <v>0</v>
      </c>
      <c r="B52" s="5">
        <f t="shared" si="1"/>
        <v>0</v>
      </c>
      <c r="C52" s="14">
        <f t="shared" si="17"/>
        <v>216</v>
      </c>
      <c r="F52" s="242">
        <f>VLOOKUP(C52,Blad1!$A:$E,5,0)</f>
        <v>219</v>
      </c>
      <c r="G52" s="67" t="str">
        <f t="shared" si="18"/>
        <v/>
      </c>
      <c r="H52" s="4" t="str">
        <f>IF(G52="I",$K52,IF(G52="II",$K52-SUM(H$8:H51),IF(G52="III",$K52-SUM(H$8:H51),IF(G52="IV",$K52-SUM(H$8:H51),IF(G52="V",1-SUM(H$8:H51)," ")))))</f>
        <v xml:space="preserve"> </v>
      </c>
      <c r="I52" s="68" t="str">
        <f t="shared" si="2"/>
        <v/>
      </c>
      <c r="J52" s="43" t="str">
        <f>IF(I52="A",$K52,IF(I52="B",$K52-SUM(J$8:J51),IF(I52="C",$K52-SUM(J$8:J51),IF(I52="D",$K52-SUM(J$8:J51),IF(I52="E",1-SUM(J$8:J51)," ")))))</f>
        <v xml:space="preserve"> </v>
      </c>
      <c r="K52" s="1">
        <f>IF(C$4=0,0,(SUM(D$8:D52)/C$4))</f>
        <v>0</v>
      </c>
      <c r="L52" s="9" t="str">
        <f t="shared" si="3"/>
        <v xml:space="preserve"> </v>
      </c>
      <c r="M52" s="2" t="str">
        <f>IF(U52=2,K52,IF(W52=2,K52-SUM(M$8:M51),IF(X52=2,K52-SUM(M$8:M51),IF(X51=2,1-SUM(M$8:M51)," "))))</f>
        <v xml:space="preserve"> </v>
      </c>
      <c r="N52" s="1" t="str">
        <f t="shared" si="4"/>
        <v xml:space="preserve"> </v>
      </c>
      <c r="P52" s="3" t="str">
        <f>IF(O52="Plus",$K52,IF(O52="Basis",$K52-SUM(P$8:P51),IF(O52="Breedte",$K52-SUM(P$8:P51),IF(O51="Breedte",1-SUM(P$8:P51)," "))))</f>
        <v xml:space="preserve"> </v>
      </c>
      <c r="Q52" s="57" t="str">
        <f t="shared" si="19"/>
        <v/>
      </c>
      <c r="R52" s="180">
        <f t="shared" si="20"/>
        <v>219</v>
      </c>
      <c r="S52" s="12">
        <f t="shared" si="5"/>
        <v>216</v>
      </c>
      <c r="T52" s="18">
        <f t="shared" si="6"/>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7"/>
        <v>1</v>
      </c>
      <c r="Z52" s="12">
        <f t="shared" si="8"/>
        <v>1</v>
      </c>
      <c r="AA52" s="12">
        <f t="shared" si="9"/>
        <v>1</v>
      </c>
      <c r="AB52" s="12">
        <f t="shared" si="10"/>
        <v>1</v>
      </c>
      <c r="AD52" s="12">
        <f t="shared" si="11"/>
        <v>216</v>
      </c>
      <c r="AE52" s="18">
        <f t="shared" si="12"/>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3"/>
        <v>1</v>
      </c>
      <c r="AK52" s="12">
        <f t="shared" si="14"/>
        <v>1</v>
      </c>
      <c r="AL52" s="12">
        <f t="shared" si="15"/>
        <v>1</v>
      </c>
      <c r="AM52" s="12">
        <f t="shared" si="16"/>
        <v>1</v>
      </c>
    </row>
    <row r="53" spans="1:39" ht="12" customHeight="1" x14ac:dyDescent="0.25">
      <c r="A53" s="5">
        <f t="shared" si="0"/>
        <v>0</v>
      </c>
      <c r="B53" s="5">
        <f t="shared" si="1"/>
        <v>0</v>
      </c>
      <c r="C53" s="14">
        <f t="shared" si="17"/>
        <v>215</v>
      </c>
      <c r="F53" s="242">
        <f>VLOOKUP(C53,Blad1!$A:$E,5,0)</f>
        <v>218</v>
      </c>
      <c r="G53" s="67" t="str">
        <f t="shared" si="18"/>
        <v/>
      </c>
      <c r="H53" s="4" t="str">
        <f>IF(G53="I",$K53,IF(G53="II",$K53-SUM(H$8:H52),IF(G53="III",$K53-SUM(H$8:H52),IF(G53="IV",$K53-SUM(H$8:H52),IF(G53="V",1-SUM(H$8:H52)," ")))))</f>
        <v xml:space="preserve"> </v>
      </c>
      <c r="I53" s="68" t="str">
        <f t="shared" si="2"/>
        <v/>
      </c>
      <c r="J53" s="43" t="str">
        <f>IF(I53="A",$K53,IF(I53="B",$K53-SUM(J$8:J52),IF(I53="C",$K53-SUM(J$8:J52),IF(I53="D",$K53-SUM(J$8:J52),IF(I53="E",1-SUM(J$8:J52)," ")))))</f>
        <v xml:space="preserve"> </v>
      </c>
      <c r="K53" s="1">
        <f>IF(C$4=0,0,(SUM(D$8:D53)/C$4))</f>
        <v>0</v>
      </c>
      <c r="L53" s="9" t="str">
        <f t="shared" si="3"/>
        <v xml:space="preserve"> </v>
      </c>
      <c r="M53" s="2" t="str">
        <f>IF(U53=2,K53,IF(W53=2,K53-SUM(M$8:M52),IF(X53=2,K53-SUM(M$8:M52),IF(X52=2,1-SUM(M$8:M52)," "))))</f>
        <v xml:space="preserve"> </v>
      </c>
      <c r="N53" s="1" t="str">
        <f t="shared" si="4"/>
        <v xml:space="preserve"> </v>
      </c>
      <c r="P53" s="3" t="str">
        <f>IF(O53="Plus",$K53,IF(O53="Basis",$K53-SUM(P$8:P52),IF(O53="Breedte",$K53-SUM(P$8:P52),IF(O52="Breedte",1-SUM(P$8:P52)," "))))</f>
        <v xml:space="preserve"> </v>
      </c>
      <c r="Q53" s="57" t="str">
        <f t="shared" si="19"/>
        <v/>
      </c>
      <c r="R53" s="180">
        <f t="shared" si="20"/>
        <v>218</v>
      </c>
      <c r="S53" s="12">
        <f t="shared" si="5"/>
        <v>215</v>
      </c>
      <c r="T53" s="18">
        <f t="shared" si="6"/>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7"/>
        <v>1</v>
      </c>
      <c r="Z53" s="12">
        <f t="shared" si="8"/>
        <v>1</v>
      </c>
      <c r="AA53" s="12">
        <f t="shared" si="9"/>
        <v>1</v>
      </c>
      <c r="AB53" s="12">
        <f t="shared" si="10"/>
        <v>1</v>
      </c>
      <c r="AD53" s="12">
        <f t="shared" si="11"/>
        <v>215</v>
      </c>
      <c r="AE53" s="18">
        <f t="shared" si="12"/>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3"/>
        <v>1</v>
      </c>
      <c r="AK53" s="12">
        <f t="shared" si="14"/>
        <v>1</v>
      </c>
      <c r="AL53" s="12">
        <f t="shared" si="15"/>
        <v>1</v>
      </c>
      <c r="AM53" s="12">
        <f t="shared" si="16"/>
        <v>1</v>
      </c>
    </row>
    <row r="54" spans="1:39" ht="12" customHeight="1" x14ac:dyDescent="0.25">
      <c r="A54" s="5">
        <f t="shared" si="0"/>
        <v>0</v>
      </c>
      <c r="B54" s="5">
        <f t="shared" si="1"/>
        <v>0</v>
      </c>
      <c r="C54" s="14">
        <f t="shared" si="17"/>
        <v>214</v>
      </c>
      <c r="F54" s="242">
        <f>VLOOKUP(C54,Blad1!$A:$E,5,0)</f>
        <v>218</v>
      </c>
      <c r="G54" s="67" t="str">
        <f t="shared" si="18"/>
        <v/>
      </c>
      <c r="H54" s="4" t="str">
        <f>IF(G54="I",$K54,IF(G54="II",$K54-SUM(H$8:H53),IF(G54="III",$K54-SUM(H$8:H53),IF(G54="IV",$K54-SUM(H$8:H53),IF(G54="V",1-SUM(H$8:H53)," ")))))</f>
        <v xml:space="preserve"> </v>
      </c>
      <c r="I54" s="68" t="str">
        <f t="shared" si="2"/>
        <v/>
      </c>
      <c r="J54" s="43" t="str">
        <f>IF(I54="A",$K54,IF(I54="B",$K54-SUM(J$8:J53),IF(I54="C",$K54-SUM(J$8:J53),IF(I54="D",$K54-SUM(J$8:J53),IF(I54="E",1-SUM(J$8:J53)," ")))))</f>
        <v xml:space="preserve"> </v>
      </c>
      <c r="K54" s="1">
        <f>IF(C$4=0,0,(SUM(D$8:D54)/C$4))</f>
        <v>0</v>
      </c>
      <c r="L54" s="9" t="str">
        <f t="shared" si="3"/>
        <v xml:space="preserve"> </v>
      </c>
      <c r="M54" s="2" t="str">
        <f>IF(U54=2,K54,IF(W54=2,K54-SUM(M$8:M53),IF(X54=2,K54-SUM(M$8:M53),IF(X53=2,1-SUM(M$8:M53)," "))))</f>
        <v xml:space="preserve"> </v>
      </c>
      <c r="N54" s="1" t="str">
        <f t="shared" si="4"/>
        <v xml:space="preserve"> </v>
      </c>
      <c r="P54" s="3" t="str">
        <f>IF(O54="Plus",$K54,IF(O54="Basis",$K54-SUM(P$8:P53),IF(O54="Breedte",$K54-SUM(P$8:P53),IF(O53="Breedte",1-SUM(P$8:P53)," "))))</f>
        <v xml:space="preserve"> </v>
      </c>
      <c r="Q54" s="57" t="str">
        <f t="shared" si="19"/>
        <v/>
      </c>
      <c r="R54" s="180">
        <f t="shared" si="20"/>
        <v>218</v>
      </c>
      <c r="S54" s="12">
        <f t="shared" si="5"/>
        <v>214</v>
      </c>
      <c r="T54" s="18">
        <f t="shared" si="6"/>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7"/>
        <v>1</v>
      </c>
      <c r="Z54" s="12">
        <f t="shared" si="8"/>
        <v>1</v>
      </c>
      <c r="AA54" s="12">
        <f t="shared" si="9"/>
        <v>1</v>
      </c>
      <c r="AB54" s="12">
        <f t="shared" si="10"/>
        <v>1</v>
      </c>
      <c r="AD54" s="12">
        <f t="shared" si="11"/>
        <v>214</v>
      </c>
      <c r="AE54" s="18">
        <f t="shared" si="12"/>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3"/>
        <v>1</v>
      </c>
      <c r="AK54" s="12">
        <f t="shared" si="14"/>
        <v>1</v>
      </c>
      <c r="AL54" s="12">
        <f t="shared" si="15"/>
        <v>1</v>
      </c>
      <c r="AM54" s="12">
        <f t="shared" si="16"/>
        <v>1</v>
      </c>
    </row>
    <row r="55" spans="1:39" ht="12" customHeight="1" x14ac:dyDescent="0.25">
      <c r="A55" s="5">
        <f t="shared" si="0"/>
        <v>0</v>
      </c>
      <c r="B55" s="5">
        <f t="shared" si="1"/>
        <v>0</v>
      </c>
      <c r="C55" s="14">
        <f t="shared" si="17"/>
        <v>213</v>
      </c>
      <c r="F55" s="242">
        <f>VLOOKUP(C55,Blad1!$A:$E,5,0)</f>
        <v>217</v>
      </c>
      <c r="G55" s="67" t="str">
        <f t="shared" si="18"/>
        <v/>
      </c>
      <c r="H55" s="4" t="str">
        <f>IF(G55="I",$K55,IF(G55="II",$K55-SUM(H$8:H54),IF(G55="III",$K55-SUM(H$8:H54),IF(G55="IV",$K55-SUM(H$8:H54),IF(G55="V",1-SUM(H$8:H54)," ")))))</f>
        <v xml:space="preserve"> </v>
      </c>
      <c r="I55" s="68" t="str">
        <f t="shared" si="2"/>
        <v/>
      </c>
      <c r="J55" s="43" t="str">
        <f>IF(I55="A",$K55,IF(I55="B",$K55-SUM(J$8:J54),IF(I55="C",$K55-SUM(J$8:J54),IF(I55="D",$K55-SUM(J$8:J54),IF(I55="E",1-SUM(J$8:J54)," ")))))</f>
        <v xml:space="preserve"> </v>
      </c>
      <c r="K55" s="1">
        <f>IF(C$4=0,0,(SUM(D$8:D55)/C$4))</f>
        <v>0</v>
      </c>
      <c r="L55" s="9" t="str">
        <f t="shared" si="3"/>
        <v xml:space="preserve"> </v>
      </c>
      <c r="M55" s="2" t="str">
        <f>IF(U55=2,K55,IF(W55=2,K55-SUM(M$8:M54),IF(X55=2,K55-SUM(M$8:M54),IF(X54=2,1-SUM(M$8:M54)," "))))</f>
        <v xml:space="preserve"> </v>
      </c>
      <c r="N55" s="1" t="str">
        <f t="shared" si="4"/>
        <v xml:space="preserve"> </v>
      </c>
      <c r="P55" s="3" t="str">
        <f>IF(O55="Plus",$K55,IF(O55="Basis",$K55-SUM(P$8:P54),IF(O55="Breedte",$K55-SUM(P$8:P54),IF(O54="Breedte",1-SUM(P$8:P54)," "))))</f>
        <v xml:space="preserve"> </v>
      </c>
      <c r="Q55" s="57" t="str">
        <f t="shared" si="19"/>
        <v/>
      </c>
      <c r="R55" s="180">
        <f t="shared" si="20"/>
        <v>217</v>
      </c>
      <c r="S55" s="12">
        <f t="shared" si="5"/>
        <v>213</v>
      </c>
      <c r="T55" s="18">
        <f t="shared" si="6"/>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7"/>
        <v>1</v>
      </c>
      <c r="Z55" s="12">
        <f t="shared" si="8"/>
        <v>1</v>
      </c>
      <c r="AA55" s="12">
        <f t="shared" si="9"/>
        <v>1</v>
      </c>
      <c r="AB55" s="12">
        <f t="shared" si="10"/>
        <v>1</v>
      </c>
      <c r="AD55" s="12">
        <f t="shared" si="11"/>
        <v>213</v>
      </c>
      <c r="AE55" s="18">
        <f t="shared" si="12"/>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3"/>
        <v>1</v>
      </c>
      <c r="AK55" s="12">
        <f t="shared" si="14"/>
        <v>1</v>
      </c>
      <c r="AL55" s="12">
        <f t="shared" si="15"/>
        <v>1</v>
      </c>
      <c r="AM55" s="12">
        <f t="shared" si="16"/>
        <v>1</v>
      </c>
    </row>
    <row r="56" spans="1:39" ht="12" customHeight="1" x14ac:dyDescent="0.25">
      <c r="A56" s="5">
        <f t="shared" si="0"/>
        <v>0</v>
      </c>
      <c r="B56" s="5">
        <f t="shared" si="1"/>
        <v>0</v>
      </c>
      <c r="C56" s="14">
        <f t="shared" si="17"/>
        <v>212</v>
      </c>
      <c r="F56" s="242">
        <f>VLOOKUP(C56,Blad1!$A:$E,5,0)</f>
        <v>216</v>
      </c>
      <c r="G56" s="67" t="str">
        <f t="shared" si="18"/>
        <v/>
      </c>
      <c r="H56" s="4" t="str">
        <f>IF(G56="I",$K56,IF(G56="II",$K56-SUM(H$8:H55),IF(G56="III",$K56-SUM(H$8:H55),IF(G56="IV",$K56-SUM(H$8:H55),IF(G56="V",1-SUM(H$8:H55)," ")))))</f>
        <v xml:space="preserve"> </v>
      </c>
      <c r="I56" s="68" t="str">
        <f t="shared" si="2"/>
        <v/>
      </c>
      <c r="J56" s="43" t="str">
        <f>IF(I56="A",$K56,IF(I56="B",$K56-SUM(J$8:J55),IF(I56="C",$K56-SUM(J$8:J55),IF(I56="D",$K56-SUM(J$8:J55),IF(I56="E",1-SUM(J$8:J55)," ")))))</f>
        <v xml:space="preserve"> </v>
      </c>
      <c r="K56" s="1">
        <f>IF(C$4=0,0,(SUM(D$8:D56)/C$4))</f>
        <v>0</v>
      </c>
      <c r="L56" s="9" t="str">
        <f t="shared" si="3"/>
        <v xml:space="preserve"> </v>
      </c>
      <c r="M56" s="2" t="str">
        <f>IF(U56=2,K56,IF(W56=2,K56-SUM(M$8:M55),IF(X56=2,K56-SUM(M$8:M55),IF(X55=2,1-SUM(M$8:M55)," "))))</f>
        <v xml:space="preserve"> </v>
      </c>
      <c r="N56" s="1" t="str">
        <f t="shared" si="4"/>
        <v xml:space="preserve"> </v>
      </c>
      <c r="P56" s="3" t="str">
        <f>IF(O56="Plus",$K56,IF(O56="Basis",$K56-SUM(P$8:P55),IF(O56="Breedte",$K56-SUM(P$8:P55),IF(O55="Breedte",1-SUM(P$8:P55)," "))))</f>
        <v xml:space="preserve"> </v>
      </c>
      <c r="Q56" s="57" t="str">
        <f t="shared" si="19"/>
        <v/>
      </c>
      <c r="R56" s="180">
        <f t="shared" si="20"/>
        <v>216</v>
      </c>
      <c r="S56" s="12">
        <f t="shared" si="5"/>
        <v>212</v>
      </c>
      <c r="T56" s="18">
        <f t="shared" si="6"/>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7"/>
        <v>1</v>
      </c>
      <c r="Z56" s="12">
        <f t="shared" si="8"/>
        <v>1</v>
      </c>
      <c r="AA56" s="12">
        <f t="shared" si="9"/>
        <v>1</v>
      </c>
      <c r="AB56" s="12">
        <f t="shared" si="10"/>
        <v>1</v>
      </c>
      <c r="AD56" s="12">
        <f t="shared" si="11"/>
        <v>212</v>
      </c>
      <c r="AE56" s="18">
        <f t="shared" si="12"/>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3"/>
        <v>1</v>
      </c>
      <c r="AK56" s="12">
        <f t="shared" si="14"/>
        <v>1</v>
      </c>
      <c r="AL56" s="12">
        <f t="shared" si="15"/>
        <v>1</v>
      </c>
      <c r="AM56" s="12">
        <f t="shared" si="16"/>
        <v>1</v>
      </c>
    </row>
    <row r="57" spans="1:39" ht="12" customHeight="1" x14ac:dyDescent="0.25">
      <c r="A57" s="5">
        <f t="shared" si="0"/>
        <v>0</v>
      </c>
      <c r="B57" s="5">
        <f t="shared" si="1"/>
        <v>0</v>
      </c>
      <c r="C57" s="14">
        <f t="shared" si="17"/>
        <v>211</v>
      </c>
      <c r="F57" s="242">
        <f>VLOOKUP(C57,Blad1!$A:$E,5,0)</f>
        <v>216</v>
      </c>
      <c r="G57" s="67" t="str">
        <f t="shared" si="18"/>
        <v/>
      </c>
      <c r="H57" s="4" t="str">
        <f>IF(G57="I",$K57,IF(G57="II",$K57-SUM(H$8:H56),IF(G57="III",$K57-SUM(H$8:H56),IF(G57="IV",$K57-SUM(H$8:H56),IF(G57="V",1-SUM(H$8:H56)," ")))))</f>
        <v xml:space="preserve"> </v>
      </c>
      <c r="I57" s="68" t="str">
        <f t="shared" si="2"/>
        <v/>
      </c>
      <c r="J57" s="43" t="str">
        <f>IF(I57="A",$K57,IF(I57="B",$K57-SUM(J$8:J56),IF(I57="C",$K57-SUM(J$8:J56),IF(I57="D",$K57-SUM(J$8:J56),IF(I57="E",1-SUM(J$8:J56)," ")))))</f>
        <v xml:space="preserve"> </v>
      </c>
      <c r="K57" s="1">
        <f>IF(C$4=0,0,(SUM(D$8:D57)/C$4))</f>
        <v>0</v>
      </c>
      <c r="L57" s="9" t="str">
        <f t="shared" si="3"/>
        <v xml:space="preserve"> </v>
      </c>
      <c r="M57" s="2" t="str">
        <f>IF(U57=2,K57,IF(W57=2,K57-SUM(M$8:M56),IF(X57=2,K57-SUM(M$8:M56),IF(X56=2,1-SUM(M$8:M56)," "))))</f>
        <v xml:space="preserve"> </v>
      </c>
      <c r="N57" s="1" t="str">
        <f t="shared" si="4"/>
        <v xml:space="preserve"> </v>
      </c>
      <c r="P57" s="3" t="str">
        <f>IF(O57="Plus",$K57,IF(O57="Basis",$K57-SUM(P$8:P56),IF(O57="Breedte",$K57-SUM(P$8:P56),IF(O56="Breedte",1-SUM(P$8:P56)," "))))</f>
        <v xml:space="preserve"> </v>
      </c>
      <c r="Q57" s="57" t="str">
        <f t="shared" si="19"/>
        <v/>
      </c>
      <c r="R57" s="180">
        <f t="shared" si="20"/>
        <v>216</v>
      </c>
      <c r="S57" s="12">
        <f t="shared" si="5"/>
        <v>211</v>
      </c>
      <c r="T57" s="18">
        <f t="shared" si="6"/>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7"/>
        <v>1</v>
      </c>
      <c r="Z57" s="12">
        <f t="shared" si="8"/>
        <v>1</v>
      </c>
      <c r="AA57" s="12">
        <f t="shared" si="9"/>
        <v>1</v>
      </c>
      <c r="AB57" s="12">
        <f t="shared" si="10"/>
        <v>1</v>
      </c>
      <c r="AD57" s="12">
        <f t="shared" si="11"/>
        <v>211</v>
      </c>
      <c r="AE57" s="18">
        <f t="shared" si="12"/>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3"/>
        <v>1</v>
      </c>
      <c r="AK57" s="12">
        <f t="shared" si="14"/>
        <v>1</v>
      </c>
      <c r="AL57" s="12">
        <f t="shared" si="15"/>
        <v>1</v>
      </c>
      <c r="AM57" s="12">
        <f t="shared" si="16"/>
        <v>1</v>
      </c>
    </row>
    <row r="58" spans="1:39" ht="12" customHeight="1" x14ac:dyDescent="0.25">
      <c r="A58" s="5">
        <f t="shared" si="0"/>
        <v>0</v>
      </c>
      <c r="B58" s="5">
        <f t="shared" si="1"/>
        <v>0</v>
      </c>
      <c r="C58" s="14">
        <f t="shared" si="17"/>
        <v>210</v>
      </c>
      <c r="F58" s="242">
        <f>VLOOKUP(C58,Blad1!$A:$E,5,0)</f>
        <v>215</v>
      </c>
      <c r="G58" s="67" t="str">
        <f t="shared" si="18"/>
        <v/>
      </c>
      <c r="H58" s="4" t="str">
        <f>IF(G58="I",$K58,IF(G58="II",$K58-SUM(H$8:H57),IF(G58="III",$K58-SUM(H$8:H57),IF(G58="IV",$K58-SUM(H$8:H57),IF(G58="V",1-SUM(H$8:H57)," ")))))</f>
        <v xml:space="preserve"> </v>
      </c>
      <c r="I58" s="68" t="str">
        <f t="shared" si="2"/>
        <v/>
      </c>
      <c r="J58" s="43" t="str">
        <f>IF(I58="A",$K58,IF(I58="B",$K58-SUM(J$8:J57),IF(I58="C",$K58-SUM(J$8:J57),IF(I58="D",$K58-SUM(J$8:J57),IF(I58="E",1-SUM(J$8:J57)," ")))))</f>
        <v xml:space="preserve"> </v>
      </c>
      <c r="K58" s="1">
        <f>IF(C$4=0,0,(SUM(D$8:D58)/C$4))</f>
        <v>0</v>
      </c>
      <c r="L58" s="9" t="str">
        <f t="shared" si="3"/>
        <v xml:space="preserve"> </v>
      </c>
      <c r="M58" s="2" t="str">
        <f>IF(U58=2,K58,IF(W58=2,K58-SUM(M$8:M57),IF(X58=2,K58-SUM(M$8:M57),IF(X57=2,1-SUM(M$8:M57)," "))))</f>
        <v xml:space="preserve"> </v>
      </c>
      <c r="N58" s="1" t="str">
        <f t="shared" si="4"/>
        <v xml:space="preserve"> </v>
      </c>
      <c r="P58" s="3" t="str">
        <f>IF(O58="Plus",$K58,IF(O58="Basis",$K58-SUM(P$8:P57),IF(O58="Breedte",$K58-SUM(P$8:P57),IF(O57="Breedte",1-SUM(P$8:P57)," "))))</f>
        <v xml:space="preserve"> </v>
      </c>
      <c r="Q58" s="57" t="str">
        <f t="shared" si="19"/>
        <v/>
      </c>
      <c r="R58" s="180">
        <f t="shared" si="20"/>
        <v>215</v>
      </c>
      <c r="S58" s="12">
        <f t="shared" si="5"/>
        <v>210</v>
      </c>
      <c r="T58" s="18">
        <f t="shared" si="6"/>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7"/>
        <v>1</v>
      </c>
      <c r="Z58" s="12">
        <f t="shared" si="8"/>
        <v>1</v>
      </c>
      <c r="AA58" s="12">
        <f t="shared" si="9"/>
        <v>1</v>
      </c>
      <c r="AB58" s="12">
        <f t="shared" si="10"/>
        <v>1</v>
      </c>
      <c r="AD58" s="12">
        <f t="shared" si="11"/>
        <v>210</v>
      </c>
      <c r="AE58" s="18">
        <f t="shared" si="12"/>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3"/>
        <v>1</v>
      </c>
      <c r="AK58" s="12">
        <f t="shared" si="14"/>
        <v>1</v>
      </c>
      <c r="AL58" s="12">
        <f t="shared" si="15"/>
        <v>1</v>
      </c>
      <c r="AM58" s="12">
        <f t="shared" si="16"/>
        <v>1</v>
      </c>
    </row>
    <row r="59" spans="1:39" ht="12" customHeight="1" x14ac:dyDescent="0.25">
      <c r="A59" s="5">
        <f t="shared" si="0"/>
        <v>0</v>
      </c>
      <c r="B59" s="5">
        <f t="shared" si="1"/>
        <v>0</v>
      </c>
      <c r="C59" s="14">
        <f t="shared" si="17"/>
        <v>209</v>
      </c>
      <c r="F59" s="242">
        <f>VLOOKUP(C59,Blad1!$A:$E,5,0)</f>
        <v>215</v>
      </c>
      <c r="G59" s="67" t="str">
        <f t="shared" si="18"/>
        <v/>
      </c>
      <c r="H59" s="4" t="str">
        <f>IF(G59="I",$K59,IF(G59="II",$K59-SUM(H$8:H58),IF(G59="III",$K59-SUM(H$8:H58),IF(G59="IV",$K59-SUM(H$8:H58),IF(G59="V",1-SUM(H$8:H58)," ")))))</f>
        <v xml:space="preserve"> </v>
      </c>
      <c r="I59" s="68" t="str">
        <f t="shared" si="2"/>
        <v/>
      </c>
      <c r="J59" s="43" t="str">
        <f>IF(I59="A",$K59,IF(I59="B",$K59-SUM(J$8:J58),IF(I59="C",$K59-SUM(J$8:J58),IF(I59="D",$K59-SUM(J$8:J58),IF(I59="E",1-SUM(J$8:J58)," ")))))</f>
        <v xml:space="preserve"> </v>
      </c>
      <c r="K59" s="1">
        <f>IF(C$4=0,0,(SUM(D$8:D59)/C$4))</f>
        <v>0</v>
      </c>
      <c r="L59" s="9" t="str">
        <f t="shared" si="3"/>
        <v xml:space="preserve"> </v>
      </c>
      <c r="M59" s="2" t="str">
        <f>IF(U59=2,K59,IF(W59=2,K59-SUM(M$8:M58),IF(X59=2,K59-SUM(M$8:M58),IF(X58=2,1-SUM(M$8:M58)," "))))</f>
        <v xml:space="preserve"> </v>
      </c>
      <c r="N59" s="1" t="str">
        <f t="shared" si="4"/>
        <v xml:space="preserve"> </v>
      </c>
      <c r="P59" s="3" t="str">
        <f>IF(O59="Plus",$K59,IF(O59="Basis",$K59-SUM(P$8:P58),IF(O59="Breedte",$K59-SUM(P$8:P58),IF(O58="Breedte",1-SUM(P$8:P58)," "))))</f>
        <v xml:space="preserve"> </v>
      </c>
      <c r="Q59" s="57" t="str">
        <f t="shared" si="19"/>
        <v/>
      </c>
      <c r="R59" s="180">
        <f t="shared" si="20"/>
        <v>215</v>
      </c>
      <c r="S59" s="12">
        <f t="shared" si="5"/>
        <v>209</v>
      </c>
      <c r="T59" s="18">
        <f t="shared" si="6"/>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7"/>
        <v>1</v>
      </c>
      <c r="Z59" s="12">
        <f t="shared" si="8"/>
        <v>1</v>
      </c>
      <c r="AA59" s="12">
        <f t="shared" si="9"/>
        <v>1</v>
      </c>
      <c r="AB59" s="12">
        <f t="shared" si="10"/>
        <v>1</v>
      </c>
      <c r="AD59" s="12">
        <f t="shared" si="11"/>
        <v>209</v>
      </c>
      <c r="AE59" s="18">
        <f t="shared" si="12"/>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3"/>
        <v>1</v>
      </c>
      <c r="AK59" s="12">
        <f t="shared" si="14"/>
        <v>1</v>
      </c>
      <c r="AL59" s="12">
        <f t="shared" si="15"/>
        <v>1</v>
      </c>
      <c r="AM59" s="12">
        <f t="shared" si="16"/>
        <v>1</v>
      </c>
    </row>
    <row r="60" spans="1:39" ht="12" customHeight="1" x14ac:dyDescent="0.25">
      <c r="A60" s="5">
        <f t="shared" si="0"/>
        <v>0</v>
      </c>
      <c r="B60" s="5">
        <f t="shared" si="1"/>
        <v>0</v>
      </c>
      <c r="C60" s="14">
        <f t="shared" si="17"/>
        <v>208</v>
      </c>
      <c r="F60" s="242">
        <f>VLOOKUP(C60,Blad1!$A:$E,5,0)</f>
        <v>214</v>
      </c>
      <c r="G60" s="67" t="str">
        <f t="shared" si="18"/>
        <v/>
      </c>
      <c r="H60" s="4" t="str">
        <f>IF(G60="I",$K60,IF(G60="II",$K60-SUM(H$8:H59),IF(G60="III",$K60-SUM(H$8:H59),IF(G60="IV",$K60-SUM(H$8:H59),IF(G60="V",1-SUM(H$8:H59)," ")))))</f>
        <v xml:space="preserve"> </v>
      </c>
      <c r="I60" s="68" t="str">
        <f t="shared" si="2"/>
        <v/>
      </c>
      <c r="J60" s="43" t="str">
        <f>IF(I60="A",$K60,IF(I60="B",$K60-SUM(J$8:J59),IF(I60="C",$K60-SUM(J$8:J59),IF(I60="D",$K60-SUM(J$8:J59),IF(I60="E",1-SUM(J$8:J59)," ")))))</f>
        <v xml:space="preserve"> </v>
      </c>
      <c r="K60" s="1">
        <f>IF(C$4=0,0,(SUM(D$8:D60)/C$4))</f>
        <v>0</v>
      </c>
      <c r="L60" s="9" t="str">
        <f t="shared" si="3"/>
        <v xml:space="preserve"> </v>
      </c>
      <c r="M60" s="2" t="str">
        <f>IF(U60=2,K60,IF(W60=2,K60-SUM(M$8:M59),IF(X60=2,K60-SUM(M$8:M59),IF(X59=2,1-SUM(M$8:M59)," "))))</f>
        <v xml:space="preserve"> </v>
      </c>
      <c r="N60" s="1" t="str">
        <f t="shared" si="4"/>
        <v xml:space="preserve"> </v>
      </c>
      <c r="P60" s="3" t="str">
        <f>IF(O60="Plus",$K60,IF(O60="Basis",$K60-SUM(P$8:P59),IF(O60="Breedte",$K60-SUM(P$8:P59),IF(O59="Breedte",1-SUM(P$8:P59)," "))))</f>
        <v xml:space="preserve"> </v>
      </c>
      <c r="Q60" s="57" t="str">
        <f t="shared" si="19"/>
        <v/>
      </c>
      <c r="R60" s="180">
        <f t="shared" si="20"/>
        <v>214</v>
      </c>
      <c r="S60" s="12">
        <f t="shared" si="5"/>
        <v>208</v>
      </c>
      <c r="T60" s="18">
        <f t="shared" si="6"/>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7"/>
        <v>1</v>
      </c>
      <c r="Z60" s="12">
        <f t="shared" si="8"/>
        <v>1</v>
      </c>
      <c r="AA60" s="12">
        <f t="shared" si="9"/>
        <v>1</v>
      </c>
      <c r="AB60" s="12">
        <f t="shared" si="10"/>
        <v>1</v>
      </c>
      <c r="AD60" s="12">
        <f t="shared" si="11"/>
        <v>208</v>
      </c>
      <c r="AE60" s="18">
        <f t="shared" si="12"/>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3"/>
        <v>1</v>
      </c>
      <c r="AK60" s="12">
        <f t="shared" si="14"/>
        <v>1</v>
      </c>
      <c r="AL60" s="12">
        <f t="shared" si="15"/>
        <v>1</v>
      </c>
      <c r="AM60" s="12">
        <f t="shared" si="16"/>
        <v>1</v>
      </c>
    </row>
    <row r="61" spans="1:39" ht="12" customHeight="1" x14ac:dyDescent="0.25">
      <c r="A61" s="5">
        <f t="shared" si="0"/>
        <v>0</v>
      </c>
      <c r="B61" s="5">
        <f t="shared" si="1"/>
        <v>0</v>
      </c>
      <c r="C61" s="14">
        <f t="shared" si="17"/>
        <v>207</v>
      </c>
      <c r="F61" s="242">
        <f>VLOOKUP(C61,Blad1!$A:$E,5,0)</f>
        <v>214</v>
      </c>
      <c r="G61" s="67" t="str">
        <f t="shared" si="18"/>
        <v/>
      </c>
      <c r="H61" s="4" t="str">
        <f>IF(G61="I",$K61,IF(G61="II",$K61-SUM(H$8:H60),IF(G61="III",$K61-SUM(H$8:H60),IF(G61="IV",$K61-SUM(H$8:H60),IF(G61="V",1-SUM(H$8:H60)," ")))))</f>
        <v xml:space="preserve"> </v>
      </c>
      <c r="I61" s="68" t="str">
        <f t="shared" si="2"/>
        <v/>
      </c>
      <c r="J61" s="43" t="str">
        <f>IF(I61="A",$K61,IF(I61="B",$K61-SUM(J$8:J60),IF(I61="C",$K61-SUM(J$8:J60),IF(I61="D",$K61-SUM(J$8:J60),IF(I61="E",1-SUM(J$8:J60)," ")))))</f>
        <v xml:space="preserve"> </v>
      </c>
      <c r="K61" s="1">
        <f>IF(C$4=0,0,(SUM(D$8:D61)/C$4))</f>
        <v>0</v>
      </c>
      <c r="L61" s="9" t="str">
        <f t="shared" si="3"/>
        <v xml:space="preserve"> </v>
      </c>
      <c r="M61" s="2" t="str">
        <f>IF(U61=2,K61,IF(W61=2,K61-SUM(M$8:M60),IF(X61=2,K61-SUM(M$8:M60),IF(X60=2,1-SUM(M$8:M60)," "))))</f>
        <v xml:space="preserve"> </v>
      </c>
      <c r="N61" s="1" t="str">
        <f t="shared" si="4"/>
        <v xml:space="preserve"> </v>
      </c>
      <c r="P61" s="3" t="str">
        <f>IF(O61="Plus",$K61,IF(O61="Basis",$K61-SUM(P$8:P60),IF(O61="Breedte",$K61-SUM(P$8:P60),IF(O60="Breedte",1-SUM(P$8:P60)," "))))</f>
        <v xml:space="preserve"> </v>
      </c>
      <c r="Q61" s="57" t="str">
        <f t="shared" si="19"/>
        <v/>
      </c>
      <c r="R61" s="180">
        <f t="shared" si="20"/>
        <v>214</v>
      </c>
      <c r="S61" s="12">
        <f t="shared" si="5"/>
        <v>207</v>
      </c>
      <c r="T61" s="18">
        <f t="shared" si="6"/>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7"/>
        <v>1</v>
      </c>
      <c r="Z61" s="12">
        <f t="shared" si="8"/>
        <v>1</v>
      </c>
      <c r="AA61" s="12">
        <f t="shared" si="9"/>
        <v>1</v>
      </c>
      <c r="AB61" s="12">
        <f t="shared" si="10"/>
        <v>1</v>
      </c>
      <c r="AD61" s="12">
        <f t="shared" si="11"/>
        <v>207</v>
      </c>
      <c r="AE61" s="18">
        <f t="shared" si="12"/>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3"/>
        <v>1</v>
      </c>
      <c r="AK61" s="12">
        <f t="shared" si="14"/>
        <v>1</v>
      </c>
      <c r="AL61" s="12">
        <f t="shared" si="15"/>
        <v>1</v>
      </c>
      <c r="AM61" s="12">
        <f t="shared" si="16"/>
        <v>1</v>
      </c>
    </row>
    <row r="62" spans="1:39" ht="12" customHeight="1" x14ac:dyDescent="0.25">
      <c r="A62" s="5">
        <f t="shared" si="0"/>
        <v>0</v>
      </c>
      <c r="B62" s="5">
        <f t="shared" si="1"/>
        <v>0</v>
      </c>
      <c r="C62" s="14">
        <f t="shared" si="17"/>
        <v>206</v>
      </c>
      <c r="F62" s="242">
        <f>VLOOKUP(C62,Blad1!$A:$E,5,0)</f>
        <v>213</v>
      </c>
      <c r="G62" s="67" t="str">
        <f t="shared" si="18"/>
        <v/>
      </c>
      <c r="H62" s="4" t="str">
        <f>IF(G62="I",$K62,IF(G62="II",$K62-SUM(H$8:H61),IF(G62="III",$K62-SUM(H$8:H61),IF(G62="IV",$K62-SUM(H$8:H61),IF(G62="V",1-SUM(H$8:H61)," ")))))</f>
        <v xml:space="preserve"> </v>
      </c>
      <c r="I62" s="68" t="str">
        <f t="shared" si="2"/>
        <v/>
      </c>
      <c r="J62" s="43" t="str">
        <f>IF(I62="A",$K62,IF(I62="B",$K62-SUM(J$8:J61),IF(I62="C",$K62-SUM(J$8:J61),IF(I62="D",$K62-SUM(J$8:J61),IF(I62="E",1-SUM(J$8:J61)," ")))))</f>
        <v xml:space="preserve"> </v>
      </c>
      <c r="K62" s="1">
        <f>IF(C$4=0,0,(SUM(D$8:D62)/C$4))</f>
        <v>0</v>
      </c>
      <c r="L62" s="9" t="str">
        <f t="shared" si="3"/>
        <v xml:space="preserve"> </v>
      </c>
      <c r="M62" s="2" t="str">
        <f>IF(U62=2,K62,IF(W62=2,K62-SUM(M$8:M61),IF(X62=2,K62-SUM(M$8:M61),IF(X61=2,1-SUM(M$8:M61)," "))))</f>
        <v xml:space="preserve"> </v>
      </c>
      <c r="N62" s="1" t="str">
        <f t="shared" si="4"/>
        <v xml:space="preserve"> </v>
      </c>
      <c r="P62" s="3" t="str">
        <f>IF(O62="Plus",$K62,IF(O62="Basis",$K62-SUM(P$8:P61),IF(O62="Breedte",$K62-SUM(P$8:P61),IF(O61="Breedte",1-SUM(P$8:P61)," "))))</f>
        <v xml:space="preserve"> </v>
      </c>
      <c r="Q62" s="57" t="str">
        <f t="shared" si="19"/>
        <v/>
      </c>
      <c r="R62" s="180">
        <f t="shared" si="20"/>
        <v>213</v>
      </c>
      <c r="S62" s="12">
        <f t="shared" si="5"/>
        <v>206</v>
      </c>
      <c r="T62" s="18">
        <f t="shared" si="6"/>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7"/>
        <v>1</v>
      </c>
      <c r="Z62" s="12">
        <f t="shared" si="8"/>
        <v>1</v>
      </c>
      <c r="AA62" s="12">
        <f t="shared" si="9"/>
        <v>1</v>
      </c>
      <c r="AB62" s="12">
        <f t="shared" si="10"/>
        <v>1</v>
      </c>
      <c r="AD62" s="12">
        <f t="shared" si="11"/>
        <v>206</v>
      </c>
      <c r="AE62" s="18">
        <f t="shared" si="12"/>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3"/>
        <v>1</v>
      </c>
      <c r="AK62" s="12">
        <f t="shared" si="14"/>
        <v>1</v>
      </c>
      <c r="AL62" s="12">
        <f t="shared" si="15"/>
        <v>1</v>
      </c>
      <c r="AM62" s="12">
        <f t="shared" si="16"/>
        <v>1</v>
      </c>
    </row>
    <row r="63" spans="1:39" ht="12" customHeight="1" x14ac:dyDescent="0.25">
      <c r="A63" s="5">
        <f t="shared" si="0"/>
        <v>0</v>
      </c>
      <c r="B63" s="5">
        <f t="shared" si="1"/>
        <v>20</v>
      </c>
      <c r="C63" s="14">
        <f t="shared" si="17"/>
        <v>205</v>
      </c>
      <c r="F63" s="242">
        <f>VLOOKUP(C63,Blad1!$A:$E,5,0)</f>
        <v>213</v>
      </c>
      <c r="G63" s="67" t="str">
        <f t="shared" si="18"/>
        <v>I</v>
      </c>
      <c r="H63" s="4">
        <f>IF(G63="I",$K63,IF(G63="II",$K63-SUM(H$8:H62),IF(G63="III",$K63-SUM(H$8:H62),IF(G63="IV",$K63-SUM(H$8:H62),IF(G63="V",1-SUM(H$8:H62)," ")))))</f>
        <v>0</v>
      </c>
      <c r="I63" s="68" t="str">
        <f t="shared" si="2"/>
        <v/>
      </c>
      <c r="J63" s="43" t="str">
        <f>IF(I63="A",$K63,IF(I63="B",$K63-SUM(J$8:J62),IF(I63="C",$K63-SUM(J$8:J62),IF(I63="D",$K63-SUM(J$8:J62),IF(I63="E",1-SUM(J$8:J62)," ")))))</f>
        <v xml:space="preserve"> </v>
      </c>
      <c r="K63" s="1">
        <f>IF(C$4=0,0,(SUM(D$8:D63)/C$4))</f>
        <v>0</v>
      </c>
      <c r="L63" s="9" t="str">
        <f t="shared" si="3"/>
        <v xml:space="preserve"> </v>
      </c>
      <c r="M63" s="2" t="str">
        <f>IF(U63=2,K63,IF(W63=2,K63-SUM(M$8:M62),IF(X63=2,K63-SUM(M$8:M62),IF(X62=2,1-SUM(M$8:M62)," "))))</f>
        <v xml:space="preserve"> </v>
      </c>
      <c r="N63" s="1" t="str">
        <f t="shared" si="4"/>
        <v xml:space="preserve"> </v>
      </c>
      <c r="P63" s="3" t="str">
        <f>IF(O63="Plus",$K63,IF(O63="Basis",$K63-SUM(P$8:P62),IF(O63="Breedte",$K63-SUM(P$8:P62),IF(O62="Breedte",1-SUM(P$8:P62)," "))))</f>
        <v xml:space="preserve"> </v>
      </c>
      <c r="Q63" s="57" t="str">
        <f t="shared" si="19"/>
        <v/>
      </c>
      <c r="R63" s="180">
        <f t="shared" si="20"/>
        <v>213</v>
      </c>
      <c r="S63" s="12">
        <f t="shared" si="5"/>
        <v>205</v>
      </c>
      <c r="T63" s="18">
        <f t="shared" si="6"/>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7"/>
        <v>1</v>
      </c>
      <c r="Z63" s="12">
        <f t="shared" si="8"/>
        <v>1</v>
      </c>
      <c r="AA63" s="12">
        <f t="shared" si="9"/>
        <v>1</v>
      </c>
      <c r="AB63" s="12">
        <f t="shared" si="10"/>
        <v>1</v>
      </c>
      <c r="AD63" s="12">
        <f t="shared" si="11"/>
        <v>205</v>
      </c>
      <c r="AE63" s="18">
        <f t="shared" si="12"/>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3"/>
        <v>1</v>
      </c>
      <c r="AK63" s="12">
        <f t="shared" si="14"/>
        <v>1</v>
      </c>
      <c r="AL63" s="12">
        <f t="shared" si="15"/>
        <v>1</v>
      </c>
      <c r="AM63" s="12">
        <f t="shared" si="16"/>
        <v>1</v>
      </c>
    </row>
    <row r="64" spans="1:39" ht="12" customHeight="1" x14ac:dyDescent="0.25">
      <c r="A64" s="5">
        <f t="shared" si="0"/>
        <v>0</v>
      </c>
      <c r="B64" s="5">
        <f t="shared" si="1"/>
        <v>0</v>
      </c>
      <c r="C64" s="14">
        <f t="shared" si="17"/>
        <v>204</v>
      </c>
      <c r="F64" s="242">
        <f>VLOOKUP(C64,Blad1!$A:$E,5,0)</f>
        <v>212</v>
      </c>
      <c r="G64" s="67" t="str">
        <f t="shared" si="18"/>
        <v/>
      </c>
      <c r="H64" s="4" t="str">
        <f>IF(G64="I",$K64,IF(G64="II",$K64-SUM(H$8:H63),IF(G64="III",$K64-SUM(H$8:H63),IF(G64="IV",$K64-SUM(H$8:H63),IF(G64="V",1-SUM(H$8:H63)," ")))))</f>
        <v xml:space="preserve"> </v>
      </c>
      <c r="I64" s="68" t="str">
        <f t="shared" si="2"/>
        <v/>
      </c>
      <c r="J64" s="43" t="str">
        <f>IF(I64="A",$K64,IF(I64="B",$K64-SUM(J$8:J63),IF(I64="C",$K64-SUM(J$8:J63),IF(I64="D",$K64-SUM(J$8:J63),IF(I64="E",1-SUM(J$8:J63)," ")))))</f>
        <v xml:space="preserve"> </v>
      </c>
      <c r="K64" s="1">
        <f>IF(C$4=0,0,(SUM(D$8:D64)/C$4))</f>
        <v>0</v>
      </c>
      <c r="L64" s="9" t="str">
        <f t="shared" si="3"/>
        <v xml:space="preserve"> </v>
      </c>
      <c r="M64" s="2" t="str">
        <f>IF(U64=2,K64,IF(W64=2,K64-SUM(M$8:M63),IF(X64=2,K64-SUM(M$8:M63),IF(X63=2,1-SUM(M$8:M63)," "))))</f>
        <v xml:space="preserve"> </v>
      </c>
      <c r="N64" s="1" t="str">
        <f t="shared" si="4"/>
        <v xml:space="preserve"> </v>
      </c>
      <c r="P64" s="3" t="str">
        <f>IF(O64="Plus",$K64,IF(O64="Basis",$K64-SUM(P$8:P63),IF(O64="Breedte",$K64-SUM(P$8:P63),IF(O63="Breedte",1-SUM(P$8:P63)," "))))</f>
        <v xml:space="preserve"> </v>
      </c>
      <c r="Q64" s="57" t="str">
        <f t="shared" si="19"/>
        <v/>
      </c>
      <c r="R64" s="180">
        <f t="shared" si="20"/>
        <v>212</v>
      </c>
      <c r="S64" s="12">
        <f t="shared" si="5"/>
        <v>204</v>
      </c>
      <c r="T64" s="18">
        <f t="shared" si="6"/>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7"/>
        <v>1</v>
      </c>
      <c r="Z64" s="12">
        <f t="shared" si="8"/>
        <v>1</v>
      </c>
      <c r="AA64" s="12">
        <f t="shared" si="9"/>
        <v>1</v>
      </c>
      <c r="AB64" s="12">
        <f t="shared" si="10"/>
        <v>1</v>
      </c>
      <c r="AD64" s="12">
        <f t="shared" si="11"/>
        <v>204</v>
      </c>
      <c r="AE64" s="18">
        <f t="shared" si="12"/>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3"/>
        <v>1</v>
      </c>
      <c r="AK64" s="12">
        <f t="shared" si="14"/>
        <v>1</v>
      </c>
      <c r="AL64" s="12">
        <f t="shared" si="15"/>
        <v>1</v>
      </c>
      <c r="AM64" s="12">
        <f t="shared" si="16"/>
        <v>1</v>
      </c>
    </row>
    <row r="65" spans="1:39" ht="12" customHeight="1" x14ac:dyDescent="0.25">
      <c r="A65" s="5">
        <f t="shared" si="0"/>
        <v>0</v>
      </c>
      <c r="B65" s="5">
        <f t="shared" si="1"/>
        <v>0</v>
      </c>
      <c r="C65" s="14">
        <f t="shared" si="17"/>
        <v>203</v>
      </c>
      <c r="F65" s="242">
        <f>VLOOKUP(C65,Blad1!$A:$E,5,0)</f>
        <v>211</v>
      </c>
      <c r="G65" s="67" t="str">
        <f t="shared" si="18"/>
        <v/>
      </c>
      <c r="H65" s="4" t="str">
        <f>IF(G65="I",$K65,IF(G65="II",$K65-SUM(H$8:H64),IF(G65="III",$K65-SUM(H$8:H64),IF(G65="IV",$K65-SUM(H$8:H64),IF(G65="V",1-SUM(H$8:H64)," ")))))</f>
        <v xml:space="preserve"> </v>
      </c>
      <c r="I65" s="68" t="str">
        <f t="shared" si="2"/>
        <v/>
      </c>
      <c r="J65" s="43" t="str">
        <f>IF(I65="A",$K65,IF(I65="B",$K65-SUM(J$8:J64),IF(I65="C",$K65-SUM(J$8:J64),IF(I65="D",$K65-SUM(J$8:J64),IF(I65="E",1-SUM(J$8:J64)," ")))))</f>
        <v xml:space="preserve"> </v>
      </c>
      <c r="K65" s="1">
        <f>IF(C$4=0,0,(SUM(D$8:D65)/C$4))</f>
        <v>0</v>
      </c>
      <c r="L65" s="9" t="str">
        <f t="shared" si="3"/>
        <v xml:space="preserve"> </v>
      </c>
      <c r="M65" s="2" t="str">
        <f>IF(U65=2,K65,IF(W65=2,K65-SUM(M$8:M64),IF(X65=2,K65-SUM(M$8:M64),IF(X64=2,1-SUM(M$8:M64)," "))))</f>
        <v xml:space="preserve"> </v>
      </c>
      <c r="N65" s="1" t="str">
        <f t="shared" si="4"/>
        <v xml:space="preserve"> </v>
      </c>
      <c r="P65" s="3" t="str">
        <f>IF(O65="Plus",$K65,IF(O65="Basis",$K65-SUM(P$8:P64),IF(O65="Breedte",$K65-SUM(P$8:P64),IF(O64="Breedte",1-SUM(P$8:P64)," "))))</f>
        <v xml:space="preserve"> </v>
      </c>
      <c r="Q65" s="57" t="str">
        <f t="shared" si="19"/>
        <v/>
      </c>
      <c r="R65" s="180">
        <f t="shared" si="20"/>
        <v>211</v>
      </c>
      <c r="S65" s="12">
        <f t="shared" si="5"/>
        <v>203</v>
      </c>
      <c r="T65" s="18">
        <f t="shared" si="6"/>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7"/>
        <v>1</v>
      </c>
      <c r="Z65" s="12">
        <f t="shared" si="8"/>
        <v>1</v>
      </c>
      <c r="AA65" s="12">
        <f t="shared" si="9"/>
        <v>1</v>
      </c>
      <c r="AB65" s="12">
        <f t="shared" si="10"/>
        <v>1</v>
      </c>
      <c r="AD65" s="12">
        <f t="shared" si="11"/>
        <v>203</v>
      </c>
      <c r="AE65" s="18">
        <f t="shared" si="12"/>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3"/>
        <v>1</v>
      </c>
      <c r="AK65" s="12">
        <f t="shared" si="14"/>
        <v>1</v>
      </c>
      <c r="AL65" s="12">
        <f t="shared" si="15"/>
        <v>1</v>
      </c>
      <c r="AM65" s="12">
        <f t="shared" si="16"/>
        <v>1</v>
      </c>
    </row>
    <row r="66" spans="1:39" ht="12" customHeight="1" x14ac:dyDescent="0.25">
      <c r="A66" s="5">
        <f t="shared" si="0"/>
        <v>0</v>
      </c>
      <c r="B66" s="5">
        <f t="shared" si="1"/>
        <v>0</v>
      </c>
      <c r="C66" s="14">
        <f t="shared" si="17"/>
        <v>202</v>
      </c>
      <c r="F66" s="242">
        <f>VLOOKUP(C66,Blad1!$A:$E,5,0)</f>
        <v>211</v>
      </c>
      <c r="G66" s="67" t="str">
        <f t="shared" si="18"/>
        <v/>
      </c>
      <c r="H66" s="4" t="str">
        <f>IF(G66="I",$K66,IF(G66="II",$K66-SUM(H$8:H65),IF(G66="III",$K66-SUM(H$8:H65),IF(G66="IV",$K66-SUM(H$8:H65),IF(G66="V",1-SUM(H$8:H65)," ")))))</f>
        <v xml:space="preserve"> </v>
      </c>
      <c r="I66" s="68" t="str">
        <f t="shared" si="2"/>
        <v/>
      </c>
      <c r="J66" s="43" t="str">
        <f>IF(I66="A",$K66,IF(I66="B",$K66-SUM(J$8:J65),IF(I66="C",$K66-SUM(J$8:J65),IF(I66="D",$K66-SUM(J$8:J65),IF(I66="E",1-SUM(J$8:J65)," ")))))</f>
        <v xml:space="preserve"> </v>
      </c>
      <c r="K66" s="1">
        <f>IF(C$4=0,0,(SUM(D$8:D66)/C$4))</f>
        <v>0</v>
      </c>
      <c r="L66" s="9" t="str">
        <f t="shared" si="3"/>
        <v xml:space="preserve"> </v>
      </c>
      <c r="M66" s="2" t="str">
        <f>IF(U66=2,K66,IF(W66=2,K66-SUM(M$8:M65),IF(X66=2,K66-SUM(M$8:M65),IF(X65=2,1-SUM(M$8:M65)," "))))</f>
        <v xml:space="preserve"> </v>
      </c>
      <c r="N66" s="1" t="str">
        <f t="shared" si="4"/>
        <v xml:space="preserve"> </v>
      </c>
      <c r="P66" s="3" t="str">
        <f>IF(O66="Plus",$K66,IF(O66="Basis",$K66-SUM(P$8:P65),IF(O66="Breedte",$K66-SUM(P$8:P65),IF(O65="Breedte",1-SUM(P$8:P65)," "))))</f>
        <v xml:space="preserve"> </v>
      </c>
      <c r="Q66" s="57" t="str">
        <f t="shared" si="19"/>
        <v/>
      </c>
      <c r="R66" s="180">
        <f t="shared" si="20"/>
        <v>211</v>
      </c>
      <c r="S66" s="12">
        <f t="shared" si="5"/>
        <v>202</v>
      </c>
      <c r="T66" s="18">
        <f t="shared" si="6"/>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7"/>
        <v>1</v>
      </c>
      <c r="Z66" s="12">
        <f t="shared" si="8"/>
        <v>1</v>
      </c>
      <c r="AA66" s="12">
        <f t="shared" si="9"/>
        <v>1</v>
      </c>
      <c r="AB66" s="12">
        <f t="shared" si="10"/>
        <v>1</v>
      </c>
      <c r="AD66" s="12">
        <f t="shared" si="11"/>
        <v>202</v>
      </c>
      <c r="AE66" s="18">
        <f t="shared" si="12"/>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3"/>
        <v>1</v>
      </c>
      <c r="AK66" s="12">
        <f t="shared" si="14"/>
        <v>1</v>
      </c>
      <c r="AL66" s="12">
        <f t="shared" si="15"/>
        <v>1</v>
      </c>
      <c r="AM66" s="12">
        <f t="shared" si="16"/>
        <v>1</v>
      </c>
    </row>
    <row r="67" spans="1:39" ht="12" customHeight="1" x14ac:dyDescent="0.25">
      <c r="A67" s="5">
        <f t="shared" si="0"/>
        <v>0</v>
      </c>
      <c r="B67" s="5">
        <f t="shared" si="1"/>
        <v>0</v>
      </c>
      <c r="C67" s="14">
        <f t="shared" si="17"/>
        <v>201</v>
      </c>
      <c r="F67" s="242">
        <f>VLOOKUP(C67,Blad1!$A:$E,5,0)</f>
        <v>210</v>
      </c>
      <c r="G67" s="67" t="str">
        <f t="shared" si="18"/>
        <v/>
      </c>
      <c r="H67" s="4" t="str">
        <f>IF(G67="I",$K67,IF(G67="II",$K67-SUM(H$8:H66),IF(G67="III",$K67-SUM(H$8:H66),IF(G67="IV",$K67-SUM(H$8:H66),IF(G67="V",1-SUM(H$8:H66)," ")))))</f>
        <v xml:space="preserve"> </v>
      </c>
      <c r="I67" s="68" t="str">
        <f t="shared" si="2"/>
        <v/>
      </c>
      <c r="J67" s="43" t="str">
        <f>IF(I67="A",$K67,IF(I67="B",$K67-SUM(J$8:J66),IF(I67="C",$K67-SUM(J$8:J66),IF(I67="D",$K67-SUM(J$8:J66),IF(I67="E",1-SUM(J$8:J66)," ")))))</f>
        <v xml:space="preserve"> </v>
      </c>
      <c r="K67" s="1">
        <f>IF(C$4=0,0,(SUM(D$8:D67)/C$4))</f>
        <v>0</v>
      </c>
      <c r="L67" s="9" t="str">
        <f t="shared" si="3"/>
        <v xml:space="preserve"> </v>
      </c>
      <c r="M67" s="2" t="str">
        <f>IF(U67=2,K67,IF(W67=2,K67-SUM(M$8:M66),IF(X67=2,K67-SUM(M$8:M66),IF(X66=2,1-SUM(M$8:M66)," "))))</f>
        <v xml:space="preserve"> </v>
      </c>
      <c r="N67" s="1" t="str">
        <f t="shared" si="4"/>
        <v xml:space="preserve"> </v>
      </c>
      <c r="P67" s="3" t="str">
        <f>IF(O67="Plus",$K67,IF(O67="Basis",$K67-SUM(P$8:P66),IF(O67="Breedte",$K67-SUM(P$8:P66),IF(O66="Breedte",1-SUM(P$8:P66)," "))))</f>
        <v xml:space="preserve"> </v>
      </c>
      <c r="Q67" s="57" t="str">
        <f t="shared" si="19"/>
        <v/>
      </c>
      <c r="R67" s="180">
        <f t="shared" si="20"/>
        <v>210</v>
      </c>
      <c r="S67" s="12">
        <f t="shared" si="5"/>
        <v>201</v>
      </c>
      <c r="T67" s="18">
        <f t="shared" si="6"/>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7"/>
        <v>1</v>
      </c>
      <c r="Z67" s="12">
        <f t="shared" si="8"/>
        <v>1</v>
      </c>
      <c r="AA67" s="12">
        <f t="shared" si="9"/>
        <v>1</v>
      </c>
      <c r="AB67" s="12">
        <f t="shared" si="10"/>
        <v>1</v>
      </c>
      <c r="AD67" s="12">
        <f t="shared" si="11"/>
        <v>201</v>
      </c>
      <c r="AE67" s="18">
        <f t="shared" si="12"/>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3"/>
        <v>1</v>
      </c>
      <c r="AK67" s="12">
        <f t="shared" si="14"/>
        <v>1</v>
      </c>
      <c r="AL67" s="12">
        <f t="shared" si="15"/>
        <v>1</v>
      </c>
      <c r="AM67" s="12">
        <f t="shared" si="16"/>
        <v>1</v>
      </c>
    </row>
    <row r="68" spans="1:39" ht="12" customHeight="1" x14ac:dyDescent="0.25">
      <c r="A68" s="5">
        <f t="shared" si="0"/>
        <v>0</v>
      </c>
      <c r="B68" s="5">
        <f t="shared" si="1"/>
        <v>0</v>
      </c>
      <c r="C68" s="14">
        <f t="shared" si="17"/>
        <v>200</v>
      </c>
      <c r="F68" s="242">
        <f>VLOOKUP(C68,Blad1!$A:$E,5,0)</f>
        <v>210</v>
      </c>
      <c r="G68" s="67" t="str">
        <f t="shared" si="18"/>
        <v/>
      </c>
      <c r="H68" s="4" t="str">
        <f>IF(G68="I",$K68,IF(G68="II",$K68-SUM(H$8:H67),IF(G68="III",$K68-SUM(H$8:H67),IF(G68="IV",$K68-SUM(H$8:H67),IF(G68="V",1-SUM(H$8:H67)," ")))))</f>
        <v xml:space="preserve"> </v>
      </c>
      <c r="I68" s="68" t="str">
        <f t="shared" si="2"/>
        <v/>
      </c>
      <c r="J68" s="43" t="str">
        <f>IF(I68="A",$K68,IF(I68="B",$K68-SUM(J$8:J67),IF(I68="C",$K68-SUM(J$8:J67),IF(I68="D",$K68-SUM(J$8:J67),IF(I68="E",1-SUM(J$8:J67)," ")))))</f>
        <v xml:space="preserve"> </v>
      </c>
      <c r="K68" s="1">
        <f>IF(C$4=0,0,(SUM(D$8:D68)/C$4))</f>
        <v>0</v>
      </c>
      <c r="L68" s="9" t="str">
        <f t="shared" si="3"/>
        <v xml:space="preserve"> </v>
      </c>
      <c r="M68" s="2" t="str">
        <f>IF(U68=2,K68,IF(W68=2,K68-SUM(M$8:M67),IF(X68=2,K68-SUM(M$8:M67),IF(X67=2,1-SUM(M$8:M67)," "))))</f>
        <v xml:space="preserve"> </v>
      </c>
      <c r="N68" s="1" t="str">
        <f t="shared" si="4"/>
        <v xml:space="preserve"> </v>
      </c>
      <c r="P68" s="3" t="str">
        <f>IF(O68="Plus",$K68,IF(O68="Basis",$K68-SUM(P$8:P67),IF(O68="Breedte",$K68-SUM(P$8:P67),IF(O67="Breedte",1-SUM(P$8:P67)," "))))</f>
        <v xml:space="preserve"> </v>
      </c>
      <c r="Q68" s="57" t="str">
        <f t="shared" si="19"/>
        <v/>
      </c>
      <c r="R68" s="180">
        <f t="shared" si="20"/>
        <v>210</v>
      </c>
      <c r="S68" s="12">
        <f t="shared" si="5"/>
        <v>200</v>
      </c>
      <c r="T68" s="18">
        <f t="shared" si="6"/>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7"/>
        <v>1</v>
      </c>
      <c r="Z68" s="12">
        <f t="shared" si="8"/>
        <v>1</v>
      </c>
      <c r="AA68" s="12">
        <f t="shared" si="9"/>
        <v>1</v>
      </c>
      <c r="AB68" s="12">
        <f t="shared" si="10"/>
        <v>1</v>
      </c>
      <c r="AD68" s="12">
        <f t="shared" si="11"/>
        <v>200</v>
      </c>
      <c r="AE68" s="18">
        <f t="shared" si="12"/>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3"/>
        <v>1</v>
      </c>
      <c r="AK68" s="12">
        <f t="shared" si="14"/>
        <v>1</v>
      </c>
      <c r="AL68" s="12">
        <f t="shared" si="15"/>
        <v>1</v>
      </c>
      <c r="AM68" s="12">
        <f t="shared" si="16"/>
        <v>1</v>
      </c>
    </row>
    <row r="69" spans="1:39" ht="12" customHeight="1" x14ac:dyDescent="0.25">
      <c r="A69" s="5">
        <f t="shared" si="0"/>
        <v>0</v>
      </c>
      <c r="B69" s="5">
        <f t="shared" si="1"/>
        <v>0</v>
      </c>
      <c r="C69" s="14">
        <f t="shared" si="17"/>
        <v>199</v>
      </c>
      <c r="F69" s="242">
        <f>VLOOKUP(C69,Blad1!$A:$E,5,0)</f>
        <v>209</v>
      </c>
      <c r="G69" s="67" t="str">
        <f t="shared" si="18"/>
        <v/>
      </c>
      <c r="H69" s="4" t="str">
        <f>IF(G69="I",$K69,IF(G69="II",$K69-SUM(H$8:H68),IF(G69="III",$K69-SUM(H$8:H68),IF(G69="IV",$K69-SUM(H$8:H68),IF(G69="V",1-SUM(H$8:H68)," ")))))</f>
        <v xml:space="preserve"> </v>
      </c>
      <c r="I69" s="68" t="str">
        <f t="shared" si="2"/>
        <v/>
      </c>
      <c r="J69" s="43" t="str">
        <f>IF(I69="A",$K69,IF(I69="B",$K69-SUM(J$8:J68),IF(I69="C",$K69-SUM(J$8:J68),IF(I69="D",$K69-SUM(J$8:J68),IF(I69="E",1-SUM(J$8:J68)," ")))))</f>
        <v xml:space="preserve"> </v>
      </c>
      <c r="K69" s="1">
        <f>IF(C$4=0,0,(SUM(D$8:D69)/C$4))</f>
        <v>0</v>
      </c>
      <c r="L69" s="9" t="str">
        <f t="shared" si="3"/>
        <v xml:space="preserve"> </v>
      </c>
      <c r="M69" s="2" t="str">
        <f>IF(U69=2,K69,IF(W69=2,K69-SUM(M$8:M68),IF(X69=2,K69-SUM(M$8:M68),IF(X68=2,1-SUM(M$8:M68)," "))))</f>
        <v xml:space="preserve"> </v>
      </c>
      <c r="N69" s="1" t="str">
        <f t="shared" si="4"/>
        <v xml:space="preserve"> </v>
      </c>
      <c r="P69" s="3" t="str">
        <f>IF(O69="Plus",$K69,IF(O69="Basis",$K69-SUM(P$8:P68),IF(O69="Breedte",$K69-SUM(P$8:P68),IF(O68="Breedte",1-SUM(P$8:P68)," "))))</f>
        <v xml:space="preserve"> </v>
      </c>
      <c r="Q69" s="57" t="str">
        <f t="shared" si="19"/>
        <v/>
      </c>
      <c r="R69" s="180">
        <f t="shared" si="20"/>
        <v>209</v>
      </c>
      <c r="S69" s="12">
        <f t="shared" si="5"/>
        <v>199</v>
      </c>
      <c r="T69" s="18">
        <f t="shared" si="6"/>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7"/>
        <v>1</v>
      </c>
      <c r="Z69" s="12">
        <f t="shared" si="8"/>
        <v>1</v>
      </c>
      <c r="AA69" s="12">
        <f t="shared" si="9"/>
        <v>1</v>
      </c>
      <c r="AB69" s="12">
        <f t="shared" si="10"/>
        <v>1</v>
      </c>
      <c r="AD69" s="12">
        <f t="shared" si="11"/>
        <v>199</v>
      </c>
      <c r="AE69" s="18">
        <f t="shared" si="12"/>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3"/>
        <v>1</v>
      </c>
      <c r="AK69" s="12">
        <f t="shared" si="14"/>
        <v>1</v>
      </c>
      <c r="AL69" s="12">
        <f t="shared" si="15"/>
        <v>1</v>
      </c>
      <c r="AM69" s="12">
        <f t="shared" si="16"/>
        <v>1</v>
      </c>
    </row>
    <row r="70" spans="1:39" ht="12" customHeight="1" x14ac:dyDescent="0.25">
      <c r="A70" s="5">
        <f t="shared" si="0"/>
        <v>0</v>
      </c>
      <c r="B70" s="5">
        <f t="shared" si="1"/>
        <v>0</v>
      </c>
      <c r="C70" s="14">
        <f t="shared" si="17"/>
        <v>198</v>
      </c>
      <c r="F70" s="242">
        <f>VLOOKUP(C70,Blad1!$A:$E,5,0)</f>
        <v>209</v>
      </c>
      <c r="G70" s="67" t="str">
        <f t="shared" si="18"/>
        <v/>
      </c>
      <c r="H70" s="4" t="str">
        <f>IF(G70="I",$K70,IF(G70="II",$K70-SUM(H$8:H69),IF(G70="III",$K70-SUM(H$8:H69),IF(G70="IV",$K70-SUM(H$8:H69),IF(G70="V",1-SUM(H$8:H69)," ")))))</f>
        <v xml:space="preserve"> </v>
      </c>
      <c r="I70" s="68" t="str">
        <f t="shared" si="2"/>
        <v/>
      </c>
      <c r="J70" s="43" t="str">
        <f>IF(I70="A",$K70,IF(I70="B",$K70-SUM(J$8:J69),IF(I70="C",$K70-SUM(J$8:J69),IF(I70="D",$K70-SUM(J$8:J69),IF(I70="E",1-SUM(J$8:J69)," ")))))</f>
        <v xml:space="preserve"> </v>
      </c>
      <c r="K70" s="1">
        <f>IF(C$4=0,0,(SUM(D$8:D70)/C$4))</f>
        <v>0</v>
      </c>
      <c r="L70" s="9" t="str">
        <f t="shared" si="3"/>
        <v xml:space="preserve"> </v>
      </c>
      <c r="M70" s="2" t="str">
        <f>IF(U70=2,K70,IF(W70=2,K70-SUM(M$8:M69),IF(X70=2,K70-SUM(M$8:M69),IF(X69=2,1-SUM(M$8:M69)," "))))</f>
        <v xml:space="preserve"> </v>
      </c>
      <c r="N70" s="1" t="str">
        <f t="shared" si="4"/>
        <v xml:space="preserve"> </v>
      </c>
      <c r="P70" s="3" t="str">
        <f>IF(O70="Plus",$K70,IF(O70="Basis",$K70-SUM(P$8:P69),IF(O70="Breedte",$K70-SUM(P$8:P69),IF(O69="Breedte",1-SUM(P$8:P69)," "))))</f>
        <v xml:space="preserve"> </v>
      </c>
      <c r="Q70" s="57" t="str">
        <f t="shared" si="19"/>
        <v/>
      </c>
      <c r="R70" s="180">
        <f t="shared" si="20"/>
        <v>209</v>
      </c>
      <c r="S70" s="12">
        <f t="shared" si="5"/>
        <v>198</v>
      </c>
      <c r="T70" s="18">
        <f t="shared" si="6"/>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7"/>
        <v>1</v>
      </c>
      <c r="Z70" s="12">
        <f t="shared" si="8"/>
        <v>1</v>
      </c>
      <c r="AA70" s="12">
        <f t="shared" si="9"/>
        <v>1</v>
      </c>
      <c r="AB70" s="12">
        <f t="shared" si="10"/>
        <v>1</v>
      </c>
      <c r="AD70" s="12">
        <f t="shared" si="11"/>
        <v>198</v>
      </c>
      <c r="AE70" s="18">
        <f t="shared" si="12"/>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3"/>
        <v>1</v>
      </c>
      <c r="AK70" s="12">
        <f t="shared" si="14"/>
        <v>1</v>
      </c>
      <c r="AL70" s="12">
        <f t="shared" si="15"/>
        <v>1</v>
      </c>
      <c r="AM70" s="12">
        <f t="shared" si="16"/>
        <v>1</v>
      </c>
    </row>
    <row r="71" spans="1:39" ht="12" customHeight="1" x14ac:dyDescent="0.25">
      <c r="A71" s="5">
        <f t="shared" si="0"/>
        <v>0</v>
      </c>
      <c r="B71" s="5">
        <f t="shared" si="1"/>
        <v>0</v>
      </c>
      <c r="C71" s="14">
        <f t="shared" si="17"/>
        <v>197</v>
      </c>
      <c r="F71" s="242">
        <f>VLOOKUP(C71,Blad1!$A:$E,5,0)</f>
        <v>208</v>
      </c>
      <c r="G71" s="67" t="str">
        <f t="shared" si="18"/>
        <v/>
      </c>
      <c r="H71" s="4" t="str">
        <f>IF(G71="I",$K71,IF(G71="II",$K71-SUM(H$8:H70),IF(G71="III",$K71-SUM(H$8:H70),IF(G71="IV",$K71-SUM(H$8:H70),IF(G71="V",1-SUM(H$8:H70)," ")))))</f>
        <v xml:space="preserve"> </v>
      </c>
      <c r="I71" s="68" t="str">
        <f t="shared" si="2"/>
        <v/>
      </c>
      <c r="J71" s="43" t="str">
        <f>IF(I71="A",$K71,IF(I71="B",$K71-SUM(J$8:J70),IF(I71="C",$K71-SUM(J$8:J70),IF(I71="D",$K71-SUM(J$8:J70),IF(I71="E",1-SUM(J$8:J70)," ")))))</f>
        <v xml:space="preserve"> </v>
      </c>
      <c r="K71" s="1">
        <f>IF(C$4=0,0,(SUM(D$8:D71)/C$4))</f>
        <v>0</v>
      </c>
      <c r="L71" s="9" t="str">
        <f t="shared" si="3"/>
        <v xml:space="preserve"> </v>
      </c>
      <c r="M71" s="2" t="str">
        <f>IF(U71=2,K71,IF(W71=2,K71-SUM(M$8:M70),IF(X71=2,K71-SUM(M$8:M70),IF(X70=2,1-SUM(M$8:M70)," "))))</f>
        <v xml:space="preserve"> </v>
      </c>
      <c r="N71" s="1" t="str">
        <f t="shared" si="4"/>
        <v xml:space="preserve"> </v>
      </c>
      <c r="P71" s="3" t="str">
        <f>IF(O71="Plus",$K71,IF(O71="Basis",$K71-SUM(P$8:P70),IF(O71="Breedte",$K71-SUM(P$8:P70),IF(O70="Breedte",1-SUM(P$8:P70)," "))))</f>
        <v xml:space="preserve"> </v>
      </c>
      <c r="Q71" s="57" t="str">
        <f t="shared" si="19"/>
        <v/>
      </c>
      <c r="R71" s="180">
        <f t="shared" si="20"/>
        <v>208</v>
      </c>
      <c r="S71" s="12">
        <f t="shared" si="5"/>
        <v>197</v>
      </c>
      <c r="T71" s="18">
        <f t="shared" si="6"/>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7"/>
        <v>1</v>
      </c>
      <c r="Z71" s="12">
        <f t="shared" si="8"/>
        <v>1</v>
      </c>
      <c r="AA71" s="12">
        <f t="shared" si="9"/>
        <v>1</v>
      </c>
      <c r="AB71" s="12">
        <f t="shared" si="10"/>
        <v>1</v>
      </c>
      <c r="AD71" s="12">
        <f t="shared" si="11"/>
        <v>197</v>
      </c>
      <c r="AE71" s="18">
        <f t="shared" si="12"/>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3"/>
        <v>1</v>
      </c>
      <c r="AK71" s="12">
        <f t="shared" si="14"/>
        <v>1</v>
      </c>
      <c r="AL71" s="12">
        <f t="shared" si="15"/>
        <v>1</v>
      </c>
      <c r="AM71" s="12">
        <f t="shared" si="16"/>
        <v>1</v>
      </c>
    </row>
    <row r="72" spans="1:39" ht="12" customHeight="1" x14ac:dyDescent="0.25">
      <c r="A72" s="5">
        <f t="shared" ref="A72:A135" si="24">IF(I72="A",25,IF(I72="B",25,IF(I72="C",25,IF(I72="D",15,IF(I72="E",10,0)))))</f>
        <v>0</v>
      </c>
      <c r="B72" s="5">
        <f t="shared" ref="B72:B135" si="25">IF(G72="I",20,IF(G72="II",20,IF(G72="III",20,IF(G72="IV",20,IF(G72="V",20,0)))))</f>
        <v>0</v>
      </c>
      <c r="C72" s="14">
        <f t="shared" si="17"/>
        <v>196</v>
      </c>
      <c r="F72" s="242">
        <f>VLOOKUP(C72,Blad1!$A:$E,5,0)</f>
        <v>208</v>
      </c>
      <c r="G72" s="67" t="str">
        <f t="shared" si="18"/>
        <v/>
      </c>
      <c r="H72" s="4" t="str">
        <f>IF(G72="I",$K72,IF(G72="II",$K72-SUM(H$8:H71),IF(G72="III",$K72-SUM(H$8:H71),IF(G72="IV",$K72-SUM(H$8:H71),IF(G72="V",1-SUM(H$8:H71)," ")))))</f>
        <v xml:space="preserve"> </v>
      </c>
      <c r="I72" s="68" t="str">
        <f t="shared" ref="I72:I135" si="26">IF(C72=67,"A",IF(C72=57,"B",IF(C72=47,"C",IF(C72=38,"D",IF(C72=0,"E","")))))</f>
        <v/>
      </c>
      <c r="J72" s="43" t="str">
        <f>IF(I72="A",$K72,IF(I72="B",$K72-SUM(J$8:J71),IF(I72="C",$K72-SUM(J$8:J71),IF(I72="D",$K72-SUM(J$8:J71),IF(I72="E",1-SUM(J$8:J71)," ")))))</f>
        <v xml:space="preserve"> </v>
      </c>
      <c r="K72" s="1">
        <f>IF(C$4=0,0,(SUM(D$8:D72)/C$4))</f>
        <v>0</v>
      </c>
      <c r="L72" s="9" t="str">
        <f t="shared" ref="L72:L135" si="27">IF(U72=2,"Plus",IF(W72=2,"Basis",IF(X72=2,"Breedte"," ")))</f>
        <v xml:space="preserve"> </v>
      </c>
      <c r="M72" s="2" t="str">
        <f>IF(U72=2,K72,IF(W72=2,K72-SUM(M$8:M71),IF(X72=2,K72-SUM(M$8:M71),IF(X71=2,1-SUM(M$8:M71)," "))))</f>
        <v xml:space="preserve"> </v>
      </c>
      <c r="N72" s="1" t="str">
        <f t="shared" ref="N72:N135" si="28">IF(OR(O72="Plus",O72="Basis",O72="Breedte"),K72," ")</f>
        <v xml:space="preserve"> </v>
      </c>
      <c r="P72" s="3" t="str">
        <f>IF(O72="Plus",$K72,IF(O72="Basis",$K72-SUM(P$8:P71),IF(O72="Breedte",$K72-SUM(P$8:P71),IF(O71="Breedte",1-SUM(P$8:P71)," "))))</f>
        <v xml:space="preserve"> </v>
      </c>
      <c r="Q72" s="57" t="str">
        <f t="shared" si="19"/>
        <v/>
      </c>
      <c r="R72" s="180">
        <f t="shared" si="20"/>
        <v>208</v>
      </c>
      <c r="S72" s="12">
        <f t="shared" ref="S72:S135" si="29">C72</f>
        <v>196</v>
      </c>
      <c r="T72" s="18">
        <f t="shared" ref="T72:T135" si="30">K72</f>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ref="Y72:Y135" si="31">IF(D72=0,1,ABS(K72-0.2))</f>
        <v>1</v>
      </c>
      <c r="Z72" s="12">
        <f t="shared" ref="Z72:Z135" si="32">IF(D72=0,1,ABS(K72-0.5))</f>
        <v>1</v>
      </c>
      <c r="AA72" s="12">
        <f t="shared" ref="AA72:AA135" si="33">IF(D72=0,1,ABS(K72-0.8))</f>
        <v>1</v>
      </c>
      <c r="AB72" s="12">
        <f t="shared" ref="AB72:AB135" si="34">IF(D72=0,1,ABS(K72-1))</f>
        <v>1</v>
      </c>
      <c r="AD72" s="12">
        <f t="shared" ref="AD72:AD135" si="35">S72</f>
        <v>196</v>
      </c>
      <c r="AE72" s="18">
        <f t="shared" ref="AE72:AE135" si="36">K72</f>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ref="AJ72:AJ135" si="37">IF(AE72=0,1,ABS(AH72-0.25))</f>
        <v>1</v>
      </c>
      <c r="AK72" s="12">
        <f t="shared" ref="AK72:AK135" si="38">IF(T72=0,1,ABS(W72-0.5))</f>
        <v>1</v>
      </c>
      <c r="AL72" s="12">
        <f t="shared" ref="AL72:AL135" si="39">IF(T72=0,1,ABS(W72-0.75))</f>
        <v>1</v>
      </c>
      <c r="AM72" s="12">
        <f t="shared" ref="AM72:AM135" si="40">IF(T72=0,1,ABS(W72-0.9))</f>
        <v>1</v>
      </c>
    </row>
    <row r="73" spans="1:39" ht="12" customHeight="1" x14ac:dyDescent="0.25">
      <c r="A73" s="5">
        <f t="shared" si="24"/>
        <v>0</v>
      </c>
      <c r="B73" s="5">
        <f t="shared" si="25"/>
        <v>0</v>
      </c>
      <c r="C73" s="14">
        <f t="shared" ref="C73:C136" si="41">C72-1</f>
        <v>195</v>
      </c>
      <c r="F73" s="242">
        <f>VLOOKUP(C73,Blad1!$A:$E,5,0)</f>
        <v>207</v>
      </c>
      <c r="G73" s="67" t="str">
        <f t="shared" ref="G73:G136" si="42">IF(C73=205,"I",IF(C73=189,"II",IF(C73=175,"III",IF(C73=159,"IV",IF(C73=31,"V","")))))</f>
        <v/>
      </c>
      <c r="H73" s="4" t="str">
        <f>IF(G73="I",$K73,IF(G73="II",$K73-SUM(H$8:H72),IF(G73="III",$K73-SUM(H$8:H72),IF(G73="IV",$K73-SUM(H$8:H72),IF(G73="V",1-SUM(H$8:H72)," ")))))</f>
        <v xml:space="preserve"> </v>
      </c>
      <c r="I73" s="68" t="str">
        <f t="shared" si="26"/>
        <v/>
      </c>
      <c r="J73" s="43" t="str">
        <f>IF(I73="A",$K73,IF(I73="B",$K73-SUM(J$8:J72),IF(I73="C",$K73-SUM(J$8:J72),IF(I73="D",$K73-SUM(J$8:J72),IF(I73="E",1-SUM(J$8:J72)," ")))))</f>
        <v xml:space="preserve"> </v>
      </c>
      <c r="K73" s="1">
        <f>IF(C$4=0,0,(SUM(D$8:D73)/C$4))</f>
        <v>0</v>
      </c>
      <c r="L73" s="9" t="str">
        <f t="shared" si="27"/>
        <v xml:space="preserve"> </v>
      </c>
      <c r="M73" s="2" t="str">
        <f>IF(U73=2,K73,IF(W73=2,K73-SUM(M$8:M72),IF(X73=2,K73-SUM(M$8:M72),IF(X72=2,1-SUM(M$8:M72)," "))))</f>
        <v xml:space="preserve"> </v>
      </c>
      <c r="N73" s="1" t="str">
        <f t="shared" si="28"/>
        <v xml:space="preserve"> </v>
      </c>
      <c r="P73" s="3" t="str">
        <f>IF(O73="Plus",$K73,IF(O73="Basis",$K73-SUM(P$8:P72),IF(O73="Breedte",$K73-SUM(P$8:P72),IF(O72="Breedte",1-SUM(P$8:P72)," "))))</f>
        <v xml:space="preserve"> </v>
      </c>
      <c r="Q73" s="57" t="str">
        <f t="shared" ref="Q73:Q136" si="43">IF(L72="plus",IF(E73=0,"",CONCATENATE(E73,", ")),IF(L72="basis",IF(E73=0,"",CONCATENATE(E73,", ")),CONCATENATE(Q72,IF(E73=0,"",CONCATENATE(E73,", ")))))</f>
        <v/>
      </c>
      <c r="R73" s="180">
        <f t="shared" ref="R73:R136" si="44">F73</f>
        <v>207</v>
      </c>
      <c r="S73" s="12">
        <f t="shared" si="29"/>
        <v>195</v>
      </c>
      <c r="T73" s="18">
        <f t="shared" si="30"/>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si="31"/>
        <v>1</v>
      </c>
      <c r="Z73" s="12">
        <f t="shared" si="32"/>
        <v>1</v>
      </c>
      <c r="AA73" s="12">
        <f t="shared" si="33"/>
        <v>1</v>
      </c>
      <c r="AB73" s="12">
        <f t="shared" si="34"/>
        <v>1</v>
      </c>
      <c r="AD73" s="12">
        <f t="shared" si="35"/>
        <v>195</v>
      </c>
      <c r="AE73" s="18">
        <f t="shared" si="36"/>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si="37"/>
        <v>1</v>
      </c>
      <c r="AK73" s="12">
        <f t="shared" si="38"/>
        <v>1</v>
      </c>
      <c r="AL73" s="12">
        <f t="shared" si="39"/>
        <v>1</v>
      </c>
      <c r="AM73" s="12">
        <f t="shared" si="40"/>
        <v>1</v>
      </c>
    </row>
    <row r="74" spans="1:39" ht="12" customHeight="1" x14ac:dyDescent="0.25">
      <c r="A74" s="5">
        <f t="shared" si="24"/>
        <v>0</v>
      </c>
      <c r="B74" s="5">
        <f t="shared" si="25"/>
        <v>0</v>
      </c>
      <c r="C74" s="14">
        <f t="shared" si="41"/>
        <v>194</v>
      </c>
      <c r="F74" s="242">
        <f>VLOOKUP(C74,Blad1!$A:$E,5,0)</f>
        <v>206</v>
      </c>
      <c r="G74" s="67" t="str">
        <f t="shared" si="42"/>
        <v/>
      </c>
      <c r="H74" s="4" t="str">
        <f>IF(G74="I",$K74,IF(G74="II",$K74-SUM(H$8:H73),IF(G74="III",$K74-SUM(H$8:H73),IF(G74="IV",$K74-SUM(H$8:H73),IF(G74="V",1-SUM(H$8:H73)," ")))))</f>
        <v xml:space="preserve"> </v>
      </c>
      <c r="I74" s="68" t="str">
        <f t="shared" si="26"/>
        <v/>
      </c>
      <c r="J74" s="43" t="str">
        <f>IF(I74="A",$K74,IF(I74="B",$K74-SUM(J$8:J73),IF(I74="C",$K74-SUM(J$8:J73),IF(I74="D",$K74-SUM(J$8:J73),IF(I74="E",1-SUM(J$8:J73)," ")))))</f>
        <v xml:space="preserve"> </v>
      </c>
      <c r="K74" s="1">
        <f>IF(C$4=0,0,(SUM(D$8:D74)/C$4))</f>
        <v>0</v>
      </c>
      <c r="L74" s="9" t="str">
        <f t="shared" si="27"/>
        <v xml:space="preserve"> </v>
      </c>
      <c r="M74" s="2" t="str">
        <f>IF(U74=2,K74,IF(W74=2,K74-SUM(M$8:M73),IF(X74=2,K74-SUM(M$8:M73),IF(X73=2,1-SUM(M$8:M73)," "))))</f>
        <v xml:space="preserve"> </v>
      </c>
      <c r="N74" s="1" t="str">
        <f t="shared" si="28"/>
        <v xml:space="preserve"> </v>
      </c>
      <c r="P74" s="3" t="str">
        <f>IF(O74="Plus",$K74,IF(O74="Basis",$K74-SUM(P$8:P73),IF(O74="Breedte",$K74-SUM(P$8:P73),IF(O73="Breedte",1-SUM(P$8:P73)," "))))</f>
        <v xml:space="preserve"> </v>
      </c>
      <c r="Q74" s="57" t="str">
        <f t="shared" si="43"/>
        <v/>
      </c>
      <c r="R74" s="180">
        <f t="shared" si="44"/>
        <v>206</v>
      </c>
      <c r="S74" s="12">
        <f t="shared" si="29"/>
        <v>194</v>
      </c>
      <c r="T74" s="18">
        <f t="shared" si="30"/>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1"/>
        <v>1</v>
      </c>
      <c r="Z74" s="12">
        <f t="shared" si="32"/>
        <v>1</v>
      </c>
      <c r="AA74" s="12">
        <f t="shared" si="33"/>
        <v>1</v>
      </c>
      <c r="AB74" s="12">
        <f t="shared" si="34"/>
        <v>1</v>
      </c>
      <c r="AD74" s="12">
        <f t="shared" si="35"/>
        <v>194</v>
      </c>
      <c r="AE74" s="18">
        <f t="shared" si="36"/>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7"/>
        <v>1</v>
      </c>
      <c r="AK74" s="12">
        <f t="shared" si="38"/>
        <v>1</v>
      </c>
      <c r="AL74" s="12">
        <f t="shared" si="39"/>
        <v>1</v>
      </c>
      <c r="AM74" s="12">
        <f t="shared" si="40"/>
        <v>1</v>
      </c>
    </row>
    <row r="75" spans="1:39" ht="12" customHeight="1" x14ac:dyDescent="0.25">
      <c r="A75" s="5">
        <f t="shared" si="24"/>
        <v>0</v>
      </c>
      <c r="B75" s="5">
        <f t="shared" si="25"/>
        <v>0</v>
      </c>
      <c r="C75" s="14">
        <f t="shared" si="41"/>
        <v>193</v>
      </c>
      <c r="F75" s="242">
        <f>VLOOKUP(C75,Blad1!$A:$E,5,0)</f>
        <v>206</v>
      </c>
      <c r="G75" s="67" t="str">
        <f t="shared" si="42"/>
        <v/>
      </c>
      <c r="H75" s="4" t="str">
        <f>IF(G75="I",$K75,IF(G75="II",$K75-SUM(H$8:H74),IF(G75="III",$K75-SUM(H$8:H74),IF(G75="IV",$K75-SUM(H$8:H74),IF(G75="V",1-SUM(H$8:H74)," ")))))</f>
        <v xml:space="preserve"> </v>
      </c>
      <c r="I75" s="68" t="str">
        <f t="shared" si="26"/>
        <v/>
      </c>
      <c r="J75" s="43" t="str">
        <f>IF(I75="A",$K75,IF(I75="B",$K75-SUM(J$8:J74),IF(I75="C",$K75-SUM(J$8:J74),IF(I75="D",$K75-SUM(J$8:J74),IF(I75="E",1-SUM(J$8:J74)," ")))))</f>
        <v xml:space="preserve"> </v>
      </c>
      <c r="K75" s="1">
        <f>IF(C$4=0,0,(SUM(D$8:D75)/C$4))</f>
        <v>0</v>
      </c>
      <c r="L75" s="9" t="str">
        <f t="shared" si="27"/>
        <v xml:space="preserve"> </v>
      </c>
      <c r="M75" s="2" t="str">
        <f>IF(U75=2,K75,IF(W75=2,K75-SUM(M$8:M74),IF(X75=2,K75-SUM(M$8:M74),IF(X74=2,1-SUM(M$8:M74)," "))))</f>
        <v xml:space="preserve"> </v>
      </c>
      <c r="N75" s="1" t="str">
        <f t="shared" si="28"/>
        <v xml:space="preserve"> </v>
      </c>
      <c r="P75" s="3" t="str">
        <f>IF(O75="Plus",$K75,IF(O75="Basis",$K75-SUM(P$8:P74),IF(O75="Breedte",$K75-SUM(P$8:P74),IF(O74="Breedte",1-SUM(P$8:P74)," "))))</f>
        <v xml:space="preserve"> </v>
      </c>
      <c r="Q75" s="57" t="str">
        <f t="shared" si="43"/>
        <v/>
      </c>
      <c r="R75" s="180">
        <f t="shared" si="44"/>
        <v>206</v>
      </c>
      <c r="S75" s="12">
        <f t="shared" si="29"/>
        <v>193</v>
      </c>
      <c r="T75" s="18">
        <f t="shared" si="30"/>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1"/>
        <v>1</v>
      </c>
      <c r="Z75" s="12">
        <f t="shared" si="32"/>
        <v>1</v>
      </c>
      <c r="AA75" s="12">
        <f t="shared" si="33"/>
        <v>1</v>
      </c>
      <c r="AB75" s="12">
        <f t="shared" si="34"/>
        <v>1</v>
      </c>
      <c r="AD75" s="12">
        <f t="shared" si="35"/>
        <v>193</v>
      </c>
      <c r="AE75" s="18">
        <f t="shared" si="36"/>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7"/>
        <v>1</v>
      </c>
      <c r="AK75" s="12">
        <f t="shared" si="38"/>
        <v>1</v>
      </c>
      <c r="AL75" s="12">
        <f t="shared" si="39"/>
        <v>1</v>
      </c>
      <c r="AM75" s="12">
        <f t="shared" si="40"/>
        <v>1</v>
      </c>
    </row>
    <row r="76" spans="1:39" ht="12" customHeight="1" x14ac:dyDescent="0.25">
      <c r="A76" s="5">
        <f t="shared" si="24"/>
        <v>0</v>
      </c>
      <c r="B76" s="5">
        <f t="shared" si="25"/>
        <v>0</v>
      </c>
      <c r="C76" s="14">
        <f t="shared" si="41"/>
        <v>192</v>
      </c>
      <c r="F76" s="242">
        <f>VLOOKUP(C76,Blad1!$A:$E,5,0)</f>
        <v>205</v>
      </c>
      <c r="G76" s="67" t="str">
        <f t="shared" si="42"/>
        <v/>
      </c>
      <c r="H76" s="4" t="str">
        <f>IF(G76="I",$K76,IF(G76="II",$K76-SUM(H$8:H75),IF(G76="III",$K76-SUM(H$8:H75),IF(G76="IV",$K76-SUM(H$8:H75),IF(G76="V",1-SUM(H$8:H75)," ")))))</f>
        <v xml:space="preserve"> </v>
      </c>
      <c r="I76" s="68" t="str">
        <f t="shared" si="26"/>
        <v/>
      </c>
      <c r="J76" s="43" t="str">
        <f>IF(I76="A",$K76,IF(I76="B",$K76-SUM(J$8:J75),IF(I76="C",$K76-SUM(J$8:J75),IF(I76="D",$K76-SUM(J$8:J75),IF(I76="E",1-SUM(J$8:J75)," ")))))</f>
        <v xml:space="preserve"> </v>
      </c>
      <c r="K76" s="1">
        <f>IF(C$4=0,0,(SUM(D$8:D76)/C$4))</f>
        <v>0</v>
      </c>
      <c r="L76" s="9" t="str">
        <f t="shared" si="27"/>
        <v xml:space="preserve"> </v>
      </c>
      <c r="M76" s="2" t="str">
        <f>IF(U76=2,K76,IF(W76=2,K76-SUM(M$8:M75),IF(X76=2,K76-SUM(M$8:M75),IF(X75=2,1-SUM(M$8:M75)," "))))</f>
        <v xml:space="preserve"> </v>
      </c>
      <c r="N76" s="1" t="str">
        <f t="shared" si="28"/>
        <v xml:space="preserve"> </v>
      </c>
      <c r="P76" s="3" t="str">
        <f>IF(O76="Plus",$K76,IF(O76="Basis",$K76-SUM(P$8:P75),IF(O76="Breedte",$K76-SUM(P$8:P75),IF(O75="Breedte",1-SUM(P$8:P75)," "))))</f>
        <v xml:space="preserve"> </v>
      </c>
      <c r="Q76" s="57" t="str">
        <f t="shared" si="43"/>
        <v/>
      </c>
      <c r="R76" s="180">
        <f t="shared" si="44"/>
        <v>205</v>
      </c>
      <c r="S76" s="12">
        <f t="shared" si="29"/>
        <v>192</v>
      </c>
      <c r="T76" s="18">
        <f t="shared" si="30"/>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1"/>
        <v>1</v>
      </c>
      <c r="Z76" s="12">
        <f t="shared" si="32"/>
        <v>1</v>
      </c>
      <c r="AA76" s="12">
        <f t="shared" si="33"/>
        <v>1</v>
      </c>
      <c r="AB76" s="12">
        <f t="shared" si="34"/>
        <v>1</v>
      </c>
      <c r="AD76" s="12">
        <f t="shared" si="35"/>
        <v>192</v>
      </c>
      <c r="AE76" s="18">
        <f t="shared" si="36"/>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7"/>
        <v>1</v>
      </c>
      <c r="AK76" s="12">
        <f t="shared" si="38"/>
        <v>1</v>
      </c>
      <c r="AL76" s="12">
        <f t="shared" si="39"/>
        <v>1</v>
      </c>
      <c r="AM76" s="12">
        <f t="shared" si="40"/>
        <v>1</v>
      </c>
    </row>
    <row r="77" spans="1:39" ht="12" customHeight="1" x14ac:dyDescent="0.25">
      <c r="A77" s="5">
        <f t="shared" si="24"/>
        <v>0</v>
      </c>
      <c r="B77" s="5">
        <f t="shared" si="25"/>
        <v>0</v>
      </c>
      <c r="C77" s="14">
        <f t="shared" si="41"/>
        <v>191</v>
      </c>
      <c r="F77" s="242">
        <f>VLOOKUP(C77,Blad1!$A:$E,5,0)</f>
        <v>205</v>
      </c>
      <c r="G77" s="67" t="str">
        <f t="shared" si="42"/>
        <v/>
      </c>
      <c r="H77" s="4" t="str">
        <f>IF(G77="I",$K77,IF(G77="II",$K77-SUM(H$8:H76),IF(G77="III",$K77-SUM(H$8:H76),IF(G77="IV",$K77-SUM(H$8:H76),IF(G77="V",1-SUM(H$8:H76)," ")))))</f>
        <v xml:space="preserve"> </v>
      </c>
      <c r="I77" s="68" t="str">
        <f t="shared" si="26"/>
        <v/>
      </c>
      <c r="J77" s="43" t="str">
        <f>IF(I77="A",$K77,IF(I77="B",$K77-SUM(J$8:J76),IF(I77="C",$K77-SUM(J$8:J76),IF(I77="D",$K77-SUM(J$8:J76),IF(I77="E",1-SUM(J$8:J76)," ")))))</f>
        <v xml:space="preserve"> </v>
      </c>
      <c r="K77" s="1">
        <f>IF(C$4=0,0,(SUM(D$8:D77)/C$4))</f>
        <v>0</v>
      </c>
      <c r="L77" s="9" t="str">
        <f t="shared" si="27"/>
        <v xml:space="preserve"> </v>
      </c>
      <c r="M77" s="2" t="str">
        <f>IF(U77=2,K77,IF(W77=2,K77-SUM(M$8:M76),IF(X77=2,K77-SUM(M$8:M76),IF(X76=2,1-SUM(M$8:M76)," "))))</f>
        <v xml:space="preserve"> </v>
      </c>
      <c r="N77" s="1" t="str">
        <f t="shared" si="28"/>
        <v xml:space="preserve"> </v>
      </c>
      <c r="P77" s="3" t="str">
        <f>IF(O77="Plus",$K77,IF(O77="Basis",$K77-SUM(P$8:P76),IF(O77="Breedte",$K77-SUM(P$8:P76),IF(O76="Breedte",1-SUM(P$8:P76)," "))))</f>
        <v xml:space="preserve"> </v>
      </c>
      <c r="Q77" s="57" t="str">
        <f t="shared" si="43"/>
        <v/>
      </c>
      <c r="R77" s="180">
        <f t="shared" si="44"/>
        <v>205</v>
      </c>
      <c r="S77" s="12">
        <f t="shared" si="29"/>
        <v>191</v>
      </c>
      <c r="T77" s="18">
        <f t="shared" si="30"/>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1"/>
        <v>1</v>
      </c>
      <c r="Z77" s="12">
        <f t="shared" si="32"/>
        <v>1</v>
      </c>
      <c r="AA77" s="12">
        <f t="shared" si="33"/>
        <v>1</v>
      </c>
      <c r="AB77" s="12">
        <f t="shared" si="34"/>
        <v>1</v>
      </c>
      <c r="AD77" s="12">
        <f t="shared" si="35"/>
        <v>191</v>
      </c>
      <c r="AE77" s="18">
        <f t="shared" si="36"/>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7"/>
        <v>1</v>
      </c>
      <c r="AK77" s="12">
        <f t="shared" si="38"/>
        <v>1</v>
      </c>
      <c r="AL77" s="12">
        <f t="shared" si="39"/>
        <v>1</v>
      </c>
      <c r="AM77" s="12">
        <f t="shared" si="40"/>
        <v>1</v>
      </c>
    </row>
    <row r="78" spans="1:39" ht="12" customHeight="1" x14ac:dyDescent="0.25">
      <c r="A78" s="5">
        <f t="shared" si="24"/>
        <v>0</v>
      </c>
      <c r="B78" s="5">
        <f t="shared" si="25"/>
        <v>0</v>
      </c>
      <c r="C78" s="14">
        <f t="shared" si="41"/>
        <v>190</v>
      </c>
      <c r="F78" s="242">
        <f>VLOOKUP(C78,Blad1!$A:$E,5,0)</f>
        <v>204</v>
      </c>
      <c r="G78" s="67" t="str">
        <f t="shared" si="42"/>
        <v/>
      </c>
      <c r="H78" s="4" t="str">
        <f>IF(G78="I",$K78,IF(G78="II",$K78-SUM(H$8:H77),IF(G78="III",$K78-SUM(H$8:H77),IF(G78="IV",$K78-SUM(H$8:H77),IF(G78="V",1-SUM(H$8:H77)," ")))))</f>
        <v xml:space="preserve"> </v>
      </c>
      <c r="I78" s="68" t="str">
        <f t="shared" si="26"/>
        <v/>
      </c>
      <c r="J78" s="43" t="str">
        <f>IF(I78="A",$K78,IF(I78="B",$K78-SUM(J$8:J77),IF(I78="C",$K78-SUM(J$8:J77),IF(I78="D",$K78-SUM(J$8:J77),IF(I78="E",1-SUM(J$8:J77)," ")))))</f>
        <v xml:space="preserve"> </v>
      </c>
      <c r="K78" s="1">
        <f>IF(C$4=0,0,(SUM(D$8:D78)/C$4))</f>
        <v>0</v>
      </c>
      <c r="L78" s="9" t="str">
        <f t="shared" si="27"/>
        <v xml:space="preserve"> </v>
      </c>
      <c r="M78" s="2" t="str">
        <f>IF(U78=2,K78,IF(W78=2,K78-SUM(M$8:M77),IF(X78=2,K78-SUM(M$8:M77),IF(X77=2,1-SUM(M$8:M77)," "))))</f>
        <v xml:space="preserve"> </v>
      </c>
      <c r="N78" s="1" t="str">
        <f t="shared" si="28"/>
        <v xml:space="preserve"> </v>
      </c>
      <c r="P78" s="3" t="str">
        <f>IF(O78="Plus",$K78,IF(O78="Basis",$K78-SUM(P$8:P77),IF(O78="Breedte",$K78-SUM(P$8:P77),IF(O77="Breedte",1-SUM(P$8:P77)," "))))</f>
        <v xml:space="preserve"> </v>
      </c>
      <c r="Q78" s="57" t="str">
        <f t="shared" si="43"/>
        <v/>
      </c>
      <c r="R78" s="180">
        <f t="shared" si="44"/>
        <v>204</v>
      </c>
      <c r="S78" s="12">
        <f t="shared" si="29"/>
        <v>190</v>
      </c>
      <c r="T78" s="18">
        <f t="shared" si="30"/>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1"/>
        <v>1</v>
      </c>
      <c r="Z78" s="12">
        <f t="shared" si="32"/>
        <v>1</v>
      </c>
      <c r="AA78" s="12">
        <f t="shared" si="33"/>
        <v>1</v>
      </c>
      <c r="AB78" s="12">
        <f t="shared" si="34"/>
        <v>1</v>
      </c>
      <c r="AD78" s="12">
        <f t="shared" si="35"/>
        <v>190</v>
      </c>
      <c r="AE78" s="18">
        <f t="shared" si="36"/>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7"/>
        <v>1</v>
      </c>
      <c r="AK78" s="12">
        <f t="shared" si="38"/>
        <v>1</v>
      </c>
      <c r="AL78" s="12">
        <f t="shared" si="39"/>
        <v>1</v>
      </c>
      <c r="AM78" s="12">
        <f t="shared" si="40"/>
        <v>1</v>
      </c>
    </row>
    <row r="79" spans="1:39" ht="12" customHeight="1" x14ac:dyDescent="0.25">
      <c r="A79" s="5">
        <f t="shared" si="24"/>
        <v>0</v>
      </c>
      <c r="B79" s="5">
        <f t="shared" si="25"/>
        <v>20</v>
      </c>
      <c r="C79" s="14">
        <f t="shared" si="41"/>
        <v>189</v>
      </c>
      <c r="F79" s="242">
        <f>VLOOKUP(C79,Blad1!$A:$E,5,0)</f>
        <v>204</v>
      </c>
      <c r="G79" s="67" t="str">
        <f t="shared" si="42"/>
        <v>II</v>
      </c>
      <c r="H79" s="4">
        <f>IF(G79="I",$K79,IF(G79="II",$K79-SUM(H$8:H78),IF(G79="III",$K79-SUM(H$8:H78),IF(G79="IV",$K79-SUM(H$8:H78),IF(G79="V",1-SUM(H$8:H78)," ")))))</f>
        <v>0</v>
      </c>
      <c r="I79" s="68" t="str">
        <f t="shared" si="26"/>
        <v/>
      </c>
      <c r="J79" s="43" t="str">
        <f>IF(I79="A",$K79,IF(I79="B",$K79-SUM(J$8:J78),IF(I79="C",$K79-SUM(J$8:J78),IF(I79="D",$K79-SUM(J$8:J78),IF(I79="E",1-SUM(J$8:J78)," ")))))</f>
        <v xml:space="preserve"> </v>
      </c>
      <c r="K79" s="1">
        <f>IF(C$4=0,0,(SUM(D$8:D79)/C$4))</f>
        <v>0</v>
      </c>
      <c r="L79" s="9" t="str">
        <f t="shared" si="27"/>
        <v xml:space="preserve"> </v>
      </c>
      <c r="M79" s="2" t="str">
        <f>IF(U79=2,K79,IF(W79=2,K79-SUM(M$8:M78),IF(X79=2,K79-SUM(M$8:M78),IF(X78=2,1-SUM(M$8:M78)," "))))</f>
        <v xml:space="preserve"> </v>
      </c>
      <c r="N79" s="1" t="str">
        <f t="shared" si="28"/>
        <v xml:space="preserve"> </v>
      </c>
      <c r="P79" s="3" t="str">
        <f>IF(O79="Plus",$K79,IF(O79="Basis",$K79-SUM(P$8:P78),IF(O79="Breedte",$K79-SUM(P$8:P78),IF(O78="Breedte",1-SUM(P$8:P78)," "))))</f>
        <v xml:space="preserve"> </v>
      </c>
      <c r="Q79" s="57" t="str">
        <f t="shared" si="43"/>
        <v/>
      </c>
      <c r="R79" s="180">
        <f t="shared" si="44"/>
        <v>204</v>
      </c>
      <c r="S79" s="12">
        <f t="shared" si="29"/>
        <v>189</v>
      </c>
      <c r="T79" s="18">
        <f t="shared" si="30"/>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1"/>
        <v>1</v>
      </c>
      <c r="Z79" s="12">
        <f t="shared" si="32"/>
        <v>1</v>
      </c>
      <c r="AA79" s="12">
        <f t="shared" si="33"/>
        <v>1</v>
      </c>
      <c r="AB79" s="12">
        <f t="shared" si="34"/>
        <v>1</v>
      </c>
      <c r="AD79" s="12">
        <f t="shared" si="35"/>
        <v>189</v>
      </c>
      <c r="AE79" s="18">
        <f t="shared" si="36"/>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7"/>
        <v>1</v>
      </c>
      <c r="AK79" s="12">
        <f t="shared" si="38"/>
        <v>1</v>
      </c>
      <c r="AL79" s="12">
        <f t="shared" si="39"/>
        <v>1</v>
      </c>
      <c r="AM79" s="12">
        <f t="shared" si="40"/>
        <v>1</v>
      </c>
    </row>
    <row r="80" spans="1:39" ht="12" customHeight="1" x14ac:dyDescent="0.25">
      <c r="A80" s="5">
        <f t="shared" si="24"/>
        <v>0</v>
      </c>
      <c r="B80" s="5">
        <f t="shared" si="25"/>
        <v>0</v>
      </c>
      <c r="C80" s="14">
        <f t="shared" si="41"/>
        <v>188</v>
      </c>
      <c r="F80" s="242">
        <f>VLOOKUP(C80,Blad1!$A:$E,5,0)</f>
        <v>203</v>
      </c>
      <c r="G80" s="67" t="str">
        <f t="shared" si="42"/>
        <v/>
      </c>
      <c r="H80" s="4" t="str">
        <f>IF(G80="I",$K80,IF(G80="II",$K80-SUM(H$8:H79),IF(G80="III",$K80-SUM(H$8:H79),IF(G80="IV",$K80-SUM(H$8:H79),IF(G80="V",1-SUM(H$8:H79)," ")))))</f>
        <v xml:space="preserve"> </v>
      </c>
      <c r="I80" s="68" t="str">
        <f t="shared" si="26"/>
        <v/>
      </c>
      <c r="J80" s="43" t="str">
        <f>IF(I80="A",$K80,IF(I80="B",$K80-SUM(J$8:J79),IF(I80="C",$K80-SUM(J$8:J79),IF(I80="D",$K80-SUM(J$8:J79),IF(I80="E",1-SUM(J$8:J79)," ")))))</f>
        <v xml:space="preserve"> </v>
      </c>
      <c r="K80" s="1">
        <f>IF(C$4=0,0,(SUM(D$8:D80)/C$4))</f>
        <v>0</v>
      </c>
      <c r="L80" s="9" t="str">
        <f t="shared" si="27"/>
        <v xml:space="preserve"> </v>
      </c>
      <c r="M80" s="2" t="str">
        <f>IF(U80=2,K80,IF(W80=2,K80-SUM(M$8:M79),IF(X80=2,K80-SUM(M$8:M79),IF(X79=2,1-SUM(M$8:M79)," "))))</f>
        <v xml:space="preserve"> </v>
      </c>
      <c r="N80" s="1" t="str">
        <f t="shared" si="28"/>
        <v xml:space="preserve"> </v>
      </c>
      <c r="P80" s="3" t="str">
        <f>IF(O80="Plus",$K80,IF(O80="Basis",$K80-SUM(P$8:P79),IF(O80="Breedte",$K80-SUM(P$8:P79),IF(O79="Breedte",1-SUM(P$8:P79)," "))))</f>
        <v xml:space="preserve"> </v>
      </c>
      <c r="Q80" s="57" t="str">
        <f t="shared" si="43"/>
        <v/>
      </c>
      <c r="R80" s="180">
        <f t="shared" si="44"/>
        <v>203</v>
      </c>
      <c r="S80" s="12">
        <f t="shared" si="29"/>
        <v>188</v>
      </c>
      <c r="T80" s="18">
        <f t="shared" si="30"/>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1"/>
        <v>1</v>
      </c>
      <c r="Z80" s="12">
        <f t="shared" si="32"/>
        <v>1</v>
      </c>
      <c r="AA80" s="12">
        <f t="shared" si="33"/>
        <v>1</v>
      </c>
      <c r="AB80" s="12">
        <f t="shared" si="34"/>
        <v>1</v>
      </c>
      <c r="AD80" s="12">
        <f t="shared" si="35"/>
        <v>188</v>
      </c>
      <c r="AE80" s="18">
        <f t="shared" si="36"/>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7"/>
        <v>1</v>
      </c>
      <c r="AK80" s="12">
        <f t="shared" si="38"/>
        <v>1</v>
      </c>
      <c r="AL80" s="12">
        <f t="shared" si="39"/>
        <v>1</v>
      </c>
      <c r="AM80" s="12">
        <f t="shared" si="40"/>
        <v>1</v>
      </c>
    </row>
    <row r="81" spans="1:39" ht="12" customHeight="1" x14ac:dyDescent="0.25">
      <c r="A81" s="5">
        <f t="shared" si="24"/>
        <v>0</v>
      </c>
      <c r="B81" s="5">
        <f t="shared" si="25"/>
        <v>0</v>
      </c>
      <c r="C81" s="14">
        <f t="shared" si="41"/>
        <v>187</v>
      </c>
      <c r="F81" s="242">
        <f>VLOOKUP(C81,Blad1!$A:$E,5,0)</f>
        <v>203</v>
      </c>
      <c r="G81" s="67" t="str">
        <f t="shared" si="42"/>
        <v/>
      </c>
      <c r="H81" s="4" t="str">
        <f>IF(G81="I",$K81,IF(G81="II",$K81-SUM(H$8:H80),IF(G81="III",$K81-SUM(H$8:H80),IF(G81="IV",$K81-SUM(H$8:H80),IF(G81="V",1-SUM(H$8:H80)," ")))))</f>
        <v xml:space="preserve"> </v>
      </c>
      <c r="I81" s="68" t="str">
        <f t="shared" si="26"/>
        <v/>
      </c>
      <c r="J81" s="43" t="str">
        <f>IF(I81="A",$K81,IF(I81="B",$K81-SUM(J$8:J80),IF(I81="C",$K81-SUM(J$8:J80),IF(I81="D",$K81-SUM(J$8:J80),IF(I81="E",1-SUM(J$8:J80)," ")))))</f>
        <v xml:space="preserve"> </v>
      </c>
      <c r="K81" s="1">
        <f>IF(C$4=0,0,(SUM(D$8:D81)/C$4))</f>
        <v>0</v>
      </c>
      <c r="L81" s="9" t="str">
        <f t="shared" si="27"/>
        <v xml:space="preserve"> </v>
      </c>
      <c r="M81" s="2" t="str">
        <f>IF(U81=2,K81,IF(W81=2,K81-SUM(M$8:M80),IF(X81=2,K81-SUM(M$8:M80),IF(X80=2,1-SUM(M$8:M80)," "))))</f>
        <v xml:space="preserve"> </v>
      </c>
      <c r="N81" s="1" t="str">
        <f t="shared" si="28"/>
        <v xml:space="preserve"> </v>
      </c>
      <c r="P81" s="3" t="str">
        <f>IF(O81="Plus",$K81,IF(O81="Basis",$K81-SUM(P$8:P80),IF(O81="Breedte",$K81-SUM(P$8:P80),IF(O80="Breedte",1-SUM(P$8:P80)," "))))</f>
        <v xml:space="preserve"> </v>
      </c>
      <c r="Q81" s="57" t="str">
        <f t="shared" si="43"/>
        <v/>
      </c>
      <c r="R81" s="180">
        <f t="shared" si="44"/>
        <v>203</v>
      </c>
      <c r="S81" s="12">
        <f t="shared" si="29"/>
        <v>187</v>
      </c>
      <c r="T81" s="18">
        <f t="shared" si="30"/>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1"/>
        <v>1</v>
      </c>
      <c r="Z81" s="12">
        <f t="shared" si="32"/>
        <v>1</v>
      </c>
      <c r="AA81" s="12">
        <f t="shared" si="33"/>
        <v>1</v>
      </c>
      <c r="AB81" s="12">
        <f t="shared" si="34"/>
        <v>1</v>
      </c>
      <c r="AD81" s="12">
        <f t="shared" si="35"/>
        <v>187</v>
      </c>
      <c r="AE81" s="18">
        <f t="shared" si="36"/>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7"/>
        <v>1</v>
      </c>
      <c r="AK81" s="12">
        <f t="shared" si="38"/>
        <v>1</v>
      </c>
      <c r="AL81" s="12">
        <f t="shared" si="39"/>
        <v>1</v>
      </c>
      <c r="AM81" s="12">
        <f t="shared" si="40"/>
        <v>1</v>
      </c>
    </row>
    <row r="82" spans="1:39" ht="12" customHeight="1" x14ac:dyDescent="0.25">
      <c r="A82" s="5">
        <f t="shared" si="24"/>
        <v>0</v>
      </c>
      <c r="B82" s="5">
        <f t="shared" si="25"/>
        <v>0</v>
      </c>
      <c r="C82" s="14">
        <f t="shared" si="41"/>
        <v>186</v>
      </c>
      <c r="F82" s="242">
        <f>VLOOKUP(C82,Blad1!$A:$E,5,0)</f>
        <v>202</v>
      </c>
      <c r="G82" s="67" t="str">
        <f t="shared" si="42"/>
        <v/>
      </c>
      <c r="H82" s="4" t="str">
        <f>IF(G82="I",$K82,IF(G82="II",$K82-SUM(H$8:H81),IF(G82="III",$K82-SUM(H$8:H81),IF(G82="IV",$K82-SUM(H$8:H81),IF(G82="V",1-SUM(H$8:H81)," ")))))</f>
        <v xml:space="preserve"> </v>
      </c>
      <c r="I82" s="68" t="str">
        <f t="shared" si="26"/>
        <v/>
      </c>
      <c r="J82" s="43" t="str">
        <f>IF(I82="A",$K82,IF(I82="B",$K82-SUM(J$8:J81),IF(I82="C",$K82-SUM(J$8:J81),IF(I82="D",$K82-SUM(J$8:J81),IF(I82="E",1-SUM(J$8:J81)," ")))))</f>
        <v xml:space="preserve"> </v>
      </c>
      <c r="K82" s="1">
        <f>IF(C$4=0,0,(SUM(D$8:D82)/C$4))</f>
        <v>0</v>
      </c>
      <c r="L82" s="9" t="str">
        <f t="shared" si="27"/>
        <v xml:space="preserve"> </v>
      </c>
      <c r="M82" s="2" t="str">
        <f>IF(U82=2,K82,IF(W82=2,K82-SUM(M$8:M81),IF(X82=2,K82-SUM(M$8:M81),IF(X81=2,1-SUM(M$8:M81)," "))))</f>
        <v xml:space="preserve"> </v>
      </c>
      <c r="N82" s="1" t="str">
        <f t="shared" si="28"/>
        <v xml:space="preserve"> </v>
      </c>
      <c r="P82" s="3" t="str">
        <f>IF(O82="Plus",$K82,IF(O82="Basis",$K82-SUM(P$8:P81),IF(O82="Breedte",$K82-SUM(P$8:P81),IF(O81="Breedte",1-SUM(P$8:P81)," "))))</f>
        <v xml:space="preserve"> </v>
      </c>
      <c r="Q82" s="57" t="str">
        <f t="shared" si="43"/>
        <v/>
      </c>
      <c r="R82" s="180">
        <f t="shared" si="44"/>
        <v>202</v>
      </c>
      <c r="S82" s="12">
        <f t="shared" si="29"/>
        <v>186</v>
      </c>
      <c r="T82" s="18">
        <f t="shared" si="30"/>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1"/>
        <v>1</v>
      </c>
      <c r="Z82" s="12">
        <f t="shared" si="32"/>
        <v>1</v>
      </c>
      <c r="AA82" s="12">
        <f t="shared" si="33"/>
        <v>1</v>
      </c>
      <c r="AB82" s="12">
        <f t="shared" si="34"/>
        <v>1</v>
      </c>
      <c r="AD82" s="12">
        <f t="shared" si="35"/>
        <v>186</v>
      </c>
      <c r="AE82" s="18">
        <f t="shared" si="36"/>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7"/>
        <v>1</v>
      </c>
      <c r="AK82" s="12">
        <f t="shared" si="38"/>
        <v>1</v>
      </c>
      <c r="AL82" s="12">
        <f t="shared" si="39"/>
        <v>1</v>
      </c>
      <c r="AM82" s="12">
        <f t="shared" si="40"/>
        <v>1</v>
      </c>
    </row>
    <row r="83" spans="1:39" ht="12" customHeight="1" x14ac:dyDescent="0.25">
      <c r="A83" s="5">
        <f t="shared" si="24"/>
        <v>0</v>
      </c>
      <c r="B83" s="5">
        <f t="shared" si="25"/>
        <v>0</v>
      </c>
      <c r="C83" s="14">
        <f t="shared" si="41"/>
        <v>185</v>
      </c>
      <c r="F83" s="242">
        <f>VLOOKUP(C83,Blad1!$A:$E,5,0)</f>
        <v>201</v>
      </c>
      <c r="G83" s="67" t="str">
        <f t="shared" si="42"/>
        <v/>
      </c>
      <c r="H83" s="4" t="str">
        <f>IF(G83="I",$K83,IF(G83="II",$K83-SUM(H$8:H82),IF(G83="III",$K83-SUM(H$8:H82),IF(G83="IV",$K83-SUM(H$8:H82),IF(G83="V",1-SUM(H$8:H82)," ")))))</f>
        <v xml:space="preserve"> </v>
      </c>
      <c r="I83" s="68" t="str">
        <f t="shared" si="26"/>
        <v/>
      </c>
      <c r="J83" s="43" t="str">
        <f>IF(I83="A",$K83,IF(I83="B",$K83-SUM(J$8:J82),IF(I83="C",$K83-SUM(J$8:J82),IF(I83="D",$K83-SUM(J$8:J82),IF(I83="E",1-SUM(J$8:J82)," ")))))</f>
        <v xml:space="preserve"> </v>
      </c>
      <c r="K83" s="1">
        <f>IF(C$4=0,0,(SUM(D$8:D83)/C$4))</f>
        <v>0</v>
      </c>
      <c r="L83" s="9" t="str">
        <f t="shared" si="27"/>
        <v xml:space="preserve"> </v>
      </c>
      <c r="M83" s="2" t="str">
        <f>IF(U83=2,K83,IF(W83=2,K83-SUM(M$8:M82),IF(X83=2,K83-SUM(M$8:M82),IF(X82=2,1-SUM(M$8:M82)," "))))</f>
        <v xml:space="preserve"> </v>
      </c>
      <c r="N83" s="1" t="str">
        <f t="shared" si="28"/>
        <v xml:space="preserve"> </v>
      </c>
      <c r="P83" s="3" t="str">
        <f>IF(O83="Plus",$K83,IF(O83="Basis",$K83-SUM(P$8:P82),IF(O83="Breedte",$K83-SUM(P$8:P82),IF(O82="Breedte",1-SUM(P$8:P82)," "))))</f>
        <v xml:space="preserve"> </v>
      </c>
      <c r="Q83" s="57" t="str">
        <f t="shared" si="43"/>
        <v/>
      </c>
      <c r="R83" s="180">
        <f t="shared" si="44"/>
        <v>201</v>
      </c>
      <c r="S83" s="12">
        <f t="shared" si="29"/>
        <v>185</v>
      </c>
      <c r="T83" s="18">
        <f t="shared" si="30"/>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1"/>
        <v>1</v>
      </c>
      <c r="Z83" s="12">
        <f t="shared" si="32"/>
        <v>1</v>
      </c>
      <c r="AA83" s="12">
        <f t="shared" si="33"/>
        <v>1</v>
      </c>
      <c r="AB83" s="12">
        <f t="shared" si="34"/>
        <v>1</v>
      </c>
      <c r="AD83" s="12">
        <f t="shared" si="35"/>
        <v>185</v>
      </c>
      <c r="AE83" s="18">
        <f t="shared" si="36"/>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7"/>
        <v>1</v>
      </c>
      <c r="AK83" s="12">
        <f t="shared" si="38"/>
        <v>1</v>
      </c>
      <c r="AL83" s="12">
        <f t="shared" si="39"/>
        <v>1</v>
      </c>
      <c r="AM83" s="12">
        <f t="shared" si="40"/>
        <v>1</v>
      </c>
    </row>
    <row r="84" spans="1:39" ht="12" customHeight="1" x14ac:dyDescent="0.25">
      <c r="A84" s="5">
        <f t="shared" si="24"/>
        <v>0</v>
      </c>
      <c r="B84" s="5">
        <f t="shared" si="25"/>
        <v>0</v>
      </c>
      <c r="C84" s="14">
        <f t="shared" si="41"/>
        <v>184</v>
      </c>
      <c r="F84" s="242">
        <f>VLOOKUP(C84,Blad1!$A:$E,5,0)</f>
        <v>201</v>
      </c>
      <c r="G84" s="67" t="str">
        <f t="shared" si="42"/>
        <v/>
      </c>
      <c r="H84" s="4" t="str">
        <f>IF(G84="I",$K84,IF(G84="II",$K84-SUM(H$8:H83),IF(G84="III",$K84-SUM(H$8:H83),IF(G84="IV",$K84-SUM(H$8:H83),IF(G84="V",1-SUM(H$8:H83)," ")))))</f>
        <v xml:space="preserve"> </v>
      </c>
      <c r="I84" s="68" t="str">
        <f t="shared" si="26"/>
        <v/>
      </c>
      <c r="J84" s="43" t="str">
        <f>IF(I84="A",$K84,IF(I84="B",$K84-SUM(J$8:J83),IF(I84="C",$K84-SUM(J$8:J83),IF(I84="D",$K84-SUM(J$8:J83),IF(I84="E",1-SUM(J$8:J83)," ")))))</f>
        <v xml:space="preserve"> </v>
      </c>
      <c r="K84" s="1">
        <f>IF(C$4=0,0,(SUM(D$8:D84)/C$4))</f>
        <v>0</v>
      </c>
      <c r="L84" s="9" t="str">
        <f t="shared" si="27"/>
        <v xml:space="preserve"> </v>
      </c>
      <c r="M84" s="2" t="str">
        <f>IF(U84=2,K84,IF(W84=2,K84-SUM(M$8:M83),IF(X84=2,K84-SUM(M$8:M83),IF(X83=2,1-SUM(M$8:M83)," "))))</f>
        <v xml:space="preserve"> </v>
      </c>
      <c r="N84" s="1" t="str">
        <f t="shared" si="28"/>
        <v xml:space="preserve"> </v>
      </c>
      <c r="P84" s="3" t="str">
        <f>IF(O84="Plus",$K84,IF(O84="Basis",$K84-SUM(P$8:P83),IF(O84="Breedte",$K84-SUM(P$8:P83),IF(O83="Breedte",1-SUM(P$8:P83)," "))))</f>
        <v xml:space="preserve"> </v>
      </c>
      <c r="Q84" s="57" t="str">
        <f t="shared" si="43"/>
        <v/>
      </c>
      <c r="R84" s="180">
        <f t="shared" si="44"/>
        <v>201</v>
      </c>
      <c r="S84" s="12">
        <f t="shared" si="29"/>
        <v>184</v>
      </c>
      <c r="T84" s="18">
        <f t="shared" si="30"/>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1"/>
        <v>1</v>
      </c>
      <c r="Z84" s="12">
        <f t="shared" si="32"/>
        <v>1</v>
      </c>
      <c r="AA84" s="12">
        <f t="shared" si="33"/>
        <v>1</v>
      </c>
      <c r="AB84" s="12">
        <f t="shared" si="34"/>
        <v>1</v>
      </c>
      <c r="AD84" s="12">
        <f t="shared" si="35"/>
        <v>184</v>
      </c>
      <c r="AE84" s="18">
        <f t="shared" si="36"/>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7"/>
        <v>1</v>
      </c>
      <c r="AK84" s="12">
        <f t="shared" si="38"/>
        <v>1</v>
      </c>
      <c r="AL84" s="12">
        <f t="shared" si="39"/>
        <v>1</v>
      </c>
      <c r="AM84" s="12">
        <f t="shared" si="40"/>
        <v>1</v>
      </c>
    </row>
    <row r="85" spans="1:39" ht="12" customHeight="1" x14ac:dyDescent="0.25">
      <c r="A85" s="5">
        <f t="shared" si="24"/>
        <v>0</v>
      </c>
      <c r="B85" s="5">
        <f t="shared" si="25"/>
        <v>0</v>
      </c>
      <c r="C85" s="14">
        <f t="shared" si="41"/>
        <v>183</v>
      </c>
      <c r="F85" s="242">
        <f>VLOOKUP(C85,Blad1!$A:$E,5,0)</f>
        <v>200</v>
      </c>
      <c r="G85" s="67" t="str">
        <f t="shared" si="42"/>
        <v/>
      </c>
      <c r="H85" s="4" t="str">
        <f>IF(G85="I",$K85,IF(G85="II",$K85-SUM(H$8:H84),IF(G85="III",$K85-SUM(H$8:H84),IF(G85="IV",$K85-SUM(H$8:H84),IF(G85="V",1-SUM(H$8:H84)," ")))))</f>
        <v xml:space="preserve"> </v>
      </c>
      <c r="I85" s="68" t="str">
        <f t="shared" si="26"/>
        <v/>
      </c>
      <c r="J85" s="43" t="str">
        <f>IF(I85="A",$K85,IF(I85="B",$K85-SUM(J$8:J84),IF(I85="C",$K85-SUM(J$8:J84),IF(I85="D",$K85-SUM(J$8:J84),IF(I85="E",1-SUM(J$8:J84)," ")))))</f>
        <v xml:space="preserve"> </v>
      </c>
      <c r="K85" s="1">
        <f>IF(C$4=0,0,(SUM(D$8:D85)/C$4))</f>
        <v>0</v>
      </c>
      <c r="L85" s="9" t="str">
        <f t="shared" si="27"/>
        <v xml:space="preserve"> </v>
      </c>
      <c r="M85" s="2" t="str">
        <f>IF(U85=2,K85,IF(W85=2,K85-SUM(M$8:M84),IF(X85=2,K85-SUM(M$8:M84),IF(X84=2,1-SUM(M$8:M84)," "))))</f>
        <v xml:space="preserve"> </v>
      </c>
      <c r="N85" s="1" t="str">
        <f t="shared" si="28"/>
        <v xml:space="preserve"> </v>
      </c>
      <c r="P85" s="3" t="str">
        <f>IF(O85="Plus",$K85,IF(O85="Basis",$K85-SUM(P$8:P84),IF(O85="Breedte",$K85-SUM(P$8:P84),IF(O84="Breedte",1-SUM(P$8:P84)," "))))</f>
        <v xml:space="preserve"> </v>
      </c>
      <c r="Q85" s="57" t="str">
        <f t="shared" si="43"/>
        <v/>
      </c>
      <c r="R85" s="180">
        <f t="shared" si="44"/>
        <v>200</v>
      </c>
      <c r="S85" s="12">
        <f t="shared" si="29"/>
        <v>183</v>
      </c>
      <c r="T85" s="18">
        <f t="shared" si="30"/>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1"/>
        <v>1</v>
      </c>
      <c r="Z85" s="12">
        <f t="shared" si="32"/>
        <v>1</v>
      </c>
      <c r="AA85" s="12">
        <f t="shared" si="33"/>
        <v>1</v>
      </c>
      <c r="AB85" s="12">
        <f t="shared" si="34"/>
        <v>1</v>
      </c>
      <c r="AD85" s="12">
        <f t="shared" si="35"/>
        <v>183</v>
      </c>
      <c r="AE85" s="18">
        <f t="shared" si="36"/>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7"/>
        <v>1</v>
      </c>
      <c r="AK85" s="12">
        <f t="shared" si="38"/>
        <v>1</v>
      </c>
      <c r="AL85" s="12">
        <f t="shared" si="39"/>
        <v>1</v>
      </c>
      <c r="AM85" s="12">
        <f t="shared" si="40"/>
        <v>1</v>
      </c>
    </row>
    <row r="86" spans="1:39" ht="12" customHeight="1" x14ac:dyDescent="0.25">
      <c r="A86" s="5">
        <f t="shared" si="24"/>
        <v>0</v>
      </c>
      <c r="B86" s="5">
        <f t="shared" si="25"/>
        <v>0</v>
      </c>
      <c r="C86" s="14">
        <f t="shared" si="41"/>
        <v>182</v>
      </c>
      <c r="F86" s="242">
        <f>VLOOKUP(C86,Blad1!$A:$E,5,0)</f>
        <v>200</v>
      </c>
      <c r="G86" s="67" t="str">
        <f t="shared" si="42"/>
        <v/>
      </c>
      <c r="H86" s="4" t="str">
        <f>IF(G86="I",$K86,IF(G86="II",$K86-SUM(H$8:H85),IF(G86="III",$K86-SUM(H$8:H85),IF(G86="IV",$K86-SUM(H$8:H85),IF(G86="V",1-SUM(H$8:H85)," ")))))</f>
        <v xml:space="preserve"> </v>
      </c>
      <c r="I86" s="68" t="str">
        <f t="shared" si="26"/>
        <v/>
      </c>
      <c r="J86" s="43" t="str">
        <f>IF(I86="A",$K86,IF(I86="B",$K86-SUM(J$8:J85),IF(I86="C",$K86-SUM(J$8:J85),IF(I86="D",$K86-SUM(J$8:J85),IF(I86="E",1-SUM(J$8:J85)," ")))))</f>
        <v xml:space="preserve"> </v>
      </c>
      <c r="K86" s="1">
        <f>IF(C$4=0,0,(SUM(D$8:D86)/C$4))</f>
        <v>0</v>
      </c>
      <c r="L86" s="9" t="str">
        <f t="shared" si="27"/>
        <v xml:space="preserve"> </v>
      </c>
      <c r="M86" s="2" t="str">
        <f>IF(U86=2,K86,IF(W86=2,K86-SUM(M$8:M85),IF(X86=2,K86-SUM(M$8:M85),IF(X85=2,1-SUM(M$8:M85)," "))))</f>
        <v xml:space="preserve"> </v>
      </c>
      <c r="N86" s="1" t="str">
        <f t="shared" si="28"/>
        <v xml:space="preserve"> </v>
      </c>
      <c r="P86" s="3" t="str">
        <f>IF(O86="Plus",$K86,IF(O86="Basis",$K86-SUM(P$8:P85),IF(O86="Breedte",$K86-SUM(P$8:P85),IF(O85="Breedte",1-SUM(P$8:P85)," "))))</f>
        <v xml:space="preserve"> </v>
      </c>
      <c r="Q86" s="57" t="str">
        <f t="shared" si="43"/>
        <v/>
      </c>
      <c r="R86" s="180">
        <f t="shared" si="44"/>
        <v>200</v>
      </c>
      <c r="S86" s="12">
        <f t="shared" si="29"/>
        <v>182</v>
      </c>
      <c r="T86" s="18">
        <f t="shared" si="30"/>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1"/>
        <v>1</v>
      </c>
      <c r="Z86" s="12">
        <f t="shared" si="32"/>
        <v>1</v>
      </c>
      <c r="AA86" s="12">
        <f t="shared" si="33"/>
        <v>1</v>
      </c>
      <c r="AB86" s="12">
        <f t="shared" si="34"/>
        <v>1</v>
      </c>
      <c r="AD86" s="12">
        <f t="shared" si="35"/>
        <v>182</v>
      </c>
      <c r="AE86" s="18">
        <f t="shared" si="36"/>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7"/>
        <v>1</v>
      </c>
      <c r="AK86" s="12">
        <f t="shared" si="38"/>
        <v>1</v>
      </c>
      <c r="AL86" s="12">
        <f t="shared" si="39"/>
        <v>1</v>
      </c>
      <c r="AM86" s="12">
        <f t="shared" si="40"/>
        <v>1</v>
      </c>
    </row>
    <row r="87" spans="1:39" ht="12" customHeight="1" x14ac:dyDescent="0.25">
      <c r="A87" s="5">
        <f t="shared" si="24"/>
        <v>0</v>
      </c>
      <c r="B87" s="5">
        <f t="shared" si="25"/>
        <v>0</v>
      </c>
      <c r="C87" s="14">
        <f t="shared" si="41"/>
        <v>181</v>
      </c>
      <c r="F87" s="242">
        <f>VLOOKUP(C87,Blad1!$A:$E,5,0)</f>
        <v>199</v>
      </c>
      <c r="G87" s="67" t="str">
        <f t="shared" si="42"/>
        <v/>
      </c>
      <c r="H87" s="4" t="str">
        <f>IF(G87="I",$K87,IF(G87="II",$K87-SUM(H$8:H86),IF(G87="III",$K87-SUM(H$8:H86),IF(G87="IV",$K87-SUM(H$8:H86),IF(G87="V",1-SUM(H$8:H86)," ")))))</f>
        <v xml:space="preserve"> </v>
      </c>
      <c r="I87" s="68" t="str">
        <f t="shared" si="26"/>
        <v/>
      </c>
      <c r="J87" s="43" t="str">
        <f>IF(I87="A",$K87,IF(I87="B",$K87-SUM(J$8:J86),IF(I87="C",$K87-SUM(J$8:J86),IF(I87="D",$K87-SUM(J$8:J86),IF(I87="E",1-SUM(J$8:J86)," ")))))</f>
        <v xml:space="preserve"> </v>
      </c>
      <c r="K87" s="1">
        <f>IF(C$4=0,0,(SUM(D$8:D87)/C$4))</f>
        <v>0</v>
      </c>
      <c r="L87" s="9" t="str">
        <f t="shared" si="27"/>
        <v xml:space="preserve"> </v>
      </c>
      <c r="M87" s="2" t="str">
        <f>IF(U87=2,K87,IF(W87=2,K87-SUM(M$8:M86),IF(X87=2,K87-SUM(M$8:M86),IF(X86=2,1-SUM(M$8:M86)," "))))</f>
        <v xml:space="preserve"> </v>
      </c>
      <c r="N87" s="1" t="str">
        <f t="shared" si="28"/>
        <v xml:space="preserve"> </v>
      </c>
      <c r="P87" s="3" t="str">
        <f>IF(O87="Plus",$K87,IF(O87="Basis",$K87-SUM(P$8:P86),IF(O87="Breedte",$K87-SUM(P$8:P86),IF(O86="Breedte",1-SUM(P$8:P86)," "))))</f>
        <v xml:space="preserve"> </v>
      </c>
      <c r="Q87" s="57" t="str">
        <f t="shared" si="43"/>
        <v/>
      </c>
      <c r="R87" s="180">
        <f t="shared" si="44"/>
        <v>199</v>
      </c>
      <c r="S87" s="12">
        <f t="shared" si="29"/>
        <v>181</v>
      </c>
      <c r="T87" s="18">
        <f t="shared" si="30"/>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1"/>
        <v>1</v>
      </c>
      <c r="Z87" s="12">
        <f t="shared" si="32"/>
        <v>1</v>
      </c>
      <c r="AA87" s="12">
        <f t="shared" si="33"/>
        <v>1</v>
      </c>
      <c r="AB87" s="12">
        <f t="shared" si="34"/>
        <v>1</v>
      </c>
      <c r="AD87" s="12">
        <f t="shared" si="35"/>
        <v>181</v>
      </c>
      <c r="AE87" s="18">
        <f t="shared" si="36"/>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7"/>
        <v>1</v>
      </c>
      <c r="AK87" s="12">
        <f t="shared" si="38"/>
        <v>1</v>
      </c>
      <c r="AL87" s="12">
        <f t="shared" si="39"/>
        <v>1</v>
      </c>
      <c r="AM87" s="12">
        <f t="shared" si="40"/>
        <v>1</v>
      </c>
    </row>
    <row r="88" spans="1:39" ht="12" customHeight="1" x14ac:dyDescent="0.25">
      <c r="A88" s="5">
        <f t="shared" si="24"/>
        <v>0</v>
      </c>
      <c r="B88" s="5">
        <f t="shared" si="25"/>
        <v>0</v>
      </c>
      <c r="C88" s="14">
        <f t="shared" si="41"/>
        <v>180</v>
      </c>
      <c r="F88" s="242">
        <f>VLOOKUP(C88,Blad1!$A:$E,5,0)</f>
        <v>199</v>
      </c>
      <c r="G88" s="67" t="str">
        <f t="shared" si="42"/>
        <v/>
      </c>
      <c r="H88" s="4" t="str">
        <f>IF(G88="I",$K88,IF(G88="II",$K88-SUM(H$8:H87),IF(G88="III",$K88-SUM(H$8:H87),IF(G88="IV",$K88-SUM(H$8:H87),IF(G88="V",1-SUM(H$8:H87)," ")))))</f>
        <v xml:space="preserve"> </v>
      </c>
      <c r="I88" s="68" t="str">
        <f t="shared" si="26"/>
        <v/>
      </c>
      <c r="J88" s="43" t="str">
        <f>IF(I88="A",$K88,IF(I88="B",$K88-SUM(J$8:J87),IF(I88="C",$K88-SUM(J$8:J87),IF(I88="D",$K88-SUM(J$8:J87),IF(I88="E",1-SUM(J$8:J87)," ")))))</f>
        <v xml:space="preserve"> </v>
      </c>
      <c r="K88" s="1">
        <f>IF(C$4=0,0,(SUM(D$8:D88)/C$4))</f>
        <v>0</v>
      </c>
      <c r="L88" s="9" t="str">
        <f t="shared" si="27"/>
        <v xml:space="preserve"> </v>
      </c>
      <c r="M88" s="2" t="str">
        <f>IF(U88=2,K88,IF(W88=2,K88-SUM(M$8:M87),IF(X88=2,K88-SUM(M$8:M87),IF(X87=2,1-SUM(M$8:M87)," "))))</f>
        <v xml:space="preserve"> </v>
      </c>
      <c r="N88" s="1" t="str">
        <f t="shared" si="28"/>
        <v xml:space="preserve"> </v>
      </c>
      <c r="P88" s="3" t="str">
        <f>IF(O88="Plus",$K88,IF(O88="Basis",$K88-SUM(P$8:P87),IF(O88="Breedte",$K88-SUM(P$8:P87),IF(O87="Breedte",1-SUM(P$8:P87)," "))))</f>
        <v xml:space="preserve"> </v>
      </c>
      <c r="Q88" s="57" t="str">
        <f t="shared" si="43"/>
        <v/>
      </c>
      <c r="R88" s="180">
        <f t="shared" si="44"/>
        <v>199</v>
      </c>
      <c r="S88" s="12">
        <f t="shared" si="29"/>
        <v>180</v>
      </c>
      <c r="T88" s="18">
        <f t="shared" si="30"/>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1"/>
        <v>1</v>
      </c>
      <c r="Z88" s="12">
        <f t="shared" si="32"/>
        <v>1</v>
      </c>
      <c r="AA88" s="12">
        <f t="shared" si="33"/>
        <v>1</v>
      </c>
      <c r="AB88" s="12">
        <f t="shared" si="34"/>
        <v>1</v>
      </c>
      <c r="AD88" s="12">
        <f t="shared" si="35"/>
        <v>180</v>
      </c>
      <c r="AE88" s="18">
        <f t="shared" si="36"/>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7"/>
        <v>1</v>
      </c>
      <c r="AK88" s="12">
        <f t="shared" si="38"/>
        <v>1</v>
      </c>
      <c r="AL88" s="12">
        <f t="shared" si="39"/>
        <v>1</v>
      </c>
      <c r="AM88" s="12">
        <f t="shared" si="40"/>
        <v>1</v>
      </c>
    </row>
    <row r="89" spans="1:39" ht="12" customHeight="1" x14ac:dyDescent="0.25">
      <c r="A89" s="5">
        <f t="shared" si="24"/>
        <v>0</v>
      </c>
      <c r="B89" s="5">
        <f t="shared" si="25"/>
        <v>0</v>
      </c>
      <c r="C89" s="14">
        <f t="shared" si="41"/>
        <v>179</v>
      </c>
      <c r="F89" s="242">
        <f>VLOOKUP(C89,Blad1!$A:$E,5,0)</f>
        <v>198</v>
      </c>
      <c r="G89" s="67" t="str">
        <f t="shared" si="42"/>
        <v/>
      </c>
      <c r="H89" s="4" t="str">
        <f>IF(G89="I",$K89,IF(G89="II",$K89-SUM(H$8:H88),IF(G89="III",$K89-SUM(H$8:H88),IF(G89="IV",$K89-SUM(H$8:H88),IF(G89="V",1-SUM(H$8:H88)," ")))))</f>
        <v xml:space="preserve"> </v>
      </c>
      <c r="I89" s="68" t="str">
        <f t="shared" si="26"/>
        <v/>
      </c>
      <c r="J89" s="43" t="str">
        <f>IF(I89="A",$K89,IF(I89="B",$K89-SUM(J$8:J88),IF(I89="C",$K89-SUM(J$8:J88),IF(I89="D",$K89-SUM(J$8:J88),IF(I89="E",1-SUM(J$8:J88)," ")))))</f>
        <v xml:space="preserve"> </v>
      </c>
      <c r="K89" s="1">
        <f>IF(C$4=0,0,(SUM(D$8:D89)/C$4))</f>
        <v>0</v>
      </c>
      <c r="L89" s="9" t="str">
        <f t="shared" si="27"/>
        <v xml:space="preserve"> </v>
      </c>
      <c r="M89" s="2" t="str">
        <f>IF(U89=2,K89,IF(W89=2,K89-SUM(M$8:M88),IF(X89=2,K89-SUM(M$8:M88),IF(X88=2,1-SUM(M$8:M88)," "))))</f>
        <v xml:space="preserve"> </v>
      </c>
      <c r="N89" s="1" t="str">
        <f t="shared" si="28"/>
        <v xml:space="preserve"> </v>
      </c>
      <c r="P89" s="3" t="str">
        <f>IF(O89="Plus",$K89,IF(O89="Basis",$K89-SUM(P$8:P88),IF(O89="Breedte",$K89-SUM(P$8:P88),IF(O88="Breedte",1-SUM(P$8:P88)," "))))</f>
        <v xml:space="preserve"> </v>
      </c>
      <c r="Q89" s="57" t="str">
        <f t="shared" si="43"/>
        <v/>
      </c>
      <c r="R89" s="180">
        <f t="shared" si="44"/>
        <v>198</v>
      </c>
      <c r="S89" s="12">
        <f t="shared" si="29"/>
        <v>179</v>
      </c>
      <c r="T89" s="18">
        <f t="shared" si="30"/>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1"/>
        <v>1</v>
      </c>
      <c r="Z89" s="12">
        <f t="shared" si="32"/>
        <v>1</v>
      </c>
      <c r="AA89" s="12">
        <f t="shared" si="33"/>
        <v>1</v>
      </c>
      <c r="AB89" s="12">
        <f t="shared" si="34"/>
        <v>1</v>
      </c>
      <c r="AD89" s="12">
        <f t="shared" si="35"/>
        <v>179</v>
      </c>
      <c r="AE89" s="18">
        <f t="shared" si="36"/>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7"/>
        <v>1</v>
      </c>
      <c r="AK89" s="12">
        <f t="shared" si="38"/>
        <v>1</v>
      </c>
      <c r="AL89" s="12">
        <f t="shared" si="39"/>
        <v>1</v>
      </c>
      <c r="AM89" s="12">
        <f t="shared" si="40"/>
        <v>1</v>
      </c>
    </row>
    <row r="90" spans="1:39" ht="12" customHeight="1" x14ac:dyDescent="0.25">
      <c r="A90" s="5">
        <f t="shared" si="24"/>
        <v>0</v>
      </c>
      <c r="B90" s="5">
        <f t="shared" si="25"/>
        <v>0</v>
      </c>
      <c r="C90" s="14">
        <f t="shared" si="41"/>
        <v>178</v>
      </c>
      <c r="F90" s="242">
        <f>VLOOKUP(C90,Blad1!$A:$E,5,0)</f>
        <v>197</v>
      </c>
      <c r="G90" s="67" t="str">
        <f t="shared" si="42"/>
        <v/>
      </c>
      <c r="H90" s="4" t="str">
        <f>IF(G90="I",$K90,IF(G90="II",$K90-SUM(H$8:H89),IF(G90="III",$K90-SUM(H$8:H89),IF(G90="IV",$K90-SUM(H$8:H89),IF(G90="V",1-SUM(H$8:H89)," ")))))</f>
        <v xml:space="preserve"> </v>
      </c>
      <c r="I90" s="68" t="str">
        <f t="shared" si="26"/>
        <v/>
      </c>
      <c r="J90" s="43" t="str">
        <f>IF(I90="A",$K90,IF(I90="B",$K90-SUM(J$8:J89),IF(I90="C",$K90-SUM(J$8:J89),IF(I90="D",$K90-SUM(J$8:J89),IF(I90="E",1-SUM(J$8:J89)," ")))))</f>
        <v xml:space="preserve"> </v>
      </c>
      <c r="K90" s="1">
        <f>IF(C$4=0,0,(SUM(D$8:D90)/C$4))</f>
        <v>0</v>
      </c>
      <c r="L90" s="9" t="str">
        <f t="shared" si="27"/>
        <v xml:space="preserve"> </v>
      </c>
      <c r="M90" s="2" t="str">
        <f>IF(U90=2,K90,IF(W90=2,K90-SUM(M$8:M89),IF(X90=2,K90-SUM(M$8:M89),IF(X89=2,1-SUM(M$8:M89)," "))))</f>
        <v xml:space="preserve"> </v>
      </c>
      <c r="N90" s="1" t="str">
        <f t="shared" si="28"/>
        <v xml:space="preserve"> </v>
      </c>
      <c r="P90" s="3" t="str">
        <f>IF(O90="Plus",$K90,IF(O90="Basis",$K90-SUM(P$8:P89),IF(O90="Breedte",$K90-SUM(P$8:P89),IF(O89="Breedte",1-SUM(P$8:P89)," "))))</f>
        <v xml:space="preserve"> </v>
      </c>
      <c r="Q90" s="57" t="str">
        <f t="shared" si="43"/>
        <v/>
      </c>
      <c r="R90" s="180">
        <f t="shared" si="44"/>
        <v>197</v>
      </c>
      <c r="S90" s="12">
        <f t="shared" si="29"/>
        <v>178</v>
      </c>
      <c r="T90" s="18">
        <f t="shared" si="30"/>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1"/>
        <v>1</v>
      </c>
      <c r="Z90" s="12">
        <f t="shared" si="32"/>
        <v>1</v>
      </c>
      <c r="AA90" s="12">
        <f t="shared" si="33"/>
        <v>1</v>
      </c>
      <c r="AB90" s="12">
        <f t="shared" si="34"/>
        <v>1</v>
      </c>
      <c r="AD90" s="12">
        <f t="shared" si="35"/>
        <v>178</v>
      </c>
      <c r="AE90" s="18">
        <f t="shared" si="36"/>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7"/>
        <v>1</v>
      </c>
      <c r="AK90" s="12">
        <f t="shared" si="38"/>
        <v>1</v>
      </c>
      <c r="AL90" s="12">
        <f t="shared" si="39"/>
        <v>1</v>
      </c>
      <c r="AM90" s="12">
        <f t="shared" si="40"/>
        <v>1</v>
      </c>
    </row>
    <row r="91" spans="1:39" ht="12" customHeight="1" x14ac:dyDescent="0.25">
      <c r="A91" s="5">
        <f t="shared" si="24"/>
        <v>0</v>
      </c>
      <c r="B91" s="5">
        <f t="shared" si="25"/>
        <v>0</v>
      </c>
      <c r="C91" s="14">
        <f t="shared" si="41"/>
        <v>177</v>
      </c>
      <c r="F91" s="242">
        <f>VLOOKUP(C91,Blad1!$A:$E,5,0)</f>
        <v>197</v>
      </c>
      <c r="G91" s="67" t="str">
        <f t="shared" si="42"/>
        <v/>
      </c>
      <c r="H91" s="4" t="str">
        <f>IF(G91="I",$K91,IF(G91="II",$K91-SUM(H$8:H90),IF(G91="III",$K91-SUM(H$8:H90),IF(G91="IV",$K91-SUM(H$8:H90),IF(G91="V",1-SUM(H$8:H90)," ")))))</f>
        <v xml:space="preserve"> </v>
      </c>
      <c r="I91" s="68" t="str">
        <f t="shared" si="26"/>
        <v/>
      </c>
      <c r="J91" s="43" t="str">
        <f>IF(I91="A",$K91,IF(I91="B",$K91-SUM(J$8:J90),IF(I91="C",$K91-SUM(J$8:J90),IF(I91="D",$K91-SUM(J$8:J90),IF(I91="E",1-SUM(J$8:J90)," ")))))</f>
        <v xml:space="preserve"> </v>
      </c>
      <c r="K91" s="1">
        <f>IF(C$4=0,0,(SUM(D$8:D91)/C$4))</f>
        <v>0</v>
      </c>
      <c r="L91" s="9" t="str">
        <f t="shared" si="27"/>
        <v xml:space="preserve"> </v>
      </c>
      <c r="M91" s="2" t="str">
        <f>IF(U91=2,K91,IF(W91=2,K91-SUM(M$8:M90),IF(X91=2,K91-SUM(M$8:M90),IF(X90=2,1-SUM(M$8:M90)," "))))</f>
        <v xml:space="preserve"> </v>
      </c>
      <c r="N91" s="1" t="str">
        <f t="shared" si="28"/>
        <v xml:space="preserve"> </v>
      </c>
      <c r="P91" s="3" t="str">
        <f>IF(O91="Plus",$K91,IF(O91="Basis",$K91-SUM(P$8:P90),IF(O91="Breedte",$K91-SUM(P$8:P90),IF(O90="Breedte",1-SUM(P$8:P90)," "))))</f>
        <v xml:space="preserve"> </v>
      </c>
      <c r="Q91" s="57" t="str">
        <f t="shared" si="43"/>
        <v/>
      </c>
      <c r="R91" s="180">
        <f t="shared" si="44"/>
        <v>197</v>
      </c>
      <c r="S91" s="12">
        <f t="shared" si="29"/>
        <v>177</v>
      </c>
      <c r="T91" s="18">
        <f t="shared" si="30"/>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1"/>
        <v>1</v>
      </c>
      <c r="Z91" s="12">
        <f t="shared" si="32"/>
        <v>1</v>
      </c>
      <c r="AA91" s="12">
        <f t="shared" si="33"/>
        <v>1</v>
      </c>
      <c r="AB91" s="12">
        <f t="shared" si="34"/>
        <v>1</v>
      </c>
      <c r="AD91" s="12">
        <f t="shared" si="35"/>
        <v>177</v>
      </c>
      <c r="AE91" s="18">
        <f t="shared" si="36"/>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7"/>
        <v>1</v>
      </c>
      <c r="AK91" s="12">
        <f t="shared" si="38"/>
        <v>1</v>
      </c>
      <c r="AL91" s="12">
        <f t="shared" si="39"/>
        <v>1</v>
      </c>
      <c r="AM91" s="12">
        <f t="shared" si="40"/>
        <v>1</v>
      </c>
    </row>
    <row r="92" spans="1:39" ht="12" customHeight="1" x14ac:dyDescent="0.25">
      <c r="A92" s="5">
        <f t="shared" si="24"/>
        <v>0</v>
      </c>
      <c r="B92" s="5">
        <f t="shared" si="25"/>
        <v>0</v>
      </c>
      <c r="C92" s="14">
        <f t="shared" si="41"/>
        <v>176</v>
      </c>
      <c r="F92" s="242">
        <f>VLOOKUP(C92,Blad1!$A:$E,5,0)</f>
        <v>196</v>
      </c>
      <c r="G92" s="67" t="str">
        <f t="shared" si="42"/>
        <v/>
      </c>
      <c r="H92" s="4" t="str">
        <f>IF(G92="I",$K92,IF(G92="II",$K92-SUM(H$8:H91),IF(G92="III",$K92-SUM(H$8:H91),IF(G92="IV",$K92-SUM(H$8:H91),IF(G92="V",1-SUM(H$8:H91)," ")))))</f>
        <v xml:space="preserve"> </v>
      </c>
      <c r="I92" s="68" t="str">
        <f t="shared" si="26"/>
        <v/>
      </c>
      <c r="J92" s="43" t="str">
        <f>IF(I92="A",$K92,IF(I92="B",$K92-SUM(J$8:J91),IF(I92="C",$K92-SUM(J$8:J91),IF(I92="D",$K92-SUM(J$8:J91),IF(I92="E",1-SUM(J$8:J91)," ")))))</f>
        <v xml:space="preserve"> </v>
      </c>
      <c r="K92" s="1">
        <f>IF(C$4=0,0,(SUM(D$8:D92)/C$4))</f>
        <v>0</v>
      </c>
      <c r="L92" s="9" t="str">
        <f t="shared" si="27"/>
        <v xml:space="preserve"> </v>
      </c>
      <c r="M92" s="2" t="str">
        <f>IF(U92=2,K92,IF(W92=2,K92-SUM(M$8:M91),IF(X92=2,K92-SUM(M$8:M91),IF(X91=2,1-SUM(M$8:M91)," "))))</f>
        <v xml:space="preserve"> </v>
      </c>
      <c r="N92" s="1" t="str">
        <f t="shared" si="28"/>
        <v xml:space="preserve"> </v>
      </c>
      <c r="P92" s="3" t="str">
        <f>IF(O92="Plus",$K92,IF(O92="Basis",$K92-SUM(P$8:P91),IF(O92="Breedte",$K92-SUM(P$8:P91),IF(O91="Breedte",1-SUM(P$8:P91)," "))))</f>
        <v xml:space="preserve"> </v>
      </c>
      <c r="Q92" s="57" t="str">
        <f t="shared" si="43"/>
        <v/>
      </c>
      <c r="R92" s="180">
        <f t="shared" si="44"/>
        <v>196</v>
      </c>
      <c r="S92" s="12">
        <f t="shared" si="29"/>
        <v>176</v>
      </c>
      <c r="T92" s="18">
        <f t="shared" si="30"/>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1"/>
        <v>1</v>
      </c>
      <c r="Z92" s="12">
        <f t="shared" si="32"/>
        <v>1</v>
      </c>
      <c r="AA92" s="12">
        <f t="shared" si="33"/>
        <v>1</v>
      </c>
      <c r="AB92" s="12">
        <f t="shared" si="34"/>
        <v>1</v>
      </c>
      <c r="AD92" s="12">
        <f t="shared" si="35"/>
        <v>176</v>
      </c>
      <c r="AE92" s="18">
        <f t="shared" si="36"/>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7"/>
        <v>1</v>
      </c>
      <c r="AK92" s="12">
        <f t="shared" si="38"/>
        <v>1</v>
      </c>
      <c r="AL92" s="12">
        <f t="shared" si="39"/>
        <v>1</v>
      </c>
      <c r="AM92" s="12">
        <f t="shared" si="40"/>
        <v>1</v>
      </c>
    </row>
    <row r="93" spans="1:39" ht="12" customHeight="1" x14ac:dyDescent="0.25">
      <c r="A93" s="5">
        <f t="shared" si="24"/>
        <v>0</v>
      </c>
      <c r="B93" s="5">
        <f t="shared" si="25"/>
        <v>20</v>
      </c>
      <c r="C93" s="14">
        <f t="shared" si="41"/>
        <v>175</v>
      </c>
      <c r="F93" s="242">
        <f>VLOOKUP(C93,Blad1!$A:$E,5,0)</f>
        <v>196</v>
      </c>
      <c r="G93" s="67" t="str">
        <f t="shared" si="42"/>
        <v>III</v>
      </c>
      <c r="H93" s="4">
        <f>IF(G93="I",$K93,IF(G93="II",$K93-SUM(H$8:H92),IF(G93="III",$K93-SUM(H$8:H92),IF(G93="IV",$K93-SUM(H$8:H92),IF(G93="V",1-SUM(H$8:H92)," ")))))</f>
        <v>0</v>
      </c>
      <c r="I93" s="68" t="str">
        <f t="shared" si="26"/>
        <v/>
      </c>
      <c r="J93" s="43" t="str">
        <f>IF(I93="A",$K93,IF(I93="B",$K93-SUM(J$8:J92),IF(I93="C",$K93-SUM(J$8:J92),IF(I93="D",$K93-SUM(J$8:J92),IF(I93="E",1-SUM(J$8:J92)," ")))))</f>
        <v xml:space="preserve"> </v>
      </c>
      <c r="K93" s="1">
        <f>IF(C$4=0,0,(SUM(D$8:D93)/C$4))</f>
        <v>0</v>
      </c>
      <c r="L93" s="9" t="str">
        <f t="shared" si="27"/>
        <v xml:space="preserve"> </v>
      </c>
      <c r="M93" s="2" t="str">
        <f>IF(U93=2,K93,IF(W93=2,K93-SUM(M$8:M92),IF(X93=2,K93-SUM(M$8:M92),IF(X92=2,1-SUM(M$8:M92)," "))))</f>
        <v xml:space="preserve"> </v>
      </c>
      <c r="N93" s="1" t="str">
        <f t="shared" si="28"/>
        <v xml:space="preserve"> </v>
      </c>
      <c r="P93" s="3" t="str">
        <f>IF(O93="Plus",$K93,IF(O93="Basis",$K93-SUM(P$8:P92),IF(O93="Breedte",$K93-SUM(P$8:P92),IF(O92="Breedte",1-SUM(P$8:P92)," "))))</f>
        <v xml:space="preserve"> </v>
      </c>
      <c r="Q93" s="57" t="str">
        <f t="shared" si="43"/>
        <v/>
      </c>
      <c r="R93" s="180">
        <f t="shared" si="44"/>
        <v>196</v>
      </c>
      <c r="S93" s="12">
        <f t="shared" si="29"/>
        <v>175</v>
      </c>
      <c r="T93" s="18">
        <f t="shared" si="30"/>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1"/>
        <v>1</v>
      </c>
      <c r="Z93" s="12">
        <f t="shared" si="32"/>
        <v>1</v>
      </c>
      <c r="AA93" s="12">
        <f t="shared" si="33"/>
        <v>1</v>
      </c>
      <c r="AB93" s="12">
        <f t="shared" si="34"/>
        <v>1</v>
      </c>
      <c r="AD93" s="12">
        <f t="shared" si="35"/>
        <v>175</v>
      </c>
      <c r="AE93" s="18">
        <f t="shared" si="36"/>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7"/>
        <v>1</v>
      </c>
      <c r="AK93" s="12">
        <f t="shared" si="38"/>
        <v>1</v>
      </c>
      <c r="AL93" s="12">
        <f t="shared" si="39"/>
        <v>1</v>
      </c>
      <c r="AM93" s="12">
        <f t="shared" si="40"/>
        <v>1</v>
      </c>
    </row>
    <row r="94" spans="1:39" ht="12" customHeight="1" x14ac:dyDescent="0.25">
      <c r="A94" s="5">
        <f t="shared" si="24"/>
        <v>0</v>
      </c>
      <c r="B94" s="5">
        <f t="shared" si="25"/>
        <v>0</v>
      </c>
      <c r="C94" s="14">
        <f t="shared" si="41"/>
        <v>174</v>
      </c>
      <c r="F94" s="242">
        <f>VLOOKUP(C94,Blad1!$A:$E,5,0)</f>
        <v>195</v>
      </c>
      <c r="G94" s="67" t="str">
        <f t="shared" si="42"/>
        <v/>
      </c>
      <c r="H94" s="4" t="str">
        <f>IF(G94="I",$K94,IF(G94="II",$K94-SUM(H$8:H93),IF(G94="III",$K94-SUM(H$8:H93),IF(G94="IV",$K94-SUM(H$8:H93),IF(G94="V",1-SUM(H$8:H93)," ")))))</f>
        <v xml:space="preserve"> </v>
      </c>
      <c r="I94" s="68" t="str">
        <f t="shared" si="26"/>
        <v/>
      </c>
      <c r="J94" s="43" t="str">
        <f>IF(I94="A",$K94,IF(I94="B",$K94-SUM(J$8:J93),IF(I94="C",$K94-SUM(J$8:J93),IF(I94="D",$K94-SUM(J$8:J93),IF(I94="E",1-SUM(J$8:J93)," ")))))</f>
        <v xml:space="preserve"> </v>
      </c>
      <c r="K94" s="1">
        <f>IF(C$4=0,0,(SUM(D$8:D94)/C$4))</f>
        <v>0</v>
      </c>
      <c r="L94" s="9" t="str">
        <f t="shared" si="27"/>
        <v xml:space="preserve"> </v>
      </c>
      <c r="M94" s="2" t="str">
        <f>IF(U94=2,K94,IF(W94=2,K94-SUM(M$8:M93),IF(X94=2,K94-SUM(M$8:M93),IF(X93=2,1-SUM(M$8:M93)," "))))</f>
        <v xml:space="preserve"> </v>
      </c>
      <c r="N94" s="1" t="str">
        <f t="shared" si="28"/>
        <v xml:space="preserve"> </v>
      </c>
      <c r="P94" s="3" t="str">
        <f>IF(O94="Plus",$K94,IF(O94="Basis",$K94-SUM(P$8:P93),IF(O94="Breedte",$K94-SUM(P$8:P93),IF(O93="Breedte",1-SUM(P$8:P93)," "))))</f>
        <v xml:space="preserve"> </v>
      </c>
      <c r="Q94" s="57" t="str">
        <f t="shared" si="43"/>
        <v/>
      </c>
      <c r="R94" s="180">
        <f t="shared" si="44"/>
        <v>195</v>
      </c>
      <c r="S94" s="12">
        <f t="shared" si="29"/>
        <v>174</v>
      </c>
      <c r="T94" s="18">
        <f t="shared" si="30"/>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1"/>
        <v>1</v>
      </c>
      <c r="Z94" s="12">
        <f t="shared" si="32"/>
        <v>1</v>
      </c>
      <c r="AA94" s="12">
        <f t="shared" si="33"/>
        <v>1</v>
      </c>
      <c r="AB94" s="12">
        <f t="shared" si="34"/>
        <v>1</v>
      </c>
      <c r="AD94" s="12">
        <f t="shared" si="35"/>
        <v>174</v>
      </c>
      <c r="AE94" s="18">
        <f t="shared" si="36"/>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7"/>
        <v>1</v>
      </c>
      <c r="AK94" s="12">
        <f t="shared" si="38"/>
        <v>1</v>
      </c>
      <c r="AL94" s="12">
        <f t="shared" si="39"/>
        <v>1</v>
      </c>
      <c r="AM94" s="12">
        <f t="shared" si="40"/>
        <v>1</v>
      </c>
    </row>
    <row r="95" spans="1:39" ht="12" customHeight="1" x14ac:dyDescent="0.25">
      <c r="A95" s="5">
        <f t="shared" si="24"/>
        <v>0</v>
      </c>
      <c r="B95" s="5">
        <f t="shared" si="25"/>
        <v>0</v>
      </c>
      <c r="C95" s="14">
        <f t="shared" si="41"/>
        <v>173</v>
      </c>
      <c r="F95" s="242">
        <f>VLOOKUP(C95,Blad1!$A:$E,5,0)</f>
        <v>195</v>
      </c>
      <c r="G95" s="67" t="str">
        <f t="shared" si="42"/>
        <v/>
      </c>
      <c r="H95" s="4" t="str">
        <f>IF(G95="I",$K95,IF(G95="II",$K95-SUM(H$8:H94),IF(G95="III",$K95-SUM(H$8:H94),IF(G95="IV",$K95-SUM(H$8:H94),IF(G95="V",1-SUM(H$8:H94)," ")))))</f>
        <v xml:space="preserve"> </v>
      </c>
      <c r="I95" s="68" t="str">
        <f t="shared" si="26"/>
        <v/>
      </c>
      <c r="J95" s="43" t="str">
        <f>IF(I95="A",$K95,IF(I95="B",$K95-SUM(J$8:J94),IF(I95="C",$K95-SUM(J$8:J94),IF(I95="D",$K95-SUM(J$8:J94),IF(I95="E",1-SUM(J$8:J94)," ")))))</f>
        <v xml:space="preserve"> </v>
      </c>
      <c r="K95" s="1">
        <f>IF(C$4=0,0,(SUM(D$8:D95)/C$4))</f>
        <v>0</v>
      </c>
      <c r="L95" s="9" t="str">
        <f t="shared" si="27"/>
        <v xml:space="preserve"> </v>
      </c>
      <c r="M95" s="2" t="str">
        <f>IF(U95=2,K95,IF(W95=2,K95-SUM(M$8:M94),IF(X95=2,K95-SUM(M$8:M94),IF(X94=2,1-SUM(M$8:M94)," "))))</f>
        <v xml:space="preserve"> </v>
      </c>
      <c r="N95" s="1" t="str">
        <f t="shared" si="28"/>
        <v xml:space="preserve"> </v>
      </c>
      <c r="P95" s="3" t="str">
        <f>IF(O95="Plus",$K95,IF(O95="Basis",$K95-SUM(P$8:P94),IF(O95="Breedte",$K95-SUM(P$8:P94),IF(O94="Breedte",1-SUM(P$8:P94)," "))))</f>
        <v xml:space="preserve"> </v>
      </c>
      <c r="Q95" s="57" t="str">
        <f t="shared" si="43"/>
        <v/>
      </c>
      <c r="R95" s="180">
        <f t="shared" si="44"/>
        <v>195</v>
      </c>
      <c r="S95" s="12">
        <f t="shared" si="29"/>
        <v>173</v>
      </c>
      <c r="T95" s="18">
        <f t="shared" si="30"/>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1"/>
        <v>1</v>
      </c>
      <c r="Z95" s="12">
        <f t="shared" si="32"/>
        <v>1</v>
      </c>
      <c r="AA95" s="12">
        <f t="shared" si="33"/>
        <v>1</v>
      </c>
      <c r="AB95" s="12">
        <f t="shared" si="34"/>
        <v>1</v>
      </c>
      <c r="AD95" s="12">
        <f t="shared" si="35"/>
        <v>173</v>
      </c>
      <c r="AE95" s="18">
        <f t="shared" si="36"/>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7"/>
        <v>1</v>
      </c>
      <c r="AK95" s="12">
        <f t="shared" si="38"/>
        <v>1</v>
      </c>
      <c r="AL95" s="12">
        <f t="shared" si="39"/>
        <v>1</v>
      </c>
      <c r="AM95" s="12">
        <f t="shared" si="40"/>
        <v>1</v>
      </c>
    </row>
    <row r="96" spans="1:39" ht="12" customHeight="1" x14ac:dyDescent="0.25">
      <c r="A96" s="5">
        <f t="shared" si="24"/>
        <v>0</v>
      </c>
      <c r="B96" s="5">
        <f t="shared" si="25"/>
        <v>0</v>
      </c>
      <c r="C96" s="14">
        <f t="shared" si="41"/>
        <v>172</v>
      </c>
      <c r="F96" s="242">
        <f>VLOOKUP(C96,Blad1!$A:$E,5,0)</f>
        <v>194</v>
      </c>
      <c r="G96" s="67" t="str">
        <f t="shared" si="42"/>
        <v/>
      </c>
      <c r="H96" s="4" t="str">
        <f>IF(G96="I",$K96,IF(G96="II",$K96-SUM(H$8:H95),IF(G96="III",$K96-SUM(H$8:H95),IF(G96="IV",$K96-SUM(H$8:H95),IF(G96="V",1-SUM(H$8:H95)," ")))))</f>
        <v xml:space="preserve"> </v>
      </c>
      <c r="I96" s="68" t="str">
        <f t="shared" si="26"/>
        <v/>
      </c>
      <c r="J96" s="43" t="str">
        <f>IF(I96="A",$K96,IF(I96="B",$K96-SUM(J$8:J95),IF(I96="C",$K96-SUM(J$8:J95),IF(I96="D",$K96-SUM(J$8:J95),IF(I96="E",1-SUM(J$8:J95)," ")))))</f>
        <v xml:space="preserve"> </v>
      </c>
      <c r="K96" s="1">
        <f>IF(C$4=0,0,(SUM(D$8:D96)/C$4))</f>
        <v>0</v>
      </c>
      <c r="L96" s="9" t="str">
        <f t="shared" si="27"/>
        <v xml:space="preserve"> </v>
      </c>
      <c r="M96" s="2" t="str">
        <f>IF(U96=2,K96,IF(W96=2,K96-SUM(M$8:M95),IF(X96=2,K96-SUM(M$8:M95),IF(X95=2,1-SUM(M$8:M95)," "))))</f>
        <v xml:space="preserve"> </v>
      </c>
      <c r="N96" s="1" t="str">
        <f t="shared" si="28"/>
        <v xml:space="preserve"> </v>
      </c>
      <c r="P96" s="3" t="str">
        <f>IF(O96="Plus",$K96,IF(O96="Basis",$K96-SUM(P$8:P95),IF(O96="Breedte",$K96-SUM(P$8:P95),IF(O95="Breedte",1-SUM(P$8:P95)," "))))</f>
        <v xml:space="preserve"> </v>
      </c>
      <c r="Q96" s="57" t="str">
        <f t="shared" si="43"/>
        <v/>
      </c>
      <c r="R96" s="180">
        <f t="shared" si="44"/>
        <v>194</v>
      </c>
      <c r="S96" s="12">
        <f t="shared" si="29"/>
        <v>172</v>
      </c>
      <c r="T96" s="18">
        <f t="shared" si="30"/>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1"/>
        <v>1</v>
      </c>
      <c r="Z96" s="12">
        <f t="shared" si="32"/>
        <v>1</v>
      </c>
      <c r="AA96" s="12">
        <f t="shared" si="33"/>
        <v>1</v>
      </c>
      <c r="AB96" s="12">
        <f t="shared" si="34"/>
        <v>1</v>
      </c>
      <c r="AD96" s="12">
        <f t="shared" si="35"/>
        <v>172</v>
      </c>
      <c r="AE96" s="18">
        <f t="shared" si="36"/>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7"/>
        <v>1</v>
      </c>
      <c r="AK96" s="12">
        <f t="shared" si="38"/>
        <v>1</v>
      </c>
      <c r="AL96" s="12">
        <f t="shared" si="39"/>
        <v>1</v>
      </c>
      <c r="AM96" s="12">
        <f t="shared" si="40"/>
        <v>1</v>
      </c>
    </row>
    <row r="97" spans="1:39" ht="12" customHeight="1" x14ac:dyDescent="0.25">
      <c r="A97" s="5">
        <f t="shared" si="24"/>
        <v>0</v>
      </c>
      <c r="B97" s="5">
        <f t="shared" si="25"/>
        <v>0</v>
      </c>
      <c r="C97" s="14">
        <f t="shared" si="41"/>
        <v>171</v>
      </c>
      <c r="F97" s="242">
        <f>VLOOKUP(C97,Blad1!$A:$E,5,0)</f>
        <v>194</v>
      </c>
      <c r="G97" s="67" t="str">
        <f t="shared" si="42"/>
        <v/>
      </c>
      <c r="H97" s="4" t="str">
        <f>IF(G97="I",$K97,IF(G97="II",$K97-SUM(H$8:H96),IF(G97="III",$K97-SUM(H$8:H96),IF(G97="IV",$K97-SUM(H$8:H96),IF(G97="V",1-SUM(H$8:H96)," ")))))</f>
        <v xml:space="preserve"> </v>
      </c>
      <c r="I97" s="68" t="str">
        <f t="shared" si="26"/>
        <v/>
      </c>
      <c r="J97" s="43" t="str">
        <f>IF(I97="A",$K97,IF(I97="B",$K97-SUM(J$8:J96),IF(I97="C",$K97-SUM(J$8:J96),IF(I97="D",$K97-SUM(J$8:J96),IF(I97="E",1-SUM(J$8:J96)," ")))))</f>
        <v xml:space="preserve"> </v>
      </c>
      <c r="K97" s="1">
        <f>IF(C$4=0,0,(SUM(D$8:D97)/C$4))</f>
        <v>0</v>
      </c>
      <c r="L97" s="9" t="str">
        <f t="shared" si="27"/>
        <v xml:space="preserve"> </v>
      </c>
      <c r="M97" s="2" t="str">
        <f>IF(U97=2,K97,IF(W97=2,K97-SUM(M$8:M96),IF(X97=2,K97-SUM(M$8:M96),IF(X96=2,1-SUM(M$8:M96)," "))))</f>
        <v xml:space="preserve"> </v>
      </c>
      <c r="N97" s="1" t="str">
        <f t="shared" si="28"/>
        <v xml:space="preserve"> </v>
      </c>
      <c r="P97" s="3" t="str">
        <f>IF(O97="Plus",$K97,IF(O97="Basis",$K97-SUM(P$8:P96),IF(O97="Breedte",$K97-SUM(P$8:P96),IF(O96="Breedte",1-SUM(P$8:P96)," "))))</f>
        <v xml:space="preserve"> </v>
      </c>
      <c r="Q97" s="57" t="str">
        <f t="shared" si="43"/>
        <v/>
      </c>
      <c r="R97" s="180">
        <f t="shared" si="44"/>
        <v>194</v>
      </c>
      <c r="S97" s="12">
        <f t="shared" si="29"/>
        <v>171</v>
      </c>
      <c r="T97" s="18">
        <f t="shared" si="30"/>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1"/>
        <v>1</v>
      </c>
      <c r="Z97" s="12">
        <f t="shared" si="32"/>
        <v>1</v>
      </c>
      <c r="AA97" s="12">
        <f t="shared" si="33"/>
        <v>1</v>
      </c>
      <c r="AB97" s="12">
        <f t="shared" si="34"/>
        <v>1</v>
      </c>
      <c r="AD97" s="12">
        <f t="shared" si="35"/>
        <v>171</v>
      </c>
      <c r="AE97" s="18">
        <f t="shared" si="36"/>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7"/>
        <v>1</v>
      </c>
      <c r="AK97" s="12">
        <f t="shared" si="38"/>
        <v>1</v>
      </c>
      <c r="AL97" s="12">
        <f t="shared" si="39"/>
        <v>1</v>
      </c>
      <c r="AM97" s="12">
        <f t="shared" si="40"/>
        <v>1</v>
      </c>
    </row>
    <row r="98" spans="1:39" ht="12" customHeight="1" x14ac:dyDescent="0.25">
      <c r="A98" s="5">
        <f t="shared" si="24"/>
        <v>0</v>
      </c>
      <c r="B98" s="5">
        <f t="shared" si="25"/>
        <v>0</v>
      </c>
      <c r="C98" s="14">
        <f t="shared" si="41"/>
        <v>170</v>
      </c>
      <c r="F98" s="242">
        <f>VLOOKUP(C98,Blad1!$A:$E,5,0)</f>
        <v>193</v>
      </c>
      <c r="G98" s="67" t="str">
        <f t="shared" si="42"/>
        <v/>
      </c>
      <c r="H98" s="4" t="str">
        <f>IF(G98="I",$K98,IF(G98="II",$K98-SUM(H$8:H97),IF(G98="III",$K98-SUM(H$8:H97),IF(G98="IV",$K98-SUM(H$8:H97),IF(G98="V",1-SUM(H$8:H97)," ")))))</f>
        <v xml:space="preserve"> </v>
      </c>
      <c r="I98" s="68" t="str">
        <f t="shared" si="26"/>
        <v/>
      </c>
      <c r="J98" s="43" t="str">
        <f>IF(I98="A",$K98,IF(I98="B",$K98-SUM(J$8:J97),IF(I98="C",$K98-SUM(J$8:J97),IF(I98="D",$K98-SUM(J$8:J97),IF(I98="E",1-SUM(J$8:J97)," ")))))</f>
        <v xml:space="preserve"> </v>
      </c>
      <c r="K98" s="1">
        <f>IF(C$4=0,0,(SUM(D$8:D98)/C$4))</f>
        <v>0</v>
      </c>
      <c r="L98" s="9" t="str">
        <f t="shared" si="27"/>
        <v xml:space="preserve"> </v>
      </c>
      <c r="M98" s="2" t="str">
        <f>IF(U98=2,K98,IF(W98=2,K98-SUM(M$8:M97),IF(X98=2,K98-SUM(M$8:M97),IF(X97=2,1-SUM(M$8:M97)," "))))</f>
        <v xml:space="preserve"> </v>
      </c>
      <c r="N98" s="1" t="str">
        <f t="shared" si="28"/>
        <v xml:space="preserve"> </v>
      </c>
      <c r="P98" s="3" t="str">
        <f>IF(O98="Plus",$K98,IF(O98="Basis",$K98-SUM(P$8:P97),IF(O98="Breedte",$K98-SUM(P$8:P97),IF(O97="Breedte",1-SUM(P$8:P97)," "))))</f>
        <v xml:space="preserve"> </v>
      </c>
      <c r="Q98" s="57" t="str">
        <f t="shared" si="43"/>
        <v/>
      </c>
      <c r="R98" s="180">
        <f t="shared" si="44"/>
        <v>193</v>
      </c>
      <c r="S98" s="12">
        <f t="shared" si="29"/>
        <v>170</v>
      </c>
      <c r="T98" s="18">
        <f t="shared" si="30"/>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1"/>
        <v>1</v>
      </c>
      <c r="Z98" s="12">
        <f t="shared" si="32"/>
        <v>1</v>
      </c>
      <c r="AA98" s="12">
        <f t="shared" si="33"/>
        <v>1</v>
      </c>
      <c r="AB98" s="12">
        <f t="shared" si="34"/>
        <v>1</v>
      </c>
      <c r="AD98" s="12">
        <f t="shared" si="35"/>
        <v>170</v>
      </c>
      <c r="AE98" s="18">
        <f t="shared" si="36"/>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7"/>
        <v>1</v>
      </c>
      <c r="AK98" s="12">
        <f t="shared" si="38"/>
        <v>1</v>
      </c>
      <c r="AL98" s="12">
        <f t="shared" si="39"/>
        <v>1</v>
      </c>
      <c r="AM98" s="12">
        <f t="shared" si="40"/>
        <v>1</v>
      </c>
    </row>
    <row r="99" spans="1:39" ht="12" customHeight="1" x14ac:dyDescent="0.25">
      <c r="A99" s="5">
        <f t="shared" si="24"/>
        <v>0</v>
      </c>
      <c r="B99" s="5">
        <f t="shared" si="25"/>
        <v>0</v>
      </c>
      <c r="C99" s="14">
        <f t="shared" si="41"/>
        <v>169</v>
      </c>
      <c r="F99" s="242">
        <f>VLOOKUP(C99,Blad1!$A:$E,5,0)</f>
        <v>192</v>
      </c>
      <c r="G99" s="67" t="str">
        <f t="shared" si="42"/>
        <v/>
      </c>
      <c r="H99" s="4" t="str">
        <f>IF(G99="I",$K99,IF(G99="II",$K99-SUM(H$8:H98),IF(G99="III",$K99-SUM(H$8:H98),IF(G99="IV",$K99-SUM(H$8:H98),IF(G99="V",1-SUM(H$8:H98)," ")))))</f>
        <v xml:space="preserve"> </v>
      </c>
      <c r="I99" s="68" t="str">
        <f t="shared" si="26"/>
        <v/>
      </c>
      <c r="J99" s="43" t="str">
        <f>IF(I99="A",$K99,IF(I99="B",$K99-SUM(J$8:J98),IF(I99="C",$K99-SUM(J$8:J98),IF(I99="D",$K99-SUM(J$8:J98),IF(I99="E",1-SUM(J$8:J98)," ")))))</f>
        <v xml:space="preserve"> </v>
      </c>
      <c r="K99" s="1">
        <f>IF(C$4=0,0,(SUM(D$8:D99)/C$4))</f>
        <v>0</v>
      </c>
      <c r="L99" s="9" t="str">
        <f t="shared" si="27"/>
        <v xml:space="preserve"> </v>
      </c>
      <c r="M99" s="2" t="str">
        <f>IF(U99=2,K99,IF(W99=2,K99-SUM(M$8:M98),IF(X99=2,K99-SUM(M$8:M98),IF(X98=2,1-SUM(M$8:M98)," "))))</f>
        <v xml:space="preserve"> </v>
      </c>
      <c r="N99" s="1" t="str">
        <f t="shared" si="28"/>
        <v xml:space="preserve"> </v>
      </c>
      <c r="P99" s="3" t="str">
        <f>IF(O99="Plus",$K99,IF(O99="Basis",$K99-SUM(P$8:P98),IF(O99="Breedte",$K99-SUM(P$8:P98),IF(O98="Breedte",1-SUM(P$8:P98)," "))))</f>
        <v xml:space="preserve"> </v>
      </c>
      <c r="Q99" s="57" t="str">
        <f t="shared" si="43"/>
        <v/>
      </c>
      <c r="R99" s="180">
        <f t="shared" si="44"/>
        <v>192</v>
      </c>
      <c r="S99" s="12">
        <f t="shared" si="29"/>
        <v>169</v>
      </c>
      <c r="T99" s="18">
        <f t="shared" si="30"/>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1"/>
        <v>1</v>
      </c>
      <c r="Z99" s="12">
        <f t="shared" si="32"/>
        <v>1</v>
      </c>
      <c r="AA99" s="12">
        <f t="shared" si="33"/>
        <v>1</v>
      </c>
      <c r="AB99" s="12">
        <f t="shared" si="34"/>
        <v>1</v>
      </c>
      <c r="AD99" s="12">
        <f t="shared" si="35"/>
        <v>169</v>
      </c>
      <c r="AE99" s="18">
        <f t="shared" si="36"/>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7"/>
        <v>1</v>
      </c>
      <c r="AK99" s="12">
        <f t="shared" si="38"/>
        <v>1</v>
      </c>
      <c r="AL99" s="12">
        <f t="shared" si="39"/>
        <v>1</v>
      </c>
      <c r="AM99" s="12">
        <f t="shared" si="40"/>
        <v>1</v>
      </c>
    </row>
    <row r="100" spans="1:39" ht="12" customHeight="1" x14ac:dyDescent="0.25">
      <c r="A100" s="5">
        <f t="shared" si="24"/>
        <v>0</v>
      </c>
      <c r="B100" s="5">
        <f t="shared" si="25"/>
        <v>0</v>
      </c>
      <c r="C100" s="14">
        <f t="shared" si="41"/>
        <v>168</v>
      </c>
      <c r="F100" s="242">
        <f>VLOOKUP(C100,Blad1!$A:$E,5,0)</f>
        <v>192</v>
      </c>
      <c r="G100" s="67" t="str">
        <f t="shared" si="42"/>
        <v/>
      </c>
      <c r="H100" s="4" t="str">
        <f>IF(G100="I",$K100,IF(G100="II",$K100-SUM(H$8:H99),IF(G100="III",$K100-SUM(H$8:H99),IF(G100="IV",$K100-SUM(H$8:H99),IF(G100="V",1-SUM(H$8:H99)," ")))))</f>
        <v xml:space="preserve"> </v>
      </c>
      <c r="I100" s="68" t="str">
        <f t="shared" si="26"/>
        <v/>
      </c>
      <c r="J100" s="43" t="str">
        <f>IF(I100="A",$K100,IF(I100="B",$K100-SUM(J$8:J99),IF(I100="C",$K100-SUM(J$8:J99),IF(I100="D",$K100-SUM(J$8:J99),IF(I100="E",1-SUM(J$8:J99)," ")))))</f>
        <v xml:space="preserve"> </v>
      </c>
      <c r="K100" s="1">
        <f>IF(C$4=0,0,(SUM(D$8:D100)/C$4))</f>
        <v>0</v>
      </c>
      <c r="L100" s="9" t="str">
        <f t="shared" si="27"/>
        <v xml:space="preserve"> </v>
      </c>
      <c r="M100" s="2" t="str">
        <f>IF(U100=2,K100,IF(W100=2,K100-SUM(M$8:M99),IF(X100=2,K100-SUM(M$8:M99),IF(X99=2,1-SUM(M$8:M99)," "))))</f>
        <v xml:space="preserve"> </v>
      </c>
      <c r="N100" s="1" t="str">
        <f t="shared" si="28"/>
        <v xml:space="preserve"> </v>
      </c>
      <c r="P100" s="3" t="str">
        <f>IF(O100="Plus",$K100,IF(O100="Basis",$K100-SUM(P$8:P99),IF(O100="Breedte",$K100-SUM(P$8:P99),IF(O99="Breedte",1-SUM(P$8:P99)," "))))</f>
        <v xml:space="preserve"> </v>
      </c>
      <c r="Q100" s="57" t="str">
        <f t="shared" si="43"/>
        <v/>
      </c>
      <c r="R100" s="180">
        <f t="shared" si="44"/>
        <v>192</v>
      </c>
      <c r="S100" s="12">
        <f t="shared" si="29"/>
        <v>168</v>
      </c>
      <c r="T100" s="18">
        <f t="shared" si="30"/>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1"/>
        <v>1</v>
      </c>
      <c r="Z100" s="12">
        <f t="shared" si="32"/>
        <v>1</v>
      </c>
      <c r="AA100" s="12">
        <f t="shared" si="33"/>
        <v>1</v>
      </c>
      <c r="AB100" s="12">
        <f t="shared" si="34"/>
        <v>1</v>
      </c>
      <c r="AD100" s="12">
        <f t="shared" si="35"/>
        <v>168</v>
      </c>
      <c r="AE100" s="18">
        <f t="shared" si="36"/>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7"/>
        <v>1</v>
      </c>
      <c r="AK100" s="12">
        <f t="shared" si="38"/>
        <v>1</v>
      </c>
      <c r="AL100" s="12">
        <f t="shared" si="39"/>
        <v>1</v>
      </c>
      <c r="AM100" s="12">
        <f t="shared" si="40"/>
        <v>1</v>
      </c>
    </row>
    <row r="101" spans="1:39" ht="12" customHeight="1" x14ac:dyDescent="0.25">
      <c r="A101" s="5">
        <f t="shared" si="24"/>
        <v>0</v>
      </c>
      <c r="B101" s="5">
        <f t="shared" si="25"/>
        <v>0</v>
      </c>
      <c r="C101" s="14">
        <f t="shared" si="41"/>
        <v>167</v>
      </c>
      <c r="F101" s="242">
        <f>VLOOKUP(C101,Blad1!$A:$E,5,0)</f>
        <v>191</v>
      </c>
      <c r="G101" s="67" t="str">
        <f t="shared" si="42"/>
        <v/>
      </c>
      <c r="H101" s="4" t="str">
        <f>IF(G101="I",$K101,IF(G101="II",$K101-SUM(H$8:H100),IF(G101="III",$K101-SUM(H$8:H100),IF(G101="IV",$K101-SUM(H$8:H100),IF(G101="V",1-SUM(H$8:H100)," ")))))</f>
        <v xml:space="preserve"> </v>
      </c>
      <c r="I101" s="68" t="str">
        <f t="shared" si="26"/>
        <v/>
      </c>
      <c r="J101" s="43" t="str">
        <f>IF(I101="A",$K101,IF(I101="B",$K101-SUM(J$8:J100),IF(I101="C",$K101-SUM(J$8:J100),IF(I101="D",$K101-SUM(J$8:J100),IF(I101="E",1-SUM(J$8:J100)," ")))))</f>
        <v xml:space="preserve"> </v>
      </c>
      <c r="K101" s="1">
        <f>IF(C$4=0,0,(SUM(D$8:D101)/C$4))</f>
        <v>0</v>
      </c>
      <c r="L101" s="9" t="str">
        <f t="shared" si="27"/>
        <v xml:space="preserve"> </v>
      </c>
      <c r="M101" s="2" t="str">
        <f>IF(U101=2,K101,IF(W101=2,K101-SUM(M$8:M100),IF(X101=2,K101-SUM(M$8:M100),IF(X100=2,1-SUM(M$8:M100)," "))))</f>
        <v xml:space="preserve"> </v>
      </c>
      <c r="N101" s="1" t="str">
        <f t="shared" si="28"/>
        <v xml:space="preserve"> </v>
      </c>
      <c r="P101" s="3" t="str">
        <f>IF(O101="Plus",$K101,IF(O101="Basis",$K101-SUM(P$8:P100),IF(O101="Breedte",$K101-SUM(P$8:P100),IF(O100="Breedte",1-SUM(P$8:P100)," "))))</f>
        <v xml:space="preserve"> </v>
      </c>
      <c r="Q101" s="57" t="str">
        <f t="shared" si="43"/>
        <v/>
      </c>
      <c r="R101" s="180">
        <f t="shared" si="44"/>
        <v>191</v>
      </c>
      <c r="S101" s="12">
        <f t="shared" si="29"/>
        <v>167</v>
      </c>
      <c r="T101" s="18">
        <f t="shared" si="30"/>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1"/>
        <v>1</v>
      </c>
      <c r="Z101" s="12">
        <f t="shared" si="32"/>
        <v>1</v>
      </c>
      <c r="AA101" s="12">
        <f t="shared" si="33"/>
        <v>1</v>
      </c>
      <c r="AB101" s="12">
        <f t="shared" si="34"/>
        <v>1</v>
      </c>
      <c r="AD101" s="12">
        <f t="shared" si="35"/>
        <v>167</v>
      </c>
      <c r="AE101" s="18">
        <f t="shared" si="36"/>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7"/>
        <v>1</v>
      </c>
      <c r="AK101" s="12">
        <f t="shared" si="38"/>
        <v>1</v>
      </c>
      <c r="AL101" s="12">
        <f t="shared" si="39"/>
        <v>1</v>
      </c>
      <c r="AM101" s="12">
        <f t="shared" si="40"/>
        <v>1</v>
      </c>
    </row>
    <row r="102" spans="1:39" ht="12" customHeight="1" x14ac:dyDescent="0.25">
      <c r="A102" s="5">
        <f t="shared" si="24"/>
        <v>0</v>
      </c>
      <c r="B102" s="5">
        <f t="shared" si="25"/>
        <v>0</v>
      </c>
      <c r="C102" s="14">
        <f t="shared" si="41"/>
        <v>166</v>
      </c>
      <c r="F102" s="242">
        <f>VLOOKUP(C102,Blad1!$A:$E,5,0)</f>
        <v>191</v>
      </c>
      <c r="G102" s="67" t="str">
        <f t="shared" si="42"/>
        <v/>
      </c>
      <c r="H102" s="4" t="str">
        <f>IF(G102="I",$K102,IF(G102="II",$K102-SUM(H$8:H101),IF(G102="III",$K102-SUM(H$8:H101),IF(G102="IV",$K102-SUM(H$8:H101),IF(G102="V",1-SUM(H$8:H101)," ")))))</f>
        <v xml:space="preserve"> </v>
      </c>
      <c r="I102" s="68" t="str">
        <f t="shared" si="26"/>
        <v/>
      </c>
      <c r="J102" s="43" t="str">
        <f>IF(I102="A",$K102,IF(I102="B",$K102-SUM(J$8:J101),IF(I102="C",$K102-SUM(J$8:J101),IF(I102="D",$K102-SUM(J$8:J101),IF(I102="E",1-SUM(J$8:J101)," ")))))</f>
        <v xml:space="preserve"> </v>
      </c>
      <c r="K102" s="1">
        <f>IF(C$4=0,0,(SUM(D$8:D102)/C$4))</f>
        <v>0</v>
      </c>
      <c r="L102" s="9" t="str">
        <f t="shared" si="27"/>
        <v xml:space="preserve"> </v>
      </c>
      <c r="M102" s="2" t="str">
        <f>IF(U102=2,K102,IF(W102=2,K102-SUM(M$8:M101),IF(X102=2,K102-SUM(M$8:M101),IF(X101=2,1-SUM(M$8:M101)," "))))</f>
        <v xml:space="preserve"> </v>
      </c>
      <c r="N102" s="1" t="str">
        <f t="shared" si="28"/>
        <v xml:space="preserve"> </v>
      </c>
      <c r="P102" s="3" t="str">
        <f>IF(O102="Plus",$K102,IF(O102="Basis",$K102-SUM(P$8:P101),IF(O102="Breedte",$K102-SUM(P$8:P101),IF(O101="Breedte",1-SUM(P$8:P101)," "))))</f>
        <v xml:space="preserve"> </v>
      </c>
      <c r="Q102" s="57" t="str">
        <f t="shared" si="43"/>
        <v/>
      </c>
      <c r="R102" s="180">
        <f t="shared" si="44"/>
        <v>191</v>
      </c>
      <c r="S102" s="12">
        <f t="shared" si="29"/>
        <v>166</v>
      </c>
      <c r="T102" s="18">
        <f t="shared" si="30"/>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1"/>
        <v>1</v>
      </c>
      <c r="Z102" s="12">
        <f t="shared" si="32"/>
        <v>1</v>
      </c>
      <c r="AA102" s="12">
        <f t="shared" si="33"/>
        <v>1</v>
      </c>
      <c r="AB102" s="12">
        <f t="shared" si="34"/>
        <v>1</v>
      </c>
      <c r="AD102" s="12">
        <f t="shared" si="35"/>
        <v>166</v>
      </c>
      <c r="AE102" s="18">
        <f t="shared" si="36"/>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7"/>
        <v>1</v>
      </c>
      <c r="AK102" s="12">
        <f t="shared" si="38"/>
        <v>1</v>
      </c>
      <c r="AL102" s="12">
        <f t="shared" si="39"/>
        <v>1</v>
      </c>
      <c r="AM102" s="12">
        <f t="shared" si="40"/>
        <v>1</v>
      </c>
    </row>
    <row r="103" spans="1:39" ht="12" customHeight="1" x14ac:dyDescent="0.25">
      <c r="A103" s="5">
        <f t="shared" si="24"/>
        <v>0</v>
      </c>
      <c r="B103" s="5">
        <f t="shared" si="25"/>
        <v>0</v>
      </c>
      <c r="C103" s="14">
        <f t="shared" si="41"/>
        <v>165</v>
      </c>
      <c r="F103" s="242">
        <f>VLOOKUP(C103,Blad1!$A:$E,5,0)</f>
        <v>190</v>
      </c>
      <c r="G103" s="67" t="str">
        <f t="shared" si="42"/>
        <v/>
      </c>
      <c r="H103" s="4" t="str">
        <f>IF(G103="I",$K103,IF(G103="II",$K103-SUM(H$8:H102),IF(G103="III",$K103-SUM(H$8:H102),IF(G103="IV",$K103-SUM(H$8:H102),IF(G103="V",1-SUM(H$8:H102)," ")))))</f>
        <v xml:space="preserve"> </v>
      </c>
      <c r="I103" s="68" t="str">
        <f t="shared" si="26"/>
        <v/>
      </c>
      <c r="J103" s="43" t="str">
        <f>IF(I103="A",$K103,IF(I103="B",$K103-SUM(J$8:J102),IF(I103="C",$K103-SUM(J$8:J102),IF(I103="D",$K103-SUM(J$8:J102),IF(I103="E",1-SUM(J$8:J102)," ")))))</f>
        <v xml:space="preserve"> </v>
      </c>
      <c r="K103" s="1">
        <f>IF(C$4=0,0,(SUM(D$8:D103)/C$4))</f>
        <v>0</v>
      </c>
      <c r="L103" s="9" t="str">
        <f t="shared" si="27"/>
        <v xml:space="preserve"> </v>
      </c>
      <c r="M103" s="2" t="str">
        <f>IF(U103=2,K103,IF(W103=2,K103-SUM(M$8:M102),IF(X103=2,K103-SUM(M$8:M102),IF(X102=2,1-SUM(M$8:M102)," "))))</f>
        <v xml:space="preserve"> </v>
      </c>
      <c r="N103" s="1" t="str">
        <f t="shared" si="28"/>
        <v xml:space="preserve"> </v>
      </c>
      <c r="P103" s="3" t="str">
        <f>IF(O103="Plus",$K103,IF(O103="Basis",$K103-SUM(P$8:P102),IF(O103="Breedte",$K103-SUM(P$8:P102),IF(O102="Breedte",1-SUM(P$8:P102)," "))))</f>
        <v xml:space="preserve"> </v>
      </c>
      <c r="Q103" s="57" t="str">
        <f t="shared" si="43"/>
        <v/>
      </c>
      <c r="R103" s="180">
        <f t="shared" si="44"/>
        <v>190</v>
      </c>
      <c r="S103" s="12">
        <f t="shared" si="29"/>
        <v>165</v>
      </c>
      <c r="T103" s="18">
        <f t="shared" si="30"/>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1"/>
        <v>1</v>
      </c>
      <c r="Z103" s="12">
        <f t="shared" si="32"/>
        <v>1</v>
      </c>
      <c r="AA103" s="12">
        <f t="shared" si="33"/>
        <v>1</v>
      </c>
      <c r="AB103" s="12">
        <f t="shared" si="34"/>
        <v>1</v>
      </c>
      <c r="AD103" s="12">
        <f t="shared" si="35"/>
        <v>165</v>
      </c>
      <c r="AE103" s="18">
        <f t="shared" si="36"/>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7"/>
        <v>1</v>
      </c>
      <c r="AK103" s="12">
        <f t="shared" si="38"/>
        <v>1</v>
      </c>
      <c r="AL103" s="12">
        <f t="shared" si="39"/>
        <v>1</v>
      </c>
      <c r="AM103" s="12">
        <f t="shared" si="40"/>
        <v>1</v>
      </c>
    </row>
    <row r="104" spans="1:39" ht="12" customHeight="1" x14ac:dyDescent="0.25">
      <c r="A104" s="5">
        <f t="shared" si="24"/>
        <v>0</v>
      </c>
      <c r="B104" s="5">
        <f t="shared" si="25"/>
        <v>0</v>
      </c>
      <c r="C104" s="14">
        <f t="shared" si="41"/>
        <v>164</v>
      </c>
      <c r="F104" s="242">
        <f>VLOOKUP(C104,Blad1!$A:$E,5,0)</f>
        <v>190</v>
      </c>
      <c r="G104" s="67" t="str">
        <f t="shared" si="42"/>
        <v/>
      </c>
      <c r="H104" s="4" t="str">
        <f>IF(G104="I",$K104,IF(G104="II",$K104-SUM(H$8:H103),IF(G104="III",$K104-SUM(H$8:H103),IF(G104="IV",$K104-SUM(H$8:H103),IF(G104="V",1-SUM(H$8:H103)," ")))))</f>
        <v xml:space="preserve"> </v>
      </c>
      <c r="I104" s="68" t="str">
        <f t="shared" si="26"/>
        <v/>
      </c>
      <c r="J104" s="43" t="str">
        <f>IF(I104="A",$K104,IF(I104="B",$K104-SUM(J$8:J103),IF(I104="C",$K104-SUM(J$8:J103),IF(I104="D",$K104-SUM(J$8:J103),IF(I104="E",1-SUM(J$8:J103)," ")))))</f>
        <v xml:space="preserve"> </v>
      </c>
      <c r="K104" s="1">
        <f>IF(C$4=0,0,(SUM(D$8:D104)/C$4))</f>
        <v>0</v>
      </c>
      <c r="L104" s="9" t="str">
        <f t="shared" si="27"/>
        <v xml:space="preserve"> </v>
      </c>
      <c r="M104" s="2" t="str">
        <f>IF(U104=2,K104,IF(W104=2,K104-SUM(M$8:M103),IF(X104=2,K104-SUM(M$8:M103),IF(X103=2,1-SUM(M$8:M103)," "))))</f>
        <v xml:space="preserve"> </v>
      </c>
      <c r="N104" s="1" t="str">
        <f t="shared" si="28"/>
        <v xml:space="preserve"> </v>
      </c>
      <c r="P104" s="3" t="str">
        <f>IF(O104="Plus",$K104,IF(O104="Basis",$K104-SUM(P$8:P103),IF(O104="Breedte",$K104-SUM(P$8:P103),IF(O103="Breedte",1-SUM(P$8:P103)," "))))</f>
        <v xml:space="preserve"> </v>
      </c>
      <c r="Q104" s="57" t="str">
        <f t="shared" si="43"/>
        <v/>
      </c>
      <c r="R104" s="180">
        <f t="shared" si="44"/>
        <v>190</v>
      </c>
      <c r="S104" s="12">
        <f t="shared" si="29"/>
        <v>164</v>
      </c>
      <c r="T104" s="18">
        <f t="shared" si="30"/>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1"/>
        <v>1</v>
      </c>
      <c r="Z104" s="12">
        <f t="shared" si="32"/>
        <v>1</v>
      </c>
      <c r="AA104" s="12">
        <f t="shared" si="33"/>
        <v>1</v>
      </c>
      <c r="AB104" s="12">
        <f t="shared" si="34"/>
        <v>1</v>
      </c>
      <c r="AD104" s="12">
        <f t="shared" si="35"/>
        <v>164</v>
      </c>
      <c r="AE104" s="18">
        <f t="shared" si="36"/>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7"/>
        <v>1</v>
      </c>
      <c r="AK104" s="12">
        <f t="shared" si="38"/>
        <v>1</v>
      </c>
      <c r="AL104" s="12">
        <f t="shared" si="39"/>
        <v>1</v>
      </c>
      <c r="AM104" s="12">
        <f t="shared" si="40"/>
        <v>1</v>
      </c>
    </row>
    <row r="105" spans="1:39" ht="12" customHeight="1" x14ac:dyDescent="0.25">
      <c r="A105" s="5">
        <f t="shared" si="24"/>
        <v>0</v>
      </c>
      <c r="B105" s="5">
        <f t="shared" si="25"/>
        <v>0</v>
      </c>
      <c r="C105" s="14">
        <f t="shared" si="41"/>
        <v>163</v>
      </c>
      <c r="F105" s="242">
        <f>VLOOKUP(C105,Blad1!$A:$E,5,0)</f>
        <v>189</v>
      </c>
      <c r="G105" s="67" t="str">
        <f t="shared" si="42"/>
        <v/>
      </c>
      <c r="H105" s="4" t="str">
        <f>IF(G105="I",$K105,IF(G105="II",$K105-SUM(H$8:H104),IF(G105="III",$K105-SUM(H$8:H104),IF(G105="IV",$K105-SUM(H$8:H104),IF(G105="V",1-SUM(H$8:H104)," ")))))</f>
        <v xml:space="preserve"> </v>
      </c>
      <c r="I105" s="68" t="str">
        <f t="shared" si="26"/>
        <v/>
      </c>
      <c r="J105" s="43" t="str">
        <f>IF(I105="A",$K105,IF(I105="B",$K105-SUM(J$8:J104),IF(I105="C",$K105-SUM(J$8:J104),IF(I105="D",$K105-SUM(J$8:J104),IF(I105="E",1-SUM(J$8:J104)," ")))))</f>
        <v xml:space="preserve"> </v>
      </c>
      <c r="K105" s="1">
        <f>IF(C$4=0,0,(SUM(D$8:D105)/C$4))</f>
        <v>0</v>
      </c>
      <c r="L105" s="9" t="str">
        <f t="shared" si="27"/>
        <v xml:space="preserve"> </v>
      </c>
      <c r="M105" s="2" t="str">
        <f>IF(U105=2,K105,IF(W105=2,K105-SUM(M$8:M104),IF(X105=2,K105-SUM(M$8:M104),IF(X104=2,1-SUM(M$8:M104)," "))))</f>
        <v xml:space="preserve"> </v>
      </c>
      <c r="N105" s="1" t="str">
        <f t="shared" si="28"/>
        <v xml:space="preserve"> </v>
      </c>
      <c r="P105" s="3" t="str">
        <f>IF(O105="Plus",$K105,IF(O105="Basis",$K105-SUM(P$8:P104),IF(O105="Breedte",$K105-SUM(P$8:P104),IF(O104="Breedte",1-SUM(P$8:P104)," "))))</f>
        <v xml:space="preserve"> </v>
      </c>
      <c r="Q105" s="57" t="str">
        <f t="shared" si="43"/>
        <v/>
      </c>
      <c r="R105" s="180">
        <f t="shared" si="44"/>
        <v>189</v>
      </c>
      <c r="S105" s="12">
        <f t="shared" si="29"/>
        <v>163</v>
      </c>
      <c r="T105" s="18">
        <f t="shared" si="30"/>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1"/>
        <v>1</v>
      </c>
      <c r="Z105" s="12">
        <f t="shared" si="32"/>
        <v>1</v>
      </c>
      <c r="AA105" s="12">
        <f t="shared" si="33"/>
        <v>1</v>
      </c>
      <c r="AB105" s="12">
        <f t="shared" si="34"/>
        <v>1</v>
      </c>
      <c r="AD105" s="12">
        <f t="shared" si="35"/>
        <v>163</v>
      </c>
      <c r="AE105" s="18">
        <f t="shared" si="36"/>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7"/>
        <v>1</v>
      </c>
      <c r="AK105" s="12">
        <f t="shared" si="38"/>
        <v>1</v>
      </c>
      <c r="AL105" s="12">
        <f t="shared" si="39"/>
        <v>1</v>
      </c>
      <c r="AM105" s="12">
        <f t="shared" si="40"/>
        <v>1</v>
      </c>
    </row>
    <row r="106" spans="1:39" ht="12" customHeight="1" x14ac:dyDescent="0.25">
      <c r="A106" s="5">
        <f t="shared" si="24"/>
        <v>0</v>
      </c>
      <c r="B106" s="5">
        <f t="shared" si="25"/>
        <v>0</v>
      </c>
      <c r="C106" s="14">
        <f t="shared" si="41"/>
        <v>162</v>
      </c>
      <c r="F106" s="242">
        <f>VLOOKUP(C106,Blad1!$A:$E,5,0)</f>
        <v>189</v>
      </c>
      <c r="G106" s="67" t="str">
        <f t="shared" si="42"/>
        <v/>
      </c>
      <c r="H106" s="4" t="str">
        <f>IF(G106="I",$K106,IF(G106="II",$K106-SUM(H$8:H105),IF(G106="III",$K106-SUM(H$8:H105),IF(G106="IV",$K106-SUM(H$8:H105),IF(G106="V",1-SUM(H$8:H105)," ")))))</f>
        <v xml:space="preserve"> </v>
      </c>
      <c r="I106" s="68" t="str">
        <f t="shared" si="26"/>
        <v/>
      </c>
      <c r="J106" s="43" t="str">
        <f>IF(I106="A",$K106,IF(I106="B",$K106-SUM(J$8:J105),IF(I106="C",$K106-SUM(J$8:J105),IF(I106="D",$K106-SUM(J$8:J105),IF(I106="E",1-SUM(J$8:J105)," ")))))</f>
        <v xml:space="preserve"> </v>
      </c>
      <c r="K106" s="1">
        <f>IF(C$4=0,0,(SUM(D$8:D106)/C$4))</f>
        <v>0</v>
      </c>
      <c r="L106" s="9" t="str">
        <f t="shared" si="27"/>
        <v xml:space="preserve"> </v>
      </c>
      <c r="M106" s="2" t="str">
        <f>IF(U106=2,K106,IF(W106=2,K106-SUM(M$8:M105),IF(X106=2,K106-SUM(M$8:M105),IF(X105=2,1-SUM(M$8:M105)," "))))</f>
        <v xml:space="preserve"> </v>
      </c>
      <c r="N106" s="1" t="str">
        <f t="shared" si="28"/>
        <v xml:space="preserve"> </v>
      </c>
      <c r="P106" s="3" t="str">
        <f>IF(O106="Plus",$K106,IF(O106="Basis",$K106-SUM(P$8:P105),IF(O106="Breedte",$K106-SUM(P$8:P105),IF(O105="Breedte",1-SUM(P$8:P105)," "))))</f>
        <v xml:space="preserve"> </v>
      </c>
      <c r="Q106" s="57" t="str">
        <f t="shared" si="43"/>
        <v/>
      </c>
      <c r="R106" s="180">
        <f t="shared" si="44"/>
        <v>189</v>
      </c>
      <c r="S106" s="12">
        <f t="shared" si="29"/>
        <v>162</v>
      </c>
      <c r="T106" s="18">
        <f t="shared" si="30"/>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1"/>
        <v>1</v>
      </c>
      <c r="Z106" s="12">
        <f t="shared" si="32"/>
        <v>1</v>
      </c>
      <c r="AA106" s="12">
        <f t="shared" si="33"/>
        <v>1</v>
      </c>
      <c r="AB106" s="12">
        <f t="shared" si="34"/>
        <v>1</v>
      </c>
      <c r="AD106" s="12">
        <f t="shared" si="35"/>
        <v>162</v>
      </c>
      <c r="AE106" s="18">
        <f t="shared" si="36"/>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7"/>
        <v>1</v>
      </c>
      <c r="AK106" s="12">
        <f t="shared" si="38"/>
        <v>1</v>
      </c>
      <c r="AL106" s="12">
        <f t="shared" si="39"/>
        <v>1</v>
      </c>
      <c r="AM106" s="12">
        <f t="shared" si="40"/>
        <v>1</v>
      </c>
    </row>
    <row r="107" spans="1:39" ht="12" customHeight="1" x14ac:dyDescent="0.25">
      <c r="A107" s="5">
        <f t="shared" si="24"/>
        <v>0</v>
      </c>
      <c r="B107" s="5">
        <f t="shared" si="25"/>
        <v>0</v>
      </c>
      <c r="C107" s="14">
        <f t="shared" si="41"/>
        <v>161</v>
      </c>
      <c r="F107" s="242">
        <f>VLOOKUP(C107,Blad1!$A:$E,5,0)</f>
        <v>188</v>
      </c>
      <c r="G107" s="67" t="str">
        <f t="shared" si="42"/>
        <v/>
      </c>
      <c r="H107" s="4" t="str">
        <f>IF(G107="I",$K107,IF(G107="II",$K107-SUM(H$8:H106),IF(G107="III",$K107-SUM(H$8:H106),IF(G107="IV",$K107-SUM(H$8:H106),IF(G107="V",1-SUM(H$8:H106)," ")))))</f>
        <v xml:space="preserve"> </v>
      </c>
      <c r="I107" s="68" t="str">
        <f t="shared" si="26"/>
        <v/>
      </c>
      <c r="J107" s="43" t="str">
        <f>IF(I107="A",$K107,IF(I107="B",$K107-SUM(J$8:J106),IF(I107="C",$K107-SUM(J$8:J106),IF(I107="D",$K107-SUM(J$8:J106),IF(I107="E",1-SUM(J$8:J106)," ")))))</f>
        <v xml:space="preserve"> </v>
      </c>
      <c r="K107" s="1">
        <f>IF(C$4=0,0,(SUM(D$8:D107)/C$4))</f>
        <v>0</v>
      </c>
      <c r="L107" s="9" t="str">
        <f t="shared" si="27"/>
        <v xml:space="preserve"> </v>
      </c>
      <c r="M107" s="2" t="str">
        <f>IF(U107=2,K107,IF(W107=2,K107-SUM(M$8:M106),IF(X107=2,K107-SUM(M$8:M106),IF(X106=2,1-SUM(M$8:M106)," "))))</f>
        <v xml:space="preserve"> </v>
      </c>
      <c r="N107" s="1" t="str">
        <f t="shared" si="28"/>
        <v xml:space="preserve"> </v>
      </c>
      <c r="P107" s="3" t="str">
        <f>IF(O107="Plus",$K107,IF(O107="Basis",$K107-SUM(P$8:P106),IF(O107="Breedte",$K107-SUM(P$8:P106),IF(O106="Breedte",1-SUM(P$8:P106)," "))))</f>
        <v xml:space="preserve"> </v>
      </c>
      <c r="Q107" s="57" t="str">
        <f t="shared" si="43"/>
        <v/>
      </c>
      <c r="R107" s="180">
        <f t="shared" si="44"/>
        <v>188</v>
      </c>
      <c r="S107" s="12">
        <f t="shared" si="29"/>
        <v>161</v>
      </c>
      <c r="T107" s="18">
        <f t="shared" si="30"/>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1"/>
        <v>1</v>
      </c>
      <c r="Z107" s="12">
        <f t="shared" si="32"/>
        <v>1</v>
      </c>
      <c r="AA107" s="12">
        <f t="shared" si="33"/>
        <v>1</v>
      </c>
      <c r="AB107" s="12">
        <f t="shared" si="34"/>
        <v>1</v>
      </c>
      <c r="AD107" s="12">
        <f t="shared" si="35"/>
        <v>161</v>
      </c>
      <c r="AE107" s="18">
        <f t="shared" si="36"/>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7"/>
        <v>1</v>
      </c>
      <c r="AK107" s="12">
        <f t="shared" si="38"/>
        <v>1</v>
      </c>
      <c r="AL107" s="12">
        <f t="shared" si="39"/>
        <v>1</v>
      </c>
      <c r="AM107" s="12">
        <f t="shared" si="40"/>
        <v>1</v>
      </c>
    </row>
    <row r="108" spans="1:39" ht="12" customHeight="1" x14ac:dyDescent="0.25">
      <c r="A108" s="5">
        <f t="shared" si="24"/>
        <v>0</v>
      </c>
      <c r="B108" s="5">
        <f t="shared" si="25"/>
        <v>0</v>
      </c>
      <c r="C108" s="14">
        <f t="shared" si="41"/>
        <v>160</v>
      </c>
      <c r="F108" s="242">
        <f>VLOOKUP(C108,Blad1!$A:$E,5,0)</f>
        <v>187</v>
      </c>
      <c r="G108" s="67" t="str">
        <f t="shared" si="42"/>
        <v/>
      </c>
      <c r="H108" s="4" t="str">
        <f>IF(G108="I",$K108,IF(G108="II",$K108-SUM(H$8:H107),IF(G108="III",$K108-SUM(H$8:H107),IF(G108="IV",$K108-SUM(H$8:H107),IF(G108="V",1-SUM(H$8:H107)," ")))))</f>
        <v xml:space="preserve"> </v>
      </c>
      <c r="I108" s="68" t="str">
        <f t="shared" si="26"/>
        <v/>
      </c>
      <c r="J108" s="43" t="str">
        <f>IF(I108="A",$K108,IF(I108="B",$K108-SUM(J$8:J107),IF(I108="C",$K108-SUM(J$8:J107),IF(I108="D",$K108-SUM(J$8:J107),IF(I108="E",1-SUM(J$8:J107)," ")))))</f>
        <v xml:space="preserve"> </v>
      </c>
      <c r="K108" s="1">
        <f>IF(C$4=0,0,(SUM(D$8:D108)/C$4))</f>
        <v>0</v>
      </c>
      <c r="L108" s="9" t="str">
        <f t="shared" si="27"/>
        <v xml:space="preserve"> </v>
      </c>
      <c r="M108" s="2" t="str">
        <f>IF(U108=2,K108,IF(W108=2,K108-SUM(M$8:M107),IF(X108=2,K108-SUM(M$8:M107),IF(X107=2,1-SUM(M$8:M107)," "))))</f>
        <v xml:space="preserve"> </v>
      </c>
      <c r="N108" s="1" t="str">
        <f t="shared" si="28"/>
        <v xml:space="preserve"> </v>
      </c>
      <c r="P108" s="3" t="str">
        <f>IF(O108="Plus",$K108,IF(O108="Basis",$K108-SUM(P$8:P107),IF(O108="Breedte",$K108-SUM(P$8:P107),IF(O107="Breedte",1-SUM(P$8:P107)," "))))</f>
        <v xml:space="preserve"> </v>
      </c>
      <c r="Q108" s="57" t="str">
        <f t="shared" si="43"/>
        <v/>
      </c>
      <c r="R108" s="180">
        <f t="shared" si="44"/>
        <v>187</v>
      </c>
      <c r="S108" s="12">
        <f t="shared" si="29"/>
        <v>160</v>
      </c>
      <c r="T108" s="18">
        <f t="shared" si="30"/>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1"/>
        <v>1</v>
      </c>
      <c r="Z108" s="12">
        <f t="shared" si="32"/>
        <v>1</v>
      </c>
      <c r="AA108" s="12">
        <f t="shared" si="33"/>
        <v>1</v>
      </c>
      <c r="AB108" s="12">
        <f t="shared" si="34"/>
        <v>1</v>
      </c>
      <c r="AD108" s="12">
        <f t="shared" si="35"/>
        <v>160</v>
      </c>
      <c r="AE108" s="18">
        <f t="shared" si="36"/>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7"/>
        <v>1</v>
      </c>
      <c r="AK108" s="12">
        <f t="shared" si="38"/>
        <v>1</v>
      </c>
      <c r="AL108" s="12">
        <f t="shared" si="39"/>
        <v>1</v>
      </c>
      <c r="AM108" s="12">
        <f t="shared" si="40"/>
        <v>1</v>
      </c>
    </row>
    <row r="109" spans="1:39" ht="12" customHeight="1" x14ac:dyDescent="0.25">
      <c r="A109" s="5">
        <f t="shared" si="24"/>
        <v>0</v>
      </c>
      <c r="B109" s="5">
        <f t="shared" si="25"/>
        <v>20</v>
      </c>
      <c r="C109" s="14">
        <f t="shared" si="41"/>
        <v>159</v>
      </c>
      <c r="F109" s="242">
        <f>VLOOKUP(C109,Blad1!$A:$E,5,0)</f>
        <v>187</v>
      </c>
      <c r="G109" s="67" t="str">
        <f t="shared" si="42"/>
        <v>IV</v>
      </c>
      <c r="H109" s="4">
        <f>IF(G109="I",$K109,IF(G109="II",$K109-SUM(H$8:H108),IF(G109="III",$K109-SUM(H$8:H108),IF(G109="IV",$K109-SUM(H$8:H108),IF(G109="V",1-SUM(H$8:H108)," ")))))</f>
        <v>0</v>
      </c>
      <c r="I109" s="68" t="str">
        <f t="shared" si="26"/>
        <v/>
      </c>
      <c r="J109" s="43" t="str">
        <f>IF(I109="A",$K109,IF(I109="B",$K109-SUM(J$8:J108),IF(I109="C",$K109-SUM(J$8:J108),IF(I109="D",$K109-SUM(J$8:J108),IF(I109="E",1-SUM(J$8:J108)," ")))))</f>
        <v xml:space="preserve"> </v>
      </c>
      <c r="K109" s="1">
        <f>IF(C$4=0,0,(SUM(D$8:D109)/C$4))</f>
        <v>0</v>
      </c>
      <c r="L109" s="9" t="str">
        <f t="shared" si="27"/>
        <v xml:space="preserve"> </v>
      </c>
      <c r="M109" s="2" t="str">
        <f>IF(U109=2,K109,IF(W109=2,K109-SUM(M$8:M108),IF(X109=2,K109-SUM(M$8:M108),IF(X108=2,1-SUM(M$8:M108)," "))))</f>
        <v xml:space="preserve"> </v>
      </c>
      <c r="N109" s="1" t="str">
        <f t="shared" si="28"/>
        <v xml:space="preserve"> </v>
      </c>
      <c r="P109" s="3" t="str">
        <f>IF(O109="Plus",$K109,IF(O109="Basis",$K109-SUM(P$8:P108),IF(O109="Breedte",$K109-SUM(P$8:P108),IF(O108="Breedte",1-SUM(P$8:P108)," "))))</f>
        <v xml:space="preserve"> </v>
      </c>
      <c r="Q109" s="57" t="str">
        <f t="shared" si="43"/>
        <v/>
      </c>
      <c r="R109" s="180">
        <f t="shared" si="44"/>
        <v>187</v>
      </c>
      <c r="S109" s="12">
        <f t="shared" si="29"/>
        <v>159</v>
      </c>
      <c r="T109" s="18">
        <f t="shared" si="30"/>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1"/>
        <v>1</v>
      </c>
      <c r="Z109" s="12">
        <f t="shared" si="32"/>
        <v>1</v>
      </c>
      <c r="AA109" s="12">
        <f t="shared" si="33"/>
        <v>1</v>
      </c>
      <c r="AB109" s="12">
        <f t="shared" si="34"/>
        <v>1</v>
      </c>
      <c r="AD109" s="12">
        <f t="shared" si="35"/>
        <v>159</v>
      </c>
      <c r="AE109" s="18">
        <f t="shared" si="36"/>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7"/>
        <v>1</v>
      </c>
      <c r="AK109" s="12">
        <f t="shared" si="38"/>
        <v>1</v>
      </c>
      <c r="AL109" s="12">
        <f t="shared" si="39"/>
        <v>1</v>
      </c>
      <c r="AM109" s="12">
        <f t="shared" si="40"/>
        <v>1</v>
      </c>
    </row>
    <row r="110" spans="1:39" ht="12" customHeight="1" x14ac:dyDescent="0.25">
      <c r="A110" s="5">
        <f t="shared" si="24"/>
        <v>0</v>
      </c>
      <c r="B110" s="5">
        <f t="shared" si="25"/>
        <v>0</v>
      </c>
      <c r="C110" s="14">
        <f t="shared" si="41"/>
        <v>158</v>
      </c>
      <c r="F110" s="242">
        <f>VLOOKUP(C110,Blad1!$A:$E,5,0)</f>
        <v>186</v>
      </c>
      <c r="G110" s="67" t="str">
        <f t="shared" si="42"/>
        <v/>
      </c>
      <c r="H110" s="4" t="str">
        <f>IF(G110="I",$K110,IF(G110="II",$K110-SUM(H$8:H109),IF(G110="III",$K110-SUM(H$8:H109),IF(G110="IV",$K110-SUM(H$8:H109),IF(G110="V",1-SUM(H$8:H109)," ")))))</f>
        <v xml:space="preserve"> </v>
      </c>
      <c r="I110" s="68" t="str">
        <f t="shared" si="26"/>
        <v/>
      </c>
      <c r="J110" s="43" t="str">
        <f>IF(I110="A",$K110,IF(I110="B",$K110-SUM(J$8:J109),IF(I110="C",$K110-SUM(J$8:J109),IF(I110="D",$K110-SUM(J$8:J109),IF(I110="E",1-SUM(J$8:J109)," ")))))</f>
        <v xml:space="preserve"> </v>
      </c>
      <c r="K110" s="1">
        <f>IF(C$4=0,0,(SUM(D$8:D110)/C$4))</f>
        <v>0</v>
      </c>
      <c r="L110" s="9" t="str">
        <f t="shared" si="27"/>
        <v xml:space="preserve"> </v>
      </c>
      <c r="M110" s="2" t="str">
        <f>IF(U110=2,K110,IF(W110=2,K110-SUM(M$8:M109),IF(X110=2,K110-SUM(M$8:M109),IF(X109=2,1-SUM(M$8:M109)," "))))</f>
        <v xml:space="preserve"> </v>
      </c>
      <c r="N110" s="1" t="str">
        <f t="shared" si="28"/>
        <v xml:space="preserve"> </v>
      </c>
      <c r="P110" s="3" t="str">
        <f>IF(O110="Plus",$K110,IF(O110="Basis",$K110-SUM(P$8:P109),IF(O110="Breedte",$K110-SUM(P$8:P109),IF(O109="Breedte",1-SUM(P$8:P109)," "))))</f>
        <v xml:space="preserve"> </v>
      </c>
      <c r="Q110" s="57" t="str">
        <f t="shared" si="43"/>
        <v/>
      </c>
      <c r="R110" s="180">
        <f t="shared" si="44"/>
        <v>186</v>
      </c>
      <c r="S110" s="12">
        <f t="shared" si="29"/>
        <v>158</v>
      </c>
      <c r="T110" s="18">
        <f t="shared" si="30"/>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1"/>
        <v>1</v>
      </c>
      <c r="Z110" s="12">
        <f t="shared" si="32"/>
        <v>1</v>
      </c>
      <c r="AA110" s="12">
        <f t="shared" si="33"/>
        <v>1</v>
      </c>
      <c r="AB110" s="12">
        <f t="shared" si="34"/>
        <v>1</v>
      </c>
      <c r="AD110" s="12">
        <f t="shared" si="35"/>
        <v>158</v>
      </c>
      <c r="AE110" s="18">
        <f t="shared" si="36"/>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7"/>
        <v>1</v>
      </c>
      <c r="AK110" s="12">
        <f t="shared" si="38"/>
        <v>1</v>
      </c>
      <c r="AL110" s="12">
        <f t="shared" si="39"/>
        <v>1</v>
      </c>
      <c r="AM110" s="12">
        <f t="shared" si="40"/>
        <v>1</v>
      </c>
    </row>
    <row r="111" spans="1:39" ht="12" customHeight="1" x14ac:dyDescent="0.25">
      <c r="A111" s="5">
        <f t="shared" si="24"/>
        <v>0</v>
      </c>
      <c r="B111" s="5">
        <f t="shared" si="25"/>
        <v>0</v>
      </c>
      <c r="C111" s="14">
        <f t="shared" si="41"/>
        <v>157</v>
      </c>
      <c r="F111" s="242">
        <f>VLOOKUP(C111,Blad1!$A:$E,5,0)</f>
        <v>186</v>
      </c>
      <c r="G111" s="67" t="str">
        <f t="shared" si="42"/>
        <v/>
      </c>
      <c r="H111" s="4" t="str">
        <f>IF(G111="I",$K111,IF(G111="II",$K111-SUM(H$8:H110),IF(G111="III",$K111-SUM(H$8:H110),IF(G111="IV",$K111-SUM(H$8:H110),IF(G111="V",1-SUM(H$8:H110)," ")))))</f>
        <v xml:space="preserve"> </v>
      </c>
      <c r="I111" s="68" t="str">
        <f t="shared" si="26"/>
        <v/>
      </c>
      <c r="J111" s="43" t="str">
        <f>IF(I111="A",$K111,IF(I111="B",$K111-SUM(J$8:J110),IF(I111="C",$K111-SUM(J$8:J110),IF(I111="D",$K111-SUM(J$8:J110),IF(I111="E",1-SUM(J$8:J110)," ")))))</f>
        <v xml:space="preserve"> </v>
      </c>
      <c r="K111" s="1">
        <f>IF(C$4=0,0,(SUM(D$8:D111)/C$4))</f>
        <v>0</v>
      </c>
      <c r="L111" s="9" t="str">
        <f t="shared" si="27"/>
        <v xml:space="preserve"> </v>
      </c>
      <c r="M111" s="2" t="str">
        <f>IF(U111=2,K111,IF(W111=2,K111-SUM(M$8:M110),IF(X111=2,K111-SUM(M$8:M110),IF(X110=2,1-SUM(M$8:M110)," "))))</f>
        <v xml:space="preserve"> </v>
      </c>
      <c r="N111" s="1" t="str">
        <f t="shared" si="28"/>
        <v xml:space="preserve"> </v>
      </c>
      <c r="P111" s="3" t="str">
        <f>IF(O111="Plus",$K111,IF(O111="Basis",$K111-SUM(P$8:P110),IF(O111="Breedte",$K111-SUM(P$8:P110),IF(O110="Breedte",1-SUM(P$8:P110)," "))))</f>
        <v xml:space="preserve"> </v>
      </c>
      <c r="Q111" s="57" t="str">
        <f t="shared" si="43"/>
        <v/>
      </c>
      <c r="R111" s="180">
        <f t="shared" si="44"/>
        <v>186</v>
      </c>
      <c r="S111" s="12">
        <f t="shared" si="29"/>
        <v>157</v>
      </c>
      <c r="T111" s="18">
        <f t="shared" si="30"/>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1"/>
        <v>1</v>
      </c>
      <c r="Z111" s="12">
        <f t="shared" si="32"/>
        <v>1</v>
      </c>
      <c r="AA111" s="12">
        <f t="shared" si="33"/>
        <v>1</v>
      </c>
      <c r="AB111" s="12">
        <f t="shared" si="34"/>
        <v>1</v>
      </c>
      <c r="AD111" s="12">
        <f t="shared" si="35"/>
        <v>157</v>
      </c>
      <c r="AE111" s="18">
        <f t="shared" si="36"/>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7"/>
        <v>1</v>
      </c>
      <c r="AK111" s="12">
        <f t="shared" si="38"/>
        <v>1</v>
      </c>
      <c r="AL111" s="12">
        <f t="shared" si="39"/>
        <v>1</v>
      </c>
      <c r="AM111" s="12">
        <f t="shared" si="40"/>
        <v>1</v>
      </c>
    </row>
    <row r="112" spans="1:39" ht="12" customHeight="1" x14ac:dyDescent="0.25">
      <c r="A112" s="5">
        <f t="shared" si="24"/>
        <v>0</v>
      </c>
      <c r="B112" s="5">
        <f t="shared" si="25"/>
        <v>0</v>
      </c>
      <c r="C112" s="14">
        <f t="shared" si="41"/>
        <v>156</v>
      </c>
      <c r="F112" s="242">
        <f>VLOOKUP(C112,Blad1!$A:$E,5,0)</f>
        <v>185</v>
      </c>
      <c r="G112" s="67" t="str">
        <f t="shared" si="42"/>
        <v/>
      </c>
      <c r="H112" s="4" t="str">
        <f>IF(G112="I",$K112,IF(G112="II",$K112-SUM(H$8:H111),IF(G112="III",$K112-SUM(H$8:H111),IF(G112="IV",$K112-SUM(H$8:H111),IF(G112="V",1-SUM(H$8:H111)," ")))))</f>
        <v xml:space="preserve"> </v>
      </c>
      <c r="I112" s="68" t="str">
        <f t="shared" si="26"/>
        <v/>
      </c>
      <c r="J112" s="43" t="str">
        <f>IF(I112="A",$K112,IF(I112="B",$K112-SUM(J$8:J111),IF(I112="C",$K112-SUM(J$8:J111),IF(I112="D",$K112-SUM(J$8:J111),IF(I112="E",1-SUM(J$8:J111)," ")))))</f>
        <v xml:space="preserve"> </v>
      </c>
      <c r="K112" s="1">
        <f>IF(C$4=0,0,(SUM(D$8:D112)/C$4))</f>
        <v>0</v>
      </c>
      <c r="L112" s="9" t="str">
        <f t="shared" si="27"/>
        <v xml:space="preserve"> </v>
      </c>
      <c r="M112" s="2" t="str">
        <f>IF(U112=2,K112,IF(W112=2,K112-SUM(M$8:M111),IF(X112=2,K112-SUM(M$8:M111),IF(X111=2,1-SUM(M$8:M111)," "))))</f>
        <v xml:space="preserve"> </v>
      </c>
      <c r="N112" s="1" t="str">
        <f t="shared" si="28"/>
        <v xml:space="preserve"> </v>
      </c>
      <c r="P112" s="3" t="str">
        <f>IF(O112="Plus",$K112,IF(O112="Basis",$K112-SUM(P$8:P111),IF(O112="Breedte",$K112-SUM(P$8:P111),IF(O111="Breedte",1-SUM(P$8:P111)," "))))</f>
        <v xml:space="preserve"> </v>
      </c>
      <c r="Q112" s="57" t="str">
        <f t="shared" si="43"/>
        <v/>
      </c>
      <c r="R112" s="180">
        <f t="shared" si="44"/>
        <v>185</v>
      </c>
      <c r="S112" s="12">
        <f t="shared" si="29"/>
        <v>156</v>
      </c>
      <c r="T112" s="18">
        <f t="shared" si="30"/>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1"/>
        <v>1</v>
      </c>
      <c r="Z112" s="12">
        <f t="shared" si="32"/>
        <v>1</v>
      </c>
      <c r="AA112" s="12">
        <f t="shared" si="33"/>
        <v>1</v>
      </c>
      <c r="AB112" s="12">
        <f t="shared" si="34"/>
        <v>1</v>
      </c>
      <c r="AD112" s="12">
        <f t="shared" si="35"/>
        <v>156</v>
      </c>
      <c r="AE112" s="18">
        <f t="shared" si="36"/>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7"/>
        <v>1</v>
      </c>
      <c r="AK112" s="12">
        <f t="shared" si="38"/>
        <v>1</v>
      </c>
      <c r="AL112" s="12">
        <f t="shared" si="39"/>
        <v>1</v>
      </c>
      <c r="AM112" s="12">
        <f t="shared" si="40"/>
        <v>1</v>
      </c>
    </row>
    <row r="113" spans="1:39" ht="12" customHeight="1" x14ac:dyDescent="0.25">
      <c r="A113" s="5">
        <f t="shared" si="24"/>
        <v>0</v>
      </c>
      <c r="B113" s="5">
        <f t="shared" si="25"/>
        <v>0</v>
      </c>
      <c r="C113" s="14">
        <f t="shared" si="41"/>
        <v>155</v>
      </c>
      <c r="F113" s="242">
        <f>VLOOKUP(C113,Blad1!$A:$E,5,0)</f>
        <v>185</v>
      </c>
      <c r="G113" s="67" t="str">
        <f t="shared" si="42"/>
        <v/>
      </c>
      <c r="H113" s="4" t="str">
        <f>IF(G113="I",$K113,IF(G113="II",$K113-SUM(H$8:H112),IF(G113="III",$K113-SUM(H$8:H112),IF(G113="IV",$K113-SUM(H$8:H112),IF(G113="V",1-SUM(H$8:H112)," ")))))</f>
        <v xml:space="preserve"> </v>
      </c>
      <c r="I113" s="68" t="str">
        <f t="shared" si="26"/>
        <v/>
      </c>
      <c r="J113" s="43" t="str">
        <f>IF(I113="A",$K113,IF(I113="B",$K113-SUM(J$8:J112),IF(I113="C",$K113-SUM(J$8:J112),IF(I113="D",$K113-SUM(J$8:J112),IF(I113="E",1-SUM(J$8:J112)," ")))))</f>
        <v xml:space="preserve"> </v>
      </c>
      <c r="K113" s="1">
        <f>IF(C$4=0,0,(SUM(D$8:D113)/C$4))</f>
        <v>0</v>
      </c>
      <c r="L113" s="9" t="str">
        <f t="shared" si="27"/>
        <v xml:space="preserve"> </v>
      </c>
      <c r="M113" s="2" t="str">
        <f>IF(U113=2,K113,IF(W113=2,K113-SUM(M$8:M112),IF(X113=2,K113-SUM(M$8:M112),IF(X112=2,1-SUM(M$8:M112)," "))))</f>
        <v xml:space="preserve"> </v>
      </c>
      <c r="N113" s="1" t="str">
        <f t="shared" si="28"/>
        <v xml:space="preserve"> </v>
      </c>
      <c r="P113" s="3" t="str">
        <f>IF(O113="Plus",$K113,IF(O113="Basis",$K113-SUM(P$8:P112),IF(O113="Breedte",$K113-SUM(P$8:P112),IF(O112="Breedte",1-SUM(P$8:P112)," "))))</f>
        <v xml:space="preserve"> </v>
      </c>
      <c r="Q113" s="57" t="str">
        <f t="shared" si="43"/>
        <v/>
      </c>
      <c r="R113" s="180">
        <f t="shared" si="44"/>
        <v>185</v>
      </c>
      <c r="S113" s="12">
        <f t="shared" si="29"/>
        <v>155</v>
      </c>
      <c r="T113" s="18">
        <f t="shared" si="30"/>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1"/>
        <v>1</v>
      </c>
      <c r="Z113" s="12">
        <f t="shared" si="32"/>
        <v>1</v>
      </c>
      <c r="AA113" s="12">
        <f t="shared" si="33"/>
        <v>1</v>
      </c>
      <c r="AB113" s="12">
        <f t="shared" si="34"/>
        <v>1</v>
      </c>
      <c r="AD113" s="12">
        <f t="shared" si="35"/>
        <v>155</v>
      </c>
      <c r="AE113" s="18">
        <f t="shared" si="36"/>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7"/>
        <v>1</v>
      </c>
      <c r="AK113" s="12">
        <f t="shared" si="38"/>
        <v>1</v>
      </c>
      <c r="AL113" s="12">
        <f t="shared" si="39"/>
        <v>1</v>
      </c>
      <c r="AM113" s="12">
        <f t="shared" si="40"/>
        <v>1</v>
      </c>
    </row>
    <row r="114" spans="1:39" ht="12" customHeight="1" x14ac:dyDescent="0.25">
      <c r="A114" s="5">
        <f t="shared" si="24"/>
        <v>0</v>
      </c>
      <c r="B114" s="5">
        <f t="shared" si="25"/>
        <v>0</v>
      </c>
      <c r="C114" s="14">
        <f t="shared" si="41"/>
        <v>154</v>
      </c>
      <c r="F114" s="242">
        <f>VLOOKUP(C114,Blad1!$A:$E,5,0)</f>
        <v>184</v>
      </c>
      <c r="G114" s="67" t="str">
        <f t="shared" si="42"/>
        <v/>
      </c>
      <c r="H114" s="4" t="str">
        <f>IF(G114="I",$K114,IF(G114="II",$K114-SUM(H$8:H113),IF(G114="III",$K114-SUM(H$8:H113),IF(G114="IV",$K114-SUM(H$8:H113),IF(G114="V",1-SUM(H$8:H113)," ")))))</f>
        <v xml:space="preserve"> </v>
      </c>
      <c r="I114" s="68" t="str">
        <f t="shared" si="26"/>
        <v/>
      </c>
      <c r="J114" s="43" t="str">
        <f>IF(I114="A",$K114,IF(I114="B",$K114-SUM(J$8:J113),IF(I114="C",$K114-SUM(J$8:J113),IF(I114="D",$K114-SUM(J$8:J113),IF(I114="E",1-SUM(J$8:J113)," ")))))</f>
        <v xml:space="preserve"> </v>
      </c>
      <c r="K114" s="1">
        <f>IF(C$4=0,0,(SUM(D$8:D114)/C$4))</f>
        <v>0</v>
      </c>
      <c r="L114" s="9" t="str">
        <f t="shared" si="27"/>
        <v xml:space="preserve"> </v>
      </c>
      <c r="M114" s="2" t="str">
        <f>IF(U114=2,K114,IF(W114=2,K114-SUM(M$8:M113),IF(X114=2,K114-SUM(M$8:M113),IF(X113=2,1-SUM(M$8:M113)," "))))</f>
        <v xml:space="preserve"> </v>
      </c>
      <c r="N114" s="1" t="str">
        <f t="shared" si="28"/>
        <v xml:space="preserve"> </v>
      </c>
      <c r="P114" s="3" t="str">
        <f>IF(O114="Plus",$K114,IF(O114="Basis",$K114-SUM(P$8:P113),IF(O114="Breedte",$K114-SUM(P$8:P113),IF(O113="Breedte",1-SUM(P$8:P113)," "))))</f>
        <v xml:space="preserve"> </v>
      </c>
      <c r="Q114" s="57" t="str">
        <f t="shared" si="43"/>
        <v/>
      </c>
      <c r="R114" s="180">
        <f t="shared" si="44"/>
        <v>184</v>
      </c>
      <c r="S114" s="12">
        <f t="shared" si="29"/>
        <v>154</v>
      </c>
      <c r="T114" s="18">
        <f t="shared" si="30"/>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1"/>
        <v>1</v>
      </c>
      <c r="Z114" s="12">
        <f t="shared" si="32"/>
        <v>1</v>
      </c>
      <c r="AA114" s="12">
        <f t="shared" si="33"/>
        <v>1</v>
      </c>
      <c r="AB114" s="12">
        <f t="shared" si="34"/>
        <v>1</v>
      </c>
      <c r="AD114" s="12">
        <f t="shared" si="35"/>
        <v>154</v>
      </c>
      <c r="AE114" s="18">
        <f t="shared" si="36"/>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7"/>
        <v>1</v>
      </c>
      <c r="AK114" s="12">
        <f t="shared" si="38"/>
        <v>1</v>
      </c>
      <c r="AL114" s="12">
        <f t="shared" si="39"/>
        <v>1</v>
      </c>
      <c r="AM114" s="12">
        <f t="shared" si="40"/>
        <v>1</v>
      </c>
    </row>
    <row r="115" spans="1:39" ht="12" customHeight="1" x14ac:dyDescent="0.25">
      <c r="A115" s="5">
        <f t="shared" si="24"/>
        <v>0</v>
      </c>
      <c r="B115" s="5">
        <f t="shared" si="25"/>
        <v>0</v>
      </c>
      <c r="C115" s="14">
        <f t="shared" si="41"/>
        <v>153</v>
      </c>
      <c r="F115" s="242">
        <f>VLOOKUP(C115,Blad1!$A:$E,5,0)</f>
        <v>184</v>
      </c>
      <c r="G115" s="67" t="str">
        <f t="shared" si="42"/>
        <v/>
      </c>
      <c r="H115" s="4" t="str">
        <f>IF(G115="I",$K115,IF(G115="II",$K115-SUM(H$8:H114),IF(G115="III",$K115-SUM(H$8:H114),IF(G115="IV",$K115-SUM(H$8:H114),IF(G115="V",1-SUM(H$8:H114)," ")))))</f>
        <v xml:space="preserve"> </v>
      </c>
      <c r="I115" s="68" t="str">
        <f t="shared" si="26"/>
        <v/>
      </c>
      <c r="J115" s="43" t="str">
        <f>IF(I115="A",$K115,IF(I115="B",$K115-SUM(J$8:J114),IF(I115="C",$K115-SUM(J$8:J114),IF(I115="D",$K115-SUM(J$8:J114),IF(I115="E",1-SUM(J$8:J114)," ")))))</f>
        <v xml:space="preserve"> </v>
      </c>
      <c r="K115" s="1">
        <f>IF(C$4=0,0,(SUM(D$8:D115)/C$4))</f>
        <v>0</v>
      </c>
      <c r="L115" s="9" t="str">
        <f t="shared" si="27"/>
        <v xml:space="preserve"> </v>
      </c>
      <c r="M115" s="2" t="str">
        <f>IF(U115=2,K115,IF(W115=2,K115-SUM(M$8:M114),IF(X115=2,K115-SUM(M$8:M114),IF(X114=2,1-SUM(M$8:M114)," "))))</f>
        <v xml:space="preserve"> </v>
      </c>
      <c r="N115" s="1" t="str">
        <f t="shared" si="28"/>
        <v xml:space="preserve"> </v>
      </c>
      <c r="P115" s="3" t="str">
        <f>IF(O115="Plus",$K115,IF(O115="Basis",$K115-SUM(P$8:P114),IF(O115="Breedte",$K115-SUM(P$8:P114),IF(O114="Breedte",1-SUM(P$8:P114)," "))))</f>
        <v xml:space="preserve"> </v>
      </c>
      <c r="Q115" s="57" t="str">
        <f t="shared" si="43"/>
        <v/>
      </c>
      <c r="R115" s="180">
        <f t="shared" si="44"/>
        <v>184</v>
      </c>
      <c r="S115" s="12">
        <f t="shared" si="29"/>
        <v>153</v>
      </c>
      <c r="T115" s="18">
        <f t="shared" si="30"/>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1"/>
        <v>1</v>
      </c>
      <c r="Z115" s="12">
        <f t="shared" si="32"/>
        <v>1</v>
      </c>
      <c r="AA115" s="12">
        <f t="shared" si="33"/>
        <v>1</v>
      </c>
      <c r="AB115" s="12">
        <f t="shared" si="34"/>
        <v>1</v>
      </c>
      <c r="AD115" s="12">
        <f t="shared" si="35"/>
        <v>153</v>
      </c>
      <c r="AE115" s="18">
        <f t="shared" si="36"/>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7"/>
        <v>1</v>
      </c>
      <c r="AK115" s="12">
        <f t="shared" si="38"/>
        <v>1</v>
      </c>
      <c r="AL115" s="12">
        <f t="shared" si="39"/>
        <v>1</v>
      </c>
      <c r="AM115" s="12">
        <f t="shared" si="40"/>
        <v>1</v>
      </c>
    </row>
    <row r="116" spans="1:39" ht="12" customHeight="1" x14ac:dyDescent="0.25">
      <c r="A116" s="5">
        <f t="shared" si="24"/>
        <v>0</v>
      </c>
      <c r="B116" s="5">
        <f t="shared" si="25"/>
        <v>0</v>
      </c>
      <c r="C116" s="14">
        <f t="shared" si="41"/>
        <v>152</v>
      </c>
      <c r="F116" s="242">
        <f>VLOOKUP(C116,Blad1!$A:$E,5,0)</f>
        <v>183</v>
      </c>
      <c r="G116" s="67" t="str">
        <f t="shared" si="42"/>
        <v/>
      </c>
      <c r="H116" s="4" t="str">
        <f>IF(G116="I",$K116,IF(G116="II",$K116-SUM(H$8:H115),IF(G116="III",$K116-SUM(H$8:H115),IF(G116="IV",$K116-SUM(H$8:H115),IF(G116="V",1-SUM(H$8:H115)," ")))))</f>
        <v xml:space="preserve"> </v>
      </c>
      <c r="I116" s="68" t="str">
        <f t="shared" si="26"/>
        <v/>
      </c>
      <c r="J116" s="43" t="str">
        <f>IF(I116="A",$K116,IF(I116="B",$K116-SUM(J$8:J115),IF(I116="C",$K116-SUM(J$8:J115),IF(I116="D",$K116-SUM(J$8:J115),IF(I116="E",1-SUM(J$8:J115)," ")))))</f>
        <v xml:space="preserve"> </v>
      </c>
      <c r="K116" s="1">
        <f>IF(C$4=0,0,(SUM(D$8:D116)/C$4))</f>
        <v>0</v>
      </c>
      <c r="L116" s="9" t="str">
        <f t="shared" si="27"/>
        <v xml:space="preserve"> </v>
      </c>
      <c r="M116" s="2" t="str">
        <f>IF(U116=2,K116,IF(W116=2,K116-SUM(M$8:M115),IF(X116=2,K116-SUM(M$8:M115),IF(X115=2,1-SUM(M$8:M115)," "))))</f>
        <v xml:space="preserve"> </v>
      </c>
      <c r="N116" s="1" t="str">
        <f t="shared" si="28"/>
        <v xml:space="preserve"> </v>
      </c>
      <c r="P116" s="3" t="str">
        <f>IF(O116="Plus",$K116,IF(O116="Basis",$K116-SUM(P$8:P115),IF(O116="Breedte",$K116-SUM(P$8:P115),IF(O115="Breedte",1-SUM(P$8:P115)," "))))</f>
        <v xml:space="preserve"> </v>
      </c>
      <c r="Q116" s="57" t="str">
        <f t="shared" si="43"/>
        <v/>
      </c>
      <c r="R116" s="180">
        <f t="shared" si="44"/>
        <v>183</v>
      </c>
      <c r="S116" s="12">
        <f t="shared" si="29"/>
        <v>152</v>
      </c>
      <c r="T116" s="18">
        <f t="shared" si="30"/>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1"/>
        <v>1</v>
      </c>
      <c r="Z116" s="12">
        <f t="shared" si="32"/>
        <v>1</v>
      </c>
      <c r="AA116" s="12">
        <f t="shared" si="33"/>
        <v>1</v>
      </c>
      <c r="AB116" s="12">
        <f t="shared" si="34"/>
        <v>1</v>
      </c>
      <c r="AD116" s="12">
        <f t="shared" si="35"/>
        <v>152</v>
      </c>
      <c r="AE116" s="18">
        <f t="shared" si="36"/>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7"/>
        <v>1</v>
      </c>
      <c r="AK116" s="12">
        <f t="shared" si="38"/>
        <v>1</v>
      </c>
      <c r="AL116" s="12">
        <f t="shared" si="39"/>
        <v>1</v>
      </c>
      <c r="AM116" s="12">
        <f t="shared" si="40"/>
        <v>1</v>
      </c>
    </row>
    <row r="117" spans="1:39" ht="12" customHeight="1" x14ac:dyDescent="0.25">
      <c r="A117" s="5">
        <f t="shared" si="24"/>
        <v>0</v>
      </c>
      <c r="B117" s="5">
        <f t="shared" si="25"/>
        <v>0</v>
      </c>
      <c r="C117" s="14">
        <f t="shared" si="41"/>
        <v>151</v>
      </c>
      <c r="F117" s="242">
        <f>VLOOKUP(C117,Blad1!$A:$E,5,0)</f>
        <v>182</v>
      </c>
      <c r="G117" s="67" t="str">
        <f t="shared" si="42"/>
        <v/>
      </c>
      <c r="H117" s="4" t="str">
        <f>IF(G117="I",$K117,IF(G117="II",$K117-SUM(H$8:H116),IF(G117="III",$K117-SUM(H$8:H116),IF(G117="IV",$K117-SUM(H$8:H116),IF(G117="V",1-SUM(H$8:H116)," ")))))</f>
        <v xml:space="preserve"> </v>
      </c>
      <c r="I117" s="68" t="str">
        <f t="shared" si="26"/>
        <v/>
      </c>
      <c r="J117" s="43" t="str">
        <f>IF(I117="A",$K117,IF(I117="B",$K117-SUM(J$8:J116),IF(I117="C",$K117-SUM(J$8:J116),IF(I117="D",$K117-SUM(J$8:J116),IF(I117="E",1-SUM(J$8:J116)," ")))))</f>
        <v xml:space="preserve"> </v>
      </c>
      <c r="K117" s="1">
        <f>IF(C$4=0,0,(SUM(D$8:D117)/C$4))</f>
        <v>0</v>
      </c>
      <c r="L117" s="9" t="str">
        <f t="shared" si="27"/>
        <v xml:space="preserve"> </v>
      </c>
      <c r="M117" s="2" t="str">
        <f>IF(U117=2,K117,IF(W117=2,K117-SUM(M$8:M116),IF(X117=2,K117-SUM(M$8:M116),IF(X116=2,1-SUM(M$8:M116)," "))))</f>
        <v xml:space="preserve"> </v>
      </c>
      <c r="N117" s="1" t="str">
        <f t="shared" si="28"/>
        <v xml:space="preserve"> </v>
      </c>
      <c r="P117" s="3" t="str">
        <f>IF(O117="Plus",$K117,IF(O117="Basis",$K117-SUM(P$8:P116),IF(O117="Breedte",$K117-SUM(P$8:P116),IF(O116="Breedte",1-SUM(P$8:P116)," "))))</f>
        <v xml:space="preserve"> </v>
      </c>
      <c r="Q117" s="57" t="str">
        <f t="shared" si="43"/>
        <v/>
      </c>
      <c r="R117" s="180">
        <f t="shared" si="44"/>
        <v>182</v>
      </c>
      <c r="S117" s="12">
        <f t="shared" si="29"/>
        <v>151</v>
      </c>
      <c r="T117" s="18">
        <f t="shared" si="30"/>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1"/>
        <v>1</v>
      </c>
      <c r="Z117" s="12">
        <f t="shared" si="32"/>
        <v>1</v>
      </c>
      <c r="AA117" s="12">
        <f t="shared" si="33"/>
        <v>1</v>
      </c>
      <c r="AB117" s="12">
        <f t="shared" si="34"/>
        <v>1</v>
      </c>
      <c r="AD117" s="12">
        <f t="shared" si="35"/>
        <v>151</v>
      </c>
      <c r="AE117" s="18">
        <f t="shared" si="36"/>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7"/>
        <v>1</v>
      </c>
      <c r="AK117" s="12">
        <f t="shared" si="38"/>
        <v>1</v>
      </c>
      <c r="AL117" s="12">
        <f t="shared" si="39"/>
        <v>1</v>
      </c>
      <c r="AM117" s="12">
        <f t="shared" si="40"/>
        <v>1</v>
      </c>
    </row>
    <row r="118" spans="1:39" ht="12" customHeight="1" x14ac:dyDescent="0.25">
      <c r="A118" s="5">
        <f t="shared" si="24"/>
        <v>0</v>
      </c>
      <c r="B118" s="5">
        <f t="shared" si="25"/>
        <v>0</v>
      </c>
      <c r="C118" s="14">
        <f t="shared" si="41"/>
        <v>150</v>
      </c>
      <c r="F118" s="242">
        <f>VLOOKUP(C118,Blad1!$A:$E,5,0)</f>
        <v>182</v>
      </c>
      <c r="G118" s="67" t="str">
        <f t="shared" si="42"/>
        <v/>
      </c>
      <c r="H118" s="4" t="str">
        <f>IF(G118="I",$K118,IF(G118="II",$K118-SUM(H$8:H117),IF(G118="III",$K118-SUM(H$8:H117),IF(G118="IV",$K118-SUM(H$8:H117),IF(G118="V",1-SUM(H$8:H117)," ")))))</f>
        <v xml:space="preserve"> </v>
      </c>
      <c r="I118" s="68" t="str">
        <f t="shared" si="26"/>
        <v/>
      </c>
      <c r="J118" s="43" t="str">
        <f>IF(I118="A",$K118,IF(I118="B",$K118-SUM(J$8:J117),IF(I118="C",$K118-SUM(J$8:J117),IF(I118="D",$K118-SUM(J$8:J117),IF(I118="E",1-SUM(J$8:J117)," ")))))</f>
        <v xml:space="preserve"> </v>
      </c>
      <c r="K118" s="1">
        <f>IF(C$4=0,0,(SUM(D$8:D118)/C$4))</f>
        <v>0</v>
      </c>
      <c r="L118" s="9" t="str">
        <f t="shared" si="27"/>
        <v xml:space="preserve"> </v>
      </c>
      <c r="M118" s="2" t="str">
        <f>IF(U118=2,K118,IF(W118=2,K118-SUM(M$8:M117),IF(X118=2,K118-SUM(M$8:M117),IF(X117=2,1-SUM(M$8:M117)," "))))</f>
        <v xml:space="preserve"> </v>
      </c>
      <c r="N118" s="1" t="str">
        <f t="shared" si="28"/>
        <v xml:space="preserve"> </v>
      </c>
      <c r="P118" s="3" t="str">
        <f>IF(O118="Plus",$K118,IF(O118="Basis",$K118-SUM(P$8:P117),IF(O118="Breedte",$K118-SUM(P$8:P117),IF(O117="Breedte",1-SUM(P$8:P117)," "))))</f>
        <v xml:space="preserve"> </v>
      </c>
      <c r="Q118" s="57" t="str">
        <f t="shared" si="43"/>
        <v/>
      </c>
      <c r="R118" s="180">
        <f t="shared" si="44"/>
        <v>182</v>
      </c>
      <c r="S118" s="12">
        <f t="shared" si="29"/>
        <v>150</v>
      </c>
      <c r="T118" s="18">
        <f t="shared" si="30"/>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1"/>
        <v>1</v>
      </c>
      <c r="Z118" s="12">
        <f t="shared" si="32"/>
        <v>1</v>
      </c>
      <c r="AA118" s="12">
        <f t="shared" si="33"/>
        <v>1</v>
      </c>
      <c r="AB118" s="12">
        <f t="shared" si="34"/>
        <v>1</v>
      </c>
      <c r="AD118" s="12">
        <f t="shared" si="35"/>
        <v>150</v>
      </c>
      <c r="AE118" s="18">
        <f t="shared" si="36"/>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7"/>
        <v>1</v>
      </c>
      <c r="AK118" s="12">
        <f t="shared" si="38"/>
        <v>1</v>
      </c>
      <c r="AL118" s="12">
        <f t="shared" si="39"/>
        <v>1</v>
      </c>
      <c r="AM118" s="12">
        <f t="shared" si="40"/>
        <v>1</v>
      </c>
    </row>
    <row r="119" spans="1:39" ht="12" customHeight="1" x14ac:dyDescent="0.25">
      <c r="A119" s="5">
        <f t="shared" si="24"/>
        <v>0</v>
      </c>
      <c r="B119" s="5">
        <f t="shared" si="25"/>
        <v>0</v>
      </c>
      <c r="C119" s="14">
        <f t="shared" si="41"/>
        <v>149</v>
      </c>
      <c r="F119" s="242">
        <f>VLOOKUP(C119,Blad1!$A:$E,5,0)</f>
        <v>181</v>
      </c>
      <c r="G119" s="67" t="str">
        <f t="shared" si="42"/>
        <v/>
      </c>
      <c r="H119" s="4" t="str">
        <f>IF(G119="I",$K119,IF(G119="II",$K119-SUM(H$8:H118),IF(G119="III",$K119-SUM(H$8:H118),IF(G119="IV",$K119-SUM(H$8:H118),IF(G119="V",1-SUM(H$8:H118)," ")))))</f>
        <v xml:space="preserve"> </v>
      </c>
      <c r="I119" s="68" t="str">
        <f t="shared" si="26"/>
        <v/>
      </c>
      <c r="J119" s="43" t="str">
        <f>IF(I119="A",$K119,IF(I119="B",$K119-SUM(J$8:J118),IF(I119="C",$K119-SUM(J$8:J118),IF(I119="D",$K119-SUM(J$8:J118),IF(I119="E",1-SUM(J$8:J118)," ")))))</f>
        <v xml:space="preserve"> </v>
      </c>
      <c r="K119" s="1">
        <f>IF(C$4=0,0,(SUM(D$8:D119)/C$4))</f>
        <v>0</v>
      </c>
      <c r="L119" s="9" t="str">
        <f t="shared" si="27"/>
        <v xml:space="preserve"> </v>
      </c>
      <c r="M119" s="2" t="str">
        <f>IF(U119=2,K119,IF(W119=2,K119-SUM(M$8:M118),IF(X119=2,K119-SUM(M$8:M118),IF(X118=2,1-SUM(M$8:M118)," "))))</f>
        <v xml:space="preserve"> </v>
      </c>
      <c r="N119" s="1" t="str">
        <f t="shared" si="28"/>
        <v xml:space="preserve"> </v>
      </c>
      <c r="P119" s="3" t="str">
        <f>IF(O119="Plus",$K119,IF(O119="Basis",$K119-SUM(P$8:P118),IF(O119="Breedte",$K119-SUM(P$8:P118),IF(O118="Breedte",1-SUM(P$8:P118)," "))))</f>
        <v xml:space="preserve"> </v>
      </c>
      <c r="Q119" s="57" t="str">
        <f t="shared" si="43"/>
        <v/>
      </c>
      <c r="R119" s="180">
        <f t="shared" si="44"/>
        <v>181</v>
      </c>
      <c r="S119" s="12">
        <f t="shared" si="29"/>
        <v>149</v>
      </c>
      <c r="T119" s="18">
        <f t="shared" si="30"/>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1"/>
        <v>1</v>
      </c>
      <c r="Z119" s="12">
        <f t="shared" si="32"/>
        <v>1</v>
      </c>
      <c r="AA119" s="12">
        <f t="shared" si="33"/>
        <v>1</v>
      </c>
      <c r="AB119" s="12">
        <f t="shared" si="34"/>
        <v>1</v>
      </c>
      <c r="AD119" s="12">
        <f t="shared" si="35"/>
        <v>149</v>
      </c>
      <c r="AE119" s="18">
        <f t="shared" si="36"/>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7"/>
        <v>1</v>
      </c>
      <c r="AK119" s="12">
        <f t="shared" si="38"/>
        <v>1</v>
      </c>
      <c r="AL119" s="12">
        <f t="shared" si="39"/>
        <v>1</v>
      </c>
      <c r="AM119" s="12">
        <f t="shared" si="40"/>
        <v>1</v>
      </c>
    </row>
    <row r="120" spans="1:39" ht="12" customHeight="1" x14ac:dyDescent="0.25">
      <c r="A120" s="5">
        <f t="shared" si="24"/>
        <v>0</v>
      </c>
      <c r="B120" s="5">
        <f t="shared" si="25"/>
        <v>0</v>
      </c>
      <c r="C120" s="14">
        <f t="shared" si="41"/>
        <v>148</v>
      </c>
      <c r="F120" s="242">
        <f>VLOOKUP(C120,Blad1!$A:$E,5,0)</f>
        <v>181</v>
      </c>
      <c r="G120" s="67" t="str">
        <f t="shared" si="42"/>
        <v/>
      </c>
      <c r="H120" s="4" t="str">
        <f>IF(G120="I",$K120,IF(G120="II",$K120-SUM(H$8:H119),IF(G120="III",$K120-SUM(H$8:H119),IF(G120="IV",$K120-SUM(H$8:H119),IF(G120="V",1-SUM(H$8:H119)," ")))))</f>
        <v xml:space="preserve"> </v>
      </c>
      <c r="I120" s="68" t="str">
        <f t="shared" si="26"/>
        <v/>
      </c>
      <c r="J120" s="43" t="str">
        <f>IF(I120="A",$K120,IF(I120="B",$K120-SUM(J$8:J119),IF(I120="C",$K120-SUM(J$8:J119),IF(I120="D",$K120-SUM(J$8:J119),IF(I120="E",1-SUM(J$8:J119)," ")))))</f>
        <v xml:space="preserve"> </v>
      </c>
      <c r="K120" s="1">
        <f>IF(C$4=0,0,(SUM(D$8:D120)/C$4))</f>
        <v>0</v>
      </c>
      <c r="L120" s="9" t="str">
        <f t="shared" si="27"/>
        <v xml:space="preserve"> </v>
      </c>
      <c r="M120" s="2" t="str">
        <f>IF(U120=2,K120,IF(W120=2,K120-SUM(M$8:M119),IF(X120=2,K120-SUM(M$8:M119),IF(X119=2,1-SUM(M$8:M119)," "))))</f>
        <v xml:space="preserve"> </v>
      </c>
      <c r="N120" s="1" t="str">
        <f t="shared" si="28"/>
        <v xml:space="preserve"> </v>
      </c>
      <c r="P120" s="3" t="str">
        <f>IF(O120="Plus",$K120,IF(O120="Basis",$K120-SUM(P$8:P119),IF(O120="Breedte",$K120-SUM(P$8:P119),IF(O119="Breedte",1-SUM(P$8:P119)," "))))</f>
        <v xml:space="preserve"> </v>
      </c>
      <c r="Q120" s="57" t="str">
        <f t="shared" si="43"/>
        <v/>
      </c>
      <c r="R120" s="180">
        <f t="shared" si="44"/>
        <v>181</v>
      </c>
      <c r="S120" s="12">
        <f t="shared" si="29"/>
        <v>148</v>
      </c>
      <c r="T120" s="18">
        <f t="shared" si="30"/>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1"/>
        <v>1</v>
      </c>
      <c r="Z120" s="12">
        <f t="shared" si="32"/>
        <v>1</v>
      </c>
      <c r="AA120" s="12">
        <f t="shared" si="33"/>
        <v>1</v>
      </c>
      <c r="AB120" s="12">
        <f t="shared" si="34"/>
        <v>1</v>
      </c>
      <c r="AD120" s="12">
        <f t="shared" si="35"/>
        <v>148</v>
      </c>
      <c r="AE120" s="18">
        <f t="shared" si="36"/>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7"/>
        <v>1</v>
      </c>
      <c r="AK120" s="12">
        <f t="shared" si="38"/>
        <v>1</v>
      </c>
      <c r="AL120" s="12">
        <f t="shared" si="39"/>
        <v>1</v>
      </c>
      <c r="AM120" s="12">
        <f t="shared" si="40"/>
        <v>1</v>
      </c>
    </row>
    <row r="121" spans="1:39" ht="12" customHeight="1" x14ac:dyDescent="0.25">
      <c r="A121" s="5">
        <f t="shared" si="24"/>
        <v>0</v>
      </c>
      <c r="B121" s="5">
        <f t="shared" si="25"/>
        <v>0</v>
      </c>
      <c r="C121" s="14">
        <f t="shared" si="41"/>
        <v>147</v>
      </c>
      <c r="F121" s="242">
        <f>VLOOKUP(C121,Blad1!$A:$E,5,0)</f>
        <v>180</v>
      </c>
      <c r="G121" s="67" t="str">
        <f t="shared" si="42"/>
        <v/>
      </c>
      <c r="H121" s="4" t="str">
        <f>IF(G121="I",$K121,IF(G121="II",$K121-SUM(H$8:H120),IF(G121="III",$K121-SUM(H$8:H120),IF(G121="IV",$K121-SUM(H$8:H120),IF(G121="V",1-SUM(H$8:H120)," ")))))</f>
        <v xml:space="preserve"> </v>
      </c>
      <c r="I121" s="68" t="str">
        <f t="shared" si="26"/>
        <v/>
      </c>
      <c r="J121" s="43" t="str">
        <f>IF(I121="A",$K121,IF(I121="B",$K121-SUM(J$8:J120),IF(I121="C",$K121-SUM(J$8:J120),IF(I121="D",$K121-SUM(J$8:J120),IF(I121="E",1-SUM(J$8:J120)," ")))))</f>
        <v xml:space="preserve"> </v>
      </c>
      <c r="K121" s="1">
        <f>IF(C$4=0,0,(SUM(D$8:D121)/C$4))</f>
        <v>0</v>
      </c>
      <c r="L121" s="9" t="str">
        <f t="shared" si="27"/>
        <v xml:space="preserve"> </v>
      </c>
      <c r="M121" s="2" t="str">
        <f>IF(U121=2,K121,IF(W121=2,K121-SUM(M$8:M120),IF(X121=2,K121-SUM(M$8:M120),IF(X120=2,1-SUM(M$8:M120)," "))))</f>
        <v xml:space="preserve"> </v>
      </c>
      <c r="N121" s="1" t="str">
        <f t="shared" si="28"/>
        <v xml:space="preserve"> </v>
      </c>
      <c r="P121" s="3" t="str">
        <f>IF(O121="Plus",$K121,IF(O121="Basis",$K121-SUM(P$8:P120),IF(O121="Breedte",$K121-SUM(P$8:P120),IF(O120="Breedte",1-SUM(P$8:P120)," "))))</f>
        <v xml:space="preserve"> </v>
      </c>
      <c r="Q121" s="57" t="str">
        <f t="shared" si="43"/>
        <v/>
      </c>
      <c r="R121" s="180">
        <f t="shared" si="44"/>
        <v>180</v>
      </c>
      <c r="S121" s="12">
        <f t="shared" si="29"/>
        <v>147</v>
      </c>
      <c r="T121" s="18">
        <f t="shared" si="30"/>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1"/>
        <v>1</v>
      </c>
      <c r="Z121" s="12">
        <f t="shared" si="32"/>
        <v>1</v>
      </c>
      <c r="AA121" s="12">
        <f t="shared" si="33"/>
        <v>1</v>
      </c>
      <c r="AB121" s="12">
        <f t="shared" si="34"/>
        <v>1</v>
      </c>
      <c r="AD121" s="12">
        <f t="shared" si="35"/>
        <v>147</v>
      </c>
      <c r="AE121" s="18">
        <f t="shared" si="36"/>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7"/>
        <v>1</v>
      </c>
      <c r="AK121" s="12">
        <f t="shared" si="38"/>
        <v>1</v>
      </c>
      <c r="AL121" s="12">
        <f t="shared" si="39"/>
        <v>1</v>
      </c>
      <c r="AM121" s="12">
        <f t="shared" si="40"/>
        <v>1</v>
      </c>
    </row>
    <row r="122" spans="1:39" ht="12" customHeight="1" x14ac:dyDescent="0.25">
      <c r="A122" s="5">
        <f t="shared" si="24"/>
        <v>0</v>
      </c>
      <c r="B122" s="5">
        <f t="shared" si="25"/>
        <v>0</v>
      </c>
      <c r="C122" s="14">
        <f t="shared" si="41"/>
        <v>146</v>
      </c>
      <c r="F122" s="242">
        <f>VLOOKUP(C122,Blad1!$A:$E,5,0)</f>
        <v>180</v>
      </c>
      <c r="G122" s="67" t="str">
        <f t="shared" si="42"/>
        <v/>
      </c>
      <c r="H122" s="4" t="str">
        <f>IF(G122="I",$K122,IF(G122="II",$K122-SUM(H$8:H121),IF(G122="III",$K122-SUM(H$8:H121),IF(G122="IV",$K122-SUM(H$8:H121),IF(G122="V",1-SUM(H$8:H121)," ")))))</f>
        <v xml:space="preserve"> </v>
      </c>
      <c r="I122" s="68" t="str">
        <f t="shared" si="26"/>
        <v/>
      </c>
      <c r="J122" s="43" t="str">
        <f>IF(I122="A",$K122,IF(I122="B",$K122-SUM(J$8:J121),IF(I122="C",$K122-SUM(J$8:J121),IF(I122="D",$K122-SUM(J$8:J121),IF(I122="E",1-SUM(J$8:J121)," ")))))</f>
        <v xml:space="preserve"> </v>
      </c>
      <c r="K122" s="1">
        <f>IF(C$4=0,0,(SUM(D$8:D122)/C$4))</f>
        <v>0</v>
      </c>
      <c r="L122" s="9" t="str">
        <f t="shared" si="27"/>
        <v xml:space="preserve"> </v>
      </c>
      <c r="M122" s="2" t="str">
        <f>IF(U122=2,K122,IF(W122=2,K122-SUM(M$8:M121),IF(X122=2,K122-SUM(M$8:M121),IF(X121=2,1-SUM(M$8:M121)," "))))</f>
        <v xml:space="preserve"> </v>
      </c>
      <c r="N122" s="1" t="str">
        <f t="shared" si="28"/>
        <v xml:space="preserve"> </v>
      </c>
      <c r="P122" s="3" t="str">
        <f>IF(O122="Plus",$K122,IF(O122="Basis",$K122-SUM(P$8:P121),IF(O122="Breedte",$K122-SUM(P$8:P121),IF(O121="Breedte",1-SUM(P$8:P121)," "))))</f>
        <v xml:space="preserve"> </v>
      </c>
      <c r="Q122" s="57" t="str">
        <f t="shared" si="43"/>
        <v/>
      </c>
      <c r="R122" s="180">
        <f t="shared" si="44"/>
        <v>180</v>
      </c>
      <c r="S122" s="12">
        <f t="shared" si="29"/>
        <v>146</v>
      </c>
      <c r="T122" s="18">
        <f t="shared" si="30"/>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1"/>
        <v>1</v>
      </c>
      <c r="Z122" s="12">
        <f t="shared" si="32"/>
        <v>1</v>
      </c>
      <c r="AA122" s="12">
        <f t="shared" si="33"/>
        <v>1</v>
      </c>
      <c r="AB122" s="12">
        <f t="shared" si="34"/>
        <v>1</v>
      </c>
      <c r="AD122" s="12">
        <f t="shared" si="35"/>
        <v>146</v>
      </c>
      <c r="AE122" s="18">
        <f t="shared" si="36"/>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7"/>
        <v>1</v>
      </c>
      <c r="AK122" s="12">
        <f t="shared" si="38"/>
        <v>1</v>
      </c>
      <c r="AL122" s="12">
        <f t="shared" si="39"/>
        <v>1</v>
      </c>
      <c r="AM122" s="12">
        <f t="shared" si="40"/>
        <v>1</v>
      </c>
    </row>
    <row r="123" spans="1:39" ht="12" customHeight="1" x14ac:dyDescent="0.25">
      <c r="A123" s="5">
        <f t="shared" si="24"/>
        <v>0</v>
      </c>
      <c r="B123" s="5">
        <f t="shared" si="25"/>
        <v>0</v>
      </c>
      <c r="C123" s="14">
        <f t="shared" si="41"/>
        <v>145</v>
      </c>
      <c r="F123" s="242">
        <f>VLOOKUP(C123,Blad1!$A:$E,5,0)</f>
        <v>179</v>
      </c>
      <c r="G123" s="67" t="str">
        <f t="shared" si="42"/>
        <v/>
      </c>
      <c r="H123" s="4" t="str">
        <f>IF(G123="I",$K123,IF(G123="II",$K123-SUM(H$8:H122),IF(G123="III",$K123-SUM(H$8:H122),IF(G123="IV",$K123-SUM(H$8:H122),IF(G123="V",1-SUM(H$8:H122)," ")))))</f>
        <v xml:space="preserve"> </v>
      </c>
      <c r="I123" s="68" t="str">
        <f t="shared" si="26"/>
        <v/>
      </c>
      <c r="J123" s="43" t="str">
        <f>IF(I123="A",$K123,IF(I123="B",$K123-SUM(J$8:J122),IF(I123="C",$K123-SUM(J$8:J122),IF(I123="D",$K123-SUM(J$8:J122),IF(I123="E",1-SUM(J$8:J122)," ")))))</f>
        <v xml:space="preserve"> </v>
      </c>
      <c r="K123" s="1">
        <f>IF(C$4=0,0,(SUM(D$8:D123)/C$4))</f>
        <v>0</v>
      </c>
      <c r="L123" s="9" t="str">
        <f t="shared" si="27"/>
        <v xml:space="preserve"> </v>
      </c>
      <c r="M123" s="2" t="str">
        <f>IF(U123=2,K123,IF(W123=2,K123-SUM(M$8:M122),IF(X123=2,K123-SUM(M$8:M122),IF(X122=2,1-SUM(M$8:M122)," "))))</f>
        <v xml:space="preserve"> </v>
      </c>
      <c r="N123" s="1" t="str">
        <f t="shared" si="28"/>
        <v xml:space="preserve"> </v>
      </c>
      <c r="P123" s="3" t="str">
        <f>IF(O123="Plus",$K123,IF(O123="Basis",$K123-SUM(P$8:P122),IF(O123="Breedte",$K123-SUM(P$8:P122),IF(O122="Breedte",1-SUM(P$8:P122)," "))))</f>
        <v xml:space="preserve"> </v>
      </c>
      <c r="Q123" s="57" t="str">
        <f t="shared" si="43"/>
        <v/>
      </c>
      <c r="R123" s="180">
        <f t="shared" si="44"/>
        <v>179</v>
      </c>
      <c r="S123" s="12">
        <f t="shared" si="29"/>
        <v>145</v>
      </c>
      <c r="T123" s="18">
        <f t="shared" si="30"/>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1"/>
        <v>1</v>
      </c>
      <c r="Z123" s="12">
        <f t="shared" si="32"/>
        <v>1</v>
      </c>
      <c r="AA123" s="12">
        <f t="shared" si="33"/>
        <v>1</v>
      </c>
      <c r="AB123" s="12">
        <f t="shared" si="34"/>
        <v>1</v>
      </c>
      <c r="AD123" s="12">
        <f t="shared" si="35"/>
        <v>145</v>
      </c>
      <c r="AE123" s="18">
        <f t="shared" si="36"/>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7"/>
        <v>1</v>
      </c>
      <c r="AK123" s="12">
        <f t="shared" si="38"/>
        <v>1</v>
      </c>
      <c r="AL123" s="12">
        <f t="shared" si="39"/>
        <v>1</v>
      </c>
      <c r="AM123" s="12">
        <f t="shared" si="40"/>
        <v>1</v>
      </c>
    </row>
    <row r="124" spans="1:39" ht="12" customHeight="1" x14ac:dyDescent="0.25">
      <c r="A124" s="5">
        <f t="shared" si="24"/>
        <v>0</v>
      </c>
      <c r="B124" s="5">
        <f t="shared" si="25"/>
        <v>0</v>
      </c>
      <c r="C124" s="14">
        <f t="shared" si="41"/>
        <v>144</v>
      </c>
      <c r="F124" s="242">
        <f>VLOOKUP(C124,Blad1!$A:$E,5,0)</f>
        <v>179</v>
      </c>
      <c r="G124" s="67" t="str">
        <f t="shared" si="42"/>
        <v/>
      </c>
      <c r="H124" s="4" t="str">
        <f>IF(G124="I",$K124,IF(G124="II",$K124-SUM(H$8:H123),IF(G124="III",$K124-SUM(H$8:H123),IF(G124="IV",$K124-SUM(H$8:H123),IF(G124="V",1-SUM(H$8:H123)," ")))))</f>
        <v xml:space="preserve"> </v>
      </c>
      <c r="I124" s="68" t="str">
        <f t="shared" si="26"/>
        <v/>
      </c>
      <c r="J124" s="43" t="str">
        <f>IF(I124="A",$K124,IF(I124="B",$K124-SUM(J$8:J123),IF(I124="C",$K124-SUM(J$8:J123),IF(I124="D",$K124-SUM(J$8:J123),IF(I124="E",1-SUM(J$8:J123)," ")))))</f>
        <v xml:space="preserve"> </v>
      </c>
      <c r="K124" s="1">
        <f>IF(C$4=0,0,(SUM(D$8:D124)/C$4))</f>
        <v>0</v>
      </c>
      <c r="L124" s="9" t="str">
        <f t="shared" si="27"/>
        <v xml:space="preserve"> </v>
      </c>
      <c r="M124" s="2" t="str">
        <f>IF(U124=2,K124,IF(W124=2,K124-SUM(M$8:M123),IF(X124=2,K124-SUM(M$8:M123),IF(X123=2,1-SUM(M$8:M123)," "))))</f>
        <v xml:space="preserve"> </v>
      </c>
      <c r="N124" s="1" t="str">
        <f t="shared" si="28"/>
        <v xml:space="preserve"> </v>
      </c>
      <c r="P124" s="3" t="str">
        <f>IF(O124="Plus",$K124,IF(O124="Basis",$K124-SUM(P$8:P123),IF(O124="Breedte",$K124-SUM(P$8:P123),IF(O123="Breedte",1-SUM(P$8:P123)," "))))</f>
        <v xml:space="preserve"> </v>
      </c>
      <c r="Q124" s="57" t="str">
        <f t="shared" si="43"/>
        <v/>
      </c>
      <c r="R124" s="180">
        <f t="shared" si="44"/>
        <v>179</v>
      </c>
      <c r="S124" s="12">
        <f t="shared" si="29"/>
        <v>144</v>
      </c>
      <c r="T124" s="18">
        <f t="shared" si="30"/>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1"/>
        <v>1</v>
      </c>
      <c r="Z124" s="12">
        <f t="shared" si="32"/>
        <v>1</v>
      </c>
      <c r="AA124" s="12">
        <f t="shared" si="33"/>
        <v>1</v>
      </c>
      <c r="AB124" s="12">
        <f t="shared" si="34"/>
        <v>1</v>
      </c>
      <c r="AD124" s="12">
        <f t="shared" si="35"/>
        <v>144</v>
      </c>
      <c r="AE124" s="18">
        <f t="shared" si="36"/>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7"/>
        <v>1</v>
      </c>
      <c r="AK124" s="12">
        <f t="shared" si="38"/>
        <v>1</v>
      </c>
      <c r="AL124" s="12">
        <f t="shared" si="39"/>
        <v>1</v>
      </c>
      <c r="AM124" s="12">
        <f t="shared" si="40"/>
        <v>1</v>
      </c>
    </row>
    <row r="125" spans="1:39" ht="12" customHeight="1" x14ac:dyDescent="0.25">
      <c r="A125" s="5">
        <f t="shared" si="24"/>
        <v>0</v>
      </c>
      <c r="B125" s="5">
        <f t="shared" si="25"/>
        <v>0</v>
      </c>
      <c r="C125" s="14">
        <f t="shared" si="41"/>
        <v>143</v>
      </c>
      <c r="F125" s="242">
        <f>VLOOKUP(C125,Blad1!$A:$E,5,0)</f>
        <v>178</v>
      </c>
      <c r="G125" s="67" t="str">
        <f t="shared" si="42"/>
        <v/>
      </c>
      <c r="H125" s="4" t="str">
        <f>IF(G125="I",$K125,IF(G125="II",$K125-SUM(H$8:H124),IF(G125="III",$K125-SUM(H$8:H124),IF(G125="IV",$K125-SUM(H$8:H124),IF(G125="V",1-SUM(H$8:H124)," ")))))</f>
        <v xml:space="preserve"> </v>
      </c>
      <c r="I125" s="68" t="str">
        <f t="shared" si="26"/>
        <v/>
      </c>
      <c r="J125" s="43" t="str">
        <f>IF(I125="A",$K125,IF(I125="B",$K125-SUM(J$8:J124),IF(I125="C",$K125-SUM(J$8:J124),IF(I125="D",$K125-SUM(J$8:J124),IF(I125="E",1-SUM(J$8:J124)," ")))))</f>
        <v xml:space="preserve"> </v>
      </c>
      <c r="K125" s="1">
        <f>IF(C$4=0,0,(SUM(D$8:D125)/C$4))</f>
        <v>0</v>
      </c>
      <c r="L125" s="9" t="str">
        <f t="shared" si="27"/>
        <v xml:space="preserve"> </v>
      </c>
      <c r="M125" s="2" t="str">
        <f>IF(U125=2,K125,IF(W125=2,K125-SUM(M$8:M124),IF(X125=2,K125-SUM(M$8:M124),IF(X124=2,1-SUM(M$8:M124)," "))))</f>
        <v xml:space="preserve"> </v>
      </c>
      <c r="N125" s="1" t="str">
        <f t="shared" si="28"/>
        <v xml:space="preserve"> </v>
      </c>
      <c r="P125" s="3" t="str">
        <f>IF(O125="Plus",$K125,IF(O125="Basis",$K125-SUM(P$8:P124),IF(O125="Breedte",$K125-SUM(P$8:P124),IF(O124="Breedte",1-SUM(P$8:P124)," "))))</f>
        <v xml:space="preserve"> </v>
      </c>
      <c r="Q125" s="57" t="str">
        <f t="shared" si="43"/>
        <v/>
      </c>
      <c r="R125" s="180">
        <f t="shared" si="44"/>
        <v>178</v>
      </c>
      <c r="S125" s="12">
        <f t="shared" si="29"/>
        <v>143</v>
      </c>
      <c r="T125" s="18">
        <f t="shared" si="30"/>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1"/>
        <v>1</v>
      </c>
      <c r="Z125" s="12">
        <f t="shared" si="32"/>
        <v>1</v>
      </c>
      <c r="AA125" s="12">
        <f t="shared" si="33"/>
        <v>1</v>
      </c>
      <c r="AB125" s="12">
        <f t="shared" si="34"/>
        <v>1</v>
      </c>
      <c r="AD125" s="12">
        <f t="shared" si="35"/>
        <v>143</v>
      </c>
      <c r="AE125" s="18">
        <f t="shared" si="36"/>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7"/>
        <v>1</v>
      </c>
      <c r="AK125" s="12">
        <f t="shared" si="38"/>
        <v>1</v>
      </c>
      <c r="AL125" s="12">
        <f t="shared" si="39"/>
        <v>1</v>
      </c>
      <c r="AM125" s="12">
        <f t="shared" si="40"/>
        <v>1</v>
      </c>
    </row>
    <row r="126" spans="1:39" ht="12" customHeight="1" x14ac:dyDescent="0.25">
      <c r="A126" s="5">
        <f t="shared" si="24"/>
        <v>0</v>
      </c>
      <c r="B126" s="5">
        <f t="shared" si="25"/>
        <v>0</v>
      </c>
      <c r="C126" s="14">
        <f t="shared" si="41"/>
        <v>142</v>
      </c>
      <c r="F126" s="242">
        <f>VLOOKUP(C126,Blad1!$A:$E,5,0)</f>
        <v>177</v>
      </c>
      <c r="G126" s="67" t="str">
        <f t="shared" si="42"/>
        <v/>
      </c>
      <c r="H126" s="4" t="str">
        <f>IF(G126="I",$K126,IF(G126="II",$K126-SUM(H$8:H125),IF(G126="III",$K126-SUM(H$8:H125),IF(G126="IV",$K126-SUM(H$8:H125),IF(G126="V",1-SUM(H$8:H125)," ")))))</f>
        <v xml:space="preserve"> </v>
      </c>
      <c r="I126" s="68" t="str">
        <f t="shared" si="26"/>
        <v/>
      </c>
      <c r="J126" s="43" t="str">
        <f>IF(I126="A",$K126,IF(I126="B",$K126-SUM(J$8:J125),IF(I126="C",$K126-SUM(J$8:J125),IF(I126="D",$K126-SUM(J$8:J125),IF(I126="E",1-SUM(J$8:J125)," ")))))</f>
        <v xml:space="preserve"> </v>
      </c>
      <c r="K126" s="1">
        <f>IF(C$4=0,0,(SUM(D$8:D126)/C$4))</f>
        <v>0</v>
      </c>
      <c r="L126" s="9" t="str">
        <f t="shared" si="27"/>
        <v xml:space="preserve"> </v>
      </c>
      <c r="M126" s="2" t="str">
        <f>IF(U126=2,K126,IF(W126=2,K126-SUM(M$8:M125),IF(X126=2,K126-SUM(M$8:M125),IF(X125=2,1-SUM(M$8:M125)," "))))</f>
        <v xml:space="preserve"> </v>
      </c>
      <c r="N126" s="1" t="str">
        <f t="shared" si="28"/>
        <v xml:space="preserve"> </v>
      </c>
      <c r="P126" s="3" t="str">
        <f>IF(O126="Plus",$K126,IF(O126="Basis",$K126-SUM(P$8:P125),IF(O126="Breedte",$K126-SUM(P$8:P125),IF(O125="Breedte",1-SUM(P$8:P125)," "))))</f>
        <v xml:space="preserve"> </v>
      </c>
      <c r="Q126" s="57" t="str">
        <f t="shared" si="43"/>
        <v/>
      </c>
      <c r="R126" s="180">
        <f t="shared" si="44"/>
        <v>177</v>
      </c>
      <c r="S126" s="12">
        <f t="shared" si="29"/>
        <v>142</v>
      </c>
      <c r="T126" s="18">
        <f t="shared" si="30"/>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1"/>
        <v>1</v>
      </c>
      <c r="Z126" s="12">
        <f t="shared" si="32"/>
        <v>1</v>
      </c>
      <c r="AA126" s="12">
        <f t="shared" si="33"/>
        <v>1</v>
      </c>
      <c r="AB126" s="12">
        <f t="shared" si="34"/>
        <v>1</v>
      </c>
      <c r="AD126" s="12">
        <f t="shared" si="35"/>
        <v>142</v>
      </c>
      <c r="AE126" s="18">
        <f t="shared" si="36"/>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7"/>
        <v>1</v>
      </c>
      <c r="AK126" s="12">
        <f t="shared" si="38"/>
        <v>1</v>
      </c>
      <c r="AL126" s="12">
        <f t="shared" si="39"/>
        <v>1</v>
      </c>
      <c r="AM126" s="12">
        <f t="shared" si="40"/>
        <v>1</v>
      </c>
    </row>
    <row r="127" spans="1:39" ht="12" customHeight="1" x14ac:dyDescent="0.25">
      <c r="A127" s="5">
        <f t="shared" si="24"/>
        <v>0</v>
      </c>
      <c r="B127" s="5">
        <f t="shared" si="25"/>
        <v>0</v>
      </c>
      <c r="C127" s="14">
        <f t="shared" si="41"/>
        <v>141</v>
      </c>
      <c r="F127" s="242">
        <f>VLOOKUP(C127,Blad1!$A:$E,5,0)</f>
        <v>177</v>
      </c>
      <c r="G127" s="67" t="str">
        <f t="shared" si="42"/>
        <v/>
      </c>
      <c r="H127" s="4" t="str">
        <f>IF(G127="I",$K127,IF(G127="II",$K127-SUM(H$8:H126),IF(G127="III",$K127-SUM(H$8:H126),IF(G127="IV",$K127-SUM(H$8:H126),IF(G127="V",1-SUM(H$8:H126)," ")))))</f>
        <v xml:space="preserve"> </v>
      </c>
      <c r="I127" s="68" t="str">
        <f t="shared" si="26"/>
        <v/>
      </c>
      <c r="J127" s="43" t="str">
        <f>IF(I127="A",$K127,IF(I127="B",$K127-SUM(J$8:J126),IF(I127="C",$K127-SUM(J$8:J126),IF(I127="D",$K127-SUM(J$8:J126),IF(I127="E",1-SUM(J$8:J126)," ")))))</f>
        <v xml:space="preserve"> </v>
      </c>
      <c r="K127" s="1">
        <f>IF(C$4=0,0,(SUM(D$8:D127)/C$4))</f>
        <v>0</v>
      </c>
      <c r="L127" s="9" t="str">
        <f t="shared" si="27"/>
        <v xml:space="preserve"> </v>
      </c>
      <c r="M127" s="2" t="str">
        <f>IF(U127=2,K127,IF(W127=2,K127-SUM(M$8:M126),IF(X127=2,K127-SUM(M$8:M126),IF(X126=2,1-SUM(M$8:M126)," "))))</f>
        <v xml:space="preserve"> </v>
      </c>
      <c r="N127" s="1" t="str">
        <f t="shared" si="28"/>
        <v xml:space="preserve"> </v>
      </c>
      <c r="P127" s="3" t="str">
        <f>IF(O127="Plus",$K127,IF(O127="Basis",$K127-SUM(P$8:P126),IF(O127="Breedte",$K127-SUM(P$8:P126),IF(O126="Breedte",1-SUM(P$8:P126)," "))))</f>
        <v xml:space="preserve"> </v>
      </c>
      <c r="Q127" s="57" t="str">
        <f t="shared" si="43"/>
        <v/>
      </c>
      <c r="R127" s="180">
        <f t="shared" si="44"/>
        <v>177</v>
      </c>
      <c r="S127" s="12">
        <f t="shared" si="29"/>
        <v>141</v>
      </c>
      <c r="T127" s="18">
        <f t="shared" si="30"/>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1"/>
        <v>1</v>
      </c>
      <c r="Z127" s="12">
        <f t="shared" si="32"/>
        <v>1</v>
      </c>
      <c r="AA127" s="12">
        <f t="shared" si="33"/>
        <v>1</v>
      </c>
      <c r="AB127" s="12">
        <f t="shared" si="34"/>
        <v>1</v>
      </c>
      <c r="AD127" s="12">
        <f t="shared" si="35"/>
        <v>141</v>
      </c>
      <c r="AE127" s="18">
        <f t="shared" si="36"/>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7"/>
        <v>1</v>
      </c>
      <c r="AK127" s="12">
        <f t="shared" si="38"/>
        <v>1</v>
      </c>
      <c r="AL127" s="12">
        <f t="shared" si="39"/>
        <v>1</v>
      </c>
      <c r="AM127" s="12">
        <f t="shared" si="40"/>
        <v>1</v>
      </c>
    </row>
    <row r="128" spans="1:39" ht="12" customHeight="1" x14ac:dyDescent="0.25">
      <c r="A128" s="5">
        <f t="shared" si="24"/>
        <v>0</v>
      </c>
      <c r="B128" s="5">
        <f t="shared" si="25"/>
        <v>0</v>
      </c>
      <c r="C128" s="14">
        <f t="shared" si="41"/>
        <v>140</v>
      </c>
      <c r="F128" s="242">
        <f>VLOOKUP(C128,Blad1!$A:$E,5,0)</f>
        <v>176</v>
      </c>
      <c r="G128" s="67" t="str">
        <f t="shared" si="42"/>
        <v/>
      </c>
      <c r="H128" s="4" t="str">
        <f>IF(G128="I",$K128,IF(G128="II",$K128-SUM(H$8:H127),IF(G128="III",$K128-SUM(H$8:H127),IF(G128="IV",$K128-SUM(H$8:H127),IF(G128="V",1-SUM(H$8:H127)," ")))))</f>
        <v xml:space="preserve"> </v>
      </c>
      <c r="I128" s="68" t="str">
        <f t="shared" si="26"/>
        <v/>
      </c>
      <c r="J128" s="43" t="str">
        <f>IF(I128="A",$K128,IF(I128="B",$K128-SUM(J$8:J127),IF(I128="C",$K128-SUM(J$8:J127),IF(I128="D",$K128-SUM(J$8:J127),IF(I128="E",1-SUM(J$8:J127)," ")))))</f>
        <v xml:space="preserve"> </v>
      </c>
      <c r="K128" s="1">
        <f>IF(C$4=0,0,(SUM(D$8:D128)/C$4))</f>
        <v>0</v>
      </c>
      <c r="L128" s="9" t="str">
        <f t="shared" si="27"/>
        <v xml:space="preserve"> </v>
      </c>
      <c r="M128" s="2" t="str">
        <f>IF(U128=2,K128,IF(W128=2,K128-SUM(M$8:M127),IF(X128=2,K128-SUM(M$8:M127),IF(X127=2,1-SUM(M$8:M127)," "))))</f>
        <v xml:space="preserve"> </v>
      </c>
      <c r="N128" s="1" t="str">
        <f t="shared" si="28"/>
        <v xml:space="preserve"> </v>
      </c>
      <c r="P128" s="3" t="str">
        <f>IF(O128="Plus",$K128,IF(O128="Basis",$K128-SUM(P$8:P127),IF(O128="Breedte",$K128-SUM(P$8:P127),IF(O127="Breedte",1-SUM(P$8:P127)," "))))</f>
        <v xml:space="preserve"> </v>
      </c>
      <c r="Q128" s="57" t="str">
        <f t="shared" si="43"/>
        <v/>
      </c>
      <c r="R128" s="180">
        <f t="shared" si="44"/>
        <v>176</v>
      </c>
      <c r="S128" s="12">
        <f t="shared" si="29"/>
        <v>140</v>
      </c>
      <c r="T128" s="18">
        <f t="shared" si="30"/>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1"/>
        <v>1</v>
      </c>
      <c r="Z128" s="12">
        <f t="shared" si="32"/>
        <v>1</v>
      </c>
      <c r="AA128" s="12">
        <f t="shared" si="33"/>
        <v>1</v>
      </c>
      <c r="AB128" s="12">
        <f t="shared" si="34"/>
        <v>1</v>
      </c>
      <c r="AD128" s="12">
        <f t="shared" si="35"/>
        <v>140</v>
      </c>
      <c r="AE128" s="18">
        <f t="shared" si="36"/>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7"/>
        <v>1</v>
      </c>
      <c r="AK128" s="12">
        <f t="shared" si="38"/>
        <v>1</v>
      </c>
      <c r="AL128" s="12">
        <f t="shared" si="39"/>
        <v>1</v>
      </c>
      <c r="AM128" s="12">
        <f t="shared" si="40"/>
        <v>1</v>
      </c>
    </row>
    <row r="129" spans="1:39" ht="12" customHeight="1" x14ac:dyDescent="0.25">
      <c r="A129" s="5">
        <f t="shared" si="24"/>
        <v>0</v>
      </c>
      <c r="B129" s="5">
        <f t="shared" si="25"/>
        <v>0</v>
      </c>
      <c r="C129" s="14">
        <f t="shared" si="41"/>
        <v>139</v>
      </c>
      <c r="F129" s="242">
        <f>VLOOKUP(C129,Blad1!$A:$E,5,0)</f>
        <v>176</v>
      </c>
      <c r="G129" s="67" t="str">
        <f t="shared" si="42"/>
        <v/>
      </c>
      <c r="H129" s="4" t="str">
        <f>IF(G129="I",$K129,IF(G129="II",$K129-SUM(H$8:H128),IF(G129="III",$K129-SUM(H$8:H128),IF(G129="IV",$K129-SUM(H$8:H128),IF(G129="V",1-SUM(H$8:H128)," ")))))</f>
        <v xml:space="preserve"> </v>
      </c>
      <c r="I129" s="68" t="str">
        <f t="shared" si="26"/>
        <v/>
      </c>
      <c r="J129" s="43" t="str">
        <f>IF(I129="A",$K129,IF(I129="B",$K129-SUM(J$8:J128),IF(I129="C",$K129-SUM(J$8:J128),IF(I129="D",$K129-SUM(J$8:J128),IF(I129="E",1-SUM(J$8:J128)," ")))))</f>
        <v xml:space="preserve"> </v>
      </c>
      <c r="K129" s="1">
        <f>IF(C$4=0,0,(SUM(D$8:D129)/C$4))</f>
        <v>0</v>
      </c>
      <c r="L129" s="9" t="str">
        <f t="shared" si="27"/>
        <v xml:space="preserve"> </v>
      </c>
      <c r="M129" s="2" t="str">
        <f>IF(U129=2,K129,IF(W129=2,K129-SUM(M$8:M128),IF(X129=2,K129-SUM(M$8:M128),IF(X128=2,1-SUM(M$8:M128)," "))))</f>
        <v xml:space="preserve"> </v>
      </c>
      <c r="N129" s="1" t="str">
        <f t="shared" si="28"/>
        <v xml:space="preserve"> </v>
      </c>
      <c r="P129" s="3" t="str">
        <f>IF(O129="Plus",$K129,IF(O129="Basis",$K129-SUM(P$8:P128),IF(O129="Breedte",$K129-SUM(P$8:P128),IF(O128="Breedte",1-SUM(P$8:P128)," "))))</f>
        <v xml:space="preserve"> </v>
      </c>
      <c r="Q129" s="57" t="str">
        <f t="shared" si="43"/>
        <v/>
      </c>
      <c r="R129" s="180">
        <f t="shared" si="44"/>
        <v>176</v>
      </c>
      <c r="S129" s="12">
        <f t="shared" si="29"/>
        <v>139</v>
      </c>
      <c r="T129" s="18">
        <f t="shared" si="30"/>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1"/>
        <v>1</v>
      </c>
      <c r="Z129" s="12">
        <f t="shared" si="32"/>
        <v>1</v>
      </c>
      <c r="AA129" s="12">
        <f t="shared" si="33"/>
        <v>1</v>
      </c>
      <c r="AB129" s="12">
        <f t="shared" si="34"/>
        <v>1</v>
      </c>
      <c r="AD129" s="12">
        <f t="shared" si="35"/>
        <v>139</v>
      </c>
      <c r="AE129" s="18">
        <f t="shared" si="36"/>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7"/>
        <v>1</v>
      </c>
      <c r="AK129" s="12">
        <f t="shared" si="38"/>
        <v>1</v>
      </c>
      <c r="AL129" s="12">
        <f t="shared" si="39"/>
        <v>1</v>
      </c>
      <c r="AM129" s="12">
        <f t="shared" si="40"/>
        <v>1</v>
      </c>
    </row>
    <row r="130" spans="1:39" ht="12" customHeight="1" x14ac:dyDescent="0.25">
      <c r="A130" s="5">
        <f t="shared" si="24"/>
        <v>0</v>
      </c>
      <c r="B130" s="5">
        <f t="shared" si="25"/>
        <v>0</v>
      </c>
      <c r="C130" s="14">
        <f t="shared" si="41"/>
        <v>138</v>
      </c>
      <c r="F130" s="242">
        <f>VLOOKUP(C130,Blad1!$A:$E,5,0)</f>
        <v>175</v>
      </c>
      <c r="G130" s="67" t="str">
        <f t="shared" si="42"/>
        <v/>
      </c>
      <c r="H130" s="4" t="str">
        <f>IF(G130="I",$K130,IF(G130="II",$K130-SUM(H$8:H129),IF(G130="III",$K130-SUM(H$8:H129),IF(G130="IV",$K130-SUM(H$8:H129),IF(G130="V",1-SUM(H$8:H129)," ")))))</f>
        <v xml:space="preserve"> </v>
      </c>
      <c r="I130" s="68" t="str">
        <f t="shared" si="26"/>
        <v/>
      </c>
      <c r="J130" s="43" t="str">
        <f>IF(I130="A",$K130,IF(I130="B",$K130-SUM(J$8:J129),IF(I130="C",$K130-SUM(J$8:J129),IF(I130="D",$K130-SUM(J$8:J129),IF(I130="E",1-SUM(J$8:J129)," ")))))</f>
        <v xml:space="preserve"> </v>
      </c>
      <c r="K130" s="1">
        <f>IF(C$4=0,0,(SUM(D$8:D130)/C$4))</f>
        <v>0</v>
      </c>
      <c r="L130" s="9" t="str">
        <f t="shared" si="27"/>
        <v xml:space="preserve"> </v>
      </c>
      <c r="M130" s="2" t="str">
        <f>IF(U130=2,K130,IF(W130=2,K130-SUM(M$8:M129),IF(X130=2,K130-SUM(M$8:M129),IF(X129=2,1-SUM(M$8:M129)," "))))</f>
        <v xml:space="preserve"> </v>
      </c>
      <c r="N130" s="1" t="str">
        <f t="shared" si="28"/>
        <v xml:space="preserve"> </v>
      </c>
      <c r="P130" s="3" t="str">
        <f>IF(O130="Plus",$K130,IF(O130="Basis",$K130-SUM(P$8:P129),IF(O130="Breedte",$K130-SUM(P$8:P129),IF(O129="Breedte",1-SUM(P$8:P129)," "))))</f>
        <v xml:space="preserve"> </v>
      </c>
      <c r="Q130" s="57" t="str">
        <f t="shared" si="43"/>
        <v/>
      </c>
      <c r="R130" s="180">
        <f t="shared" si="44"/>
        <v>175</v>
      </c>
      <c r="S130" s="12">
        <f t="shared" si="29"/>
        <v>138</v>
      </c>
      <c r="T130" s="18">
        <f t="shared" si="30"/>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1"/>
        <v>1</v>
      </c>
      <c r="Z130" s="12">
        <f t="shared" si="32"/>
        <v>1</v>
      </c>
      <c r="AA130" s="12">
        <f t="shared" si="33"/>
        <v>1</v>
      </c>
      <c r="AB130" s="12">
        <f t="shared" si="34"/>
        <v>1</v>
      </c>
      <c r="AD130" s="12">
        <f t="shared" si="35"/>
        <v>138</v>
      </c>
      <c r="AE130" s="18">
        <f t="shared" si="36"/>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7"/>
        <v>1</v>
      </c>
      <c r="AK130" s="12">
        <f t="shared" si="38"/>
        <v>1</v>
      </c>
      <c r="AL130" s="12">
        <f t="shared" si="39"/>
        <v>1</v>
      </c>
      <c r="AM130" s="12">
        <f t="shared" si="40"/>
        <v>1</v>
      </c>
    </row>
    <row r="131" spans="1:39" ht="12" customHeight="1" x14ac:dyDescent="0.25">
      <c r="A131" s="5">
        <f t="shared" si="24"/>
        <v>0</v>
      </c>
      <c r="B131" s="5">
        <f t="shared" si="25"/>
        <v>0</v>
      </c>
      <c r="C131" s="14">
        <f t="shared" si="41"/>
        <v>137</v>
      </c>
      <c r="F131" s="242">
        <f>VLOOKUP(C131,Blad1!$A:$E,5,0)</f>
        <v>175</v>
      </c>
      <c r="G131" s="67" t="str">
        <f t="shared" si="42"/>
        <v/>
      </c>
      <c r="H131" s="4" t="str">
        <f>IF(G131="I",$K131,IF(G131="II",$K131-SUM(H$8:H130),IF(G131="III",$K131-SUM(H$8:H130),IF(G131="IV",$K131-SUM(H$8:H130),IF(G131="V",1-SUM(H$8:H130)," ")))))</f>
        <v xml:space="preserve"> </v>
      </c>
      <c r="I131" s="68" t="str">
        <f t="shared" si="26"/>
        <v/>
      </c>
      <c r="J131" s="43" t="str">
        <f>IF(I131="A",$K131,IF(I131="B",$K131-SUM(J$8:J130),IF(I131="C",$K131-SUM(J$8:J130),IF(I131="D",$K131-SUM(J$8:J130),IF(I131="E",1-SUM(J$8:J130)," ")))))</f>
        <v xml:space="preserve"> </v>
      </c>
      <c r="K131" s="1">
        <f>IF(C$4=0,0,(SUM(D$8:D131)/C$4))</f>
        <v>0</v>
      </c>
      <c r="L131" s="9" t="str">
        <f t="shared" si="27"/>
        <v xml:space="preserve"> </v>
      </c>
      <c r="M131" s="2" t="str">
        <f>IF(U131=2,K131,IF(W131=2,K131-SUM(M$8:M130),IF(X131=2,K131-SUM(M$8:M130),IF(X130=2,1-SUM(M$8:M130)," "))))</f>
        <v xml:space="preserve"> </v>
      </c>
      <c r="N131" s="1" t="str">
        <f t="shared" si="28"/>
        <v xml:space="preserve"> </v>
      </c>
      <c r="P131" s="3" t="str">
        <f>IF(O131="Plus",$K131,IF(O131="Basis",$K131-SUM(P$8:P130),IF(O131="Breedte",$K131-SUM(P$8:P130),IF(O130="Breedte",1-SUM(P$8:P130)," "))))</f>
        <v xml:space="preserve"> </v>
      </c>
      <c r="Q131" s="57" t="str">
        <f t="shared" si="43"/>
        <v/>
      </c>
      <c r="R131" s="180">
        <f t="shared" si="44"/>
        <v>175</v>
      </c>
      <c r="S131" s="12">
        <f t="shared" si="29"/>
        <v>137</v>
      </c>
      <c r="T131" s="18">
        <f t="shared" si="30"/>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1"/>
        <v>1</v>
      </c>
      <c r="Z131" s="12">
        <f t="shared" si="32"/>
        <v>1</v>
      </c>
      <c r="AA131" s="12">
        <f t="shared" si="33"/>
        <v>1</v>
      </c>
      <c r="AB131" s="12">
        <f t="shared" si="34"/>
        <v>1</v>
      </c>
      <c r="AD131" s="12">
        <f t="shared" si="35"/>
        <v>137</v>
      </c>
      <c r="AE131" s="18">
        <f t="shared" si="36"/>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7"/>
        <v>1</v>
      </c>
      <c r="AK131" s="12">
        <f t="shared" si="38"/>
        <v>1</v>
      </c>
      <c r="AL131" s="12">
        <f t="shared" si="39"/>
        <v>1</v>
      </c>
      <c r="AM131" s="12">
        <f t="shared" si="40"/>
        <v>1</v>
      </c>
    </row>
    <row r="132" spans="1:39" ht="12" customHeight="1" x14ac:dyDescent="0.25">
      <c r="A132" s="5">
        <f t="shared" si="24"/>
        <v>0</v>
      </c>
      <c r="B132" s="5">
        <f t="shared" si="25"/>
        <v>0</v>
      </c>
      <c r="C132" s="14">
        <f t="shared" si="41"/>
        <v>136</v>
      </c>
      <c r="F132" s="242">
        <f>VLOOKUP(C132,Blad1!$A:$E,5,0)</f>
        <v>174</v>
      </c>
      <c r="G132" s="67" t="str">
        <f t="shared" si="42"/>
        <v/>
      </c>
      <c r="H132" s="4" t="str">
        <f>IF(G132="I",$K132,IF(G132="II",$K132-SUM(H$8:H131),IF(G132="III",$K132-SUM(H$8:H131),IF(G132="IV",$K132-SUM(H$8:H131),IF(G132="V",1-SUM(H$8:H131)," ")))))</f>
        <v xml:space="preserve"> </v>
      </c>
      <c r="I132" s="68" t="str">
        <f t="shared" si="26"/>
        <v/>
      </c>
      <c r="J132" s="43" t="str">
        <f>IF(I132="A",$K132,IF(I132="B",$K132-SUM(J$8:J131),IF(I132="C",$K132-SUM(J$8:J131),IF(I132="D",$K132-SUM(J$8:J131),IF(I132="E",1-SUM(J$8:J131)," ")))))</f>
        <v xml:space="preserve"> </v>
      </c>
      <c r="K132" s="1">
        <f>IF(C$4=0,0,(SUM(D$8:D132)/C$4))</f>
        <v>0</v>
      </c>
      <c r="L132" s="9" t="str">
        <f t="shared" si="27"/>
        <v xml:space="preserve"> </v>
      </c>
      <c r="M132" s="2" t="str">
        <f>IF(U132=2,K132,IF(W132=2,K132-SUM(M$8:M131),IF(X132=2,K132-SUM(M$8:M131),IF(X131=2,1-SUM(M$8:M131)," "))))</f>
        <v xml:space="preserve"> </v>
      </c>
      <c r="N132" s="1" t="str">
        <f t="shared" si="28"/>
        <v xml:space="preserve"> </v>
      </c>
      <c r="P132" s="3" t="str">
        <f>IF(O132="Plus",$K132,IF(O132="Basis",$K132-SUM(P$8:P131),IF(O132="Breedte",$K132-SUM(P$8:P131),IF(O131="Breedte",1-SUM(P$8:P131)," "))))</f>
        <v xml:space="preserve"> </v>
      </c>
      <c r="Q132" s="57" t="str">
        <f t="shared" si="43"/>
        <v/>
      </c>
      <c r="R132" s="180">
        <f t="shared" si="44"/>
        <v>174</v>
      </c>
      <c r="S132" s="12">
        <f t="shared" si="29"/>
        <v>136</v>
      </c>
      <c r="T132" s="18">
        <f t="shared" si="30"/>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1"/>
        <v>1</v>
      </c>
      <c r="Z132" s="12">
        <f t="shared" si="32"/>
        <v>1</v>
      </c>
      <c r="AA132" s="12">
        <f t="shared" si="33"/>
        <v>1</v>
      </c>
      <c r="AB132" s="12">
        <f t="shared" si="34"/>
        <v>1</v>
      </c>
      <c r="AD132" s="12">
        <f t="shared" si="35"/>
        <v>136</v>
      </c>
      <c r="AE132" s="18">
        <f t="shared" si="36"/>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7"/>
        <v>1</v>
      </c>
      <c r="AK132" s="12">
        <f t="shared" si="38"/>
        <v>1</v>
      </c>
      <c r="AL132" s="12">
        <f t="shared" si="39"/>
        <v>1</v>
      </c>
      <c r="AM132" s="12">
        <f t="shared" si="40"/>
        <v>1</v>
      </c>
    </row>
    <row r="133" spans="1:39" ht="12" customHeight="1" x14ac:dyDescent="0.25">
      <c r="A133" s="5">
        <f t="shared" si="24"/>
        <v>0</v>
      </c>
      <c r="B133" s="5">
        <f t="shared" si="25"/>
        <v>0</v>
      </c>
      <c r="C133" s="14">
        <f t="shared" si="41"/>
        <v>135</v>
      </c>
      <c r="F133" s="242">
        <f>VLOOKUP(C133,Blad1!$A:$E,5,0)</f>
        <v>173</v>
      </c>
      <c r="G133" s="67" t="str">
        <f t="shared" si="42"/>
        <v/>
      </c>
      <c r="H133" s="4" t="str">
        <f>IF(G133="I",$K133,IF(G133="II",$K133-SUM(H$8:H132),IF(G133="III",$K133-SUM(H$8:H132),IF(G133="IV",$K133-SUM(H$8:H132),IF(G133="V",1-SUM(H$8:H132)," ")))))</f>
        <v xml:space="preserve"> </v>
      </c>
      <c r="I133" s="68" t="str">
        <f t="shared" si="26"/>
        <v/>
      </c>
      <c r="J133" s="43" t="str">
        <f>IF(I133="A",$K133,IF(I133="B",$K133-SUM(J$8:J132),IF(I133="C",$K133-SUM(J$8:J132),IF(I133="D",$K133-SUM(J$8:J132),IF(I133="E",1-SUM(J$8:J132)," ")))))</f>
        <v xml:space="preserve"> </v>
      </c>
      <c r="K133" s="1">
        <f>IF(C$4=0,0,(SUM(D$8:D133)/C$4))</f>
        <v>0</v>
      </c>
      <c r="L133" s="9" t="str">
        <f t="shared" si="27"/>
        <v xml:space="preserve"> </v>
      </c>
      <c r="M133" s="2" t="str">
        <f>IF(U133=2,K133,IF(W133=2,K133-SUM(M$8:M132),IF(X133=2,K133-SUM(M$8:M132),IF(X132=2,1-SUM(M$8:M132)," "))))</f>
        <v xml:space="preserve"> </v>
      </c>
      <c r="N133" s="1" t="str">
        <f t="shared" si="28"/>
        <v xml:space="preserve"> </v>
      </c>
      <c r="P133" s="3" t="str">
        <f>IF(O133="Plus",$K133,IF(O133="Basis",$K133-SUM(P$8:P132),IF(O133="Breedte",$K133-SUM(P$8:P132),IF(O132="Breedte",1-SUM(P$8:P132)," "))))</f>
        <v xml:space="preserve"> </v>
      </c>
      <c r="Q133" s="57" t="str">
        <f t="shared" si="43"/>
        <v/>
      </c>
      <c r="R133" s="180">
        <f t="shared" si="44"/>
        <v>173</v>
      </c>
      <c r="S133" s="12">
        <f t="shared" si="29"/>
        <v>135</v>
      </c>
      <c r="T133" s="18">
        <f t="shared" si="30"/>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1"/>
        <v>1</v>
      </c>
      <c r="Z133" s="12">
        <f t="shared" si="32"/>
        <v>1</v>
      </c>
      <c r="AA133" s="12">
        <f t="shared" si="33"/>
        <v>1</v>
      </c>
      <c r="AB133" s="12">
        <f t="shared" si="34"/>
        <v>1</v>
      </c>
      <c r="AD133" s="12">
        <f t="shared" si="35"/>
        <v>135</v>
      </c>
      <c r="AE133" s="18">
        <f t="shared" si="36"/>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7"/>
        <v>1</v>
      </c>
      <c r="AK133" s="12">
        <f t="shared" si="38"/>
        <v>1</v>
      </c>
      <c r="AL133" s="12">
        <f t="shared" si="39"/>
        <v>1</v>
      </c>
      <c r="AM133" s="12">
        <f t="shared" si="40"/>
        <v>1</v>
      </c>
    </row>
    <row r="134" spans="1:39" ht="12" customHeight="1" x14ac:dyDescent="0.25">
      <c r="A134" s="5">
        <f t="shared" si="24"/>
        <v>0</v>
      </c>
      <c r="B134" s="5">
        <f t="shared" si="25"/>
        <v>0</v>
      </c>
      <c r="C134" s="14">
        <f t="shared" si="41"/>
        <v>134</v>
      </c>
      <c r="F134" s="242">
        <f>VLOOKUP(C134,Blad1!$A:$E,5,0)</f>
        <v>173</v>
      </c>
      <c r="G134" s="67" t="str">
        <f t="shared" si="42"/>
        <v/>
      </c>
      <c r="H134" s="4" t="str">
        <f>IF(G134="I",$K134,IF(G134="II",$K134-SUM(H$8:H133),IF(G134="III",$K134-SUM(H$8:H133),IF(G134="IV",$K134-SUM(H$8:H133),IF(G134="V",1-SUM(H$8:H133)," ")))))</f>
        <v xml:space="preserve"> </v>
      </c>
      <c r="I134" s="68" t="str">
        <f t="shared" si="26"/>
        <v/>
      </c>
      <c r="J134" s="43" t="str">
        <f>IF(I134="A",$K134,IF(I134="B",$K134-SUM(J$8:J133),IF(I134="C",$K134-SUM(J$8:J133),IF(I134="D",$K134-SUM(J$8:J133),IF(I134="E",1-SUM(J$8:J133)," ")))))</f>
        <v xml:space="preserve"> </v>
      </c>
      <c r="K134" s="1">
        <f>IF(C$4=0,0,(SUM(D$8:D134)/C$4))</f>
        <v>0</v>
      </c>
      <c r="L134" s="9" t="str">
        <f t="shared" si="27"/>
        <v xml:space="preserve"> </v>
      </c>
      <c r="M134" s="2" t="str">
        <f>IF(U134=2,K134,IF(W134=2,K134-SUM(M$8:M133),IF(X134=2,K134-SUM(M$8:M133),IF(X133=2,1-SUM(M$8:M133)," "))))</f>
        <v xml:space="preserve"> </v>
      </c>
      <c r="N134" s="1" t="str">
        <f t="shared" si="28"/>
        <v xml:space="preserve"> </v>
      </c>
      <c r="P134" s="3" t="str">
        <f>IF(O134="Plus",$K134,IF(O134="Basis",$K134-SUM(P$8:P133),IF(O134="Breedte",$K134-SUM(P$8:P133),IF(O133="Breedte",1-SUM(P$8:P133)," "))))</f>
        <v xml:space="preserve"> </v>
      </c>
      <c r="Q134" s="57" t="str">
        <f t="shared" si="43"/>
        <v/>
      </c>
      <c r="R134" s="180">
        <f t="shared" si="44"/>
        <v>173</v>
      </c>
      <c r="S134" s="12">
        <f t="shared" si="29"/>
        <v>134</v>
      </c>
      <c r="T134" s="18">
        <f t="shared" si="30"/>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1"/>
        <v>1</v>
      </c>
      <c r="Z134" s="12">
        <f t="shared" si="32"/>
        <v>1</v>
      </c>
      <c r="AA134" s="12">
        <f t="shared" si="33"/>
        <v>1</v>
      </c>
      <c r="AB134" s="12">
        <f t="shared" si="34"/>
        <v>1</v>
      </c>
      <c r="AD134" s="12">
        <f t="shared" si="35"/>
        <v>134</v>
      </c>
      <c r="AE134" s="18">
        <f t="shared" si="36"/>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7"/>
        <v>1</v>
      </c>
      <c r="AK134" s="12">
        <f t="shared" si="38"/>
        <v>1</v>
      </c>
      <c r="AL134" s="12">
        <f t="shared" si="39"/>
        <v>1</v>
      </c>
      <c r="AM134" s="12">
        <f t="shared" si="40"/>
        <v>1</v>
      </c>
    </row>
    <row r="135" spans="1:39" ht="12" customHeight="1" x14ac:dyDescent="0.25">
      <c r="A135" s="5">
        <f t="shared" si="24"/>
        <v>0</v>
      </c>
      <c r="B135" s="5">
        <f t="shared" si="25"/>
        <v>0</v>
      </c>
      <c r="C135" s="14">
        <f t="shared" si="41"/>
        <v>133</v>
      </c>
      <c r="F135" s="242">
        <f>VLOOKUP(C135,Blad1!$A:$E,5,0)</f>
        <v>172</v>
      </c>
      <c r="G135" s="67" t="str">
        <f t="shared" si="42"/>
        <v/>
      </c>
      <c r="H135" s="4" t="str">
        <f>IF(G135="I",$K135,IF(G135="II",$K135-SUM(H$8:H134),IF(G135="III",$K135-SUM(H$8:H134),IF(G135="IV",$K135-SUM(H$8:H134),IF(G135="V",1-SUM(H$8:H134)," ")))))</f>
        <v xml:space="preserve"> </v>
      </c>
      <c r="I135" s="68" t="str">
        <f t="shared" si="26"/>
        <v/>
      </c>
      <c r="J135" s="43" t="str">
        <f>IF(I135="A",$K135,IF(I135="B",$K135-SUM(J$8:J134),IF(I135="C",$K135-SUM(J$8:J134),IF(I135="D",$K135-SUM(J$8:J134),IF(I135="E",1-SUM(J$8:J134)," ")))))</f>
        <v xml:space="preserve"> </v>
      </c>
      <c r="K135" s="1">
        <f>IF(C$4=0,0,(SUM(D$8:D135)/C$4))</f>
        <v>0</v>
      </c>
      <c r="L135" s="9" t="str">
        <f t="shared" si="27"/>
        <v xml:space="preserve"> </v>
      </c>
      <c r="M135" s="2" t="str">
        <f>IF(U135=2,K135,IF(W135=2,K135-SUM(M$8:M134),IF(X135=2,K135-SUM(M$8:M134),IF(X134=2,1-SUM(M$8:M134)," "))))</f>
        <v xml:space="preserve"> </v>
      </c>
      <c r="N135" s="1" t="str">
        <f t="shared" si="28"/>
        <v xml:space="preserve"> </v>
      </c>
      <c r="P135" s="3" t="str">
        <f>IF(O135="Plus",$K135,IF(O135="Basis",$K135-SUM(P$8:P134),IF(O135="Breedte",$K135-SUM(P$8:P134),IF(O134="Breedte",1-SUM(P$8:P134)," "))))</f>
        <v xml:space="preserve"> </v>
      </c>
      <c r="Q135" s="57" t="str">
        <f t="shared" si="43"/>
        <v/>
      </c>
      <c r="R135" s="180">
        <f t="shared" si="44"/>
        <v>172</v>
      </c>
      <c r="S135" s="12">
        <f t="shared" si="29"/>
        <v>133</v>
      </c>
      <c r="T135" s="18">
        <f t="shared" si="30"/>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1"/>
        <v>1</v>
      </c>
      <c r="Z135" s="12">
        <f t="shared" si="32"/>
        <v>1</v>
      </c>
      <c r="AA135" s="12">
        <f t="shared" si="33"/>
        <v>1</v>
      </c>
      <c r="AB135" s="12">
        <f t="shared" si="34"/>
        <v>1</v>
      </c>
      <c r="AD135" s="12">
        <f t="shared" si="35"/>
        <v>133</v>
      </c>
      <c r="AE135" s="18">
        <f t="shared" si="36"/>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7"/>
        <v>1</v>
      </c>
      <c r="AK135" s="12">
        <f t="shared" si="38"/>
        <v>1</v>
      </c>
      <c r="AL135" s="12">
        <f t="shared" si="39"/>
        <v>1</v>
      </c>
      <c r="AM135" s="12">
        <f t="shared" si="40"/>
        <v>1</v>
      </c>
    </row>
    <row r="136" spans="1:39" ht="12" customHeight="1" x14ac:dyDescent="0.25">
      <c r="A136" s="5">
        <f t="shared" ref="A136:A199" si="45">IF(I136="A",25,IF(I136="B",25,IF(I136="C",25,IF(I136="D",15,IF(I136="E",10,0)))))</f>
        <v>0</v>
      </c>
      <c r="B136" s="5">
        <f t="shared" ref="B136:B199" si="46">IF(G136="I",20,IF(G136="II",20,IF(G136="III",20,IF(G136="IV",20,IF(G136="V",20,0)))))</f>
        <v>0</v>
      </c>
      <c r="C136" s="14">
        <f t="shared" si="41"/>
        <v>132</v>
      </c>
      <c r="F136" s="242">
        <f>VLOOKUP(C136,Blad1!$A:$E,5,0)</f>
        <v>172</v>
      </c>
      <c r="G136" s="67" t="str">
        <f t="shared" si="42"/>
        <v/>
      </c>
      <c r="H136" s="4" t="str">
        <f>IF(G136="I",$K136,IF(G136="II",$K136-SUM(H$8:H135),IF(G136="III",$K136-SUM(H$8:H135),IF(G136="IV",$K136-SUM(H$8:H135),IF(G136="V",1-SUM(H$8:H135)," ")))))</f>
        <v xml:space="preserve"> </v>
      </c>
      <c r="I136" s="68" t="str">
        <f t="shared" ref="I136:I199" si="47">IF(C136=67,"A",IF(C136=57,"B",IF(C136=47,"C",IF(C136=38,"D",IF(C136=0,"E","")))))</f>
        <v/>
      </c>
      <c r="J136" s="43" t="str">
        <f>IF(I136="A",$K136,IF(I136="B",$K136-SUM(J$8:J135),IF(I136="C",$K136-SUM(J$8:J135),IF(I136="D",$K136-SUM(J$8:J135),IF(I136="E",1-SUM(J$8:J135)," ")))))</f>
        <v xml:space="preserve"> </v>
      </c>
      <c r="K136" s="1">
        <f>IF(C$4=0,0,(SUM(D$8:D136)/C$4))</f>
        <v>0</v>
      </c>
      <c r="L136" s="9" t="str">
        <f t="shared" ref="L136:L199" si="48">IF(U136=2,"Plus",IF(W136=2,"Basis",IF(X136=2,"Breedte"," ")))</f>
        <v xml:space="preserve"> </v>
      </c>
      <c r="M136" s="2" t="str">
        <f>IF(U136=2,K136,IF(W136=2,K136-SUM(M$8:M135),IF(X136=2,K136-SUM(M$8:M135),IF(X135=2,1-SUM(M$8:M135)," "))))</f>
        <v xml:space="preserve"> </v>
      </c>
      <c r="N136" s="1" t="str">
        <f t="shared" ref="N136:N199" si="49">IF(OR(O136="Plus",O136="Basis",O136="Breedte"),K136," ")</f>
        <v xml:space="preserve"> </v>
      </c>
      <c r="P136" s="3" t="str">
        <f>IF(O136="Plus",$K136,IF(O136="Basis",$K136-SUM(P$8:P135),IF(O136="Breedte",$K136-SUM(P$8:P135),IF(O135="Breedte",1-SUM(P$8:P135)," "))))</f>
        <v xml:space="preserve"> </v>
      </c>
      <c r="Q136" s="57" t="str">
        <f t="shared" si="43"/>
        <v/>
      </c>
      <c r="R136" s="180">
        <f t="shared" si="44"/>
        <v>172</v>
      </c>
      <c r="S136" s="12">
        <f t="shared" ref="S136:S199" si="50">C136</f>
        <v>132</v>
      </c>
      <c r="T136" s="18">
        <f t="shared" ref="T136:T199" si="51">K136</f>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ref="Y136:Y199" si="52">IF(D136=0,1,ABS(K136-0.2))</f>
        <v>1</v>
      </c>
      <c r="Z136" s="12">
        <f t="shared" ref="Z136:Z199" si="53">IF(D136=0,1,ABS(K136-0.5))</f>
        <v>1</v>
      </c>
      <c r="AA136" s="12">
        <f t="shared" ref="AA136:AA199" si="54">IF(D136=0,1,ABS(K136-0.8))</f>
        <v>1</v>
      </c>
      <c r="AB136" s="12">
        <f t="shared" ref="AB136:AB199" si="55">IF(D136=0,1,ABS(K136-1))</f>
        <v>1</v>
      </c>
      <c r="AD136" s="12">
        <f t="shared" ref="AD136:AD199" si="56">S136</f>
        <v>132</v>
      </c>
      <c r="AE136" s="18">
        <f t="shared" ref="AE136:AE199" si="57">K136</f>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ref="AJ136:AJ199" si="58">IF(AE136=0,1,ABS(AH136-0.25))</f>
        <v>1</v>
      </c>
      <c r="AK136" s="12">
        <f t="shared" ref="AK136:AK199" si="59">IF(T136=0,1,ABS(W136-0.5))</f>
        <v>1</v>
      </c>
      <c r="AL136" s="12">
        <f t="shared" ref="AL136:AL199" si="60">IF(T136=0,1,ABS(W136-0.75))</f>
        <v>1</v>
      </c>
      <c r="AM136" s="12">
        <f t="shared" ref="AM136:AM199" si="61">IF(T136=0,1,ABS(W136-0.9))</f>
        <v>1</v>
      </c>
    </row>
    <row r="137" spans="1:39" ht="12" customHeight="1" x14ac:dyDescent="0.25">
      <c r="A137" s="5">
        <f t="shared" si="45"/>
        <v>0</v>
      </c>
      <c r="B137" s="5">
        <f t="shared" si="46"/>
        <v>0</v>
      </c>
      <c r="C137" s="14">
        <f t="shared" ref="C137:C200" si="62">C136-1</f>
        <v>131</v>
      </c>
      <c r="F137" s="242">
        <f>VLOOKUP(C137,Blad1!$A:$E,5,0)</f>
        <v>171</v>
      </c>
      <c r="G137" s="67" t="str">
        <f t="shared" ref="G137:G200" si="63">IF(C137=205,"I",IF(C137=189,"II",IF(C137=175,"III",IF(C137=159,"IV",IF(C137=31,"V","")))))</f>
        <v/>
      </c>
      <c r="H137" s="4" t="str">
        <f>IF(G137="I",$K137,IF(G137="II",$K137-SUM(H$8:H136),IF(G137="III",$K137-SUM(H$8:H136),IF(G137="IV",$K137-SUM(H$8:H136),IF(G137="V",1-SUM(H$8:H136)," ")))))</f>
        <v xml:space="preserve"> </v>
      </c>
      <c r="I137" s="68" t="str">
        <f t="shared" si="47"/>
        <v/>
      </c>
      <c r="J137" s="43" t="str">
        <f>IF(I137="A",$K137,IF(I137="B",$K137-SUM(J$8:J136),IF(I137="C",$K137-SUM(J$8:J136),IF(I137="D",$K137-SUM(J$8:J136),IF(I137="E",1-SUM(J$8:J136)," ")))))</f>
        <v xml:space="preserve"> </v>
      </c>
      <c r="K137" s="1">
        <f>IF(C$4=0,0,(SUM(D$8:D137)/C$4))</f>
        <v>0</v>
      </c>
      <c r="L137" s="9" t="str">
        <f t="shared" si="48"/>
        <v xml:space="preserve"> </v>
      </c>
      <c r="M137" s="2" t="str">
        <f>IF(U137=2,K137,IF(W137=2,K137-SUM(M$8:M136),IF(X137=2,K137-SUM(M$8:M136),IF(X136=2,1-SUM(M$8:M136)," "))))</f>
        <v xml:space="preserve"> </v>
      </c>
      <c r="N137" s="1" t="str">
        <f t="shared" si="49"/>
        <v xml:space="preserve"> </v>
      </c>
      <c r="P137" s="3" t="str">
        <f>IF(O137="Plus",$K137,IF(O137="Basis",$K137-SUM(P$8:P136),IF(O137="Breedte",$K137-SUM(P$8:P136),IF(O136="Breedte",1-SUM(P$8:P136)," "))))</f>
        <v xml:space="preserve"> </v>
      </c>
      <c r="Q137" s="57" t="str">
        <f t="shared" ref="Q137:Q200" si="64">IF(L136="plus",IF(E137=0,"",CONCATENATE(E137,", ")),IF(L136="basis",IF(E137=0,"",CONCATENATE(E137,", ")),CONCATENATE(Q136,IF(E137=0,"",CONCATENATE(E137,", ")))))</f>
        <v/>
      </c>
      <c r="R137" s="180">
        <f t="shared" ref="R137:R200" si="65">F137</f>
        <v>171</v>
      </c>
      <c r="S137" s="12">
        <f t="shared" si="50"/>
        <v>131</v>
      </c>
      <c r="T137" s="18">
        <f t="shared" si="51"/>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si="52"/>
        <v>1</v>
      </c>
      <c r="Z137" s="12">
        <f t="shared" si="53"/>
        <v>1</v>
      </c>
      <c r="AA137" s="12">
        <f t="shared" si="54"/>
        <v>1</v>
      </c>
      <c r="AB137" s="12">
        <f t="shared" si="55"/>
        <v>1</v>
      </c>
      <c r="AD137" s="12">
        <f t="shared" si="56"/>
        <v>131</v>
      </c>
      <c r="AE137" s="18">
        <f t="shared" si="57"/>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si="58"/>
        <v>1</v>
      </c>
      <c r="AK137" s="12">
        <f t="shared" si="59"/>
        <v>1</v>
      </c>
      <c r="AL137" s="12">
        <f t="shared" si="60"/>
        <v>1</v>
      </c>
      <c r="AM137" s="12">
        <f t="shared" si="61"/>
        <v>1</v>
      </c>
    </row>
    <row r="138" spans="1:39" ht="12" customHeight="1" x14ac:dyDescent="0.25">
      <c r="A138" s="5">
        <f t="shared" si="45"/>
        <v>0</v>
      </c>
      <c r="B138" s="5">
        <f t="shared" si="46"/>
        <v>0</v>
      </c>
      <c r="C138" s="14">
        <f t="shared" si="62"/>
        <v>130</v>
      </c>
      <c r="F138" s="242">
        <f>VLOOKUP(C138,Blad1!$A:$E,5,0)</f>
        <v>171</v>
      </c>
      <c r="G138" s="67" t="str">
        <f t="shared" si="63"/>
        <v/>
      </c>
      <c r="H138" s="4" t="str">
        <f>IF(G138="I",$K138,IF(G138="II",$K138-SUM(H$8:H137),IF(G138="III",$K138-SUM(H$8:H137),IF(G138="IV",$K138-SUM(H$8:H137),IF(G138="V",1-SUM(H$8:H137)," ")))))</f>
        <v xml:space="preserve"> </v>
      </c>
      <c r="I138" s="68" t="str">
        <f t="shared" si="47"/>
        <v/>
      </c>
      <c r="J138" s="43" t="str">
        <f>IF(I138="A",$K138,IF(I138="B",$K138-SUM(J$8:J137),IF(I138="C",$K138-SUM(J$8:J137),IF(I138="D",$K138-SUM(J$8:J137),IF(I138="E",1-SUM(J$8:J137)," ")))))</f>
        <v xml:space="preserve"> </v>
      </c>
      <c r="K138" s="1">
        <f>IF(C$4=0,0,(SUM(D$8:D138)/C$4))</f>
        <v>0</v>
      </c>
      <c r="L138" s="9" t="str">
        <f t="shared" si="48"/>
        <v xml:space="preserve"> </v>
      </c>
      <c r="M138" s="2" t="str">
        <f>IF(U138=2,K138,IF(W138=2,K138-SUM(M$8:M137),IF(X138=2,K138-SUM(M$8:M137),IF(X137=2,1-SUM(M$8:M137)," "))))</f>
        <v xml:space="preserve"> </v>
      </c>
      <c r="N138" s="1" t="str">
        <f t="shared" si="49"/>
        <v xml:space="preserve"> </v>
      </c>
      <c r="P138" s="3" t="str">
        <f>IF(O138="Plus",$K138,IF(O138="Basis",$K138-SUM(P$8:P137),IF(O138="Breedte",$K138-SUM(P$8:P137),IF(O137="Breedte",1-SUM(P$8:P137)," "))))</f>
        <v xml:space="preserve"> </v>
      </c>
      <c r="Q138" s="57" t="str">
        <f t="shared" si="64"/>
        <v/>
      </c>
      <c r="R138" s="180">
        <f t="shared" si="65"/>
        <v>171</v>
      </c>
      <c r="S138" s="12">
        <f t="shared" si="50"/>
        <v>130</v>
      </c>
      <c r="T138" s="18">
        <f t="shared" si="51"/>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2"/>
        <v>1</v>
      </c>
      <c r="Z138" s="12">
        <f t="shared" si="53"/>
        <v>1</v>
      </c>
      <c r="AA138" s="12">
        <f t="shared" si="54"/>
        <v>1</v>
      </c>
      <c r="AB138" s="12">
        <f t="shared" si="55"/>
        <v>1</v>
      </c>
      <c r="AD138" s="12">
        <f t="shared" si="56"/>
        <v>130</v>
      </c>
      <c r="AE138" s="18">
        <f t="shared" si="57"/>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8"/>
        <v>1</v>
      </c>
      <c r="AK138" s="12">
        <f t="shared" si="59"/>
        <v>1</v>
      </c>
      <c r="AL138" s="12">
        <f t="shared" si="60"/>
        <v>1</v>
      </c>
      <c r="AM138" s="12">
        <f t="shared" si="61"/>
        <v>1</v>
      </c>
    </row>
    <row r="139" spans="1:39" ht="12" customHeight="1" x14ac:dyDescent="0.25">
      <c r="A139" s="5">
        <f t="shared" si="45"/>
        <v>0</v>
      </c>
      <c r="B139" s="5">
        <f t="shared" si="46"/>
        <v>0</v>
      </c>
      <c r="C139" s="14">
        <f t="shared" si="62"/>
        <v>129</v>
      </c>
      <c r="F139" s="242">
        <f>VLOOKUP(C139,Blad1!$A:$E,5,0)</f>
        <v>170</v>
      </c>
      <c r="G139" s="67" t="str">
        <f t="shared" si="63"/>
        <v/>
      </c>
      <c r="H139" s="4" t="str">
        <f>IF(G139="I",$K139,IF(G139="II",$K139-SUM(H$8:H138),IF(G139="III",$K139-SUM(H$8:H138),IF(G139="IV",$K139-SUM(H$8:H138),IF(G139="V",1-SUM(H$8:H138)," ")))))</f>
        <v xml:space="preserve"> </v>
      </c>
      <c r="I139" s="68" t="str">
        <f t="shared" si="47"/>
        <v/>
      </c>
      <c r="J139" s="43" t="str">
        <f>IF(I139="A",$K139,IF(I139="B",$K139-SUM(J$8:J138),IF(I139="C",$K139-SUM(J$8:J138),IF(I139="D",$K139-SUM(J$8:J138),IF(I139="E",1-SUM(J$8:J138)," ")))))</f>
        <v xml:space="preserve"> </v>
      </c>
      <c r="K139" s="1">
        <f>IF(C$4=0,0,(SUM(D$8:D139)/C$4))</f>
        <v>0</v>
      </c>
      <c r="L139" s="9" t="str">
        <f t="shared" si="48"/>
        <v xml:space="preserve"> </v>
      </c>
      <c r="M139" s="2" t="str">
        <f>IF(U139=2,K139,IF(W139=2,K139-SUM(M$8:M138),IF(X139=2,K139-SUM(M$8:M138),IF(X138=2,1-SUM(M$8:M138)," "))))</f>
        <v xml:space="preserve"> </v>
      </c>
      <c r="N139" s="1" t="str">
        <f t="shared" si="49"/>
        <v xml:space="preserve"> </v>
      </c>
      <c r="P139" s="3" t="str">
        <f>IF(O139="Plus",$K139,IF(O139="Basis",$K139-SUM(P$8:P138),IF(O139="Breedte",$K139-SUM(P$8:P138),IF(O138="Breedte",1-SUM(P$8:P138)," "))))</f>
        <v xml:space="preserve"> </v>
      </c>
      <c r="Q139" s="57" t="str">
        <f t="shared" si="64"/>
        <v/>
      </c>
      <c r="R139" s="180">
        <f t="shared" si="65"/>
        <v>170</v>
      </c>
      <c r="S139" s="12">
        <f t="shared" si="50"/>
        <v>129</v>
      </c>
      <c r="T139" s="18">
        <f t="shared" si="51"/>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2"/>
        <v>1</v>
      </c>
      <c r="Z139" s="12">
        <f t="shared" si="53"/>
        <v>1</v>
      </c>
      <c r="AA139" s="12">
        <f t="shared" si="54"/>
        <v>1</v>
      </c>
      <c r="AB139" s="12">
        <f t="shared" si="55"/>
        <v>1</v>
      </c>
      <c r="AD139" s="12">
        <f t="shared" si="56"/>
        <v>129</v>
      </c>
      <c r="AE139" s="18">
        <f t="shared" si="57"/>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8"/>
        <v>1</v>
      </c>
      <c r="AK139" s="12">
        <f t="shared" si="59"/>
        <v>1</v>
      </c>
      <c r="AL139" s="12">
        <f t="shared" si="60"/>
        <v>1</v>
      </c>
      <c r="AM139" s="12">
        <f t="shared" si="61"/>
        <v>1</v>
      </c>
    </row>
    <row r="140" spans="1:39" ht="12" customHeight="1" x14ac:dyDescent="0.25">
      <c r="A140" s="5">
        <f t="shared" si="45"/>
        <v>0</v>
      </c>
      <c r="B140" s="5">
        <f t="shared" si="46"/>
        <v>0</v>
      </c>
      <c r="C140" s="14">
        <f t="shared" si="62"/>
        <v>128</v>
      </c>
      <c r="F140" s="242">
        <f>VLOOKUP(C140,Blad1!$A:$E,5,0)</f>
        <v>170</v>
      </c>
      <c r="G140" s="67" t="str">
        <f t="shared" si="63"/>
        <v/>
      </c>
      <c r="H140" s="4" t="str">
        <f>IF(G140="I",$K140,IF(G140="II",$K140-SUM(H$8:H139),IF(G140="III",$K140-SUM(H$8:H139),IF(G140="IV",$K140-SUM(H$8:H139),IF(G140="V",1-SUM(H$8:H139)," ")))))</f>
        <v xml:space="preserve"> </v>
      </c>
      <c r="I140" s="68" t="str">
        <f t="shared" si="47"/>
        <v/>
      </c>
      <c r="J140" s="43" t="str">
        <f>IF(I140="A",$K140,IF(I140="B",$K140-SUM(J$8:J139),IF(I140="C",$K140-SUM(J$8:J139),IF(I140="D",$K140-SUM(J$8:J139),IF(I140="E",1-SUM(J$8:J139)," ")))))</f>
        <v xml:space="preserve"> </v>
      </c>
      <c r="K140" s="1">
        <f>IF(C$4=0,0,(SUM(D$8:D140)/C$4))</f>
        <v>0</v>
      </c>
      <c r="L140" s="9" t="str">
        <f t="shared" si="48"/>
        <v xml:space="preserve"> </v>
      </c>
      <c r="M140" s="2" t="str">
        <f>IF(U140=2,K140,IF(W140=2,K140-SUM(M$8:M139),IF(X140=2,K140-SUM(M$8:M139),IF(X139=2,1-SUM(M$8:M139)," "))))</f>
        <v xml:space="preserve"> </v>
      </c>
      <c r="N140" s="1" t="str">
        <f t="shared" si="49"/>
        <v xml:space="preserve"> </v>
      </c>
      <c r="P140" s="3" t="str">
        <f>IF(O140="Plus",$K140,IF(O140="Basis",$K140-SUM(P$8:P139),IF(O140="Breedte",$K140-SUM(P$8:P139),IF(O139="Breedte",1-SUM(P$8:P139)," "))))</f>
        <v xml:space="preserve"> </v>
      </c>
      <c r="Q140" s="57" t="str">
        <f t="shared" si="64"/>
        <v/>
      </c>
      <c r="R140" s="180">
        <f t="shared" si="65"/>
        <v>170</v>
      </c>
      <c r="S140" s="12">
        <f t="shared" si="50"/>
        <v>128</v>
      </c>
      <c r="T140" s="18">
        <f t="shared" si="51"/>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2"/>
        <v>1</v>
      </c>
      <c r="Z140" s="12">
        <f t="shared" si="53"/>
        <v>1</v>
      </c>
      <c r="AA140" s="12">
        <f t="shared" si="54"/>
        <v>1</v>
      </c>
      <c r="AB140" s="12">
        <f t="shared" si="55"/>
        <v>1</v>
      </c>
      <c r="AD140" s="12">
        <f t="shared" si="56"/>
        <v>128</v>
      </c>
      <c r="AE140" s="18">
        <f t="shared" si="57"/>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8"/>
        <v>1</v>
      </c>
      <c r="AK140" s="12">
        <f t="shared" si="59"/>
        <v>1</v>
      </c>
      <c r="AL140" s="12">
        <f t="shared" si="60"/>
        <v>1</v>
      </c>
      <c r="AM140" s="12">
        <f t="shared" si="61"/>
        <v>1</v>
      </c>
    </row>
    <row r="141" spans="1:39" ht="12" customHeight="1" x14ac:dyDescent="0.25">
      <c r="A141" s="5">
        <f t="shared" si="45"/>
        <v>0</v>
      </c>
      <c r="B141" s="5">
        <f t="shared" si="46"/>
        <v>0</v>
      </c>
      <c r="C141" s="14">
        <f t="shared" si="62"/>
        <v>127</v>
      </c>
      <c r="F141" s="242">
        <f>VLOOKUP(C141,Blad1!$A:$E,5,0)</f>
        <v>169</v>
      </c>
      <c r="G141" s="67" t="str">
        <f t="shared" si="63"/>
        <v/>
      </c>
      <c r="H141" s="4" t="str">
        <f>IF(G141="I",$K141,IF(G141="II",$K141-SUM(H$8:H140),IF(G141="III",$K141-SUM(H$8:H140),IF(G141="IV",$K141-SUM(H$8:H140),IF(G141="V",1-SUM(H$8:H140)," ")))))</f>
        <v xml:space="preserve"> </v>
      </c>
      <c r="I141" s="68" t="str">
        <f t="shared" si="47"/>
        <v/>
      </c>
      <c r="J141" s="43" t="str">
        <f>IF(I141="A",$K141,IF(I141="B",$K141-SUM(J$8:J140),IF(I141="C",$K141-SUM(J$8:J140),IF(I141="D",$K141-SUM(J$8:J140),IF(I141="E",1-SUM(J$8:J140)," ")))))</f>
        <v xml:space="preserve"> </v>
      </c>
      <c r="K141" s="1">
        <f>IF(C$4=0,0,(SUM(D$8:D141)/C$4))</f>
        <v>0</v>
      </c>
      <c r="L141" s="9" t="str">
        <f t="shared" si="48"/>
        <v xml:space="preserve"> </v>
      </c>
      <c r="M141" s="2" t="str">
        <f>IF(U141=2,K141,IF(W141=2,K141-SUM(M$8:M140),IF(X141=2,K141-SUM(M$8:M140),IF(X140=2,1-SUM(M$8:M140)," "))))</f>
        <v xml:space="preserve"> </v>
      </c>
      <c r="N141" s="1" t="str">
        <f t="shared" si="49"/>
        <v xml:space="preserve"> </v>
      </c>
      <c r="P141" s="3" t="str">
        <f>IF(O141="Plus",$K141,IF(O141="Basis",$K141-SUM(P$8:P140),IF(O141="Breedte",$K141-SUM(P$8:P140),IF(O140="Breedte",1-SUM(P$8:P140)," "))))</f>
        <v xml:space="preserve"> </v>
      </c>
      <c r="Q141" s="57" t="str">
        <f t="shared" si="64"/>
        <v/>
      </c>
      <c r="R141" s="180">
        <f t="shared" si="65"/>
        <v>169</v>
      </c>
      <c r="S141" s="12">
        <f t="shared" si="50"/>
        <v>127</v>
      </c>
      <c r="T141" s="18">
        <f t="shared" si="51"/>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2"/>
        <v>1</v>
      </c>
      <c r="Z141" s="12">
        <f t="shared" si="53"/>
        <v>1</v>
      </c>
      <c r="AA141" s="12">
        <f t="shared" si="54"/>
        <v>1</v>
      </c>
      <c r="AB141" s="12">
        <f t="shared" si="55"/>
        <v>1</v>
      </c>
      <c r="AD141" s="12">
        <f t="shared" si="56"/>
        <v>127</v>
      </c>
      <c r="AE141" s="18">
        <f t="shared" si="57"/>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8"/>
        <v>1</v>
      </c>
      <c r="AK141" s="12">
        <f t="shared" si="59"/>
        <v>1</v>
      </c>
      <c r="AL141" s="12">
        <f t="shared" si="60"/>
        <v>1</v>
      </c>
      <c r="AM141" s="12">
        <f t="shared" si="61"/>
        <v>1</v>
      </c>
    </row>
    <row r="142" spans="1:39" ht="12" customHeight="1" x14ac:dyDescent="0.25">
      <c r="A142" s="5">
        <f t="shared" si="45"/>
        <v>0</v>
      </c>
      <c r="B142" s="5">
        <f t="shared" si="46"/>
        <v>0</v>
      </c>
      <c r="C142" s="14">
        <f t="shared" si="62"/>
        <v>126</v>
      </c>
      <c r="F142" s="242">
        <f>VLOOKUP(C142,Blad1!$A:$E,5,0)</f>
        <v>168</v>
      </c>
      <c r="G142" s="67" t="str">
        <f t="shared" si="63"/>
        <v/>
      </c>
      <c r="H142" s="4" t="str">
        <f>IF(G142="I",$K142,IF(G142="II",$K142-SUM(H$8:H141),IF(G142="III",$K142-SUM(H$8:H141),IF(G142="IV",$K142-SUM(H$8:H141),IF(G142="V",1-SUM(H$8:H141)," ")))))</f>
        <v xml:space="preserve"> </v>
      </c>
      <c r="I142" s="68" t="str">
        <f t="shared" si="47"/>
        <v/>
      </c>
      <c r="J142" s="43" t="str">
        <f>IF(I142="A",$K142,IF(I142="B",$K142-SUM(J$8:J141),IF(I142="C",$K142-SUM(J$8:J141),IF(I142="D",$K142-SUM(J$8:J141),IF(I142="E",1-SUM(J$8:J141)," ")))))</f>
        <v xml:space="preserve"> </v>
      </c>
      <c r="K142" s="1">
        <f>IF(C$4=0,0,(SUM(D$8:D142)/C$4))</f>
        <v>0</v>
      </c>
      <c r="L142" s="9" t="str">
        <f t="shared" si="48"/>
        <v xml:space="preserve"> </v>
      </c>
      <c r="M142" s="2" t="str">
        <f>IF(U142=2,K142,IF(W142=2,K142-SUM(M$8:M141),IF(X142=2,K142-SUM(M$8:M141),IF(X141=2,1-SUM(M$8:M141)," "))))</f>
        <v xml:space="preserve"> </v>
      </c>
      <c r="N142" s="1" t="str">
        <f t="shared" si="49"/>
        <v xml:space="preserve"> </v>
      </c>
      <c r="P142" s="3" t="str">
        <f>IF(O142="Plus",$K142,IF(O142="Basis",$K142-SUM(P$8:P141),IF(O142="Breedte",$K142-SUM(P$8:P141),IF(O141="Breedte",1-SUM(P$8:P141)," "))))</f>
        <v xml:space="preserve"> </v>
      </c>
      <c r="Q142" s="57" t="str">
        <f t="shared" si="64"/>
        <v/>
      </c>
      <c r="R142" s="180">
        <f t="shared" si="65"/>
        <v>168</v>
      </c>
      <c r="S142" s="12">
        <f t="shared" si="50"/>
        <v>126</v>
      </c>
      <c r="T142" s="18">
        <f t="shared" si="51"/>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2"/>
        <v>1</v>
      </c>
      <c r="Z142" s="12">
        <f t="shared" si="53"/>
        <v>1</v>
      </c>
      <c r="AA142" s="12">
        <f t="shared" si="54"/>
        <v>1</v>
      </c>
      <c r="AB142" s="12">
        <f t="shared" si="55"/>
        <v>1</v>
      </c>
      <c r="AD142" s="12">
        <f t="shared" si="56"/>
        <v>126</v>
      </c>
      <c r="AE142" s="18">
        <f t="shared" si="57"/>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8"/>
        <v>1</v>
      </c>
      <c r="AK142" s="12">
        <f t="shared" si="59"/>
        <v>1</v>
      </c>
      <c r="AL142" s="12">
        <f t="shared" si="60"/>
        <v>1</v>
      </c>
      <c r="AM142" s="12">
        <f t="shared" si="61"/>
        <v>1</v>
      </c>
    </row>
    <row r="143" spans="1:39" ht="12" customHeight="1" x14ac:dyDescent="0.25">
      <c r="A143" s="5">
        <f t="shared" si="45"/>
        <v>0</v>
      </c>
      <c r="B143" s="5">
        <f t="shared" si="46"/>
        <v>0</v>
      </c>
      <c r="C143" s="14">
        <f t="shared" si="62"/>
        <v>125</v>
      </c>
      <c r="F143" s="242">
        <f>VLOOKUP(C143,Blad1!$A:$E,5,0)</f>
        <v>168</v>
      </c>
      <c r="G143" s="67" t="str">
        <f t="shared" si="63"/>
        <v/>
      </c>
      <c r="H143" s="4" t="str">
        <f>IF(G143="I",$K143,IF(G143="II",$K143-SUM(H$8:H142),IF(G143="III",$K143-SUM(H$8:H142),IF(G143="IV",$K143-SUM(H$8:H142),IF(G143="V",1-SUM(H$8:H142)," ")))))</f>
        <v xml:space="preserve"> </v>
      </c>
      <c r="I143" s="68" t="str">
        <f t="shared" si="47"/>
        <v/>
      </c>
      <c r="J143" s="43" t="str">
        <f>IF(I143="A",$K143,IF(I143="B",$K143-SUM(J$8:J142),IF(I143="C",$K143-SUM(J$8:J142),IF(I143="D",$K143-SUM(J$8:J142),IF(I143="E",1-SUM(J$8:J142)," ")))))</f>
        <v xml:space="preserve"> </v>
      </c>
      <c r="K143" s="1">
        <f>IF(C$4=0,0,(SUM(D$8:D143)/C$4))</f>
        <v>0</v>
      </c>
      <c r="L143" s="9" t="str">
        <f t="shared" si="48"/>
        <v xml:space="preserve"> </v>
      </c>
      <c r="M143" s="2" t="str">
        <f>IF(U143=2,K143,IF(W143=2,K143-SUM(M$8:M142),IF(X143=2,K143-SUM(M$8:M142),IF(X142=2,1-SUM(M$8:M142)," "))))</f>
        <v xml:space="preserve"> </v>
      </c>
      <c r="N143" s="1" t="str">
        <f t="shared" si="49"/>
        <v xml:space="preserve"> </v>
      </c>
      <c r="P143" s="3" t="str">
        <f>IF(O143="Plus",$K143,IF(O143="Basis",$K143-SUM(P$8:P142),IF(O143="Breedte",$K143-SUM(P$8:P142),IF(O142="Breedte",1-SUM(P$8:P142)," "))))</f>
        <v xml:space="preserve"> </v>
      </c>
      <c r="Q143" s="57" t="str">
        <f t="shared" si="64"/>
        <v/>
      </c>
      <c r="R143" s="180">
        <f t="shared" si="65"/>
        <v>168</v>
      </c>
      <c r="S143" s="12">
        <f t="shared" si="50"/>
        <v>125</v>
      </c>
      <c r="T143" s="18">
        <f t="shared" si="51"/>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2"/>
        <v>1</v>
      </c>
      <c r="Z143" s="12">
        <f t="shared" si="53"/>
        <v>1</v>
      </c>
      <c r="AA143" s="12">
        <f t="shared" si="54"/>
        <v>1</v>
      </c>
      <c r="AB143" s="12">
        <f t="shared" si="55"/>
        <v>1</v>
      </c>
      <c r="AD143" s="12">
        <f t="shared" si="56"/>
        <v>125</v>
      </c>
      <c r="AE143" s="18">
        <f t="shared" si="57"/>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8"/>
        <v>1</v>
      </c>
      <c r="AK143" s="12">
        <f t="shared" si="59"/>
        <v>1</v>
      </c>
      <c r="AL143" s="12">
        <f t="shared" si="60"/>
        <v>1</v>
      </c>
      <c r="AM143" s="12">
        <f t="shared" si="61"/>
        <v>1</v>
      </c>
    </row>
    <row r="144" spans="1:39" ht="12" customHeight="1" x14ac:dyDescent="0.25">
      <c r="A144" s="5">
        <f t="shared" si="45"/>
        <v>0</v>
      </c>
      <c r="B144" s="5">
        <f t="shared" si="46"/>
        <v>0</v>
      </c>
      <c r="C144" s="14">
        <f t="shared" si="62"/>
        <v>124</v>
      </c>
      <c r="F144" s="242">
        <f>VLOOKUP(C144,Blad1!$A:$E,5,0)</f>
        <v>167</v>
      </c>
      <c r="G144" s="67" t="str">
        <f t="shared" si="63"/>
        <v/>
      </c>
      <c r="H144" s="4" t="str">
        <f>IF(G144="I",$K144,IF(G144="II",$K144-SUM(H$8:H143),IF(G144="III",$K144-SUM(H$8:H143),IF(G144="IV",$K144-SUM(H$8:H143),IF(G144="V",1-SUM(H$8:H143)," ")))))</f>
        <v xml:space="preserve"> </v>
      </c>
      <c r="I144" s="68" t="str">
        <f t="shared" si="47"/>
        <v/>
      </c>
      <c r="J144" s="43" t="str">
        <f>IF(I144="A",$K144,IF(I144="B",$K144-SUM(J$8:J143),IF(I144="C",$K144-SUM(J$8:J143),IF(I144="D",$K144-SUM(J$8:J143),IF(I144="E",1-SUM(J$8:J143)," ")))))</f>
        <v xml:space="preserve"> </v>
      </c>
      <c r="K144" s="1">
        <f>IF(C$4=0,0,(SUM(D$8:D144)/C$4))</f>
        <v>0</v>
      </c>
      <c r="L144" s="9" t="str">
        <f t="shared" si="48"/>
        <v xml:space="preserve"> </v>
      </c>
      <c r="M144" s="2" t="str">
        <f>IF(U144=2,K144,IF(W144=2,K144-SUM(M$8:M143),IF(X144=2,K144-SUM(M$8:M143),IF(X143=2,1-SUM(M$8:M143)," "))))</f>
        <v xml:space="preserve"> </v>
      </c>
      <c r="N144" s="1" t="str">
        <f t="shared" si="49"/>
        <v xml:space="preserve"> </v>
      </c>
      <c r="P144" s="3" t="str">
        <f>IF(O144="Plus",$K144,IF(O144="Basis",$K144-SUM(P$8:P143),IF(O144="Breedte",$K144-SUM(P$8:P143),IF(O143="Breedte",1-SUM(P$8:P143)," "))))</f>
        <v xml:space="preserve"> </v>
      </c>
      <c r="Q144" s="57" t="str">
        <f t="shared" si="64"/>
        <v/>
      </c>
      <c r="R144" s="180">
        <f t="shared" si="65"/>
        <v>167</v>
      </c>
      <c r="S144" s="12">
        <f t="shared" si="50"/>
        <v>124</v>
      </c>
      <c r="T144" s="18">
        <f t="shared" si="51"/>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2"/>
        <v>1</v>
      </c>
      <c r="Z144" s="12">
        <f t="shared" si="53"/>
        <v>1</v>
      </c>
      <c r="AA144" s="12">
        <f t="shared" si="54"/>
        <v>1</v>
      </c>
      <c r="AB144" s="12">
        <f t="shared" si="55"/>
        <v>1</v>
      </c>
      <c r="AD144" s="12">
        <f t="shared" si="56"/>
        <v>124</v>
      </c>
      <c r="AE144" s="18">
        <f t="shared" si="57"/>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8"/>
        <v>1</v>
      </c>
      <c r="AK144" s="12">
        <f t="shared" si="59"/>
        <v>1</v>
      </c>
      <c r="AL144" s="12">
        <f t="shared" si="60"/>
        <v>1</v>
      </c>
      <c r="AM144" s="12">
        <f t="shared" si="61"/>
        <v>1</v>
      </c>
    </row>
    <row r="145" spans="1:39" ht="12" customHeight="1" x14ac:dyDescent="0.25">
      <c r="A145" s="5">
        <f t="shared" si="45"/>
        <v>0</v>
      </c>
      <c r="B145" s="5">
        <f t="shared" si="46"/>
        <v>0</v>
      </c>
      <c r="C145" s="14">
        <f t="shared" si="62"/>
        <v>123</v>
      </c>
      <c r="F145" s="242">
        <f>VLOOKUP(C145,Blad1!$A:$E,5,0)</f>
        <v>167</v>
      </c>
      <c r="G145" s="67" t="str">
        <f t="shared" si="63"/>
        <v/>
      </c>
      <c r="H145" s="4" t="str">
        <f>IF(G145="I",$K145,IF(G145="II",$K145-SUM(H$8:H144),IF(G145="III",$K145-SUM(H$8:H144),IF(G145="IV",$K145-SUM(H$8:H144),IF(G145="V",1-SUM(H$8:H144)," ")))))</f>
        <v xml:space="preserve"> </v>
      </c>
      <c r="I145" s="68" t="str">
        <f t="shared" si="47"/>
        <v/>
      </c>
      <c r="J145" s="43" t="str">
        <f>IF(I145="A",$K145,IF(I145="B",$K145-SUM(J$8:J144),IF(I145="C",$K145-SUM(J$8:J144),IF(I145="D",$K145-SUM(J$8:J144),IF(I145="E",1-SUM(J$8:J144)," ")))))</f>
        <v xml:space="preserve"> </v>
      </c>
      <c r="K145" s="1">
        <f>IF(C$4=0,0,(SUM(D$8:D145)/C$4))</f>
        <v>0</v>
      </c>
      <c r="L145" s="9" t="str">
        <f t="shared" si="48"/>
        <v xml:space="preserve"> </v>
      </c>
      <c r="M145" s="2" t="str">
        <f>IF(U145=2,K145,IF(W145=2,K145-SUM(M$8:M144),IF(X145=2,K145-SUM(M$8:M144),IF(X144=2,1-SUM(M$8:M144)," "))))</f>
        <v xml:space="preserve"> </v>
      </c>
      <c r="N145" s="1" t="str">
        <f t="shared" si="49"/>
        <v xml:space="preserve"> </v>
      </c>
      <c r="P145" s="3" t="str">
        <f>IF(O145="Plus",$K145,IF(O145="Basis",$K145-SUM(P$8:P144),IF(O145="Breedte",$K145-SUM(P$8:P144),IF(O144="Breedte",1-SUM(P$8:P144)," "))))</f>
        <v xml:space="preserve"> </v>
      </c>
      <c r="Q145" s="57" t="str">
        <f t="shared" si="64"/>
        <v/>
      </c>
      <c r="R145" s="180">
        <f t="shared" si="65"/>
        <v>167</v>
      </c>
      <c r="S145" s="12">
        <f t="shared" si="50"/>
        <v>123</v>
      </c>
      <c r="T145" s="18">
        <f t="shared" si="51"/>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2"/>
        <v>1</v>
      </c>
      <c r="Z145" s="12">
        <f t="shared" si="53"/>
        <v>1</v>
      </c>
      <c r="AA145" s="12">
        <f t="shared" si="54"/>
        <v>1</v>
      </c>
      <c r="AB145" s="12">
        <f t="shared" si="55"/>
        <v>1</v>
      </c>
      <c r="AD145" s="12">
        <f t="shared" si="56"/>
        <v>123</v>
      </c>
      <c r="AE145" s="18">
        <f t="shared" si="57"/>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8"/>
        <v>1</v>
      </c>
      <c r="AK145" s="12">
        <f t="shared" si="59"/>
        <v>1</v>
      </c>
      <c r="AL145" s="12">
        <f t="shared" si="60"/>
        <v>1</v>
      </c>
      <c r="AM145" s="12">
        <f t="shared" si="61"/>
        <v>1</v>
      </c>
    </row>
    <row r="146" spans="1:39" ht="12" customHeight="1" x14ac:dyDescent="0.25">
      <c r="A146" s="5">
        <f t="shared" si="45"/>
        <v>0</v>
      </c>
      <c r="B146" s="5">
        <f t="shared" si="46"/>
        <v>0</v>
      </c>
      <c r="C146" s="14">
        <f t="shared" si="62"/>
        <v>122</v>
      </c>
      <c r="F146" s="242">
        <f>VLOOKUP(C146,Blad1!$A:$E,5,0)</f>
        <v>166</v>
      </c>
      <c r="G146" s="67" t="str">
        <f t="shared" si="63"/>
        <v/>
      </c>
      <c r="H146" s="4" t="str">
        <f>IF(G146="I",$K146,IF(G146="II",$K146-SUM(H$8:H145),IF(G146="III",$K146-SUM(H$8:H145),IF(G146="IV",$K146-SUM(H$8:H145),IF(G146="V",1-SUM(H$8:H145)," ")))))</f>
        <v xml:space="preserve"> </v>
      </c>
      <c r="I146" s="68" t="str">
        <f t="shared" si="47"/>
        <v/>
      </c>
      <c r="J146" s="43" t="str">
        <f>IF(I146="A",$K146,IF(I146="B",$K146-SUM(J$8:J145),IF(I146="C",$K146-SUM(J$8:J145),IF(I146="D",$K146-SUM(J$8:J145),IF(I146="E",1-SUM(J$8:J145)," ")))))</f>
        <v xml:space="preserve"> </v>
      </c>
      <c r="K146" s="1">
        <f>IF(C$4=0,0,(SUM(D$8:D146)/C$4))</f>
        <v>0</v>
      </c>
      <c r="L146" s="9" t="str">
        <f t="shared" si="48"/>
        <v xml:space="preserve"> </v>
      </c>
      <c r="M146" s="2" t="str">
        <f>IF(U146=2,K146,IF(W146=2,K146-SUM(M$8:M145),IF(X146=2,K146-SUM(M$8:M145),IF(X145=2,1-SUM(M$8:M145)," "))))</f>
        <v xml:space="preserve"> </v>
      </c>
      <c r="N146" s="1" t="str">
        <f t="shared" si="49"/>
        <v xml:space="preserve"> </v>
      </c>
      <c r="P146" s="3" t="str">
        <f>IF(O146="Plus",$K146,IF(O146="Basis",$K146-SUM(P$8:P145),IF(O146="Breedte",$K146-SUM(P$8:P145),IF(O145="Breedte",1-SUM(P$8:P145)," "))))</f>
        <v xml:space="preserve"> </v>
      </c>
      <c r="Q146" s="57" t="str">
        <f t="shared" si="64"/>
        <v/>
      </c>
      <c r="R146" s="180">
        <f t="shared" si="65"/>
        <v>166</v>
      </c>
      <c r="S146" s="12">
        <f t="shared" si="50"/>
        <v>122</v>
      </c>
      <c r="T146" s="18">
        <f t="shared" si="51"/>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2"/>
        <v>1</v>
      </c>
      <c r="Z146" s="12">
        <f t="shared" si="53"/>
        <v>1</v>
      </c>
      <c r="AA146" s="12">
        <f t="shared" si="54"/>
        <v>1</v>
      </c>
      <c r="AB146" s="12">
        <f t="shared" si="55"/>
        <v>1</v>
      </c>
      <c r="AD146" s="12">
        <f t="shared" si="56"/>
        <v>122</v>
      </c>
      <c r="AE146" s="18">
        <f t="shared" si="57"/>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8"/>
        <v>1</v>
      </c>
      <c r="AK146" s="12">
        <f t="shared" si="59"/>
        <v>1</v>
      </c>
      <c r="AL146" s="12">
        <f t="shared" si="60"/>
        <v>1</v>
      </c>
      <c r="AM146" s="12">
        <f t="shared" si="61"/>
        <v>1</v>
      </c>
    </row>
    <row r="147" spans="1:39" ht="12" customHeight="1" x14ac:dyDescent="0.25">
      <c r="A147" s="5">
        <f t="shared" si="45"/>
        <v>0</v>
      </c>
      <c r="B147" s="5">
        <f t="shared" si="46"/>
        <v>0</v>
      </c>
      <c r="C147" s="14">
        <f t="shared" si="62"/>
        <v>121</v>
      </c>
      <c r="F147" s="242">
        <f>VLOOKUP(C147,Blad1!$A:$E,5,0)</f>
        <v>166</v>
      </c>
      <c r="G147" s="67" t="str">
        <f t="shared" si="63"/>
        <v/>
      </c>
      <c r="H147" s="4" t="str">
        <f>IF(G147="I",$K147,IF(G147="II",$K147-SUM(H$8:H146),IF(G147="III",$K147-SUM(H$8:H146),IF(G147="IV",$K147-SUM(H$8:H146),IF(G147="V",1-SUM(H$8:H146)," ")))))</f>
        <v xml:space="preserve"> </v>
      </c>
      <c r="I147" s="68" t="str">
        <f t="shared" si="47"/>
        <v/>
      </c>
      <c r="J147" s="43" t="str">
        <f>IF(I147="A",$K147,IF(I147="B",$K147-SUM(J$8:J146),IF(I147="C",$K147-SUM(J$8:J146),IF(I147="D",$K147-SUM(J$8:J146),IF(I147="E",1-SUM(J$8:J146)," ")))))</f>
        <v xml:space="preserve"> </v>
      </c>
      <c r="K147" s="1">
        <f>IF(C$4=0,0,(SUM(D$8:D147)/C$4))</f>
        <v>0</v>
      </c>
      <c r="L147" s="9" t="str">
        <f t="shared" si="48"/>
        <v xml:space="preserve"> </v>
      </c>
      <c r="M147" s="2" t="str">
        <f>IF(U147=2,K147,IF(W147=2,K147-SUM(M$8:M146),IF(X147=2,K147-SUM(M$8:M146),IF(X146=2,1-SUM(M$8:M146)," "))))</f>
        <v xml:space="preserve"> </v>
      </c>
      <c r="N147" s="1" t="str">
        <f t="shared" si="49"/>
        <v xml:space="preserve"> </v>
      </c>
      <c r="P147" s="3" t="str">
        <f>IF(O147="Plus",$K147,IF(O147="Basis",$K147-SUM(P$8:P146),IF(O147="Breedte",$K147-SUM(P$8:P146),IF(O146="Breedte",1-SUM(P$8:P146)," "))))</f>
        <v xml:space="preserve"> </v>
      </c>
      <c r="Q147" s="57" t="str">
        <f t="shared" si="64"/>
        <v/>
      </c>
      <c r="R147" s="180">
        <f t="shared" si="65"/>
        <v>166</v>
      </c>
      <c r="S147" s="12">
        <f t="shared" si="50"/>
        <v>121</v>
      </c>
      <c r="T147" s="18">
        <f t="shared" si="51"/>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2"/>
        <v>1</v>
      </c>
      <c r="Z147" s="12">
        <f t="shared" si="53"/>
        <v>1</v>
      </c>
      <c r="AA147" s="12">
        <f t="shared" si="54"/>
        <v>1</v>
      </c>
      <c r="AB147" s="12">
        <f t="shared" si="55"/>
        <v>1</v>
      </c>
      <c r="AD147" s="12">
        <f t="shared" si="56"/>
        <v>121</v>
      </c>
      <c r="AE147" s="18">
        <f t="shared" si="57"/>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8"/>
        <v>1</v>
      </c>
      <c r="AK147" s="12">
        <f t="shared" si="59"/>
        <v>1</v>
      </c>
      <c r="AL147" s="12">
        <f t="shared" si="60"/>
        <v>1</v>
      </c>
      <c r="AM147" s="12">
        <f t="shared" si="61"/>
        <v>1</v>
      </c>
    </row>
    <row r="148" spans="1:39" ht="12" customHeight="1" x14ac:dyDescent="0.25">
      <c r="A148" s="5">
        <f t="shared" si="45"/>
        <v>0</v>
      </c>
      <c r="B148" s="5">
        <f t="shared" si="46"/>
        <v>0</v>
      </c>
      <c r="C148" s="14">
        <f t="shared" si="62"/>
        <v>120</v>
      </c>
      <c r="F148" s="242">
        <f>VLOOKUP(C148,Blad1!$A:$E,5,0)</f>
        <v>165</v>
      </c>
      <c r="G148" s="67" t="str">
        <f t="shared" si="63"/>
        <v/>
      </c>
      <c r="H148" s="4" t="str">
        <f>IF(G148="I",$K148,IF(G148="II",$K148-SUM(H$8:H147),IF(G148="III",$K148-SUM(H$8:H147),IF(G148="IV",$K148-SUM(H$8:H147),IF(G148="V",1-SUM(H$8:H147)," ")))))</f>
        <v xml:space="preserve"> </v>
      </c>
      <c r="I148" s="68" t="str">
        <f t="shared" si="47"/>
        <v/>
      </c>
      <c r="J148" s="43" t="str">
        <f>IF(I148="A",$K148,IF(I148="B",$K148-SUM(J$8:J147),IF(I148="C",$K148-SUM(J$8:J147),IF(I148="D",$K148-SUM(J$8:J147),IF(I148="E",1-SUM(J$8:J147)," ")))))</f>
        <v xml:space="preserve"> </v>
      </c>
      <c r="K148" s="1">
        <f>IF(C$4=0,0,(SUM(D$8:D148)/C$4))</f>
        <v>0</v>
      </c>
      <c r="L148" s="9" t="str">
        <f t="shared" si="48"/>
        <v xml:space="preserve"> </v>
      </c>
      <c r="M148" s="2" t="str">
        <f>IF(U148=2,K148,IF(W148=2,K148-SUM(M$8:M147),IF(X148=2,K148-SUM(M$8:M147),IF(X147=2,1-SUM(M$8:M147)," "))))</f>
        <v xml:space="preserve"> </v>
      </c>
      <c r="N148" s="1" t="str">
        <f t="shared" si="49"/>
        <v xml:space="preserve"> </v>
      </c>
      <c r="P148" s="3" t="str">
        <f>IF(O148="Plus",$K148,IF(O148="Basis",$K148-SUM(P$8:P147),IF(O148="Breedte",$K148-SUM(P$8:P147),IF(O147="Breedte",1-SUM(P$8:P147)," "))))</f>
        <v xml:space="preserve"> </v>
      </c>
      <c r="Q148" s="57" t="str">
        <f t="shared" si="64"/>
        <v/>
      </c>
      <c r="R148" s="180">
        <f t="shared" si="65"/>
        <v>165</v>
      </c>
      <c r="S148" s="12">
        <f t="shared" si="50"/>
        <v>120</v>
      </c>
      <c r="T148" s="18">
        <f t="shared" si="51"/>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2"/>
        <v>1</v>
      </c>
      <c r="Z148" s="12">
        <f t="shared" si="53"/>
        <v>1</v>
      </c>
      <c r="AA148" s="12">
        <f t="shared" si="54"/>
        <v>1</v>
      </c>
      <c r="AB148" s="12">
        <f t="shared" si="55"/>
        <v>1</v>
      </c>
      <c r="AD148" s="12">
        <f t="shared" si="56"/>
        <v>120</v>
      </c>
      <c r="AE148" s="18">
        <f t="shared" si="57"/>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8"/>
        <v>1</v>
      </c>
      <c r="AK148" s="12">
        <f t="shared" si="59"/>
        <v>1</v>
      </c>
      <c r="AL148" s="12">
        <f t="shared" si="60"/>
        <v>1</v>
      </c>
      <c r="AM148" s="12">
        <f t="shared" si="61"/>
        <v>1</v>
      </c>
    </row>
    <row r="149" spans="1:39" ht="12" customHeight="1" x14ac:dyDescent="0.25">
      <c r="A149" s="5">
        <f t="shared" si="45"/>
        <v>0</v>
      </c>
      <c r="B149" s="5">
        <f t="shared" si="46"/>
        <v>0</v>
      </c>
      <c r="C149" s="14">
        <f t="shared" si="62"/>
        <v>119</v>
      </c>
      <c r="F149" s="242">
        <f>VLOOKUP(C149,Blad1!$A:$E,5,0)</f>
        <v>165</v>
      </c>
      <c r="G149" s="67" t="str">
        <f t="shared" si="63"/>
        <v/>
      </c>
      <c r="H149" s="4" t="str">
        <f>IF(G149="I",$K149,IF(G149="II",$K149-SUM(H$8:H148),IF(G149="III",$K149-SUM(H$8:H148),IF(G149="IV",$K149-SUM(H$8:H148),IF(G149="V",1-SUM(H$8:H148)," ")))))</f>
        <v xml:space="preserve"> </v>
      </c>
      <c r="I149" s="68" t="str">
        <f t="shared" si="47"/>
        <v/>
      </c>
      <c r="J149" s="43" t="str">
        <f>IF(I149="A",$K149,IF(I149="B",$K149-SUM(J$8:J148),IF(I149="C",$K149-SUM(J$8:J148),IF(I149="D",$K149-SUM(J$8:J148),IF(I149="E",1-SUM(J$8:J148)," ")))))</f>
        <v xml:space="preserve"> </v>
      </c>
      <c r="K149" s="1">
        <f>IF(C$4=0,0,(SUM(D$8:D149)/C$4))</f>
        <v>0</v>
      </c>
      <c r="L149" s="9" t="str">
        <f t="shared" si="48"/>
        <v xml:space="preserve"> </v>
      </c>
      <c r="M149" s="2" t="str">
        <f>IF(U149=2,K149,IF(W149=2,K149-SUM(M$8:M148),IF(X149=2,K149-SUM(M$8:M148),IF(X148=2,1-SUM(M$8:M148)," "))))</f>
        <v xml:space="preserve"> </v>
      </c>
      <c r="N149" s="1" t="str">
        <f t="shared" si="49"/>
        <v xml:space="preserve"> </v>
      </c>
      <c r="P149" s="3" t="str">
        <f>IF(O149="Plus",$K149,IF(O149="Basis",$K149-SUM(P$8:P148),IF(O149="Breedte",$K149-SUM(P$8:P148),IF(O148="Breedte",1-SUM(P$8:P148)," "))))</f>
        <v xml:space="preserve"> </v>
      </c>
      <c r="Q149" s="57" t="str">
        <f t="shared" si="64"/>
        <v/>
      </c>
      <c r="R149" s="180">
        <f t="shared" si="65"/>
        <v>165</v>
      </c>
      <c r="S149" s="12">
        <f t="shared" si="50"/>
        <v>119</v>
      </c>
      <c r="T149" s="18">
        <f t="shared" si="51"/>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2"/>
        <v>1</v>
      </c>
      <c r="Z149" s="12">
        <f t="shared" si="53"/>
        <v>1</v>
      </c>
      <c r="AA149" s="12">
        <f t="shared" si="54"/>
        <v>1</v>
      </c>
      <c r="AB149" s="12">
        <f t="shared" si="55"/>
        <v>1</v>
      </c>
      <c r="AD149" s="12">
        <f t="shared" si="56"/>
        <v>119</v>
      </c>
      <c r="AE149" s="18">
        <f t="shared" si="57"/>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8"/>
        <v>1</v>
      </c>
      <c r="AK149" s="12">
        <f t="shared" si="59"/>
        <v>1</v>
      </c>
      <c r="AL149" s="12">
        <f t="shared" si="60"/>
        <v>1</v>
      </c>
      <c r="AM149" s="12">
        <f t="shared" si="61"/>
        <v>1</v>
      </c>
    </row>
    <row r="150" spans="1:39" ht="12" customHeight="1" x14ac:dyDescent="0.25">
      <c r="A150" s="5">
        <f t="shared" si="45"/>
        <v>0</v>
      </c>
      <c r="B150" s="5">
        <f t="shared" si="46"/>
        <v>0</v>
      </c>
      <c r="C150" s="14">
        <f t="shared" si="62"/>
        <v>118</v>
      </c>
      <c r="F150" s="242">
        <f>VLOOKUP(C150,Blad1!$A:$E,5,0)</f>
        <v>164</v>
      </c>
      <c r="G150" s="67" t="str">
        <f t="shared" si="63"/>
        <v/>
      </c>
      <c r="H150" s="4" t="str">
        <f>IF(G150="I",$K150,IF(G150="II",$K150-SUM(H$8:H149),IF(G150="III",$K150-SUM(H$8:H149),IF(G150="IV",$K150-SUM(H$8:H149),IF(G150="V",1-SUM(H$8:H149)," ")))))</f>
        <v xml:space="preserve"> </v>
      </c>
      <c r="I150" s="68" t="str">
        <f t="shared" si="47"/>
        <v/>
      </c>
      <c r="J150" s="43" t="str">
        <f>IF(I150="A",$K150,IF(I150="B",$K150-SUM(J$8:J149),IF(I150="C",$K150-SUM(J$8:J149),IF(I150="D",$K150-SUM(J$8:J149),IF(I150="E",1-SUM(J$8:J149)," ")))))</f>
        <v xml:space="preserve"> </v>
      </c>
      <c r="K150" s="1">
        <f>IF(C$4=0,0,(SUM(D$8:D150)/C$4))</f>
        <v>0</v>
      </c>
      <c r="L150" s="9" t="str">
        <f t="shared" si="48"/>
        <v xml:space="preserve"> </v>
      </c>
      <c r="M150" s="2" t="str">
        <f>IF(U150=2,K150,IF(W150=2,K150-SUM(M$8:M149),IF(X150=2,K150-SUM(M$8:M149),IF(X149=2,1-SUM(M$8:M149)," "))))</f>
        <v xml:space="preserve"> </v>
      </c>
      <c r="N150" s="1" t="str">
        <f t="shared" si="49"/>
        <v xml:space="preserve"> </v>
      </c>
      <c r="P150" s="3" t="str">
        <f>IF(O150="Plus",$K150,IF(O150="Basis",$K150-SUM(P$8:P149),IF(O150="Breedte",$K150-SUM(P$8:P149),IF(O149="Breedte",1-SUM(P$8:P149)," "))))</f>
        <v xml:space="preserve"> </v>
      </c>
      <c r="Q150" s="57" t="str">
        <f t="shared" si="64"/>
        <v/>
      </c>
      <c r="R150" s="180">
        <f t="shared" si="65"/>
        <v>164</v>
      </c>
      <c r="S150" s="12">
        <f t="shared" si="50"/>
        <v>118</v>
      </c>
      <c r="T150" s="18">
        <f t="shared" si="51"/>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2"/>
        <v>1</v>
      </c>
      <c r="Z150" s="12">
        <f t="shared" si="53"/>
        <v>1</v>
      </c>
      <c r="AA150" s="12">
        <f t="shared" si="54"/>
        <v>1</v>
      </c>
      <c r="AB150" s="12">
        <f t="shared" si="55"/>
        <v>1</v>
      </c>
      <c r="AD150" s="12">
        <f t="shared" si="56"/>
        <v>118</v>
      </c>
      <c r="AE150" s="18">
        <f t="shared" si="57"/>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8"/>
        <v>1</v>
      </c>
      <c r="AK150" s="12">
        <f t="shared" si="59"/>
        <v>1</v>
      </c>
      <c r="AL150" s="12">
        <f t="shared" si="60"/>
        <v>1</v>
      </c>
      <c r="AM150" s="12">
        <f t="shared" si="61"/>
        <v>1</v>
      </c>
    </row>
    <row r="151" spans="1:39" ht="12" customHeight="1" x14ac:dyDescent="0.25">
      <c r="A151" s="5">
        <f t="shared" si="45"/>
        <v>0</v>
      </c>
      <c r="B151" s="5">
        <f t="shared" si="46"/>
        <v>0</v>
      </c>
      <c r="C151" s="14">
        <f t="shared" si="62"/>
        <v>117</v>
      </c>
      <c r="F151" s="242">
        <f>VLOOKUP(C151,Blad1!$A:$E,5,0)</f>
        <v>163</v>
      </c>
      <c r="G151" s="67" t="str">
        <f t="shared" si="63"/>
        <v/>
      </c>
      <c r="H151" s="4" t="str">
        <f>IF(G151="I",$K151,IF(G151="II",$K151-SUM(H$8:H150),IF(G151="III",$K151-SUM(H$8:H150),IF(G151="IV",$K151-SUM(H$8:H150),IF(G151="V",1-SUM(H$8:H150)," ")))))</f>
        <v xml:space="preserve"> </v>
      </c>
      <c r="I151" s="68" t="str">
        <f t="shared" si="47"/>
        <v/>
      </c>
      <c r="J151" s="43" t="str">
        <f>IF(I151="A",$K151,IF(I151="B",$K151-SUM(J$8:J150),IF(I151="C",$K151-SUM(J$8:J150),IF(I151="D",$K151-SUM(J$8:J150),IF(I151="E",1-SUM(J$8:J150)," ")))))</f>
        <v xml:space="preserve"> </v>
      </c>
      <c r="K151" s="1">
        <f>IF(C$4=0,0,(SUM(D$8:D151)/C$4))</f>
        <v>0</v>
      </c>
      <c r="L151" s="9" t="str">
        <f t="shared" si="48"/>
        <v xml:space="preserve"> </v>
      </c>
      <c r="M151" s="2" t="str">
        <f>IF(U151=2,K151,IF(W151=2,K151-SUM(M$8:M150),IF(X151=2,K151-SUM(M$8:M150),IF(X150=2,1-SUM(M$8:M150)," "))))</f>
        <v xml:space="preserve"> </v>
      </c>
      <c r="N151" s="1" t="str">
        <f t="shared" si="49"/>
        <v xml:space="preserve"> </v>
      </c>
      <c r="P151" s="3" t="str">
        <f>IF(O151="Plus",$K151,IF(O151="Basis",$K151-SUM(P$8:P150),IF(O151="Breedte",$K151-SUM(P$8:P150),IF(O150="Breedte",1-SUM(P$8:P150)," "))))</f>
        <v xml:space="preserve"> </v>
      </c>
      <c r="Q151" s="57" t="str">
        <f t="shared" si="64"/>
        <v/>
      </c>
      <c r="R151" s="180">
        <f t="shared" si="65"/>
        <v>163</v>
      </c>
      <c r="S151" s="12">
        <f t="shared" si="50"/>
        <v>117</v>
      </c>
      <c r="T151" s="18">
        <f t="shared" si="51"/>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2"/>
        <v>1</v>
      </c>
      <c r="Z151" s="12">
        <f t="shared" si="53"/>
        <v>1</v>
      </c>
      <c r="AA151" s="12">
        <f t="shared" si="54"/>
        <v>1</v>
      </c>
      <c r="AB151" s="12">
        <f t="shared" si="55"/>
        <v>1</v>
      </c>
      <c r="AD151" s="12">
        <f t="shared" si="56"/>
        <v>117</v>
      </c>
      <c r="AE151" s="18">
        <f t="shared" si="57"/>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8"/>
        <v>1</v>
      </c>
      <c r="AK151" s="12">
        <f t="shared" si="59"/>
        <v>1</v>
      </c>
      <c r="AL151" s="12">
        <f t="shared" si="60"/>
        <v>1</v>
      </c>
      <c r="AM151" s="12">
        <f t="shared" si="61"/>
        <v>1</v>
      </c>
    </row>
    <row r="152" spans="1:39" ht="12" customHeight="1" x14ac:dyDescent="0.25">
      <c r="A152" s="5">
        <f t="shared" si="45"/>
        <v>0</v>
      </c>
      <c r="B152" s="5">
        <f t="shared" si="46"/>
        <v>0</v>
      </c>
      <c r="C152" s="14">
        <f t="shared" si="62"/>
        <v>116</v>
      </c>
      <c r="F152" s="242">
        <f>VLOOKUP(C152,Blad1!$A:$E,5,0)</f>
        <v>163</v>
      </c>
      <c r="G152" s="67" t="str">
        <f t="shared" si="63"/>
        <v/>
      </c>
      <c r="H152" s="4" t="str">
        <f>IF(G152="I",$K152,IF(G152="II",$K152-SUM(H$8:H151),IF(G152="III",$K152-SUM(H$8:H151),IF(G152="IV",$K152-SUM(H$8:H151),IF(G152="V",1-SUM(H$8:H151)," ")))))</f>
        <v xml:space="preserve"> </v>
      </c>
      <c r="I152" s="68" t="str">
        <f t="shared" si="47"/>
        <v/>
      </c>
      <c r="J152" s="43" t="str">
        <f>IF(I152="A",$K152,IF(I152="B",$K152-SUM(J$8:J151),IF(I152="C",$K152-SUM(J$8:J151),IF(I152="D",$K152-SUM(J$8:J151),IF(I152="E",1-SUM(J$8:J151)," ")))))</f>
        <v xml:space="preserve"> </v>
      </c>
      <c r="K152" s="1">
        <f>IF(C$4=0,0,(SUM(D$8:D152)/C$4))</f>
        <v>0</v>
      </c>
      <c r="L152" s="9" t="str">
        <f t="shared" si="48"/>
        <v xml:space="preserve"> </v>
      </c>
      <c r="M152" s="2" t="str">
        <f>IF(U152=2,K152,IF(W152=2,K152-SUM(M$8:M151),IF(X152=2,K152-SUM(M$8:M151),IF(X151=2,1-SUM(M$8:M151)," "))))</f>
        <v xml:space="preserve"> </v>
      </c>
      <c r="N152" s="1" t="str">
        <f t="shared" si="49"/>
        <v xml:space="preserve"> </v>
      </c>
      <c r="P152" s="3" t="str">
        <f>IF(O152="Plus",$K152,IF(O152="Basis",$K152-SUM(P$8:P151),IF(O152="Breedte",$K152-SUM(P$8:P151),IF(O151="Breedte",1-SUM(P$8:P151)," "))))</f>
        <v xml:space="preserve"> </v>
      </c>
      <c r="Q152" s="57" t="str">
        <f t="shared" si="64"/>
        <v/>
      </c>
      <c r="R152" s="180">
        <f t="shared" si="65"/>
        <v>163</v>
      </c>
      <c r="S152" s="12">
        <f t="shared" si="50"/>
        <v>116</v>
      </c>
      <c r="T152" s="18">
        <f t="shared" si="51"/>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2"/>
        <v>1</v>
      </c>
      <c r="Z152" s="12">
        <f t="shared" si="53"/>
        <v>1</v>
      </c>
      <c r="AA152" s="12">
        <f t="shared" si="54"/>
        <v>1</v>
      </c>
      <c r="AB152" s="12">
        <f t="shared" si="55"/>
        <v>1</v>
      </c>
      <c r="AD152" s="12">
        <f t="shared" si="56"/>
        <v>116</v>
      </c>
      <c r="AE152" s="18">
        <f t="shared" si="57"/>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8"/>
        <v>1</v>
      </c>
      <c r="AK152" s="12">
        <f t="shared" si="59"/>
        <v>1</v>
      </c>
      <c r="AL152" s="12">
        <f t="shared" si="60"/>
        <v>1</v>
      </c>
      <c r="AM152" s="12">
        <f t="shared" si="61"/>
        <v>1</v>
      </c>
    </row>
    <row r="153" spans="1:39" ht="12" customHeight="1" x14ac:dyDescent="0.25">
      <c r="A153" s="5">
        <f t="shared" si="45"/>
        <v>0</v>
      </c>
      <c r="B153" s="5">
        <f t="shared" si="46"/>
        <v>0</v>
      </c>
      <c r="C153" s="14">
        <f t="shared" si="62"/>
        <v>115</v>
      </c>
      <c r="F153" s="242">
        <f>VLOOKUP(C153,Blad1!$A:$E,5,0)</f>
        <v>162</v>
      </c>
      <c r="G153" s="67" t="str">
        <f t="shared" si="63"/>
        <v/>
      </c>
      <c r="H153" s="4" t="str">
        <f>IF(G153="I",$K153,IF(G153="II",$K153-SUM(H$8:H152),IF(G153="III",$K153-SUM(H$8:H152),IF(G153="IV",$K153-SUM(H$8:H152),IF(G153="V",1-SUM(H$8:H152)," ")))))</f>
        <v xml:space="preserve"> </v>
      </c>
      <c r="I153" s="68" t="str">
        <f t="shared" si="47"/>
        <v/>
      </c>
      <c r="J153" s="43" t="str">
        <f>IF(I153="A",$K153,IF(I153="B",$K153-SUM(J$8:J152),IF(I153="C",$K153-SUM(J$8:J152),IF(I153="D",$K153-SUM(J$8:J152),IF(I153="E",1-SUM(J$8:J152)," ")))))</f>
        <v xml:space="preserve"> </v>
      </c>
      <c r="K153" s="1">
        <f>IF(C$4=0,0,(SUM(D$8:D153)/C$4))</f>
        <v>0</v>
      </c>
      <c r="L153" s="9" t="str">
        <f t="shared" si="48"/>
        <v xml:space="preserve"> </v>
      </c>
      <c r="M153" s="2" t="str">
        <f>IF(U153=2,K153,IF(W153=2,K153-SUM(M$8:M152),IF(X153=2,K153-SUM(M$8:M152),IF(X152=2,1-SUM(M$8:M152)," "))))</f>
        <v xml:space="preserve"> </v>
      </c>
      <c r="N153" s="1" t="str">
        <f t="shared" si="49"/>
        <v xml:space="preserve"> </v>
      </c>
      <c r="P153" s="3" t="str">
        <f>IF(O153="Plus",$K153,IF(O153="Basis",$K153-SUM(P$8:P152),IF(O153="Breedte",$K153-SUM(P$8:P152),IF(O152="Breedte",1-SUM(P$8:P152)," "))))</f>
        <v xml:space="preserve"> </v>
      </c>
      <c r="Q153" s="57" t="str">
        <f t="shared" si="64"/>
        <v/>
      </c>
      <c r="R153" s="180">
        <f t="shared" si="65"/>
        <v>162</v>
      </c>
      <c r="S153" s="12">
        <f t="shared" si="50"/>
        <v>115</v>
      </c>
      <c r="T153" s="18">
        <f t="shared" si="51"/>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2"/>
        <v>1</v>
      </c>
      <c r="Z153" s="12">
        <f t="shared" si="53"/>
        <v>1</v>
      </c>
      <c r="AA153" s="12">
        <f t="shared" si="54"/>
        <v>1</v>
      </c>
      <c r="AB153" s="12">
        <f t="shared" si="55"/>
        <v>1</v>
      </c>
      <c r="AD153" s="12">
        <f t="shared" si="56"/>
        <v>115</v>
      </c>
      <c r="AE153" s="18">
        <f t="shared" si="57"/>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8"/>
        <v>1</v>
      </c>
      <c r="AK153" s="12">
        <f t="shared" si="59"/>
        <v>1</v>
      </c>
      <c r="AL153" s="12">
        <f t="shared" si="60"/>
        <v>1</v>
      </c>
      <c r="AM153" s="12">
        <f t="shared" si="61"/>
        <v>1</v>
      </c>
    </row>
    <row r="154" spans="1:39" ht="12" customHeight="1" x14ac:dyDescent="0.25">
      <c r="A154" s="5">
        <f t="shared" si="45"/>
        <v>0</v>
      </c>
      <c r="B154" s="5">
        <f t="shared" si="46"/>
        <v>0</v>
      </c>
      <c r="C154" s="14">
        <f t="shared" si="62"/>
        <v>114</v>
      </c>
      <c r="F154" s="242">
        <f>VLOOKUP(C154,Blad1!$A:$E,5,0)</f>
        <v>162</v>
      </c>
      <c r="G154" s="67" t="str">
        <f t="shared" si="63"/>
        <v/>
      </c>
      <c r="H154" s="4" t="str">
        <f>IF(G154="I",$K154,IF(G154="II",$K154-SUM(H$8:H153),IF(G154="III",$K154-SUM(H$8:H153),IF(G154="IV",$K154-SUM(H$8:H153),IF(G154="V",1-SUM(H$8:H153)," ")))))</f>
        <v xml:space="preserve"> </v>
      </c>
      <c r="I154" s="68" t="str">
        <f t="shared" si="47"/>
        <v/>
      </c>
      <c r="J154" s="43" t="str">
        <f>IF(I154="A",$K154,IF(I154="B",$K154-SUM(J$8:J153),IF(I154="C",$K154-SUM(J$8:J153),IF(I154="D",$K154-SUM(J$8:J153),IF(I154="E",1-SUM(J$8:J153)," ")))))</f>
        <v xml:space="preserve"> </v>
      </c>
      <c r="K154" s="1">
        <f>IF(C$4=0,0,(SUM(D$8:D154)/C$4))</f>
        <v>0</v>
      </c>
      <c r="L154" s="9" t="str">
        <f t="shared" si="48"/>
        <v xml:space="preserve"> </v>
      </c>
      <c r="M154" s="2" t="str">
        <f>IF(U154=2,K154,IF(W154=2,K154-SUM(M$8:M153),IF(X154=2,K154-SUM(M$8:M153),IF(X153=2,1-SUM(M$8:M153)," "))))</f>
        <v xml:space="preserve"> </v>
      </c>
      <c r="N154" s="1" t="str">
        <f t="shared" si="49"/>
        <v xml:space="preserve"> </v>
      </c>
      <c r="P154" s="3" t="str">
        <f>IF(O154="Plus",$K154,IF(O154="Basis",$K154-SUM(P$8:P153),IF(O154="Breedte",$K154-SUM(P$8:P153),IF(O153="Breedte",1-SUM(P$8:P153)," "))))</f>
        <v xml:space="preserve"> </v>
      </c>
      <c r="Q154" s="57" t="str">
        <f t="shared" si="64"/>
        <v/>
      </c>
      <c r="R154" s="180">
        <f t="shared" si="65"/>
        <v>162</v>
      </c>
      <c r="S154" s="12">
        <f t="shared" si="50"/>
        <v>114</v>
      </c>
      <c r="T154" s="18">
        <f t="shared" si="51"/>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2"/>
        <v>1</v>
      </c>
      <c r="Z154" s="12">
        <f t="shared" si="53"/>
        <v>1</v>
      </c>
      <c r="AA154" s="12">
        <f t="shared" si="54"/>
        <v>1</v>
      </c>
      <c r="AB154" s="12">
        <f t="shared" si="55"/>
        <v>1</v>
      </c>
      <c r="AD154" s="12">
        <f t="shared" si="56"/>
        <v>114</v>
      </c>
      <c r="AE154" s="18">
        <f t="shared" si="57"/>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8"/>
        <v>1</v>
      </c>
      <c r="AK154" s="12">
        <f t="shared" si="59"/>
        <v>1</v>
      </c>
      <c r="AL154" s="12">
        <f t="shared" si="60"/>
        <v>1</v>
      </c>
      <c r="AM154" s="12">
        <f t="shared" si="61"/>
        <v>1</v>
      </c>
    </row>
    <row r="155" spans="1:39" ht="12" customHeight="1" x14ac:dyDescent="0.25">
      <c r="A155" s="5">
        <f t="shared" si="45"/>
        <v>0</v>
      </c>
      <c r="B155" s="5">
        <f t="shared" si="46"/>
        <v>0</v>
      </c>
      <c r="C155" s="14">
        <f t="shared" si="62"/>
        <v>113</v>
      </c>
      <c r="F155" s="242">
        <f>VLOOKUP(C155,Blad1!$A:$E,5,0)</f>
        <v>161</v>
      </c>
      <c r="G155" s="67" t="str">
        <f t="shared" si="63"/>
        <v/>
      </c>
      <c r="H155" s="4" t="str">
        <f>IF(G155="I",$K155,IF(G155="II",$K155-SUM(H$8:H154),IF(G155="III",$K155-SUM(H$8:H154),IF(G155="IV",$K155-SUM(H$8:H154),IF(G155="V",1-SUM(H$8:H154)," ")))))</f>
        <v xml:space="preserve"> </v>
      </c>
      <c r="I155" s="68" t="str">
        <f t="shared" si="47"/>
        <v/>
      </c>
      <c r="J155" s="43" t="str">
        <f>IF(I155="A",$K155,IF(I155="B",$K155-SUM(J$8:J154),IF(I155="C",$K155-SUM(J$8:J154),IF(I155="D",$K155-SUM(J$8:J154),IF(I155="E",1-SUM(J$8:J154)," ")))))</f>
        <v xml:space="preserve"> </v>
      </c>
      <c r="K155" s="1">
        <f>IF(C$4=0,0,(SUM(D$8:D155)/C$4))</f>
        <v>0</v>
      </c>
      <c r="L155" s="9" t="str">
        <f t="shared" si="48"/>
        <v xml:space="preserve"> </v>
      </c>
      <c r="M155" s="2" t="str">
        <f>IF(U155=2,K155,IF(W155=2,K155-SUM(M$8:M154),IF(X155=2,K155-SUM(M$8:M154),IF(X154=2,1-SUM(M$8:M154)," "))))</f>
        <v xml:space="preserve"> </v>
      </c>
      <c r="N155" s="1" t="str">
        <f t="shared" si="49"/>
        <v xml:space="preserve"> </v>
      </c>
      <c r="P155" s="3" t="str">
        <f>IF(O155="Plus",$K155,IF(O155="Basis",$K155-SUM(P$8:P154),IF(O155="Breedte",$K155-SUM(P$8:P154),IF(O154="Breedte",1-SUM(P$8:P154)," "))))</f>
        <v xml:space="preserve"> </v>
      </c>
      <c r="Q155" s="57" t="str">
        <f t="shared" si="64"/>
        <v/>
      </c>
      <c r="R155" s="180">
        <f t="shared" si="65"/>
        <v>161</v>
      </c>
      <c r="S155" s="12">
        <f t="shared" si="50"/>
        <v>113</v>
      </c>
      <c r="T155" s="18">
        <f t="shared" si="51"/>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2"/>
        <v>1</v>
      </c>
      <c r="Z155" s="12">
        <f t="shared" si="53"/>
        <v>1</v>
      </c>
      <c r="AA155" s="12">
        <f t="shared" si="54"/>
        <v>1</v>
      </c>
      <c r="AB155" s="12">
        <f t="shared" si="55"/>
        <v>1</v>
      </c>
      <c r="AD155" s="12">
        <f t="shared" si="56"/>
        <v>113</v>
      </c>
      <c r="AE155" s="18">
        <f t="shared" si="57"/>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8"/>
        <v>1</v>
      </c>
      <c r="AK155" s="12">
        <f t="shared" si="59"/>
        <v>1</v>
      </c>
      <c r="AL155" s="12">
        <f t="shared" si="60"/>
        <v>1</v>
      </c>
      <c r="AM155" s="12">
        <f t="shared" si="61"/>
        <v>1</v>
      </c>
    </row>
    <row r="156" spans="1:39" ht="12" customHeight="1" x14ac:dyDescent="0.25">
      <c r="A156" s="5">
        <f t="shared" si="45"/>
        <v>0</v>
      </c>
      <c r="B156" s="5">
        <f t="shared" si="46"/>
        <v>0</v>
      </c>
      <c r="C156" s="14">
        <f t="shared" si="62"/>
        <v>112</v>
      </c>
      <c r="F156" s="242">
        <f>VLOOKUP(C156,Blad1!$A:$E,5,0)</f>
        <v>161</v>
      </c>
      <c r="G156" s="67" t="str">
        <f t="shared" si="63"/>
        <v/>
      </c>
      <c r="H156" s="4" t="str">
        <f>IF(G156="I",$K156,IF(G156="II",$K156-SUM(H$8:H155),IF(G156="III",$K156-SUM(H$8:H155),IF(G156="IV",$K156-SUM(H$8:H155),IF(G156="V",1-SUM(H$8:H155)," ")))))</f>
        <v xml:space="preserve"> </v>
      </c>
      <c r="I156" s="68" t="str">
        <f t="shared" si="47"/>
        <v/>
      </c>
      <c r="J156" s="43" t="str">
        <f>IF(I156="A",$K156,IF(I156="B",$K156-SUM(J$8:J155),IF(I156="C",$K156-SUM(J$8:J155),IF(I156="D",$K156-SUM(J$8:J155),IF(I156="E",1-SUM(J$8:J155)," ")))))</f>
        <v xml:space="preserve"> </v>
      </c>
      <c r="K156" s="1">
        <f>IF(C$4=0,0,(SUM(D$8:D156)/C$4))</f>
        <v>0</v>
      </c>
      <c r="L156" s="9" t="str">
        <f t="shared" si="48"/>
        <v xml:space="preserve"> </v>
      </c>
      <c r="M156" s="2" t="str">
        <f>IF(U156=2,K156,IF(W156=2,K156-SUM(M$8:M155),IF(X156=2,K156-SUM(M$8:M155),IF(X155=2,1-SUM(M$8:M155)," "))))</f>
        <v xml:space="preserve"> </v>
      </c>
      <c r="N156" s="1" t="str">
        <f t="shared" si="49"/>
        <v xml:space="preserve"> </v>
      </c>
      <c r="P156" s="3" t="str">
        <f>IF(O156="Plus",$K156,IF(O156="Basis",$K156-SUM(P$8:P155),IF(O156="Breedte",$K156-SUM(P$8:P155),IF(O155="Breedte",1-SUM(P$8:P155)," "))))</f>
        <v xml:space="preserve"> </v>
      </c>
      <c r="Q156" s="57" t="str">
        <f t="shared" si="64"/>
        <v/>
      </c>
      <c r="R156" s="180">
        <f t="shared" si="65"/>
        <v>161</v>
      </c>
      <c r="S156" s="12">
        <f t="shared" si="50"/>
        <v>112</v>
      </c>
      <c r="T156" s="18">
        <f t="shared" si="51"/>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2"/>
        <v>1</v>
      </c>
      <c r="Z156" s="12">
        <f t="shared" si="53"/>
        <v>1</v>
      </c>
      <c r="AA156" s="12">
        <f t="shared" si="54"/>
        <v>1</v>
      </c>
      <c r="AB156" s="12">
        <f t="shared" si="55"/>
        <v>1</v>
      </c>
      <c r="AD156" s="12">
        <f t="shared" si="56"/>
        <v>112</v>
      </c>
      <c r="AE156" s="18">
        <f t="shared" si="57"/>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8"/>
        <v>1</v>
      </c>
      <c r="AK156" s="12">
        <f t="shared" si="59"/>
        <v>1</v>
      </c>
      <c r="AL156" s="12">
        <f t="shared" si="60"/>
        <v>1</v>
      </c>
      <c r="AM156" s="12">
        <f t="shared" si="61"/>
        <v>1</v>
      </c>
    </row>
    <row r="157" spans="1:39" ht="12" customHeight="1" x14ac:dyDescent="0.25">
      <c r="A157" s="5">
        <f t="shared" si="45"/>
        <v>0</v>
      </c>
      <c r="B157" s="5">
        <f t="shared" si="46"/>
        <v>0</v>
      </c>
      <c r="C157" s="14">
        <f t="shared" si="62"/>
        <v>111</v>
      </c>
      <c r="F157" s="242">
        <f>VLOOKUP(C157,Blad1!$A:$E,5,0)</f>
        <v>160</v>
      </c>
      <c r="G157" s="67" t="str">
        <f t="shared" si="63"/>
        <v/>
      </c>
      <c r="H157" s="4" t="str">
        <f>IF(G157="I",$K157,IF(G157="II",$K157-SUM(H$8:H156),IF(G157="III",$K157-SUM(H$8:H156),IF(G157="IV",$K157-SUM(H$8:H156),IF(G157="V",1-SUM(H$8:H156)," ")))))</f>
        <v xml:space="preserve"> </v>
      </c>
      <c r="I157" s="68" t="str">
        <f t="shared" si="47"/>
        <v/>
      </c>
      <c r="J157" s="43" t="str">
        <f>IF(I157="A",$K157,IF(I157="B",$K157-SUM(J$8:J156),IF(I157="C",$K157-SUM(J$8:J156),IF(I157="D",$K157-SUM(J$8:J156),IF(I157="E",1-SUM(J$8:J156)," ")))))</f>
        <v xml:space="preserve"> </v>
      </c>
      <c r="K157" s="1">
        <f>IF(C$4=0,0,(SUM(D$8:D157)/C$4))</f>
        <v>0</v>
      </c>
      <c r="L157" s="9" t="str">
        <f t="shared" si="48"/>
        <v xml:space="preserve"> </v>
      </c>
      <c r="M157" s="2" t="str">
        <f>IF(U157=2,K157,IF(W157=2,K157-SUM(M$8:M156),IF(X157=2,K157-SUM(M$8:M156),IF(X156=2,1-SUM(M$8:M156)," "))))</f>
        <v xml:space="preserve"> </v>
      </c>
      <c r="N157" s="1" t="str">
        <f t="shared" si="49"/>
        <v xml:space="preserve"> </v>
      </c>
      <c r="P157" s="3" t="str">
        <f>IF(O157="Plus",$K157,IF(O157="Basis",$K157-SUM(P$8:P156),IF(O157="Breedte",$K157-SUM(P$8:P156),IF(O156="Breedte",1-SUM(P$8:P156)," "))))</f>
        <v xml:space="preserve"> </v>
      </c>
      <c r="Q157" s="57" t="str">
        <f t="shared" si="64"/>
        <v/>
      </c>
      <c r="R157" s="180">
        <f t="shared" si="65"/>
        <v>160</v>
      </c>
      <c r="S157" s="12">
        <f t="shared" si="50"/>
        <v>111</v>
      </c>
      <c r="T157" s="18">
        <f t="shared" si="51"/>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2"/>
        <v>1</v>
      </c>
      <c r="Z157" s="12">
        <f t="shared" si="53"/>
        <v>1</v>
      </c>
      <c r="AA157" s="12">
        <f t="shared" si="54"/>
        <v>1</v>
      </c>
      <c r="AB157" s="12">
        <f t="shared" si="55"/>
        <v>1</v>
      </c>
      <c r="AD157" s="12">
        <f t="shared" si="56"/>
        <v>111</v>
      </c>
      <c r="AE157" s="18">
        <f t="shared" si="57"/>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8"/>
        <v>1</v>
      </c>
      <c r="AK157" s="12">
        <f t="shared" si="59"/>
        <v>1</v>
      </c>
      <c r="AL157" s="12">
        <f t="shared" si="60"/>
        <v>1</v>
      </c>
      <c r="AM157" s="12">
        <f t="shared" si="61"/>
        <v>1</v>
      </c>
    </row>
    <row r="158" spans="1:39" ht="12" customHeight="1" x14ac:dyDescent="0.25">
      <c r="A158" s="5">
        <f t="shared" si="45"/>
        <v>0</v>
      </c>
      <c r="B158" s="5">
        <f t="shared" si="46"/>
        <v>0</v>
      </c>
      <c r="C158" s="14">
        <f t="shared" si="62"/>
        <v>110</v>
      </c>
      <c r="F158" s="242">
        <f>VLOOKUP(C158,Blad1!$A:$E,5,0)</f>
        <v>160</v>
      </c>
      <c r="G158" s="67" t="str">
        <f t="shared" si="63"/>
        <v/>
      </c>
      <c r="H158" s="4" t="str">
        <f>IF(G158="I",$K158,IF(G158="II",$K158-SUM(H$8:H157),IF(G158="III",$K158-SUM(H$8:H157),IF(G158="IV",$K158-SUM(H$8:H157),IF(G158="V",1-SUM(H$8:H157)," ")))))</f>
        <v xml:space="preserve"> </v>
      </c>
      <c r="I158" s="68" t="str">
        <f t="shared" si="47"/>
        <v/>
      </c>
      <c r="J158" s="43" t="str">
        <f>IF(I158="A",$K158,IF(I158="B",$K158-SUM(J$8:J157),IF(I158="C",$K158-SUM(J$8:J157),IF(I158="D",$K158-SUM(J$8:J157),IF(I158="E",1-SUM(J$8:J157)," ")))))</f>
        <v xml:space="preserve"> </v>
      </c>
      <c r="K158" s="1">
        <f>IF(C$4=0,0,(SUM(D$8:D158)/C$4))</f>
        <v>0</v>
      </c>
      <c r="L158" s="9" t="str">
        <f t="shared" si="48"/>
        <v xml:space="preserve"> </v>
      </c>
      <c r="M158" s="2" t="str">
        <f>IF(U158=2,K158,IF(W158=2,K158-SUM(M$8:M157),IF(X158=2,K158-SUM(M$8:M157),IF(X157=2,1-SUM(M$8:M157)," "))))</f>
        <v xml:space="preserve"> </v>
      </c>
      <c r="N158" s="1" t="str">
        <f t="shared" si="49"/>
        <v xml:space="preserve"> </v>
      </c>
      <c r="P158" s="3" t="str">
        <f>IF(O158="Plus",$K158,IF(O158="Basis",$K158-SUM(P$8:P157),IF(O158="Breedte",$K158-SUM(P$8:P157),IF(O157="Breedte",1-SUM(P$8:P157)," "))))</f>
        <v xml:space="preserve"> </v>
      </c>
      <c r="Q158" s="57" t="str">
        <f t="shared" si="64"/>
        <v/>
      </c>
      <c r="R158" s="180">
        <f t="shared" si="65"/>
        <v>160</v>
      </c>
      <c r="S158" s="12">
        <f t="shared" si="50"/>
        <v>110</v>
      </c>
      <c r="T158" s="18">
        <f t="shared" si="51"/>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2"/>
        <v>1</v>
      </c>
      <c r="Z158" s="12">
        <f t="shared" si="53"/>
        <v>1</v>
      </c>
      <c r="AA158" s="12">
        <f t="shared" si="54"/>
        <v>1</v>
      </c>
      <c r="AB158" s="12">
        <f t="shared" si="55"/>
        <v>1</v>
      </c>
      <c r="AD158" s="12">
        <f t="shared" si="56"/>
        <v>110</v>
      </c>
      <c r="AE158" s="18">
        <f t="shared" si="57"/>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8"/>
        <v>1</v>
      </c>
      <c r="AK158" s="12">
        <f t="shared" si="59"/>
        <v>1</v>
      </c>
      <c r="AL158" s="12">
        <f t="shared" si="60"/>
        <v>1</v>
      </c>
      <c r="AM158" s="12">
        <f t="shared" si="61"/>
        <v>1</v>
      </c>
    </row>
    <row r="159" spans="1:39" ht="12" customHeight="1" x14ac:dyDescent="0.25">
      <c r="A159" s="5">
        <f t="shared" si="45"/>
        <v>0</v>
      </c>
      <c r="B159" s="5">
        <f t="shared" si="46"/>
        <v>0</v>
      </c>
      <c r="C159" s="14">
        <f t="shared" si="62"/>
        <v>109</v>
      </c>
      <c r="F159" s="242">
        <f>VLOOKUP(C159,Blad1!$A:$E,5,0)</f>
        <v>159</v>
      </c>
      <c r="G159" s="67" t="str">
        <f t="shared" si="63"/>
        <v/>
      </c>
      <c r="H159" s="4" t="str">
        <f>IF(G159="I",$K159,IF(G159="II",$K159-SUM(H$8:H158),IF(G159="III",$K159-SUM(H$8:H158),IF(G159="IV",$K159-SUM(H$8:H158),IF(G159="V",1-SUM(H$8:H158)," ")))))</f>
        <v xml:space="preserve"> </v>
      </c>
      <c r="I159" s="68" t="str">
        <f t="shared" si="47"/>
        <v/>
      </c>
      <c r="J159" s="43" t="str">
        <f>IF(I159="A",$K159,IF(I159="B",$K159-SUM(J$8:J158),IF(I159="C",$K159-SUM(J$8:J158),IF(I159="D",$K159-SUM(J$8:J158),IF(I159="E",1-SUM(J$8:J158)," ")))))</f>
        <v xml:space="preserve"> </v>
      </c>
      <c r="K159" s="1">
        <f>IF(C$4=0,0,(SUM(D$8:D159)/C$4))</f>
        <v>0</v>
      </c>
      <c r="L159" s="9" t="str">
        <f t="shared" si="48"/>
        <v xml:space="preserve"> </v>
      </c>
      <c r="M159" s="2" t="str">
        <f>IF(U159=2,K159,IF(W159=2,K159-SUM(M$8:M158),IF(X159=2,K159-SUM(M$8:M158),IF(X158=2,1-SUM(M$8:M158)," "))))</f>
        <v xml:space="preserve"> </v>
      </c>
      <c r="N159" s="1" t="str">
        <f t="shared" si="49"/>
        <v xml:space="preserve"> </v>
      </c>
      <c r="P159" s="3" t="str">
        <f>IF(O159="Plus",$K159,IF(O159="Basis",$K159-SUM(P$8:P158),IF(O159="Breedte",$K159-SUM(P$8:P158),IF(O158="Breedte",1-SUM(P$8:P158)," "))))</f>
        <v xml:space="preserve"> </v>
      </c>
      <c r="Q159" s="57" t="str">
        <f t="shared" si="64"/>
        <v/>
      </c>
      <c r="R159" s="180">
        <f t="shared" si="65"/>
        <v>159</v>
      </c>
      <c r="S159" s="12">
        <f t="shared" si="50"/>
        <v>109</v>
      </c>
      <c r="T159" s="18">
        <f t="shared" si="51"/>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2"/>
        <v>1</v>
      </c>
      <c r="Z159" s="12">
        <f t="shared" si="53"/>
        <v>1</v>
      </c>
      <c r="AA159" s="12">
        <f t="shared" si="54"/>
        <v>1</v>
      </c>
      <c r="AB159" s="12">
        <f t="shared" si="55"/>
        <v>1</v>
      </c>
      <c r="AD159" s="12">
        <f t="shared" si="56"/>
        <v>109</v>
      </c>
      <c r="AE159" s="18">
        <f t="shared" si="57"/>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8"/>
        <v>1</v>
      </c>
      <c r="AK159" s="12">
        <f t="shared" si="59"/>
        <v>1</v>
      </c>
      <c r="AL159" s="12">
        <f t="shared" si="60"/>
        <v>1</v>
      </c>
      <c r="AM159" s="12">
        <f t="shared" si="61"/>
        <v>1</v>
      </c>
    </row>
    <row r="160" spans="1:39" ht="12" customHeight="1" x14ac:dyDescent="0.25">
      <c r="A160" s="5">
        <f t="shared" si="45"/>
        <v>0</v>
      </c>
      <c r="B160" s="5">
        <f t="shared" si="46"/>
        <v>0</v>
      </c>
      <c r="C160" s="14">
        <f t="shared" si="62"/>
        <v>108</v>
      </c>
      <c r="F160" s="242">
        <f>VLOOKUP(C160,Blad1!$A:$E,5,0)</f>
        <v>158</v>
      </c>
      <c r="G160" s="67" t="str">
        <f t="shared" si="63"/>
        <v/>
      </c>
      <c r="H160" s="4" t="str">
        <f>IF(G160="I",$K160,IF(G160="II",$K160-SUM(H$8:H159),IF(G160="III",$K160-SUM(H$8:H159),IF(G160="IV",$K160-SUM(H$8:H159),IF(G160="V",1-SUM(H$8:H159)," ")))))</f>
        <v xml:space="preserve"> </v>
      </c>
      <c r="I160" s="68" t="str">
        <f t="shared" si="47"/>
        <v/>
      </c>
      <c r="J160" s="43" t="str">
        <f>IF(I160="A",$K160,IF(I160="B",$K160-SUM(J$8:J159),IF(I160="C",$K160-SUM(J$8:J159),IF(I160="D",$K160-SUM(J$8:J159),IF(I160="E",1-SUM(J$8:J159)," ")))))</f>
        <v xml:space="preserve"> </v>
      </c>
      <c r="K160" s="1">
        <f>IF(C$4=0,0,(SUM(D$8:D160)/C$4))</f>
        <v>0</v>
      </c>
      <c r="L160" s="9" t="str">
        <f t="shared" si="48"/>
        <v xml:space="preserve"> </v>
      </c>
      <c r="M160" s="2" t="str">
        <f>IF(U160=2,K160,IF(W160=2,K160-SUM(M$8:M159),IF(X160=2,K160-SUM(M$8:M159),IF(X159=2,1-SUM(M$8:M159)," "))))</f>
        <v xml:space="preserve"> </v>
      </c>
      <c r="N160" s="1" t="str">
        <f t="shared" si="49"/>
        <v xml:space="preserve"> </v>
      </c>
      <c r="P160" s="3" t="str">
        <f>IF(O160="Plus",$K160,IF(O160="Basis",$K160-SUM(P$8:P159),IF(O160="Breedte",$K160-SUM(P$8:P159),IF(O159="Breedte",1-SUM(P$8:P159)," "))))</f>
        <v xml:space="preserve"> </v>
      </c>
      <c r="Q160" s="57" t="str">
        <f t="shared" si="64"/>
        <v/>
      </c>
      <c r="R160" s="180">
        <f t="shared" si="65"/>
        <v>158</v>
      </c>
      <c r="S160" s="12">
        <f t="shared" si="50"/>
        <v>108</v>
      </c>
      <c r="T160" s="18">
        <f t="shared" si="51"/>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2"/>
        <v>1</v>
      </c>
      <c r="Z160" s="12">
        <f t="shared" si="53"/>
        <v>1</v>
      </c>
      <c r="AA160" s="12">
        <f t="shared" si="54"/>
        <v>1</v>
      </c>
      <c r="AB160" s="12">
        <f t="shared" si="55"/>
        <v>1</v>
      </c>
      <c r="AD160" s="12">
        <f t="shared" si="56"/>
        <v>108</v>
      </c>
      <c r="AE160" s="18">
        <f t="shared" si="57"/>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8"/>
        <v>1</v>
      </c>
      <c r="AK160" s="12">
        <f t="shared" si="59"/>
        <v>1</v>
      </c>
      <c r="AL160" s="12">
        <f t="shared" si="60"/>
        <v>1</v>
      </c>
      <c r="AM160" s="12">
        <f t="shared" si="61"/>
        <v>1</v>
      </c>
    </row>
    <row r="161" spans="1:39" ht="12" customHeight="1" x14ac:dyDescent="0.25">
      <c r="A161" s="5">
        <f t="shared" si="45"/>
        <v>0</v>
      </c>
      <c r="B161" s="5">
        <f t="shared" si="46"/>
        <v>0</v>
      </c>
      <c r="C161" s="14">
        <f t="shared" si="62"/>
        <v>107</v>
      </c>
      <c r="F161" s="242">
        <f>VLOOKUP(C161,Blad1!$A:$E,5,0)</f>
        <v>158</v>
      </c>
      <c r="G161" s="67" t="str">
        <f t="shared" si="63"/>
        <v/>
      </c>
      <c r="H161" s="4" t="str">
        <f>IF(G161="I",$K161,IF(G161="II",$K161-SUM(H$8:H160),IF(G161="III",$K161-SUM(H$8:H160),IF(G161="IV",$K161-SUM(H$8:H160),IF(G161="V",1-SUM(H$8:H160)," ")))))</f>
        <v xml:space="preserve"> </v>
      </c>
      <c r="I161" s="68" t="str">
        <f t="shared" si="47"/>
        <v/>
      </c>
      <c r="J161" s="43" t="str">
        <f>IF(I161="A",$K161,IF(I161="B",$K161-SUM(J$8:J160),IF(I161="C",$K161-SUM(J$8:J160),IF(I161="D",$K161-SUM(J$8:J160),IF(I161="E",1-SUM(J$8:J160)," ")))))</f>
        <v xml:space="preserve"> </v>
      </c>
      <c r="K161" s="1">
        <f>IF(C$4=0,0,(SUM(D$8:D161)/C$4))</f>
        <v>0</v>
      </c>
      <c r="L161" s="9" t="str">
        <f t="shared" si="48"/>
        <v xml:space="preserve"> </v>
      </c>
      <c r="M161" s="2" t="str">
        <f>IF(U161=2,K161,IF(W161=2,K161-SUM(M$8:M160),IF(X161=2,K161-SUM(M$8:M160),IF(X160=2,1-SUM(M$8:M160)," "))))</f>
        <v xml:space="preserve"> </v>
      </c>
      <c r="N161" s="1" t="str">
        <f t="shared" si="49"/>
        <v xml:space="preserve"> </v>
      </c>
      <c r="P161" s="3" t="str">
        <f>IF(O161="Plus",$K161,IF(O161="Basis",$K161-SUM(P$8:P160),IF(O161="Breedte",$K161-SUM(P$8:P160),IF(O160="Breedte",1-SUM(P$8:P160)," "))))</f>
        <v xml:space="preserve"> </v>
      </c>
      <c r="Q161" s="57" t="str">
        <f t="shared" si="64"/>
        <v/>
      </c>
      <c r="R161" s="180">
        <f t="shared" si="65"/>
        <v>158</v>
      </c>
      <c r="S161" s="12">
        <f t="shared" si="50"/>
        <v>107</v>
      </c>
      <c r="T161" s="18">
        <f t="shared" si="51"/>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2"/>
        <v>1</v>
      </c>
      <c r="Z161" s="12">
        <f t="shared" si="53"/>
        <v>1</v>
      </c>
      <c r="AA161" s="12">
        <f t="shared" si="54"/>
        <v>1</v>
      </c>
      <c r="AB161" s="12">
        <f t="shared" si="55"/>
        <v>1</v>
      </c>
      <c r="AD161" s="12">
        <f t="shared" si="56"/>
        <v>107</v>
      </c>
      <c r="AE161" s="18">
        <f t="shared" si="57"/>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8"/>
        <v>1</v>
      </c>
      <c r="AK161" s="12">
        <f t="shared" si="59"/>
        <v>1</v>
      </c>
      <c r="AL161" s="12">
        <f t="shared" si="60"/>
        <v>1</v>
      </c>
      <c r="AM161" s="12">
        <f t="shared" si="61"/>
        <v>1</v>
      </c>
    </row>
    <row r="162" spans="1:39" ht="12" customHeight="1" x14ac:dyDescent="0.25">
      <c r="A162" s="5">
        <f t="shared" si="45"/>
        <v>0</v>
      </c>
      <c r="B162" s="5">
        <f t="shared" si="46"/>
        <v>0</v>
      </c>
      <c r="C162" s="14">
        <f t="shared" si="62"/>
        <v>106</v>
      </c>
      <c r="F162" s="242">
        <f>VLOOKUP(C162,Blad1!$A:$E,5,0)</f>
        <v>157</v>
      </c>
      <c r="G162" s="67" t="str">
        <f t="shared" si="63"/>
        <v/>
      </c>
      <c r="H162" s="4" t="str">
        <f>IF(G162="I",$K162,IF(G162="II",$K162-SUM(H$8:H161),IF(G162="III",$K162-SUM(H$8:H161),IF(G162="IV",$K162-SUM(H$8:H161),IF(G162="V",1-SUM(H$8:H161)," ")))))</f>
        <v xml:space="preserve"> </v>
      </c>
      <c r="I162" s="68" t="str">
        <f t="shared" si="47"/>
        <v/>
      </c>
      <c r="J162" s="43" t="str">
        <f>IF(I162="A",$K162,IF(I162="B",$K162-SUM(J$8:J161),IF(I162="C",$K162-SUM(J$8:J161),IF(I162="D",$K162-SUM(J$8:J161),IF(I162="E",1-SUM(J$8:J161)," ")))))</f>
        <v xml:space="preserve"> </v>
      </c>
      <c r="K162" s="1">
        <f>IF(C$4=0,0,(SUM(D$8:D162)/C$4))</f>
        <v>0</v>
      </c>
      <c r="L162" s="9" t="str">
        <f t="shared" si="48"/>
        <v xml:space="preserve"> </v>
      </c>
      <c r="M162" s="2" t="str">
        <f>IF(U162=2,K162,IF(W162=2,K162-SUM(M$8:M161),IF(X162=2,K162-SUM(M$8:M161),IF(X161=2,1-SUM(M$8:M161)," "))))</f>
        <v xml:space="preserve"> </v>
      </c>
      <c r="N162" s="1" t="str">
        <f t="shared" si="49"/>
        <v xml:space="preserve"> </v>
      </c>
      <c r="P162" s="3" t="str">
        <f>IF(O162="Plus",$K162,IF(O162="Basis",$K162-SUM(P$8:P161),IF(O162="Breedte",$K162-SUM(P$8:P161),IF(O161="Breedte",1-SUM(P$8:P161)," "))))</f>
        <v xml:space="preserve"> </v>
      </c>
      <c r="Q162" s="57" t="str">
        <f t="shared" si="64"/>
        <v/>
      </c>
      <c r="R162" s="180">
        <f t="shared" si="65"/>
        <v>157</v>
      </c>
      <c r="S162" s="12">
        <f t="shared" si="50"/>
        <v>106</v>
      </c>
      <c r="T162" s="18">
        <f t="shared" si="51"/>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2"/>
        <v>1</v>
      </c>
      <c r="Z162" s="12">
        <f t="shared" si="53"/>
        <v>1</v>
      </c>
      <c r="AA162" s="12">
        <f t="shared" si="54"/>
        <v>1</v>
      </c>
      <c r="AB162" s="12">
        <f t="shared" si="55"/>
        <v>1</v>
      </c>
      <c r="AD162" s="12">
        <f t="shared" si="56"/>
        <v>106</v>
      </c>
      <c r="AE162" s="18">
        <f t="shared" si="57"/>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8"/>
        <v>1</v>
      </c>
      <c r="AK162" s="12">
        <f t="shared" si="59"/>
        <v>1</v>
      </c>
      <c r="AL162" s="12">
        <f t="shared" si="60"/>
        <v>1</v>
      </c>
      <c r="AM162" s="12">
        <f t="shared" si="61"/>
        <v>1</v>
      </c>
    </row>
    <row r="163" spans="1:39" ht="12" customHeight="1" x14ac:dyDescent="0.25">
      <c r="A163" s="5">
        <f t="shared" si="45"/>
        <v>0</v>
      </c>
      <c r="B163" s="5">
        <f t="shared" si="46"/>
        <v>0</v>
      </c>
      <c r="C163" s="14">
        <f t="shared" si="62"/>
        <v>105</v>
      </c>
      <c r="F163" s="242">
        <f>VLOOKUP(C163,Blad1!$A:$E,5,0)</f>
        <v>157</v>
      </c>
      <c r="G163" s="67" t="str">
        <f t="shared" si="63"/>
        <v/>
      </c>
      <c r="H163" s="4" t="str">
        <f>IF(G163="I",$K163,IF(G163="II",$K163-SUM(H$8:H162),IF(G163="III",$K163-SUM(H$8:H162),IF(G163="IV",$K163-SUM(H$8:H162),IF(G163="V",1-SUM(H$8:H162)," ")))))</f>
        <v xml:space="preserve"> </v>
      </c>
      <c r="I163" s="68" t="str">
        <f t="shared" si="47"/>
        <v/>
      </c>
      <c r="J163" s="43" t="str">
        <f>IF(I163="A",$K163,IF(I163="B",$K163-SUM(J$8:J162),IF(I163="C",$K163-SUM(J$8:J162),IF(I163="D",$K163-SUM(J$8:J162),IF(I163="E",1-SUM(J$8:J162)," ")))))</f>
        <v xml:space="preserve"> </v>
      </c>
      <c r="K163" s="1">
        <f>IF(C$4=0,0,(SUM(D$8:D163)/C$4))</f>
        <v>0</v>
      </c>
      <c r="L163" s="9" t="str">
        <f t="shared" si="48"/>
        <v xml:space="preserve"> </v>
      </c>
      <c r="M163" s="2" t="str">
        <f>IF(U163=2,K163,IF(W163=2,K163-SUM(M$8:M162),IF(X163=2,K163-SUM(M$8:M162),IF(X162=2,1-SUM(M$8:M162)," "))))</f>
        <v xml:space="preserve"> </v>
      </c>
      <c r="N163" s="1" t="str">
        <f t="shared" si="49"/>
        <v xml:space="preserve"> </v>
      </c>
      <c r="P163" s="3" t="str">
        <f>IF(O163="Plus",$K163,IF(O163="Basis",$K163-SUM(P$8:P162),IF(O163="Breedte",$K163-SUM(P$8:P162),IF(O162="Breedte",1-SUM(P$8:P162)," "))))</f>
        <v xml:space="preserve"> </v>
      </c>
      <c r="Q163" s="57" t="str">
        <f t="shared" si="64"/>
        <v/>
      </c>
      <c r="R163" s="180">
        <f t="shared" si="65"/>
        <v>157</v>
      </c>
      <c r="S163" s="12">
        <f t="shared" si="50"/>
        <v>105</v>
      </c>
      <c r="T163" s="18">
        <f t="shared" si="51"/>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2"/>
        <v>1</v>
      </c>
      <c r="Z163" s="12">
        <f t="shared" si="53"/>
        <v>1</v>
      </c>
      <c r="AA163" s="12">
        <f t="shared" si="54"/>
        <v>1</v>
      </c>
      <c r="AB163" s="12">
        <f t="shared" si="55"/>
        <v>1</v>
      </c>
      <c r="AD163" s="12">
        <f t="shared" si="56"/>
        <v>105</v>
      </c>
      <c r="AE163" s="18">
        <f t="shared" si="57"/>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8"/>
        <v>1</v>
      </c>
      <c r="AK163" s="12">
        <f t="shared" si="59"/>
        <v>1</v>
      </c>
      <c r="AL163" s="12">
        <f t="shared" si="60"/>
        <v>1</v>
      </c>
      <c r="AM163" s="12">
        <f t="shared" si="61"/>
        <v>1</v>
      </c>
    </row>
    <row r="164" spans="1:39" ht="12" customHeight="1" x14ac:dyDescent="0.25">
      <c r="A164" s="5">
        <f t="shared" si="45"/>
        <v>0</v>
      </c>
      <c r="B164" s="5">
        <f t="shared" si="46"/>
        <v>0</v>
      </c>
      <c r="C164" s="14">
        <f t="shared" si="62"/>
        <v>104</v>
      </c>
      <c r="F164" s="242">
        <f>VLOOKUP(C164,Blad1!$A:$E,5,0)</f>
        <v>156</v>
      </c>
      <c r="G164" s="67" t="str">
        <f t="shared" si="63"/>
        <v/>
      </c>
      <c r="H164" s="4" t="str">
        <f>IF(G164="I",$K164,IF(G164="II",$K164-SUM(H$8:H163),IF(G164="III",$K164-SUM(H$8:H163),IF(G164="IV",$K164-SUM(H$8:H163),IF(G164="V",1-SUM(H$8:H163)," ")))))</f>
        <v xml:space="preserve"> </v>
      </c>
      <c r="I164" s="68" t="str">
        <f t="shared" si="47"/>
        <v/>
      </c>
      <c r="J164" s="43" t="str">
        <f>IF(I164="A",$K164,IF(I164="B",$K164-SUM(J$8:J163),IF(I164="C",$K164-SUM(J$8:J163),IF(I164="D",$K164-SUM(J$8:J163),IF(I164="E",1-SUM(J$8:J163)," ")))))</f>
        <v xml:space="preserve"> </v>
      </c>
      <c r="K164" s="1">
        <f>IF(C$4=0,0,(SUM(D$8:D164)/C$4))</f>
        <v>0</v>
      </c>
      <c r="L164" s="9" t="str">
        <f t="shared" si="48"/>
        <v xml:space="preserve"> </v>
      </c>
      <c r="M164" s="2" t="str">
        <f>IF(U164=2,K164,IF(W164=2,K164-SUM(M$8:M163),IF(X164=2,K164-SUM(M$8:M163),IF(X163=2,1-SUM(M$8:M163)," "))))</f>
        <v xml:space="preserve"> </v>
      </c>
      <c r="N164" s="1" t="str">
        <f t="shared" si="49"/>
        <v xml:space="preserve"> </v>
      </c>
      <c r="P164" s="3" t="str">
        <f>IF(O164="Plus",$K164,IF(O164="Basis",$K164-SUM(P$8:P163),IF(O164="Breedte",$K164-SUM(P$8:P163),IF(O163="Breedte",1-SUM(P$8:P163)," "))))</f>
        <v xml:space="preserve"> </v>
      </c>
      <c r="Q164" s="57" t="str">
        <f t="shared" si="64"/>
        <v/>
      </c>
      <c r="R164" s="180">
        <f t="shared" si="65"/>
        <v>156</v>
      </c>
      <c r="S164" s="12">
        <f t="shared" si="50"/>
        <v>104</v>
      </c>
      <c r="T164" s="18">
        <f t="shared" si="51"/>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2"/>
        <v>1</v>
      </c>
      <c r="Z164" s="12">
        <f t="shared" si="53"/>
        <v>1</v>
      </c>
      <c r="AA164" s="12">
        <f t="shared" si="54"/>
        <v>1</v>
      </c>
      <c r="AB164" s="12">
        <f t="shared" si="55"/>
        <v>1</v>
      </c>
      <c r="AD164" s="12">
        <f t="shared" si="56"/>
        <v>104</v>
      </c>
      <c r="AE164" s="18">
        <f t="shared" si="57"/>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8"/>
        <v>1</v>
      </c>
      <c r="AK164" s="12">
        <f t="shared" si="59"/>
        <v>1</v>
      </c>
      <c r="AL164" s="12">
        <f t="shared" si="60"/>
        <v>1</v>
      </c>
      <c r="AM164" s="12">
        <f t="shared" si="61"/>
        <v>1</v>
      </c>
    </row>
    <row r="165" spans="1:39" ht="12" customHeight="1" x14ac:dyDescent="0.25">
      <c r="A165" s="5">
        <f t="shared" si="45"/>
        <v>0</v>
      </c>
      <c r="B165" s="5">
        <f t="shared" si="46"/>
        <v>0</v>
      </c>
      <c r="C165" s="14">
        <f t="shared" si="62"/>
        <v>103</v>
      </c>
      <c r="F165" s="242">
        <f>VLOOKUP(C165,Blad1!$A:$E,5,0)</f>
        <v>156</v>
      </c>
      <c r="G165" s="67" t="str">
        <f t="shared" si="63"/>
        <v/>
      </c>
      <c r="H165" s="4" t="str">
        <f>IF(G165="I",$K165,IF(G165="II",$K165-SUM(H$8:H164),IF(G165="III",$K165-SUM(H$8:H164),IF(G165="IV",$K165-SUM(H$8:H164),IF(G165="V",1-SUM(H$8:H164)," ")))))</f>
        <v xml:space="preserve"> </v>
      </c>
      <c r="I165" s="68" t="str">
        <f t="shared" si="47"/>
        <v/>
      </c>
      <c r="J165" s="43" t="str">
        <f>IF(I165="A",$K165,IF(I165="B",$K165-SUM(J$8:J164),IF(I165="C",$K165-SUM(J$8:J164),IF(I165="D",$K165-SUM(J$8:J164),IF(I165="E",1-SUM(J$8:J164)," ")))))</f>
        <v xml:space="preserve"> </v>
      </c>
      <c r="K165" s="1">
        <f>IF(C$4=0,0,(SUM(D$8:D165)/C$4))</f>
        <v>0</v>
      </c>
      <c r="L165" s="9" t="str">
        <f t="shared" si="48"/>
        <v xml:space="preserve"> </v>
      </c>
      <c r="M165" s="2" t="str">
        <f>IF(U165=2,K165,IF(W165=2,K165-SUM(M$8:M164),IF(X165=2,K165-SUM(M$8:M164),IF(X164=2,1-SUM(M$8:M164)," "))))</f>
        <v xml:space="preserve"> </v>
      </c>
      <c r="N165" s="1" t="str">
        <f t="shared" si="49"/>
        <v xml:space="preserve"> </v>
      </c>
      <c r="P165" s="3" t="str">
        <f>IF(O165="Plus",$K165,IF(O165="Basis",$K165-SUM(P$8:P164),IF(O165="Breedte",$K165-SUM(P$8:P164),IF(O164="Breedte",1-SUM(P$8:P164)," "))))</f>
        <v xml:space="preserve"> </v>
      </c>
      <c r="Q165" s="57" t="str">
        <f t="shared" si="64"/>
        <v/>
      </c>
      <c r="R165" s="180">
        <f t="shared" si="65"/>
        <v>156</v>
      </c>
      <c r="S165" s="12">
        <f t="shared" si="50"/>
        <v>103</v>
      </c>
      <c r="T165" s="18">
        <f t="shared" si="51"/>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2"/>
        <v>1</v>
      </c>
      <c r="Z165" s="12">
        <f t="shared" si="53"/>
        <v>1</v>
      </c>
      <c r="AA165" s="12">
        <f t="shared" si="54"/>
        <v>1</v>
      </c>
      <c r="AB165" s="12">
        <f t="shared" si="55"/>
        <v>1</v>
      </c>
      <c r="AD165" s="12">
        <f t="shared" si="56"/>
        <v>103</v>
      </c>
      <c r="AE165" s="18">
        <f t="shared" si="57"/>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8"/>
        <v>1</v>
      </c>
      <c r="AK165" s="12">
        <f t="shared" si="59"/>
        <v>1</v>
      </c>
      <c r="AL165" s="12">
        <f t="shared" si="60"/>
        <v>1</v>
      </c>
      <c r="AM165" s="12">
        <f t="shared" si="61"/>
        <v>1</v>
      </c>
    </row>
    <row r="166" spans="1:39" ht="12" customHeight="1" x14ac:dyDescent="0.25">
      <c r="A166" s="5">
        <f t="shared" si="45"/>
        <v>0</v>
      </c>
      <c r="B166" s="5">
        <f t="shared" si="46"/>
        <v>0</v>
      </c>
      <c r="C166" s="14">
        <f t="shared" si="62"/>
        <v>102</v>
      </c>
      <c r="F166" s="242">
        <f>VLOOKUP(C166,Blad1!$A:$E,5,0)</f>
        <v>155</v>
      </c>
      <c r="G166" s="67" t="str">
        <f t="shared" si="63"/>
        <v/>
      </c>
      <c r="H166" s="4" t="str">
        <f>IF(G166="I",$K166,IF(G166="II",$K166-SUM(H$8:H165),IF(G166="III",$K166-SUM(H$8:H165),IF(G166="IV",$K166-SUM(H$8:H165),IF(G166="V",1-SUM(H$8:H165)," ")))))</f>
        <v xml:space="preserve"> </v>
      </c>
      <c r="I166" s="68" t="str">
        <f t="shared" si="47"/>
        <v/>
      </c>
      <c r="J166" s="43" t="str">
        <f>IF(I166="A",$K166,IF(I166="B",$K166-SUM(J$8:J165),IF(I166="C",$K166-SUM(J$8:J165),IF(I166="D",$K166-SUM(J$8:J165),IF(I166="E",1-SUM(J$8:J165)," ")))))</f>
        <v xml:space="preserve"> </v>
      </c>
      <c r="K166" s="1">
        <f>IF(C$4=0,0,(SUM(D$8:D166)/C$4))</f>
        <v>0</v>
      </c>
      <c r="L166" s="9" t="str">
        <f t="shared" si="48"/>
        <v xml:space="preserve"> </v>
      </c>
      <c r="M166" s="2" t="str">
        <f>IF(U166=2,K166,IF(W166=2,K166-SUM(M$8:M165),IF(X166=2,K166-SUM(M$8:M165),IF(X165=2,1-SUM(M$8:M165)," "))))</f>
        <v xml:space="preserve"> </v>
      </c>
      <c r="N166" s="1" t="str">
        <f t="shared" si="49"/>
        <v xml:space="preserve"> </v>
      </c>
      <c r="P166" s="3" t="str">
        <f>IF(O166="Plus",$K166,IF(O166="Basis",$K166-SUM(P$8:P165),IF(O166="Breedte",$K166-SUM(P$8:P165),IF(O165="Breedte",1-SUM(P$8:P165)," "))))</f>
        <v xml:space="preserve"> </v>
      </c>
      <c r="Q166" s="57" t="str">
        <f t="shared" si="64"/>
        <v/>
      </c>
      <c r="R166" s="180">
        <f t="shared" si="65"/>
        <v>155</v>
      </c>
      <c r="S166" s="12">
        <f t="shared" si="50"/>
        <v>102</v>
      </c>
      <c r="T166" s="18">
        <f t="shared" si="51"/>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2"/>
        <v>1</v>
      </c>
      <c r="Z166" s="12">
        <f t="shared" si="53"/>
        <v>1</v>
      </c>
      <c r="AA166" s="12">
        <f t="shared" si="54"/>
        <v>1</v>
      </c>
      <c r="AB166" s="12">
        <f t="shared" si="55"/>
        <v>1</v>
      </c>
      <c r="AD166" s="12">
        <f t="shared" si="56"/>
        <v>102</v>
      </c>
      <c r="AE166" s="18">
        <f t="shared" si="57"/>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8"/>
        <v>1</v>
      </c>
      <c r="AK166" s="12">
        <f t="shared" si="59"/>
        <v>1</v>
      </c>
      <c r="AL166" s="12">
        <f t="shared" si="60"/>
        <v>1</v>
      </c>
      <c r="AM166" s="12">
        <f t="shared" si="61"/>
        <v>1</v>
      </c>
    </row>
    <row r="167" spans="1:39" ht="12" customHeight="1" x14ac:dyDescent="0.25">
      <c r="A167" s="5">
        <f t="shared" si="45"/>
        <v>0</v>
      </c>
      <c r="B167" s="5">
        <f t="shared" si="46"/>
        <v>0</v>
      </c>
      <c r="C167" s="14">
        <f t="shared" si="62"/>
        <v>101</v>
      </c>
      <c r="F167" s="242">
        <f>VLOOKUP(C167,Blad1!$A:$E,5,0)</f>
        <v>154</v>
      </c>
      <c r="G167" s="67" t="str">
        <f t="shared" si="63"/>
        <v/>
      </c>
      <c r="H167" s="4" t="str">
        <f>IF(G167="I",$K167,IF(G167="II",$K167-SUM(H$8:H166),IF(G167="III",$K167-SUM(H$8:H166),IF(G167="IV",$K167-SUM(H$8:H166),IF(G167="V",1-SUM(H$8:H166)," ")))))</f>
        <v xml:space="preserve"> </v>
      </c>
      <c r="I167" s="68" t="str">
        <f t="shared" si="47"/>
        <v/>
      </c>
      <c r="J167" s="43" t="str">
        <f>IF(I167="A",$K167,IF(I167="B",$K167-SUM(J$8:J166),IF(I167="C",$K167-SUM(J$8:J166),IF(I167="D",$K167-SUM(J$8:J166),IF(I167="E",1-SUM(J$8:J166)," ")))))</f>
        <v xml:space="preserve"> </v>
      </c>
      <c r="K167" s="1">
        <f>IF(C$4=0,0,(SUM(D$8:D167)/C$4))</f>
        <v>0</v>
      </c>
      <c r="L167" s="9" t="str">
        <f t="shared" si="48"/>
        <v xml:space="preserve"> </v>
      </c>
      <c r="M167" s="2" t="str">
        <f>IF(U167=2,K167,IF(W167=2,K167-SUM(M$8:M166),IF(X167=2,K167-SUM(M$8:M166),IF(X166=2,1-SUM(M$8:M166)," "))))</f>
        <v xml:space="preserve"> </v>
      </c>
      <c r="N167" s="1" t="str">
        <f t="shared" si="49"/>
        <v xml:space="preserve"> </v>
      </c>
      <c r="P167" s="3" t="str">
        <f>IF(O167="Plus",$K167,IF(O167="Basis",$K167-SUM(P$8:P166),IF(O167="Breedte",$K167-SUM(P$8:P166),IF(O166="Breedte",1-SUM(P$8:P166)," "))))</f>
        <v xml:space="preserve"> </v>
      </c>
      <c r="Q167" s="57" t="str">
        <f t="shared" si="64"/>
        <v/>
      </c>
      <c r="R167" s="180">
        <f t="shared" si="65"/>
        <v>154</v>
      </c>
      <c r="S167" s="12">
        <f t="shared" si="50"/>
        <v>101</v>
      </c>
      <c r="T167" s="18">
        <f t="shared" si="51"/>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2"/>
        <v>1</v>
      </c>
      <c r="Z167" s="12">
        <f t="shared" si="53"/>
        <v>1</v>
      </c>
      <c r="AA167" s="12">
        <f t="shared" si="54"/>
        <v>1</v>
      </c>
      <c r="AB167" s="12">
        <f t="shared" si="55"/>
        <v>1</v>
      </c>
      <c r="AD167" s="12">
        <f t="shared" si="56"/>
        <v>101</v>
      </c>
      <c r="AE167" s="18">
        <f t="shared" si="57"/>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8"/>
        <v>1</v>
      </c>
      <c r="AK167" s="12">
        <f t="shared" si="59"/>
        <v>1</v>
      </c>
      <c r="AL167" s="12">
        <f t="shared" si="60"/>
        <v>1</v>
      </c>
      <c r="AM167" s="12">
        <f t="shared" si="61"/>
        <v>1</v>
      </c>
    </row>
    <row r="168" spans="1:39" ht="12" customHeight="1" x14ac:dyDescent="0.25">
      <c r="A168" s="5">
        <f t="shared" si="45"/>
        <v>0</v>
      </c>
      <c r="B168" s="5">
        <f t="shared" si="46"/>
        <v>0</v>
      </c>
      <c r="C168" s="14">
        <f t="shared" si="62"/>
        <v>100</v>
      </c>
      <c r="F168" s="242">
        <f>VLOOKUP(C168,Blad1!$A:$E,5,0)</f>
        <v>154</v>
      </c>
      <c r="G168" s="67" t="str">
        <f t="shared" si="63"/>
        <v/>
      </c>
      <c r="H168" s="4" t="str">
        <f>IF(G168="I",$K168,IF(G168="II",$K168-SUM(H$8:H167),IF(G168="III",$K168-SUM(H$8:H167),IF(G168="IV",$K168-SUM(H$8:H167),IF(G168="V",1-SUM(H$8:H167)," ")))))</f>
        <v xml:space="preserve"> </v>
      </c>
      <c r="I168" s="68" t="str">
        <f t="shared" si="47"/>
        <v/>
      </c>
      <c r="J168" s="43" t="str">
        <f>IF(I168="A",$K168,IF(I168="B",$K168-SUM(J$8:J167),IF(I168="C",$K168-SUM(J$8:J167),IF(I168="D",$K168-SUM(J$8:J167),IF(I168="E",1-SUM(J$8:J167)," ")))))</f>
        <v xml:space="preserve"> </v>
      </c>
      <c r="K168" s="1">
        <f>IF(C$4=0,0,(SUM(D$8:D168)/C$4))</f>
        <v>0</v>
      </c>
      <c r="L168" s="9" t="str">
        <f t="shared" si="48"/>
        <v xml:space="preserve"> </v>
      </c>
      <c r="M168" s="2" t="str">
        <f>IF(U168=2,K168,IF(W168=2,K168-SUM(M$8:M167),IF(X168=2,K168-SUM(M$8:M167),IF(X167=2,1-SUM(M$8:M167)," "))))</f>
        <v xml:space="preserve"> </v>
      </c>
      <c r="N168" s="1" t="str">
        <f t="shared" si="49"/>
        <v xml:space="preserve"> </v>
      </c>
      <c r="P168" s="3" t="str">
        <f>IF(O168="Plus",$K168,IF(O168="Basis",$K168-SUM(P$8:P167),IF(O168="Breedte",$K168-SUM(P$8:P167),IF(O167="Breedte",1-SUM(P$8:P167)," "))))</f>
        <v xml:space="preserve"> </v>
      </c>
      <c r="Q168" s="57" t="str">
        <f t="shared" si="64"/>
        <v/>
      </c>
      <c r="R168" s="180">
        <f t="shared" si="65"/>
        <v>154</v>
      </c>
      <c r="S168" s="12">
        <f t="shared" si="50"/>
        <v>100</v>
      </c>
      <c r="T168" s="18">
        <f t="shared" si="51"/>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2"/>
        <v>1</v>
      </c>
      <c r="Z168" s="12">
        <f t="shared" si="53"/>
        <v>1</v>
      </c>
      <c r="AA168" s="12">
        <f t="shared" si="54"/>
        <v>1</v>
      </c>
      <c r="AB168" s="12">
        <f t="shared" si="55"/>
        <v>1</v>
      </c>
      <c r="AD168" s="12">
        <f t="shared" si="56"/>
        <v>100</v>
      </c>
      <c r="AE168" s="18">
        <f t="shared" si="57"/>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8"/>
        <v>1</v>
      </c>
      <c r="AK168" s="12">
        <f t="shared" si="59"/>
        <v>1</v>
      </c>
      <c r="AL168" s="12">
        <f t="shared" si="60"/>
        <v>1</v>
      </c>
      <c r="AM168" s="12">
        <f t="shared" si="61"/>
        <v>1</v>
      </c>
    </row>
    <row r="169" spans="1:39" ht="12" customHeight="1" x14ac:dyDescent="0.25">
      <c r="A169" s="5">
        <f t="shared" si="45"/>
        <v>0</v>
      </c>
      <c r="B169" s="5">
        <f t="shared" si="46"/>
        <v>0</v>
      </c>
      <c r="C169" s="14">
        <f t="shared" si="62"/>
        <v>99</v>
      </c>
      <c r="F169" s="242">
        <f>VLOOKUP(C169,Blad1!$A:$E,5,0)</f>
        <v>153</v>
      </c>
      <c r="G169" s="67" t="str">
        <f t="shared" si="63"/>
        <v/>
      </c>
      <c r="H169" s="4" t="str">
        <f>IF(G169="I",$K169,IF(G169="II",$K169-SUM(H$8:H168),IF(G169="III",$K169-SUM(H$8:H168),IF(G169="IV",$K169-SUM(H$8:H168),IF(G169="V",1-SUM(H$8:H168)," ")))))</f>
        <v xml:space="preserve"> </v>
      </c>
      <c r="I169" s="68" t="str">
        <f t="shared" si="47"/>
        <v/>
      </c>
      <c r="J169" s="43" t="str">
        <f>IF(I169="A",$K169,IF(I169="B",$K169-SUM(J$8:J168),IF(I169="C",$K169-SUM(J$8:J168),IF(I169="D",$K169-SUM(J$8:J168),IF(I169="E",1-SUM(J$8:J168)," ")))))</f>
        <v xml:space="preserve"> </v>
      </c>
      <c r="K169" s="1">
        <f>IF(C$4=0,0,(SUM(D$8:D169)/C$4))</f>
        <v>0</v>
      </c>
      <c r="L169" s="9" t="str">
        <f t="shared" si="48"/>
        <v xml:space="preserve"> </v>
      </c>
      <c r="M169" s="2" t="str">
        <f>IF(U169=2,K169,IF(W169=2,K169-SUM(M$8:M168),IF(X169=2,K169-SUM(M$8:M168),IF(X168=2,1-SUM(M$8:M168)," "))))</f>
        <v xml:space="preserve"> </v>
      </c>
      <c r="N169" s="1" t="str">
        <f t="shared" si="49"/>
        <v xml:space="preserve"> </v>
      </c>
      <c r="P169" s="3" t="str">
        <f>IF(O169="Plus",$K169,IF(O169="Basis",$K169-SUM(P$8:P168),IF(O169="Breedte",$K169-SUM(P$8:P168),IF(O168="Breedte",1-SUM(P$8:P168)," "))))</f>
        <v xml:space="preserve"> </v>
      </c>
      <c r="Q169" s="57" t="str">
        <f t="shared" si="64"/>
        <v/>
      </c>
      <c r="R169" s="180">
        <f t="shared" si="65"/>
        <v>153</v>
      </c>
      <c r="S169" s="12">
        <f t="shared" si="50"/>
        <v>99</v>
      </c>
      <c r="T169" s="18">
        <f t="shared" si="51"/>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2"/>
        <v>1</v>
      </c>
      <c r="Z169" s="12">
        <f t="shared" si="53"/>
        <v>1</v>
      </c>
      <c r="AA169" s="12">
        <f t="shared" si="54"/>
        <v>1</v>
      </c>
      <c r="AB169" s="12">
        <f t="shared" si="55"/>
        <v>1</v>
      </c>
      <c r="AD169" s="12">
        <f t="shared" si="56"/>
        <v>99</v>
      </c>
      <c r="AE169" s="18">
        <f t="shared" si="57"/>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8"/>
        <v>1</v>
      </c>
      <c r="AK169" s="12">
        <f t="shared" si="59"/>
        <v>1</v>
      </c>
      <c r="AL169" s="12">
        <f t="shared" si="60"/>
        <v>1</v>
      </c>
      <c r="AM169" s="12">
        <f t="shared" si="61"/>
        <v>1</v>
      </c>
    </row>
    <row r="170" spans="1:39" ht="12" customHeight="1" x14ac:dyDescent="0.25">
      <c r="A170" s="5">
        <f t="shared" si="45"/>
        <v>0</v>
      </c>
      <c r="B170" s="5">
        <f t="shared" si="46"/>
        <v>0</v>
      </c>
      <c r="C170" s="14">
        <f t="shared" si="62"/>
        <v>98</v>
      </c>
      <c r="F170" s="242">
        <f>VLOOKUP(C170,Blad1!$A:$E,5,0)</f>
        <v>153</v>
      </c>
      <c r="G170" s="67" t="str">
        <f t="shared" si="63"/>
        <v/>
      </c>
      <c r="H170" s="4" t="str">
        <f>IF(G170="I",$K170,IF(G170="II",$K170-SUM(H$8:H169),IF(G170="III",$K170-SUM(H$8:H169),IF(G170="IV",$K170-SUM(H$8:H169),IF(G170="V",1-SUM(H$8:H169)," ")))))</f>
        <v xml:space="preserve"> </v>
      </c>
      <c r="I170" s="68" t="str">
        <f t="shared" si="47"/>
        <v/>
      </c>
      <c r="J170" s="43" t="str">
        <f>IF(I170="A",$K170,IF(I170="B",$K170-SUM(J$8:J169),IF(I170="C",$K170-SUM(J$8:J169),IF(I170="D",$K170-SUM(J$8:J169),IF(I170="E",1-SUM(J$8:J169)," ")))))</f>
        <v xml:space="preserve"> </v>
      </c>
      <c r="K170" s="1">
        <f>IF(C$4=0,0,(SUM(D$8:D170)/C$4))</f>
        <v>0</v>
      </c>
      <c r="L170" s="9" t="str">
        <f t="shared" si="48"/>
        <v xml:space="preserve"> </v>
      </c>
      <c r="M170" s="2" t="str">
        <f>IF(U170=2,K170,IF(W170=2,K170-SUM(M$8:M169),IF(X170=2,K170-SUM(M$8:M169),IF(X169=2,1-SUM(M$8:M169)," "))))</f>
        <v xml:space="preserve"> </v>
      </c>
      <c r="N170" s="1" t="str">
        <f t="shared" si="49"/>
        <v xml:space="preserve"> </v>
      </c>
      <c r="P170" s="3" t="str">
        <f>IF(O170="Plus",$K170,IF(O170="Basis",$K170-SUM(P$8:P169),IF(O170="Breedte",$K170-SUM(P$8:P169),IF(O169="Breedte",1-SUM(P$8:P169)," "))))</f>
        <v xml:space="preserve"> </v>
      </c>
      <c r="Q170" s="57" t="str">
        <f t="shared" si="64"/>
        <v/>
      </c>
      <c r="R170" s="180">
        <f t="shared" si="65"/>
        <v>153</v>
      </c>
      <c r="S170" s="12">
        <f t="shared" si="50"/>
        <v>98</v>
      </c>
      <c r="T170" s="18">
        <f t="shared" si="51"/>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2"/>
        <v>1</v>
      </c>
      <c r="Z170" s="12">
        <f t="shared" si="53"/>
        <v>1</v>
      </c>
      <c r="AA170" s="12">
        <f t="shared" si="54"/>
        <v>1</v>
      </c>
      <c r="AB170" s="12">
        <f t="shared" si="55"/>
        <v>1</v>
      </c>
      <c r="AD170" s="12">
        <f t="shared" si="56"/>
        <v>98</v>
      </c>
      <c r="AE170" s="18">
        <f t="shared" si="57"/>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8"/>
        <v>1</v>
      </c>
      <c r="AK170" s="12">
        <f t="shared" si="59"/>
        <v>1</v>
      </c>
      <c r="AL170" s="12">
        <f t="shared" si="60"/>
        <v>1</v>
      </c>
      <c r="AM170" s="12">
        <f t="shared" si="61"/>
        <v>1</v>
      </c>
    </row>
    <row r="171" spans="1:39" ht="12" customHeight="1" x14ac:dyDescent="0.25">
      <c r="A171" s="5">
        <f t="shared" si="45"/>
        <v>0</v>
      </c>
      <c r="B171" s="5">
        <f t="shared" si="46"/>
        <v>0</v>
      </c>
      <c r="C171" s="14">
        <f t="shared" si="62"/>
        <v>97</v>
      </c>
      <c r="F171" s="242">
        <f>VLOOKUP(C171,Blad1!$A:$E,5,0)</f>
        <v>152</v>
      </c>
      <c r="G171" s="67" t="str">
        <f t="shared" si="63"/>
        <v/>
      </c>
      <c r="H171" s="4" t="str">
        <f>IF(G171="I",$K171,IF(G171="II",$K171-SUM(H$8:H170),IF(G171="III",$K171-SUM(H$8:H170),IF(G171="IV",$K171-SUM(H$8:H170),IF(G171="V",1-SUM(H$8:H170)," ")))))</f>
        <v xml:space="preserve"> </v>
      </c>
      <c r="I171" s="68" t="str">
        <f t="shared" si="47"/>
        <v/>
      </c>
      <c r="J171" s="43" t="str">
        <f>IF(I171="A",$K171,IF(I171="B",$K171-SUM(J$8:J170),IF(I171="C",$K171-SUM(J$8:J170),IF(I171="D",$K171-SUM(J$8:J170),IF(I171="E",1-SUM(J$8:J170)," ")))))</f>
        <v xml:space="preserve"> </v>
      </c>
      <c r="K171" s="1">
        <f>IF(C$4=0,0,(SUM(D$8:D171)/C$4))</f>
        <v>0</v>
      </c>
      <c r="L171" s="9" t="str">
        <f t="shared" si="48"/>
        <v xml:space="preserve"> </v>
      </c>
      <c r="M171" s="2" t="str">
        <f>IF(U171=2,K171,IF(W171=2,K171-SUM(M$8:M170),IF(X171=2,K171-SUM(M$8:M170),IF(X170=2,1-SUM(M$8:M170)," "))))</f>
        <v xml:space="preserve"> </v>
      </c>
      <c r="N171" s="1" t="str">
        <f t="shared" si="49"/>
        <v xml:space="preserve"> </v>
      </c>
      <c r="P171" s="3" t="str">
        <f>IF(O171="Plus",$K171,IF(O171="Basis",$K171-SUM(P$8:P170),IF(O171="Breedte",$K171-SUM(P$8:P170),IF(O170="Breedte",1-SUM(P$8:P170)," "))))</f>
        <v xml:space="preserve"> </v>
      </c>
      <c r="Q171" s="57" t="str">
        <f t="shared" si="64"/>
        <v/>
      </c>
      <c r="R171" s="180">
        <f t="shared" si="65"/>
        <v>152</v>
      </c>
      <c r="S171" s="12">
        <f t="shared" si="50"/>
        <v>97</v>
      </c>
      <c r="T171" s="18">
        <f t="shared" si="51"/>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2"/>
        <v>1</v>
      </c>
      <c r="Z171" s="12">
        <f t="shared" si="53"/>
        <v>1</v>
      </c>
      <c r="AA171" s="12">
        <f t="shared" si="54"/>
        <v>1</v>
      </c>
      <c r="AB171" s="12">
        <f t="shared" si="55"/>
        <v>1</v>
      </c>
      <c r="AD171" s="12">
        <f t="shared" si="56"/>
        <v>97</v>
      </c>
      <c r="AE171" s="18">
        <f t="shared" si="57"/>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8"/>
        <v>1</v>
      </c>
      <c r="AK171" s="12">
        <f t="shared" si="59"/>
        <v>1</v>
      </c>
      <c r="AL171" s="12">
        <f t="shared" si="60"/>
        <v>1</v>
      </c>
      <c r="AM171" s="12">
        <f t="shared" si="61"/>
        <v>1</v>
      </c>
    </row>
    <row r="172" spans="1:39" ht="12" customHeight="1" x14ac:dyDescent="0.25">
      <c r="A172" s="5">
        <f t="shared" si="45"/>
        <v>0</v>
      </c>
      <c r="B172" s="5">
        <f t="shared" si="46"/>
        <v>0</v>
      </c>
      <c r="C172" s="14">
        <f t="shared" si="62"/>
        <v>96</v>
      </c>
      <c r="F172" s="242">
        <f>VLOOKUP(C172,Blad1!$A:$E,5,0)</f>
        <v>152</v>
      </c>
      <c r="G172" s="67" t="str">
        <f t="shared" si="63"/>
        <v/>
      </c>
      <c r="H172" s="4" t="str">
        <f>IF(G172="I",$K172,IF(G172="II",$K172-SUM(H$8:H171),IF(G172="III",$K172-SUM(H$8:H171),IF(G172="IV",$K172-SUM(H$8:H171),IF(G172="V",1-SUM(H$8:H171)," ")))))</f>
        <v xml:space="preserve"> </v>
      </c>
      <c r="I172" s="68" t="str">
        <f t="shared" si="47"/>
        <v/>
      </c>
      <c r="J172" s="43" t="str">
        <f>IF(I172="A",$K172,IF(I172="B",$K172-SUM(J$8:J171),IF(I172="C",$K172-SUM(J$8:J171),IF(I172="D",$K172-SUM(J$8:J171),IF(I172="E",1-SUM(J$8:J171)," ")))))</f>
        <v xml:space="preserve"> </v>
      </c>
      <c r="K172" s="1">
        <f>IF(C$4=0,0,(SUM(D$8:D172)/C$4))</f>
        <v>0</v>
      </c>
      <c r="L172" s="9" t="str">
        <f t="shared" si="48"/>
        <v xml:space="preserve"> </v>
      </c>
      <c r="M172" s="2" t="str">
        <f>IF(U172=2,K172,IF(W172=2,K172-SUM(M$8:M171),IF(X172=2,K172-SUM(M$8:M171),IF(X171=2,1-SUM(M$8:M171)," "))))</f>
        <v xml:space="preserve"> </v>
      </c>
      <c r="N172" s="1" t="str">
        <f t="shared" si="49"/>
        <v xml:space="preserve"> </v>
      </c>
      <c r="P172" s="3" t="str">
        <f>IF(O172="Plus",$K172,IF(O172="Basis",$K172-SUM(P$8:P171),IF(O172="Breedte",$K172-SUM(P$8:P171),IF(O171="Breedte",1-SUM(P$8:P171)," "))))</f>
        <v xml:space="preserve"> </v>
      </c>
      <c r="Q172" s="57" t="str">
        <f t="shared" si="64"/>
        <v/>
      </c>
      <c r="R172" s="180">
        <f t="shared" si="65"/>
        <v>152</v>
      </c>
      <c r="S172" s="12">
        <f t="shared" si="50"/>
        <v>96</v>
      </c>
      <c r="T172" s="18">
        <f t="shared" si="51"/>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2"/>
        <v>1</v>
      </c>
      <c r="Z172" s="12">
        <f t="shared" si="53"/>
        <v>1</v>
      </c>
      <c r="AA172" s="12">
        <f t="shared" si="54"/>
        <v>1</v>
      </c>
      <c r="AB172" s="12">
        <f t="shared" si="55"/>
        <v>1</v>
      </c>
      <c r="AD172" s="12">
        <f t="shared" si="56"/>
        <v>96</v>
      </c>
      <c r="AE172" s="18">
        <f t="shared" si="57"/>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8"/>
        <v>1</v>
      </c>
      <c r="AK172" s="12">
        <f t="shared" si="59"/>
        <v>1</v>
      </c>
      <c r="AL172" s="12">
        <f t="shared" si="60"/>
        <v>1</v>
      </c>
      <c r="AM172" s="12">
        <f t="shared" si="61"/>
        <v>1</v>
      </c>
    </row>
    <row r="173" spans="1:39" ht="12" customHeight="1" x14ac:dyDescent="0.25">
      <c r="A173" s="5">
        <f t="shared" si="45"/>
        <v>0</v>
      </c>
      <c r="B173" s="5">
        <f t="shared" si="46"/>
        <v>0</v>
      </c>
      <c r="C173" s="14">
        <f t="shared" si="62"/>
        <v>95</v>
      </c>
      <c r="F173" s="242">
        <f>VLOOKUP(C173,Blad1!$A:$E,5,0)</f>
        <v>151</v>
      </c>
      <c r="G173" s="67" t="str">
        <f t="shared" si="63"/>
        <v/>
      </c>
      <c r="H173" s="4" t="str">
        <f>IF(G173="I",$K173,IF(G173="II",$K173-SUM(H$8:H172),IF(G173="III",$K173-SUM(H$8:H172),IF(G173="IV",$K173-SUM(H$8:H172),IF(G173="V",1-SUM(H$8:H172)," ")))))</f>
        <v xml:space="preserve"> </v>
      </c>
      <c r="I173" s="68" t="str">
        <f t="shared" si="47"/>
        <v/>
      </c>
      <c r="J173" s="43" t="str">
        <f>IF(I173="A",$K173,IF(I173="B",$K173-SUM(J$8:J172),IF(I173="C",$K173-SUM(J$8:J172),IF(I173="D",$K173-SUM(J$8:J172),IF(I173="E",1-SUM(J$8:J172)," ")))))</f>
        <v xml:space="preserve"> </v>
      </c>
      <c r="K173" s="1">
        <f>IF(C$4=0,0,(SUM(D$8:D173)/C$4))</f>
        <v>0</v>
      </c>
      <c r="L173" s="9" t="str">
        <f t="shared" si="48"/>
        <v xml:space="preserve"> </v>
      </c>
      <c r="M173" s="2" t="str">
        <f>IF(U173=2,K173,IF(W173=2,K173-SUM(M$8:M172),IF(X173=2,K173-SUM(M$8:M172),IF(X172=2,1-SUM(M$8:M172)," "))))</f>
        <v xml:space="preserve"> </v>
      </c>
      <c r="N173" s="1" t="str">
        <f t="shared" si="49"/>
        <v xml:space="preserve"> </v>
      </c>
      <c r="P173" s="3" t="str">
        <f>IF(O173="Plus",$K173,IF(O173="Basis",$K173-SUM(P$8:P172),IF(O173="Breedte",$K173-SUM(P$8:P172),IF(O172="Breedte",1-SUM(P$8:P172)," "))))</f>
        <v xml:space="preserve"> </v>
      </c>
      <c r="Q173" s="57" t="str">
        <f t="shared" si="64"/>
        <v/>
      </c>
      <c r="R173" s="180">
        <f t="shared" si="65"/>
        <v>151</v>
      </c>
      <c r="S173" s="12">
        <f t="shared" si="50"/>
        <v>95</v>
      </c>
      <c r="T173" s="18">
        <f t="shared" si="51"/>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2"/>
        <v>1</v>
      </c>
      <c r="Z173" s="12">
        <f t="shared" si="53"/>
        <v>1</v>
      </c>
      <c r="AA173" s="12">
        <f t="shared" si="54"/>
        <v>1</v>
      </c>
      <c r="AB173" s="12">
        <f t="shared" si="55"/>
        <v>1</v>
      </c>
      <c r="AD173" s="12">
        <f t="shared" si="56"/>
        <v>95</v>
      </c>
      <c r="AE173" s="18">
        <f t="shared" si="57"/>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8"/>
        <v>1</v>
      </c>
      <c r="AK173" s="12">
        <f t="shared" si="59"/>
        <v>1</v>
      </c>
      <c r="AL173" s="12">
        <f t="shared" si="60"/>
        <v>1</v>
      </c>
      <c r="AM173" s="12">
        <f t="shared" si="61"/>
        <v>1</v>
      </c>
    </row>
    <row r="174" spans="1:39" ht="12" customHeight="1" x14ac:dyDescent="0.25">
      <c r="A174" s="5">
        <f t="shared" si="45"/>
        <v>0</v>
      </c>
      <c r="B174" s="5">
        <f t="shared" si="46"/>
        <v>0</v>
      </c>
      <c r="C174" s="14">
        <f t="shared" si="62"/>
        <v>94</v>
      </c>
      <c r="F174" s="242">
        <f>VLOOKUP(C174,Blad1!$A:$E,5,0)</f>
        <v>151</v>
      </c>
      <c r="G174" s="67" t="str">
        <f t="shared" si="63"/>
        <v/>
      </c>
      <c r="H174" s="4" t="str">
        <f>IF(G174="I",$K174,IF(G174="II",$K174-SUM(H$8:H173),IF(G174="III",$K174-SUM(H$8:H173),IF(G174="IV",$K174-SUM(H$8:H173),IF(G174="V",1-SUM(H$8:H173)," ")))))</f>
        <v xml:space="preserve"> </v>
      </c>
      <c r="I174" s="68" t="str">
        <f t="shared" si="47"/>
        <v/>
      </c>
      <c r="J174" s="43" t="str">
        <f>IF(I174="A",$K174,IF(I174="B",$K174-SUM(J$8:J173),IF(I174="C",$K174-SUM(J$8:J173),IF(I174="D",$K174-SUM(J$8:J173),IF(I174="E",1-SUM(J$8:J173)," ")))))</f>
        <v xml:space="preserve"> </v>
      </c>
      <c r="K174" s="1">
        <f>IF(C$4=0,0,(SUM(D$8:D174)/C$4))</f>
        <v>0</v>
      </c>
      <c r="L174" s="9" t="str">
        <f t="shared" si="48"/>
        <v xml:space="preserve"> </v>
      </c>
      <c r="M174" s="2" t="str">
        <f>IF(U174=2,K174,IF(W174=2,K174-SUM(M$8:M173),IF(X174=2,K174-SUM(M$8:M173),IF(X173=2,1-SUM(M$8:M173)," "))))</f>
        <v xml:space="preserve"> </v>
      </c>
      <c r="N174" s="1" t="str">
        <f t="shared" si="49"/>
        <v xml:space="preserve"> </v>
      </c>
      <c r="P174" s="3" t="str">
        <f>IF(O174="Plus",$K174,IF(O174="Basis",$K174-SUM(P$8:P173),IF(O174="Breedte",$K174-SUM(P$8:P173),IF(O173="Breedte",1-SUM(P$8:P173)," "))))</f>
        <v xml:space="preserve"> </v>
      </c>
      <c r="Q174" s="57" t="str">
        <f t="shared" si="64"/>
        <v/>
      </c>
      <c r="R174" s="180">
        <f t="shared" si="65"/>
        <v>151</v>
      </c>
      <c r="S174" s="12">
        <f t="shared" si="50"/>
        <v>94</v>
      </c>
      <c r="T174" s="18">
        <f t="shared" si="51"/>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2"/>
        <v>1</v>
      </c>
      <c r="Z174" s="12">
        <f t="shared" si="53"/>
        <v>1</v>
      </c>
      <c r="AA174" s="12">
        <f t="shared" si="54"/>
        <v>1</v>
      </c>
      <c r="AB174" s="12">
        <f t="shared" si="55"/>
        <v>1</v>
      </c>
      <c r="AD174" s="12">
        <f t="shared" si="56"/>
        <v>94</v>
      </c>
      <c r="AE174" s="18">
        <f t="shared" si="57"/>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8"/>
        <v>1</v>
      </c>
      <c r="AK174" s="12">
        <f t="shared" si="59"/>
        <v>1</v>
      </c>
      <c r="AL174" s="12">
        <f t="shared" si="60"/>
        <v>1</v>
      </c>
      <c r="AM174" s="12">
        <f t="shared" si="61"/>
        <v>1</v>
      </c>
    </row>
    <row r="175" spans="1:39" ht="12" customHeight="1" x14ac:dyDescent="0.25">
      <c r="A175" s="5">
        <f t="shared" si="45"/>
        <v>0</v>
      </c>
      <c r="B175" s="5">
        <f t="shared" si="46"/>
        <v>0</v>
      </c>
      <c r="C175" s="14">
        <f t="shared" si="62"/>
        <v>93</v>
      </c>
      <c r="F175" s="242">
        <f>VLOOKUP(C175,Blad1!$A:$E,5,0)</f>
        <v>150</v>
      </c>
      <c r="G175" s="67" t="str">
        <f t="shared" si="63"/>
        <v/>
      </c>
      <c r="H175" s="4" t="str">
        <f>IF(G175="I",$K175,IF(G175="II",$K175-SUM(H$8:H174),IF(G175="III",$K175-SUM(H$8:H174),IF(G175="IV",$K175-SUM(H$8:H174),IF(G175="V",1-SUM(H$8:H174)," ")))))</f>
        <v xml:space="preserve"> </v>
      </c>
      <c r="I175" s="68" t="str">
        <f t="shared" si="47"/>
        <v/>
      </c>
      <c r="J175" s="43" t="str">
        <f>IF(I175="A",$K175,IF(I175="B",$K175-SUM(J$8:J174),IF(I175="C",$K175-SUM(J$8:J174),IF(I175="D",$K175-SUM(J$8:J174),IF(I175="E",1-SUM(J$8:J174)," ")))))</f>
        <v xml:space="preserve"> </v>
      </c>
      <c r="K175" s="1">
        <f>IF(C$4=0,0,(SUM(D$8:D175)/C$4))</f>
        <v>0</v>
      </c>
      <c r="L175" s="9" t="str">
        <f t="shared" si="48"/>
        <v xml:space="preserve"> </v>
      </c>
      <c r="M175" s="2" t="str">
        <f>IF(U175=2,K175,IF(W175=2,K175-SUM(M$8:M174),IF(X175=2,K175-SUM(M$8:M174),IF(X174=2,1-SUM(M$8:M174)," "))))</f>
        <v xml:space="preserve"> </v>
      </c>
      <c r="N175" s="1" t="str">
        <f t="shared" si="49"/>
        <v xml:space="preserve"> </v>
      </c>
      <c r="P175" s="3" t="str">
        <f>IF(O175="Plus",$K175,IF(O175="Basis",$K175-SUM(P$8:P174),IF(O175="Breedte",$K175-SUM(P$8:P174),IF(O174="Breedte",1-SUM(P$8:P174)," "))))</f>
        <v xml:space="preserve"> </v>
      </c>
      <c r="Q175" s="57" t="str">
        <f t="shared" si="64"/>
        <v/>
      </c>
      <c r="R175" s="180">
        <f t="shared" si="65"/>
        <v>150</v>
      </c>
      <c r="S175" s="12">
        <f t="shared" si="50"/>
        <v>93</v>
      </c>
      <c r="T175" s="18">
        <f t="shared" si="51"/>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2"/>
        <v>1</v>
      </c>
      <c r="Z175" s="12">
        <f t="shared" si="53"/>
        <v>1</v>
      </c>
      <c r="AA175" s="12">
        <f t="shared" si="54"/>
        <v>1</v>
      </c>
      <c r="AB175" s="12">
        <f t="shared" si="55"/>
        <v>1</v>
      </c>
      <c r="AD175" s="12">
        <f t="shared" si="56"/>
        <v>93</v>
      </c>
      <c r="AE175" s="18">
        <f t="shared" si="57"/>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8"/>
        <v>1</v>
      </c>
      <c r="AK175" s="12">
        <f t="shared" si="59"/>
        <v>1</v>
      </c>
      <c r="AL175" s="12">
        <f t="shared" si="60"/>
        <v>1</v>
      </c>
      <c r="AM175" s="12">
        <f t="shared" si="61"/>
        <v>1</v>
      </c>
    </row>
    <row r="176" spans="1:39" ht="12" customHeight="1" x14ac:dyDescent="0.25">
      <c r="A176" s="5">
        <f t="shared" si="45"/>
        <v>0</v>
      </c>
      <c r="B176" s="5">
        <f t="shared" si="46"/>
        <v>0</v>
      </c>
      <c r="C176" s="14">
        <f t="shared" si="62"/>
        <v>92</v>
      </c>
      <c r="F176" s="242">
        <f>VLOOKUP(C176,Blad1!$A:$E,5,0)</f>
        <v>149</v>
      </c>
      <c r="G176" s="67" t="str">
        <f t="shared" si="63"/>
        <v/>
      </c>
      <c r="H176" s="4" t="str">
        <f>IF(G176="I",$K176,IF(G176="II",$K176-SUM(H$8:H175),IF(G176="III",$K176-SUM(H$8:H175),IF(G176="IV",$K176-SUM(H$8:H175),IF(G176="V",1-SUM(H$8:H175)," ")))))</f>
        <v xml:space="preserve"> </v>
      </c>
      <c r="I176" s="68" t="str">
        <f t="shared" si="47"/>
        <v/>
      </c>
      <c r="J176" s="43" t="str">
        <f>IF(I176="A",$K176,IF(I176="B",$K176-SUM(J$8:J175),IF(I176="C",$K176-SUM(J$8:J175),IF(I176="D",$K176-SUM(J$8:J175),IF(I176="E",1-SUM(J$8:J175)," ")))))</f>
        <v xml:space="preserve"> </v>
      </c>
      <c r="K176" s="1">
        <f>IF(C$4=0,0,(SUM(D$8:D176)/C$4))</f>
        <v>0</v>
      </c>
      <c r="L176" s="9" t="str">
        <f t="shared" si="48"/>
        <v xml:space="preserve"> </v>
      </c>
      <c r="M176" s="2" t="str">
        <f>IF(U176=2,K176,IF(W176=2,K176-SUM(M$8:M175),IF(X176=2,K176-SUM(M$8:M175),IF(X175=2,1-SUM(M$8:M175)," "))))</f>
        <v xml:space="preserve"> </v>
      </c>
      <c r="N176" s="1" t="str">
        <f t="shared" si="49"/>
        <v xml:space="preserve"> </v>
      </c>
      <c r="P176" s="3" t="str">
        <f>IF(O176="Plus",$K176,IF(O176="Basis",$K176-SUM(P$8:P175),IF(O176="Breedte",$K176-SUM(P$8:P175),IF(O175="Breedte",1-SUM(P$8:P175)," "))))</f>
        <v xml:space="preserve"> </v>
      </c>
      <c r="Q176" s="57" t="str">
        <f t="shared" si="64"/>
        <v/>
      </c>
      <c r="R176" s="180">
        <f t="shared" si="65"/>
        <v>149</v>
      </c>
      <c r="S176" s="12">
        <f t="shared" si="50"/>
        <v>92</v>
      </c>
      <c r="T176" s="18">
        <f t="shared" si="51"/>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2"/>
        <v>1</v>
      </c>
      <c r="Z176" s="12">
        <f t="shared" si="53"/>
        <v>1</v>
      </c>
      <c r="AA176" s="12">
        <f t="shared" si="54"/>
        <v>1</v>
      </c>
      <c r="AB176" s="12">
        <f t="shared" si="55"/>
        <v>1</v>
      </c>
      <c r="AD176" s="12">
        <f t="shared" si="56"/>
        <v>92</v>
      </c>
      <c r="AE176" s="18">
        <f t="shared" si="57"/>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8"/>
        <v>1</v>
      </c>
      <c r="AK176" s="12">
        <f t="shared" si="59"/>
        <v>1</v>
      </c>
      <c r="AL176" s="12">
        <f t="shared" si="60"/>
        <v>1</v>
      </c>
      <c r="AM176" s="12">
        <f t="shared" si="61"/>
        <v>1</v>
      </c>
    </row>
    <row r="177" spans="1:39" ht="12" customHeight="1" x14ac:dyDescent="0.25">
      <c r="A177" s="5">
        <f t="shared" si="45"/>
        <v>0</v>
      </c>
      <c r="B177" s="5">
        <f t="shared" si="46"/>
        <v>0</v>
      </c>
      <c r="C177" s="14">
        <f t="shared" si="62"/>
        <v>91</v>
      </c>
      <c r="F177" s="242">
        <f>VLOOKUP(C177,Blad1!$A:$E,5,0)</f>
        <v>149</v>
      </c>
      <c r="G177" s="67" t="str">
        <f t="shared" si="63"/>
        <v/>
      </c>
      <c r="H177" s="4" t="str">
        <f>IF(G177="I",$K177,IF(G177="II",$K177-SUM(H$8:H176),IF(G177="III",$K177-SUM(H$8:H176),IF(G177="IV",$K177-SUM(H$8:H176),IF(G177="V",1-SUM(H$8:H176)," ")))))</f>
        <v xml:space="preserve"> </v>
      </c>
      <c r="I177" s="68" t="str">
        <f t="shared" si="47"/>
        <v/>
      </c>
      <c r="J177" s="43" t="str">
        <f>IF(I177="A",$K177,IF(I177="B",$K177-SUM(J$8:J176),IF(I177="C",$K177-SUM(J$8:J176),IF(I177="D",$K177-SUM(J$8:J176),IF(I177="E",1-SUM(J$8:J176)," ")))))</f>
        <v xml:space="preserve"> </v>
      </c>
      <c r="K177" s="1">
        <f>IF(C$4=0,0,(SUM(D$8:D177)/C$4))</f>
        <v>0</v>
      </c>
      <c r="L177" s="9" t="str">
        <f t="shared" si="48"/>
        <v xml:space="preserve"> </v>
      </c>
      <c r="M177" s="2" t="str">
        <f>IF(U177=2,K177,IF(W177=2,K177-SUM(M$8:M176),IF(X177=2,K177-SUM(M$8:M176),IF(X176=2,1-SUM(M$8:M176)," "))))</f>
        <v xml:space="preserve"> </v>
      </c>
      <c r="N177" s="1" t="str">
        <f t="shared" si="49"/>
        <v xml:space="preserve"> </v>
      </c>
      <c r="P177" s="3" t="str">
        <f>IF(O177="Plus",$K177,IF(O177="Basis",$K177-SUM(P$8:P176),IF(O177="Breedte",$K177-SUM(P$8:P176),IF(O176="Breedte",1-SUM(P$8:P176)," "))))</f>
        <v xml:space="preserve"> </v>
      </c>
      <c r="Q177" s="57" t="str">
        <f t="shared" si="64"/>
        <v/>
      </c>
      <c r="R177" s="180">
        <f t="shared" si="65"/>
        <v>149</v>
      </c>
      <c r="S177" s="12">
        <f t="shared" si="50"/>
        <v>91</v>
      </c>
      <c r="T177" s="18">
        <f t="shared" si="51"/>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2"/>
        <v>1</v>
      </c>
      <c r="Z177" s="12">
        <f t="shared" si="53"/>
        <v>1</v>
      </c>
      <c r="AA177" s="12">
        <f t="shared" si="54"/>
        <v>1</v>
      </c>
      <c r="AB177" s="12">
        <f t="shared" si="55"/>
        <v>1</v>
      </c>
      <c r="AD177" s="12">
        <f t="shared" si="56"/>
        <v>91</v>
      </c>
      <c r="AE177" s="18">
        <f t="shared" si="57"/>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8"/>
        <v>1</v>
      </c>
      <c r="AK177" s="12">
        <f t="shared" si="59"/>
        <v>1</v>
      </c>
      <c r="AL177" s="12">
        <f t="shared" si="60"/>
        <v>1</v>
      </c>
      <c r="AM177" s="12">
        <f t="shared" si="61"/>
        <v>1</v>
      </c>
    </row>
    <row r="178" spans="1:39" ht="12" customHeight="1" x14ac:dyDescent="0.25">
      <c r="A178" s="5">
        <f t="shared" si="45"/>
        <v>0</v>
      </c>
      <c r="B178" s="5">
        <f t="shared" si="46"/>
        <v>0</v>
      </c>
      <c r="C178" s="14">
        <f t="shared" si="62"/>
        <v>90</v>
      </c>
      <c r="F178" s="242">
        <f>VLOOKUP(C178,Blad1!$A:$E,5,0)</f>
        <v>148</v>
      </c>
      <c r="G178" s="67" t="str">
        <f t="shared" si="63"/>
        <v/>
      </c>
      <c r="H178" s="4" t="str">
        <f>IF(G178="I",$K178,IF(G178="II",$K178-SUM(H$8:H177),IF(G178="III",$K178-SUM(H$8:H177),IF(G178="IV",$K178-SUM(H$8:H177),IF(G178="V",1-SUM(H$8:H177)," ")))))</f>
        <v xml:space="preserve"> </v>
      </c>
      <c r="I178" s="68" t="str">
        <f t="shared" si="47"/>
        <v/>
      </c>
      <c r="J178" s="43" t="str">
        <f>IF(I178="A",$K178,IF(I178="B",$K178-SUM(J$8:J177),IF(I178="C",$K178-SUM(J$8:J177),IF(I178="D",$K178-SUM(J$8:J177),IF(I178="E",1-SUM(J$8:J177)," ")))))</f>
        <v xml:space="preserve"> </v>
      </c>
      <c r="K178" s="1">
        <f>IF(C$4=0,0,(SUM(D$8:D178)/C$4))</f>
        <v>0</v>
      </c>
      <c r="L178" s="9" t="str">
        <f t="shared" si="48"/>
        <v xml:space="preserve"> </v>
      </c>
      <c r="M178" s="2" t="str">
        <f>IF(U178=2,K178,IF(W178=2,K178-SUM(M$8:M177),IF(X178=2,K178-SUM(M$8:M177),IF(X177=2,1-SUM(M$8:M177)," "))))</f>
        <v xml:space="preserve"> </v>
      </c>
      <c r="N178" s="1" t="str">
        <f t="shared" si="49"/>
        <v xml:space="preserve"> </v>
      </c>
      <c r="P178" s="3" t="str">
        <f>IF(O178="Plus",$K178,IF(O178="Basis",$K178-SUM(P$8:P177),IF(O178="Breedte",$K178-SUM(P$8:P177),IF(O177="Breedte",1-SUM(P$8:P177)," "))))</f>
        <v xml:space="preserve"> </v>
      </c>
      <c r="Q178" s="57" t="str">
        <f t="shared" si="64"/>
        <v/>
      </c>
      <c r="R178" s="180">
        <f t="shared" si="65"/>
        <v>148</v>
      </c>
      <c r="S178" s="12">
        <f t="shared" si="50"/>
        <v>90</v>
      </c>
      <c r="T178" s="18">
        <f t="shared" si="51"/>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2"/>
        <v>1</v>
      </c>
      <c r="Z178" s="12">
        <f t="shared" si="53"/>
        <v>1</v>
      </c>
      <c r="AA178" s="12">
        <f t="shared" si="54"/>
        <v>1</v>
      </c>
      <c r="AB178" s="12">
        <f t="shared" si="55"/>
        <v>1</v>
      </c>
      <c r="AD178" s="12">
        <f t="shared" si="56"/>
        <v>90</v>
      </c>
      <c r="AE178" s="18">
        <f t="shared" si="57"/>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8"/>
        <v>1</v>
      </c>
      <c r="AK178" s="12">
        <f t="shared" si="59"/>
        <v>1</v>
      </c>
      <c r="AL178" s="12">
        <f t="shared" si="60"/>
        <v>1</v>
      </c>
      <c r="AM178" s="12">
        <f t="shared" si="61"/>
        <v>1</v>
      </c>
    </row>
    <row r="179" spans="1:39" ht="12" customHeight="1" x14ac:dyDescent="0.25">
      <c r="A179" s="5">
        <f t="shared" si="45"/>
        <v>0</v>
      </c>
      <c r="B179" s="5">
        <f t="shared" si="46"/>
        <v>0</v>
      </c>
      <c r="C179" s="14">
        <f t="shared" si="62"/>
        <v>89</v>
      </c>
      <c r="F179" s="242">
        <f>VLOOKUP(C179,Blad1!$A:$E,5,0)</f>
        <v>148</v>
      </c>
      <c r="G179" s="67" t="str">
        <f t="shared" si="63"/>
        <v/>
      </c>
      <c r="H179" s="4" t="str">
        <f>IF(G179="I",$K179,IF(G179="II",$K179-SUM(H$8:H178),IF(G179="III",$K179-SUM(H$8:H178),IF(G179="IV",$K179-SUM(H$8:H178),IF(G179="V",1-SUM(H$8:H178)," ")))))</f>
        <v xml:space="preserve"> </v>
      </c>
      <c r="I179" s="68" t="str">
        <f t="shared" si="47"/>
        <v/>
      </c>
      <c r="J179" s="43" t="str">
        <f>IF(I179="A",$K179,IF(I179="B",$K179-SUM(J$8:J178),IF(I179="C",$K179-SUM(J$8:J178),IF(I179="D",$K179-SUM(J$8:J178),IF(I179="E",1-SUM(J$8:J178)," ")))))</f>
        <v xml:space="preserve"> </v>
      </c>
      <c r="K179" s="1">
        <f>IF(C$4=0,0,(SUM(D$8:D179)/C$4))</f>
        <v>0</v>
      </c>
      <c r="L179" s="9" t="str">
        <f t="shared" si="48"/>
        <v xml:space="preserve"> </v>
      </c>
      <c r="M179" s="2" t="str">
        <f>IF(U179=2,K179,IF(W179=2,K179-SUM(M$8:M178),IF(X179=2,K179-SUM(M$8:M178),IF(X178=2,1-SUM(M$8:M178)," "))))</f>
        <v xml:space="preserve"> </v>
      </c>
      <c r="N179" s="1" t="str">
        <f t="shared" si="49"/>
        <v xml:space="preserve"> </v>
      </c>
      <c r="P179" s="3" t="str">
        <f>IF(O179="Plus",$K179,IF(O179="Basis",$K179-SUM(P$8:P178),IF(O179="Breedte",$K179-SUM(P$8:P178),IF(O178="Breedte",1-SUM(P$8:P178)," "))))</f>
        <v xml:space="preserve"> </v>
      </c>
      <c r="Q179" s="57" t="str">
        <f t="shared" si="64"/>
        <v/>
      </c>
      <c r="R179" s="180">
        <f t="shared" si="65"/>
        <v>148</v>
      </c>
      <c r="S179" s="12">
        <f t="shared" si="50"/>
        <v>89</v>
      </c>
      <c r="T179" s="18">
        <f t="shared" si="51"/>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2"/>
        <v>1</v>
      </c>
      <c r="Z179" s="12">
        <f t="shared" si="53"/>
        <v>1</v>
      </c>
      <c r="AA179" s="12">
        <f t="shared" si="54"/>
        <v>1</v>
      </c>
      <c r="AB179" s="12">
        <f t="shared" si="55"/>
        <v>1</v>
      </c>
      <c r="AD179" s="12">
        <f t="shared" si="56"/>
        <v>89</v>
      </c>
      <c r="AE179" s="18">
        <f t="shared" si="57"/>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8"/>
        <v>1</v>
      </c>
      <c r="AK179" s="12">
        <f t="shared" si="59"/>
        <v>1</v>
      </c>
      <c r="AL179" s="12">
        <f t="shared" si="60"/>
        <v>1</v>
      </c>
      <c r="AM179" s="12">
        <f t="shared" si="61"/>
        <v>1</v>
      </c>
    </row>
    <row r="180" spans="1:39" ht="12" customHeight="1" x14ac:dyDescent="0.25">
      <c r="A180" s="5">
        <f t="shared" si="45"/>
        <v>0</v>
      </c>
      <c r="B180" s="5">
        <f t="shared" si="46"/>
        <v>0</v>
      </c>
      <c r="C180" s="14">
        <f t="shared" si="62"/>
        <v>88</v>
      </c>
      <c r="F180" s="242">
        <f>VLOOKUP(C180,Blad1!$A:$E,5,0)</f>
        <v>147</v>
      </c>
      <c r="G180" s="67" t="str">
        <f t="shared" si="63"/>
        <v/>
      </c>
      <c r="H180" s="4" t="str">
        <f>IF(G180="I",$K180,IF(G180="II",$K180-SUM(H$8:H179),IF(G180="III",$K180-SUM(H$8:H179),IF(G180="IV",$K180-SUM(H$8:H179),IF(G180="V",1-SUM(H$8:H179)," ")))))</f>
        <v xml:space="preserve"> </v>
      </c>
      <c r="I180" s="68" t="str">
        <f t="shared" si="47"/>
        <v/>
      </c>
      <c r="J180" s="43" t="str">
        <f>IF(I180="A",$K180,IF(I180="B",$K180-SUM(J$8:J179),IF(I180="C",$K180-SUM(J$8:J179),IF(I180="D",$K180-SUM(J$8:J179),IF(I180="E",1-SUM(J$8:J179)," ")))))</f>
        <v xml:space="preserve"> </v>
      </c>
      <c r="K180" s="1">
        <f>IF(C$4=0,0,(SUM(D$8:D180)/C$4))</f>
        <v>0</v>
      </c>
      <c r="L180" s="9" t="str">
        <f t="shared" si="48"/>
        <v xml:space="preserve"> </v>
      </c>
      <c r="M180" s="2" t="str">
        <f>IF(U180=2,K180,IF(W180=2,K180-SUM(M$8:M179),IF(X180=2,K180-SUM(M$8:M179),IF(X179=2,1-SUM(M$8:M179)," "))))</f>
        <v xml:space="preserve"> </v>
      </c>
      <c r="N180" s="1" t="str">
        <f t="shared" si="49"/>
        <v xml:space="preserve"> </v>
      </c>
      <c r="P180" s="3" t="str">
        <f>IF(O180="Plus",$K180,IF(O180="Basis",$K180-SUM(P$8:P179),IF(O180="Breedte",$K180-SUM(P$8:P179),IF(O179="Breedte",1-SUM(P$8:P179)," "))))</f>
        <v xml:space="preserve"> </v>
      </c>
      <c r="Q180" s="57" t="str">
        <f t="shared" si="64"/>
        <v/>
      </c>
      <c r="R180" s="180">
        <f t="shared" si="65"/>
        <v>147</v>
      </c>
      <c r="S180" s="12">
        <f t="shared" si="50"/>
        <v>88</v>
      </c>
      <c r="T180" s="18">
        <f t="shared" si="51"/>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2"/>
        <v>1</v>
      </c>
      <c r="Z180" s="12">
        <f t="shared" si="53"/>
        <v>1</v>
      </c>
      <c r="AA180" s="12">
        <f t="shared" si="54"/>
        <v>1</v>
      </c>
      <c r="AB180" s="12">
        <f t="shared" si="55"/>
        <v>1</v>
      </c>
      <c r="AD180" s="12">
        <f t="shared" si="56"/>
        <v>88</v>
      </c>
      <c r="AE180" s="18">
        <f t="shared" si="57"/>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8"/>
        <v>1</v>
      </c>
      <c r="AK180" s="12">
        <f t="shared" si="59"/>
        <v>1</v>
      </c>
      <c r="AL180" s="12">
        <f t="shared" si="60"/>
        <v>1</v>
      </c>
      <c r="AM180" s="12">
        <f t="shared" si="61"/>
        <v>1</v>
      </c>
    </row>
    <row r="181" spans="1:39" ht="12" customHeight="1" x14ac:dyDescent="0.25">
      <c r="A181" s="5">
        <f t="shared" si="45"/>
        <v>0</v>
      </c>
      <c r="B181" s="5">
        <f t="shared" si="46"/>
        <v>0</v>
      </c>
      <c r="C181" s="14">
        <f t="shared" si="62"/>
        <v>87</v>
      </c>
      <c r="F181" s="242">
        <f>VLOOKUP(C181,Blad1!$A:$E,5,0)</f>
        <v>147</v>
      </c>
      <c r="G181" s="67" t="str">
        <f t="shared" si="63"/>
        <v/>
      </c>
      <c r="H181" s="4" t="str">
        <f>IF(G181="I",$K181,IF(G181="II",$K181-SUM(H$8:H180),IF(G181="III",$K181-SUM(H$8:H180),IF(G181="IV",$K181-SUM(H$8:H180),IF(G181="V",1-SUM(H$8:H180)," ")))))</f>
        <v xml:space="preserve"> </v>
      </c>
      <c r="I181" s="68" t="str">
        <f t="shared" si="47"/>
        <v/>
      </c>
      <c r="J181" s="43" t="str">
        <f>IF(I181="A",$K181,IF(I181="B",$K181-SUM(J$8:J180),IF(I181="C",$K181-SUM(J$8:J180),IF(I181="D",$K181-SUM(J$8:J180),IF(I181="E",1-SUM(J$8:J180)," ")))))</f>
        <v xml:space="preserve"> </v>
      </c>
      <c r="K181" s="1">
        <f>IF(C$4=0,0,(SUM(D$8:D181)/C$4))</f>
        <v>0</v>
      </c>
      <c r="L181" s="9" t="str">
        <f t="shared" si="48"/>
        <v xml:space="preserve"> </v>
      </c>
      <c r="M181" s="2" t="str">
        <f>IF(U181=2,K181,IF(W181=2,K181-SUM(M$8:M180),IF(X181=2,K181-SUM(M$8:M180),IF(X180=2,1-SUM(M$8:M180)," "))))</f>
        <v xml:space="preserve"> </v>
      </c>
      <c r="N181" s="1" t="str">
        <f t="shared" si="49"/>
        <v xml:space="preserve"> </v>
      </c>
      <c r="P181" s="3" t="str">
        <f>IF(O181="Plus",$K181,IF(O181="Basis",$K181-SUM(P$8:P180),IF(O181="Breedte",$K181-SUM(P$8:P180),IF(O180="Breedte",1-SUM(P$8:P180)," "))))</f>
        <v xml:space="preserve"> </v>
      </c>
      <c r="Q181" s="57" t="str">
        <f t="shared" si="64"/>
        <v/>
      </c>
      <c r="R181" s="180">
        <f t="shared" si="65"/>
        <v>147</v>
      </c>
      <c r="S181" s="12">
        <f t="shared" si="50"/>
        <v>87</v>
      </c>
      <c r="T181" s="18">
        <f t="shared" si="51"/>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2"/>
        <v>1</v>
      </c>
      <c r="Z181" s="12">
        <f t="shared" si="53"/>
        <v>1</v>
      </c>
      <c r="AA181" s="12">
        <f t="shared" si="54"/>
        <v>1</v>
      </c>
      <c r="AB181" s="12">
        <f t="shared" si="55"/>
        <v>1</v>
      </c>
      <c r="AD181" s="12">
        <f t="shared" si="56"/>
        <v>87</v>
      </c>
      <c r="AE181" s="18">
        <f t="shared" si="57"/>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8"/>
        <v>1</v>
      </c>
      <c r="AK181" s="12">
        <f t="shared" si="59"/>
        <v>1</v>
      </c>
      <c r="AL181" s="12">
        <f t="shared" si="60"/>
        <v>1</v>
      </c>
      <c r="AM181" s="12">
        <f t="shared" si="61"/>
        <v>1</v>
      </c>
    </row>
    <row r="182" spans="1:39" ht="12" customHeight="1" x14ac:dyDescent="0.25">
      <c r="A182" s="5">
        <f t="shared" si="45"/>
        <v>0</v>
      </c>
      <c r="B182" s="5">
        <f t="shared" si="46"/>
        <v>0</v>
      </c>
      <c r="C182" s="14">
        <f t="shared" si="62"/>
        <v>86</v>
      </c>
      <c r="F182" s="242">
        <f>VLOOKUP(C182,Blad1!$A:$E,5,0)</f>
        <v>146</v>
      </c>
      <c r="G182" s="67" t="str">
        <f t="shared" si="63"/>
        <v/>
      </c>
      <c r="H182" s="4" t="str">
        <f>IF(G182="I",$K182,IF(G182="II",$K182-SUM(H$8:H181),IF(G182="III",$K182-SUM(H$8:H181),IF(G182="IV",$K182-SUM(H$8:H181),IF(G182="V",1-SUM(H$8:H181)," ")))))</f>
        <v xml:space="preserve"> </v>
      </c>
      <c r="I182" s="68" t="str">
        <f t="shared" si="47"/>
        <v/>
      </c>
      <c r="J182" s="43" t="str">
        <f>IF(I182="A",$K182,IF(I182="B",$K182-SUM(J$8:J181),IF(I182="C",$K182-SUM(J$8:J181),IF(I182="D",$K182-SUM(J$8:J181),IF(I182="E",1-SUM(J$8:J181)," ")))))</f>
        <v xml:space="preserve"> </v>
      </c>
      <c r="K182" s="1">
        <f>IF(C$4=0,0,(SUM(D$8:D182)/C$4))</f>
        <v>0</v>
      </c>
      <c r="L182" s="9" t="str">
        <f t="shared" si="48"/>
        <v xml:space="preserve"> </v>
      </c>
      <c r="M182" s="2" t="str">
        <f>IF(U182=2,K182,IF(W182=2,K182-SUM(M$8:M181),IF(X182=2,K182-SUM(M$8:M181),IF(X181=2,1-SUM(M$8:M181)," "))))</f>
        <v xml:space="preserve"> </v>
      </c>
      <c r="N182" s="1" t="str">
        <f t="shared" si="49"/>
        <v xml:space="preserve"> </v>
      </c>
      <c r="P182" s="3" t="str">
        <f>IF(O182="Plus",$K182,IF(O182="Basis",$K182-SUM(P$8:P181),IF(O182="Breedte",$K182-SUM(P$8:P181),IF(O181="Breedte",1-SUM(P$8:P181)," "))))</f>
        <v xml:space="preserve"> </v>
      </c>
      <c r="Q182" s="57" t="str">
        <f t="shared" si="64"/>
        <v/>
      </c>
      <c r="R182" s="180">
        <f t="shared" si="65"/>
        <v>146</v>
      </c>
      <c r="S182" s="12">
        <f t="shared" si="50"/>
        <v>86</v>
      </c>
      <c r="T182" s="18">
        <f t="shared" si="51"/>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2"/>
        <v>1</v>
      </c>
      <c r="Z182" s="12">
        <f t="shared" si="53"/>
        <v>1</v>
      </c>
      <c r="AA182" s="12">
        <f t="shared" si="54"/>
        <v>1</v>
      </c>
      <c r="AB182" s="12">
        <f t="shared" si="55"/>
        <v>1</v>
      </c>
      <c r="AD182" s="12">
        <f t="shared" si="56"/>
        <v>86</v>
      </c>
      <c r="AE182" s="18">
        <f t="shared" si="57"/>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8"/>
        <v>1</v>
      </c>
      <c r="AK182" s="12">
        <f t="shared" si="59"/>
        <v>1</v>
      </c>
      <c r="AL182" s="12">
        <f t="shared" si="60"/>
        <v>1</v>
      </c>
      <c r="AM182" s="12">
        <f t="shared" si="61"/>
        <v>1</v>
      </c>
    </row>
    <row r="183" spans="1:39" ht="12" customHeight="1" x14ac:dyDescent="0.25">
      <c r="A183" s="5">
        <f t="shared" si="45"/>
        <v>0</v>
      </c>
      <c r="B183" s="5">
        <f t="shared" si="46"/>
        <v>0</v>
      </c>
      <c r="C183" s="14">
        <f t="shared" si="62"/>
        <v>85</v>
      </c>
      <c r="F183" s="242">
        <f>VLOOKUP(C183,Blad1!$A:$E,5,0)</f>
        <v>146</v>
      </c>
      <c r="G183" s="67" t="str">
        <f t="shared" si="63"/>
        <v/>
      </c>
      <c r="H183" s="4" t="str">
        <f>IF(G183="I",$K183,IF(G183="II",$K183-SUM(H$8:H182),IF(G183="III",$K183-SUM(H$8:H182),IF(G183="IV",$K183-SUM(H$8:H182),IF(G183="V",1-SUM(H$8:H182)," ")))))</f>
        <v xml:space="preserve"> </v>
      </c>
      <c r="I183" s="68" t="str">
        <f t="shared" si="47"/>
        <v/>
      </c>
      <c r="J183" s="43" t="str">
        <f>IF(I183="A",$K183,IF(I183="B",$K183-SUM(J$8:J182),IF(I183="C",$K183-SUM(J$8:J182),IF(I183="D",$K183-SUM(J$8:J182),IF(I183="E",1-SUM(J$8:J182)," ")))))</f>
        <v xml:space="preserve"> </v>
      </c>
      <c r="K183" s="1">
        <f>IF(C$4=0,0,(SUM(D$8:D183)/C$4))</f>
        <v>0</v>
      </c>
      <c r="L183" s="9" t="str">
        <f t="shared" si="48"/>
        <v xml:space="preserve"> </v>
      </c>
      <c r="M183" s="2" t="str">
        <f>IF(U183=2,K183,IF(W183=2,K183-SUM(M$8:M182),IF(X183=2,K183-SUM(M$8:M182),IF(X182=2,1-SUM(M$8:M182)," "))))</f>
        <v xml:space="preserve"> </v>
      </c>
      <c r="N183" s="1" t="str">
        <f t="shared" si="49"/>
        <v xml:space="preserve"> </v>
      </c>
      <c r="P183" s="3" t="str">
        <f>IF(O183="Plus",$K183,IF(O183="Basis",$K183-SUM(P$8:P182),IF(O183="Breedte",$K183-SUM(P$8:P182),IF(O182="Breedte",1-SUM(P$8:P182)," "))))</f>
        <v xml:space="preserve"> </v>
      </c>
      <c r="Q183" s="57" t="str">
        <f t="shared" si="64"/>
        <v/>
      </c>
      <c r="R183" s="180">
        <f t="shared" si="65"/>
        <v>146</v>
      </c>
      <c r="S183" s="12">
        <f t="shared" si="50"/>
        <v>85</v>
      </c>
      <c r="T183" s="18">
        <f t="shared" si="51"/>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2"/>
        <v>1</v>
      </c>
      <c r="Z183" s="12">
        <f t="shared" si="53"/>
        <v>1</v>
      </c>
      <c r="AA183" s="12">
        <f t="shared" si="54"/>
        <v>1</v>
      </c>
      <c r="AB183" s="12">
        <f t="shared" si="55"/>
        <v>1</v>
      </c>
      <c r="AD183" s="12">
        <f t="shared" si="56"/>
        <v>85</v>
      </c>
      <c r="AE183" s="18">
        <f t="shared" si="57"/>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8"/>
        <v>1</v>
      </c>
      <c r="AK183" s="12">
        <f t="shared" si="59"/>
        <v>1</v>
      </c>
      <c r="AL183" s="12">
        <f t="shared" si="60"/>
        <v>1</v>
      </c>
      <c r="AM183" s="12">
        <f t="shared" si="61"/>
        <v>1</v>
      </c>
    </row>
    <row r="184" spans="1:39" ht="12" customHeight="1" x14ac:dyDescent="0.25">
      <c r="A184" s="5">
        <f t="shared" si="45"/>
        <v>0</v>
      </c>
      <c r="B184" s="5">
        <f t="shared" si="46"/>
        <v>0</v>
      </c>
      <c r="C184" s="14">
        <f t="shared" si="62"/>
        <v>84</v>
      </c>
      <c r="F184" s="242">
        <f>VLOOKUP(C184,Blad1!$A:$E,5,0)</f>
        <v>145</v>
      </c>
      <c r="G184" s="67" t="str">
        <f t="shared" si="63"/>
        <v/>
      </c>
      <c r="H184" s="4" t="str">
        <f>IF(G184="I",$K184,IF(G184="II",$K184-SUM(H$8:H183),IF(G184="III",$K184-SUM(H$8:H183),IF(G184="IV",$K184-SUM(H$8:H183),IF(G184="V",1-SUM(H$8:H183)," ")))))</f>
        <v xml:space="preserve"> </v>
      </c>
      <c r="I184" s="68" t="str">
        <f t="shared" si="47"/>
        <v/>
      </c>
      <c r="J184" s="43" t="str">
        <f>IF(I184="A",$K184,IF(I184="B",$K184-SUM(J$8:J183),IF(I184="C",$K184-SUM(J$8:J183),IF(I184="D",$K184-SUM(J$8:J183),IF(I184="E",1-SUM(J$8:J183)," ")))))</f>
        <v xml:space="preserve"> </v>
      </c>
      <c r="K184" s="1">
        <f>IF(C$4=0,0,(SUM(D$8:D184)/C$4))</f>
        <v>0</v>
      </c>
      <c r="L184" s="9" t="str">
        <f t="shared" si="48"/>
        <v xml:space="preserve"> </v>
      </c>
      <c r="M184" s="2" t="str">
        <f>IF(U184=2,K184,IF(W184=2,K184-SUM(M$8:M183),IF(X184=2,K184-SUM(M$8:M183),IF(X183=2,1-SUM(M$8:M183)," "))))</f>
        <v xml:space="preserve"> </v>
      </c>
      <c r="N184" s="1" t="str">
        <f t="shared" si="49"/>
        <v xml:space="preserve"> </v>
      </c>
      <c r="P184" s="3" t="str">
        <f>IF(O184="Plus",$K184,IF(O184="Basis",$K184-SUM(P$8:P183),IF(O184="Breedte",$K184-SUM(P$8:P183),IF(O183="Breedte",1-SUM(P$8:P183)," "))))</f>
        <v xml:space="preserve"> </v>
      </c>
      <c r="Q184" s="57" t="str">
        <f t="shared" si="64"/>
        <v/>
      </c>
      <c r="R184" s="180">
        <f t="shared" si="65"/>
        <v>145</v>
      </c>
      <c r="S184" s="12">
        <f t="shared" si="50"/>
        <v>84</v>
      </c>
      <c r="T184" s="18">
        <f t="shared" si="51"/>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2"/>
        <v>1</v>
      </c>
      <c r="Z184" s="12">
        <f t="shared" si="53"/>
        <v>1</v>
      </c>
      <c r="AA184" s="12">
        <f t="shared" si="54"/>
        <v>1</v>
      </c>
      <c r="AB184" s="12">
        <f t="shared" si="55"/>
        <v>1</v>
      </c>
      <c r="AD184" s="12">
        <f t="shared" si="56"/>
        <v>84</v>
      </c>
      <c r="AE184" s="18">
        <f t="shared" si="57"/>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8"/>
        <v>1</v>
      </c>
      <c r="AK184" s="12">
        <f t="shared" si="59"/>
        <v>1</v>
      </c>
      <c r="AL184" s="12">
        <f t="shared" si="60"/>
        <v>1</v>
      </c>
      <c r="AM184" s="12">
        <f t="shared" si="61"/>
        <v>1</v>
      </c>
    </row>
    <row r="185" spans="1:39" ht="12" customHeight="1" x14ac:dyDescent="0.25">
      <c r="A185" s="5">
        <f t="shared" si="45"/>
        <v>0</v>
      </c>
      <c r="B185" s="5">
        <f t="shared" si="46"/>
        <v>0</v>
      </c>
      <c r="C185" s="14">
        <f t="shared" si="62"/>
        <v>83</v>
      </c>
      <c r="F185" s="242">
        <f>VLOOKUP(C185,Blad1!$A:$E,5,0)</f>
        <v>144</v>
      </c>
      <c r="G185" s="67" t="str">
        <f t="shared" si="63"/>
        <v/>
      </c>
      <c r="H185" s="4" t="str">
        <f>IF(G185="I",$K185,IF(G185="II",$K185-SUM(H$8:H184),IF(G185="III",$K185-SUM(H$8:H184),IF(G185="IV",$K185-SUM(H$8:H184),IF(G185="V",1-SUM(H$8:H184)," ")))))</f>
        <v xml:space="preserve"> </v>
      </c>
      <c r="I185" s="68" t="str">
        <f t="shared" si="47"/>
        <v/>
      </c>
      <c r="J185" s="43" t="str">
        <f>IF(I185="A",$K185,IF(I185="B",$K185-SUM(J$8:J184),IF(I185="C",$K185-SUM(J$8:J184),IF(I185="D",$K185-SUM(J$8:J184),IF(I185="E",1-SUM(J$8:J184)," ")))))</f>
        <v xml:space="preserve"> </v>
      </c>
      <c r="K185" s="1">
        <f>IF(C$4=0,0,(SUM(D$8:D185)/C$4))</f>
        <v>0</v>
      </c>
      <c r="L185" s="9" t="str">
        <f t="shared" si="48"/>
        <v xml:space="preserve"> </v>
      </c>
      <c r="M185" s="2" t="str">
        <f>IF(U185=2,K185,IF(W185=2,K185-SUM(M$8:M184),IF(X185=2,K185-SUM(M$8:M184),IF(X184=2,1-SUM(M$8:M184)," "))))</f>
        <v xml:space="preserve"> </v>
      </c>
      <c r="N185" s="1" t="str">
        <f t="shared" si="49"/>
        <v xml:space="preserve"> </v>
      </c>
      <c r="P185" s="3" t="str">
        <f>IF(O185="Plus",$K185,IF(O185="Basis",$K185-SUM(P$8:P184),IF(O185="Breedte",$K185-SUM(P$8:P184),IF(O184="Breedte",1-SUM(P$8:P184)," "))))</f>
        <v xml:space="preserve"> </v>
      </c>
      <c r="Q185" s="57" t="str">
        <f t="shared" si="64"/>
        <v/>
      </c>
      <c r="R185" s="180">
        <f t="shared" si="65"/>
        <v>144</v>
      </c>
      <c r="S185" s="12">
        <f t="shared" si="50"/>
        <v>83</v>
      </c>
      <c r="T185" s="18">
        <f t="shared" si="51"/>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2"/>
        <v>1</v>
      </c>
      <c r="Z185" s="12">
        <f t="shared" si="53"/>
        <v>1</v>
      </c>
      <c r="AA185" s="12">
        <f t="shared" si="54"/>
        <v>1</v>
      </c>
      <c r="AB185" s="12">
        <f t="shared" si="55"/>
        <v>1</v>
      </c>
      <c r="AD185" s="12">
        <f t="shared" si="56"/>
        <v>83</v>
      </c>
      <c r="AE185" s="18">
        <f t="shared" si="57"/>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8"/>
        <v>1</v>
      </c>
      <c r="AK185" s="12">
        <f t="shared" si="59"/>
        <v>1</v>
      </c>
      <c r="AL185" s="12">
        <f t="shared" si="60"/>
        <v>1</v>
      </c>
      <c r="AM185" s="12">
        <f t="shared" si="61"/>
        <v>1</v>
      </c>
    </row>
    <row r="186" spans="1:39" ht="12" customHeight="1" x14ac:dyDescent="0.25">
      <c r="A186" s="5">
        <f t="shared" si="45"/>
        <v>0</v>
      </c>
      <c r="B186" s="5">
        <f t="shared" si="46"/>
        <v>0</v>
      </c>
      <c r="C186" s="14">
        <f t="shared" si="62"/>
        <v>82</v>
      </c>
      <c r="F186" s="242">
        <f>VLOOKUP(C186,Blad1!$A:$E,5,0)</f>
        <v>144</v>
      </c>
      <c r="G186" s="67" t="str">
        <f t="shared" si="63"/>
        <v/>
      </c>
      <c r="H186" s="4" t="str">
        <f>IF(G186="I",$K186,IF(G186="II",$K186-SUM(H$8:H185),IF(G186="III",$K186-SUM(H$8:H185),IF(G186="IV",$K186-SUM(H$8:H185),IF(G186="V",1-SUM(H$8:H185)," ")))))</f>
        <v xml:space="preserve"> </v>
      </c>
      <c r="I186" s="68" t="str">
        <f t="shared" si="47"/>
        <v/>
      </c>
      <c r="J186" s="43" t="str">
        <f>IF(I186="A",$K186,IF(I186="B",$K186-SUM(J$8:J185),IF(I186="C",$K186-SUM(J$8:J185),IF(I186="D",$K186-SUM(J$8:J185),IF(I186="E",1-SUM(J$8:J185)," ")))))</f>
        <v xml:space="preserve"> </v>
      </c>
      <c r="K186" s="1">
        <f>IF(C$4=0,0,(SUM(D$8:D186)/C$4))</f>
        <v>0</v>
      </c>
      <c r="L186" s="9" t="str">
        <f t="shared" si="48"/>
        <v xml:space="preserve"> </v>
      </c>
      <c r="M186" s="2" t="str">
        <f>IF(U186=2,K186,IF(W186=2,K186-SUM(M$8:M185),IF(X186=2,K186-SUM(M$8:M185),IF(X185=2,1-SUM(M$8:M185)," "))))</f>
        <v xml:space="preserve"> </v>
      </c>
      <c r="N186" s="1" t="str">
        <f t="shared" si="49"/>
        <v xml:space="preserve"> </v>
      </c>
      <c r="P186" s="3" t="str">
        <f>IF(O186="Plus",$K186,IF(O186="Basis",$K186-SUM(P$8:P185),IF(O186="Breedte",$K186-SUM(P$8:P185),IF(O185="Breedte",1-SUM(P$8:P185)," "))))</f>
        <v xml:space="preserve"> </v>
      </c>
      <c r="Q186" s="57" t="str">
        <f t="shared" si="64"/>
        <v/>
      </c>
      <c r="R186" s="180">
        <f t="shared" si="65"/>
        <v>144</v>
      </c>
      <c r="S186" s="12">
        <f t="shared" si="50"/>
        <v>82</v>
      </c>
      <c r="T186" s="18">
        <f t="shared" si="51"/>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2"/>
        <v>1</v>
      </c>
      <c r="Z186" s="12">
        <f t="shared" si="53"/>
        <v>1</v>
      </c>
      <c r="AA186" s="12">
        <f t="shared" si="54"/>
        <v>1</v>
      </c>
      <c r="AB186" s="12">
        <f t="shared" si="55"/>
        <v>1</v>
      </c>
      <c r="AD186" s="12">
        <f t="shared" si="56"/>
        <v>82</v>
      </c>
      <c r="AE186" s="18">
        <f t="shared" si="57"/>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8"/>
        <v>1</v>
      </c>
      <c r="AK186" s="12">
        <f t="shared" si="59"/>
        <v>1</v>
      </c>
      <c r="AL186" s="12">
        <f t="shared" si="60"/>
        <v>1</v>
      </c>
      <c r="AM186" s="12">
        <f t="shared" si="61"/>
        <v>1</v>
      </c>
    </row>
    <row r="187" spans="1:39" ht="12" customHeight="1" x14ac:dyDescent="0.25">
      <c r="A187" s="5">
        <f t="shared" si="45"/>
        <v>0</v>
      </c>
      <c r="B187" s="5">
        <f t="shared" si="46"/>
        <v>0</v>
      </c>
      <c r="C187" s="14">
        <f t="shared" si="62"/>
        <v>81</v>
      </c>
      <c r="F187" s="242">
        <f>VLOOKUP(C187,Blad1!$A:$E,5,0)</f>
        <v>143</v>
      </c>
      <c r="G187" s="67" t="str">
        <f t="shared" si="63"/>
        <v/>
      </c>
      <c r="H187" s="4" t="str">
        <f>IF(G187="I",$K187,IF(G187="II",$K187-SUM(H$8:H186),IF(G187="III",$K187-SUM(H$8:H186),IF(G187="IV",$K187-SUM(H$8:H186),IF(G187="V",1-SUM(H$8:H186)," ")))))</f>
        <v xml:space="preserve"> </v>
      </c>
      <c r="I187" s="68" t="str">
        <f t="shared" si="47"/>
        <v/>
      </c>
      <c r="J187" s="43" t="str">
        <f>IF(I187="A",$K187,IF(I187="B",$K187-SUM(J$8:J186),IF(I187="C",$K187-SUM(J$8:J186),IF(I187="D",$K187-SUM(J$8:J186),IF(I187="E",1-SUM(J$8:J186)," ")))))</f>
        <v xml:space="preserve"> </v>
      </c>
      <c r="K187" s="1">
        <f>IF(C$4=0,0,(SUM(D$8:D187)/C$4))</f>
        <v>0</v>
      </c>
      <c r="L187" s="9" t="str">
        <f t="shared" si="48"/>
        <v xml:space="preserve"> </v>
      </c>
      <c r="M187" s="2" t="str">
        <f>IF(U187=2,K187,IF(W187=2,K187-SUM(M$8:M186),IF(X187=2,K187-SUM(M$8:M186),IF(X186=2,1-SUM(M$8:M186)," "))))</f>
        <v xml:space="preserve"> </v>
      </c>
      <c r="N187" s="1" t="str">
        <f t="shared" si="49"/>
        <v xml:space="preserve"> </v>
      </c>
      <c r="P187" s="3" t="str">
        <f>IF(O187="Plus",$K187,IF(O187="Basis",$K187-SUM(P$8:P186),IF(O187="Breedte",$K187-SUM(P$8:P186),IF(O186="Breedte",1-SUM(P$8:P186)," "))))</f>
        <v xml:space="preserve"> </v>
      </c>
      <c r="Q187" s="57" t="str">
        <f t="shared" si="64"/>
        <v/>
      </c>
      <c r="R187" s="180">
        <f t="shared" si="65"/>
        <v>143</v>
      </c>
      <c r="S187" s="12">
        <f t="shared" si="50"/>
        <v>81</v>
      </c>
      <c r="T187" s="18">
        <f t="shared" si="51"/>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2"/>
        <v>1</v>
      </c>
      <c r="Z187" s="12">
        <f t="shared" si="53"/>
        <v>1</v>
      </c>
      <c r="AA187" s="12">
        <f t="shared" si="54"/>
        <v>1</v>
      </c>
      <c r="AB187" s="12">
        <f t="shared" si="55"/>
        <v>1</v>
      </c>
      <c r="AD187" s="12">
        <f t="shared" si="56"/>
        <v>81</v>
      </c>
      <c r="AE187" s="18">
        <f t="shared" si="57"/>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8"/>
        <v>1</v>
      </c>
      <c r="AK187" s="12">
        <f t="shared" si="59"/>
        <v>1</v>
      </c>
      <c r="AL187" s="12">
        <f t="shared" si="60"/>
        <v>1</v>
      </c>
      <c r="AM187" s="12">
        <f t="shared" si="61"/>
        <v>1</v>
      </c>
    </row>
    <row r="188" spans="1:39" ht="12" customHeight="1" x14ac:dyDescent="0.25">
      <c r="A188" s="5">
        <f t="shared" si="45"/>
        <v>0</v>
      </c>
      <c r="B188" s="5">
        <f t="shared" si="46"/>
        <v>0</v>
      </c>
      <c r="C188" s="14">
        <f t="shared" si="62"/>
        <v>80</v>
      </c>
      <c r="F188" s="242">
        <f>VLOOKUP(C188,Blad1!$A:$E,5,0)</f>
        <v>143</v>
      </c>
      <c r="G188" s="67" t="str">
        <f t="shared" si="63"/>
        <v/>
      </c>
      <c r="H188" s="4" t="str">
        <f>IF(G188="I",$K188,IF(G188="II",$K188-SUM(H$8:H187),IF(G188="III",$K188-SUM(H$8:H187),IF(G188="IV",$K188-SUM(H$8:H187),IF(G188="V",1-SUM(H$8:H187)," ")))))</f>
        <v xml:space="preserve"> </v>
      </c>
      <c r="I188" s="68" t="str">
        <f t="shared" si="47"/>
        <v/>
      </c>
      <c r="J188" s="43" t="str">
        <f>IF(I188="A",$K188,IF(I188="B",$K188-SUM(J$8:J187),IF(I188="C",$K188-SUM(J$8:J187),IF(I188="D",$K188-SUM(J$8:J187),IF(I188="E",1-SUM(J$8:J187)," ")))))</f>
        <v xml:space="preserve"> </v>
      </c>
      <c r="K188" s="1">
        <f>IF(C$4=0,0,(SUM(D$8:D188)/C$4))</f>
        <v>0</v>
      </c>
      <c r="L188" s="9" t="str">
        <f t="shared" si="48"/>
        <v xml:space="preserve"> </v>
      </c>
      <c r="M188" s="2" t="str">
        <f>IF(U188=2,K188,IF(W188=2,K188-SUM(M$8:M187),IF(X188=2,K188-SUM(M$8:M187),IF(X187=2,1-SUM(M$8:M187)," "))))</f>
        <v xml:space="preserve"> </v>
      </c>
      <c r="N188" s="1" t="str">
        <f t="shared" si="49"/>
        <v xml:space="preserve"> </v>
      </c>
      <c r="P188" s="3" t="str">
        <f>IF(O188="Plus",$K188,IF(O188="Basis",$K188-SUM(P$8:P187),IF(O188="Breedte",$K188-SUM(P$8:P187),IF(O187="Breedte",1-SUM(P$8:P187)," "))))</f>
        <v xml:space="preserve"> </v>
      </c>
      <c r="Q188" s="57" t="str">
        <f t="shared" si="64"/>
        <v/>
      </c>
      <c r="R188" s="180">
        <f t="shared" si="65"/>
        <v>143</v>
      </c>
      <c r="S188" s="12">
        <f t="shared" si="50"/>
        <v>80</v>
      </c>
      <c r="T188" s="18">
        <f t="shared" si="51"/>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2"/>
        <v>1</v>
      </c>
      <c r="Z188" s="12">
        <f t="shared" si="53"/>
        <v>1</v>
      </c>
      <c r="AA188" s="12">
        <f t="shared" si="54"/>
        <v>1</v>
      </c>
      <c r="AB188" s="12">
        <f t="shared" si="55"/>
        <v>1</v>
      </c>
      <c r="AD188" s="12">
        <f t="shared" si="56"/>
        <v>80</v>
      </c>
      <c r="AE188" s="18">
        <f t="shared" si="57"/>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8"/>
        <v>1</v>
      </c>
      <c r="AK188" s="12">
        <f t="shared" si="59"/>
        <v>1</v>
      </c>
      <c r="AL188" s="12">
        <f t="shared" si="60"/>
        <v>1</v>
      </c>
      <c r="AM188" s="12">
        <f t="shared" si="61"/>
        <v>1</v>
      </c>
    </row>
    <row r="189" spans="1:39" ht="12" customHeight="1" x14ac:dyDescent="0.25">
      <c r="A189" s="5">
        <f t="shared" si="45"/>
        <v>0</v>
      </c>
      <c r="B189" s="5">
        <f t="shared" si="46"/>
        <v>0</v>
      </c>
      <c r="C189" s="14">
        <f t="shared" si="62"/>
        <v>79</v>
      </c>
      <c r="F189" s="242">
        <f>VLOOKUP(C189,Blad1!$A:$E,5,0)</f>
        <v>142</v>
      </c>
      <c r="G189" s="67" t="str">
        <f t="shared" si="63"/>
        <v/>
      </c>
      <c r="H189" s="4" t="str">
        <f>IF(G189="I",$K189,IF(G189="II",$K189-SUM(H$8:H188),IF(G189="III",$K189-SUM(H$8:H188),IF(G189="IV",$K189-SUM(H$8:H188),IF(G189="V",1-SUM(H$8:H188)," ")))))</f>
        <v xml:space="preserve"> </v>
      </c>
      <c r="I189" s="68" t="str">
        <f t="shared" si="47"/>
        <v/>
      </c>
      <c r="J189" s="43" t="str">
        <f>IF(I189="A",$K189,IF(I189="B",$K189-SUM(J$8:J188),IF(I189="C",$K189-SUM(J$8:J188),IF(I189="D",$K189-SUM(J$8:J188),IF(I189="E",1-SUM(J$8:J188)," ")))))</f>
        <v xml:space="preserve"> </v>
      </c>
      <c r="K189" s="1">
        <f>IF(C$4=0,0,(SUM(D$8:D189)/C$4))</f>
        <v>0</v>
      </c>
      <c r="L189" s="9" t="str">
        <f t="shared" si="48"/>
        <v xml:space="preserve"> </v>
      </c>
      <c r="M189" s="2" t="str">
        <f>IF(U189=2,K189,IF(W189=2,K189-SUM(M$8:M188),IF(X189=2,K189-SUM(M$8:M188),IF(X188=2,1-SUM(M$8:M188)," "))))</f>
        <v xml:space="preserve"> </v>
      </c>
      <c r="N189" s="1" t="str">
        <f t="shared" si="49"/>
        <v xml:space="preserve"> </v>
      </c>
      <c r="P189" s="3" t="str">
        <f>IF(O189="Plus",$K189,IF(O189="Basis",$K189-SUM(P$8:P188),IF(O189="Breedte",$K189-SUM(P$8:P188),IF(O188="Breedte",1-SUM(P$8:P188)," "))))</f>
        <v xml:space="preserve"> </v>
      </c>
      <c r="Q189" s="57" t="str">
        <f t="shared" si="64"/>
        <v/>
      </c>
      <c r="R189" s="180">
        <f t="shared" si="65"/>
        <v>142</v>
      </c>
      <c r="S189" s="12">
        <f t="shared" si="50"/>
        <v>79</v>
      </c>
      <c r="T189" s="18">
        <f t="shared" si="51"/>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2"/>
        <v>1</v>
      </c>
      <c r="Z189" s="12">
        <f t="shared" si="53"/>
        <v>1</v>
      </c>
      <c r="AA189" s="12">
        <f t="shared" si="54"/>
        <v>1</v>
      </c>
      <c r="AB189" s="12">
        <f t="shared" si="55"/>
        <v>1</v>
      </c>
      <c r="AD189" s="12">
        <f t="shared" si="56"/>
        <v>79</v>
      </c>
      <c r="AE189" s="18">
        <f t="shared" si="57"/>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8"/>
        <v>1</v>
      </c>
      <c r="AK189" s="12">
        <f t="shared" si="59"/>
        <v>1</v>
      </c>
      <c r="AL189" s="12">
        <f t="shared" si="60"/>
        <v>1</v>
      </c>
      <c r="AM189" s="12">
        <f t="shared" si="61"/>
        <v>1</v>
      </c>
    </row>
    <row r="190" spans="1:39" ht="12" customHeight="1" x14ac:dyDescent="0.25">
      <c r="A190" s="5">
        <f t="shared" si="45"/>
        <v>0</v>
      </c>
      <c r="B190" s="5">
        <f t="shared" si="46"/>
        <v>0</v>
      </c>
      <c r="C190" s="14">
        <f t="shared" si="62"/>
        <v>78</v>
      </c>
      <c r="F190" s="242">
        <f>VLOOKUP(C190,Blad1!$A:$E,5,0)</f>
        <v>142</v>
      </c>
      <c r="G190" s="67" t="str">
        <f t="shared" si="63"/>
        <v/>
      </c>
      <c r="H190" s="4" t="str">
        <f>IF(G190="I",$K190,IF(G190="II",$K190-SUM(H$8:H189),IF(G190="III",$K190-SUM(H$8:H189),IF(G190="IV",$K190-SUM(H$8:H189),IF(G190="V",1-SUM(H$8:H189)," ")))))</f>
        <v xml:space="preserve"> </v>
      </c>
      <c r="I190" s="68" t="str">
        <f t="shared" si="47"/>
        <v/>
      </c>
      <c r="J190" s="43" t="str">
        <f>IF(I190="A",$K190,IF(I190="B",$K190-SUM(J$8:J189),IF(I190="C",$K190-SUM(J$8:J189),IF(I190="D",$K190-SUM(J$8:J189),IF(I190="E",1-SUM(J$8:J189)," ")))))</f>
        <v xml:space="preserve"> </v>
      </c>
      <c r="K190" s="1">
        <f>IF(C$4=0,0,(SUM(D$8:D190)/C$4))</f>
        <v>0</v>
      </c>
      <c r="L190" s="9" t="str">
        <f t="shared" si="48"/>
        <v xml:space="preserve"> </v>
      </c>
      <c r="M190" s="2" t="str">
        <f>IF(U190=2,K190,IF(W190=2,K190-SUM(M$8:M189),IF(X190=2,K190-SUM(M$8:M189),IF(X189=2,1-SUM(M$8:M189)," "))))</f>
        <v xml:space="preserve"> </v>
      </c>
      <c r="N190" s="1" t="str">
        <f t="shared" si="49"/>
        <v xml:space="preserve"> </v>
      </c>
      <c r="P190" s="3" t="str">
        <f>IF(O190="Plus",$K190,IF(O190="Basis",$K190-SUM(P$8:P189),IF(O190="Breedte",$K190-SUM(P$8:P189),IF(O189="Breedte",1-SUM(P$8:P189)," "))))</f>
        <v xml:space="preserve"> </v>
      </c>
      <c r="Q190" s="57" t="str">
        <f t="shared" si="64"/>
        <v/>
      </c>
      <c r="R190" s="180">
        <f t="shared" si="65"/>
        <v>142</v>
      </c>
      <c r="S190" s="12">
        <f t="shared" si="50"/>
        <v>78</v>
      </c>
      <c r="T190" s="18">
        <f t="shared" si="51"/>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2"/>
        <v>1</v>
      </c>
      <c r="Z190" s="12">
        <f t="shared" si="53"/>
        <v>1</v>
      </c>
      <c r="AA190" s="12">
        <f t="shared" si="54"/>
        <v>1</v>
      </c>
      <c r="AB190" s="12">
        <f t="shared" si="55"/>
        <v>1</v>
      </c>
      <c r="AD190" s="12">
        <f t="shared" si="56"/>
        <v>78</v>
      </c>
      <c r="AE190" s="18">
        <f t="shared" si="57"/>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8"/>
        <v>1</v>
      </c>
      <c r="AK190" s="12">
        <f t="shared" si="59"/>
        <v>1</v>
      </c>
      <c r="AL190" s="12">
        <f t="shared" si="60"/>
        <v>1</v>
      </c>
      <c r="AM190" s="12">
        <f t="shared" si="61"/>
        <v>1</v>
      </c>
    </row>
    <row r="191" spans="1:39" ht="12" customHeight="1" x14ac:dyDescent="0.25">
      <c r="A191" s="5">
        <f t="shared" si="45"/>
        <v>0</v>
      </c>
      <c r="B191" s="5">
        <f t="shared" si="46"/>
        <v>0</v>
      </c>
      <c r="C191" s="14">
        <f t="shared" si="62"/>
        <v>77</v>
      </c>
      <c r="F191" s="242">
        <f>VLOOKUP(C191,Blad1!$A:$E,5,0)</f>
        <v>141</v>
      </c>
      <c r="G191" s="67" t="str">
        <f t="shared" si="63"/>
        <v/>
      </c>
      <c r="H191" s="4" t="str">
        <f>IF(G191="I",$K191,IF(G191="II",$K191-SUM(H$8:H190),IF(G191="III",$K191-SUM(H$8:H190),IF(G191="IV",$K191-SUM(H$8:H190),IF(G191="V",1-SUM(H$8:H190)," ")))))</f>
        <v xml:space="preserve"> </v>
      </c>
      <c r="I191" s="68" t="str">
        <f t="shared" si="47"/>
        <v/>
      </c>
      <c r="J191" s="43" t="str">
        <f>IF(I191="A",$K191,IF(I191="B",$K191-SUM(J$8:J190),IF(I191="C",$K191-SUM(J$8:J190),IF(I191="D",$K191-SUM(J$8:J190),IF(I191="E",1-SUM(J$8:J190)," ")))))</f>
        <v xml:space="preserve"> </v>
      </c>
      <c r="K191" s="1">
        <f>IF(C$4=0,0,(SUM(D$8:D191)/C$4))</f>
        <v>0</v>
      </c>
      <c r="L191" s="9" t="str">
        <f t="shared" si="48"/>
        <v xml:space="preserve"> </v>
      </c>
      <c r="M191" s="2" t="str">
        <f>IF(U191=2,K191,IF(W191=2,K191-SUM(M$8:M190),IF(X191=2,K191-SUM(M$8:M190),IF(X190=2,1-SUM(M$8:M190)," "))))</f>
        <v xml:space="preserve"> </v>
      </c>
      <c r="N191" s="1" t="str">
        <f t="shared" si="49"/>
        <v xml:space="preserve"> </v>
      </c>
      <c r="P191" s="3" t="str">
        <f>IF(O191="Plus",$K191,IF(O191="Basis",$K191-SUM(P$8:P190),IF(O191="Breedte",$K191-SUM(P$8:P190),IF(O190="Breedte",1-SUM(P$8:P190)," "))))</f>
        <v xml:space="preserve"> </v>
      </c>
      <c r="Q191" s="57" t="str">
        <f t="shared" si="64"/>
        <v/>
      </c>
      <c r="R191" s="180">
        <f t="shared" si="65"/>
        <v>141</v>
      </c>
      <c r="S191" s="12">
        <f t="shared" si="50"/>
        <v>77</v>
      </c>
      <c r="T191" s="18">
        <f t="shared" si="51"/>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2"/>
        <v>1</v>
      </c>
      <c r="Z191" s="12">
        <f t="shared" si="53"/>
        <v>1</v>
      </c>
      <c r="AA191" s="12">
        <f t="shared" si="54"/>
        <v>1</v>
      </c>
      <c r="AB191" s="12">
        <f t="shared" si="55"/>
        <v>1</v>
      </c>
      <c r="AD191" s="12">
        <f t="shared" si="56"/>
        <v>77</v>
      </c>
      <c r="AE191" s="18">
        <f t="shared" si="57"/>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8"/>
        <v>1</v>
      </c>
      <c r="AK191" s="12">
        <f t="shared" si="59"/>
        <v>1</v>
      </c>
      <c r="AL191" s="12">
        <f t="shared" si="60"/>
        <v>1</v>
      </c>
      <c r="AM191" s="12">
        <f t="shared" si="61"/>
        <v>1</v>
      </c>
    </row>
    <row r="192" spans="1:39" ht="12" customHeight="1" x14ac:dyDescent="0.25">
      <c r="A192" s="5">
        <f t="shared" si="45"/>
        <v>0</v>
      </c>
      <c r="B192" s="5">
        <f t="shared" si="46"/>
        <v>0</v>
      </c>
      <c r="C192" s="14">
        <f t="shared" si="62"/>
        <v>76</v>
      </c>
      <c r="F192" s="242">
        <f>VLOOKUP(C192,Blad1!$A:$E,5,0)</f>
        <v>141</v>
      </c>
      <c r="G192" s="67" t="str">
        <f t="shared" si="63"/>
        <v/>
      </c>
      <c r="H192" s="4" t="str">
        <f>IF(G192="I",$K192,IF(G192="II",$K192-SUM(H$8:H191),IF(G192="III",$K192-SUM(H$8:H191),IF(G192="IV",$K192-SUM(H$8:H191),IF(G192="V",1-SUM(H$8:H191)," ")))))</f>
        <v xml:space="preserve"> </v>
      </c>
      <c r="I192" s="68" t="str">
        <f t="shared" si="47"/>
        <v/>
      </c>
      <c r="J192" s="43" t="str">
        <f>IF(I192="A",$K192,IF(I192="B",$K192-SUM(J$8:J191),IF(I192="C",$K192-SUM(J$8:J191),IF(I192="D",$K192-SUM(J$8:J191),IF(I192="E",1-SUM(J$8:J191)," ")))))</f>
        <v xml:space="preserve"> </v>
      </c>
      <c r="K192" s="1">
        <f>IF(C$4=0,0,(SUM(D$8:D192)/C$4))</f>
        <v>0</v>
      </c>
      <c r="L192" s="9" t="str">
        <f t="shared" si="48"/>
        <v xml:space="preserve"> </v>
      </c>
      <c r="M192" s="2" t="str">
        <f>IF(U192=2,K192,IF(W192=2,K192-SUM(M$8:M191),IF(X192=2,K192-SUM(M$8:M191),IF(X191=2,1-SUM(M$8:M191)," "))))</f>
        <v xml:space="preserve"> </v>
      </c>
      <c r="N192" s="1" t="str">
        <f t="shared" si="49"/>
        <v xml:space="preserve"> </v>
      </c>
      <c r="P192" s="3" t="str">
        <f>IF(O192="Plus",$K192,IF(O192="Basis",$K192-SUM(P$8:P191),IF(O192="Breedte",$K192-SUM(P$8:P191),IF(O191="Breedte",1-SUM(P$8:P191)," "))))</f>
        <v xml:space="preserve"> </v>
      </c>
      <c r="Q192" s="57" t="str">
        <f t="shared" si="64"/>
        <v/>
      </c>
      <c r="R192" s="180">
        <f t="shared" si="65"/>
        <v>141</v>
      </c>
      <c r="S192" s="12">
        <f t="shared" si="50"/>
        <v>76</v>
      </c>
      <c r="T192" s="18">
        <f t="shared" si="51"/>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2"/>
        <v>1</v>
      </c>
      <c r="Z192" s="12">
        <f t="shared" si="53"/>
        <v>1</v>
      </c>
      <c r="AA192" s="12">
        <f t="shared" si="54"/>
        <v>1</v>
      </c>
      <c r="AB192" s="12">
        <f t="shared" si="55"/>
        <v>1</v>
      </c>
      <c r="AD192" s="12">
        <f t="shared" si="56"/>
        <v>76</v>
      </c>
      <c r="AE192" s="18">
        <f t="shared" si="57"/>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8"/>
        <v>1</v>
      </c>
      <c r="AK192" s="12">
        <f t="shared" si="59"/>
        <v>1</v>
      </c>
      <c r="AL192" s="12">
        <f t="shared" si="60"/>
        <v>1</v>
      </c>
      <c r="AM192" s="12">
        <f t="shared" si="61"/>
        <v>1</v>
      </c>
    </row>
    <row r="193" spans="1:39" ht="12" customHeight="1" x14ac:dyDescent="0.25">
      <c r="A193" s="5">
        <f t="shared" si="45"/>
        <v>0</v>
      </c>
      <c r="B193" s="5">
        <f t="shared" si="46"/>
        <v>0</v>
      </c>
      <c r="C193" s="14">
        <f t="shared" si="62"/>
        <v>75</v>
      </c>
      <c r="F193" s="242">
        <f>VLOOKUP(C193,Blad1!$A:$E,5,0)</f>
        <v>140</v>
      </c>
      <c r="G193" s="67" t="str">
        <f t="shared" si="63"/>
        <v/>
      </c>
      <c r="H193" s="4" t="str">
        <f>IF(G193="I",$K193,IF(G193="II",$K193-SUM(H$8:H192),IF(G193="III",$K193-SUM(H$8:H192),IF(G193="IV",$K193-SUM(H$8:H192),IF(G193="V",1-SUM(H$8:H192)," ")))))</f>
        <v xml:space="preserve"> </v>
      </c>
      <c r="I193" s="68" t="str">
        <f t="shared" si="47"/>
        <v/>
      </c>
      <c r="J193" s="43" t="str">
        <f>IF(I193="A",$K193,IF(I193="B",$K193-SUM(J$8:J192),IF(I193="C",$K193-SUM(J$8:J192),IF(I193="D",$K193-SUM(J$8:J192),IF(I193="E",1-SUM(J$8:J192)," ")))))</f>
        <v xml:space="preserve"> </v>
      </c>
      <c r="K193" s="1">
        <f>IF(C$4=0,0,(SUM(D$8:D193)/C$4))</f>
        <v>0</v>
      </c>
      <c r="L193" s="9" t="str">
        <f t="shared" si="48"/>
        <v xml:space="preserve"> </v>
      </c>
      <c r="M193" s="2" t="str">
        <f>IF(U193=2,K193,IF(W193=2,K193-SUM(M$8:M192),IF(X193=2,K193-SUM(M$8:M192),IF(X192=2,1-SUM(M$8:M192)," "))))</f>
        <v xml:space="preserve"> </v>
      </c>
      <c r="N193" s="1" t="str">
        <f t="shared" si="49"/>
        <v xml:space="preserve"> </v>
      </c>
      <c r="P193" s="3" t="str">
        <f>IF(O193="Plus",$K193,IF(O193="Basis",$K193-SUM(P$8:P192),IF(O193="Breedte",$K193-SUM(P$8:P192),IF(O192="Breedte",1-SUM(P$8:P192)," "))))</f>
        <v xml:space="preserve"> </v>
      </c>
      <c r="Q193" s="57" t="str">
        <f t="shared" si="64"/>
        <v/>
      </c>
      <c r="R193" s="180">
        <f t="shared" si="65"/>
        <v>140</v>
      </c>
      <c r="S193" s="12">
        <f t="shared" si="50"/>
        <v>75</v>
      </c>
      <c r="T193" s="18">
        <f t="shared" si="51"/>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2"/>
        <v>1</v>
      </c>
      <c r="Z193" s="12">
        <f t="shared" si="53"/>
        <v>1</v>
      </c>
      <c r="AA193" s="12">
        <f t="shared" si="54"/>
        <v>1</v>
      </c>
      <c r="AB193" s="12">
        <f t="shared" si="55"/>
        <v>1</v>
      </c>
      <c r="AD193" s="12">
        <f t="shared" si="56"/>
        <v>75</v>
      </c>
      <c r="AE193" s="18">
        <f t="shared" si="57"/>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8"/>
        <v>1</v>
      </c>
      <c r="AK193" s="12">
        <f t="shared" si="59"/>
        <v>1</v>
      </c>
      <c r="AL193" s="12">
        <f t="shared" si="60"/>
        <v>1</v>
      </c>
      <c r="AM193" s="12">
        <f t="shared" si="61"/>
        <v>1</v>
      </c>
    </row>
    <row r="194" spans="1:39" ht="12" customHeight="1" x14ac:dyDescent="0.25">
      <c r="A194" s="5">
        <f t="shared" si="45"/>
        <v>0</v>
      </c>
      <c r="B194" s="5">
        <f t="shared" si="46"/>
        <v>0</v>
      </c>
      <c r="C194" s="14">
        <f t="shared" si="62"/>
        <v>74</v>
      </c>
      <c r="F194" s="242">
        <f>VLOOKUP(C194,Blad1!$A:$E,5,0)</f>
        <v>139</v>
      </c>
      <c r="G194" s="67" t="str">
        <f t="shared" si="63"/>
        <v/>
      </c>
      <c r="H194" s="4" t="str">
        <f>IF(G194="I",$K194,IF(G194="II",$K194-SUM(H$8:H193),IF(G194="III",$K194-SUM(H$8:H193),IF(G194="IV",$K194-SUM(H$8:H193),IF(G194="V",1-SUM(H$8:H193)," ")))))</f>
        <v xml:space="preserve"> </v>
      </c>
      <c r="I194" s="68" t="str">
        <f t="shared" si="47"/>
        <v/>
      </c>
      <c r="J194" s="43" t="str">
        <f>IF(I194="A",$K194,IF(I194="B",$K194-SUM(J$8:J193),IF(I194="C",$K194-SUM(J$8:J193),IF(I194="D",$K194-SUM(J$8:J193),IF(I194="E",1-SUM(J$8:J193)," ")))))</f>
        <v xml:space="preserve"> </v>
      </c>
      <c r="K194" s="1">
        <f>IF(C$4=0,0,(SUM(D$8:D194)/C$4))</f>
        <v>0</v>
      </c>
      <c r="L194" s="9" t="str">
        <f t="shared" si="48"/>
        <v xml:space="preserve"> </v>
      </c>
      <c r="M194" s="2" t="str">
        <f>IF(U194=2,K194,IF(W194=2,K194-SUM(M$8:M193),IF(X194=2,K194-SUM(M$8:M193),IF(X193=2,1-SUM(M$8:M193)," "))))</f>
        <v xml:space="preserve"> </v>
      </c>
      <c r="N194" s="1" t="str">
        <f t="shared" si="49"/>
        <v xml:space="preserve"> </v>
      </c>
      <c r="P194" s="3" t="str">
        <f>IF(O194="Plus",$K194,IF(O194="Basis",$K194-SUM(P$8:P193),IF(O194="Breedte",$K194-SUM(P$8:P193),IF(O193="Breedte",1-SUM(P$8:P193)," "))))</f>
        <v xml:space="preserve"> </v>
      </c>
      <c r="Q194" s="57" t="str">
        <f t="shared" si="64"/>
        <v/>
      </c>
      <c r="R194" s="180">
        <f t="shared" si="65"/>
        <v>139</v>
      </c>
      <c r="S194" s="12">
        <f t="shared" si="50"/>
        <v>74</v>
      </c>
      <c r="T194" s="18">
        <f t="shared" si="51"/>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2"/>
        <v>1</v>
      </c>
      <c r="Z194" s="12">
        <f t="shared" si="53"/>
        <v>1</v>
      </c>
      <c r="AA194" s="12">
        <f t="shared" si="54"/>
        <v>1</v>
      </c>
      <c r="AB194" s="12">
        <f t="shared" si="55"/>
        <v>1</v>
      </c>
      <c r="AD194" s="12">
        <f t="shared" si="56"/>
        <v>74</v>
      </c>
      <c r="AE194" s="18">
        <f t="shared" si="57"/>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8"/>
        <v>1</v>
      </c>
      <c r="AK194" s="12">
        <f t="shared" si="59"/>
        <v>1</v>
      </c>
      <c r="AL194" s="12">
        <f t="shared" si="60"/>
        <v>1</v>
      </c>
      <c r="AM194" s="12">
        <f t="shared" si="61"/>
        <v>1</v>
      </c>
    </row>
    <row r="195" spans="1:39" ht="12" customHeight="1" x14ac:dyDescent="0.25">
      <c r="A195" s="5">
        <f t="shared" si="45"/>
        <v>0</v>
      </c>
      <c r="B195" s="5">
        <f t="shared" si="46"/>
        <v>0</v>
      </c>
      <c r="C195" s="14">
        <f t="shared" si="62"/>
        <v>73</v>
      </c>
      <c r="F195" s="242">
        <f>VLOOKUP(C195,Blad1!$A:$E,5,0)</f>
        <v>139</v>
      </c>
      <c r="G195" s="67" t="str">
        <f t="shared" si="63"/>
        <v/>
      </c>
      <c r="H195" s="4" t="str">
        <f>IF(G195="I",$K195,IF(G195="II",$K195-SUM(H$8:H194),IF(G195="III",$K195-SUM(H$8:H194),IF(G195="IV",$K195-SUM(H$8:H194),IF(G195="V",1-SUM(H$8:H194)," ")))))</f>
        <v xml:space="preserve"> </v>
      </c>
      <c r="I195" s="68" t="str">
        <f t="shared" si="47"/>
        <v/>
      </c>
      <c r="J195" s="43" t="str">
        <f>IF(I195="A",$K195,IF(I195="B",$K195-SUM(J$8:J194),IF(I195="C",$K195-SUM(J$8:J194),IF(I195="D",$K195-SUM(J$8:J194),IF(I195="E",1-SUM(J$8:J194)," ")))))</f>
        <v xml:space="preserve"> </v>
      </c>
      <c r="K195" s="1">
        <f>IF(C$4=0,0,(SUM(D$8:D195)/C$4))</f>
        <v>0</v>
      </c>
      <c r="L195" s="9" t="str">
        <f t="shared" si="48"/>
        <v xml:space="preserve"> </v>
      </c>
      <c r="M195" s="2" t="str">
        <f>IF(U195=2,K195,IF(W195=2,K195-SUM(M$8:M194),IF(X195=2,K195-SUM(M$8:M194),IF(X194=2,1-SUM(M$8:M194)," "))))</f>
        <v xml:space="preserve"> </v>
      </c>
      <c r="N195" s="1" t="str">
        <f t="shared" si="49"/>
        <v xml:space="preserve"> </v>
      </c>
      <c r="P195" s="3" t="str">
        <f>IF(O195="Plus",$K195,IF(O195="Basis",$K195-SUM(P$8:P194),IF(O195="Breedte",$K195-SUM(P$8:P194),IF(O194="Breedte",1-SUM(P$8:P194)," "))))</f>
        <v xml:space="preserve"> </v>
      </c>
      <c r="Q195" s="57" t="str">
        <f t="shared" si="64"/>
        <v/>
      </c>
      <c r="R195" s="180">
        <f t="shared" si="65"/>
        <v>139</v>
      </c>
      <c r="S195" s="12">
        <f t="shared" si="50"/>
        <v>73</v>
      </c>
      <c r="T195" s="18">
        <f t="shared" si="51"/>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2"/>
        <v>1</v>
      </c>
      <c r="Z195" s="12">
        <f t="shared" si="53"/>
        <v>1</v>
      </c>
      <c r="AA195" s="12">
        <f t="shared" si="54"/>
        <v>1</v>
      </c>
      <c r="AB195" s="12">
        <f t="shared" si="55"/>
        <v>1</v>
      </c>
      <c r="AD195" s="12">
        <f t="shared" si="56"/>
        <v>73</v>
      </c>
      <c r="AE195" s="18">
        <f t="shared" si="57"/>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8"/>
        <v>1</v>
      </c>
      <c r="AK195" s="12">
        <f t="shared" si="59"/>
        <v>1</v>
      </c>
      <c r="AL195" s="12">
        <f t="shared" si="60"/>
        <v>1</v>
      </c>
      <c r="AM195" s="12">
        <f t="shared" si="61"/>
        <v>1</v>
      </c>
    </row>
    <row r="196" spans="1:39" ht="12" customHeight="1" x14ac:dyDescent="0.25">
      <c r="A196" s="5">
        <f t="shared" si="45"/>
        <v>0</v>
      </c>
      <c r="B196" s="5">
        <f t="shared" si="46"/>
        <v>0</v>
      </c>
      <c r="C196" s="14">
        <f t="shared" si="62"/>
        <v>72</v>
      </c>
      <c r="F196" s="242">
        <f>VLOOKUP(C196,Blad1!$A:$E,5,0)</f>
        <v>138</v>
      </c>
      <c r="G196" s="67" t="str">
        <f t="shared" si="63"/>
        <v/>
      </c>
      <c r="H196" s="4" t="str">
        <f>IF(G196="I",$K196,IF(G196="II",$K196-SUM(H$8:H195),IF(G196="III",$K196-SUM(H$8:H195),IF(G196="IV",$K196-SUM(H$8:H195),IF(G196="V",1-SUM(H$8:H195)," ")))))</f>
        <v xml:space="preserve"> </v>
      </c>
      <c r="I196" s="68" t="str">
        <f t="shared" si="47"/>
        <v/>
      </c>
      <c r="J196" s="43" t="str">
        <f>IF(I196="A",$K196,IF(I196="B",$K196-SUM(J$8:J195),IF(I196="C",$K196-SUM(J$8:J195),IF(I196="D",$K196-SUM(J$8:J195),IF(I196="E",1-SUM(J$8:J195)," ")))))</f>
        <v xml:space="preserve"> </v>
      </c>
      <c r="K196" s="1">
        <f>IF(C$4=0,0,(SUM(D$8:D196)/C$4))</f>
        <v>0</v>
      </c>
      <c r="L196" s="9" t="str">
        <f t="shared" si="48"/>
        <v xml:space="preserve"> </v>
      </c>
      <c r="M196" s="2" t="str">
        <f>IF(U196=2,K196,IF(W196=2,K196-SUM(M$8:M195),IF(X196=2,K196-SUM(M$8:M195),IF(X195=2,1-SUM(M$8:M195)," "))))</f>
        <v xml:space="preserve"> </v>
      </c>
      <c r="N196" s="1" t="str">
        <f t="shared" si="49"/>
        <v xml:space="preserve"> </v>
      </c>
      <c r="P196" s="3" t="str">
        <f>IF(O196="Plus",$K196,IF(O196="Basis",$K196-SUM(P$8:P195),IF(O196="Breedte",$K196-SUM(P$8:P195),IF(O195="Breedte",1-SUM(P$8:P195)," "))))</f>
        <v xml:space="preserve"> </v>
      </c>
      <c r="Q196" s="57" t="str">
        <f t="shared" si="64"/>
        <v/>
      </c>
      <c r="R196" s="180">
        <f t="shared" si="65"/>
        <v>138</v>
      </c>
      <c r="S196" s="12">
        <f t="shared" si="50"/>
        <v>72</v>
      </c>
      <c r="T196" s="18">
        <f t="shared" si="51"/>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2"/>
        <v>1</v>
      </c>
      <c r="Z196" s="12">
        <f t="shared" si="53"/>
        <v>1</v>
      </c>
      <c r="AA196" s="12">
        <f t="shared" si="54"/>
        <v>1</v>
      </c>
      <c r="AB196" s="12">
        <f t="shared" si="55"/>
        <v>1</v>
      </c>
      <c r="AD196" s="12">
        <f t="shared" si="56"/>
        <v>72</v>
      </c>
      <c r="AE196" s="18">
        <f t="shared" si="57"/>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8"/>
        <v>1</v>
      </c>
      <c r="AK196" s="12">
        <f t="shared" si="59"/>
        <v>1</v>
      </c>
      <c r="AL196" s="12">
        <f t="shared" si="60"/>
        <v>1</v>
      </c>
      <c r="AM196" s="12">
        <f t="shared" si="61"/>
        <v>1</v>
      </c>
    </row>
    <row r="197" spans="1:39" ht="12" customHeight="1" x14ac:dyDescent="0.25">
      <c r="A197" s="5">
        <f t="shared" si="45"/>
        <v>0</v>
      </c>
      <c r="B197" s="5">
        <f t="shared" si="46"/>
        <v>0</v>
      </c>
      <c r="C197" s="14">
        <f t="shared" si="62"/>
        <v>71</v>
      </c>
      <c r="F197" s="242">
        <f>VLOOKUP(C197,Blad1!$A:$E,5,0)</f>
        <v>138</v>
      </c>
      <c r="G197" s="67" t="str">
        <f t="shared" si="63"/>
        <v/>
      </c>
      <c r="H197" s="4" t="str">
        <f>IF(G197="I",$K197,IF(G197="II",$K197-SUM(H$8:H196),IF(G197="III",$K197-SUM(H$8:H196),IF(G197="IV",$K197-SUM(H$8:H196),IF(G197="V",1-SUM(H$8:H196)," ")))))</f>
        <v xml:space="preserve"> </v>
      </c>
      <c r="I197" s="68" t="str">
        <f t="shared" si="47"/>
        <v/>
      </c>
      <c r="J197" s="43" t="str">
        <f>IF(I197="A",$K197,IF(I197="B",$K197-SUM(J$8:J196),IF(I197="C",$K197-SUM(J$8:J196),IF(I197="D",$K197-SUM(J$8:J196),IF(I197="E",1-SUM(J$8:J196)," ")))))</f>
        <v xml:space="preserve"> </v>
      </c>
      <c r="K197" s="1">
        <f>IF(C$4=0,0,(SUM(D$8:D197)/C$4))</f>
        <v>0</v>
      </c>
      <c r="L197" s="9" t="str">
        <f t="shared" si="48"/>
        <v xml:space="preserve"> </v>
      </c>
      <c r="M197" s="2" t="str">
        <f>IF(U197=2,K197,IF(W197=2,K197-SUM(M$8:M196),IF(X197=2,K197-SUM(M$8:M196),IF(X196=2,1-SUM(M$8:M196)," "))))</f>
        <v xml:space="preserve"> </v>
      </c>
      <c r="N197" s="1" t="str">
        <f t="shared" si="49"/>
        <v xml:space="preserve"> </v>
      </c>
      <c r="P197" s="3" t="str">
        <f>IF(O197="Plus",$K197,IF(O197="Basis",$K197-SUM(P$8:P196),IF(O197="Breedte",$K197-SUM(P$8:P196),IF(O196="Breedte",1-SUM(P$8:P196)," "))))</f>
        <v xml:space="preserve"> </v>
      </c>
      <c r="Q197" s="57" t="str">
        <f t="shared" si="64"/>
        <v/>
      </c>
      <c r="R197" s="180">
        <f t="shared" si="65"/>
        <v>138</v>
      </c>
      <c r="S197" s="12">
        <f t="shared" si="50"/>
        <v>71</v>
      </c>
      <c r="T197" s="18">
        <f t="shared" si="51"/>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2"/>
        <v>1</v>
      </c>
      <c r="Z197" s="12">
        <f t="shared" si="53"/>
        <v>1</v>
      </c>
      <c r="AA197" s="12">
        <f t="shared" si="54"/>
        <v>1</v>
      </c>
      <c r="AB197" s="12">
        <f t="shared" si="55"/>
        <v>1</v>
      </c>
      <c r="AD197" s="12">
        <f t="shared" si="56"/>
        <v>71</v>
      </c>
      <c r="AE197" s="18">
        <f t="shared" si="57"/>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8"/>
        <v>1</v>
      </c>
      <c r="AK197" s="12">
        <f t="shared" si="59"/>
        <v>1</v>
      </c>
      <c r="AL197" s="12">
        <f t="shared" si="60"/>
        <v>1</v>
      </c>
      <c r="AM197" s="12">
        <f t="shared" si="61"/>
        <v>1</v>
      </c>
    </row>
    <row r="198" spans="1:39" ht="12" customHeight="1" x14ac:dyDescent="0.25">
      <c r="A198" s="5">
        <f t="shared" si="45"/>
        <v>0</v>
      </c>
      <c r="B198" s="5">
        <f t="shared" si="46"/>
        <v>0</v>
      </c>
      <c r="C198" s="14">
        <f t="shared" si="62"/>
        <v>70</v>
      </c>
      <c r="F198" s="242">
        <f>VLOOKUP(C198,Blad1!$A:$E,5,0)</f>
        <v>137</v>
      </c>
      <c r="G198" s="67" t="str">
        <f t="shared" si="63"/>
        <v/>
      </c>
      <c r="H198" s="4" t="str">
        <f>IF(G198="I",$K198,IF(G198="II",$K198-SUM(H$8:H197),IF(G198="III",$K198-SUM(H$8:H197),IF(G198="IV",$K198-SUM(H$8:H197),IF(G198="V",1-SUM(H$8:H197)," ")))))</f>
        <v xml:space="preserve"> </v>
      </c>
      <c r="I198" s="68" t="str">
        <f t="shared" si="47"/>
        <v/>
      </c>
      <c r="J198" s="43" t="str">
        <f>IF(I198="A",$K198,IF(I198="B",$K198-SUM(J$8:J197),IF(I198="C",$K198-SUM(J$8:J197),IF(I198="D",$K198-SUM(J$8:J197),IF(I198="E",1-SUM(J$8:J197)," ")))))</f>
        <v xml:space="preserve"> </v>
      </c>
      <c r="K198" s="1">
        <f>IF(C$4=0,0,(SUM(D$8:D198)/C$4))</f>
        <v>0</v>
      </c>
      <c r="L198" s="9" t="str">
        <f t="shared" si="48"/>
        <v xml:space="preserve"> </v>
      </c>
      <c r="M198" s="2" t="str">
        <f>IF(U198=2,K198,IF(W198=2,K198-SUM(M$8:M197),IF(X198=2,K198-SUM(M$8:M197),IF(X197=2,1-SUM(M$8:M197)," "))))</f>
        <v xml:space="preserve"> </v>
      </c>
      <c r="N198" s="1" t="str">
        <f t="shared" si="49"/>
        <v xml:space="preserve"> </v>
      </c>
      <c r="P198" s="3" t="str">
        <f>IF(O198="Plus",$K198,IF(O198="Basis",$K198-SUM(P$8:P197),IF(O198="Breedte",$K198-SUM(P$8:P197),IF(O197="Breedte",1-SUM(P$8:P197)," "))))</f>
        <v xml:space="preserve"> </v>
      </c>
      <c r="Q198" s="57" t="str">
        <f t="shared" si="64"/>
        <v/>
      </c>
      <c r="R198" s="180">
        <f t="shared" si="65"/>
        <v>137</v>
      </c>
      <c r="S198" s="12">
        <f t="shared" si="50"/>
        <v>70</v>
      </c>
      <c r="T198" s="18">
        <f t="shared" si="51"/>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2"/>
        <v>1</v>
      </c>
      <c r="Z198" s="12">
        <f t="shared" si="53"/>
        <v>1</v>
      </c>
      <c r="AA198" s="12">
        <f t="shared" si="54"/>
        <v>1</v>
      </c>
      <c r="AB198" s="12">
        <f t="shared" si="55"/>
        <v>1</v>
      </c>
      <c r="AD198" s="12">
        <f t="shared" si="56"/>
        <v>70</v>
      </c>
      <c r="AE198" s="18">
        <f t="shared" si="57"/>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8"/>
        <v>1</v>
      </c>
      <c r="AK198" s="12">
        <f t="shared" si="59"/>
        <v>1</v>
      </c>
      <c r="AL198" s="12">
        <f t="shared" si="60"/>
        <v>1</v>
      </c>
      <c r="AM198" s="12">
        <f t="shared" si="61"/>
        <v>1</v>
      </c>
    </row>
    <row r="199" spans="1:39" ht="12" customHeight="1" x14ac:dyDescent="0.25">
      <c r="A199" s="5">
        <f t="shared" si="45"/>
        <v>0</v>
      </c>
      <c r="B199" s="5">
        <f t="shared" si="46"/>
        <v>0</v>
      </c>
      <c r="C199" s="14">
        <f t="shared" si="62"/>
        <v>69</v>
      </c>
      <c r="F199" s="242">
        <f>VLOOKUP(C199,Blad1!$A:$E,5,0)</f>
        <v>137</v>
      </c>
      <c r="G199" s="67" t="str">
        <f t="shared" si="63"/>
        <v/>
      </c>
      <c r="H199" s="4" t="str">
        <f>IF(G199="I",$K199,IF(G199="II",$K199-SUM(H$8:H198),IF(G199="III",$K199-SUM(H$8:H198),IF(G199="IV",$K199-SUM(H$8:H198),IF(G199="V",1-SUM(H$8:H198)," ")))))</f>
        <v xml:space="preserve"> </v>
      </c>
      <c r="I199" s="68" t="str">
        <f t="shared" si="47"/>
        <v/>
      </c>
      <c r="J199" s="43" t="str">
        <f>IF(I199="A",$K199,IF(I199="B",$K199-SUM(J$8:J198),IF(I199="C",$K199-SUM(J$8:J198),IF(I199="D",$K199-SUM(J$8:J198),IF(I199="E",1-SUM(J$8:J198)," ")))))</f>
        <v xml:space="preserve"> </v>
      </c>
      <c r="K199" s="1">
        <f>IF(C$4=0,0,(SUM(D$8:D199)/C$4))</f>
        <v>0</v>
      </c>
      <c r="L199" s="9" t="str">
        <f t="shared" si="48"/>
        <v xml:space="preserve"> </v>
      </c>
      <c r="M199" s="2" t="str">
        <f>IF(U199=2,K199,IF(W199=2,K199-SUM(M$8:M198),IF(X199=2,K199-SUM(M$8:M198),IF(X198=2,1-SUM(M$8:M198)," "))))</f>
        <v xml:space="preserve"> </v>
      </c>
      <c r="N199" s="1" t="str">
        <f t="shared" si="49"/>
        <v xml:space="preserve"> </v>
      </c>
      <c r="P199" s="3" t="str">
        <f>IF(O199="Plus",$K199,IF(O199="Basis",$K199-SUM(P$8:P198),IF(O199="Breedte",$K199-SUM(P$8:P198),IF(O198="Breedte",1-SUM(P$8:P198)," "))))</f>
        <v xml:space="preserve"> </v>
      </c>
      <c r="Q199" s="57" t="str">
        <f t="shared" si="64"/>
        <v/>
      </c>
      <c r="R199" s="180">
        <f t="shared" si="65"/>
        <v>137</v>
      </c>
      <c r="S199" s="12">
        <f t="shared" si="50"/>
        <v>69</v>
      </c>
      <c r="T199" s="18">
        <f t="shared" si="51"/>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2"/>
        <v>1</v>
      </c>
      <c r="Z199" s="12">
        <f t="shared" si="53"/>
        <v>1</v>
      </c>
      <c r="AA199" s="12">
        <f t="shared" si="54"/>
        <v>1</v>
      </c>
      <c r="AB199" s="12">
        <f t="shared" si="55"/>
        <v>1</v>
      </c>
      <c r="AD199" s="12">
        <f t="shared" si="56"/>
        <v>69</v>
      </c>
      <c r="AE199" s="18">
        <f t="shared" si="57"/>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8"/>
        <v>1</v>
      </c>
      <c r="AK199" s="12">
        <f t="shared" si="59"/>
        <v>1</v>
      </c>
      <c r="AL199" s="12">
        <f t="shared" si="60"/>
        <v>1</v>
      </c>
      <c r="AM199" s="12">
        <f t="shared" si="61"/>
        <v>1</v>
      </c>
    </row>
    <row r="200" spans="1:39" ht="12" customHeight="1" x14ac:dyDescent="0.25">
      <c r="A200" s="5">
        <f t="shared" ref="A200:A250" si="66">IF(I200="A",25,IF(I200="B",25,IF(I200="C",25,IF(I200="D",15,IF(I200="E",10,0)))))</f>
        <v>0</v>
      </c>
      <c r="B200" s="5">
        <f t="shared" ref="B200:B250" si="67">IF(G200="I",20,IF(G200="II",20,IF(G200="III",20,IF(G200="IV",20,IF(G200="V",20,0)))))</f>
        <v>0</v>
      </c>
      <c r="C200" s="14">
        <f t="shared" si="62"/>
        <v>68</v>
      </c>
      <c r="F200" s="242">
        <f>VLOOKUP(C200,Blad1!$A:$E,5,0)</f>
        <v>136</v>
      </c>
      <c r="G200" s="67" t="str">
        <f t="shared" si="63"/>
        <v/>
      </c>
      <c r="H200" s="4" t="str">
        <f>IF(G200="I",$K200,IF(G200="II",$K200-SUM(H$8:H199),IF(G200="III",$K200-SUM(H$8:H199),IF(G200="IV",$K200-SUM(H$8:H199),IF(G200="V",1-SUM(H$8:H199)," ")))))</f>
        <v xml:space="preserve"> </v>
      </c>
      <c r="I200" s="68" t="str">
        <f t="shared" ref="I200:I212" si="68">IF(C200=67,"A",IF(C200=57,"B",IF(C200=47,"C",IF(C200=38,"D",IF(C200=0,"E","")))))</f>
        <v/>
      </c>
      <c r="J200" s="43" t="str">
        <f>IF(I200="A",$K200,IF(I200="B",$K200-SUM(J$8:J199),IF(I200="C",$K200-SUM(J$8:J199),IF(I200="D",$K200-SUM(J$8:J199),IF(I200="E",1-SUM(J$8:J199)," ")))))</f>
        <v xml:space="preserve"> </v>
      </c>
      <c r="K200" s="1">
        <f>IF(C$4=0,0,(SUM(D$8:D200)/C$4))</f>
        <v>0</v>
      </c>
      <c r="L200" s="9" t="str">
        <f t="shared" ref="L200:L242" si="69">IF(U200=2,"Plus",IF(W200=2,"Basis",IF(X200=2,"Breedte"," ")))</f>
        <v xml:space="preserve"> </v>
      </c>
      <c r="M200" s="2" t="str">
        <f>IF(U200=2,K200,IF(W200=2,K200-SUM(M$8:M199),IF(X200=2,K200-SUM(M$8:M199),IF(X199=2,1-SUM(M$8:M199)," "))))</f>
        <v xml:space="preserve"> </v>
      </c>
      <c r="N200" s="1" t="str">
        <f t="shared" ref="N200:N208" si="70">IF(OR(O200="Plus",O200="Basis",O200="Breedte"),K200," ")</f>
        <v xml:space="preserve"> </v>
      </c>
      <c r="P200" s="3" t="str">
        <f>IF(O200="Plus",$K200,IF(O200="Basis",$K200-SUM(P$8:P199),IF(O200="Breedte",$K200-SUM(P$8:P199),IF(O199="Breedte",1-SUM(P$8:P199)," "))))</f>
        <v xml:space="preserve"> </v>
      </c>
      <c r="Q200" s="57" t="str">
        <f t="shared" si="64"/>
        <v/>
      </c>
      <c r="R200" s="180">
        <f t="shared" si="65"/>
        <v>136</v>
      </c>
      <c r="S200" s="12">
        <f t="shared" ref="S200:S208" si="71">C200</f>
        <v>68</v>
      </c>
      <c r="T200" s="18">
        <f t="shared" ref="T200:T208" si="72">K200</f>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ref="Y200:Y208" si="73">IF(D200=0,1,ABS(K200-0.2))</f>
        <v>1</v>
      </c>
      <c r="Z200" s="12">
        <f t="shared" ref="Z200:Z208" si="74">IF(D200=0,1,ABS(K200-0.5))</f>
        <v>1</v>
      </c>
      <c r="AA200" s="12">
        <f t="shared" ref="AA200:AA208" si="75">IF(D200=0,1,ABS(K200-0.8))</f>
        <v>1</v>
      </c>
      <c r="AB200" s="12">
        <f t="shared" ref="AB200:AB208" si="76">IF(D200=0,1,ABS(K200-1))</f>
        <v>1</v>
      </c>
      <c r="AD200" s="12">
        <f t="shared" ref="AD200:AD208" si="77">S200</f>
        <v>68</v>
      </c>
      <c r="AE200" s="18">
        <f t="shared" ref="AE200:AE215" si="78">K200</f>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ref="AJ200:AJ237" si="79">IF(AE200=0,1,ABS(AH200-0.25))</f>
        <v>1</v>
      </c>
      <c r="AK200" s="12">
        <f t="shared" ref="AK200:AK208" si="80">IF(T200=0,1,ABS(W200-0.5))</f>
        <v>1</v>
      </c>
      <c r="AL200" s="12">
        <f t="shared" ref="AL200:AL208" si="81">IF(T200=0,1,ABS(W200-0.75))</f>
        <v>1</v>
      </c>
      <c r="AM200" s="12">
        <f t="shared" ref="AM200:AM208" si="82">IF(T200=0,1,ABS(W200-0.9))</f>
        <v>1</v>
      </c>
    </row>
    <row r="201" spans="1:39" ht="12" customHeight="1" x14ac:dyDescent="0.25">
      <c r="A201" s="5">
        <f t="shared" si="66"/>
        <v>25</v>
      </c>
      <c r="B201" s="5">
        <f t="shared" si="67"/>
        <v>0</v>
      </c>
      <c r="C201" s="14">
        <f t="shared" ref="C201:C237" si="83">C200-1</f>
        <v>67</v>
      </c>
      <c r="F201" s="242">
        <f>VLOOKUP(C201,Blad1!$A:$E,5,0)</f>
        <v>136</v>
      </c>
      <c r="G201" s="67" t="str">
        <f t="shared" ref="G201:G239" si="84">IF(C201=205,"I",IF(C201=189,"II",IF(C201=175,"III",IF(C201=159,"IV",IF(C201=31,"V","")))))</f>
        <v/>
      </c>
      <c r="H201" s="4" t="str">
        <f>IF(G201="I",$K201,IF(G201="II",$K201-SUM(H$8:H200),IF(G201="III",$K201-SUM(H$8:H200),IF(G201="IV",$K201-SUM(H$8:H200),IF(G201="V",1-SUM(H$8:H200)," ")))))</f>
        <v xml:space="preserve"> </v>
      </c>
      <c r="I201" s="68" t="str">
        <f t="shared" si="68"/>
        <v>A</v>
      </c>
      <c r="J201" s="43">
        <f>IF(I201="A",$K201,IF(I201="B",$K201-SUM(J$8:J200),IF(I201="C",$K201-SUM(J$8:J200),IF(I201="D",$K201-SUM(J$8:J200),IF(I201="E",1-SUM(J$8:J200)," ")))))</f>
        <v>0</v>
      </c>
      <c r="K201" s="1">
        <f>IF(C$4=0,0,(SUM(D$8:D201)/C$4))</f>
        <v>0</v>
      </c>
      <c r="L201" s="9" t="str">
        <f t="shared" si="69"/>
        <v xml:space="preserve"> </v>
      </c>
      <c r="M201" s="2" t="str">
        <f>IF(U201=2,K201,IF(W201=2,K201-SUM(M$8:M200),IF(X201=2,K201-SUM(M$8:M200),IF(X200=2,1-SUM(M$8:M200)," "))))</f>
        <v xml:space="preserve"> </v>
      </c>
      <c r="N201" s="1" t="str">
        <f t="shared" si="70"/>
        <v xml:space="preserve"> </v>
      </c>
      <c r="P201" s="3" t="str">
        <f>IF(O201="Plus",$K201,IF(O201="Basis",$K201-SUM(P$8:P200),IF(O201="Breedte",$K201-SUM(P$8:P200),IF(O200="Breedte",1-SUM(P$8:P200)," "))))</f>
        <v xml:space="preserve"> </v>
      </c>
      <c r="Q201" s="57" t="str">
        <f t="shared" ref="Q201:Q264" si="85">IF(L200="plus",IF(E201=0,"",CONCATENATE(E201,", ")),IF(L200="basis",IF(E201=0,"",CONCATENATE(E201,", ")),CONCATENATE(Q200,IF(E201=0,"",CONCATENATE(E201,", ")))))</f>
        <v/>
      </c>
      <c r="R201" s="180"/>
      <c r="S201" s="12">
        <f t="shared" si="71"/>
        <v>67</v>
      </c>
      <c r="T201" s="18">
        <f t="shared" si="72"/>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si="73"/>
        <v>1</v>
      </c>
      <c r="Z201" s="12">
        <f t="shared" si="74"/>
        <v>1</v>
      </c>
      <c r="AA201" s="12">
        <f t="shared" si="75"/>
        <v>1</v>
      </c>
      <c r="AB201" s="12">
        <f t="shared" si="76"/>
        <v>1</v>
      </c>
      <c r="AD201" s="12">
        <f t="shared" si="77"/>
        <v>67</v>
      </c>
      <c r="AE201" s="18">
        <f t="shared" si="78"/>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si="79"/>
        <v>1</v>
      </c>
      <c r="AK201" s="12">
        <f t="shared" si="80"/>
        <v>1</v>
      </c>
      <c r="AL201" s="12">
        <f t="shared" si="81"/>
        <v>1</v>
      </c>
      <c r="AM201" s="12">
        <f t="shared" si="82"/>
        <v>1</v>
      </c>
    </row>
    <row r="202" spans="1:39" ht="12" customHeight="1" x14ac:dyDescent="0.15">
      <c r="A202" s="5">
        <f t="shared" si="66"/>
        <v>0</v>
      </c>
      <c r="B202" s="5">
        <f t="shared" si="67"/>
        <v>0</v>
      </c>
      <c r="C202" s="14">
        <f t="shared" si="83"/>
        <v>66</v>
      </c>
      <c r="F202" s="242">
        <f>VLOOKUP(C202,Blad1!$A:$E,5,0)</f>
        <v>135</v>
      </c>
      <c r="G202" s="67" t="str">
        <f t="shared" si="84"/>
        <v/>
      </c>
      <c r="H202" s="4" t="str">
        <f>IF(G202="I",$K202,IF(G202="II",$K202-SUM(H$8:H201),IF(G202="III",$K202-SUM(H$8:H201),IF(G202="IV",$K202-SUM(H$8:H201),IF(G202="V",1-SUM(H$8:H201)," ")))))</f>
        <v xml:space="preserve"> </v>
      </c>
      <c r="I202" s="68" t="str">
        <f t="shared" si="68"/>
        <v/>
      </c>
      <c r="J202" s="43" t="str">
        <f>IF(I202="A",$K202,IF(I202="B",$K202-SUM(J$8:J201),IF(I202="C",$K202-SUM(J$8:J201),IF(I202="D",$K202-SUM(J$8:J201),IF(I202="E",1-SUM(J$8:J201)," ")))))</f>
        <v xml:space="preserve"> </v>
      </c>
      <c r="K202" s="1">
        <f>IF(C$4=0,0,(SUM(D$8:D202)/C$4))</f>
        <v>0</v>
      </c>
      <c r="L202" s="9" t="str">
        <f t="shared" si="69"/>
        <v xml:space="preserve"> </v>
      </c>
      <c r="M202" s="2" t="str">
        <f>IF(U202=2,K202,IF(W202=2,K202-SUM(M$8:M201),IF(X202=2,K202-SUM(M$8:M201),IF(X201=2,1-SUM(M$8:M201)," "))))</f>
        <v xml:space="preserve"> </v>
      </c>
      <c r="N202" s="1" t="str">
        <f t="shared" si="70"/>
        <v xml:space="preserve"> </v>
      </c>
      <c r="P202" s="3" t="str">
        <f>IF(O202="Plus",$K202,IF(O202="Basis",$K202-SUM(P$8:P201),IF(O202="Breedte",$K202-SUM(P$8:P201),IF(O201="Breedte",1-SUM(P$8:P201)," "))))</f>
        <v xml:space="preserve"> </v>
      </c>
      <c r="Q202" s="57" t="str">
        <f t="shared" si="85"/>
        <v/>
      </c>
      <c r="S202" s="12">
        <f t="shared" si="71"/>
        <v>66</v>
      </c>
      <c r="T202" s="18">
        <f t="shared" si="72"/>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3"/>
        <v>1</v>
      </c>
      <c r="Z202" s="12">
        <f t="shared" si="74"/>
        <v>1</v>
      </c>
      <c r="AA202" s="12">
        <f t="shared" si="75"/>
        <v>1</v>
      </c>
      <c r="AB202" s="12">
        <f t="shared" si="76"/>
        <v>1</v>
      </c>
      <c r="AD202" s="12">
        <f t="shared" si="77"/>
        <v>66</v>
      </c>
      <c r="AE202" s="18">
        <f t="shared" si="78"/>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79"/>
        <v>1</v>
      </c>
      <c r="AK202" s="12">
        <f t="shared" si="80"/>
        <v>1</v>
      </c>
      <c r="AL202" s="12">
        <f t="shared" si="81"/>
        <v>1</v>
      </c>
      <c r="AM202" s="12">
        <f t="shared" si="82"/>
        <v>1</v>
      </c>
    </row>
    <row r="203" spans="1:39" ht="12" customHeight="1" x14ac:dyDescent="0.15">
      <c r="A203" s="5">
        <f t="shared" si="66"/>
        <v>0</v>
      </c>
      <c r="B203" s="5">
        <f t="shared" si="67"/>
        <v>0</v>
      </c>
      <c r="C203" s="14">
        <f t="shared" si="83"/>
        <v>65</v>
      </c>
      <c r="F203" s="242">
        <f>VLOOKUP(C203,Blad1!$A:$E,5,0)</f>
        <v>134</v>
      </c>
      <c r="G203" s="67" t="str">
        <f t="shared" si="84"/>
        <v/>
      </c>
      <c r="H203" s="4" t="str">
        <f>IF(G203="I",$K203,IF(G203="II",$K203-SUM(H$8:H202),IF(G203="III",$K203-SUM(H$8:H202),IF(G203="IV",$K203-SUM(H$8:H202),IF(G203="V",1-SUM(H$8:H202)," ")))))</f>
        <v xml:space="preserve"> </v>
      </c>
      <c r="I203" s="68" t="str">
        <f t="shared" si="68"/>
        <v/>
      </c>
      <c r="J203" s="43" t="str">
        <f>IF(I203="A",$K203,IF(I203="B",$K203-SUM(J$8:J202),IF(I203="C",$K203-SUM(J$8:J202),IF(I203="D",$K203-SUM(J$8:J202),IF(I203="E",1-SUM(J$8:J202)," ")))))</f>
        <v xml:space="preserve"> </v>
      </c>
      <c r="K203" s="1">
        <f>IF(C$4=0,0,(SUM(D$8:D203)/C$4))</f>
        <v>0</v>
      </c>
      <c r="L203" s="9" t="str">
        <f t="shared" si="69"/>
        <v xml:space="preserve"> </v>
      </c>
      <c r="M203" s="2" t="str">
        <f>IF(U203=2,K203,IF(W203=2,K203-SUM(M$8:M202),IF(X203=2,K203-SUM(M$8:M202),IF(X202=2,1-SUM(M$8:M202)," "))))</f>
        <v xml:space="preserve"> </v>
      </c>
      <c r="N203" s="1" t="str">
        <f t="shared" si="70"/>
        <v xml:space="preserve"> </v>
      </c>
      <c r="P203" s="3" t="str">
        <f>IF(O203="Plus",$K203,IF(O203="Basis",$K203-SUM(P$8:P202),IF(O203="Breedte",$K203-SUM(P$8:P202),IF(O202="Breedte",1-SUM(P$8:P202)," "))))</f>
        <v xml:space="preserve"> </v>
      </c>
      <c r="Q203" s="57" t="str">
        <f t="shared" si="85"/>
        <v/>
      </c>
      <c r="S203" s="12">
        <f t="shared" si="71"/>
        <v>65</v>
      </c>
      <c r="T203" s="18">
        <f t="shared" si="72"/>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3"/>
        <v>1</v>
      </c>
      <c r="Z203" s="12">
        <f t="shared" si="74"/>
        <v>1</v>
      </c>
      <c r="AA203" s="12">
        <f t="shared" si="75"/>
        <v>1</v>
      </c>
      <c r="AB203" s="12">
        <f t="shared" si="76"/>
        <v>1</v>
      </c>
      <c r="AD203" s="12">
        <f t="shared" si="77"/>
        <v>65</v>
      </c>
      <c r="AE203" s="18">
        <f t="shared" si="78"/>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79"/>
        <v>1</v>
      </c>
      <c r="AK203" s="12">
        <f t="shared" si="80"/>
        <v>1</v>
      </c>
      <c r="AL203" s="12">
        <f t="shared" si="81"/>
        <v>1</v>
      </c>
      <c r="AM203" s="12">
        <f t="shared" si="82"/>
        <v>1</v>
      </c>
    </row>
    <row r="204" spans="1:39" ht="12" customHeight="1" x14ac:dyDescent="0.15">
      <c r="A204" s="5">
        <f t="shared" si="66"/>
        <v>0</v>
      </c>
      <c r="B204" s="5">
        <f t="shared" si="67"/>
        <v>0</v>
      </c>
      <c r="C204" s="14">
        <f t="shared" si="83"/>
        <v>64</v>
      </c>
      <c r="F204" s="242">
        <f>VLOOKUP(C204,Blad1!$A:$E,5,0)</f>
        <v>134</v>
      </c>
      <c r="G204" s="67" t="str">
        <f t="shared" si="84"/>
        <v/>
      </c>
      <c r="H204" s="4" t="str">
        <f>IF(G204="I",$K204,IF(G204="II",$K204-SUM(H$8:H203),IF(G204="III",$K204-SUM(H$8:H203),IF(G204="IV",$K204-SUM(H$8:H203),IF(G204="V",1-SUM(H$8:H203)," ")))))</f>
        <v xml:space="preserve"> </v>
      </c>
      <c r="I204" s="68" t="str">
        <f t="shared" si="68"/>
        <v/>
      </c>
      <c r="J204" s="43" t="str">
        <f>IF(I204="A",$K204,IF(I204="B",$K204-SUM(J$8:J203),IF(I204="C",$K204-SUM(J$8:J203),IF(I204="D",$K204-SUM(J$8:J203),IF(I204="E",1-SUM(J$8:J203)," ")))))</f>
        <v xml:space="preserve"> </v>
      </c>
      <c r="K204" s="1">
        <f>IF(C$4=0,0,(SUM(D$8:D204)/C$4))</f>
        <v>0</v>
      </c>
      <c r="L204" s="9" t="str">
        <f t="shared" si="69"/>
        <v xml:space="preserve"> </v>
      </c>
      <c r="M204" s="2" t="str">
        <f>IF(U204=2,K204,IF(W204=2,K204-SUM(M$8:M203),IF(X204=2,K204-SUM(M$8:M203),IF(X203=2,1-SUM(M$8:M203)," "))))</f>
        <v xml:space="preserve"> </v>
      </c>
      <c r="N204" s="1" t="str">
        <f t="shared" si="70"/>
        <v xml:space="preserve"> </v>
      </c>
      <c r="P204" s="3" t="str">
        <f>IF(O204="Plus",$K204,IF(O204="Basis",$K204-SUM(P$8:P203),IF(O204="Breedte",$K204-SUM(P$8:P203),IF(O203="Breedte",1-SUM(P$8:P203)," "))))</f>
        <v xml:space="preserve"> </v>
      </c>
      <c r="Q204" s="57" t="str">
        <f t="shared" si="85"/>
        <v/>
      </c>
      <c r="S204" s="12">
        <f t="shared" si="71"/>
        <v>64</v>
      </c>
      <c r="T204" s="18">
        <f t="shared" si="72"/>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3"/>
        <v>1</v>
      </c>
      <c r="Z204" s="12">
        <f t="shared" si="74"/>
        <v>1</v>
      </c>
      <c r="AA204" s="12">
        <f t="shared" si="75"/>
        <v>1</v>
      </c>
      <c r="AB204" s="12">
        <f t="shared" si="76"/>
        <v>1</v>
      </c>
      <c r="AD204" s="12">
        <f t="shared" si="77"/>
        <v>64</v>
      </c>
      <c r="AE204" s="18">
        <f t="shared" si="78"/>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79"/>
        <v>1</v>
      </c>
      <c r="AK204" s="12">
        <f t="shared" si="80"/>
        <v>1</v>
      </c>
      <c r="AL204" s="12">
        <f t="shared" si="81"/>
        <v>1</v>
      </c>
      <c r="AM204" s="12">
        <f t="shared" si="82"/>
        <v>1</v>
      </c>
    </row>
    <row r="205" spans="1:39" ht="12" customHeight="1" x14ac:dyDescent="0.15">
      <c r="A205" s="5">
        <f t="shared" si="66"/>
        <v>0</v>
      </c>
      <c r="B205" s="5">
        <f t="shared" si="67"/>
        <v>0</v>
      </c>
      <c r="C205" s="14">
        <f t="shared" si="83"/>
        <v>63</v>
      </c>
      <c r="F205" s="242">
        <f>VLOOKUP(C205,Blad1!$A:$E,5,0)</f>
        <v>133</v>
      </c>
      <c r="G205" s="67" t="str">
        <f t="shared" si="84"/>
        <v/>
      </c>
      <c r="H205" s="4" t="str">
        <f>IF(G205="I",$K205,IF(G205="II",$K205-SUM(H$8:H204),IF(G205="III",$K205-SUM(H$8:H204),IF(G205="IV",$K205-SUM(H$8:H204),IF(G205="V",1-SUM(H$8:H204)," ")))))</f>
        <v xml:space="preserve"> </v>
      </c>
      <c r="I205" s="68" t="str">
        <f t="shared" si="68"/>
        <v/>
      </c>
      <c r="J205" s="43" t="str">
        <f>IF(I205="A",$K205,IF(I205="B",$K205-SUM(J$8:J204),IF(I205="C",$K205-SUM(J$8:J204),IF(I205="D",$K205-SUM(J$8:J204),IF(I205="E",1-SUM(J$8:J204)," ")))))</f>
        <v xml:space="preserve"> </v>
      </c>
      <c r="K205" s="1">
        <f>IF(C$4=0,0,(SUM(D$8:D205)/C$4))</f>
        <v>0</v>
      </c>
      <c r="L205" s="9" t="str">
        <f t="shared" si="69"/>
        <v xml:space="preserve"> </v>
      </c>
      <c r="M205" s="2" t="str">
        <f>IF(U205=2,K205,IF(W205=2,K205-SUM(M$8:M204),IF(X205=2,K205-SUM(M$8:M204),IF(X204=2,1-SUM(M$8:M204)," "))))</f>
        <v xml:space="preserve"> </v>
      </c>
      <c r="N205" s="1" t="str">
        <f t="shared" si="70"/>
        <v xml:space="preserve"> </v>
      </c>
      <c r="P205" s="3" t="str">
        <f>IF(O205="Plus",$K205,IF(O205="Basis",$K205-SUM(P$8:P204),IF(O205="Breedte",$K205-SUM(P$8:P204),IF(O204="Breedte",1-SUM(P$8:P204)," "))))</f>
        <v xml:space="preserve"> </v>
      </c>
      <c r="Q205" s="57" t="str">
        <f t="shared" si="85"/>
        <v/>
      </c>
      <c r="S205" s="12">
        <f t="shared" si="71"/>
        <v>63</v>
      </c>
      <c r="T205" s="18">
        <f t="shared" si="72"/>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3"/>
        <v>1</v>
      </c>
      <c r="Z205" s="12">
        <f t="shared" si="74"/>
        <v>1</v>
      </c>
      <c r="AA205" s="12">
        <f t="shared" si="75"/>
        <v>1</v>
      </c>
      <c r="AB205" s="12">
        <f t="shared" si="76"/>
        <v>1</v>
      </c>
      <c r="AD205" s="12">
        <f t="shared" si="77"/>
        <v>63</v>
      </c>
      <c r="AE205" s="18">
        <f t="shared" si="78"/>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79"/>
        <v>1</v>
      </c>
      <c r="AK205" s="12">
        <f t="shared" si="80"/>
        <v>1</v>
      </c>
      <c r="AL205" s="12">
        <f t="shared" si="81"/>
        <v>1</v>
      </c>
      <c r="AM205" s="12">
        <f t="shared" si="82"/>
        <v>1</v>
      </c>
    </row>
    <row r="206" spans="1:39" ht="12" customHeight="1" x14ac:dyDescent="0.15">
      <c r="A206" s="5">
        <f t="shared" si="66"/>
        <v>0</v>
      </c>
      <c r="B206" s="5">
        <f t="shared" si="67"/>
        <v>0</v>
      </c>
      <c r="C206" s="14">
        <f t="shared" si="83"/>
        <v>62</v>
      </c>
      <c r="F206" s="242">
        <f>VLOOKUP(C206,Blad1!$A:$E,5,0)</f>
        <v>133</v>
      </c>
      <c r="G206" s="67" t="str">
        <f t="shared" si="84"/>
        <v/>
      </c>
      <c r="H206" s="4" t="str">
        <f>IF(G206="I",$K206,IF(G206="II",$K206-SUM(H$8:H205),IF(G206="III",$K206-SUM(H$8:H205),IF(G206="IV",$K206-SUM(H$8:H205),IF(G206="V",1-SUM(H$8:H205)," ")))))</f>
        <v xml:space="preserve"> </v>
      </c>
      <c r="I206" s="68" t="str">
        <f t="shared" si="68"/>
        <v/>
      </c>
      <c r="J206" s="43" t="str">
        <f>IF(I206="A",$K206,IF(I206="B",$K206-SUM(J$8:J205),IF(I206="C",$K206-SUM(J$8:J205),IF(I206="D",$K206-SUM(J$8:J205),IF(I206="E",1-SUM(J$8:J205)," ")))))</f>
        <v xml:space="preserve"> </v>
      </c>
      <c r="K206" s="1">
        <f>IF(C$4=0,0,(SUM(D$8:D206)/C$4))</f>
        <v>0</v>
      </c>
      <c r="L206" s="9" t="str">
        <f t="shared" si="69"/>
        <v xml:space="preserve"> </v>
      </c>
      <c r="M206" s="2" t="str">
        <f>IF(U206=2,K206,IF(W206=2,K206-SUM(M$8:M205),IF(X206=2,K206-SUM(M$8:M205),IF(X205=2,1-SUM(M$8:M205)," "))))</f>
        <v xml:space="preserve"> </v>
      </c>
      <c r="N206" s="1" t="str">
        <f t="shared" si="70"/>
        <v xml:space="preserve"> </v>
      </c>
      <c r="P206" s="3" t="str">
        <f>IF(O206="Plus",$K206,IF(O206="Basis",$K206-SUM(P$8:P205),IF(O206="Breedte",$K206-SUM(P$8:P205),IF(O205="Breedte",1-SUM(P$8:P205)," "))))</f>
        <v xml:space="preserve"> </v>
      </c>
      <c r="Q206" s="57" t="str">
        <f t="shared" si="85"/>
        <v/>
      </c>
      <c r="S206" s="12">
        <f t="shared" si="71"/>
        <v>62</v>
      </c>
      <c r="T206" s="18">
        <f t="shared" si="72"/>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3"/>
        <v>1</v>
      </c>
      <c r="Z206" s="12">
        <f t="shared" si="74"/>
        <v>1</v>
      </c>
      <c r="AA206" s="12">
        <f t="shared" si="75"/>
        <v>1</v>
      </c>
      <c r="AB206" s="12">
        <f t="shared" si="76"/>
        <v>1</v>
      </c>
      <c r="AD206" s="12">
        <f t="shared" si="77"/>
        <v>62</v>
      </c>
      <c r="AE206" s="18">
        <f t="shared" si="78"/>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79"/>
        <v>1</v>
      </c>
      <c r="AK206" s="12">
        <f t="shared" si="80"/>
        <v>1</v>
      </c>
      <c r="AL206" s="12">
        <f t="shared" si="81"/>
        <v>1</v>
      </c>
      <c r="AM206" s="12">
        <f t="shared" si="82"/>
        <v>1</v>
      </c>
    </row>
    <row r="207" spans="1:39" ht="12" customHeight="1" x14ac:dyDescent="0.15">
      <c r="A207" s="5">
        <f t="shared" si="66"/>
        <v>0</v>
      </c>
      <c r="B207" s="5">
        <f t="shared" si="67"/>
        <v>0</v>
      </c>
      <c r="C207" s="14">
        <f t="shared" si="83"/>
        <v>61</v>
      </c>
      <c r="F207" s="242">
        <f>VLOOKUP(C207,Blad1!$A:$E,5,0)</f>
        <v>132</v>
      </c>
      <c r="G207" s="67" t="str">
        <f t="shared" si="84"/>
        <v/>
      </c>
      <c r="H207" s="4" t="str">
        <f>IF(G207="I",$K207,IF(G207="II",$K207-SUM(H$8:H206),IF(G207="III",$K207-SUM(H$8:H206),IF(G207="IV",$K207-SUM(H$8:H206),IF(G207="V",1-SUM(H$8:H206)," ")))))</f>
        <v xml:space="preserve"> </v>
      </c>
      <c r="I207" s="68" t="str">
        <f t="shared" si="68"/>
        <v/>
      </c>
      <c r="J207" s="43" t="str">
        <f>IF(I207="A",$K207,IF(I207="B",$K207-SUM(J$8:J206),IF(I207="C",$K207-SUM(J$8:J206),IF(I207="D",$K207-SUM(J$8:J206),IF(I207="E",1-SUM(J$8:J206)," ")))))</f>
        <v xml:space="preserve"> </v>
      </c>
      <c r="K207" s="1">
        <f>IF(C$4=0,0,(SUM(D$8:D207)/C$4))</f>
        <v>0</v>
      </c>
      <c r="L207" s="9" t="str">
        <f t="shared" si="69"/>
        <v xml:space="preserve"> </v>
      </c>
      <c r="M207" s="2" t="str">
        <f>IF(U207=2,K207,IF(W207=2,K207-SUM(M$8:M206),IF(X207=2,K207-SUM(M$8:M206),IF(X206=2,1-SUM(M$8:M206)," "))))</f>
        <v xml:space="preserve"> </v>
      </c>
      <c r="N207" s="1" t="str">
        <f t="shared" si="70"/>
        <v xml:space="preserve"> </v>
      </c>
      <c r="P207" s="3" t="str">
        <f>IF(O207="Plus",$K207,IF(O207="Basis",$K207-SUM(P$8:P206),IF(O207="Breedte",$K207-SUM(P$8:P206),IF(O206="Breedte",1-SUM(P$8:P206)," "))))</f>
        <v xml:space="preserve"> </v>
      </c>
      <c r="Q207" s="57" t="str">
        <f t="shared" si="85"/>
        <v/>
      </c>
      <c r="S207" s="12">
        <f t="shared" si="71"/>
        <v>61</v>
      </c>
      <c r="T207" s="18">
        <f t="shared" si="72"/>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3"/>
        <v>1</v>
      </c>
      <c r="Z207" s="12">
        <f t="shared" si="74"/>
        <v>1</v>
      </c>
      <c r="AA207" s="12">
        <f t="shared" si="75"/>
        <v>1</v>
      </c>
      <c r="AB207" s="12">
        <f t="shared" si="76"/>
        <v>1</v>
      </c>
      <c r="AD207" s="12">
        <f t="shared" si="77"/>
        <v>61</v>
      </c>
      <c r="AE207" s="18">
        <f t="shared" si="78"/>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79"/>
        <v>1</v>
      </c>
      <c r="AK207" s="12">
        <f t="shared" si="80"/>
        <v>1</v>
      </c>
      <c r="AL207" s="12">
        <f t="shared" si="81"/>
        <v>1</v>
      </c>
      <c r="AM207" s="12">
        <f t="shared" si="82"/>
        <v>1</v>
      </c>
    </row>
    <row r="208" spans="1:39" ht="12" customHeight="1" x14ac:dyDescent="0.15">
      <c r="A208" s="5">
        <f t="shared" si="66"/>
        <v>0</v>
      </c>
      <c r="B208" s="5">
        <f t="shared" si="67"/>
        <v>0</v>
      </c>
      <c r="C208" s="14">
        <f t="shared" si="83"/>
        <v>60</v>
      </c>
      <c r="F208" s="242">
        <f>VLOOKUP(C208,Blad1!$A:$E,5,0)</f>
        <v>132</v>
      </c>
      <c r="G208" s="67" t="str">
        <f t="shared" si="84"/>
        <v/>
      </c>
      <c r="H208" s="4" t="str">
        <f>IF(G208="I",$K208,IF(G208="II",$K208-SUM(H$8:H207),IF(G208="III",$K208-SUM(H$8:H207),IF(G208="IV",$K208-SUM(H$8:H207),IF(G208="V",1-SUM(H$8:H207)," ")))))</f>
        <v xml:space="preserve"> </v>
      </c>
      <c r="I208" s="68" t="str">
        <f t="shared" si="68"/>
        <v/>
      </c>
      <c r="J208" s="43" t="str">
        <f>IF(I208="A",$K208,IF(I208="B",$K208-SUM(J$8:J207),IF(I208="C",$K208-SUM(J$8:J207),IF(I208="D",$K208-SUM(J$8:J207),IF(I208="E",1-SUM(J$8:J207)," ")))))</f>
        <v xml:space="preserve"> </v>
      </c>
      <c r="K208" s="1">
        <f>IF(C$4=0,0,(SUM(D$8:D208)/C$4))</f>
        <v>0</v>
      </c>
      <c r="L208" s="9" t="str">
        <f t="shared" si="69"/>
        <v xml:space="preserve"> </v>
      </c>
      <c r="M208" s="2" t="str">
        <f>IF(U208=2,K208,IF(W208=2,K208-SUM(M$8:M207),IF(X208=2,K208-SUM(M$8:M207),IF(X207=2,1-SUM(M$8:M207)," "))))</f>
        <v xml:space="preserve"> </v>
      </c>
      <c r="N208" s="1" t="str">
        <f t="shared" si="70"/>
        <v xml:space="preserve"> </v>
      </c>
      <c r="P208" s="3" t="str">
        <f>IF(O208="Plus",$K208,IF(O208="Basis",$K208-SUM(P$8:P207),IF(O208="Breedte",$K208-SUM(P$8:P207),IF(O207="Breedte",1-SUM(P$8:P207)," "))))</f>
        <v xml:space="preserve"> </v>
      </c>
      <c r="Q208" s="57" t="str">
        <f t="shared" si="85"/>
        <v/>
      </c>
      <c r="S208" s="12">
        <f t="shared" si="71"/>
        <v>60</v>
      </c>
      <c r="T208" s="18">
        <f t="shared" si="72"/>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3"/>
        <v>1</v>
      </c>
      <c r="Z208" s="12">
        <f t="shared" si="74"/>
        <v>1</v>
      </c>
      <c r="AA208" s="12">
        <f t="shared" si="75"/>
        <v>1</v>
      </c>
      <c r="AB208" s="12">
        <f t="shared" si="76"/>
        <v>1</v>
      </c>
      <c r="AD208" s="12">
        <f t="shared" si="77"/>
        <v>60</v>
      </c>
      <c r="AE208" s="18">
        <f t="shared" si="78"/>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79"/>
        <v>1</v>
      </c>
      <c r="AK208" s="12">
        <f t="shared" si="80"/>
        <v>1</v>
      </c>
      <c r="AL208" s="12">
        <f t="shared" si="81"/>
        <v>1</v>
      </c>
      <c r="AM208" s="12">
        <f t="shared" si="82"/>
        <v>1</v>
      </c>
    </row>
    <row r="209" spans="1:36" ht="12" customHeight="1" x14ac:dyDescent="0.15">
      <c r="A209" s="5">
        <f t="shared" si="66"/>
        <v>0</v>
      </c>
      <c r="B209" s="5">
        <f t="shared" si="67"/>
        <v>0</v>
      </c>
      <c r="C209" s="14">
        <f t="shared" si="83"/>
        <v>59</v>
      </c>
      <c r="F209" s="242">
        <f>VLOOKUP(C209,Blad1!$A:$E,5,0)</f>
        <v>131</v>
      </c>
      <c r="G209" s="67" t="str">
        <f t="shared" si="84"/>
        <v/>
      </c>
      <c r="H209" s="4" t="str">
        <f>IF(G209="I",$K209,IF(G209="II",$K209-SUM(H$8:H208),IF(G209="III",$K209-SUM(H$8:H208),IF(G209="IV",$K209-SUM(H$8:H208),IF(G209="V",1-SUM(H$8:H208)," ")))))</f>
        <v xml:space="preserve"> </v>
      </c>
      <c r="I209" s="68" t="str">
        <f t="shared" si="68"/>
        <v/>
      </c>
      <c r="J209" s="43" t="str">
        <f>IF(I209="A",$K209,IF(I209="B",$K209-SUM(J$8:J208),IF(I209="C",$K209-SUM(J$8:J208),IF(I209="D",$K209-SUM(J$8:J208),IF(I209="E",1-SUM(J$8:J208)," ")))))</f>
        <v xml:space="preserve"> </v>
      </c>
      <c r="L209" s="9" t="str">
        <f t="shared" si="69"/>
        <v xml:space="preserve"> </v>
      </c>
      <c r="P209" s="3" t="str">
        <f>IF(O209="Plus",$K209,IF(O209="Basis",$K209-SUM(P$8:P208),IF(O209="Breedte",$K209-SUM(P$8:P208),IF(O208="Breedte",1-SUM(P$8:P208)," "))))</f>
        <v xml:space="preserve"> </v>
      </c>
      <c r="Q209" s="57" t="str">
        <f t="shared" si="85"/>
        <v/>
      </c>
      <c r="AE209" s="18">
        <f t="shared" si="78"/>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79"/>
        <v>1</v>
      </c>
    </row>
    <row r="210" spans="1:36" ht="12" customHeight="1" x14ac:dyDescent="0.15">
      <c r="A210" s="5">
        <f t="shared" si="66"/>
        <v>0</v>
      </c>
      <c r="B210" s="5">
        <f t="shared" si="67"/>
        <v>0</v>
      </c>
      <c r="C210" s="14">
        <f t="shared" si="83"/>
        <v>58</v>
      </c>
      <c r="F210" s="242">
        <f>VLOOKUP(C210,Blad1!$A:$E,5,0)</f>
        <v>130</v>
      </c>
      <c r="G210" s="67" t="str">
        <f t="shared" si="84"/>
        <v/>
      </c>
      <c r="H210" s="4" t="str">
        <f>IF(G210="I",$K210,IF(G210="II",$K210-SUM(H$8:H209),IF(G210="III",$K210-SUM(H$8:H209),IF(G210="IV",$K210-SUM(H$8:H209),IF(G210="V",1-SUM(H$8:H209)," ")))))</f>
        <v xml:space="preserve"> </v>
      </c>
      <c r="I210" s="68" t="str">
        <f t="shared" si="68"/>
        <v/>
      </c>
      <c r="J210" s="43" t="str">
        <f>IF(I210="A",$K210,IF(I210="B",$K210-SUM(J$8:J209),IF(I210="C",$K210-SUM(J$8:J209),IF(I210="D",$K210-SUM(J$8:J209),IF(I210="E",1-SUM(J$8:J209)," ")))))</f>
        <v xml:space="preserve"> </v>
      </c>
      <c r="L210" s="9" t="str">
        <f t="shared" si="69"/>
        <v xml:space="preserve"> </v>
      </c>
      <c r="P210" s="3" t="str">
        <f>IF(O210="Plus",$K210,IF(O210="Basis",$K210-SUM(P$8:P209),IF(O210="Breedte",$K210-SUM(P$8:P209),IF(O209="Breedte",1-SUM(P$8:P209)," "))))</f>
        <v xml:space="preserve"> </v>
      </c>
      <c r="Q210" s="57" t="str">
        <f t="shared" si="85"/>
        <v/>
      </c>
      <c r="AE210" s="18">
        <f t="shared" si="78"/>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79"/>
        <v>1</v>
      </c>
    </row>
    <row r="211" spans="1:36" ht="12" customHeight="1" x14ac:dyDescent="0.15">
      <c r="A211" s="5">
        <f t="shared" si="66"/>
        <v>25</v>
      </c>
      <c r="B211" s="5">
        <f t="shared" si="67"/>
        <v>0</v>
      </c>
      <c r="C211" s="14">
        <f t="shared" si="83"/>
        <v>57</v>
      </c>
      <c r="F211" s="242">
        <f>VLOOKUP(C211,Blad1!$A:$E,5,0)</f>
        <v>130</v>
      </c>
      <c r="G211" s="67" t="str">
        <f t="shared" si="84"/>
        <v/>
      </c>
      <c r="H211" s="4" t="str">
        <f>IF(G211="I",$K211,IF(G211="II",$K211-SUM(H$8:H210),IF(G211="III",$K211-SUM(H$8:H210),IF(G211="IV",$K211-SUM(H$8:H210),IF(G211="V",1-SUM(H$8:H210)," ")))))</f>
        <v xml:space="preserve"> </v>
      </c>
      <c r="I211" s="68" t="str">
        <f t="shared" si="68"/>
        <v>B</v>
      </c>
      <c r="J211" s="43">
        <f>IF(I211="A",$K211,IF(I211="B",$K211-SUM(J$8:J210),IF(I211="C",$K211-SUM(J$8:J210),IF(I211="D",$K211-SUM(J$8:J210),IF(I211="E",1-SUM(J$8:J210)," ")))))</f>
        <v>0</v>
      </c>
      <c r="L211" s="9" t="str">
        <f t="shared" si="69"/>
        <v xml:space="preserve"> </v>
      </c>
      <c r="P211" s="3" t="str">
        <f>IF(O211="Plus",$K211,IF(O211="Basis",$K211-SUM(P$8:P210),IF(O211="Breedte",$K211-SUM(P$8:P210),IF(O210="Breedte",1-SUM(P$8:P210)," "))))</f>
        <v xml:space="preserve"> </v>
      </c>
      <c r="Q211" s="57" t="str">
        <f t="shared" si="85"/>
        <v/>
      </c>
      <c r="AE211" s="18">
        <f t="shared" si="78"/>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79"/>
        <v>1</v>
      </c>
    </row>
    <row r="212" spans="1:36" ht="12" customHeight="1" x14ac:dyDescent="0.15">
      <c r="A212" s="5">
        <f t="shared" si="66"/>
        <v>0</v>
      </c>
      <c r="B212" s="5">
        <f t="shared" si="67"/>
        <v>0</v>
      </c>
      <c r="C212" s="14">
        <f t="shared" si="83"/>
        <v>56</v>
      </c>
      <c r="F212" s="242">
        <f>VLOOKUP(C212,Blad1!$A:$E,5,0)</f>
        <v>129</v>
      </c>
      <c r="G212" s="67" t="str">
        <f t="shared" si="84"/>
        <v/>
      </c>
      <c r="H212" s="4" t="str">
        <f>IF(G212="I",$K212,IF(G212="II",$K212-SUM(H$8:H211),IF(G212="III",$K212-SUM(H$8:H211),IF(G212="IV",$K212-SUM(H$8:H211),IF(G212="V",1-SUM(H$8:H211)," ")))))</f>
        <v xml:space="preserve"> </v>
      </c>
      <c r="I212" s="68" t="str">
        <f t="shared" si="68"/>
        <v/>
      </c>
      <c r="J212" s="43" t="str">
        <f>IF(I212="A",$K212,IF(I212="B",$K212-SUM(J$8:J211),IF(I212="C",$K212-SUM(J$8:J211),IF(I212="D",$K212-SUM(J$8:J211),IF(I212="E",1-SUM(J$8:J211)," ")))))</f>
        <v xml:space="preserve"> </v>
      </c>
      <c r="L212" s="9" t="str">
        <f t="shared" si="69"/>
        <v xml:space="preserve"> </v>
      </c>
      <c r="P212" s="3" t="str">
        <f>IF(O212="Plus",$K212,IF(O212="Basis",$K212-SUM(P$8:P211),IF(O212="Breedte",$K212-SUM(P$8:P211),IF(O211="Breedte",1-SUM(P$8:P211)," "))))</f>
        <v xml:space="preserve"> </v>
      </c>
      <c r="Q212" s="57" t="str">
        <f t="shared" si="85"/>
        <v/>
      </c>
      <c r="AE212" s="18">
        <f t="shared" si="78"/>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79"/>
        <v>1</v>
      </c>
    </row>
    <row r="213" spans="1:36" ht="12" customHeight="1" x14ac:dyDescent="0.15">
      <c r="A213" s="5">
        <f t="shared" si="66"/>
        <v>0</v>
      </c>
      <c r="B213" s="5">
        <f t="shared" si="67"/>
        <v>0</v>
      </c>
      <c r="C213" s="14">
        <f t="shared" si="83"/>
        <v>55</v>
      </c>
      <c r="F213" s="242">
        <f>VLOOKUP(C213,Blad1!$A:$E,5,0)</f>
        <v>129</v>
      </c>
      <c r="G213" s="67" t="str">
        <f t="shared" si="84"/>
        <v/>
      </c>
      <c r="H213" s="4" t="str">
        <f>IF(G213="I",$K213,IF(G213="II",$K213-SUM(H$8:H212),IF(G213="III",$K213-SUM(H$8:H212),IF(G213="IV",$K213-SUM(H$8:H212),IF(G213="V",1-SUM(H$8:H212)," ")))))</f>
        <v xml:space="preserve"> </v>
      </c>
      <c r="I213" s="54"/>
      <c r="J213" s="43" t="str">
        <f>IF(I213="A",$K213,IF(I213="B",$K213-SUM(J$8:J212),IF(I213="C",$K213-SUM(J$8:J212),IF(I213="D",$K213-SUM(J$8:J212),IF(I213="E",1-SUM(J$8:J212)," ")))))</f>
        <v xml:space="preserve"> </v>
      </c>
      <c r="L213" s="9" t="str">
        <f t="shared" si="69"/>
        <v xml:space="preserve"> </v>
      </c>
      <c r="P213" s="3" t="str">
        <f>IF(O213="Plus",$K213,IF(O213="Basis",$K213-SUM(P$8:P212),IF(O213="Breedte",$K213-SUM(P$8:P212),IF(O212="Breedte",1-SUM(P$8:P212)," "))))</f>
        <v xml:space="preserve"> </v>
      </c>
      <c r="Q213" s="57" t="str">
        <f t="shared" si="85"/>
        <v/>
      </c>
      <c r="AE213" s="18">
        <f t="shared" si="78"/>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79"/>
        <v>1</v>
      </c>
    </row>
    <row r="214" spans="1:36" ht="12" customHeight="1" x14ac:dyDescent="0.15">
      <c r="A214" s="5">
        <f t="shared" si="66"/>
        <v>0</v>
      </c>
      <c r="B214" s="5">
        <f t="shared" si="67"/>
        <v>0</v>
      </c>
      <c r="C214" s="14">
        <f t="shared" si="83"/>
        <v>54</v>
      </c>
      <c r="F214" s="242">
        <f>VLOOKUP(C214,Blad1!$A:$E,5,0)</f>
        <v>128</v>
      </c>
      <c r="G214" s="67" t="str">
        <f t="shared" si="84"/>
        <v/>
      </c>
      <c r="H214" s="4" t="str">
        <f>IF(G214="I",$K214,IF(G214="II",$K214-SUM(H$8:H213),IF(G214="III",$K214-SUM(H$8:H213),IF(G214="IV",$K214-SUM(H$8:H213),IF(G214="V",1-SUM(H$8:H213)," ")))))</f>
        <v xml:space="preserve"> </v>
      </c>
      <c r="I214" s="54"/>
      <c r="J214" s="43" t="str">
        <f>IF(I214="A",$K214,IF(I214="B",$K214-SUM(J$8:J213),IF(I214="C",$K214-SUM(J$8:J213),IF(I214="D",$K214-SUM(J$8:J213),IF(I214="E",1-SUM(J$8:J213)," ")))))</f>
        <v xml:space="preserve"> </v>
      </c>
      <c r="L214" s="9" t="str">
        <f t="shared" si="69"/>
        <v xml:space="preserve"> </v>
      </c>
      <c r="P214" s="3" t="str">
        <f>IF(O214="Plus",$K214,IF(O214="Basis",$K214-SUM(P$8:P213),IF(O214="Breedte",$K214-SUM(P$8:P213),IF(O213="Breedte",1-SUM(P$8:P213)," "))))</f>
        <v xml:space="preserve"> </v>
      </c>
      <c r="Q214" s="57" t="str">
        <f t="shared" si="85"/>
        <v/>
      </c>
      <c r="AE214" s="18">
        <f t="shared" si="78"/>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79"/>
        <v>1</v>
      </c>
    </row>
    <row r="215" spans="1:36" ht="12" customHeight="1" x14ac:dyDescent="0.15">
      <c r="A215" s="5">
        <f t="shared" si="66"/>
        <v>0</v>
      </c>
      <c r="B215" s="5">
        <f t="shared" si="67"/>
        <v>0</v>
      </c>
      <c r="C215" s="14">
        <f t="shared" si="83"/>
        <v>53</v>
      </c>
      <c r="F215" s="242">
        <f>VLOOKUP(C215,Blad1!$A:$E,5,0)</f>
        <v>128</v>
      </c>
      <c r="G215" s="67" t="str">
        <f t="shared" si="84"/>
        <v/>
      </c>
      <c r="H215" s="4" t="str">
        <f>IF(G215="I",$K215,IF(G215="II",$K215-SUM(H$8:H214),IF(G215="III",$K215-SUM(H$8:H214),IF(G215="IV",$K215-SUM(H$8:H214),IF(G215="V",1-SUM(H$8:H214)," ")))))</f>
        <v xml:space="preserve"> </v>
      </c>
      <c r="I215" s="54"/>
      <c r="J215" s="43" t="str">
        <f>IF(I215="A",$K215,IF(I215="B",$K215-SUM(J$8:J214),IF(I215="C",$K215-SUM(J$8:J214),IF(I215="D",$K215-SUM(J$8:J214),IF(I215="E",1-SUM(J$8:J214)," ")))))</f>
        <v xml:space="preserve"> </v>
      </c>
      <c r="L215" s="9" t="str">
        <f t="shared" si="69"/>
        <v xml:space="preserve"> </v>
      </c>
      <c r="P215" s="3" t="str">
        <f>IF(O215="Plus",$K215,IF(O215="Basis",$K215-SUM(P$8:P214),IF(O215="Breedte",$K215-SUM(P$8:P214),IF(O214="Breedte",1-SUM(P$8:P214)," "))))</f>
        <v xml:space="preserve"> </v>
      </c>
      <c r="Q215" s="57" t="str">
        <f t="shared" si="85"/>
        <v/>
      </c>
      <c r="AE215" s="18">
        <f t="shared" si="78"/>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79"/>
        <v>1</v>
      </c>
    </row>
    <row r="216" spans="1:36" ht="12" customHeight="1" x14ac:dyDescent="0.15">
      <c r="A216" s="5">
        <f t="shared" si="66"/>
        <v>0</v>
      </c>
      <c r="B216" s="5">
        <f t="shared" si="67"/>
        <v>0</v>
      </c>
      <c r="C216" s="14">
        <f t="shared" si="83"/>
        <v>52</v>
      </c>
      <c r="F216" s="242">
        <f>VLOOKUP(C216,Blad1!$A:$E,5,0)</f>
        <v>127</v>
      </c>
      <c r="G216" s="67" t="str">
        <f t="shared" si="84"/>
        <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L216" s="9" t="str">
        <f t="shared" si="69"/>
        <v xml:space="preserve"> </v>
      </c>
      <c r="P216" s="3" t="str">
        <f>IF(O216="Plus",$K216,IF(O216="Basis",$K216-SUM(P$8:P215),IF(O216="Breedte",$K216-SUM(P$8:P215),IF(O215="Breedte",1-SUM(P$8:P215)," "))))</f>
        <v xml:space="preserve"> </v>
      </c>
      <c r="Q216" s="57" t="str">
        <f t="shared" si="85"/>
        <v/>
      </c>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79"/>
        <v>1</v>
      </c>
    </row>
    <row r="217" spans="1:36" ht="12" customHeight="1" x14ac:dyDescent="0.15">
      <c r="A217" s="5">
        <f t="shared" si="66"/>
        <v>0</v>
      </c>
      <c r="B217" s="5">
        <f t="shared" si="67"/>
        <v>0</v>
      </c>
      <c r="C217" s="14">
        <f t="shared" si="83"/>
        <v>51</v>
      </c>
      <c r="F217" s="242">
        <f>VLOOKUP(C217,Blad1!$A:$E,5,0)</f>
        <v>127</v>
      </c>
      <c r="G217" s="67" t="str">
        <f t="shared" si="84"/>
        <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69"/>
        <v xml:space="preserve"> </v>
      </c>
      <c r="P217" s="3" t="str">
        <f>IF(O217="Plus",$K217,IF(O217="Basis",$K217-SUM(P$8:P216),IF(O217="Breedte",$K217-SUM(P$8:P216),IF(O216="Breedte",1-SUM(P$8:P216)," "))))</f>
        <v xml:space="preserve"> </v>
      </c>
      <c r="Q217" s="57" t="str">
        <f t="shared" si="85"/>
        <v/>
      </c>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79"/>
        <v>1</v>
      </c>
    </row>
    <row r="218" spans="1:36" ht="12" customHeight="1" x14ac:dyDescent="0.15">
      <c r="A218" s="5">
        <f t="shared" si="66"/>
        <v>0</v>
      </c>
      <c r="B218" s="5">
        <f t="shared" si="67"/>
        <v>0</v>
      </c>
      <c r="C218" s="14">
        <f t="shared" si="83"/>
        <v>50</v>
      </c>
      <c r="F218" s="242">
        <f>VLOOKUP(C218,Blad1!$A:$E,5,0)</f>
        <v>126</v>
      </c>
      <c r="G218" s="67" t="str">
        <f t="shared" si="84"/>
        <v/>
      </c>
      <c r="H218" s="4" t="str">
        <f>IF(G218="I",$K218,IF(G218="II",$K218-SUM(H$8:H217),IF(G218="III",$K218-SUM(H$8:H217),IF(G218="IV",$K218-SUM(H$8:H217),IF(G218="V",1-SUM(H$8:H217)," ")))))</f>
        <v xml:space="preserve"> </v>
      </c>
      <c r="I218" s="54"/>
      <c r="L218" s="9" t="str">
        <f t="shared" si="69"/>
        <v xml:space="preserve"> </v>
      </c>
      <c r="P218" s="3" t="str">
        <f>IF(O218="Plus",$K218,IF(O218="Basis",$K218-SUM(P$8:P217),IF(O218="Breedte",$K218-SUM(P$8:P217),IF(O217="Breedte",1-SUM(P$8:P217)," "))))</f>
        <v xml:space="preserve"> </v>
      </c>
      <c r="Q218" s="57" t="str">
        <f t="shared" si="85"/>
        <v/>
      </c>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79"/>
        <v>1</v>
      </c>
    </row>
    <row r="219" spans="1:36" ht="12" customHeight="1" x14ac:dyDescent="0.15">
      <c r="A219" s="5">
        <f t="shared" si="66"/>
        <v>0</v>
      </c>
      <c r="B219" s="5">
        <f t="shared" si="67"/>
        <v>0</v>
      </c>
      <c r="C219" s="14">
        <f t="shared" si="83"/>
        <v>49</v>
      </c>
      <c r="F219" s="242">
        <f>VLOOKUP(C219,Blad1!$A:$E,5,0)</f>
        <v>125</v>
      </c>
      <c r="G219" s="67" t="str">
        <f t="shared" si="84"/>
        <v/>
      </c>
      <c r="H219" s="4" t="str">
        <f>IF(G219="I",$K219,IF(G219="II",$K219-SUM(H$8:H218),IF(G219="III",$K219-SUM(H$8:H218),IF(G219="IV",$K219-SUM(H$8:H218),IF(G219="V",1-SUM(H$8:H218)," ")))))</f>
        <v xml:space="preserve"> </v>
      </c>
      <c r="I219" s="54"/>
      <c r="L219" s="9" t="str">
        <f t="shared" si="69"/>
        <v xml:space="preserve"> </v>
      </c>
      <c r="P219" s="3" t="str">
        <f>IF(O219="Plus",$K219,IF(O219="Basis",$K219-SUM(P$8:P218),IF(O219="Breedte",$K219-SUM(P$8:P218),IF(O218="Breedte",1-SUM(P$8:P218)," "))))</f>
        <v xml:space="preserve"> </v>
      </c>
      <c r="Q219" s="57" t="str">
        <f t="shared" si="85"/>
        <v/>
      </c>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79"/>
        <v>1</v>
      </c>
    </row>
    <row r="220" spans="1:36" ht="12" customHeight="1" x14ac:dyDescent="0.15">
      <c r="A220" s="5">
        <f t="shared" si="66"/>
        <v>0</v>
      </c>
      <c r="B220" s="5">
        <f t="shared" si="67"/>
        <v>0</v>
      </c>
      <c r="C220" s="14">
        <f t="shared" si="83"/>
        <v>48</v>
      </c>
      <c r="F220" s="242">
        <f>VLOOKUP(C220,Blad1!$A:$E,5,0)</f>
        <v>125</v>
      </c>
      <c r="G220" s="67" t="str">
        <f t="shared" si="84"/>
        <v/>
      </c>
      <c r="H220" s="4" t="str">
        <f>IF(G220="I",$K220,IF(G220="II",$K220-SUM(H$8:H219),IF(G220="III",$K220-SUM(H$8:H219),IF(G220="IV",$K220-SUM(H$8:H219),IF(G220="V",1-SUM(H$8:H219)," ")))))</f>
        <v xml:space="preserve"> </v>
      </c>
      <c r="I220" s="54"/>
      <c r="L220" s="9" t="str">
        <f t="shared" si="69"/>
        <v xml:space="preserve"> </v>
      </c>
      <c r="P220" s="3" t="str">
        <f>IF(O220="Plus",$K220,IF(O220="Basis",$K220-SUM(P$8:P219),IF(O220="Breedte",$K220-SUM(P$8:P219),IF(O219="Breedte",1-SUM(P$8:P219)," "))))</f>
        <v xml:space="preserve"> </v>
      </c>
      <c r="Q220" s="57" t="str">
        <f t="shared" si="85"/>
        <v/>
      </c>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79"/>
        <v>1</v>
      </c>
    </row>
    <row r="221" spans="1:36" ht="12" customHeight="1" x14ac:dyDescent="0.15">
      <c r="A221" s="5">
        <f t="shared" si="66"/>
        <v>0</v>
      </c>
      <c r="B221" s="5">
        <f t="shared" si="67"/>
        <v>0</v>
      </c>
      <c r="C221" s="14">
        <f t="shared" si="83"/>
        <v>47</v>
      </c>
      <c r="F221" s="242">
        <f>VLOOKUP(C221,Blad1!$A:$E,5,0)</f>
        <v>124</v>
      </c>
      <c r="G221" s="67" t="str">
        <f t="shared" si="84"/>
        <v/>
      </c>
      <c r="H221" s="4" t="str">
        <f>IF(G221="I",$K221,IF(G221="II",$K221-SUM(H$8:H220),IF(G221="III",$K221-SUM(H$8:H220),IF(G221="IV",$K221-SUM(H$8:H220),IF(G221="V",1-SUM(H$8:H220)," ")))))</f>
        <v xml:space="preserve"> </v>
      </c>
      <c r="I221" s="54"/>
      <c r="L221" s="9" t="str">
        <f t="shared" si="69"/>
        <v xml:space="preserve"> </v>
      </c>
      <c r="P221" s="3" t="str">
        <f>IF(O221="Plus",$K221,IF(O221="Basis",$K221-SUM(P$8:P220),IF(O221="Breedte",$K221-SUM(P$8:P220),IF(O220="Breedte",1-SUM(P$8:P220)," "))))</f>
        <v xml:space="preserve"> </v>
      </c>
      <c r="Q221" s="57" t="str">
        <f t="shared" si="85"/>
        <v/>
      </c>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79"/>
        <v>1</v>
      </c>
    </row>
    <row r="222" spans="1:36" ht="12" customHeight="1" x14ac:dyDescent="0.15">
      <c r="A222" s="5">
        <f t="shared" si="66"/>
        <v>0</v>
      </c>
      <c r="B222" s="5">
        <f t="shared" si="67"/>
        <v>0</v>
      </c>
      <c r="C222" s="14">
        <f t="shared" si="83"/>
        <v>46</v>
      </c>
      <c r="F222" s="242">
        <f>VLOOKUP(C222,Blad1!$A:$E,5,0)</f>
        <v>124</v>
      </c>
      <c r="G222" s="67" t="str">
        <f t="shared" si="84"/>
        <v/>
      </c>
      <c r="H222" s="4" t="str">
        <f>IF(G222="I",$K222,IF(G222="II",$K222-SUM(H$8:H221),IF(G222="III",$K222-SUM(H$8:H221),IF(G222="IV",$K222-SUM(H$8:H221),IF(G222="V",1-SUM(H$8:H221)," ")))))</f>
        <v xml:space="preserve"> </v>
      </c>
      <c r="I222" s="54"/>
      <c r="L222" s="9" t="str">
        <f t="shared" si="69"/>
        <v xml:space="preserve"> </v>
      </c>
      <c r="P222" s="3" t="str">
        <f>IF(O222="Plus",$K222,IF(O222="Basis",$K222-SUM(P$8:P221),IF(O222="Breedte",$K222-SUM(P$8:P221),IF(O221="Breedte",1-SUM(P$8:P221)," "))))</f>
        <v xml:space="preserve"> </v>
      </c>
      <c r="Q222" s="57" t="str">
        <f t="shared" si="85"/>
        <v/>
      </c>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79"/>
        <v>1</v>
      </c>
    </row>
    <row r="223" spans="1:36" ht="12" customHeight="1" x14ac:dyDescent="0.15">
      <c r="A223" s="5">
        <f t="shared" si="66"/>
        <v>0</v>
      </c>
      <c r="B223" s="5">
        <f t="shared" si="67"/>
        <v>0</v>
      </c>
      <c r="C223" s="14">
        <f t="shared" si="83"/>
        <v>45</v>
      </c>
      <c r="F223" s="242">
        <f>VLOOKUP(C223,Blad1!$A:$E,5,0)</f>
        <v>123</v>
      </c>
      <c r="G223" s="67" t="str">
        <f t="shared" si="84"/>
        <v/>
      </c>
      <c r="H223" s="4" t="str">
        <f>IF(G223="I",$K223,IF(G223="II",$K223-SUM(H$8:H222),IF(G223="III",$K223-SUM(H$8:H222),IF(G223="IV",$K223-SUM(H$8:H222),IF(G223="V",1-SUM(H$8:H222)," ")))))</f>
        <v xml:space="preserve"> </v>
      </c>
      <c r="I223" s="54"/>
      <c r="L223" s="9" t="str">
        <f t="shared" si="69"/>
        <v xml:space="preserve"> </v>
      </c>
      <c r="P223" s="3" t="str">
        <f>IF(O223="Plus",$K223,IF(O223="Basis",$K223-SUM(P$8:P222),IF(O223="Breedte",$K223-SUM(P$8:P222),IF(O222="Breedte",1-SUM(P$8:P222)," "))))</f>
        <v xml:space="preserve"> </v>
      </c>
      <c r="Q223" s="57" t="str">
        <f t="shared" si="85"/>
        <v/>
      </c>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79"/>
        <v>1</v>
      </c>
    </row>
    <row r="224" spans="1:36" ht="12" customHeight="1" x14ac:dyDescent="0.15">
      <c r="A224" s="5">
        <f t="shared" si="66"/>
        <v>0</v>
      </c>
      <c r="B224" s="5">
        <f t="shared" si="67"/>
        <v>0</v>
      </c>
      <c r="C224" s="14">
        <f t="shared" si="83"/>
        <v>44</v>
      </c>
      <c r="F224" s="242">
        <f>VLOOKUP(C224,Blad1!$A:$E,5,0)</f>
        <v>123</v>
      </c>
      <c r="G224" s="67" t="str">
        <f t="shared" si="84"/>
        <v/>
      </c>
      <c r="H224" s="4" t="str">
        <f>IF(G224="I",$K224,IF(G224="II",$K224-SUM(H$8:H223),IF(G224="III",$K224-SUM(H$8:H223),IF(G224="IV",$K224-SUM(H$8:H223),IF(G224="V",1-SUM(H$8:H223)," ")))))</f>
        <v xml:space="preserve"> </v>
      </c>
      <c r="I224" s="54"/>
      <c r="L224" s="9" t="str">
        <f t="shared" si="69"/>
        <v xml:space="preserve"> </v>
      </c>
      <c r="P224" s="3" t="str">
        <f>IF(O224="Plus",$K224,IF(O224="Basis",$K224-SUM(P$8:P223),IF(O224="Breedte",$K224-SUM(P$8:P223),IF(O223="Breedte",1-SUM(P$8:P223)," "))))</f>
        <v xml:space="preserve"> </v>
      </c>
      <c r="Q224" s="57" t="str">
        <f t="shared" si="85"/>
        <v/>
      </c>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79"/>
        <v>1</v>
      </c>
    </row>
    <row r="225" spans="1:36" ht="12" customHeight="1" x14ac:dyDescent="0.15">
      <c r="A225" s="5">
        <f t="shared" si="66"/>
        <v>0</v>
      </c>
      <c r="B225" s="5">
        <f t="shared" si="67"/>
        <v>0</v>
      </c>
      <c r="C225" s="14">
        <f t="shared" si="83"/>
        <v>43</v>
      </c>
      <c r="F225" s="242">
        <f>VLOOKUP(C225,Blad1!$A:$E,5,0)</f>
        <v>122</v>
      </c>
      <c r="G225" s="67" t="str">
        <f t="shared" si="84"/>
        <v/>
      </c>
      <c r="H225" s="4" t="str">
        <f>IF(G225="I",$K225,IF(G225="II",$K225-SUM(H$8:H224),IF(G225="III",$K225-SUM(H$8:H224),IF(G225="IV",$K225-SUM(H$8:H224),IF(G225="V",1-SUM(H$8:H224)," ")))))</f>
        <v xml:space="preserve"> </v>
      </c>
      <c r="I225" s="54"/>
      <c r="L225" s="9" t="str">
        <f t="shared" si="69"/>
        <v xml:space="preserve"> </v>
      </c>
      <c r="P225" s="3" t="str">
        <f>IF(O225="Plus",$K225,IF(O225="Basis",$K225-SUM(P$8:P224),IF(O225="Breedte",$K225-SUM(P$8:P224),IF(O224="Breedte",1-SUM(P$8:P224)," "))))</f>
        <v xml:space="preserve"> </v>
      </c>
      <c r="Q225" s="57" t="str">
        <f t="shared" si="85"/>
        <v/>
      </c>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79"/>
        <v>1</v>
      </c>
    </row>
    <row r="226" spans="1:36" ht="12" customHeight="1" x14ac:dyDescent="0.15">
      <c r="A226" s="5">
        <f t="shared" si="66"/>
        <v>0</v>
      </c>
      <c r="B226" s="5">
        <f t="shared" si="67"/>
        <v>0</v>
      </c>
      <c r="C226" s="14">
        <f t="shared" si="83"/>
        <v>42</v>
      </c>
      <c r="F226" s="242">
        <f>VLOOKUP(C226,Blad1!$A:$E,5,0)</f>
        <v>122</v>
      </c>
      <c r="G226" s="67" t="str">
        <f t="shared" si="84"/>
        <v/>
      </c>
      <c r="H226" s="4" t="str">
        <f>IF(G226="I",$K226,IF(G226="II",$K226-SUM(H$8:H225),IF(G226="III",$K226-SUM(H$8:H225),IF(G226="IV",$K226-SUM(H$8:H225),IF(G226="V",1-SUM(H$8:H225)," ")))))</f>
        <v xml:space="preserve"> </v>
      </c>
      <c r="I226" s="54"/>
      <c r="L226" s="9" t="str">
        <f t="shared" si="69"/>
        <v xml:space="preserve"> </v>
      </c>
      <c r="P226" s="3" t="str">
        <f>IF(O226="Plus",$K226,IF(O226="Basis",$K226-SUM(P$8:P225),IF(O226="Breedte",$K226-SUM(P$8:P225),IF(O225="Breedte",1-SUM(P$8:P225)," "))))</f>
        <v xml:space="preserve"> </v>
      </c>
      <c r="Q226" s="57" t="str">
        <f t="shared" si="85"/>
        <v/>
      </c>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79"/>
        <v>1</v>
      </c>
    </row>
    <row r="227" spans="1:36" ht="12" customHeight="1" x14ac:dyDescent="0.15">
      <c r="A227" s="5">
        <f t="shared" si="66"/>
        <v>0</v>
      </c>
      <c r="B227" s="5">
        <f t="shared" si="67"/>
        <v>0</v>
      </c>
      <c r="C227" s="14">
        <f t="shared" si="83"/>
        <v>41</v>
      </c>
      <c r="F227" s="242">
        <f>VLOOKUP(C227,Blad1!$A:$E,5,0)</f>
        <v>121</v>
      </c>
      <c r="G227" s="67" t="str">
        <f t="shared" si="84"/>
        <v/>
      </c>
      <c r="H227" s="4" t="str">
        <f>IF(G227="I",$K227,IF(G227="II",$K227-SUM(H$8:H226),IF(G227="III",$K227-SUM(H$8:H226),IF(G227="IV",$K227-SUM(H$8:H226),IF(G227="V",1-SUM(H$8:H226)," ")))))</f>
        <v xml:space="preserve"> </v>
      </c>
      <c r="I227" s="54"/>
      <c r="L227" s="9" t="str">
        <f t="shared" si="69"/>
        <v xml:space="preserve"> </v>
      </c>
      <c r="P227" s="3" t="str">
        <f>IF(O227="Plus",$K227,IF(O227="Basis",$K227-SUM(P$8:P226),IF(O227="Breedte",$K227-SUM(P$8:P226),IF(O226="Breedte",1-SUM(P$8:P226)," "))))</f>
        <v xml:space="preserve"> </v>
      </c>
      <c r="Q227" s="57" t="str">
        <f t="shared" si="85"/>
        <v/>
      </c>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79"/>
        <v>1</v>
      </c>
    </row>
    <row r="228" spans="1:36" ht="12" customHeight="1" x14ac:dyDescent="0.15">
      <c r="A228" s="5">
        <f t="shared" si="66"/>
        <v>0</v>
      </c>
      <c r="B228" s="5">
        <f t="shared" si="67"/>
        <v>0</v>
      </c>
      <c r="C228" s="14">
        <f t="shared" si="83"/>
        <v>40</v>
      </c>
      <c r="F228" s="242">
        <f>VLOOKUP(C228,Blad1!$A:$E,5,0)</f>
        <v>120</v>
      </c>
      <c r="G228" s="67" t="str">
        <f t="shared" si="84"/>
        <v/>
      </c>
      <c r="H228" s="4" t="str">
        <f>IF(G228="I",$K228,IF(G228="II",$K228-SUM(H$8:H227),IF(G228="III",$K228-SUM(H$8:H227),IF(G228="IV",$K228-SUM(H$8:H227),IF(G228="V",1-SUM(H$8:H227)," ")))))</f>
        <v xml:space="preserve"> </v>
      </c>
      <c r="I228" s="54"/>
      <c r="L228" s="9" t="str">
        <f t="shared" si="69"/>
        <v xml:space="preserve"> </v>
      </c>
      <c r="P228" s="3" t="str">
        <f>IF(O228="Plus",$K228,IF(O228="Basis",$K228-SUM(P$8:P227),IF(O228="Breedte",$K228-SUM(P$8:P227),IF(O227="Breedte",1-SUM(P$8:P227)," "))))</f>
        <v xml:space="preserve"> </v>
      </c>
      <c r="Q228" s="57" t="str">
        <f t="shared" si="85"/>
        <v/>
      </c>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79"/>
        <v>1</v>
      </c>
    </row>
    <row r="229" spans="1:36" ht="12" customHeight="1" x14ac:dyDescent="0.15">
      <c r="A229" s="5">
        <f t="shared" si="66"/>
        <v>0</v>
      </c>
      <c r="B229" s="5">
        <f t="shared" si="67"/>
        <v>0</v>
      </c>
      <c r="C229" s="14">
        <f t="shared" si="83"/>
        <v>39</v>
      </c>
      <c r="F229" s="242">
        <f>VLOOKUP(C229,Blad1!$A:$E,5,0)</f>
        <v>120</v>
      </c>
      <c r="G229" s="67" t="str">
        <f t="shared" si="84"/>
        <v/>
      </c>
      <c r="H229" s="4" t="str">
        <f>IF(G229="I",$K229,IF(G229="II",$K229-SUM(H$8:H228),IF(G229="III",$K229-SUM(H$8:H228),IF(G229="IV",$K229-SUM(H$8:H228),IF(G229="V",1-SUM(H$8:H228)," ")))))</f>
        <v xml:space="preserve"> </v>
      </c>
      <c r="I229" s="54"/>
      <c r="L229" s="9" t="str">
        <f t="shared" si="69"/>
        <v xml:space="preserve"> </v>
      </c>
      <c r="P229" s="3" t="str">
        <f>IF(O229="Plus",$K229,IF(O229="Basis",$K229-SUM(P$8:P228),IF(O229="Breedte",$K229-SUM(P$8:P228),IF(O228="Breedte",1-SUM(P$8:P228)," "))))</f>
        <v xml:space="preserve"> </v>
      </c>
      <c r="Q229" s="57" t="str">
        <f t="shared" si="85"/>
        <v/>
      </c>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79"/>
        <v>1</v>
      </c>
    </row>
    <row r="230" spans="1:36" ht="12" customHeight="1" x14ac:dyDescent="0.15">
      <c r="A230" s="5">
        <f t="shared" si="66"/>
        <v>0</v>
      </c>
      <c r="B230" s="5">
        <f t="shared" si="67"/>
        <v>0</v>
      </c>
      <c r="C230" s="14">
        <f t="shared" si="83"/>
        <v>38</v>
      </c>
      <c r="F230" s="242">
        <f>VLOOKUP(C230,Blad1!$A:$E,5,0)</f>
        <v>119</v>
      </c>
      <c r="G230" s="67" t="str">
        <f t="shared" si="84"/>
        <v/>
      </c>
      <c r="H230" s="4" t="str">
        <f>IF(G230="I",$K230,IF(G230="II",$K230-SUM(H$8:H229),IF(G230="III",$K230-SUM(H$8:H229),IF(G230="IV",$K230-SUM(H$8:H229),IF(G230="V",1-SUM(H$8:H229)," ")))))</f>
        <v xml:space="preserve"> </v>
      </c>
      <c r="I230" s="54"/>
      <c r="L230" s="9" t="str">
        <f t="shared" si="69"/>
        <v xml:space="preserve"> </v>
      </c>
      <c r="P230" s="3" t="str">
        <f>IF(O230="Plus",$K230,IF(O230="Basis",$K230-SUM(P$8:P229),IF(O230="Breedte",$K230-SUM(P$8:P229),IF(O229="Breedte",1-SUM(P$8:P229)," "))))</f>
        <v xml:space="preserve"> </v>
      </c>
      <c r="Q230" s="57" t="str">
        <f t="shared" si="85"/>
        <v/>
      </c>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79"/>
        <v>1</v>
      </c>
    </row>
    <row r="231" spans="1:36" ht="12" customHeight="1" x14ac:dyDescent="0.15">
      <c r="A231" s="5">
        <f t="shared" si="66"/>
        <v>0</v>
      </c>
      <c r="B231" s="5">
        <f t="shared" si="67"/>
        <v>0</v>
      </c>
      <c r="C231" s="14">
        <f t="shared" si="83"/>
        <v>37</v>
      </c>
      <c r="F231" s="242">
        <f>VLOOKUP(C231,Blad1!$A:$E,5,0)</f>
        <v>119</v>
      </c>
      <c r="G231" s="67" t="str">
        <f t="shared" si="84"/>
        <v/>
      </c>
      <c r="H231" s="4" t="str">
        <f>IF(G231="I",$K231,IF(G231="II",$K231-SUM(H$8:H230),IF(G231="III",$K231-SUM(H$8:H230),IF(G231="IV",$K231-SUM(H$8:H230),IF(G231="V",1-SUM(H$8:H230)," ")))))</f>
        <v xml:space="preserve"> </v>
      </c>
      <c r="I231" s="54"/>
      <c r="L231" s="9" t="str">
        <f t="shared" si="69"/>
        <v xml:space="preserve"> </v>
      </c>
      <c r="P231" s="3" t="str">
        <f>IF(O231="Plus",$K231,IF(O231="Basis",$K231-SUM(P$8:P230),IF(O231="Breedte",$K231-SUM(P$8:P230),IF(O230="Breedte",1-SUM(P$8:P230)," "))))</f>
        <v xml:space="preserve"> </v>
      </c>
      <c r="Q231" s="57" t="str">
        <f t="shared" si="85"/>
        <v/>
      </c>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79"/>
        <v>1</v>
      </c>
    </row>
    <row r="232" spans="1:36" ht="12" customHeight="1" x14ac:dyDescent="0.15">
      <c r="A232" s="5">
        <f t="shared" si="66"/>
        <v>0</v>
      </c>
      <c r="B232" s="5">
        <f t="shared" si="67"/>
        <v>0</v>
      </c>
      <c r="C232" s="14">
        <f t="shared" si="83"/>
        <v>36</v>
      </c>
      <c r="F232" s="242">
        <f>VLOOKUP(C232,Blad1!$A:$E,5,0)</f>
        <v>118</v>
      </c>
      <c r="G232" s="67" t="str">
        <f t="shared" si="84"/>
        <v/>
      </c>
      <c r="H232" s="4" t="str">
        <f>IF(G232="I",$K232,IF(G232="II",$K232-SUM(H$8:H231),IF(G232="III",$K232-SUM(H$8:H231),IF(G232="IV",$K232-SUM(H$8:H231),IF(G232="V",1-SUM(H$8:H231)," ")))))</f>
        <v xml:space="preserve"> </v>
      </c>
      <c r="I232" s="54"/>
      <c r="L232" s="9" t="str">
        <f t="shared" si="69"/>
        <v xml:space="preserve"> </v>
      </c>
      <c r="P232" s="3" t="str">
        <f>IF(O232="Plus",$K232,IF(O232="Basis",$K232-SUM(P$8:P231),IF(O232="Breedte",$K232-SUM(P$8:P231),IF(O231="Breedte",1-SUM(P$8:P231)," "))))</f>
        <v xml:space="preserve"> </v>
      </c>
      <c r="Q232" s="57" t="str">
        <f t="shared" si="85"/>
        <v/>
      </c>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79"/>
        <v>1</v>
      </c>
    </row>
    <row r="233" spans="1:36" ht="12" customHeight="1" x14ac:dyDescent="0.15">
      <c r="A233" s="5">
        <f t="shared" si="66"/>
        <v>0</v>
      </c>
      <c r="B233" s="5">
        <f t="shared" si="67"/>
        <v>0</v>
      </c>
      <c r="C233" s="14">
        <f t="shared" si="83"/>
        <v>35</v>
      </c>
      <c r="F233" s="242">
        <f>VLOOKUP(C233,Blad1!$A:$E,5,0)</f>
        <v>118</v>
      </c>
      <c r="G233" s="67" t="str">
        <f t="shared" si="84"/>
        <v/>
      </c>
      <c r="H233" s="4" t="str">
        <f>IF(G233="I",$K233,IF(G233="II",$K233-SUM(H$8:H232),IF(G233="III",$K233-SUM(H$8:H232),IF(G233="IV",$K233-SUM(H$8:H232),IF(G233="V",1-SUM(H$8:H232)," ")))))</f>
        <v xml:space="preserve"> </v>
      </c>
      <c r="I233" s="54"/>
      <c r="L233" s="9" t="str">
        <f t="shared" si="69"/>
        <v xml:space="preserve"> </v>
      </c>
      <c r="P233" s="3" t="str">
        <f>IF(O233="Plus",$K233,IF(O233="Basis",$K233-SUM(P$8:P232),IF(O233="Breedte",$K233-SUM(P$8:P232),IF(O232="Breedte",1-SUM(P$8:P232)," "))))</f>
        <v xml:space="preserve"> </v>
      </c>
      <c r="Q233" s="57" t="str">
        <f t="shared" si="85"/>
        <v/>
      </c>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79"/>
        <v>1</v>
      </c>
    </row>
    <row r="234" spans="1:36" ht="12" customHeight="1" x14ac:dyDescent="0.15">
      <c r="A234" s="5">
        <f t="shared" si="66"/>
        <v>0</v>
      </c>
      <c r="B234" s="5">
        <f t="shared" si="67"/>
        <v>0</v>
      </c>
      <c r="C234" s="14">
        <f t="shared" si="83"/>
        <v>34</v>
      </c>
      <c r="F234" s="242">
        <f>VLOOKUP(C234,Blad1!$A:$E,5,0)</f>
        <v>117</v>
      </c>
      <c r="G234" s="67" t="str">
        <f t="shared" si="84"/>
        <v/>
      </c>
      <c r="H234" s="4" t="str">
        <f>IF(G234="I",$K234,IF(G234="II",$K234-SUM(H$8:H233),IF(G234="III",$K234-SUM(H$8:H233),IF(G234="IV",$K234-SUM(H$8:H233),IF(G234="V",1-SUM(H$8:H233)," ")))))</f>
        <v xml:space="preserve"> </v>
      </c>
      <c r="I234" s="54"/>
      <c r="L234" s="9" t="str">
        <f t="shared" si="69"/>
        <v xml:space="preserve"> </v>
      </c>
      <c r="P234" s="3" t="str">
        <f>IF(O234="Plus",$K234,IF(O234="Basis",$K234-SUM(P$8:P233),IF(O234="Breedte",$K234-SUM(P$8:P233),IF(O233="Breedte",1-SUM(P$8:P233)," "))))</f>
        <v xml:space="preserve"> </v>
      </c>
      <c r="Q234" s="57" t="str">
        <f t="shared" si="85"/>
        <v/>
      </c>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79"/>
        <v>1</v>
      </c>
    </row>
    <row r="235" spans="1:36" ht="12" customHeight="1" x14ac:dyDescent="0.15">
      <c r="A235" s="5">
        <f t="shared" si="66"/>
        <v>0</v>
      </c>
      <c r="B235" s="5">
        <f t="shared" si="67"/>
        <v>0</v>
      </c>
      <c r="C235" s="14">
        <f t="shared" si="83"/>
        <v>33</v>
      </c>
      <c r="F235" s="242">
        <f>VLOOKUP(C235,Blad1!$A:$E,5,0)</f>
        <v>117</v>
      </c>
      <c r="G235" s="67" t="str">
        <f t="shared" si="84"/>
        <v/>
      </c>
      <c r="H235" s="4" t="str">
        <f>IF(G235="I",$K235,IF(G235="II",$K235-SUM(H$8:H234),IF(G235="III",$K235-SUM(H$8:H234),IF(G235="IV",$K235-SUM(H$8:H234),IF(G235="V",1-SUM(H$8:H234)," ")))))</f>
        <v xml:space="preserve"> </v>
      </c>
      <c r="I235" s="54"/>
      <c r="L235" s="9" t="str">
        <f t="shared" si="69"/>
        <v xml:space="preserve"> </v>
      </c>
      <c r="P235" s="3" t="str">
        <f>IF(O235="Plus",$K235,IF(O235="Basis",$K235-SUM(P$8:P234),IF(O235="Breedte",$K235-SUM(P$8:P234),IF(O234="Breedte",1-SUM(P$8:P234)," "))))</f>
        <v xml:space="preserve"> </v>
      </c>
      <c r="Q235" s="57" t="str">
        <f t="shared" si="85"/>
        <v/>
      </c>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79"/>
        <v>1</v>
      </c>
    </row>
    <row r="236" spans="1:36" ht="12" customHeight="1" x14ac:dyDescent="0.15">
      <c r="A236" s="5">
        <f t="shared" si="66"/>
        <v>0</v>
      </c>
      <c r="B236" s="5">
        <f t="shared" si="67"/>
        <v>0</v>
      </c>
      <c r="C236" s="14">
        <f t="shared" si="83"/>
        <v>32</v>
      </c>
      <c r="F236" s="242">
        <f>VLOOKUP(C236,Blad1!$A:$E,5,0)</f>
        <v>116</v>
      </c>
      <c r="G236" s="67" t="str">
        <f t="shared" si="84"/>
        <v/>
      </c>
      <c r="H236" s="4" t="str">
        <f>IF(G236="I",$K236,IF(G236="II",$K236-SUM(H$8:H235),IF(G236="III",$K236-SUM(H$8:H235),IF(G236="IV",$K236-SUM(H$8:H235),IF(G236="V",1-SUM(H$8:H235)," ")))))</f>
        <v xml:space="preserve"> </v>
      </c>
      <c r="I236" s="54"/>
      <c r="L236" s="9" t="str">
        <f t="shared" si="69"/>
        <v xml:space="preserve"> </v>
      </c>
      <c r="P236" s="3" t="str">
        <f>IF(O236="Plus",$K236,IF(O236="Basis",$K236-SUM(P$8:P235),IF(O236="Breedte",$K236-SUM(P$8:P235),IF(O235="Breedte",1-SUM(P$8:P235)," "))))</f>
        <v xml:space="preserve"> </v>
      </c>
      <c r="Q236" s="57" t="str">
        <f t="shared" si="85"/>
        <v/>
      </c>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79"/>
        <v>1</v>
      </c>
    </row>
    <row r="237" spans="1:36" ht="12" customHeight="1" x14ac:dyDescent="0.15">
      <c r="A237" s="5">
        <f t="shared" si="66"/>
        <v>0</v>
      </c>
      <c r="B237" s="5">
        <f t="shared" si="67"/>
        <v>20</v>
      </c>
      <c r="C237" s="14">
        <f t="shared" si="83"/>
        <v>31</v>
      </c>
      <c r="F237" s="242">
        <f>VLOOKUP(C237,Blad1!$A:$E,5,0)</f>
        <v>115</v>
      </c>
      <c r="G237" s="67" t="str">
        <f t="shared" si="84"/>
        <v>V</v>
      </c>
      <c r="H237" s="4">
        <f>IF(G237="I",$K237,IF(G237="II",$K237-SUM(H$8:H236),IF(G237="III",$K237-SUM(H$8:H236),IF(G237="IV",$K237-SUM(H$8:H236),IF(G237="V",1-SUM(H$8:H236)," ")))))</f>
        <v>1</v>
      </c>
      <c r="I237" s="54"/>
      <c r="L237" s="9" t="str">
        <f t="shared" si="69"/>
        <v xml:space="preserve"> </v>
      </c>
      <c r="P237" s="3" t="str">
        <f>IF(O237="Plus",$K237,IF(O237="Basis",$K237-SUM(P$8:P236),IF(O237="Breedte",$K237-SUM(P$8:P236),IF(O236="Breedte",1-SUM(P$8:P236)," "))))</f>
        <v xml:space="preserve"> </v>
      </c>
      <c r="Q237" s="57" t="str">
        <f t="shared" si="85"/>
        <v/>
      </c>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79"/>
        <v>1</v>
      </c>
    </row>
    <row r="238" spans="1:36" ht="12" customHeight="1" x14ac:dyDescent="0.15">
      <c r="A238" s="5">
        <f t="shared" si="66"/>
        <v>0</v>
      </c>
      <c r="B238" s="5">
        <f t="shared" si="67"/>
        <v>0</v>
      </c>
      <c r="F238" s="242">
        <f>VLOOKUP(C238,Blad1!$A:$E,5,0)</f>
        <v>110</v>
      </c>
      <c r="G238" s="67" t="str">
        <f t="shared" si="84"/>
        <v/>
      </c>
      <c r="H238" s="4" t="str">
        <f>IF(G238="I",$K238,IF(G238="II",$K238-SUM(H$8:H237),IF(G238="III",$K238-SUM(H$8:H237),IF(G238="IV",$K238-SUM(H$8:H237),IF(G238="V",1-SUM(H$8:H237)," ")))))</f>
        <v xml:space="preserve"> </v>
      </c>
      <c r="I238" s="54"/>
      <c r="L238" s="9" t="str">
        <f t="shared" si="69"/>
        <v xml:space="preserve"> </v>
      </c>
      <c r="P238" s="3" t="str">
        <f>IF(O238="Plus",$K238,IF(O238="Basis",$K238-SUM(P$8:P237),IF(O238="Breedte",$K238-SUM(P$8:P237),IF(O237="Breedte",1-SUM(P$8:P237)," "))))</f>
        <v xml:space="preserve"> </v>
      </c>
      <c r="Q238" s="57" t="str">
        <f t="shared" si="85"/>
        <v/>
      </c>
    </row>
    <row r="239" spans="1:36" ht="12" customHeight="1" x14ac:dyDescent="0.15">
      <c r="A239" s="5">
        <f t="shared" si="66"/>
        <v>0</v>
      </c>
      <c r="B239" s="5">
        <f t="shared" si="67"/>
        <v>0</v>
      </c>
      <c r="F239" s="242">
        <f>VLOOKUP(C239,Blad1!$A:$E,5,0)</f>
        <v>110</v>
      </c>
      <c r="G239" s="67" t="str">
        <f t="shared" si="84"/>
        <v/>
      </c>
      <c r="H239" s="4" t="str">
        <f>IF(G239="I",$K239,IF(G239="II",$K239-SUM(H$8:H238),IF(G239="III",$K239-SUM(H$8:H238),IF(G239="IV",$K239-SUM(H$8:H238),IF(G239="V",1-SUM(H$8:H238)," ")))))</f>
        <v xml:space="preserve"> </v>
      </c>
      <c r="I239" s="54"/>
      <c r="L239" s="9" t="str">
        <f t="shared" si="69"/>
        <v xml:space="preserve"> </v>
      </c>
      <c r="P239" s="3" t="str">
        <f>IF(O239="Plus",$K239,IF(O239="Basis",$K239-SUM(P$8:P238),IF(O239="Breedte",$K239-SUM(P$8:P238),IF(O238="Breedte",1-SUM(P$8:P238)," "))))</f>
        <v xml:space="preserve"> </v>
      </c>
      <c r="Q239" s="57" t="str">
        <f t="shared" si="85"/>
        <v/>
      </c>
    </row>
    <row r="240" spans="1:36" ht="12" customHeight="1" x14ac:dyDescent="0.15">
      <c r="A240" s="5">
        <f t="shared" si="66"/>
        <v>0</v>
      </c>
      <c r="B240" s="5">
        <f t="shared" si="67"/>
        <v>0</v>
      </c>
      <c r="F240" s="242">
        <f>VLOOKUP(C240,Blad1!$A:$E,5,0)</f>
        <v>110</v>
      </c>
      <c r="G240" s="67" t="str">
        <f t="shared" ref="G240:G247" si="86">IF(C240=205,"I",IF(C240=189,"II",IF(C240=175,"III",IF(C240=159,"IV",IF(C240=50,"V","")))))</f>
        <v/>
      </c>
      <c r="H240" s="4" t="str">
        <f>IF(G240="I",$K240,IF(G240="II",$K240-SUM(H$8:H239),IF(G240="III",$K240-SUM(H$8:H239),IF(G240="IV",$K240-SUM(H$8:H239),IF(G240="V",1-SUM(H$8:H239)," ")))))</f>
        <v xml:space="preserve"> </v>
      </c>
      <c r="I240" s="54"/>
      <c r="L240" s="9" t="str">
        <f t="shared" si="69"/>
        <v xml:space="preserve"> </v>
      </c>
      <c r="P240" s="3" t="str">
        <f>IF(O240="Plus",$K240,IF(O240="Basis",$K240-SUM(P$8:P239),IF(O240="Breedte",$K240-SUM(P$8:P239),IF(O239="Breedte",1-SUM(P$8:P239)," "))))</f>
        <v xml:space="preserve"> </v>
      </c>
      <c r="Q240" s="57" t="str">
        <f t="shared" si="85"/>
        <v/>
      </c>
    </row>
    <row r="241" spans="1:17" ht="12" customHeight="1" x14ac:dyDescent="0.15">
      <c r="A241" s="5">
        <f t="shared" si="66"/>
        <v>0</v>
      </c>
      <c r="B241" s="5">
        <f t="shared" si="67"/>
        <v>0</v>
      </c>
      <c r="F241" s="242">
        <f>VLOOKUP(C241,Blad1!$A:$E,5,0)</f>
        <v>110</v>
      </c>
      <c r="G241" s="67" t="str">
        <f t="shared" si="86"/>
        <v/>
      </c>
      <c r="H241" s="4" t="str">
        <f>IF(G241="I",$K241,IF(G241="II",$K241-SUM(H$8:H240),IF(G241="III",$K241-SUM(H$8:H240),IF(G241="IV",$K241-SUM(H$8:H240),IF(G241="V",1-SUM(H$8:H240)," ")))))</f>
        <v xml:space="preserve"> </v>
      </c>
      <c r="I241" s="54"/>
      <c r="L241" s="9" t="str">
        <f t="shared" si="69"/>
        <v xml:space="preserve"> </v>
      </c>
      <c r="P241" s="3" t="str">
        <f>IF(O241="Plus",$K241,IF(O241="Basis",$K241-SUM(P$8:P240),IF(O241="Breedte",$K241-SUM(P$8:P240),IF(O240="Breedte",1-SUM(P$8:P240)," "))))</f>
        <v xml:space="preserve"> </v>
      </c>
      <c r="Q241" s="57" t="str">
        <f t="shared" si="85"/>
        <v/>
      </c>
    </row>
    <row r="242" spans="1:17" ht="12" customHeight="1" x14ac:dyDescent="0.15">
      <c r="A242" s="5">
        <f t="shared" si="66"/>
        <v>0</v>
      </c>
      <c r="B242" s="5">
        <f t="shared" si="67"/>
        <v>0</v>
      </c>
      <c r="F242" s="242">
        <f>VLOOKUP(C242,Blad1!$A:$E,5,0)</f>
        <v>110</v>
      </c>
      <c r="G242" s="67" t="str">
        <f t="shared" si="86"/>
        <v/>
      </c>
      <c r="H242" s="4" t="str">
        <f>IF(G242="I",$K242,IF(G242="II",$K242-SUM(H$8:H241),IF(G242="III",$K242-SUM(H$8:H241),IF(G242="IV",$K242-SUM(H$8:H241),IF(G242="V",1-SUM(H$8:H241)," ")))))</f>
        <v xml:space="preserve"> </v>
      </c>
      <c r="I242" s="54"/>
      <c r="L242" s="9" t="str">
        <f t="shared" si="69"/>
        <v xml:space="preserve"> </v>
      </c>
      <c r="P242" s="3" t="str">
        <f>IF(O242="Plus",$K242,IF(O242="Basis",$K242-SUM(P$8:P241),IF(O242="Breedte",$K242-SUM(P$8:P241),IF(O241="Breedte",1-SUM(P$8:P241)," "))))</f>
        <v xml:space="preserve"> </v>
      </c>
      <c r="Q242" s="57" t="str">
        <f t="shared" si="85"/>
        <v/>
      </c>
    </row>
    <row r="243" spans="1:17" ht="12" customHeight="1" x14ac:dyDescent="0.15">
      <c r="A243" s="5">
        <f t="shared" si="66"/>
        <v>0</v>
      </c>
      <c r="B243" s="5">
        <f t="shared" si="67"/>
        <v>0</v>
      </c>
      <c r="F243" s="242">
        <f>VLOOKUP(C243,Blad1!$A:$E,5,0)</f>
        <v>110</v>
      </c>
      <c r="G243" s="67" t="str">
        <f t="shared" si="86"/>
        <v/>
      </c>
      <c r="I243" s="54"/>
      <c r="P243" s="3" t="str">
        <f>IF(O243="Plus",$K243,IF(O243="Basis",$K243-SUM(P$8:P242),IF(O243="Breedte",$K243-SUM(P$8:P242),IF(O242="Breedte",1-SUM(P$8:P242)," "))))</f>
        <v xml:space="preserve"> </v>
      </c>
      <c r="Q243" s="57" t="str">
        <f t="shared" si="85"/>
        <v/>
      </c>
    </row>
    <row r="244" spans="1:17" ht="12" customHeight="1" x14ac:dyDescent="0.15">
      <c r="A244" s="5">
        <f t="shared" si="66"/>
        <v>0</v>
      </c>
      <c r="B244" s="5">
        <f t="shared" si="67"/>
        <v>0</v>
      </c>
      <c r="F244" s="242">
        <f>VLOOKUP(C244,Blad1!$A:$E,5,0)</f>
        <v>110</v>
      </c>
      <c r="G244" s="67" t="str">
        <f t="shared" si="86"/>
        <v/>
      </c>
      <c r="I244" s="54"/>
      <c r="P244" s="3" t="str">
        <f>IF(O244="Plus",$K244,IF(O244="Basis",$K244-SUM(P$8:P243),IF(O244="Breedte",$K244-SUM(P$8:P243),IF(O243="Breedte",1-SUM(P$8:P243)," "))))</f>
        <v xml:space="preserve"> </v>
      </c>
      <c r="Q244" s="57" t="str">
        <f t="shared" si="85"/>
        <v/>
      </c>
    </row>
    <row r="245" spans="1:17" ht="12" customHeight="1" x14ac:dyDescent="0.15">
      <c r="A245" s="5">
        <f t="shared" si="66"/>
        <v>0</v>
      </c>
      <c r="B245" s="5">
        <f t="shared" si="67"/>
        <v>0</v>
      </c>
      <c r="F245" s="242">
        <f>VLOOKUP(C245,Blad1!$A:$E,5,0)</f>
        <v>110</v>
      </c>
      <c r="G245" s="67" t="str">
        <f t="shared" si="86"/>
        <v/>
      </c>
      <c r="I245" s="54"/>
      <c r="P245" s="3" t="str">
        <f>IF(O245="Plus",$K245,IF(O245="Basis",$K245-SUM(P$8:P244),IF(O245="Breedte",$K245-SUM(P$8:P244),IF(O244="Breedte",1-SUM(P$8:P244)," "))))</f>
        <v xml:space="preserve"> </v>
      </c>
      <c r="Q245" s="57" t="str">
        <f t="shared" si="85"/>
        <v/>
      </c>
    </row>
    <row r="246" spans="1:17" ht="12" customHeight="1" x14ac:dyDescent="0.15">
      <c r="A246" s="5">
        <f t="shared" si="66"/>
        <v>0</v>
      </c>
      <c r="B246" s="5">
        <f t="shared" si="67"/>
        <v>0</v>
      </c>
      <c r="F246" s="242">
        <f>VLOOKUP(C246,Blad1!$A:$E,5,0)</f>
        <v>110</v>
      </c>
      <c r="G246" s="67" t="str">
        <f t="shared" si="86"/>
        <v/>
      </c>
      <c r="I246" s="54"/>
      <c r="P246" s="3" t="str">
        <f>IF(O246="Plus",$K246,IF(O246="Basis",$K246-SUM(P$8:P245),IF(O246="Breedte",$K246-SUM(P$8:P245),IF(O245="Breedte",1-SUM(P$8:P245)," "))))</f>
        <v xml:space="preserve"> </v>
      </c>
      <c r="Q246" s="57" t="str">
        <f t="shared" si="85"/>
        <v/>
      </c>
    </row>
    <row r="247" spans="1:17" ht="12" customHeight="1" x14ac:dyDescent="0.15">
      <c r="A247" s="5">
        <f t="shared" si="66"/>
        <v>0</v>
      </c>
      <c r="B247" s="5">
        <f t="shared" si="67"/>
        <v>0</v>
      </c>
      <c r="F247" s="242">
        <f>VLOOKUP(C247,Blad1!$A:$E,5,0)</f>
        <v>110</v>
      </c>
      <c r="G247" s="67" t="str">
        <f t="shared" si="86"/>
        <v/>
      </c>
      <c r="I247" s="54"/>
      <c r="P247" s="3" t="str">
        <f>IF(O247="Plus",$K247,IF(O247="Basis",$K247-SUM(P$8:P246),IF(O247="Breedte",$K247-SUM(P$8:P246),IF(O246="Breedte",1-SUM(P$8:P246)," "))))</f>
        <v xml:space="preserve"> </v>
      </c>
      <c r="Q247" s="57" t="str">
        <f t="shared" si="85"/>
        <v/>
      </c>
    </row>
    <row r="248" spans="1:17" ht="12" customHeight="1" x14ac:dyDescent="0.15">
      <c r="A248" s="5">
        <f t="shared" si="66"/>
        <v>0</v>
      </c>
      <c r="B248" s="5">
        <f t="shared" si="67"/>
        <v>0</v>
      </c>
      <c r="F248" s="242">
        <f>VLOOKUP(C248,Blad1!$A:$E,5,0)</f>
        <v>110</v>
      </c>
      <c r="I248" s="54"/>
      <c r="P248" s="3" t="str">
        <f>IF(O248="Plus",$K248,IF(O248="Basis",$K248-SUM(P$8:P247),IF(O248="Breedte",$K248-SUM(P$8:P247),IF(O247="Breedte",1-SUM(P$8:P247)," "))))</f>
        <v xml:space="preserve"> </v>
      </c>
      <c r="Q248" s="57" t="str">
        <f t="shared" si="85"/>
        <v/>
      </c>
    </row>
    <row r="249" spans="1:17" ht="12" customHeight="1" x14ac:dyDescent="0.15">
      <c r="A249" s="5">
        <f t="shared" si="66"/>
        <v>0</v>
      </c>
      <c r="B249" s="5">
        <f t="shared" si="67"/>
        <v>0</v>
      </c>
      <c r="F249" s="242">
        <f>VLOOKUP(C249,Blad1!$A:$E,5,0)</f>
        <v>110</v>
      </c>
      <c r="I249" s="54"/>
      <c r="P249" s="3" t="str">
        <f>IF(O249="Plus",$K249,IF(O249="Basis",$K249-SUM(P$8:P248),IF(O249="Breedte",$K249-SUM(P$8:P248),IF(O248="Breedte",1-SUM(P$8:P248)," "))))</f>
        <v xml:space="preserve"> </v>
      </c>
      <c r="Q249" s="57" t="str">
        <f t="shared" si="85"/>
        <v/>
      </c>
    </row>
    <row r="250" spans="1:17" ht="12" customHeight="1" x14ac:dyDescent="0.15">
      <c r="A250" s="5">
        <f t="shared" si="66"/>
        <v>0</v>
      </c>
      <c r="B250" s="5">
        <f t="shared" si="67"/>
        <v>0</v>
      </c>
      <c r="F250" s="242">
        <f>VLOOKUP(C250,Blad1!$A:$E,5,0)</f>
        <v>110</v>
      </c>
      <c r="I250" s="54"/>
      <c r="P250" s="3" t="str">
        <f>IF(O250="Plus",$K250,IF(O250="Basis",$K250-SUM(P$8:P249),IF(O250="Breedte",$K250-SUM(P$8:P249),IF(O249="Breedte",1-SUM(P$8:P249)," "))))</f>
        <v xml:space="preserve"> </v>
      </c>
      <c r="Q250" s="57" t="str">
        <f t="shared" si="85"/>
        <v/>
      </c>
    </row>
    <row r="251" spans="1:17" ht="12" customHeight="1" x14ac:dyDescent="0.15">
      <c r="A251" s="5">
        <f t="shared" ref="A251:A267" si="87">IF(I251="A",25,IF(I251="B",50,IF(I251="C",75,IF(I251="D",90,IF(I251="E",100,0)))))</f>
        <v>0</v>
      </c>
      <c r="B251" s="5">
        <f t="shared" ref="B251:B272" si="88">IF(G251="I",20,IF(G251="II",40,IF(G251="III",60,IF(G251="IV",80,IF(G251="V",100,0)))))</f>
        <v>0</v>
      </c>
      <c r="F251" s="242">
        <f>VLOOKUP(C251,Blad1!$A:$E,5,0)</f>
        <v>110</v>
      </c>
      <c r="I251" s="54"/>
      <c r="P251" s="3" t="str">
        <f>IF(O251="Plus",$K251,IF(O251="Basis",$K251-SUM(P$8:P250),IF(O251="Breedte",$K251-SUM(P$8:P250),IF(O250="Breedte",1-SUM(P$8:P250)," "))))</f>
        <v xml:space="preserve"> </v>
      </c>
      <c r="Q251" s="57" t="str">
        <f t="shared" si="85"/>
        <v/>
      </c>
    </row>
    <row r="252" spans="1:17" ht="12" customHeight="1" x14ac:dyDescent="0.15">
      <c r="A252" s="5">
        <f t="shared" si="87"/>
        <v>0</v>
      </c>
      <c r="B252" s="5">
        <f t="shared" si="88"/>
        <v>0</v>
      </c>
      <c r="F252" s="242">
        <f>VLOOKUP(C252,Blad1!$A:$E,5,0)</f>
        <v>110</v>
      </c>
      <c r="I252" s="54"/>
      <c r="P252" s="3" t="str">
        <f>IF(O252="Plus",$K252,IF(O252="Basis",$K252-SUM(P$8:P251),IF(O252="Breedte",$K252-SUM(P$8:P251),IF(O251="Breedte",1-SUM(P$8:P251)," "))))</f>
        <v xml:space="preserve"> </v>
      </c>
      <c r="Q252" s="57" t="str">
        <f t="shared" si="85"/>
        <v/>
      </c>
    </row>
    <row r="253" spans="1:17" ht="12" customHeight="1" x14ac:dyDescent="0.15">
      <c r="A253" s="5">
        <f t="shared" si="87"/>
        <v>0</v>
      </c>
      <c r="B253" s="5">
        <f t="shared" si="88"/>
        <v>0</v>
      </c>
      <c r="F253" s="242">
        <f>VLOOKUP(C253,Blad1!$A:$E,5,0)</f>
        <v>110</v>
      </c>
      <c r="I253" s="54"/>
      <c r="P253" s="3" t="str">
        <f>IF(O253="Plus",$K253,IF(O253="Basis",$K253-SUM(P$8:P252),IF(O253="Breedte",$K253-SUM(P$8:P252),IF(O252="Breedte",1-SUM(P$8:P252)," "))))</f>
        <v xml:space="preserve"> </v>
      </c>
      <c r="Q253" s="57" t="str">
        <f t="shared" si="85"/>
        <v/>
      </c>
    </row>
    <row r="254" spans="1:17" ht="12" customHeight="1" x14ac:dyDescent="0.15">
      <c r="A254" s="5">
        <f t="shared" si="87"/>
        <v>0</v>
      </c>
      <c r="B254" s="5">
        <f t="shared" si="88"/>
        <v>0</v>
      </c>
      <c r="F254" s="242">
        <f>VLOOKUP(C254,Blad1!$A:$E,5,0)</f>
        <v>110</v>
      </c>
      <c r="I254" s="54"/>
      <c r="P254" s="3" t="str">
        <f>IF(O254="Plus",$K254,IF(O254="Basis",$K254-SUM(P$8:P253),IF(O254="Breedte",$K254-SUM(P$8:P253),IF(O253="Breedte",1-SUM(P$8:P253)," "))))</f>
        <v xml:space="preserve"> </v>
      </c>
      <c r="Q254" s="57" t="str">
        <f t="shared" si="85"/>
        <v/>
      </c>
    </row>
    <row r="255" spans="1:17" ht="12" customHeight="1" x14ac:dyDescent="0.15">
      <c r="A255" s="5">
        <f t="shared" si="87"/>
        <v>0</v>
      </c>
      <c r="B255" s="5">
        <f t="shared" si="88"/>
        <v>0</v>
      </c>
      <c r="F255" s="242">
        <f>VLOOKUP(C255,Blad1!$A:$E,5,0)</f>
        <v>110</v>
      </c>
      <c r="I255" s="54"/>
      <c r="P255" s="3" t="str">
        <f>IF(O255="Plus",$K255,IF(O255="Basis",$K255-SUM(P$8:P254),IF(O255="Breedte",$K255-SUM(P$8:P254),IF(O254="Breedte",1-SUM(P$8:P254)," "))))</f>
        <v xml:space="preserve"> </v>
      </c>
      <c r="Q255" s="57" t="str">
        <f t="shared" si="85"/>
        <v/>
      </c>
    </row>
    <row r="256" spans="1:17" ht="12" customHeight="1" x14ac:dyDescent="0.15">
      <c r="A256" s="5">
        <f t="shared" si="87"/>
        <v>0</v>
      </c>
      <c r="B256" s="5">
        <f t="shared" si="88"/>
        <v>0</v>
      </c>
      <c r="F256" s="242">
        <f>VLOOKUP(C256,Blad1!$A:$E,5,0)</f>
        <v>110</v>
      </c>
      <c r="I256" s="54"/>
      <c r="P256" s="3" t="str">
        <f>IF(O256="Plus",$K256,IF(O256="Basis",$K256-SUM(P$8:P255),IF(O256="Breedte",$K256-SUM(P$8:P255),IF(O255="Breedte",1-SUM(P$8:P255)," "))))</f>
        <v xml:space="preserve"> </v>
      </c>
      <c r="Q256" s="57" t="str">
        <f t="shared" si="85"/>
        <v/>
      </c>
    </row>
    <row r="257" spans="1:17" ht="12" customHeight="1" x14ac:dyDescent="0.15">
      <c r="A257" s="5">
        <f t="shared" si="87"/>
        <v>0</v>
      </c>
      <c r="B257" s="5">
        <f t="shared" si="88"/>
        <v>0</v>
      </c>
      <c r="F257" s="151">
        <f>VLOOKUP(C257,Blad1!$A:$E,5,0)</f>
        <v>110</v>
      </c>
      <c r="I257" s="54"/>
      <c r="P257" s="3" t="str">
        <f>IF(O257="Plus",$K257,IF(O257="Basis",$K257-SUM(P$8:P256),IF(O257="Breedte",$K257-SUM(P$8:P256),IF(O256="Breedte",1-SUM(P$8:P256)," "))))</f>
        <v xml:space="preserve"> </v>
      </c>
      <c r="Q257" s="57" t="str">
        <f t="shared" si="85"/>
        <v/>
      </c>
    </row>
    <row r="258" spans="1:17" ht="12" customHeight="1" x14ac:dyDescent="0.15">
      <c r="A258" s="5">
        <f t="shared" si="87"/>
        <v>0</v>
      </c>
      <c r="B258" s="5">
        <f t="shared" si="88"/>
        <v>0</v>
      </c>
      <c r="F258" s="151">
        <f>VLOOKUP(C258,Blad1!$A:$E,5,0)</f>
        <v>110</v>
      </c>
      <c r="I258" s="54"/>
      <c r="P258" s="3" t="str">
        <f>IF(O258="Plus",$K258,IF(O258="Basis",$K258-SUM(P$8:P257),IF(O258="Breedte",$K258-SUM(P$8:P257),IF(O257="Breedte",1-SUM(P$8:P257)," "))))</f>
        <v xml:space="preserve"> </v>
      </c>
      <c r="Q258" s="57" t="str">
        <f t="shared" si="85"/>
        <v/>
      </c>
    </row>
    <row r="259" spans="1:17" ht="12" customHeight="1" x14ac:dyDescent="0.15">
      <c r="A259" s="5">
        <f t="shared" si="87"/>
        <v>0</v>
      </c>
      <c r="B259" s="5">
        <f t="shared" si="88"/>
        <v>0</v>
      </c>
      <c r="F259" s="151">
        <f>VLOOKUP(C259,Blad1!$A:$E,5,0)</f>
        <v>110</v>
      </c>
      <c r="I259" s="54"/>
      <c r="P259" s="3" t="str">
        <f>IF(O259="Plus",$K259,IF(O259="Basis",$K259-SUM(P$8:P258),IF(O259="Breedte",$K259-SUM(P$8:P258),IF(O258="Breedte",1-SUM(P$8:P258)," "))))</f>
        <v xml:space="preserve"> </v>
      </c>
      <c r="Q259" s="57" t="str">
        <f t="shared" si="85"/>
        <v/>
      </c>
    </row>
    <row r="260" spans="1:17" ht="12" customHeight="1" x14ac:dyDescent="0.15">
      <c r="A260" s="5">
        <f t="shared" si="87"/>
        <v>0</v>
      </c>
      <c r="B260" s="5">
        <f t="shared" si="88"/>
        <v>0</v>
      </c>
      <c r="F260" s="151">
        <f>VLOOKUP(C260,Blad1!$A:$E,5,0)</f>
        <v>110</v>
      </c>
      <c r="I260" s="54"/>
      <c r="P260" s="3" t="str">
        <f>IF(O260="Plus",$K260,IF(O260="Basis",$K260-SUM(P$8:P259),IF(O260="Breedte",$K260-SUM(P$8:P259),IF(O259="Breedte",1-SUM(P$8:P259)," "))))</f>
        <v xml:space="preserve"> </v>
      </c>
      <c r="Q260" s="57" t="str">
        <f t="shared" si="85"/>
        <v/>
      </c>
    </row>
    <row r="261" spans="1:17" ht="12" customHeight="1" x14ac:dyDescent="0.15">
      <c r="A261" s="5">
        <f t="shared" si="87"/>
        <v>0</v>
      </c>
      <c r="B261" s="5">
        <f t="shared" si="88"/>
        <v>0</v>
      </c>
      <c r="F261" s="151">
        <f>VLOOKUP(C261,Blad1!$A:$E,5,0)</f>
        <v>110</v>
      </c>
      <c r="I261" s="54"/>
      <c r="P261" s="3" t="str">
        <f>IF(O261="Plus",$K261,IF(O261="Basis",$K261-SUM(P$8:P260),IF(O261="Breedte",$K261-SUM(P$8:P260),IF(O260="Breedte",1-SUM(P$8:P260)," "))))</f>
        <v xml:space="preserve"> </v>
      </c>
      <c r="Q261" s="57" t="str">
        <f t="shared" si="85"/>
        <v/>
      </c>
    </row>
    <row r="262" spans="1:17" ht="12" customHeight="1" x14ac:dyDescent="0.15">
      <c r="A262" s="5">
        <f t="shared" si="87"/>
        <v>0</v>
      </c>
      <c r="B262" s="5">
        <f t="shared" si="88"/>
        <v>0</v>
      </c>
      <c r="F262" s="151">
        <f>VLOOKUP(C262,Blad1!$A:$E,5,0)</f>
        <v>110</v>
      </c>
      <c r="I262" s="54"/>
      <c r="P262" s="3" t="str">
        <f>IF(O262="Plus",$K262,IF(O262="Basis",$K262-SUM(P$8:P261),IF(O262="Breedte",$K262-SUM(P$8:P261),IF(O261="Breedte",1-SUM(P$8:P261)," "))))</f>
        <v xml:space="preserve"> </v>
      </c>
      <c r="Q262" s="57" t="str">
        <f t="shared" si="85"/>
        <v/>
      </c>
    </row>
    <row r="263" spans="1:17" ht="12" customHeight="1" x14ac:dyDescent="0.15">
      <c r="A263" s="5">
        <f t="shared" si="87"/>
        <v>0</v>
      </c>
      <c r="B263" s="5">
        <f t="shared" si="88"/>
        <v>0</v>
      </c>
      <c r="F263" s="151">
        <f>VLOOKUP(C263,Blad1!$A:$E,5,0)</f>
        <v>110</v>
      </c>
      <c r="I263" s="54"/>
      <c r="P263" s="3" t="str">
        <f>IF(O263="Plus",$K263,IF(O263="Basis",$K263-SUM(P$8:P262),IF(O263="Breedte",$K263-SUM(P$8:P262),IF(O262="Breedte",1-SUM(P$8:P262)," "))))</f>
        <v xml:space="preserve"> </v>
      </c>
      <c r="Q263" s="57" t="str">
        <f t="shared" si="85"/>
        <v/>
      </c>
    </row>
    <row r="264" spans="1:17" ht="12" customHeight="1" x14ac:dyDescent="0.15">
      <c r="A264" s="5">
        <f t="shared" si="87"/>
        <v>0</v>
      </c>
      <c r="B264" s="5">
        <f t="shared" si="88"/>
        <v>0</v>
      </c>
      <c r="F264" s="179"/>
      <c r="I264" s="54"/>
      <c r="P264" s="3" t="str">
        <f>IF(O264="Plus",$K264,IF(O264="Basis",$K264-SUM(P$8:P263),IF(O264="Breedte",$K264-SUM(P$8:P263),IF(O263="Breedte",1-SUM(P$8:P263)," "))))</f>
        <v xml:space="preserve"> </v>
      </c>
      <c r="Q264" s="57" t="str">
        <f t="shared" si="85"/>
        <v/>
      </c>
    </row>
    <row r="265" spans="1:17" ht="12" customHeight="1" x14ac:dyDescent="0.15">
      <c r="A265" s="5">
        <f t="shared" si="87"/>
        <v>0</v>
      </c>
      <c r="B265" s="5">
        <f t="shared" si="88"/>
        <v>0</v>
      </c>
      <c r="F265" s="179"/>
      <c r="P265" s="3" t="str">
        <f>IF(O265="Plus",$K265,IF(O265="Basis",$K265-SUM(P$8:P264),IF(O265="Breedte",$K265-SUM(P$8:P264),IF(O264="Breedte",1-SUM(P$8:P264)," "))))</f>
        <v xml:space="preserve"> </v>
      </c>
      <c r="Q265" s="57" t="str">
        <f t="shared" ref="Q265:Q276" si="89">IF(L264="plus",IF(E265=0,"",CONCATENATE(E265,", ")),IF(L264="basis",IF(E265=0,"",CONCATENATE(E265,", ")),CONCATENATE(Q264,IF(E265=0,"",CONCATENATE(E265,", ")))))</f>
        <v/>
      </c>
    </row>
    <row r="266" spans="1:17" ht="12" customHeight="1" x14ac:dyDescent="0.15">
      <c r="A266" s="5">
        <f t="shared" si="87"/>
        <v>0</v>
      </c>
      <c r="B266" s="5">
        <f t="shared" si="88"/>
        <v>0</v>
      </c>
      <c r="F266" s="179"/>
      <c r="P266" s="3" t="str">
        <f>IF(O266="Plus",$K266,IF(O266="Basis",$K266-SUM(P$8:P265),IF(O266="Breedte",$K266-SUM(P$8:P265),IF(O265="Breedte",1-SUM(P$8:P265)," "))))</f>
        <v xml:space="preserve"> </v>
      </c>
      <c r="Q266" s="57" t="str">
        <f t="shared" si="89"/>
        <v/>
      </c>
    </row>
    <row r="267" spans="1:17" ht="12" customHeight="1" x14ac:dyDescent="0.15">
      <c r="A267" s="5">
        <f t="shared" si="87"/>
        <v>0</v>
      </c>
      <c r="B267" s="5">
        <f t="shared" si="88"/>
        <v>0</v>
      </c>
      <c r="F267" s="179"/>
      <c r="P267" s="3" t="str">
        <f>IF(O267="Plus",$K267,IF(O267="Basis",$K267-SUM(P$8:P266),IF(O267="Breedte",$K267-SUM(P$8:P266),IF(O266="Breedte",1-SUM(P$8:P266)," "))))</f>
        <v xml:space="preserve"> </v>
      </c>
      <c r="Q267" s="57" t="str">
        <f t="shared" si="89"/>
        <v/>
      </c>
    </row>
    <row r="268" spans="1:17" ht="12" customHeight="1" x14ac:dyDescent="0.15">
      <c r="A268" s="5">
        <f>IF(I268="A",25,IF(I268="B",50,IF(I268="C",75,IF(I268="D",90,0))))</f>
        <v>0</v>
      </c>
      <c r="B268" s="5">
        <f t="shared" si="88"/>
        <v>0</v>
      </c>
      <c r="F268" s="179"/>
      <c r="P268" s="3" t="str">
        <f>IF(O268="Plus",$K268,IF(O268="Basis",$K268-SUM(P$8:P267),IF(O268="Breedte",$K268-SUM(P$8:P267),IF(O267="Breedte",1-SUM(P$8:P267)," "))))</f>
        <v xml:space="preserve"> </v>
      </c>
      <c r="Q268" s="57" t="str">
        <f t="shared" si="89"/>
        <v/>
      </c>
    </row>
    <row r="269" spans="1:17" ht="12" customHeight="1" x14ac:dyDescent="0.15">
      <c r="A269" s="5">
        <f>IF(I269="A",25,IF(I269="B",50,IF(I269="C",75,IF(I269="D",90,0))))</f>
        <v>0</v>
      </c>
      <c r="B269" s="5">
        <f t="shared" si="88"/>
        <v>0</v>
      </c>
      <c r="F269" s="179"/>
      <c r="P269" s="3" t="str">
        <f>IF(O269="Plus",$K269,IF(O269="Basis",$K269-SUM(P$8:P268),IF(O269="Breedte",$K269-SUM(P$8:P268),IF(O268="Breedte",1-SUM(P$8:P268)," "))))</f>
        <v xml:space="preserve"> </v>
      </c>
      <c r="Q269" s="57" t="str">
        <f t="shared" si="89"/>
        <v/>
      </c>
    </row>
    <row r="270" spans="1:17" ht="12" customHeight="1" x14ac:dyDescent="0.15">
      <c r="A270" s="5">
        <f>IF(I270="A",25,IF(I270="B",50,IF(I270="C",75,IF(I270="D",90,0))))</f>
        <v>0</v>
      </c>
      <c r="B270" s="5">
        <f t="shared" si="88"/>
        <v>0</v>
      </c>
      <c r="F270" s="179"/>
      <c r="P270" s="3" t="str">
        <f>IF(O270="Plus",$K270,IF(O270="Basis",$K270-SUM(P$8:P269),IF(O270="Breedte",$K270-SUM(P$8:P269),IF(O269="Breedte",1-SUM(P$8:P269)," "))))</f>
        <v xml:space="preserve"> </v>
      </c>
      <c r="Q270" s="57" t="str">
        <f t="shared" si="89"/>
        <v/>
      </c>
    </row>
    <row r="271" spans="1:17" ht="12" customHeight="1" x14ac:dyDescent="0.15">
      <c r="A271" s="5">
        <f>IF(I271="A",25,IF(I271="B",50,IF(I271="C",75,IF(I271="D",90,0))))</f>
        <v>0</v>
      </c>
      <c r="B271" s="5">
        <f t="shared" si="88"/>
        <v>0</v>
      </c>
      <c r="F271" s="179"/>
      <c r="P271" s="3" t="str">
        <f>IF(O271="Plus",$K271,IF(O271="Basis",$K271-SUM(P$8:P270),IF(O271="Breedte",$K271-SUM(P$8:P270),IF(O270="Breedte",1-SUM(P$8:P270)," "))))</f>
        <v xml:space="preserve"> </v>
      </c>
      <c r="Q271" s="57" t="str">
        <f t="shared" si="89"/>
        <v/>
      </c>
    </row>
    <row r="272" spans="1:17" ht="12" customHeight="1" x14ac:dyDescent="0.15">
      <c r="A272" s="5">
        <f>IF(I272="A",25,IF(I272="B",50,IF(I272="C",75,IF(I272="D",90,0))))</f>
        <v>0</v>
      </c>
      <c r="B272" s="5">
        <f t="shared" si="88"/>
        <v>0</v>
      </c>
      <c r="F272" s="179"/>
      <c r="Q272" s="57" t="str">
        <f t="shared" si="89"/>
        <v/>
      </c>
    </row>
    <row r="273" spans="6:17" ht="12" customHeight="1" x14ac:dyDescent="0.15">
      <c r="F273" s="179"/>
      <c r="Q273" s="57" t="str">
        <f t="shared" si="89"/>
        <v/>
      </c>
    </row>
    <row r="274" spans="6:17" ht="12" customHeight="1" x14ac:dyDescent="0.15">
      <c r="F274" s="179"/>
      <c r="Q274" s="57" t="str">
        <f t="shared" si="89"/>
        <v/>
      </c>
    </row>
    <row r="275" spans="6:17" ht="12" customHeight="1" x14ac:dyDescent="0.15">
      <c r="Q275" s="57" t="str">
        <f t="shared" si="89"/>
        <v/>
      </c>
    </row>
    <row r="276" spans="6:17" ht="12" customHeight="1" x14ac:dyDescent="0.15">
      <c r="Q276" s="57" t="str">
        <f t="shared" si="89"/>
        <v/>
      </c>
    </row>
  </sheetData>
  <sheetProtection sheet="1" objects="1" scenarios="1" selectLockedCells="1"/>
  <mergeCells count="5">
    <mergeCell ref="AQ37:BB37"/>
    <mergeCell ref="C1:N1"/>
    <mergeCell ref="C2:N2"/>
    <mergeCell ref="AQ33:BB33"/>
    <mergeCell ref="AQ35:BB35"/>
  </mergeCells>
  <conditionalFormatting sqref="AT10:AV15 AZ15:BB15">
    <cfRule type="cellIs" dxfId="1254" priority="128" stopIfTrue="1" operator="lessThanOrEqual">
      <formula>0</formula>
    </cfRule>
  </conditionalFormatting>
  <conditionalFormatting sqref="AT18:AV22">
    <cfRule type="cellIs" dxfId="1253" priority="127" stopIfTrue="1" operator="lessThanOrEqual">
      <formula>0</formula>
    </cfRule>
  </conditionalFormatting>
  <conditionalFormatting sqref="AW18:AZ22">
    <cfRule type="cellIs" dxfId="1252" priority="126" stopIfTrue="1" operator="lessThanOrEqual">
      <formula>0</formula>
    </cfRule>
  </conditionalFormatting>
  <conditionalFormatting sqref="K8:K65533">
    <cfRule type="expression" dxfId="1251" priority="123" stopIfTrue="1">
      <formula>OR($C8&lt;0,AND($C8=$Y8,$B8=$Y8))</formula>
    </cfRule>
    <cfRule type="expression" dxfId="1250" priority="124" stopIfTrue="1">
      <formula>SUM($U8:$X8)&gt;0</formula>
    </cfRule>
    <cfRule type="expression" dxfId="1249" priority="125" stopIfTrue="1">
      <formula>$D8=0</formula>
    </cfRule>
  </conditionalFormatting>
  <conditionalFormatting sqref="L8:M65533">
    <cfRule type="expression" dxfId="1248" priority="121" stopIfTrue="1">
      <formula>OR($C8&lt;0,AND($C8=$Y8,$B8=$Y8))</formula>
    </cfRule>
    <cfRule type="expression" dxfId="1247" priority="122" stopIfTrue="1">
      <formula>SUM($U8:$X8)&gt;1</formula>
    </cfRule>
  </conditionalFormatting>
  <conditionalFormatting sqref="D8:F65536">
    <cfRule type="expression" dxfId="1246" priority="120" stopIfTrue="1">
      <formula>OR($C8&lt;0,AND($C8=$Y8,$B8=$Y8))</formula>
    </cfRule>
  </conditionalFormatting>
  <conditionalFormatting sqref="B8:B65536">
    <cfRule type="expression" dxfId="1245" priority="117" stopIfTrue="1">
      <formula>OR($C8&lt;0,AND($C8=$Y8,$B8=$Y8))</formula>
    </cfRule>
    <cfRule type="expression" dxfId="1244" priority="118" stopIfTrue="1">
      <formula>$B8&gt;0</formula>
    </cfRule>
    <cfRule type="cellIs" dxfId="1243" priority="119" stopIfTrue="1" operator="equal">
      <formula>0</formula>
    </cfRule>
  </conditionalFormatting>
  <conditionalFormatting sqref="K65535:K65536">
    <cfRule type="expression" dxfId="1242" priority="114" stopIfTrue="1">
      <formula>OR($C65535&lt;0,AND($C65535=$Y65535,$B65535=$Y65535))</formula>
    </cfRule>
    <cfRule type="expression" dxfId="1241" priority="115" stopIfTrue="1">
      <formula>SUM($U65535:$X65537)&gt;0</formula>
    </cfRule>
    <cfRule type="expression" dxfId="1240" priority="116" stopIfTrue="1">
      <formula>$D65535=0</formula>
    </cfRule>
  </conditionalFormatting>
  <conditionalFormatting sqref="K65534">
    <cfRule type="expression" dxfId="1239" priority="111" stopIfTrue="1">
      <formula>OR($C65534&lt;0,AND($C65534=$Y65534,$B65534=$Y65534))</formula>
    </cfRule>
    <cfRule type="expression" dxfId="1238" priority="112" stopIfTrue="1">
      <formula>SUM($U65534:$X65536)&gt;0</formula>
    </cfRule>
    <cfRule type="expression" dxfId="1237" priority="113" stopIfTrue="1">
      <formula>$D65534=0</formula>
    </cfRule>
  </conditionalFormatting>
  <conditionalFormatting sqref="L65535:M65536">
    <cfRule type="expression" dxfId="1236" priority="109" stopIfTrue="1">
      <formula>OR($C65535&lt;0,AND($C65535=$Y65535,$B65535=$Y65535))</formula>
    </cfRule>
    <cfRule type="expression" dxfId="1235" priority="110" stopIfTrue="1">
      <formula>SUM($U65535:$X65537)&gt;1</formula>
    </cfRule>
  </conditionalFormatting>
  <conditionalFormatting sqref="L65534:M65534">
    <cfRule type="expression" dxfId="1234" priority="107" stopIfTrue="1">
      <formula>OR($C65534&lt;0,AND($C65534=$Y65534,$B65534=$Y65534))</formula>
    </cfRule>
    <cfRule type="expression" dxfId="1233" priority="108" stopIfTrue="1">
      <formula>SUM($U65534:$X65536)&gt;1</formula>
    </cfRule>
  </conditionalFormatting>
  <conditionalFormatting sqref="N8:P65536">
    <cfRule type="expression" dxfId="1232" priority="105" stopIfTrue="1">
      <formula>OR($C8&lt;0,AND($C8=$Y8,$B8=$Y8))</formula>
    </cfRule>
    <cfRule type="expression" dxfId="1231" priority="106" stopIfTrue="1">
      <formula>OR($O8="Plus",$O8="Basis",$O8="Breedte")</formula>
    </cfRule>
  </conditionalFormatting>
  <conditionalFormatting sqref="A8:A272">
    <cfRule type="expression" dxfId="1230" priority="102" stopIfTrue="1">
      <formula>OR($C8&lt;0,AND($C8=$AJ8,$A8=$AJ8))</formula>
    </cfRule>
    <cfRule type="expression" dxfId="1229" priority="103" stopIfTrue="1">
      <formula>$A8&gt;0</formula>
    </cfRule>
    <cfRule type="cellIs" dxfId="1228" priority="104" stopIfTrue="1" operator="equal">
      <formula>0</formula>
    </cfRule>
  </conditionalFormatting>
  <conditionalFormatting sqref="C8:C65536 G8:H65536">
    <cfRule type="expression" dxfId="1227" priority="100" stopIfTrue="1">
      <formula>OR($C8&lt;0,AND($C8=$Y8,$B8=$Y8))</formula>
    </cfRule>
    <cfRule type="expression" dxfId="1226" priority="101" stopIfTrue="1">
      <formula>$B8&gt;0</formula>
    </cfRule>
  </conditionalFormatting>
  <conditionalFormatting sqref="I8:J65536">
    <cfRule type="expression" dxfId="1225" priority="98" stopIfTrue="1">
      <formula>OR($C8&lt;0,AND($C8=$AJ8,$A8=$AJ8))</formula>
    </cfRule>
    <cfRule type="expression" dxfId="1224" priority="99" stopIfTrue="1">
      <formula>$A8&gt;0</formula>
    </cfRule>
  </conditionalFormatting>
  <conditionalFormatting sqref="AR25">
    <cfRule type="cellIs" dxfId="1223" priority="97" operator="equal">
      <formula>0</formula>
    </cfRule>
  </conditionalFormatting>
  <conditionalFormatting sqref="AR27">
    <cfRule type="cellIs" dxfId="1222" priority="96" operator="equal">
      <formula>0</formula>
    </cfRule>
  </conditionalFormatting>
  <conditionalFormatting sqref="AR29">
    <cfRule type="cellIs" dxfId="1221" priority="95" operator="equal">
      <formula>0</formula>
    </cfRule>
  </conditionalFormatting>
  <conditionalFormatting sqref="AQ26">
    <cfRule type="containsErrors" dxfId="1220" priority="94">
      <formula>ISERROR(AQ26)</formula>
    </cfRule>
  </conditionalFormatting>
  <conditionalFormatting sqref="AQ28">
    <cfRule type="containsErrors" dxfId="1219" priority="93">
      <formula>ISERROR(AQ28)</formula>
    </cfRule>
  </conditionalFormatting>
  <conditionalFormatting sqref="AQ30">
    <cfRule type="containsErrors" dxfId="1218" priority="92">
      <formula>ISERROR(AQ30)</formula>
    </cfRule>
  </conditionalFormatting>
  <conditionalFormatting sqref="AR25">
    <cfRule type="cellIs" dxfId="1217" priority="91" operator="equal">
      <formula>0</formula>
    </cfRule>
  </conditionalFormatting>
  <conditionalFormatting sqref="AR27">
    <cfRule type="cellIs" dxfId="1216" priority="90" operator="equal">
      <formula>0</formula>
    </cfRule>
  </conditionalFormatting>
  <conditionalFormatting sqref="AR29">
    <cfRule type="cellIs" dxfId="1215" priority="89" operator="equal">
      <formula>0</formula>
    </cfRule>
  </conditionalFormatting>
  <conditionalFormatting sqref="AQ26">
    <cfRule type="containsErrors" dxfId="1214" priority="88">
      <formula>ISERROR(AQ26)</formula>
    </cfRule>
  </conditionalFormatting>
  <conditionalFormatting sqref="AQ28">
    <cfRule type="containsErrors" dxfId="1213" priority="87">
      <formula>ISERROR(AQ28)</formula>
    </cfRule>
  </conditionalFormatting>
  <conditionalFormatting sqref="AQ30">
    <cfRule type="containsErrors" dxfId="1212" priority="86">
      <formula>ISERROR(AQ30)</formula>
    </cfRule>
  </conditionalFormatting>
  <conditionalFormatting sqref="AR25">
    <cfRule type="cellIs" dxfId="1211" priority="85" operator="equal">
      <formula>0</formula>
    </cfRule>
  </conditionalFormatting>
  <conditionalFormatting sqref="AR27">
    <cfRule type="cellIs" dxfId="1210" priority="84" operator="equal">
      <formula>0</formula>
    </cfRule>
  </conditionalFormatting>
  <conditionalFormatting sqref="AR29">
    <cfRule type="cellIs" dxfId="1209" priority="83" operator="equal">
      <formula>0</formula>
    </cfRule>
  </conditionalFormatting>
  <conditionalFormatting sqref="AQ26">
    <cfRule type="containsErrors" dxfId="1208" priority="82">
      <formula>ISERROR(AQ26)</formula>
    </cfRule>
  </conditionalFormatting>
  <conditionalFormatting sqref="AQ28">
    <cfRule type="containsErrors" dxfId="1207" priority="81">
      <formula>ISERROR(AQ28)</formula>
    </cfRule>
  </conditionalFormatting>
  <conditionalFormatting sqref="AQ30">
    <cfRule type="containsErrors" dxfId="1206" priority="80">
      <formula>ISERROR(AQ30)</formula>
    </cfRule>
  </conditionalFormatting>
  <conditionalFormatting sqref="AR25">
    <cfRule type="cellIs" dxfId="1205" priority="79" operator="equal">
      <formula>0</formula>
    </cfRule>
  </conditionalFormatting>
  <conditionalFormatting sqref="AR27">
    <cfRule type="cellIs" dxfId="1204" priority="78" operator="equal">
      <formula>0</formula>
    </cfRule>
  </conditionalFormatting>
  <conditionalFormatting sqref="AR29">
    <cfRule type="cellIs" dxfId="1203" priority="77" operator="equal">
      <formula>0</formula>
    </cfRule>
  </conditionalFormatting>
  <conditionalFormatting sqref="AQ26">
    <cfRule type="containsErrors" dxfId="1202" priority="76">
      <formula>ISERROR(AQ26)</formula>
    </cfRule>
  </conditionalFormatting>
  <conditionalFormatting sqref="AQ28">
    <cfRule type="containsErrors" dxfId="1201" priority="75">
      <formula>ISERROR(AQ28)</formula>
    </cfRule>
  </conditionalFormatting>
  <conditionalFormatting sqref="AQ30">
    <cfRule type="containsErrors" dxfId="1200" priority="74">
      <formula>ISERROR(AQ30)</formula>
    </cfRule>
  </conditionalFormatting>
  <conditionalFormatting sqref="AR25">
    <cfRule type="cellIs" dxfId="1199" priority="73" operator="equal">
      <formula>0</formula>
    </cfRule>
  </conditionalFormatting>
  <conditionalFormatting sqref="AR27">
    <cfRule type="cellIs" dxfId="1198" priority="72" operator="equal">
      <formula>0</formula>
    </cfRule>
  </conditionalFormatting>
  <conditionalFormatting sqref="AR29">
    <cfRule type="cellIs" dxfId="1197" priority="71" operator="equal">
      <formula>0</formula>
    </cfRule>
  </conditionalFormatting>
  <conditionalFormatting sqref="AQ26">
    <cfRule type="containsErrors" dxfId="1196" priority="70">
      <formula>ISERROR(AQ26)</formula>
    </cfRule>
  </conditionalFormatting>
  <conditionalFormatting sqref="AQ28">
    <cfRule type="containsErrors" dxfId="1195" priority="69">
      <formula>ISERROR(AQ28)</formula>
    </cfRule>
  </conditionalFormatting>
  <conditionalFormatting sqref="AQ30">
    <cfRule type="containsErrors" dxfId="1194" priority="68">
      <formula>ISERROR(AQ30)</formula>
    </cfRule>
  </conditionalFormatting>
  <conditionalFormatting sqref="AR25">
    <cfRule type="cellIs" dxfId="1193" priority="67" operator="equal">
      <formula>0</formula>
    </cfRule>
  </conditionalFormatting>
  <conditionalFormatting sqref="AR27">
    <cfRule type="cellIs" dxfId="1192" priority="66" operator="equal">
      <formula>0</formula>
    </cfRule>
  </conditionalFormatting>
  <conditionalFormatting sqref="AR29">
    <cfRule type="cellIs" dxfId="1191" priority="65" operator="equal">
      <formula>0</formula>
    </cfRule>
  </conditionalFormatting>
  <conditionalFormatting sqref="AQ26">
    <cfRule type="containsErrors" dxfId="1190" priority="64">
      <formula>ISERROR(AQ26)</formula>
    </cfRule>
  </conditionalFormatting>
  <conditionalFormatting sqref="AQ28">
    <cfRule type="containsErrors" dxfId="1189" priority="63">
      <formula>ISERROR(AQ28)</formula>
    </cfRule>
  </conditionalFormatting>
  <conditionalFormatting sqref="AQ30">
    <cfRule type="containsErrors" dxfId="1188" priority="62">
      <formula>ISERROR(AQ30)</formula>
    </cfRule>
  </conditionalFormatting>
  <conditionalFormatting sqref="AR25">
    <cfRule type="cellIs" dxfId="1187" priority="61" operator="equal">
      <formula>0</formula>
    </cfRule>
  </conditionalFormatting>
  <conditionalFormatting sqref="AR27">
    <cfRule type="cellIs" dxfId="1186" priority="60" operator="equal">
      <formula>0</formula>
    </cfRule>
  </conditionalFormatting>
  <conditionalFormatting sqref="AR29">
    <cfRule type="cellIs" dxfId="1185" priority="59" operator="equal">
      <formula>0</formula>
    </cfRule>
  </conditionalFormatting>
  <conditionalFormatting sqref="AQ26">
    <cfRule type="containsErrors" dxfId="1184" priority="58">
      <formula>ISERROR(AQ26)</formula>
    </cfRule>
  </conditionalFormatting>
  <conditionalFormatting sqref="AQ28">
    <cfRule type="containsErrors" dxfId="1183" priority="57">
      <formula>ISERROR(AQ28)</formula>
    </cfRule>
  </conditionalFormatting>
  <conditionalFormatting sqref="AQ30">
    <cfRule type="containsErrors" dxfId="1182" priority="56">
      <formula>ISERROR(AQ30)</formula>
    </cfRule>
  </conditionalFormatting>
  <conditionalFormatting sqref="AR25">
    <cfRule type="cellIs" dxfId="1181" priority="55" operator="equal">
      <formula>0</formula>
    </cfRule>
  </conditionalFormatting>
  <conditionalFormatting sqref="AR27">
    <cfRule type="cellIs" dxfId="1180" priority="54" operator="equal">
      <formula>0</formula>
    </cfRule>
  </conditionalFormatting>
  <conditionalFormatting sqref="AR29">
    <cfRule type="cellIs" dxfId="1179" priority="53" operator="equal">
      <formula>0</formula>
    </cfRule>
  </conditionalFormatting>
  <conditionalFormatting sqref="AQ26">
    <cfRule type="containsErrors" dxfId="1178" priority="52">
      <formula>ISERROR(AQ26)</formula>
    </cfRule>
  </conditionalFormatting>
  <conditionalFormatting sqref="AQ28">
    <cfRule type="containsErrors" dxfId="1177" priority="51">
      <formula>ISERROR(AQ28)</formula>
    </cfRule>
  </conditionalFormatting>
  <conditionalFormatting sqref="AQ30">
    <cfRule type="containsErrors" dxfId="1176" priority="50">
      <formula>ISERROR(AQ30)</formula>
    </cfRule>
  </conditionalFormatting>
  <conditionalFormatting sqref="F8:F263">
    <cfRule type="expression" dxfId="1175" priority="49" stopIfTrue="1">
      <formula>OR($C8&lt;0,AND($C8=$Y8,$B8=$Y8))</formula>
    </cfRule>
  </conditionalFormatting>
  <conditionalFormatting sqref="F8:F263">
    <cfRule type="expression" dxfId="1174" priority="48" stopIfTrue="1">
      <formula>OR($C8&lt;0,AND($C8=$Z8,$B8=$Z8))</formula>
    </cfRule>
  </conditionalFormatting>
  <conditionalFormatting sqref="F8:F263">
    <cfRule type="expression" dxfId="1173" priority="46" stopIfTrue="1">
      <formula>OR($C8&lt;0,AND($C8=$AA8,$B8=$AA8))</formula>
    </cfRule>
  </conditionalFormatting>
  <conditionalFormatting sqref="F8:F263">
    <cfRule type="expression" dxfId="1172" priority="47">
      <formula>$D8=0</formula>
    </cfRule>
  </conditionalFormatting>
  <conditionalFormatting sqref="AT10:AV15 AZ15:BB15">
    <cfRule type="cellIs" dxfId="1171" priority="45" stopIfTrue="1" operator="lessThanOrEqual">
      <formula>0</formula>
    </cfRule>
  </conditionalFormatting>
  <conditionalFormatting sqref="AT18:AV22">
    <cfRule type="cellIs" dxfId="1170" priority="44" stopIfTrue="1" operator="lessThanOrEqual">
      <formula>0</formula>
    </cfRule>
  </conditionalFormatting>
  <conditionalFormatting sqref="AW18:AZ22">
    <cfRule type="cellIs" dxfId="1169" priority="43" stopIfTrue="1" operator="lessThanOrEqual">
      <formula>0</formula>
    </cfRule>
  </conditionalFormatting>
  <conditionalFormatting sqref="AR25">
    <cfRule type="cellIs" dxfId="1168" priority="42" operator="equal">
      <formula>0</formula>
    </cfRule>
  </conditionalFormatting>
  <conditionalFormatting sqref="AR27">
    <cfRule type="cellIs" dxfId="1167" priority="41" operator="equal">
      <formula>0</formula>
    </cfRule>
  </conditionalFormatting>
  <conditionalFormatting sqref="AR29">
    <cfRule type="cellIs" dxfId="1166" priority="40" operator="equal">
      <formula>0</formula>
    </cfRule>
  </conditionalFormatting>
  <conditionalFormatting sqref="AQ26">
    <cfRule type="containsErrors" dxfId="1165" priority="39">
      <formula>ISERROR(AQ26)</formula>
    </cfRule>
  </conditionalFormatting>
  <conditionalFormatting sqref="AQ28">
    <cfRule type="containsErrors" dxfId="1164" priority="38">
      <formula>ISERROR(AQ28)</formula>
    </cfRule>
  </conditionalFormatting>
  <conditionalFormatting sqref="AQ30">
    <cfRule type="containsErrors" dxfId="1163" priority="37">
      <formula>ISERROR(AQ30)</formula>
    </cfRule>
  </conditionalFormatting>
  <conditionalFormatting sqref="AR25">
    <cfRule type="cellIs" dxfId="1162" priority="36" operator="equal">
      <formula>0</formula>
    </cfRule>
  </conditionalFormatting>
  <conditionalFormatting sqref="AR27">
    <cfRule type="cellIs" dxfId="1161" priority="35" operator="equal">
      <formula>0</formula>
    </cfRule>
  </conditionalFormatting>
  <conditionalFormatting sqref="AR29">
    <cfRule type="cellIs" dxfId="1160" priority="34" operator="equal">
      <formula>0</formula>
    </cfRule>
  </conditionalFormatting>
  <conditionalFormatting sqref="AQ26">
    <cfRule type="containsErrors" dxfId="1159" priority="33">
      <formula>ISERROR(AQ26)</formula>
    </cfRule>
  </conditionalFormatting>
  <conditionalFormatting sqref="AQ28">
    <cfRule type="containsErrors" dxfId="1158" priority="32">
      <formula>ISERROR(AQ28)</formula>
    </cfRule>
  </conditionalFormatting>
  <conditionalFormatting sqref="AQ30">
    <cfRule type="containsErrors" dxfId="1157" priority="31">
      <formula>ISERROR(AQ30)</formula>
    </cfRule>
  </conditionalFormatting>
  <conditionalFormatting sqref="AR25">
    <cfRule type="cellIs" dxfId="1156" priority="30" operator="equal">
      <formula>0</formula>
    </cfRule>
  </conditionalFormatting>
  <conditionalFormatting sqref="AR27">
    <cfRule type="cellIs" dxfId="1155" priority="29" operator="equal">
      <formula>0</formula>
    </cfRule>
  </conditionalFormatting>
  <conditionalFormatting sqref="AR29">
    <cfRule type="cellIs" dxfId="1154" priority="28" operator="equal">
      <formula>0</formula>
    </cfRule>
  </conditionalFormatting>
  <conditionalFormatting sqref="AQ26">
    <cfRule type="containsErrors" dxfId="1153" priority="27">
      <formula>ISERROR(AQ26)</formula>
    </cfRule>
  </conditionalFormatting>
  <conditionalFormatting sqref="AQ28">
    <cfRule type="containsErrors" dxfId="1152" priority="26">
      <formula>ISERROR(AQ28)</formula>
    </cfRule>
  </conditionalFormatting>
  <conditionalFormatting sqref="AQ30">
    <cfRule type="containsErrors" dxfId="1151" priority="25">
      <formula>ISERROR(AQ30)</formula>
    </cfRule>
  </conditionalFormatting>
  <conditionalFormatting sqref="AR25">
    <cfRule type="cellIs" dxfId="1150" priority="24" operator="equal">
      <formula>0</formula>
    </cfRule>
  </conditionalFormatting>
  <conditionalFormatting sqref="AR27">
    <cfRule type="cellIs" dxfId="1149" priority="23" operator="equal">
      <formula>0</formula>
    </cfRule>
  </conditionalFormatting>
  <conditionalFormatting sqref="AR29">
    <cfRule type="cellIs" dxfId="1148" priority="22" operator="equal">
      <formula>0</formula>
    </cfRule>
  </conditionalFormatting>
  <conditionalFormatting sqref="AQ26">
    <cfRule type="containsErrors" dxfId="1147" priority="21">
      <formula>ISERROR(AQ26)</formula>
    </cfRule>
  </conditionalFormatting>
  <conditionalFormatting sqref="AQ28">
    <cfRule type="containsErrors" dxfId="1146" priority="20">
      <formula>ISERROR(AQ28)</formula>
    </cfRule>
  </conditionalFormatting>
  <conditionalFormatting sqref="AQ30">
    <cfRule type="containsErrors" dxfId="1145" priority="19">
      <formula>ISERROR(AQ30)</formula>
    </cfRule>
  </conditionalFormatting>
  <conditionalFormatting sqref="AR25">
    <cfRule type="cellIs" dxfId="1144" priority="18" operator="equal">
      <formula>0</formula>
    </cfRule>
  </conditionalFormatting>
  <conditionalFormatting sqref="AR27">
    <cfRule type="cellIs" dxfId="1143" priority="17" operator="equal">
      <formula>0</formula>
    </cfRule>
  </conditionalFormatting>
  <conditionalFormatting sqref="AR29">
    <cfRule type="cellIs" dxfId="1142" priority="16" operator="equal">
      <formula>0</formula>
    </cfRule>
  </conditionalFormatting>
  <conditionalFormatting sqref="AQ26">
    <cfRule type="containsErrors" dxfId="1141" priority="15">
      <formula>ISERROR(AQ26)</formula>
    </cfRule>
  </conditionalFormatting>
  <conditionalFormatting sqref="AQ28">
    <cfRule type="containsErrors" dxfId="1140" priority="14">
      <formula>ISERROR(AQ28)</formula>
    </cfRule>
  </conditionalFormatting>
  <conditionalFormatting sqref="AQ30">
    <cfRule type="containsErrors" dxfId="1139" priority="13">
      <formula>ISERROR(AQ30)</formula>
    </cfRule>
  </conditionalFormatting>
  <conditionalFormatting sqref="AR25">
    <cfRule type="cellIs" dxfId="1138" priority="12" operator="equal">
      <formula>0</formula>
    </cfRule>
  </conditionalFormatting>
  <conditionalFormatting sqref="AR27">
    <cfRule type="cellIs" dxfId="1137" priority="11" operator="equal">
      <formula>0</formula>
    </cfRule>
  </conditionalFormatting>
  <conditionalFormatting sqref="AR29">
    <cfRule type="cellIs" dxfId="1136" priority="10" operator="equal">
      <formula>0</formula>
    </cfRule>
  </conditionalFormatting>
  <conditionalFormatting sqref="AQ26">
    <cfRule type="containsErrors" dxfId="1135" priority="9">
      <formula>ISERROR(AQ26)</formula>
    </cfRule>
  </conditionalFormatting>
  <conditionalFormatting sqref="AQ28">
    <cfRule type="containsErrors" dxfId="1134" priority="8">
      <formula>ISERROR(AQ28)</formula>
    </cfRule>
  </conditionalFormatting>
  <conditionalFormatting sqref="AQ30">
    <cfRule type="containsErrors" dxfId="1133" priority="7">
      <formula>ISERROR(AQ30)</formula>
    </cfRule>
  </conditionalFormatting>
  <conditionalFormatting sqref="AT10:AV15 AZ15:BB15">
    <cfRule type="cellIs" dxfId="1132" priority="6" stopIfTrue="1" operator="lessThanOrEqual">
      <formula>0</formula>
    </cfRule>
  </conditionalFormatting>
  <conditionalFormatting sqref="AT18:AV22 AT26:AV30">
    <cfRule type="cellIs" dxfId="1131" priority="5" stopIfTrue="1" operator="lessThanOrEqual">
      <formula>0</formula>
    </cfRule>
  </conditionalFormatting>
  <conditionalFormatting sqref="AY26:BB30 AY18:BB22">
    <cfRule type="cellIs" dxfId="1130" priority="4" stopIfTrue="1" operator="lessThanOrEqual">
      <formula>0</formula>
    </cfRule>
  </conditionalFormatting>
  <conditionalFormatting sqref="AR32 AR34 AR36">
    <cfRule type="cellIs" dxfId="1129" priority="3" operator="equal">
      <formula>0</formula>
    </cfRule>
  </conditionalFormatting>
  <conditionalFormatting sqref="AQ33 AQ35 AQ37">
    <cfRule type="containsErrors" dxfId="1128" priority="2">
      <formula>ISERROR(AQ33)</formula>
    </cfRule>
  </conditionalFormatting>
  <conditionalFormatting sqref="D30:D70">
    <cfRule type="expression" dxfId="1127" priority="1" stopIfTrue="1">
      <formula>OR($C30&lt;0,AND($C30=$Y30,$B30=$Y30))</formula>
    </cfRule>
  </conditionalFormatting>
  <pageMargins left="0.75" right="0.71" top="1" bottom="1" header="0.5" footer="0.5"/>
  <pageSetup paperSize="9" orientation="portrait" horizontalDpi="1200" verticalDpi="1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81"/>
  <sheetViews>
    <sheetView workbookViewId="0">
      <pane xSplit="5" ySplit="7" topLeftCell="F8" activePane="bottomRight" state="frozen"/>
      <selection activeCell="N40" sqref="N40"/>
      <selection pane="topRight" activeCell="N40" sqref="N40"/>
      <selection pane="bottomLeft" activeCell="N40" sqref="N40"/>
      <selection pane="bottomRight" activeCell="O8" sqref="O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style="58" customWidth="1"/>
    <col min="18" max="18" width="9.140625" style="58" hidden="1" customWidth="1"/>
    <col min="19" max="38" width="9.140625" style="12" hidden="1" customWidth="1"/>
    <col min="39" max="39" width="9" style="12" hidden="1" customWidth="1"/>
    <col min="40" max="41" width="9.140625" style="12" hidden="1" customWidth="1"/>
    <col min="42" max="42" width="0" hidden="1" customWidth="1"/>
    <col min="43" max="44" width="8.28515625" customWidth="1"/>
    <col min="45" max="45" width="7.28515625" customWidth="1"/>
    <col min="46" max="46" width="7.140625" customWidth="1"/>
    <col min="47" max="47" width="7.7109375" customWidth="1"/>
    <col min="48" max="48" width="8.28515625" customWidth="1"/>
    <col min="49" max="49" width="5.7109375" customWidth="1"/>
    <col min="50" max="50" width="8.28515625" customWidth="1"/>
    <col min="51" max="51" width="8.140625" customWidth="1"/>
    <col min="52" max="52" width="7.7109375" customWidth="1"/>
    <col min="53" max="53" width="7.42578125" customWidth="1"/>
    <col min="55" max="55" width="1" customWidth="1"/>
  </cols>
  <sheetData>
    <row r="1" spans="1:54" ht="18" customHeight="1" x14ac:dyDescent="0.2">
      <c r="B1" s="8" t="s">
        <v>2</v>
      </c>
      <c r="C1" s="246" t="s">
        <v>51</v>
      </c>
      <c r="D1" s="247"/>
      <c r="E1" s="247"/>
      <c r="F1" s="247"/>
      <c r="G1" s="247"/>
      <c r="H1" s="247"/>
      <c r="I1" s="247"/>
      <c r="J1" s="247"/>
      <c r="K1" s="247"/>
      <c r="L1" s="247"/>
      <c r="M1" s="247"/>
      <c r="N1" s="248"/>
      <c r="O1" s="16"/>
      <c r="P1" s="7"/>
      <c r="Q1" s="58" t="s">
        <v>21</v>
      </c>
    </row>
    <row r="2" spans="1:54" ht="18" customHeight="1" x14ac:dyDescent="0.2">
      <c r="B2" s="8" t="s">
        <v>3</v>
      </c>
      <c r="C2" s="246" t="s">
        <v>37</v>
      </c>
      <c r="D2" s="247"/>
      <c r="E2" s="247"/>
      <c r="F2" s="247"/>
      <c r="G2" s="247"/>
      <c r="H2" s="247"/>
      <c r="I2" s="247"/>
      <c r="J2" s="247"/>
      <c r="K2" s="247"/>
      <c r="L2" s="247"/>
      <c r="M2" s="247"/>
      <c r="N2" s="248"/>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2</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0</v>
      </c>
      <c r="AG4" s="12">
        <f>COUNTIF(L:L,"Basis")</f>
        <v>0</v>
      </c>
      <c r="AH4" s="12">
        <f>COUNTIF(O:O,"Basis")</f>
        <v>0</v>
      </c>
    </row>
    <row r="5" spans="1:54" ht="12" customHeight="1" x14ac:dyDescent="0.15">
      <c r="B5" s="8" t="s">
        <v>5</v>
      </c>
      <c r="C5" s="69">
        <v>105</v>
      </c>
      <c r="D5" s="13"/>
      <c r="E5" s="13"/>
      <c r="F5" s="13"/>
      <c r="G5" s="16"/>
      <c r="H5" s="7"/>
      <c r="I5" s="41"/>
      <c r="J5" s="42"/>
      <c r="K5" s="7"/>
      <c r="L5" s="6"/>
      <c r="M5" s="7"/>
      <c r="N5" s="7"/>
      <c r="O5" s="16"/>
      <c r="P5" s="7"/>
      <c r="U5" s="12">
        <f>COUNTIF(G:G,"V")</f>
        <v>1</v>
      </c>
      <c r="V5" s="12">
        <f>COUNTIF(L:L,"Breedte")</f>
        <v>0</v>
      </c>
      <c r="W5" s="12">
        <f>COUNTIF(O:O,"Breedte")</f>
        <v>0</v>
      </c>
      <c r="AF5" s="12">
        <f>COUNTIF(I:I,"D")</f>
        <v>1</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41</v>
      </c>
      <c r="F7" s="24"/>
      <c r="G7" s="24" t="s">
        <v>32</v>
      </c>
      <c r="H7" s="25" t="s">
        <v>11</v>
      </c>
      <c r="I7" s="24" t="s">
        <v>33</v>
      </c>
      <c r="J7" s="25" t="s">
        <v>11</v>
      </c>
      <c r="K7" s="25" t="s">
        <v>12</v>
      </c>
      <c r="L7" s="23" t="s">
        <v>13</v>
      </c>
      <c r="M7" s="25" t="s">
        <v>14</v>
      </c>
      <c r="N7" s="25" t="s">
        <v>15</v>
      </c>
      <c r="O7" s="24" t="s">
        <v>34</v>
      </c>
      <c r="P7" s="25" t="s">
        <v>16</v>
      </c>
      <c r="Y7" s="12">
        <v>1</v>
      </c>
      <c r="Z7" s="12">
        <v>1</v>
      </c>
      <c r="AA7" s="12">
        <v>1</v>
      </c>
      <c r="AB7" s="12">
        <v>1</v>
      </c>
      <c r="AJ7" s="12">
        <v>1</v>
      </c>
      <c r="AK7" s="12">
        <v>1</v>
      </c>
      <c r="AL7" s="12">
        <v>1</v>
      </c>
      <c r="AM7" s="12">
        <v>1</v>
      </c>
      <c r="AQ7" s="93" t="s">
        <v>76</v>
      </c>
    </row>
    <row r="8" spans="1:54" ht="12" customHeight="1" thickTop="1" x14ac:dyDescent="0.25">
      <c r="A8" s="5">
        <f>IF(I8="A",25,IF(I8="B",25,IF(I8="C",25,IF(I8="D",15,IF(I8="E",10,0)))))</f>
        <v>0</v>
      </c>
      <c r="B8" s="5">
        <f>IF(G8="I",20,IF(G8="II",20,IF(G8="III",20,IF(G8="IV",20,IF(G8="V",20,0)))))</f>
        <v>0</v>
      </c>
      <c r="C8" s="14">
        <f>C5</f>
        <v>105</v>
      </c>
      <c r="F8" s="242">
        <f>VLOOKUP(C8,Blad1!$A:$F,6,0)</f>
        <v>230</v>
      </c>
      <c r="G8" s="67" t="str">
        <f>IF(C8=84,"I",IF(C8=77,"II",IF(C8=70,"III",IF(C8=62,"IV",IF(C8=0,"V","")))))</f>
        <v/>
      </c>
      <c r="H8" s="4" t="str">
        <f>IF(G8="I",$K8,IF(G8="II",$K8-SUM(H7:H$8),IF(G8="III",$K8-SUM(H7:H$8),IF(G8="IV",$K8-SUM(H7:H$8),IF(G8="V",1-SUM(H7:H$8)," ")))))</f>
        <v xml:space="preserve"> </v>
      </c>
      <c r="I8" s="68" t="str">
        <f>IF(C8=79,"A",IF(C8=69,"B",IF(C8=60,"C",IF(C8=51,"D",IF(C8=0,"E","")))))</f>
        <v/>
      </c>
      <c r="J8" s="43" t="str">
        <f>IF(I8="A",$K8,IF(I8="B",$K8-SUM(J7:J$8),IF(I8="C",$K8-SUM(J7:J$8),IF(I8="D",$K8-SUM(J7:J$8),IF(I8="E",1-SUM(J7:J$8)," ")))))</f>
        <v xml:space="preserve"> </v>
      </c>
      <c r="K8" s="1">
        <f>IF(C$4=0,0,(SUM(D$8:D8)/C$4))</f>
        <v>0</v>
      </c>
      <c r="L8" s="9" t="str">
        <f t="shared" ref="L8:L72" si="0">IF(U8=2,"Plus",IF(W8=2,"Basis",IF(X8=2,"Breedte"," ")))</f>
        <v xml:space="preserve"> </v>
      </c>
      <c r="M8" s="2" t="str">
        <f>IF(U8=2,K8,IF(W8=2,K8-SUM(M7:M$8),IF(X8=2,K8-SUM(M7:M$8),IF(X7=2,1-SUM(M7:M$8)," "))))</f>
        <v xml:space="preserve"> </v>
      </c>
      <c r="N8" s="1" t="str">
        <f>IF(OR(O8="Plus",O8="Basis",O8="Breedte"),K8," ")</f>
        <v xml:space="preserve"> </v>
      </c>
      <c r="P8" s="3" t="str">
        <f>IF(O8="Plus",$K8,IF(O8="Basis",$K8-SUM(P7:P$8),IF(O8="Breedte",$K8-SUM(P7:P$8),IF(O7="Breedte",1-SUM(P7:P$8)," "))))</f>
        <v xml:space="preserve"> </v>
      </c>
      <c r="Q8" s="59" t="str">
        <f>CONCATENATE(IF(E8=0,"",CONCATENATE(E8,"; ")))</f>
        <v/>
      </c>
      <c r="R8" s="180">
        <f>F8</f>
        <v>230</v>
      </c>
      <c r="S8" s="12">
        <f>C8</f>
        <v>105</v>
      </c>
      <c r="T8" s="18">
        <f>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IF(D8=0,1,ABS(K8-0.2))</f>
        <v>1</v>
      </c>
      <c r="Z8" s="12">
        <f>IF(D8=0,1,ABS(K8-0.5))</f>
        <v>1</v>
      </c>
      <c r="AA8" s="12">
        <f>IF(D8=0,1,ABS(K8-0.8))</f>
        <v>1</v>
      </c>
      <c r="AB8" s="12">
        <f>IF(D8=0,1,ABS(K8-1))</f>
        <v>1</v>
      </c>
      <c r="AD8" s="12">
        <f>S8</f>
        <v>105</v>
      </c>
      <c r="AE8" s="18">
        <f>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IF(AE8=0,1,ABS(AH8-0.25))</f>
        <v>1</v>
      </c>
      <c r="AK8" s="12">
        <f>IF(T8=0,1,ABS(W8-0.5))</f>
        <v>1</v>
      </c>
      <c r="AL8" s="12">
        <f>IF(T8=0,1,ABS(W8-0.75))</f>
        <v>1</v>
      </c>
      <c r="AM8" s="12">
        <f>IF(T8=0,1,ABS(W8-0.9))</f>
        <v>1</v>
      </c>
      <c r="AQ8" s="27" t="s">
        <v>6</v>
      </c>
      <c r="AR8" s="28"/>
      <c r="AS8" s="28" t="s">
        <v>7</v>
      </c>
      <c r="AT8" s="28"/>
      <c r="AU8" s="28"/>
      <c r="AV8" s="28"/>
      <c r="AW8" s="45"/>
    </row>
    <row r="9" spans="1:54" ht="12" customHeight="1" x14ac:dyDescent="0.25">
      <c r="A9" s="5">
        <f t="shared" ref="A9:A72" si="1">IF(I9="A",25,IF(I9="B",25,IF(I9="C",25,IF(I9="D",15,IF(I9="E",10,0)))))</f>
        <v>0</v>
      </c>
      <c r="B9" s="5">
        <f t="shared" ref="B9:B72" si="2">IF(G9="I",20,IF(G9="II",20,IF(G9="III",20,IF(G9="IV",20,IF(G9="V",20,0)))))</f>
        <v>0</v>
      </c>
      <c r="C9" s="14">
        <f>C8-1</f>
        <v>104</v>
      </c>
      <c r="F9" s="242">
        <f>VLOOKUP(C9,Blad1!$A:$F,6,0)</f>
        <v>230</v>
      </c>
      <c r="G9" s="67" t="str">
        <f t="shared" ref="G9:G72" si="3">IF(C9=84,"I",IF(C9=77,"II",IF(C9=70,"III",IF(C9=62,"IV",IF(C9=0,"V","")))))</f>
        <v/>
      </c>
      <c r="H9" s="4" t="str">
        <f>IF(G9="I",$K9,IF(G9="II",$K9-SUM(H8:H$8),IF(G9="III",$K9-SUM(H8:H$8),IF(G9="IV",$K9-SUM(H8:H$8),IF(G9="V",1-SUM(H8:H$8)," ")))))</f>
        <v xml:space="preserve"> </v>
      </c>
      <c r="I9" s="68" t="str">
        <f t="shared" ref="I9:I72" si="4">IF(C9=79,"A",IF(C9=69,"B",IF(C9=60,"C",IF(C9=51,"D",IF(C9=0,"E","")))))</f>
        <v/>
      </c>
      <c r="J9" s="43" t="str">
        <f>IF(I9="A",$K9,IF(I9="B",$K9-SUM(J8:J$8),IF(I9="C",$K9-SUM(J8:J$8),IF(I9="D",$K9-SUM(J8:J$8),IF(I9="E",1-SUM(J8:J$8)," ")))))</f>
        <v xml:space="preserve"> </v>
      </c>
      <c r="K9" s="1">
        <f>IF(C$4=0,0,(SUM(D$8:D9)/C$4))</f>
        <v>0</v>
      </c>
      <c r="L9" s="9" t="str">
        <f t="shared" si="0"/>
        <v xml:space="preserve"> </v>
      </c>
      <c r="M9" s="2" t="str">
        <f>IF(U9=2,K9,IF(W9=2,K9-SUM(M8:M$8),IF(X9=2,K9-SUM(M8:M$8),IF(X8=2,1-SUM(M8:M$8)," "))))</f>
        <v xml:space="preserve"> </v>
      </c>
      <c r="N9" s="1" t="str">
        <f t="shared" ref="N9:N72" si="5">IF(OR(O9="Plus",O9="Basis",O9="Breedte"),K9," ")</f>
        <v xml:space="preserve"> </v>
      </c>
      <c r="P9" s="3" t="str">
        <f>IF(O9="Plus",$K9,IF(O9="Basis",$K9-SUM(P8:P$8),IF(O9="Breedte",$K9-SUM(P8:P$8),IF(O8="Breedte",1-SUM(P8:P$8)," "))))</f>
        <v xml:space="preserve"> </v>
      </c>
      <c r="Q9" s="57" t="str">
        <f t="shared" ref="Q9:Q72" si="6">IF(L8="plus",IF(E9=0,"",CONCATENATE(E9,", ")),IF(L8="basis",IF(E9=0,"",CONCATENATE(E9,", ")),CONCATENATE(Q8,IF(E9=0,"",CONCATENATE(E9,", ")))))</f>
        <v/>
      </c>
      <c r="R9" s="180">
        <f t="shared" ref="R9:R72" si="7">F9</f>
        <v>230</v>
      </c>
      <c r="S9" s="12">
        <f>C9</f>
        <v>104</v>
      </c>
      <c r="T9" s="18">
        <f t="shared" ref="T9:T72" si="8">K9</f>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ref="Y9:Y72" si="9">IF(D9=0,1,ABS(K9-0.2))</f>
        <v>1</v>
      </c>
      <c r="Z9" s="12">
        <f t="shared" ref="Z9:Z72" si="10">IF(D9=0,1,ABS(K9-0.5))</f>
        <v>1</v>
      </c>
      <c r="AA9" s="12">
        <f t="shared" ref="AA9:AA72" si="11">IF(D9=0,1,ABS(K9-0.8))</f>
        <v>1</v>
      </c>
      <c r="AB9" s="12">
        <f t="shared" ref="AB9:AB72" si="12">IF(D9=0,1,ABS(K9-1))</f>
        <v>1</v>
      </c>
      <c r="AD9" s="12">
        <f>S9</f>
        <v>104</v>
      </c>
      <c r="AE9" s="18">
        <f t="shared" ref="AE9:AE72" si="13">K9</f>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ref="AJ9:AJ72" si="14">IF(AE9=0,1,ABS(AH9-0.25))</f>
        <v>1</v>
      </c>
      <c r="AK9" s="12">
        <f>IF(T9=0,1,ABS(W9-0.5))</f>
        <v>1</v>
      </c>
      <c r="AL9" s="12">
        <f>IF(T9=0,1,ABS(W9-0.75))</f>
        <v>1</v>
      </c>
      <c r="AM9" s="12">
        <f>IF(T9=0,1,ABS(W9-0.9))</f>
        <v>1</v>
      </c>
      <c r="AQ9" s="30"/>
      <c r="AR9" s="31"/>
      <c r="AS9" s="32" t="s">
        <v>17</v>
      </c>
      <c r="AT9" s="32" t="s">
        <v>18</v>
      </c>
      <c r="AU9" s="32" t="s">
        <v>19</v>
      </c>
      <c r="AV9" s="32" t="s">
        <v>20</v>
      </c>
      <c r="AW9" s="45"/>
    </row>
    <row r="10" spans="1:54" ht="12" customHeight="1" x14ac:dyDescent="0.25">
      <c r="A10" s="5">
        <f t="shared" si="1"/>
        <v>0</v>
      </c>
      <c r="B10" s="5">
        <f t="shared" si="2"/>
        <v>0</v>
      </c>
      <c r="C10" s="14">
        <f t="shared" ref="C10:C73" si="15">C9-1</f>
        <v>103</v>
      </c>
      <c r="F10" s="242">
        <f>VLOOKUP(C10,Blad1!$A:$F,6,0)</f>
        <v>230</v>
      </c>
      <c r="G10" s="67" t="str">
        <f t="shared" si="3"/>
        <v/>
      </c>
      <c r="H10" s="4" t="str">
        <f>IF(G10="I",$K10,IF(G10="II",$K10-SUM(H$8:H9),IF(G10="III",$K10-SUM(H$8:H9),IF(G10="IV",$K10-SUM(H$8:H9),IF(G10="V",1-SUM(H$8:H9)," ")))))</f>
        <v xml:space="preserve"> </v>
      </c>
      <c r="I10" s="68" t="str">
        <f t="shared" si="4"/>
        <v/>
      </c>
      <c r="J10" s="43" t="str">
        <f>IF(I10="A",$K10,IF(I10="B",$K10-SUM(J$8:J9),IF(I10="C",$K10-SUM(J$8:J9),IF(I10="D",$K10-SUM(J$8:J9),IF(I10="E",1-SUM(J$8:J9)," ")))))</f>
        <v xml:space="preserve"> </v>
      </c>
      <c r="K10" s="1">
        <f>IF(C$4=0,0,(SUM(D$8:D10)/C$4))</f>
        <v>0</v>
      </c>
      <c r="L10" s="9" t="str">
        <f t="shared" si="0"/>
        <v xml:space="preserve"> </v>
      </c>
      <c r="M10" s="2" t="str">
        <f>IF(U10=2,K10,IF(W10=2,K10-SUM(M$8:M9),IF(X10=2,K10-SUM(M$8:M9),IF(X9=2,1-SUM(M$8:M9)," "))))</f>
        <v xml:space="preserve"> </v>
      </c>
      <c r="N10" s="1" t="str">
        <f t="shared" si="5"/>
        <v xml:space="preserve"> </v>
      </c>
      <c r="P10" s="3" t="str">
        <f>IF(O10="Plus",$K10,IF(O10="Basis",$K10-SUM(P$8:P9),IF(O10="Breedte",$K10-SUM(P$8:P9),IF(O9="Breedte",1-SUM(P$8:P9)," "))))</f>
        <v xml:space="preserve"> </v>
      </c>
      <c r="Q10" s="57" t="str">
        <f t="shared" si="6"/>
        <v/>
      </c>
      <c r="R10" s="180">
        <f t="shared" si="7"/>
        <v>230</v>
      </c>
      <c r="S10" s="12">
        <f t="shared" ref="S10:S73" si="16">C10</f>
        <v>103</v>
      </c>
      <c r="T10" s="18">
        <f t="shared" si="8"/>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9"/>
        <v>1</v>
      </c>
      <c r="Z10" s="12">
        <f t="shared" si="10"/>
        <v>1</v>
      </c>
      <c r="AA10" s="12">
        <f t="shared" si="11"/>
        <v>1</v>
      </c>
      <c r="AB10" s="12">
        <f t="shared" si="12"/>
        <v>1</v>
      </c>
      <c r="AD10" s="12">
        <f t="shared" ref="AD10:AD73" si="17">S10</f>
        <v>103</v>
      </c>
      <c r="AE10" s="18">
        <f t="shared" si="13"/>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4"/>
        <v>1</v>
      </c>
      <c r="AK10" s="12">
        <f t="shared" ref="AK10:AK73" si="18">IF(T10=0,1,ABS(W10-0.5))</f>
        <v>1</v>
      </c>
      <c r="AL10" s="12">
        <f t="shared" ref="AL10:AL73" si="19">IF(T10=0,1,ABS(W10-0.75))</f>
        <v>1</v>
      </c>
      <c r="AM10" s="12">
        <f t="shared" ref="AM10:AM73" si="20">IF(T10=0,1,ABS(W10-0.9))</f>
        <v>1</v>
      </c>
      <c r="AQ10" s="49" t="s">
        <v>26</v>
      </c>
      <c r="AR10" s="50">
        <v>0.2</v>
      </c>
      <c r="AS10" s="145">
        <f>IF($U3=0,0,VLOOKUP("I",$G:$S,13,FALSE))</f>
        <v>84</v>
      </c>
      <c r="AT10" s="145">
        <f>AU10*AT$14</f>
        <v>0</v>
      </c>
      <c r="AU10" s="146">
        <f>AV10</f>
        <v>0</v>
      </c>
      <c r="AV10" s="146">
        <f>IF($U3=0,0,VLOOKUP("I",$G:$S,5,FALSE))</f>
        <v>0</v>
      </c>
      <c r="AW10" s="45"/>
    </row>
    <row r="11" spans="1:54" ht="12" customHeight="1" x14ac:dyDescent="0.25">
      <c r="A11" s="5">
        <f t="shared" si="1"/>
        <v>0</v>
      </c>
      <c r="B11" s="5">
        <f t="shared" si="2"/>
        <v>0</v>
      </c>
      <c r="C11" s="14">
        <f t="shared" si="15"/>
        <v>102</v>
      </c>
      <c r="F11" s="242">
        <f>VLOOKUP(C11,Blad1!$A:$F,6,0)</f>
        <v>230</v>
      </c>
      <c r="G11" s="67" t="str">
        <f t="shared" si="3"/>
        <v/>
      </c>
      <c r="H11" s="4" t="str">
        <f>IF(G11="I",$K11,IF(G11="II",$K11-SUM(H$8:H10),IF(G11="III",$K11-SUM(H$8:H10),IF(G11="IV",$K11-SUM(H$8:H10),IF(G11="V",1-SUM(H$8:H10)," ")))))</f>
        <v xml:space="preserve"> </v>
      </c>
      <c r="I11" s="68" t="str">
        <f t="shared" si="4"/>
        <v/>
      </c>
      <c r="J11" s="43" t="str">
        <f>IF(I11="A",$K11,IF(I11="B",$K11-SUM(J$8:J10),IF(I11="C",$K11-SUM(J$8:J10),IF(I11="D",$K11-SUM(J$8:J10),IF(I11="E",1-SUM(J$8:J10)," ")))))</f>
        <v xml:space="preserve"> </v>
      </c>
      <c r="K11" s="1">
        <f>IF(C$4=0,0,(SUM(D$8:D11)/C$4))</f>
        <v>0</v>
      </c>
      <c r="L11" s="9" t="str">
        <f t="shared" si="0"/>
        <v xml:space="preserve"> </v>
      </c>
      <c r="M11" s="2" t="str">
        <f>IF(U11=2,K11,IF(W11=2,K11-SUM(M$8:M10),IF(X11=2,K11-SUM(M$8:M10),IF(X10=2,1-SUM(M$8:M10)," "))))</f>
        <v xml:space="preserve"> </v>
      </c>
      <c r="N11" s="1" t="str">
        <f t="shared" si="5"/>
        <v xml:space="preserve"> </v>
      </c>
      <c r="P11" s="3" t="str">
        <f>IF(O11="Plus",$K11,IF(O11="Basis",$K11-SUM(P$8:P10),IF(O11="Breedte",$K11-SUM(P$8:P10),IF(O10="Breedte",1-SUM(P$8:P10)," "))))</f>
        <v xml:space="preserve"> </v>
      </c>
      <c r="Q11" s="57" t="str">
        <f t="shared" si="6"/>
        <v/>
      </c>
      <c r="R11" s="180">
        <f t="shared" si="7"/>
        <v>230</v>
      </c>
      <c r="S11" s="12">
        <f t="shared" si="16"/>
        <v>102</v>
      </c>
      <c r="T11" s="18">
        <f t="shared" si="8"/>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9"/>
        <v>1</v>
      </c>
      <c r="Z11" s="12">
        <f t="shared" si="10"/>
        <v>1</v>
      </c>
      <c r="AA11" s="12">
        <f t="shared" si="11"/>
        <v>1</v>
      </c>
      <c r="AB11" s="12">
        <f t="shared" si="12"/>
        <v>1</v>
      </c>
      <c r="AD11" s="12">
        <f t="shared" si="17"/>
        <v>102</v>
      </c>
      <c r="AE11" s="18">
        <f t="shared" si="13"/>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4"/>
        <v>1</v>
      </c>
      <c r="AK11" s="12">
        <f t="shared" si="18"/>
        <v>1</v>
      </c>
      <c r="AL11" s="12">
        <f t="shared" si="19"/>
        <v>1</v>
      </c>
      <c r="AM11" s="12">
        <f t="shared" si="20"/>
        <v>1</v>
      </c>
      <c r="AQ11" s="49" t="s">
        <v>30</v>
      </c>
      <c r="AR11" s="50">
        <v>0.6</v>
      </c>
      <c r="AS11" s="145">
        <f>IF($U4=0,0,VLOOKUP("IV",$G:$S,13,FALSE))</f>
        <v>62</v>
      </c>
      <c r="AT11" s="145">
        <f>AU11*AT$14</f>
        <v>0</v>
      </c>
      <c r="AU11" s="146">
        <f>AV11-AV10</f>
        <v>0</v>
      </c>
      <c r="AV11" s="146">
        <f>IF($U4=0,0,VLOOKUP("IV",$G:$S,5,FALSE))</f>
        <v>0</v>
      </c>
      <c r="AW11" s="45"/>
    </row>
    <row r="12" spans="1:54" ht="12" customHeight="1" x14ac:dyDescent="0.25">
      <c r="A12" s="5">
        <f t="shared" si="1"/>
        <v>0</v>
      </c>
      <c r="B12" s="5">
        <f t="shared" si="2"/>
        <v>0</v>
      </c>
      <c r="C12" s="14">
        <f t="shared" si="15"/>
        <v>101</v>
      </c>
      <c r="F12" s="242">
        <f>VLOOKUP(C12,Blad1!$A:$F,6,0)</f>
        <v>230</v>
      </c>
      <c r="G12" s="67" t="str">
        <f t="shared" si="3"/>
        <v/>
      </c>
      <c r="H12" s="4" t="str">
        <f>IF(G12="I",$K12,IF(G12="II",$K12-SUM(H$8:H11),IF(G12="III",$K12-SUM(H$8:H11),IF(G12="IV",$K12-SUM(H$8:H11),IF(G12="V",1-SUM(H$8:H11)," ")))))</f>
        <v xml:space="preserve"> </v>
      </c>
      <c r="I12" s="68" t="str">
        <f t="shared" si="4"/>
        <v/>
      </c>
      <c r="J12" s="43" t="str">
        <f>IF(I12="A",$K12,IF(I12="B",$K12-SUM(J$8:J11),IF(I12="C",$K12-SUM(J$8:J11),IF(I12="D",$K12-SUM(J$8:J11),IF(I12="E",1-SUM(J$8:J11)," ")))))</f>
        <v xml:space="preserve"> </v>
      </c>
      <c r="K12" s="1">
        <f>IF(C$4=0,0,(SUM(D$8:D12)/C$4))</f>
        <v>0</v>
      </c>
      <c r="L12" s="9" t="str">
        <f t="shared" si="0"/>
        <v xml:space="preserve"> </v>
      </c>
      <c r="M12" s="2" t="str">
        <f>IF(U12=2,K12,IF(W12=2,K12-SUM(M$8:M11),IF(X12=2,K12-SUM(M$8:M11),IF(X11=2,1-SUM(M$8:M11)," "))))</f>
        <v xml:space="preserve"> </v>
      </c>
      <c r="N12" s="1" t="str">
        <f t="shared" si="5"/>
        <v xml:space="preserve"> </v>
      </c>
      <c r="P12" s="3" t="str">
        <f>IF(O12="Plus",$K12,IF(O12="Basis",$K12-SUM(P$8:P11),IF(O12="Breedte",$K12-SUM(P$8:P11),IF(O11="Breedte",1-SUM(P$8:P11)," "))))</f>
        <v xml:space="preserve"> </v>
      </c>
      <c r="Q12" s="57" t="str">
        <f t="shared" si="6"/>
        <v/>
      </c>
      <c r="R12" s="180">
        <f t="shared" si="7"/>
        <v>230</v>
      </c>
      <c r="S12" s="12">
        <f t="shared" si="16"/>
        <v>101</v>
      </c>
      <c r="T12" s="18">
        <f t="shared" si="8"/>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9"/>
        <v>1</v>
      </c>
      <c r="Z12" s="12">
        <f t="shared" si="10"/>
        <v>1</v>
      </c>
      <c r="AA12" s="12">
        <f t="shared" si="11"/>
        <v>1</v>
      </c>
      <c r="AB12" s="12">
        <f t="shared" si="12"/>
        <v>1</v>
      </c>
      <c r="AD12" s="12">
        <f t="shared" si="17"/>
        <v>101</v>
      </c>
      <c r="AE12" s="18">
        <f t="shared" si="13"/>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4"/>
        <v>1</v>
      </c>
      <c r="AK12" s="12">
        <f t="shared" si="18"/>
        <v>1</v>
      </c>
      <c r="AL12" s="12">
        <f t="shared" si="19"/>
        <v>1</v>
      </c>
      <c r="AM12" s="12">
        <f t="shared" si="20"/>
        <v>1</v>
      </c>
      <c r="AQ12" s="49" t="s">
        <v>29</v>
      </c>
      <c r="AR12" s="50">
        <v>0.2</v>
      </c>
      <c r="AS12" s="145">
        <f>IF($U5=0,0,VLOOKUP("V",$G:$S,13,FALSE))</f>
        <v>0</v>
      </c>
      <c r="AT12" s="145">
        <f>AU12*AT$14</f>
        <v>0</v>
      </c>
      <c r="AU12" s="146">
        <f>AV12-AV11</f>
        <v>0</v>
      </c>
      <c r="AV12" s="146">
        <f>IF($U5=0,0,VLOOKUP("V",$G:$S,5,FALSE))</f>
        <v>0</v>
      </c>
      <c r="AW12" s="45"/>
    </row>
    <row r="13" spans="1:54" ht="12" customHeight="1" x14ac:dyDescent="0.25">
      <c r="A13" s="5">
        <f t="shared" si="1"/>
        <v>0</v>
      </c>
      <c r="B13" s="5">
        <f t="shared" si="2"/>
        <v>0</v>
      </c>
      <c r="C13" s="14">
        <f t="shared" si="15"/>
        <v>100</v>
      </c>
      <c r="F13" s="242">
        <f>VLOOKUP(C13,Blad1!$A:$F,6,0)</f>
        <v>230</v>
      </c>
      <c r="G13" s="67" t="str">
        <f t="shared" si="3"/>
        <v/>
      </c>
      <c r="H13" s="4" t="str">
        <f>IF(G13="I",$K13,IF(G13="II",$K13-SUM(H$8:H12),IF(G13="III",$K13-SUM(H$8:H12),IF(G13="IV",$K13-SUM(H$8:H12),IF(G13="V",1-SUM(H$8:H12)," ")))))</f>
        <v xml:space="preserve"> </v>
      </c>
      <c r="I13" s="68" t="str">
        <f t="shared" si="4"/>
        <v/>
      </c>
      <c r="J13" s="43" t="str">
        <f>IF(I13="A",$K13,IF(I13="B",$K13-SUM(J$8:J12),IF(I13="C",$K13-SUM(J$8:J12),IF(I13="D",$K13-SUM(J$8:J12),IF(I13="E",1-SUM(J$8:J12)," ")))))</f>
        <v xml:space="preserve"> </v>
      </c>
      <c r="K13" s="1">
        <f>IF(C$4=0,0,(SUM(D$8:D13)/C$4))</f>
        <v>0</v>
      </c>
      <c r="L13" s="9" t="str">
        <f t="shared" si="0"/>
        <v xml:space="preserve"> </v>
      </c>
      <c r="M13" s="2" t="str">
        <f>IF(U13=2,K13,IF(W13=2,K13-SUM(M$8:M12),IF(X13=2,K13-SUM(M$8:M12),IF(X12=2,1-SUM(M$8:M12)," "))))</f>
        <v xml:space="preserve"> </v>
      </c>
      <c r="N13" s="1" t="str">
        <f t="shared" si="5"/>
        <v xml:space="preserve"> </v>
      </c>
      <c r="P13" s="3" t="str">
        <f>IF(O13="Plus",$K13,IF(O13="Basis",$K13-SUM(P$8:P12),IF(O13="Breedte",$K13-SUM(P$8:P12),IF(O12="Breedte",1-SUM(P$8:P12)," "))))</f>
        <v xml:space="preserve"> </v>
      </c>
      <c r="Q13" s="57" t="str">
        <f t="shared" si="6"/>
        <v/>
      </c>
      <c r="R13" s="180">
        <f t="shared" si="7"/>
        <v>230</v>
      </c>
      <c r="S13" s="12">
        <f t="shared" si="16"/>
        <v>100</v>
      </c>
      <c r="T13" s="18">
        <f t="shared" si="8"/>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9"/>
        <v>1</v>
      </c>
      <c r="Z13" s="12">
        <f t="shared" si="10"/>
        <v>1</v>
      </c>
      <c r="AA13" s="12">
        <f t="shared" si="11"/>
        <v>1</v>
      </c>
      <c r="AB13" s="12">
        <f t="shared" si="12"/>
        <v>1</v>
      </c>
      <c r="AD13" s="12">
        <f t="shared" si="17"/>
        <v>100</v>
      </c>
      <c r="AE13" s="18">
        <f t="shared" si="13"/>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4"/>
        <v>1</v>
      </c>
      <c r="AK13" s="12">
        <f t="shared" si="18"/>
        <v>1</v>
      </c>
      <c r="AL13" s="12">
        <f t="shared" si="19"/>
        <v>1</v>
      </c>
      <c r="AM13" s="12">
        <f t="shared" si="20"/>
        <v>1</v>
      </c>
      <c r="AQ13" s="49"/>
      <c r="AR13" s="50"/>
      <c r="AS13" s="145"/>
      <c r="AT13" s="145"/>
      <c r="AU13" s="146"/>
      <c r="AV13" s="146">
        <f>IF(SUM(AT10:AT12)&lt;AT14,1,0)</f>
        <v>0</v>
      </c>
      <c r="AW13" s="45"/>
    </row>
    <row r="14" spans="1:54" ht="12" customHeight="1" thickBot="1" x14ac:dyDescent="0.3">
      <c r="A14" s="5">
        <f t="shared" si="1"/>
        <v>0</v>
      </c>
      <c r="B14" s="5">
        <f t="shared" si="2"/>
        <v>0</v>
      </c>
      <c r="C14" s="14">
        <f t="shared" si="15"/>
        <v>99</v>
      </c>
      <c r="F14" s="242">
        <f>VLOOKUP(C14,Blad1!$A:$F,6,0)</f>
        <v>229</v>
      </c>
      <c r="G14" s="67" t="str">
        <f t="shared" si="3"/>
        <v/>
      </c>
      <c r="H14" s="4" t="str">
        <f>IF(G14="I",$K14,IF(G14="II",$K14-SUM(H$8:H13),IF(G14="III",$K14-SUM(H$8:H13),IF(G14="IV",$K14-SUM(H$8:H13),IF(G14="V",1-SUM(H$8:H13)," ")))))</f>
        <v xml:space="preserve"> </v>
      </c>
      <c r="I14" s="68" t="str">
        <f t="shared" si="4"/>
        <v/>
      </c>
      <c r="J14" s="43" t="str">
        <f>IF(I14="A",$K14,IF(I14="B",$K14-SUM(J$8:J13),IF(I14="C",$K14-SUM(J$8:J13),IF(I14="D",$K14-SUM(J$8:J13),IF(I14="E",1-SUM(J$8:J13)," ")))))</f>
        <v xml:space="preserve"> </v>
      </c>
      <c r="K14" s="1">
        <f>IF(C$4=0,0,(SUM(D$8:D14)/C$4))</f>
        <v>0</v>
      </c>
      <c r="L14" s="9" t="str">
        <f t="shared" si="0"/>
        <v xml:space="preserve"> </v>
      </c>
      <c r="M14" s="2" t="str">
        <f>IF(U14=2,K14,IF(W14=2,K14-SUM(M$8:M13),IF(X14=2,K14-SUM(M$8:M13),IF(X13=2,1-SUM(M$8:M13)," "))))</f>
        <v xml:space="preserve"> </v>
      </c>
      <c r="N14" s="1" t="str">
        <f t="shared" si="5"/>
        <v xml:space="preserve"> </v>
      </c>
      <c r="P14" s="3" t="str">
        <f>IF(O14="Plus",$K14,IF(O14="Basis",$K14-SUM(P$8:P13),IF(O14="Breedte",$K14-SUM(P$8:P13),IF(O13="Breedte",1-SUM(P$8:P13)," "))))</f>
        <v xml:space="preserve"> </v>
      </c>
      <c r="Q14" s="57" t="str">
        <f t="shared" si="6"/>
        <v/>
      </c>
      <c r="R14" s="180">
        <f t="shared" si="7"/>
        <v>229</v>
      </c>
      <c r="S14" s="12">
        <f t="shared" si="16"/>
        <v>99</v>
      </c>
      <c r="T14" s="18">
        <f t="shared" si="8"/>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9"/>
        <v>1</v>
      </c>
      <c r="Z14" s="12">
        <f t="shared" si="10"/>
        <v>1</v>
      </c>
      <c r="AA14" s="12">
        <f t="shared" si="11"/>
        <v>1</v>
      </c>
      <c r="AB14" s="12">
        <f t="shared" si="12"/>
        <v>1</v>
      </c>
      <c r="AD14" s="12">
        <f t="shared" si="17"/>
        <v>99</v>
      </c>
      <c r="AE14" s="18">
        <f t="shared" si="13"/>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4"/>
        <v>1</v>
      </c>
      <c r="AK14" s="12">
        <f t="shared" si="18"/>
        <v>1</v>
      </c>
      <c r="AL14" s="12">
        <f t="shared" si="19"/>
        <v>1</v>
      </c>
      <c r="AM14" s="12">
        <f t="shared" si="20"/>
        <v>1</v>
      </c>
      <c r="AQ14" s="34"/>
      <c r="AR14" s="35"/>
      <c r="AS14" s="147"/>
      <c r="AT14" s="148">
        <f>$C$4</f>
        <v>0</v>
      </c>
      <c r="AU14" s="147"/>
      <c r="AV14" s="147"/>
      <c r="AW14" s="45"/>
      <c r="AX14" s="71"/>
    </row>
    <row r="15" spans="1:54" ht="12" customHeight="1" thickTop="1" thickBot="1" x14ac:dyDescent="0.3">
      <c r="A15" s="5">
        <f t="shared" si="1"/>
        <v>0</v>
      </c>
      <c r="B15" s="5">
        <f t="shared" si="2"/>
        <v>0</v>
      </c>
      <c r="C15" s="14">
        <f t="shared" si="15"/>
        <v>98</v>
      </c>
      <c r="E15" s="56"/>
      <c r="F15" s="242">
        <f>VLOOKUP(C15,Blad1!$A:$F,6,0)</f>
        <v>228</v>
      </c>
      <c r="G15" s="67" t="str">
        <f t="shared" si="3"/>
        <v/>
      </c>
      <c r="H15" s="4" t="str">
        <f>IF(G15="I",$K15,IF(G15="II",$K15-SUM(H$8:H14),IF(G15="III",$K15-SUM(H$8:H14),IF(G15="IV",$K15-SUM(H$8:H14),IF(G15="V",1-SUM(H$8:H14)," ")))))</f>
        <v xml:space="preserve"> </v>
      </c>
      <c r="I15" s="68" t="str">
        <f t="shared" si="4"/>
        <v/>
      </c>
      <c r="J15" s="43" t="str">
        <f>IF(I15="A",$K15,IF(I15="B",$K15-SUM(J$8:J14),IF(I15="C",$K15-SUM(J$8:J14),IF(I15="D",$K15-SUM(J$8:J14),IF(I15="E",1-SUM(J$8:J14)," ")))))</f>
        <v xml:space="preserve"> </v>
      </c>
      <c r="K15" s="1">
        <f>IF(C$4=0,0,(SUM(D$8:D15)/C$4))</f>
        <v>0</v>
      </c>
      <c r="L15" s="9" t="str">
        <f t="shared" si="0"/>
        <v xml:space="preserve"> </v>
      </c>
      <c r="M15" s="2" t="str">
        <f>IF(U15=2,K15,IF(W15=2,K15-SUM(M$8:M14),IF(X15=2,K15-SUM(M$8:M14),IF(X14=2,1-SUM(M$8:M14)," "))))</f>
        <v xml:space="preserve"> </v>
      </c>
      <c r="N15" s="1" t="str">
        <f t="shared" si="5"/>
        <v xml:space="preserve"> </v>
      </c>
      <c r="P15" s="3" t="str">
        <f>IF(O15="Plus",$K15,IF(O15="Basis",$K15-SUM(P$8:P14),IF(O15="Breedte",$K15-SUM(P$8:P14),IF(O14="Breedte",1-SUM(P$8:P14)," "))))</f>
        <v xml:space="preserve"> </v>
      </c>
      <c r="Q15" s="57" t="str">
        <f t="shared" si="6"/>
        <v/>
      </c>
      <c r="R15" s="180">
        <f t="shared" si="7"/>
        <v>228</v>
      </c>
      <c r="S15" s="12">
        <f t="shared" si="16"/>
        <v>98</v>
      </c>
      <c r="T15" s="18">
        <f t="shared" si="8"/>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9"/>
        <v>1</v>
      </c>
      <c r="Z15" s="12">
        <f t="shared" si="10"/>
        <v>1</v>
      </c>
      <c r="AA15" s="12">
        <f t="shared" si="11"/>
        <v>1</v>
      </c>
      <c r="AB15" s="12">
        <f t="shared" si="12"/>
        <v>1</v>
      </c>
      <c r="AD15" s="12">
        <f t="shared" si="17"/>
        <v>98</v>
      </c>
      <c r="AE15" s="18">
        <f t="shared" si="13"/>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4"/>
        <v>1</v>
      </c>
      <c r="AK15" s="12">
        <f t="shared" si="18"/>
        <v>1</v>
      </c>
      <c r="AL15" s="12">
        <f t="shared" si="19"/>
        <v>1</v>
      </c>
      <c r="AM15" s="12">
        <f t="shared" si="20"/>
        <v>1</v>
      </c>
      <c r="AV15" s="130"/>
      <c r="AW15" s="136"/>
      <c r="AX15" s="136"/>
    </row>
    <row r="16" spans="1:54" ht="12" customHeight="1" thickTop="1" thickBot="1" x14ac:dyDescent="0.3">
      <c r="A16" s="5">
        <f t="shared" si="1"/>
        <v>0</v>
      </c>
      <c r="B16" s="5">
        <f t="shared" si="2"/>
        <v>0</v>
      </c>
      <c r="C16" s="14">
        <f t="shared" si="15"/>
        <v>97</v>
      </c>
      <c r="F16" s="242">
        <f>VLOOKUP(C16,Blad1!$A:$F,6,0)</f>
        <v>227</v>
      </c>
      <c r="G16" s="67" t="str">
        <f t="shared" si="3"/>
        <v/>
      </c>
      <c r="H16" s="4" t="str">
        <f>IF(G16="I",$K16,IF(G16="II",$K16-SUM(H$8:H15),IF(G16="III",$K16-SUM(H$8:H15),IF(G16="IV",$K16-SUM(H$8:H15),IF(G16="V",1-SUM(H$8:H15)," ")))))</f>
        <v xml:space="preserve"> </v>
      </c>
      <c r="I16" s="68" t="str">
        <f t="shared" si="4"/>
        <v/>
      </c>
      <c r="J16" s="43" t="str">
        <f>IF(I16="A",$K16,IF(I16="B",$K16-SUM(J$8:J15),IF(I16="C",$K16-SUM(J$8:J15),IF(I16="D",$K16-SUM(J$8:J15),IF(I16="E",1-SUM(J$8:J15)," ")))))</f>
        <v xml:space="preserve"> </v>
      </c>
      <c r="K16" s="1">
        <f>IF(C$4=0,0,(SUM(D$8:D16)/C$4))</f>
        <v>0</v>
      </c>
      <c r="L16" s="9" t="str">
        <f t="shared" si="0"/>
        <v xml:space="preserve"> </v>
      </c>
      <c r="M16" s="2" t="str">
        <f>IF(U16=2,K16,IF(W16=2,K16-SUM(M$8:M15),IF(X16=2,K16-SUM(M$8:M15),IF(X15=2,1-SUM(M$8:M15)," "))))</f>
        <v xml:space="preserve"> </v>
      </c>
      <c r="N16" s="1" t="str">
        <f t="shared" si="5"/>
        <v xml:space="preserve"> </v>
      </c>
      <c r="P16" s="3" t="str">
        <f>IF(O16="Plus",$K16,IF(O16="Basis",$K16-SUM(P$8:P15),IF(O16="Breedte",$K16-SUM(P$8:P15),IF(O15="Breedte",1-SUM(P$8:P15)," "))))</f>
        <v xml:space="preserve"> </v>
      </c>
      <c r="Q16" s="57" t="str">
        <f t="shared" si="6"/>
        <v/>
      </c>
      <c r="R16" s="180">
        <f t="shared" si="7"/>
        <v>227</v>
      </c>
      <c r="S16" s="12">
        <f t="shared" si="16"/>
        <v>97</v>
      </c>
      <c r="T16" s="18">
        <f t="shared" si="8"/>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9"/>
        <v>1</v>
      </c>
      <c r="Z16" s="12">
        <f t="shared" si="10"/>
        <v>1</v>
      </c>
      <c r="AA16" s="12">
        <f t="shared" si="11"/>
        <v>1</v>
      </c>
      <c r="AB16" s="12">
        <f t="shared" si="12"/>
        <v>1</v>
      </c>
      <c r="AD16" s="12">
        <f t="shared" si="17"/>
        <v>97</v>
      </c>
      <c r="AE16" s="18">
        <f t="shared" si="13"/>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4"/>
        <v>1</v>
      </c>
      <c r="AK16" s="12">
        <f t="shared" si="18"/>
        <v>1</v>
      </c>
      <c r="AL16" s="12">
        <f t="shared" si="19"/>
        <v>1</v>
      </c>
      <c r="AM16" s="12">
        <f t="shared" si="20"/>
        <v>1</v>
      </c>
      <c r="AP16" s="44"/>
      <c r="AQ16" s="27" t="s">
        <v>6</v>
      </c>
      <c r="AR16" s="28"/>
      <c r="AS16" s="28" t="s">
        <v>8</v>
      </c>
      <c r="AT16" s="28"/>
      <c r="AU16" s="28"/>
      <c r="AV16" s="51"/>
      <c r="AW16" s="141"/>
      <c r="AX16" s="132"/>
      <c r="AY16" s="28" t="s">
        <v>9</v>
      </c>
      <c r="AZ16" s="28"/>
      <c r="BA16" s="28"/>
      <c r="BB16" s="29"/>
    </row>
    <row r="17" spans="1:55" ht="12" customHeight="1" thickTop="1" x14ac:dyDescent="0.25">
      <c r="A17" s="5">
        <f t="shared" si="1"/>
        <v>0</v>
      </c>
      <c r="B17" s="5">
        <f t="shared" si="2"/>
        <v>0</v>
      </c>
      <c r="C17" s="14">
        <f t="shared" si="15"/>
        <v>96</v>
      </c>
      <c r="F17" s="242">
        <f>VLOOKUP(C17,Blad1!$A:$F,6,0)</f>
        <v>225</v>
      </c>
      <c r="G17" s="67" t="str">
        <f t="shared" si="3"/>
        <v/>
      </c>
      <c r="H17" s="4" t="str">
        <f>IF(G17="I",$K17,IF(G17="II",$K17-SUM(H$8:H16),IF(G17="III",$K17-SUM(H$8:H16),IF(G17="IV",$K17-SUM(H$8:H16),IF(G17="V",1-SUM(H$8:H16)," ")))))</f>
        <v xml:space="preserve"> </v>
      </c>
      <c r="I17" s="68" t="str">
        <f t="shared" si="4"/>
        <v/>
      </c>
      <c r="J17" s="43" t="str">
        <f>IF(I17="A",$K17,IF(I17="B",$K17-SUM(J$8:J16),IF(I17="C",$K17-SUM(J$8:J16),IF(I17="D",$K17-SUM(J$8:J16),IF(I17="E",1-SUM(J$8:J16)," ")))))</f>
        <v xml:space="preserve"> </v>
      </c>
      <c r="K17" s="1">
        <f>IF(C$4=0,0,(SUM(D$8:D17)/C$4))</f>
        <v>0</v>
      </c>
      <c r="L17" s="9" t="str">
        <f t="shared" si="0"/>
        <v xml:space="preserve"> </v>
      </c>
      <c r="M17" s="2" t="str">
        <f>IF(U17=2,K17,IF(W17=2,K17-SUM(M$8:M16),IF(X17=2,K17-SUM(M$8:M16),IF(X16=2,1-SUM(M$8:M16)," "))))</f>
        <v xml:space="preserve"> </v>
      </c>
      <c r="N17" s="1" t="str">
        <f t="shared" si="5"/>
        <v xml:space="preserve"> </v>
      </c>
      <c r="P17" s="3" t="str">
        <f>IF(O17="Plus",$K17,IF(O17="Basis",$K17-SUM(P$8:P16),IF(O17="Breedte",$K17-SUM(P$8:P16),IF(O16="Breedte",1-SUM(P$8:P16)," "))))</f>
        <v xml:space="preserve"> </v>
      </c>
      <c r="Q17" s="57" t="str">
        <f t="shared" si="6"/>
        <v/>
      </c>
      <c r="R17" s="180">
        <f t="shared" si="7"/>
        <v>225</v>
      </c>
      <c r="S17" s="12">
        <f t="shared" si="16"/>
        <v>96</v>
      </c>
      <c r="T17" s="18">
        <f t="shared" si="8"/>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9"/>
        <v>1</v>
      </c>
      <c r="Z17" s="12">
        <f t="shared" si="10"/>
        <v>1</v>
      </c>
      <c r="AA17" s="12">
        <f t="shared" si="11"/>
        <v>1</v>
      </c>
      <c r="AB17" s="12">
        <f t="shared" si="12"/>
        <v>1</v>
      </c>
      <c r="AD17" s="12">
        <f t="shared" si="17"/>
        <v>96</v>
      </c>
      <c r="AE17" s="18">
        <f t="shared" si="13"/>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4"/>
        <v>1</v>
      </c>
      <c r="AK17" s="12">
        <f t="shared" si="18"/>
        <v>1</v>
      </c>
      <c r="AL17" s="12">
        <f t="shared" si="19"/>
        <v>1</v>
      </c>
      <c r="AM17" s="12">
        <f t="shared" si="20"/>
        <v>1</v>
      </c>
      <c r="AP17" s="44"/>
      <c r="AQ17" s="30"/>
      <c r="AR17" s="31"/>
      <c r="AS17" s="32" t="s">
        <v>17</v>
      </c>
      <c r="AT17" s="32" t="s">
        <v>18</v>
      </c>
      <c r="AU17" s="32" t="s">
        <v>19</v>
      </c>
      <c r="AV17" s="138" t="s">
        <v>20</v>
      </c>
      <c r="AW17" s="139"/>
      <c r="AX17" s="139"/>
      <c r="AY17" s="32" t="s">
        <v>17</v>
      </c>
      <c r="AZ17" s="32" t="s">
        <v>31</v>
      </c>
      <c r="BA17" s="32" t="s">
        <v>19</v>
      </c>
      <c r="BB17" s="33" t="s">
        <v>20</v>
      </c>
    </row>
    <row r="18" spans="1:55" ht="12" customHeight="1" thickBot="1" x14ac:dyDescent="0.3">
      <c r="A18" s="5">
        <f t="shared" si="1"/>
        <v>0</v>
      </c>
      <c r="B18" s="5">
        <f t="shared" si="2"/>
        <v>0</v>
      </c>
      <c r="C18" s="14">
        <f t="shared" si="15"/>
        <v>95</v>
      </c>
      <c r="F18" s="242">
        <f>VLOOKUP(C18,Blad1!$A:$F,6,0)</f>
        <v>224</v>
      </c>
      <c r="G18" s="67" t="str">
        <f t="shared" si="3"/>
        <v/>
      </c>
      <c r="H18" s="4" t="str">
        <f>IF(G18="I",$K18,IF(G18="II",$K18-SUM(H$8:H17),IF(G18="III",$K18-SUM(H$8:H17),IF(G18="IV",$K18-SUM(H$8:H17),IF(G18="V",1-SUM(H$8:H17)," ")))))</f>
        <v xml:space="preserve"> </v>
      </c>
      <c r="I18" s="68" t="str">
        <f t="shared" si="4"/>
        <v/>
      </c>
      <c r="J18" s="43" t="str">
        <f>IF(I18="A",$K18,IF(I18="B",$K18-SUM(J$8:J17),IF(I18="C",$K18-SUM(J$8:J17),IF(I18="D",$K18-SUM(J$8:J17),IF(I18="E",1-SUM(J$8:J17)," ")))))</f>
        <v xml:space="preserve"> </v>
      </c>
      <c r="K18" s="1">
        <f>IF(C$4=0,0,(SUM(D$8:D18)/C$4))</f>
        <v>0</v>
      </c>
      <c r="L18" s="9" t="str">
        <f t="shared" si="0"/>
        <v xml:space="preserve"> </v>
      </c>
      <c r="M18" s="2" t="str">
        <f>IF(U18=2,K18,IF(W18=2,K18-SUM(M$8:M17),IF(X18=2,K18-SUM(M$8:M17),IF(X17=2,1-SUM(M$8:M17)," "))))</f>
        <v xml:space="preserve"> </v>
      </c>
      <c r="N18" s="1" t="str">
        <f t="shared" si="5"/>
        <v xml:space="preserve"> </v>
      </c>
      <c r="P18" s="3" t="str">
        <f>IF(O18="Plus",$K18,IF(O18="Basis",$K18-SUM(P$8:P17),IF(O18="Breedte",$K18-SUM(P$8:P17),IF(O17="Breedte",1-SUM(P$8:P17)," "))))</f>
        <v xml:space="preserve"> </v>
      </c>
      <c r="Q18" s="57" t="str">
        <f t="shared" si="6"/>
        <v/>
      </c>
      <c r="R18" s="180">
        <f t="shared" si="7"/>
        <v>224</v>
      </c>
      <c r="S18" s="12">
        <f t="shared" si="16"/>
        <v>95</v>
      </c>
      <c r="T18" s="18">
        <f t="shared" si="8"/>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9"/>
        <v>1</v>
      </c>
      <c r="Z18" s="12">
        <f t="shared" si="10"/>
        <v>1</v>
      </c>
      <c r="AA18" s="12">
        <f t="shared" si="11"/>
        <v>1</v>
      </c>
      <c r="AB18" s="12">
        <f t="shared" si="12"/>
        <v>1</v>
      </c>
      <c r="AD18" s="12">
        <f t="shared" si="17"/>
        <v>95</v>
      </c>
      <c r="AE18" s="18">
        <f t="shared" si="13"/>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4"/>
        <v>1</v>
      </c>
      <c r="AK18" s="12">
        <f t="shared" si="18"/>
        <v>1</v>
      </c>
      <c r="AL18" s="12">
        <f t="shared" si="19"/>
        <v>1</v>
      </c>
      <c r="AM18" s="12">
        <f t="shared" si="20"/>
        <v>1</v>
      </c>
      <c r="AP18" s="44"/>
      <c r="AQ18" s="49" t="s">
        <v>24</v>
      </c>
      <c r="AR18" s="50">
        <v>0.2</v>
      </c>
      <c r="AS18" s="125">
        <f>IF($V3=0,0,VLOOKUP("Plus",$L:$T,8,FALSE))</f>
        <v>0</v>
      </c>
      <c r="AT18" s="19">
        <f>AU18*AT$22</f>
        <v>0</v>
      </c>
      <c r="AU18" s="20">
        <f>AV18</f>
        <v>0</v>
      </c>
      <c r="AV18" s="20">
        <f>IF($V3=0,0,VLOOKUP("Plus",$L:$T,9,FALSE))</f>
        <v>0</v>
      </c>
      <c r="AW18" s="131"/>
      <c r="AX18" s="132"/>
      <c r="AY18" s="46">
        <f>IF($W3=0,0,VLOOKUP("Plus",$O:$T,5,FALSE))</f>
        <v>0</v>
      </c>
      <c r="AZ18" s="47">
        <f>BA18*$AT$22</f>
        <v>0</v>
      </c>
      <c r="BA18" s="26">
        <f>BB18</f>
        <v>0</v>
      </c>
      <c r="BB18" s="22">
        <f>IF($W3=0,0,VLOOKUP("Plus",$O:$T,6,FALSE))</f>
        <v>0</v>
      </c>
      <c r="BC18" s="39"/>
    </row>
    <row r="19" spans="1:55" ht="12" customHeight="1" thickTop="1" thickBot="1" x14ac:dyDescent="0.3">
      <c r="A19" s="5">
        <f t="shared" si="1"/>
        <v>0</v>
      </c>
      <c r="B19" s="5">
        <f t="shared" si="2"/>
        <v>0</v>
      </c>
      <c r="C19" s="14">
        <f t="shared" si="15"/>
        <v>94</v>
      </c>
      <c r="F19" s="242">
        <f>VLOOKUP(C19,Blad1!$A:$F,6,0)</f>
        <v>223</v>
      </c>
      <c r="G19" s="67" t="str">
        <f t="shared" si="3"/>
        <v/>
      </c>
      <c r="H19" s="4" t="str">
        <f>IF(G19="I",$K19,IF(G19="II",$K19-SUM(H$8:H18),IF(G19="III",$K19-SUM(H$8:H18),IF(G19="IV",$K19-SUM(H$8:H18),IF(G19="V",1-SUM(H$8:H18)," ")))))</f>
        <v xml:space="preserve"> </v>
      </c>
      <c r="I19" s="68" t="str">
        <f t="shared" si="4"/>
        <v/>
      </c>
      <c r="J19" s="43" t="str">
        <f>IF(I19="A",$K19,IF(I19="B",$K19-SUM(J$8:J18),IF(I19="C",$K19-SUM(J$8:J18),IF(I19="D",$K19-SUM(J$8:J18),IF(I19="E",1-SUM(J$8:J18)," ")))))</f>
        <v xml:space="preserve"> </v>
      </c>
      <c r="K19" s="1">
        <f>IF(C$4=0,0,(SUM(D$8:D19)/C$4))</f>
        <v>0</v>
      </c>
      <c r="L19" s="9" t="str">
        <f t="shared" si="0"/>
        <v xml:space="preserve"> </v>
      </c>
      <c r="M19" s="2" t="str">
        <f>IF(U19=2,K19,IF(W19=2,K19-SUM(M$8:M18),IF(X19=2,K19-SUM(M$8:M18),IF(X18=2,1-SUM(M$8:M18)," "))))</f>
        <v xml:space="preserve"> </v>
      </c>
      <c r="N19" s="1" t="str">
        <f t="shared" si="5"/>
        <v xml:space="preserve"> </v>
      </c>
      <c r="P19" s="3" t="str">
        <f>IF(O19="Plus",$K19,IF(O19="Basis",$K19-SUM(P$8:P18),IF(O19="Breedte",$K19-SUM(P$8:P18),IF(O18="Breedte",1-SUM(P$8:P18)," "))))</f>
        <v xml:space="preserve"> </v>
      </c>
      <c r="Q19" s="57" t="str">
        <f t="shared" si="6"/>
        <v/>
      </c>
      <c r="R19" s="180">
        <f t="shared" si="7"/>
        <v>223</v>
      </c>
      <c r="S19" s="12">
        <f t="shared" si="16"/>
        <v>94</v>
      </c>
      <c r="T19" s="18">
        <f t="shared" si="8"/>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9"/>
        <v>1</v>
      </c>
      <c r="Z19" s="12">
        <f t="shared" si="10"/>
        <v>1</v>
      </c>
      <c r="AA19" s="12">
        <f t="shared" si="11"/>
        <v>1</v>
      </c>
      <c r="AB19" s="12">
        <f t="shared" si="12"/>
        <v>1</v>
      </c>
      <c r="AD19" s="12">
        <f t="shared" si="17"/>
        <v>94</v>
      </c>
      <c r="AE19" s="18">
        <f t="shared" si="13"/>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4"/>
        <v>1</v>
      </c>
      <c r="AK19" s="12">
        <f t="shared" si="18"/>
        <v>1</v>
      </c>
      <c r="AL19" s="12">
        <f t="shared" si="19"/>
        <v>1</v>
      </c>
      <c r="AM19" s="12">
        <f t="shared" si="20"/>
        <v>1</v>
      </c>
      <c r="AP19" s="44"/>
      <c r="AQ19" s="49" t="s">
        <v>22</v>
      </c>
      <c r="AR19" s="50">
        <v>0.6</v>
      </c>
      <c r="AS19" s="125">
        <f>IF($V4=0,0,VLOOKUP("Basis",$L:$T,8,FALSE))</f>
        <v>0</v>
      </c>
      <c r="AT19" s="19">
        <f>AU19*AT$22</f>
        <v>0</v>
      </c>
      <c r="AU19" s="20">
        <f>AV19-AV18</f>
        <v>0</v>
      </c>
      <c r="AV19" s="20">
        <f>IF($V4=0,0,VLOOKUP("Basis",$L:$T,9,FALSE))</f>
        <v>0</v>
      </c>
      <c r="AW19" s="131"/>
      <c r="AX19" s="132"/>
      <c r="AY19" s="46">
        <f>IF($W4=0,0,VLOOKUP("Basis",$O:$T,5,FALSE))</f>
        <v>0</v>
      </c>
      <c r="AZ19" s="47">
        <f t="shared" ref="AZ19:AZ20" si="21">BA19*$AT$22</f>
        <v>0</v>
      </c>
      <c r="BA19" s="26">
        <f>BB19-BB18</f>
        <v>0</v>
      </c>
      <c r="BB19" s="22">
        <f>IF($W4=0,0,VLOOKUP("Basis",$O:$T,6,FALSE))</f>
        <v>0</v>
      </c>
      <c r="BC19" s="39"/>
    </row>
    <row r="20" spans="1:55" ht="12" customHeight="1" thickTop="1" thickBot="1" x14ac:dyDescent="0.3">
      <c r="A20" s="5">
        <f t="shared" si="1"/>
        <v>0</v>
      </c>
      <c r="B20" s="5">
        <f t="shared" si="2"/>
        <v>0</v>
      </c>
      <c r="C20" s="14">
        <f t="shared" si="15"/>
        <v>93</v>
      </c>
      <c r="F20" s="242">
        <f>VLOOKUP(C20,Blad1!$A:$F,6,0)</f>
        <v>222</v>
      </c>
      <c r="G20" s="67" t="str">
        <f t="shared" si="3"/>
        <v/>
      </c>
      <c r="H20" s="4" t="str">
        <f>IF(G20="I",$K20,IF(G20="II",$K20-SUM(H$8:H19),IF(G20="III",$K20-SUM(H$8:H19),IF(G20="IV",$K20-SUM(H$8:H19),IF(G20="V",1-SUM(H$8:H19)," ")))))</f>
        <v xml:space="preserve"> </v>
      </c>
      <c r="I20" s="68" t="str">
        <f t="shared" si="4"/>
        <v/>
      </c>
      <c r="J20" s="43" t="str">
        <f>IF(I20="A",$K20,IF(I20="B",$K20-SUM(J$8:J19),IF(I20="C",$K20-SUM(J$8:J19),IF(I20="D",$K20-SUM(J$8:J19),IF(I20="E",1-SUM(J$8:J19)," ")))))</f>
        <v xml:space="preserve"> </v>
      </c>
      <c r="K20" s="1">
        <f>IF(C$4=0,0,(SUM(D$8:D20)/C$4))</f>
        <v>0</v>
      </c>
      <c r="L20" s="9" t="str">
        <f t="shared" si="0"/>
        <v xml:space="preserve"> </v>
      </c>
      <c r="M20" s="2" t="str">
        <f>IF(U20=2,K20,IF(W20=2,K20-SUM(M$8:M19),IF(X20=2,K20-SUM(M$8:M19),IF(X19=2,1-SUM(M$8:M19)," "))))</f>
        <v xml:space="preserve"> </v>
      </c>
      <c r="N20" s="1" t="str">
        <f t="shared" si="5"/>
        <v xml:space="preserve"> </v>
      </c>
      <c r="P20" s="3" t="str">
        <f>IF(O20="Plus",$K20,IF(O20="Basis",$K20-SUM(P$8:P19),IF(O20="Breedte",$K20-SUM(P$8:P19),IF(O19="Breedte",1-SUM(P$8:P19)," "))))</f>
        <v xml:space="preserve"> </v>
      </c>
      <c r="Q20" s="57" t="str">
        <f t="shared" si="6"/>
        <v/>
      </c>
      <c r="R20" s="180">
        <f t="shared" si="7"/>
        <v>222</v>
      </c>
      <c r="S20" s="12">
        <f t="shared" si="16"/>
        <v>93</v>
      </c>
      <c r="T20" s="18">
        <f t="shared" si="8"/>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9"/>
        <v>1</v>
      </c>
      <c r="Z20" s="12">
        <f t="shared" si="10"/>
        <v>1</v>
      </c>
      <c r="AA20" s="12">
        <f t="shared" si="11"/>
        <v>1</v>
      </c>
      <c r="AB20" s="12">
        <f t="shared" si="12"/>
        <v>1</v>
      </c>
      <c r="AD20" s="12">
        <f t="shared" si="17"/>
        <v>93</v>
      </c>
      <c r="AE20" s="18">
        <f t="shared" si="13"/>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4"/>
        <v>1</v>
      </c>
      <c r="AK20" s="12">
        <f t="shared" si="18"/>
        <v>1</v>
      </c>
      <c r="AL20" s="12">
        <f t="shared" si="19"/>
        <v>1</v>
      </c>
      <c r="AM20" s="12">
        <f t="shared" si="20"/>
        <v>1</v>
      </c>
      <c r="AP20" s="44"/>
      <c r="AQ20" s="49" t="s">
        <v>23</v>
      </c>
      <c r="AR20" s="50">
        <v>0.2</v>
      </c>
      <c r="AS20" s="125">
        <f>IF($V5=0,0,VLOOKUP("Breedte",$L:$T,8,FALSE))</f>
        <v>0</v>
      </c>
      <c r="AT20" s="19">
        <f>AU20*AT$22</f>
        <v>0</v>
      </c>
      <c r="AU20" s="20">
        <f>AV20-AV19</f>
        <v>0</v>
      </c>
      <c r="AV20" s="20">
        <f>IF($V5=0,0,VLOOKUP("Breedte",$L:$T,9,FALSE))</f>
        <v>0</v>
      </c>
      <c r="AW20" s="131"/>
      <c r="AX20" s="132"/>
      <c r="AY20" s="46">
        <f>IF($W5=0,0,VLOOKUP("Breedte",$O:$T,5,FALSE))</f>
        <v>0</v>
      </c>
      <c r="AZ20" s="47">
        <f t="shared" si="21"/>
        <v>0</v>
      </c>
      <c r="BA20" s="26">
        <f>BB20-BB19</f>
        <v>0</v>
      </c>
      <c r="BB20" s="22">
        <f>IF($W5=0,0,VLOOKUP("Breedte",$O:$T,6,FALSE))</f>
        <v>0</v>
      </c>
      <c r="BC20" s="39"/>
    </row>
    <row r="21" spans="1:55" ht="12" customHeight="1" thickTop="1" thickBot="1" x14ac:dyDescent="0.3">
      <c r="A21" s="5">
        <f t="shared" si="1"/>
        <v>0</v>
      </c>
      <c r="B21" s="5">
        <f t="shared" si="2"/>
        <v>0</v>
      </c>
      <c r="C21" s="14">
        <f t="shared" si="15"/>
        <v>92</v>
      </c>
      <c r="E21" s="56"/>
      <c r="F21" s="242">
        <f>VLOOKUP(C21,Blad1!$A:$F,6,0)</f>
        <v>221</v>
      </c>
      <c r="G21" s="67" t="str">
        <f t="shared" si="3"/>
        <v/>
      </c>
      <c r="H21" s="4" t="str">
        <f>IF(G21="I",$K21,IF(G21="II",$K21-SUM(H$8:H20),IF(G21="III",$K21-SUM(H$8:H20),IF(G21="IV",$K21-SUM(H$8:H20),IF(G21="V",1-SUM(H$8:H20)," ")))))</f>
        <v xml:space="preserve"> </v>
      </c>
      <c r="I21" s="68" t="str">
        <f t="shared" si="4"/>
        <v/>
      </c>
      <c r="J21" s="43" t="str">
        <f>IF(I21="A",$K21,IF(I21="B",$K21-SUM(J$8:J20),IF(I21="C",$K21-SUM(J$8:J20),IF(I21="D",$K21-SUM(J$8:J20),IF(I21="E",1-SUM(J$8:J20)," ")))))</f>
        <v xml:space="preserve"> </v>
      </c>
      <c r="K21" s="1">
        <f>IF(C$4=0,0,(SUM(D$8:D21)/C$4))</f>
        <v>0</v>
      </c>
      <c r="L21" s="9" t="str">
        <f t="shared" si="0"/>
        <v xml:space="preserve"> </v>
      </c>
      <c r="M21" s="2" t="str">
        <f>IF(U21=2,K21,IF(W21=2,K21-SUM(M$8:M20),IF(X21=2,K21-SUM(M$8:M20),IF(X20=2,1-SUM(M$8:M20)," "))))</f>
        <v xml:space="preserve"> </v>
      </c>
      <c r="N21" s="1" t="str">
        <f t="shared" si="5"/>
        <v xml:space="preserve"> </v>
      </c>
      <c r="P21" s="3" t="str">
        <f>IF(O21="Plus",$K21,IF(O21="Basis",$K21-SUM(P$8:P20),IF(O21="Breedte",$K21-SUM(P$8:P20),IF(O20="Breedte",1-SUM(P$8:P20)," "))))</f>
        <v xml:space="preserve"> </v>
      </c>
      <c r="Q21" s="57" t="str">
        <f t="shared" si="6"/>
        <v/>
      </c>
      <c r="R21" s="180">
        <f t="shared" si="7"/>
        <v>221</v>
      </c>
      <c r="S21" s="12">
        <f t="shared" si="16"/>
        <v>92</v>
      </c>
      <c r="T21" s="18">
        <f t="shared" si="8"/>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9"/>
        <v>1</v>
      </c>
      <c r="Z21" s="12">
        <f t="shared" si="10"/>
        <v>1</v>
      </c>
      <c r="AA21" s="12">
        <f t="shared" si="11"/>
        <v>1</v>
      </c>
      <c r="AB21" s="12">
        <f t="shared" si="12"/>
        <v>1</v>
      </c>
      <c r="AD21" s="12">
        <f t="shared" si="17"/>
        <v>92</v>
      </c>
      <c r="AE21" s="18">
        <f t="shared" si="13"/>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4"/>
        <v>1</v>
      </c>
      <c r="AK21" s="12">
        <f t="shared" si="18"/>
        <v>1</v>
      </c>
      <c r="AL21" s="12">
        <f t="shared" si="19"/>
        <v>1</v>
      </c>
      <c r="AM21" s="12">
        <f t="shared" si="20"/>
        <v>1</v>
      </c>
      <c r="AQ21" s="49" t="s">
        <v>25</v>
      </c>
      <c r="AR21" s="50"/>
      <c r="AS21" s="125"/>
      <c r="AT21" s="144"/>
      <c r="AU21" s="20"/>
      <c r="AV21" s="20">
        <f>IF(SUM(AT18:AT20)&lt;AT22,1,0)</f>
        <v>0</v>
      </c>
      <c r="AW21" s="131"/>
      <c r="AX21" s="132"/>
      <c r="AY21" s="21"/>
      <c r="AZ21" s="47"/>
      <c r="BA21" s="26"/>
      <c r="BB21" s="22">
        <f>IF(SUM(W3:W5)=0,0,IF(SUM(AT18:AT20)&lt;AT22,1,0))</f>
        <v>0</v>
      </c>
      <c r="BC21" s="39"/>
    </row>
    <row r="22" spans="1:55" ht="12" customHeight="1" thickTop="1" thickBot="1" x14ac:dyDescent="0.3">
      <c r="A22" s="5">
        <f t="shared" si="1"/>
        <v>0</v>
      </c>
      <c r="B22" s="5">
        <f t="shared" si="2"/>
        <v>0</v>
      </c>
      <c r="C22" s="14">
        <f t="shared" si="15"/>
        <v>91</v>
      </c>
      <c r="F22" s="242">
        <f>VLOOKUP(C22,Blad1!$A:$F,6,0)</f>
        <v>220</v>
      </c>
      <c r="G22" s="67" t="str">
        <f t="shared" si="3"/>
        <v/>
      </c>
      <c r="H22" s="4" t="str">
        <f>IF(G22="I",$K22,IF(G22="II",$K22-SUM(H$8:H21),IF(G22="III",$K22-SUM(H$8:H21),IF(G22="IV",$K22-SUM(H$8:H21),IF(G22="V",1-SUM(H$8:H21)," ")))))</f>
        <v xml:space="preserve"> </v>
      </c>
      <c r="I22" s="68" t="str">
        <f t="shared" si="4"/>
        <v/>
      </c>
      <c r="J22" s="43" t="str">
        <f>IF(I22="A",$K22,IF(I22="B",$K22-SUM(J$8:J21),IF(I22="C",$K22-SUM(J$8:J21),IF(I22="D",$K22-SUM(J$8:J21),IF(I22="E",1-SUM(J$8:J21)," ")))))</f>
        <v xml:space="preserve"> </v>
      </c>
      <c r="K22" s="1">
        <f>IF(C$4=0,0,(SUM(D$8:D22)/C$4))</f>
        <v>0</v>
      </c>
      <c r="L22" s="9" t="str">
        <f t="shared" si="0"/>
        <v xml:space="preserve"> </v>
      </c>
      <c r="M22" s="2" t="str">
        <f>IF(U22=2,K22,IF(W22=2,K22-SUM(M$8:M21),IF(X22=2,K22-SUM(M$8:M21),IF(X21=2,1-SUM(M$8:M21)," "))))</f>
        <v xml:space="preserve"> </v>
      </c>
      <c r="N22" s="1" t="str">
        <f t="shared" si="5"/>
        <v xml:space="preserve"> </v>
      </c>
      <c r="P22" s="3" t="str">
        <f>IF(O22="Plus",$K22,IF(O22="Basis",$K22-SUM(P$8:P21),IF(O22="Breedte",$K22-SUM(P$8:P21),IF(O21="Breedte",1-SUM(P$8:P21)," "))))</f>
        <v xml:space="preserve"> </v>
      </c>
      <c r="Q22" s="57" t="str">
        <f t="shared" si="6"/>
        <v/>
      </c>
      <c r="R22" s="180">
        <f t="shared" si="7"/>
        <v>220</v>
      </c>
      <c r="S22" s="12">
        <f t="shared" si="16"/>
        <v>91</v>
      </c>
      <c r="T22" s="18">
        <f t="shared" si="8"/>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9"/>
        <v>1</v>
      </c>
      <c r="Z22" s="12">
        <f t="shared" si="10"/>
        <v>1</v>
      </c>
      <c r="AA22" s="12">
        <f t="shared" si="11"/>
        <v>1</v>
      </c>
      <c r="AB22" s="12">
        <f t="shared" si="12"/>
        <v>1</v>
      </c>
      <c r="AD22" s="12">
        <f t="shared" si="17"/>
        <v>91</v>
      </c>
      <c r="AE22" s="18">
        <f t="shared" si="13"/>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4"/>
        <v>1</v>
      </c>
      <c r="AK22" s="12">
        <f t="shared" si="18"/>
        <v>1</v>
      </c>
      <c r="AL22" s="12">
        <f t="shared" si="19"/>
        <v>1</v>
      </c>
      <c r="AM22" s="12">
        <f t="shared" si="20"/>
        <v>1</v>
      </c>
      <c r="AP22" s="44"/>
      <c r="AQ22" s="52"/>
      <c r="AR22" s="53"/>
      <c r="AS22" s="36"/>
      <c r="AT22" s="143">
        <f>$C$4</f>
        <v>0</v>
      </c>
      <c r="AU22" s="36"/>
      <c r="AV22" s="36"/>
      <c r="AW22" s="60"/>
      <c r="AX22" s="142"/>
      <c r="AY22" s="37"/>
      <c r="AZ22" s="48">
        <f>AT22</f>
        <v>0</v>
      </c>
      <c r="BA22" s="37"/>
      <c r="BB22" s="38"/>
    </row>
    <row r="23" spans="1:55" ht="12" customHeight="1" thickTop="1" thickBot="1" x14ac:dyDescent="0.3">
      <c r="A23" s="5">
        <f t="shared" si="1"/>
        <v>0</v>
      </c>
      <c r="B23" s="5">
        <f t="shared" si="2"/>
        <v>0</v>
      </c>
      <c r="C23" s="14">
        <f t="shared" si="15"/>
        <v>90</v>
      </c>
      <c r="F23" s="242">
        <f>VLOOKUP(C23,Blad1!$A:$F,6,0)</f>
        <v>219</v>
      </c>
      <c r="G23" s="67" t="str">
        <f t="shared" si="3"/>
        <v/>
      </c>
      <c r="H23" s="4" t="str">
        <f>IF(G23="I",$K23,IF(G23="II",$K23-SUM(H$8:H22),IF(G23="III",$K23-SUM(H$8:H22),IF(G23="IV",$K23-SUM(H$8:H22),IF(G23="V",1-SUM(H$8:H22)," ")))))</f>
        <v xml:space="preserve"> </v>
      </c>
      <c r="I23" s="68" t="str">
        <f t="shared" si="4"/>
        <v/>
      </c>
      <c r="J23" s="43" t="str">
        <f>IF(I23="A",$K23,IF(I23="B",$K23-SUM(J$8:J22),IF(I23="C",$K23-SUM(J$8:J22),IF(I23="D",$K23-SUM(J$8:J22),IF(I23="E",1-SUM(J$8:J22)," ")))))</f>
        <v xml:space="preserve"> </v>
      </c>
      <c r="K23" s="1">
        <f>IF(C$4=0,0,(SUM(D$8:D23)/C$4))</f>
        <v>0</v>
      </c>
      <c r="L23" s="9" t="str">
        <f t="shared" si="0"/>
        <v xml:space="preserve"> </v>
      </c>
      <c r="M23" s="2" t="str">
        <f>IF(U23=2,K23,IF(W23=2,K23-SUM(M$8:M22),IF(X23=2,K23-SUM(M$8:M22),IF(X22=2,1-SUM(M$8:M22)," "))))</f>
        <v xml:space="preserve"> </v>
      </c>
      <c r="N23" s="1" t="str">
        <f t="shared" si="5"/>
        <v xml:space="preserve"> </v>
      </c>
      <c r="P23" s="3" t="str">
        <f>IF(O23="Plus",$K23,IF(O23="Basis",$K23-SUM(P$8:P22),IF(O23="Breedte",$K23-SUM(P$8:P22),IF(O22="Breedte",1-SUM(P$8:P22)," "))))</f>
        <v xml:space="preserve"> </v>
      </c>
      <c r="Q23" s="57" t="str">
        <f t="shared" si="6"/>
        <v/>
      </c>
      <c r="R23" s="180">
        <f t="shared" si="7"/>
        <v>219</v>
      </c>
      <c r="S23" s="12">
        <f t="shared" si="16"/>
        <v>90</v>
      </c>
      <c r="T23" s="18">
        <f t="shared" si="8"/>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9"/>
        <v>1</v>
      </c>
      <c r="Z23" s="12">
        <f t="shared" si="10"/>
        <v>1</v>
      </c>
      <c r="AA23" s="12">
        <f t="shared" si="11"/>
        <v>1</v>
      </c>
      <c r="AB23" s="12">
        <f t="shared" si="12"/>
        <v>1</v>
      </c>
      <c r="AD23" s="12">
        <f t="shared" si="17"/>
        <v>90</v>
      </c>
      <c r="AE23" s="18">
        <f t="shared" si="13"/>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4"/>
        <v>1</v>
      </c>
      <c r="AK23" s="12">
        <f t="shared" si="18"/>
        <v>1</v>
      </c>
      <c r="AL23" s="12">
        <f t="shared" si="19"/>
        <v>1</v>
      </c>
      <c r="AM23" s="12">
        <f t="shared" si="20"/>
        <v>1</v>
      </c>
      <c r="AV23" s="135"/>
      <c r="AW23" s="135"/>
      <c r="AX23" s="135"/>
    </row>
    <row r="24" spans="1:55" ht="12" customHeight="1" thickTop="1" thickBot="1" x14ac:dyDescent="0.3">
      <c r="A24" s="5">
        <f t="shared" si="1"/>
        <v>0</v>
      </c>
      <c r="B24" s="5">
        <f t="shared" si="2"/>
        <v>0</v>
      </c>
      <c r="C24" s="14">
        <f t="shared" si="15"/>
        <v>89</v>
      </c>
      <c r="F24" s="242">
        <f>VLOOKUP(C24,Blad1!$A:$F,6,0)</f>
        <v>218</v>
      </c>
      <c r="G24" s="67" t="str">
        <f t="shared" si="3"/>
        <v/>
      </c>
      <c r="H24" s="4" t="str">
        <f>IF(G24="I",$K24,IF(G24="II",$K24-SUM(H$8:H23),IF(G24="III",$K24-SUM(H$8:H23),IF(G24="IV",$K24-SUM(H$8:H23),IF(G24="V",1-SUM(H$8:H23)," ")))))</f>
        <v xml:space="preserve"> </v>
      </c>
      <c r="I24" s="68" t="str">
        <f t="shared" si="4"/>
        <v/>
      </c>
      <c r="J24" s="43" t="str">
        <f>IF(I24="A",$K24,IF(I24="B",$K24-SUM(J$8:J23),IF(I24="C",$K24-SUM(J$8:J23),IF(I24="D",$K24-SUM(J$8:J23),IF(I24="E",1-SUM(J$8:J23)," ")))))</f>
        <v xml:space="preserve"> </v>
      </c>
      <c r="K24" s="1">
        <f>IF(C$4=0,0,(SUM(D$8:D24)/C$4))</f>
        <v>0</v>
      </c>
      <c r="L24" s="9" t="str">
        <f t="shared" si="0"/>
        <v xml:space="preserve"> </v>
      </c>
      <c r="M24" s="2" t="str">
        <f>IF(U24=2,K24,IF(W24=2,K24-SUM(M$8:M23),IF(X24=2,K24-SUM(M$8:M23),IF(X23=2,1-SUM(M$8:M23)," "))))</f>
        <v xml:space="preserve"> </v>
      </c>
      <c r="N24" s="1" t="str">
        <f t="shared" si="5"/>
        <v xml:space="preserve"> </v>
      </c>
      <c r="P24" s="3" t="str">
        <f>IF(O24="Plus",$K24,IF(O24="Basis",$K24-SUM(P$8:P23),IF(O24="Breedte",$K24-SUM(P$8:P23),IF(O23="Breedte",1-SUM(P$8:P23)," "))))</f>
        <v xml:space="preserve"> </v>
      </c>
      <c r="Q24" s="57" t="str">
        <f t="shared" si="6"/>
        <v/>
      </c>
      <c r="R24" s="180">
        <f t="shared" si="7"/>
        <v>218</v>
      </c>
      <c r="S24" s="12">
        <f t="shared" si="16"/>
        <v>89</v>
      </c>
      <c r="T24" s="18">
        <f t="shared" si="8"/>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9"/>
        <v>1</v>
      </c>
      <c r="Z24" s="12">
        <f t="shared" si="10"/>
        <v>1</v>
      </c>
      <c r="AA24" s="12">
        <f t="shared" si="11"/>
        <v>1</v>
      </c>
      <c r="AB24" s="12">
        <f t="shared" si="12"/>
        <v>1</v>
      </c>
      <c r="AD24" s="12">
        <f t="shared" si="17"/>
        <v>89</v>
      </c>
      <c r="AE24" s="18">
        <f t="shared" si="13"/>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4"/>
        <v>1</v>
      </c>
      <c r="AK24" s="12">
        <f t="shared" si="18"/>
        <v>1</v>
      </c>
      <c r="AL24" s="12">
        <f t="shared" si="19"/>
        <v>1</v>
      </c>
      <c r="AM24" s="12">
        <f t="shared" si="20"/>
        <v>1</v>
      </c>
      <c r="AQ24" s="27" t="s">
        <v>6</v>
      </c>
      <c r="AR24" s="28"/>
      <c r="AS24" s="28" t="s">
        <v>8</v>
      </c>
      <c r="AT24" s="28"/>
      <c r="AU24" s="28"/>
      <c r="AV24" s="51"/>
      <c r="AW24" s="141"/>
      <c r="AX24" s="132"/>
      <c r="AY24" s="28" t="s">
        <v>9</v>
      </c>
      <c r="AZ24" s="28"/>
      <c r="BA24" s="28"/>
      <c r="BB24" s="29"/>
    </row>
    <row r="25" spans="1:55" ht="12" customHeight="1" thickTop="1" x14ac:dyDescent="0.25">
      <c r="A25" s="5">
        <f t="shared" si="1"/>
        <v>0</v>
      </c>
      <c r="B25" s="5">
        <f t="shared" si="2"/>
        <v>0</v>
      </c>
      <c r="C25" s="14">
        <f t="shared" si="15"/>
        <v>88</v>
      </c>
      <c r="F25" s="242">
        <f>VLOOKUP(C25,Blad1!$A:$F,6,0)</f>
        <v>217</v>
      </c>
      <c r="G25" s="67" t="str">
        <f t="shared" si="3"/>
        <v/>
      </c>
      <c r="H25" s="4" t="str">
        <f>IF(G25="I",$K25,IF(G25="II",$K25-SUM(H$8:H24),IF(G25="III",$K25-SUM(H$8:H24),IF(G25="IV",$K25-SUM(H$8:H24),IF(G25="V",1-SUM(H$8:H24)," ")))))</f>
        <v xml:space="preserve"> </v>
      </c>
      <c r="I25" s="68" t="str">
        <f t="shared" si="4"/>
        <v/>
      </c>
      <c r="J25" s="43" t="str">
        <f>IF(I25="A",$K25,IF(I25="B",$K25-SUM(J$8:J24),IF(I25="C",$K25-SUM(J$8:J24),IF(I25="D",$K25-SUM(J$8:J24),IF(I25="E",1-SUM(J$8:J24)," ")))))</f>
        <v xml:space="preserve"> </v>
      </c>
      <c r="K25" s="1">
        <f>IF(C$4=0,0,(SUM(D$8:D25)/C$4))</f>
        <v>0</v>
      </c>
      <c r="L25" s="9" t="str">
        <f t="shared" si="0"/>
        <v xml:space="preserve"> </v>
      </c>
      <c r="M25" s="2" t="str">
        <f>IF(U25=2,K25,IF(W25=2,K25-SUM(M$8:M24),IF(X25=2,K25-SUM(M$8:M24),IF(X24=2,1-SUM(M$8:M24)," "))))</f>
        <v xml:space="preserve"> </v>
      </c>
      <c r="N25" s="1" t="str">
        <f t="shared" si="5"/>
        <v xml:space="preserve"> </v>
      </c>
      <c r="P25" s="3" t="str">
        <f>IF(O25="Plus",$K25,IF(O25="Basis",$K25-SUM(P$8:P24),IF(O25="Breedte",$K25-SUM(P$8:P24),IF(O24="Breedte",1-SUM(P$8:P24)," "))))</f>
        <v xml:space="preserve"> </v>
      </c>
      <c r="Q25" s="57" t="str">
        <f t="shared" si="6"/>
        <v/>
      </c>
      <c r="R25" s="180">
        <f t="shared" si="7"/>
        <v>217</v>
      </c>
      <c r="S25" s="12">
        <f t="shared" si="16"/>
        <v>88</v>
      </c>
      <c r="T25" s="18">
        <f t="shared" si="8"/>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9"/>
        <v>1</v>
      </c>
      <c r="Z25" s="12">
        <f t="shared" si="10"/>
        <v>1</v>
      </c>
      <c r="AA25" s="12">
        <f t="shared" si="11"/>
        <v>1</v>
      </c>
      <c r="AB25" s="12">
        <f t="shared" si="12"/>
        <v>1</v>
      </c>
      <c r="AD25" s="12">
        <f t="shared" si="17"/>
        <v>88</v>
      </c>
      <c r="AE25" s="18">
        <f t="shared" si="13"/>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4"/>
        <v>1</v>
      </c>
      <c r="AK25" s="12">
        <f t="shared" si="18"/>
        <v>1</v>
      </c>
      <c r="AL25" s="12">
        <f t="shared" si="19"/>
        <v>1</v>
      </c>
      <c r="AM25" s="12">
        <f t="shared" si="20"/>
        <v>1</v>
      </c>
      <c r="AQ25" s="30"/>
      <c r="AR25" s="31"/>
      <c r="AS25" s="32" t="s">
        <v>17</v>
      </c>
      <c r="AT25" s="32" t="s">
        <v>18</v>
      </c>
      <c r="AU25" s="32" t="s">
        <v>19</v>
      </c>
      <c r="AV25" s="138" t="s">
        <v>20</v>
      </c>
      <c r="AW25" s="140"/>
      <c r="AX25" s="140"/>
      <c r="AY25" s="32" t="s">
        <v>17</v>
      </c>
      <c r="AZ25" s="32" t="s">
        <v>31</v>
      </c>
      <c r="BA25" s="32" t="s">
        <v>19</v>
      </c>
      <c r="BB25" s="33" t="s">
        <v>20</v>
      </c>
    </row>
    <row r="26" spans="1:55" ht="12" customHeight="1" thickBot="1" x14ac:dyDescent="0.3">
      <c r="A26" s="5">
        <f t="shared" si="1"/>
        <v>0</v>
      </c>
      <c r="B26" s="5">
        <f t="shared" si="2"/>
        <v>0</v>
      </c>
      <c r="C26" s="14">
        <f t="shared" si="15"/>
        <v>87</v>
      </c>
      <c r="E26" s="56"/>
      <c r="F26" s="242">
        <f>VLOOKUP(C26,Blad1!$A:$F,6,0)</f>
        <v>216</v>
      </c>
      <c r="G26" s="67" t="str">
        <f t="shared" si="3"/>
        <v/>
      </c>
      <c r="H26" s="4" t="str">
        <f>IF(G26="I",$K26,IF(G26="II",$K26-SUM(H$8:H25),IF(G26="III",$K26-SUM(H$8:H25),IF(G26="IV",$K26-SUM(H$8:H25),IF(G26="V",1-SUM(H$8:H25)," ")))))</f>
        <v xml:space="preserve"> </v>
      </c>
      <c r="I26" s="68" t="str">
        <f t="shared" si="4"/>
        <v/>
      </c>
      <c r="J26" s="43" t="str">
        <f>IF(I26="A",$K26,IF(I26="B",$K26-SUM(J$8:J25),IF(I26="C",$K26-SUM(J$8:J25),IF(I26="D",$K26-SUM(J$8:J25),IF(I26="E",1-SUM(J$8:J25)," ")))))</f>
        <v xml:space="preserve"> </v>
      </c>
      <c r="K26" s="1">
        <f>IF(C$4=0,0,(SUM(D$8:D26)/C$4))</f>
        <v>0</v>
      </c>
      <c r="L26" s="9" t="str">
        <f t="shared" si="0"/>
        <v xml:space="preserve"> </v>
      </c>
      <c r="M26" s="2" t="str">
        <f>IF(U26=2,K26,IF(W26=2,K26-SUM(M$8:M25),IF(X26=2,K26-SUM(M$8:M25),IF(X25=2,1-SUM(M$8:M25)," "))))</f>
        <v xml:space="preserve"> </v>
      </c>
      <c r="N26" s="1" t="str">
        <f t="shared" si="5"/>
        <v xml:space="preserve"> </v>
      </c>
      <c r="P26" s="3" t="str">
        <f>IF(O26="Plus",$K26,IF(O26="Basis",$K26-SUM(P$8:P25),IF(O26="Breedte",$K26-SUM(P$8:P25),IF(O25="Breedte",1-SUM(P$8:P25)," "))))</f>
        <v xml:space="preserve"> </v>
      </c>
      <c r="Q26" s="57" t="str">
        <f t="shared" si="6"/>
        <v/>
      </c>
      <c r="R26" s="180">
        <f t="shared" si="7"/>
        <v>216</v>
      </c>
      <c r="S26" s="12">
        <f t="shared" si="16"/>
        <v>87</v>
      </c>
      <c r="T26" s="18">
        <f t="shared" si="8"/>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9"/>
        <v>1</v>
      </c>
      <c r="Z26" s="12">
        <f t="shared" si="10"/>
        <v>1</v>
      </c>
      <c r="AA26" s="12">
        <f t="shared" si="11"/>
        <v>1</v>
      </c>
      <c r="AB26" s="12">
        <f t="shared" si="12"/>
        <v>1</v>
      </c>
      <c r="AD26" s="12">
        <f t="shared" si="17"/>
        <v>87</v>
      </c>
      <c r="AE26" s="18">
        <f t="shared" si="13"/>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4"/>
        <v>1</v>
      </c>
      <c r="AK26" s="12">
        <f t="shared" si="18"/>
        <v>1</v>
      </c>
      <c r="AL26" s="12">
        <f t="shared" si="19"/>
        <v>1</v>
      </c>
      <c r="AM26" s="12">
        <f t="shared" si="20"/>
        <v>1</v>
      </c>
      <c r="AQ26" s="49" t="s">
        <v>24</v>
      </c>
      <c r="AR26" s="50">
        <v>0.2</v>
      </c>
      <c r="AS26" s="125">
        <f>IF(AS18=0,0,VLOOKUP("Plus",$L:$R,7,FALSE))</f>
        <v>0</v>
      </c>
      <c r="AT26" s="19">
        <f>AT18</f>
        <v>0</v>
      </c>
      <c r="AU26" s="20">
        <f>AU18</f>
        <v>0</v>
      </c>
      <c r="AV26" s="20">
        <f>AV18</f>
        <v>0</v>
      </c>
      <c r="AW26" s="131"/>
      <c r="AX26" s="132"/>
      <c r="AY26" s="126">
        <f>IF(AY18=0,0,VLOOKUP("Plus",$O:$T,4,FALSE))</f>
        <v>0</v>
      </c>
      <c r="AZ26" s="47">
        <f t="shared" ref="AZ26:BB28" si="22">AZ18</f>
        <v>0</v>
      </c>
      <c r="BA26" s="26">
        <f t="shared" si="22"/>
        <v>0</v>
      </c>
      <c r="BB26" s="22">
        <f t="shared" si="22"/>
        <v>0</v>
      </c>
    </row>
    <row r="27" spans="1:55" ht="12" customHeight="1" thickTop="1" thickBot="1" x14ac:dyDescent="0.3">
      <c r="A27" s="5">
        <f t="shared" si="1"/>
        <v>0</v>
      </c>
      <c r="B27" s="5">
        <f t="shared" si="2"/>
        <v>0</v>
      </c>
      <c r="C27" s="14">
        <f t="shared" si="15"/>
        <v>86</v>
      </c>
      <c r="F27" s="242">
        <f>VLOOKUP(C27,Blad1!$A:$F,6,0)</f>
        <v>215</v>
      </c>
      <c r="G27" s="67" t="str">
        <f t="shared" si="3"/>
        <v/>
      </c>
      <c r="H27" s="4" t="str">
        <f>IF(G27="I",$K27,IF(G27="II",$K27-SUM(H$8:H26),IF(G27="III",$K27-SUM(H$8:H26),IF(G27="IV",$K27-SUM(H$8:H26),IF(G27="V",1-SUM(H$8:H26)," ")))))</f>
        <v xml:space="preserve"> </v>
      </c>
      <c r="I27" s="68" t="str">
        <f t="shared" si="4"/>
        <v/>
      </c>
      <c r="J27" s="43" t="str">
        <f>IF(I27="A",$K27,IF(I27="B",$K27-SUM(J$8:J26),IF(I27="C",$K27-SUM(J$8:J26),IF(I27="D",$K27-SUM(J$8:J26),IF(I27="E",1-SUM(J$8:J26)," ")))))</f>
        <v xml:space="preserve"> </v>
      </c>
      <c r="K27" s="1">
        <f>IF(C$4=0,0,(SUM(D$8:D27)/C$4))</f>
        <v>0</v>
      </c>
      <c r="L27" s="9" t="str">
        <f t="shared" si="0"/>
        <v xml:space="preserve"> </v>
      </c>
      <c r="M27" s="2" t="str">
        <f>IF(U27=2,K27,IF(W27=2,K27-SUM(M$8:M26),IF(X27=2,K27-SUM(M$8:M26),IF(X26=2,1-SUM(M$8:M26)," "))))</f>
        <v xml:space="preserve"> </v>
      </c>
      <c r="N27" s="1" t="str">
        <f t="shared" si="5"/>
        <v xml:space="preserve"> </v>
      </c>
      <c r="P27" s="3" t="str">
        <f>IF(O27="Plus",$K27,IF(O27="Basis",$K27-SUM(P$8:P26),IF(O27="Breedte",$K27-SUM(P$8:P26),IF(O26="Breedte",1-SUM(P$8:P26)," "))))</f>
        <v xml:space="preserve"> </v>
      </c>
      <c r="Q27" s="57" t="str">
        <f t="shared" si="6"/>
        <v/>
      </c>
      <c r="R27" s="180">
        <f t="shared" si="7"/>
        <v>215</v>
      </c>
      <c r="S27" s="12">
        <f t="shared" si="16"/>
        <v>86</v>
      </c>
      <c r="T27" s="18">
        <f t="shared" si="8"/>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9"/>
        <v>1</v>
      </c>
      <c r="Z27" s="12">
        <f t="shared" si="10"/>
        <v>1</v>
      </c>
      <c r="AA27" s="12">
        <f t="shared" si="11"/>
        <v>1</v>
      </c>
      <c r="AB27" s="12">
        <f t="shared" si="12"/>
        <v>1</v>
      </c>
      <c r="AD27" s="12">
        <f t="shared" si="17"/>
        <v>86</v>
      </c>
      <c r="AE27" s="18">
        <f t="shared" si="13"/>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4"/>
        <v>1</v>
      </c>
      <c r="AK27" s="12">
        <f t="shared" si="18"/>
        <v>1</v>
      </c>
      <c r="AL27" s="12">
        <f t="shared" si="19"/>
        <v>1</v>
      </c>
      <c r="AM27" s="12">
        <f t="shared" si="20"/>
        <v>1</v>
      </c>
      <c r="AQ27" s="49" t="s">
        <v>22</v>
      </c>
      <c r="AR27" s="50">
        <v>0.6</v>
      </c>
      <c r="AS27" s="125">
        <f>IF(AS19=0,0,VLOOKUP("Basis",$L:$R,7,FALSE))</f>
        <v>0</v>
      </c>
      <c r="AT27" s="19">
        <f>AT19</f>
        <v>0</v>
      </c>
      <c r="AU27" s="20">
        <f t="shared" ref="AU27:AV28" si="23">AU19</f>
        <v>0</v>
      </c>
      <c r="AV27" s="20">
        <f t="shared" si="23"/>
        <v>0</v>
      </c>
      <c r="AW27" s="133"/>
      <c r="AX27" s="134"/>
      <c r="AY27" s="126">
        <f>IF(AY19=0,0,VLOOKUP("Basis",$O:$T,4,FALSE))</f>
        <v>0</v>
      </c>
      <c r="AZ27" s="47">
        <f t="shared" si="22"/>
        <v>0</v>
      </c>
      <c r="BA27" s="26">
        <f t="shared" si="22"/>
        <v>0</v>
      </c>
      <c r="BB27" s="22">
        <f t="shared" si="22"/>
        <v>0</v>
      </c>
    </row>
    <row r="28" spans="1:55" ht="12" customHeight="1" thickTop="1" thickBot="1" x14ac:dyDescent="0.3">
      <c r="A28" s="5">
        <f t="shared" si="1"/>
        <v>0</v>
      </c>
      <c r="B28" s="5">
        <f t="shared" si="2"/>
        <v>0</v>
      </c>
      <c r="C28" s="14">
        <f t="shared" si="15"/>
        <v>85</v>
      </c>
      <c r="F28" s="242">
        <f>VLOOKUP(C28,Blad1!$A:$F,6,0)</f>
        <v>214</v>
      </c>
      <c r="G28" s="67" t="str">
        <f t="shared" si="3"/>
        <v/>
      </c>
      <c r="H28" s="4" t="str">
        <f>IF(G28="I",$K28,IF(G28="II",$K28-SUM(H$8:H27),IF(G28="III",$K28-SUM(H$8:H27),IF(G28="IV",$K28-SUM(H$8:H27),IF(G28="V",1-SUM(H$8:H27)," ")))))</f>
        <v xml:space="preserve"> </v>
      </c>
      <c r="I28" s="68" t="str">
        <f t="shared" si="4"/>
        <v/>
      </c>
      <c r="J28" s="43" t="str">
        <f>IF(I28="A",$K28,IF(I28="B",$K28-SUM(J$8:J27),IF(I28="C",$K28-SUM(J$8:J27),IF(I28="D",$K28-SUM(J$8:J27),IF(I28="E",1-SUM(J$8:J27)," ")))))</f>
        <v xml:space="preserve"> </v>
      </c>
      <c r="K28" s="1">
        <f>IF(C$4=0,0,(SUM(D$8:D28)/C$4))</f>
        <v>0</v>
      </c>
      <c r="L28" s="9" t="str">
        <f t="shared" si="0"/>
        <v xml:space="preserve"> </v>
      </c>
      <c r="M28" s="2" t="str">
        <f>IF(U28=2,K28,IF(W28=2,K28-SUM(M$8:M27),IF(X28=2,K28-SUM(M$8:M27),IF(X27=2,1-SUM(M$8:M27)," "))))</f>
        <v xml:space="preserve"> </v>
      </c>
      <c r="N28" s="1" t="str">
        <f t="shared" si="5"/>
        <v xml:space="preserve"> </v>
      </c>
      <c r="P28" s="3" t="str">
        <f>IF(O28="Plus",$K28,IF(O28="Basis",$K28-SUM(P$8:P27),IF(O28="Breedte",$K28-SUM(P$8:P27),IF(O27="Breedte",1-SUM(P$8:P27)," "))))</f>
        <v xml:space="preserve"> </v>
      </c>
      <c r="Q28" s="57" t="str">
        <f t="shared" si="6"/>
        <v/>
      </c>
      <c r="R28" s="180">
        <f t="shared" si="7"/>
        <v>214</v>
      </c>
      <c r="S28" s="12">
        <f t="shared" si="16"/>
        <v>85</v>
      </c>
      <c r="T28" s="18">
        <f t="shared" si="8"/>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9"/>
        <v>1</v>
      </c>
      <c r="Z28" s="12">
        <f t="shared" si="10"/>
        <v>1</v>
      </c>
      <c r="AA28" s="12">
        <f t="shared" si="11"/>
        <v>1</v>
      </c>
      <c r="AB28" s="12">
        <f t="shared" si="12"/>
        <v>1</v>
      </c>
      <c r="AD28" s="12">
        <f t="shared" si="17"/>
        <v>85</v>
      </c>
      <c r="AE28" s="18">
        <f t="shared" si="13"/>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4"/>
        <v>1</v>
      </c>
      <c r="AK28" s="12">
        <f t="shared" si="18"/>
        <v>1</v>
      </c>
      <c r="AL28" s="12">
        <f t="shared" si="19"/>
        <v>1</v>
      </c>
      <c r="AM28" s="12">
        <f t="shared" si="20"/>
        <v>1</v>
      </c>
      <c r="AQ28" s="49" t="s">
        <v>23</v>
      </c>
      <c r="AR28" s="50">
        <v>0.2</v>
      </c>
      <c r="AS28" s="125">
        <f>IF(AS20=0,0,VLOOKUP("Breedte",$L:$R,7,FALSE))</f>
        <v>0</v>
      </c>
      <c r="AT28" s="19">
        <f>AT20</f>
        <v>0</v>
      </c>
      <c r="AU28" s="20">
        <f t="shared" si="23"/>
        <v>0</v>
      </c>
      <c r="AV28" s="20">
        <f t="shared" si="23"/>
        <v>0</v>
      </c>
      <c r="AW28" s="133"/>
      <c r="AX28" s="134"/>
      <c r="AY28" s="126">
        <f>IF(AY20=0,0,VLOOKUP("Breedte",$O:$T,4,FALSE))</f>
        <v>0</v>
      </c>
      <c r="AZ28" s="47">
        <f t="shared" si="22"/>
        <v>0</v>
      </c>
      <c r="BA28" s="26">
        <f t="shared" si="22"/>
        <v>0</v>
      </c>
      <c r="BB28" s="22">
        <f t="shared" si="22"/>
        <v>0</v>
      </c>
    </row>
    <row r="29" spans="1:55" ht="12" customHeight="1" thickTop="1" thickBot="1" x14ac:dyDescent="0.3">
      <c r="A29" s="5">
        <f t="shared" si="1"/>
        <v>0</v>
      </c>
      <c r="B29" s="5">
        <f t="shared" si="2"/>
        <v>20</v>
      </c>
      <c r="C29" s="14">
        <f t="shared" si="15"/>
        <v>84</v>
      </c>
      <c r="F29" s="242">
        <f>VLOOKUP(C29,Blad1!$A:$F,6,0)</f>
        <v>213</v>
      </c>
      <c r="G29" s="67" t="str">
        <f t="shared" si="3"/>
        <v>I</v>
      </c>
      <c r="H29" s="4">
        <f>IF(G29="I",$K29,IF(G29="II",$K29-SUM(H$8:H28),IF(G29="III",$K29-SUM(H$8:H28),IF(G29="IV",$K29-SUM(H$8:H28),IF(G29="V",1-SUM(H$8:H28)," ")))))</f>
        <v>0</v>
      </c>
      <c r="I29" s="68" t="str">
        <f t="shared" si="4"/>
        <v/>
      </c>
      <c r="J29" s="43" t="str">
        <f>IF(I29="A",$K29,IF(I29="B",$K29-SUM(J$8:J28),IF(I29="C",$K29-SUM(J$8:J28),IF(I29="D",$K29-SUM(J$8:J28),IF(I29="E",1-SUM(J$8:J28)," ")))))</f>
        <v xml:space="preserve"> </v>
      </c>
      <c r="K29" s="1">
        <f>IF(C$4=0,0,(SUM(D$8:D29)/C$4))</f>
        <v>0</v>
      </c>
      <c r="L29" s="9" t="str">
        <f t="shared" si="0"/>
        <v xml:space="preserve"> </v>
      </c>
      <c r="M29" s="2" t="str">
        <f>IF(U29=2,K29,IF(W29=2,K29-SUM(M$8:M28),IF(X29=2,K29-SUM(M$8:M28),IF(X28=2,1-SUM(M$8:M28)," "))))</f>
        <v xml:space="preserve"> </v>
      </c>
      <c r="N29" s="1" t="str">
        <f t="shared" si="5"/>
        <v xml:space="preserve"> </v>
      </c>
      <c r="P29" s="3" t="str">
        <f>IF(O29="Plus",$K29,IF(O29="Basis",$K29-SUM(P$8:P28),IF(O29="Breedte",$K29-SUM(P$8:P28),IF(O28="Breedte",1-SUM(P$8:P28)," "))))</f>
        <v xml:space="preserve"> </v>
      </c>
      <c r="Q29" s="57" t="str">
        <f t="shared" si="6"/>
        <v/>
      </c>
      <c r="R29" s="180">
        <f t="shared" si="7"/>
        <v>213</v>
      </c>
      <c r="S29" s="12">
        <f t="shared" si="16"/>
        <v>84</v>
      </c>
      <c r="T29" s="18">
        <f t="shared" si="8"/>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9"/>
        <v>1</v>
      </c>
      <c r="Z29" s="12">
        <f t="shared" si="10"/>
        <v>1</v>
      </c>
      <c r="AA29" s="12">
        <f t="shared" si="11"/>
        <v>1</v>
      </c>
      <c r="AB29" s="12">
        <f t="shared" si="12"/>
        <v>1</v>
      </c>
      <c r="AD29" s="12">
        <f t="shared" si="17"/>
        <v>84</v>
      </c>
      <c r="AE29" s="18">
        <f t="shared" si="13"/>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4"/>
        <v>1</v>
      </c>
      <c r="AK29" s="12">
        <f t="shared" si="18"/>
        <v>1</v>
      </c>
      <c r="AL29" s="12">
        <f t="shared" si="19"/>
        <v>1</v>
      </c>
      <c r="AM29" s="12">
        <f t="shared" si="20"/>
        <v>1</v>
      </c>
      <c r="AQ29" s="49" t="s">
        <v>25</v>
      </c>
      <c r="AR29" s="50"/>
      <c r="AS29" s="125"/>
      <c r="AT29" s="19"/>
      <c r="AU29" s="20"/>
      <c r="AV29" s="20">
        <f>IF(SUM(AT26:AT28)&lt;AT30,1,0)</f>
        <v>0</v>
      </c>
      <c r="AW29" s="133"/>
      <c r="AX29" s="134"/>
      <c r="AY29" s="21"/>
      <c r="AZ29" s="47"/>
      <c r="BA29" s="26"/>
      <c r="BB29" s="22">
        <f>IF(SUM(W11:W13)=0,0,IF(SUM(AT26:AT28)&lt;AT30,1,0))</f>
        <v>0</v>
      </c>
    </row>
    <row r="30" spans="1:55" ht="12" customHeight="1" thickTop="1" thickBot="1" x14ac:dyDescent="0.3">
      <c r="A30" s="5">
        <f t="shared" si="1"/>
        <v>0</v>
      </c>
      <c r="B30" s="5">
        <f t="shared" si="2"/>
        <v>0</v>
      </c>
      <c r="C30" s="14">
        <f t="shared" si="15"/>
        <v>83</v>
      </c>
      <c r="F30" s="242">
        <f>VLOOKUP(C30,Blad1!$A:$F,6,0)</f>
        <v>212</v>
      </c>
      <c r="G30" s="67" t="str">
        <f t="shared" si="3"/>
        <v/>
      </c>
      <c r="H30" s="4" t="str">
        <f>IF(G30="I",$K30,IF(G30="II",$K30-SUM(H$8:H29),IF(G30="III",$K30-SUM(H$8:H29),IF(G30="IV",$K30-SUM(H$8:H29),IF(G30="V",1-SUM(H$8:H29)," ")))))</f>
        <v xml:space="preserve"> </v>
      </c>
      <c r="I30" s="68" t="str">
        <f t="shared" si="4"/>
        <v/>
      </c>
      <c r="J30" s="43" t="str">
        <f>IF(I30="A",$K30,IF(I30="B",$K30-SUM(J$8:J29),IF(I30="C",$K30-SUM(J$8:J29),IF(I30="D",$K30-SUM(J$8:J29),IF(I30="E",1-SUM(J$8:J29)," ")))))</f>
        <v xml:space="preserve"> </v>
      </c>
      <c r="K30" s="1">
        <f>IF(C$4=0,0,(SUM(D$8:D30)/C$4))</f>
        <v>0</v>
      </c>
      <c r="L30" s="9" t="str">
        <f t="shared" si="0"/>
        <v xml:space="preserve"> </v>
      </c>
      <c r="M30" s="2" t="str">
        <f>IF(U30=2,K30,IF(W30=2,K30-SUM(M$8:M29),IF(X30=2,K30-SUM(M$8:M29),IF(X29=2,1-SUM(M$8:M29)," "))))</f>
        <v xml:space="preserve"> </v>
      </c>
      <c r="N30" s="1" t="str">
        <f t="shared" si="5"/>
        <v xml:space="preserve"> </v>
      </c>
      <c r="P30" s="3" t="str">
        <f>IF(O30="Plus",$K30,IF(O30="Basis",$K30-SUM(P$8:P29),IF(O30="Breedte",$K30-SUM(P$8:P29),IF(O29="Breedte",1-SUM(P$8:P29)," "))))</f>
        <v xml:space="preserve"> </v>
      </c>
      <c r="Q30" s="57" t="str">
        <f t="shared" si="6"/>
        <v/>
      </c>
      <c r="R30" s="180">
        <f t="shared" si="7"/>
        <v>212</v>
      </c>
      <c r="S30" s="12">
        <f t="shared" si="16"/>
        <v>83</v>
      </c>
      <c r="T30" s="18">
        <f t="shared" si="8"/>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9"/>
        <v>1</v>
      </c>
      <c r="Z30" s="12">
        <f t="shared" si="10"/>
        <v>1</v>
      </c>
      <c r="AA30" s="12">
        <f t="shared" si="11"/>
        <v>1</v>
      </c>
      <c r="AB30" s="12">
        <f t="shared" si="12"/>
        <v>1</v>
      </c>
      <c r="AD30" s="12">
        <f t="shared" si="17"/>
        <v>83</v>
      </c>
      <c r="AE30" s="18">
        <f t="shared" si="13"/>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4"/>
        <v>1</v>
      </c>
      <c r="AK30" s="12">
        <f t="shared" si="18"/>
        <v>1</v>
      </c>
      <c r="AL30" s="12">
        <f t="shared" si="19"/>
        <v>1</v>
      </c>
      <c r="AM30" s="12">
        <f t="shared" si="20"/>
        <v>1</v>
      </c>
      <c r="AQ30" s="52"/>
      <c r="AR30" s="53"/>
      <c r="AS30" s="36"/>
      <c r="AT30" s="143">
        <f>$C$4</f>
        <v>0</v>
      </c>
      <c r="AU30" s="36"/>
      <c r="AV30" s="36"/>
      <c r="AW30" s="137"/>
      <c r="AX30" s="137"/>
      <c r="AY30" s="37"/>
      <c r="AZ30" s="48">
        <f>AT30</f>
        <v>0</v>
      </c>
      <c r="BA30" s="37"/>
      <c r="BB30" s="38"/>
    </row>
    <row r="31" spans="1:55" ht="12" customHeight="1" thickTop="1" thickBot="1" x14ac:dyDescent="0.3">
      <c r="A31" s="5">
        <f t="shared" si="1"/>
        <v>0</v>
      </c>
      <c r="B31" s="5">
        <f t="shared" si="2"/>
        <v>0</v>
      </c>
      <c r="C31" s="14">
        <f t="shared" si="15"/>
        <v>82</v>
      </c>
      <c r="F31" s="242">
        <f>VLOOKUP(C31,Blad1!$A:$F,6,0)</f>
        <v>211</v>
      </c>
      <c r="G31" s="67" t="str">
        <f t="shared" si="3"/>
        <v/>
      </c>
      <c r="H31" s="4" t="str">
        <f>IF(G31="I",$K31,IF(G31="II",$K31-SUM(H$8:H30),IF(G31="III",$K31-SUM(H$8:H30),IF(G31="IV",$K31-SUM(H$8:H30),IF(G31="V",1-SUM(H$8:H30)," ")))))</f>
        <v xml:space="preserve"> </v>
      </c>
      <c r="I31" s="68" t="str">
        <f t="shared" si="4"/>
        <v/>
      </c>
      <c r="J31" s="43" t="str">
        <f>IF(I31="A",$K31,IF(I31="B",$K31-SUM(J$8:J30),IF(I31="C",$K31-SUM(J$8:J30),IF(I31="D",$K31-SUM(J$8:J30),IF(I31="E",1-SUM(J$8:J30)," ")))))</f>
        <v xml:space="preserve"> </v>
      </c>
      <c r="K31" s="1">
        <f>IF(C$4=0,0,(SUM(D$8:D31)/C$4))</f>
        <v>0</v>
      </c>
      <c r="L31" s="9" t="str">
        <f t="shared" si="0"/>
        <v xml:space="preserve"> </v>
      </c>
      <c r="M31" s="2" t="str">
        <f>IF(U31=2,K31,IF(W31=2,K31-SUM(M$8:M30),IF(X31=2,K31-SUM(M$8:M30),IF(X30=2,1-SUM(M$8:M30)," "))))</f>
        <v xml:space="preserve"> </v>
      </c>
      <c r="N31" s="1" t="str">
        <f t="shared" si="5"/>
        <v xml:space="preserve"> </v>
      </c>
      <c r="P31" s="3" t="str">
        <f>IF(O31="Plus",$K31,IF(O31="Basis",$K31-SUM(P$8:P30),IF(O31="Breedte",$K31-SUM(P$8:P30),IF(O30="Breedte",1-SUM(P$8:P30)," "))))</f>
        <v xml:space="preserve"> </v>
      </c>
      <c r="Q31" s="57" t="str">
        <f t="shared" si="6"/>
        <v/>
      </c>
      <c r="R31" s="180">
        <f t="shared" si="7"/>
        <v>211</v>
      </c>
      <c r="S31" s="12">
        <f t="shared" si="16"/>
        <v>82</v>
      </c>
      <c r="T31" s="18">
        <f t="shared" si="8"/>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9"/>
        <v>1</v>
      </c>
      <c r="Z31" s="12">
        <f t="shared" si="10"/>
        <v>1</v>
      </c>
      <c r="AA31" s="12">
        <f t="shared" si="11"/>
        <v>1</v>
      </c>
      <c r="AB31" s="12">
        <f t="shared" si="12"/>
        <v>1</v>
      </c>
      <c r="AD31" s="12">
        <f t="shared" si="17"/>
        <v>82</v>
      </c>
      <c r="AE31" s="18">
        <f t="shared" si="13"/>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4"/>
        <v>1</v>
      </c>
      <c r="AK31" s="12">
        <f t="shared" si="18"/>
        <v>1</v>
      </c>
      <c r="AL31" s="12">
        <f t="shared" si="19"/>
        <v>1</v>
      </c>
      <c r="AM31" s="12">
        <f t="shared" si="20"/>
        <v>1</v>
      </c>
      <c r="AQ31" s="60"/>
      <c r="AR31" s="60"/>
      <c r="AS31" s="60"/>
      <c r="AT31" s="60"/>
      <c r="AU31" s="60"/>
      <c r="AV31" s="60"/>
      <c r="AW31" s="136"/>
      <c r="AX31" s="136"/>
      <c r="AY31" s="60"/>
      <c r="AZ31" s="60"/>
      <c r="BA31" s="60"/>
      <c r="BB31" s="60"/>
    </row>
    <row r="32" spans="1:55" ht="12" customHeight="1" thickTop="1" x14ac:dyDescent="0.25">
      <c r="A32" s="5">
        <f t="shared" si="1"/>
        <v>0</v>
      </c>
      <c r="B32" s="5">
        <f t="shared" si="2"/>
        <v>0</v>
      </c>
      <c r="C32" s="14">
        <f t="shared" si="15"/>
        <v>81</v>
      </c>
      <c r="F32" s="242">
        <f>VLOOKUP(C32,Blad1!$A:$F,6,0)</f>
        <v>210</v>
      </c>
      <c r="G32" s="67" t="str">
        <f t="shared" si="3"/>
        <v/>
      </c>
      <c r="H32" s="4" t="str">
        <f>IF(G32="I",$K32,IF(G32="II",$K32-SUM(H$8:H31),IF(G32="III",$K32-SUM(H$8:H31),IF(G32="IV",$K32-SUM(H$8:H31),IF(G32="V",1-SUM(H$8:H31)," ")))))</f>
        <v xml:space="preserve"> </v>
      </c>
      <c r="I32" s="68" t="str">
        <f t="shared" si="4"/>
        <v/>
      </c>
      <c r="J32" s="43" t="str">
        <f>IF(I32="A",$K32,IF(I32="B",$K32-SUM(J$8:J31),IF(I32="C",$K32-SUM(J$8:J31),IF(I32="D",$K32-SUM(J$8:J31),IF(I32="E",1-SUM(J$8:J31)," ")))))</f>
        <v xml:space="preserve"> </v>
      </c>
      <c r="K32" s="1">
        <f>IF(C$4=0,0,(SUM(D$8:D32)/C$4))</f>
        <v>0</v>
      </c>
      <c r="L32" s="9" t="str">
        <f t="shared" si="0"/>
        <v xml:space="preserve"> </v>
      </c>
      <c r="M32" s="2" t="str">
        <f>IF(U32=2,K32,IF(W32=2,K32-SUM(M$8:M31),IF(X32=2,K32-SUM(M$8:M31),IF(X31=2,1-SUM(M$8:M31)," "))))</f>
        <v xml:space="preserve"> </v>
      </c>
      <c r="N32" s="1" t="str">
        <f t="shared" si="5"/>
        <v xml:space="preserve"> </v>
      </c>
      <c r="P32" s="3" t="str">
        <f>IF(O32="Plus",$K32,IF(O32="Basis",$K32-SUM(P$8:P31),IF(O32="Breedte",$K32-SUM(P$8:P31),IF(O31="Breedte",1-SUM(P$8:P31)," "))))</f>
        <v xml:space="preserve"> </v>
      </c>
      <c r="Q32" s="57" t="str">
        <f t="shared" si="6"/>
        <v/>
      </c>
      <c r="R32" s="180">
        <f t="shared" si="7"/>
        <v>210</v>
      </c>
      <c r="S32" s="12">
        <f t="shared" si="16"/>
        <v>81</v>
      </c>
      <c r="T32" s="18">
        <f t="shared" si="8"/>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9"/>
        <v>1</v>
      </c>
      <c r="Z32" s="12">
        <f t="shared" si="10"/>
        <v>1</v>
      </c>
      <c r="AA32" s="12">
        <f t="shared" si="11"/>
        <v>1</v>
      </c>
      <c r="AB32" s="12">
        <f t="shared" si="12"/>
        <v>1</v>
      </c>
      <c r="AD32" s="12">
        <f t="shared" si="17"/>
        <v>81</v>
      </c>
      <c r="AE32" s="18">
        <f t="shared" si="13"/>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4"/>
        <v>1</v>
      </c>
      <c r="AK32" s="12">
        <f t="shared" si="18"/>
        <v>1</v>
      </c>
      <c r="AL32" s="12">
        <f t="shared" si="19"/>
        <v>1</v>
      </c>
      <c r="AM32" s="12">
        <f t="shared" si="20"/>
        <v>1</v>
      </c>
      <c r="AQ32" s="49" t="s">
        <v>24</v>
      </c>
      <c r="AR32" s="51"/>
      <c r="AS32" s="123"/>
      <c r="AT32" s="51"/>
      <c r="AU32" s="51"/>
      <c r="AV32" s="51"/>
      <c r="AW32" s="51"/>
      <c r="AX32" s="51"/>
      <c r="AY32" s="51"/>
      <c r="AZ32" s="51"/>
      <c r="BA32" s="51"/>
      <c r="BB32" s="55"/>
    </row>
    <row r="33" spans="1:54" ht="12" customHeight="1" x14ac:dyDescent="0.25">
      <c r="A33" s="5">
        <f t="shared" si="1"/>
        <v>0</v>
      </c>
      <c r="B33" s="5">
        <f t="shared" si="2"/>
        <v>0</v>
      </c>
      <c r="C33" s="14">
        <f t="shared" si="15"/>
        <v>80</v>
      </c>
      <c r="F33" s="242">
        <f>VLOOKUP(C33,Blad1!$A:$F,6,0)</f>
        <v>208</v>
      </c>
      <c r="G33" s="67" t="str">
        <f t="shared" si="3"/>
        <v/>
      </c>
      <c r="H33" s="4" t="str">
        <f>IF(G33="I",$K33,IF(G33="II",$K33-SUM(H$8:H32),IF(G33="III",$K33-SUM(H$8:H32),IF(G33="IV",$K33-SUM(H$8:H32),IF(G33="V",1-SUM(H$8:H32)," ")))))</f>
        <v xml:space="preserve"> </v>
      </c>
      <c r="I33" s="68" t="str">
        <f t="shared" si="4"/>
        <v/>
      </c>
      <c r="J33" s="43" t="str">
        <f>IF(I33="A",$K33,IF(I33="B",$K33-SUM(J$8:J32),IF(I33="C",$K33-SUM(J$8:J32),IF(I33="D",$K33-SUM(J$8:J32),IF(I33="E",1-SUM(J$8:J32)," ")))))</f>
        <v xml:space="preserve"> </v>
      </c>
      <c r="K33" s="1">
        <f>IF(C$4=0,0,(SUM(D$8:D33)/C$4))</f>
        <v>0</v>
      </c>
      <c r="L33" s="9" t="str">
        <f t="shared" si="0"/>
        <v xml:space="preserve"> </v>
      </c>
      <c r="M33" s="2" t="str">
        <f>IF(U33=2,K33,IF(W33=2,K33-SUM(M$8:M32),IF(X33=2,K33-SUM(M$8:M32),IF(X32=2,1-SUM(M$8:M32)," "))))</f>
        <v xml:space="preserve"> </v>
      </c>
      <c r="N33" s="1" t="str">
        <f t="shared" si="5"/>
        <v xml:space="preserve"> </v>
      </c>
      <c r="P33" s="3" t="str">
        <f>IF(O33="Plus",$K33,IF(O33="Basis",$K33-SUM(P$8:P32),IF(O33="Breedte",$K33-SUM(P$8:P32),IF(O32="Breedte",1-SUM(P$8:P32)," "))))</f>
        <v xml:space="preserve"> </v>
      </c>
      <c r="Q33" s="57" t="str">
        <f t="shared" si="6"/>
        <v/>
      </c>
      <c r="R33" s="180">
        <f t="shared" si="7"/>
        <v>208</v>
      </c>
      <c r="S33" s="12">
        <f t="shared" si="16"/>
        <v>80</v>
      </c>
      <c r="T33" s="18">
        <f t="shared" si="8"/>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9"/>
        <v>1</v>
      </c>
      <c r="Z33" s="12">
        <f t="shared" si="10"/>
        <v>1</v>
      </c>
      <c r="AA33" s="12">
        <f t="shared" si="11"/>
        <v>1</v>
      </c>
      <c r="AB33" s="12">
        <f t="shared" si="12"/>
        <v>1</v>
      </c>
      <c r="AD33" s="12">
        <f t="shared" si="17"/>
        <v>80</v>
      </c>
      <c r="AE33" s="18">
        <f t="shared" si="13"/>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4"/>
        <v>1</v>
      </c>
      <c r="AK33" s="12">
        <f t="shared" si="18"/>
        <v>1</v>
      </c>
      <c r="AL33" s="12">
        <f t="shared" si="19"/>
        <v>1</v>
      </c>
      <c r="AM33" s="12">
        <f t="shared" si="20"/>
        <v>1</v>
      </c>
      <c r="AQ33" s="249" t="e">
        <f>VLOOKUP(AQ32,L8:Q275,6,FALSE)</f>
        <v>#N/A</v>
      </c>
      <c r="AR33" s="250"/>
      <c r="AS33" s="250"/>
      <c r="AT33" s="250"/>
      <c r="AU33" s="250"/>
      <c r="AV33" s="250"/>
      <c r="AW33" s="250"/>
      <c r="AX33" s="250"/>
      <c r="AY33" s="250"/>
      <c r="AZ33" s="250"/>
      <c r="BA33" s="250"/>
      <c r="BB33" s="251"/>
    </row>
    <row r="34" spans="1:54" ht="12" customHeight="1" x14ac:dyDescent="0.25">
      <c r="A34" s="5">
        <f t="shared" si="1"/>
        <v>25</v>
      </c>
      <c r="B34" s="5">
        <f t="shared" si="2"/>
        <v>0</v>
      </c>
      <c r="C34" s="14">
        <f t="shared" si="15"/>
        <v>79</v>
      </c>
      <c r="F34" s="242">
        <f>VLOOKUP(C34,Blad1!$A:$F,6,0)</f>
        <v>207</v>
      </c>
      <c r="G34" s="67" t="str">
        <f t="shared" si="3"/>
        <v/>
      </c>
      <c r="H34" s="4" t="str">
        <f>IF(G34="I",$K34,IF(G34="II",$K34-SUM(H$8:H33),IF(G34="III",$K34-SUM(H$8:H33),IF(G34="IV",$K34-SUM(H$8:H33),IF(G34="V",1-SUM(H$8:H33)," ")))))</f>
        <v xml:space="preserve"> </v>
      </c>
      <c r="I34" s="68" t="str">
        <f t="shared" si="4"/>
        <v>A</v>
      </c>
      <c r="J34" s="43">
        <f>IF(I34="A",$K34,IF(I34="B",$K34-SUM(J$8:J33),IF(I34="C",$K34-SUM(J$8:J33),IF(I34="D",$K34-SUM(J$8:J33),IF(I34="E",1-SUM(J$8:J33)," ")))))</f>
        <v>0</v>
      </c>
      <c r="K34" s="1">
        <f>IF(C$4=0,0,(SUM(D$8:D34)/C$4))</f>
        <v>0</v>
      </c>
      <c r="L34" s="9" t="str">
        <f t="shared" si="0"/>
        <v xml:space="preserve"> </v>
      </c>
      <c r="M34" s="2" t="str">
        <f>IF(U34=2,K34,IF(W34=2,K34-SUM(M$8:M33),IF(X34=2,K34-SUM(M$8:M33),IF(X33=2,1-SUM(M$8:M33)," "))))</f>
        <v xml:space="preserve"> </v>
      </c>
      <c r="N34" s="1" t="str">
        <f t="shared" si="5"/>
        <v xml:space="preserve"> </v>
      </c>
      <c r="P34" s="3" t="str">
        <f>IF(O34="Plus",$K34,IF(O34="Basis",$K34-SUM(P$8:P33),IF(O34="Breedte",$K34-SUM(P$8:P33),IF(O33="Breedte",1-SUM(P$8:P33)," "))))</f>
        <v xml:space="preserve"> </v>
      </c>
      <c r="Q34" s="57" t="str">
        <f t="shared" si="6"/>
        <v/>
      </c>
      <c r="R34" s="180">
        <f t="shared" si="7"/>
        <v>207</v>
      </c>
      <c r="S34" s="12">
        <f t="shared" si="16"/>
        <v>79</v>
      </c>
      <c r="T34" s="18">
        <f t="shared" si="8"/>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9"/>
        <v>1</v>
      </c>
      <c r="Z34" s="12">
        <f t="shared" si="10"/>
        <v>1</v>
      </c>
      <c r="AA34" s="12">
        <f t="shared" si="11"/>
        <v>1</v>
      </c>
      <c r="AB34" s="12">
        <f t="shared" si="12"/>
        <v>1</v>
      </c>
      <c r="AD34" s="12">
        <f t="shared" si="17"/>
        <v>79</v>
      </c>
      <c r="AE34" s="18">
        <f t="shared" si="13"/>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4"/>
        <v>1</v>
      </c>
      <c r="AK34" s="12">
        <f t="shared" si="18"/>
        <v>1</v>
      </c>
      <c r="AL34" s="12">
        <f t="shared" si="19"/>
        <v>1</v>
      </c>
      <c r="AM34" s="12">
        <f t="shared" si="20"/>
        <v>1</v>
      </c>
      <c r="AQ34" s="49" t="s">
        <v>22</v>
      </c>
      <c r="AR34" s="51"/>
      <c r="AS34" s="123"/>
      <c r="AT34" s="51"/>
      <c r="AU34" s="51"/>
      <c r="AV34" s="51"/>
      <c r="AW34" s="51"/>
      <c r="AX34" s="51"/>
      <c r="AY34" s="51"/>
      <c r="AZ34" s="51"/>
      <c r="BA34" s="51"/>
      <c r="BB34" s="55"/>
    </row>
    <row r="35" spans="1:54" ht="24" customHeight="1" x14ac:dyDescent="0.25">
      <c r="A35" s="5">
        <f t="shared" si="1"/>
        <v>0</v>
      </c>
      <c r="B35" s="5">
        <f t="shared" si="2"/>
        <v>0</v>
      </c>
      <c r="C35" s="14">
        <f t="shared" si="15"/>
        <v>78</v>
      </c>
      <c r="F35" s="242">
        <f>VLOOKUP(C35,Blad1!$A:$F,6,0)</f>
        <v>205</v>
      </c>
      <c r="G35" s="67" t="str">
        <f t="shared" si="3"/>
        <v/>
      </c>
      <c r="H35" s="4" t="str">
        <f>IF(G35="I",$K35,IF(G35="II",$K35-SUM(H$8:H34),IF(G35="III",$K35-SUM(H$8:H34),IF(G35="IV",$K35-SUM(H$8:H34),IF(G35="V",1-SUM(H$8:H34)," ")))))</f>
        <v xml:space="preserve"> </v>
      </c>
      <c r="I35" s="68" t="str">
        <f t="shared" si="4"/>
        <v/>
      </c>
      <c r="J35" s="43" t="str">
        <f>IF(I35="A",$K35,IF(I35="B",$K35-SUM(J$8:J34),IF(I35="C",$K35-SUM(J$8:J34),IF(I35="D",$K35-SUM(J$8:J34),IF(I35="E",1-SUM(J$8:J34)," ")))))</f>
        <v xml:space="preserve"> </v>
      </c>
      <c r="K35" s="1">
        <f>IF(C$4=0,0,(SUM(D$8:D35)/C$4))</f>
        <v>0</v>
      </c>
      <c r="L35" s="9" t="str">
        <f t="shared" si="0"/>
        <v xml:space="preserve"> </v>
      </c>
      <c r="M35" s="2" t="str">
        <f>IF(U35=2,K35,IF(W35=2,K35-SUM(M$8:M34),IF(X35=2,K35-SUM(M$8:M34),IF(X34=2,1-SUM(M$8:M34)," "))))</f>
        <v xml:space="preserve"> </v>
      </c>
      <c r="N35" s="1" t="str">
        <f t="shared" si="5"/>
        <v xml:space="preserve"> </v>
      </c>
      <c r="P35" s="3" t="str">
        <f>IF(O35="Plus",$K35,IF(O35="Basis",$K35-SUM(P$8:P34),IF(O35="Breedte",$K35-SUM(P$8:P34),IF(O34="Breedte",1-SUM(P$8:P34)," "))))</f>
        <v xml:space="preserve"> </v>
      </c>
      <c r="Q35" s="57" t="str">
        <f t="shared" si="6"/>
        <v/>
      </c>
      <c r="R35" s="180">
        <f t="shared" si="7"/>
        <v>205</v>
      </c>
      <c r="S35" s="12">
        <f t="shared" si="16"/>
        <v>78</v>
      </c>
      <c r="T35" s="18">
        <f t="shared" si="8"/>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9"/>
        <v>1</v>
      </c>
      <c r="Z35" s="12">
        <f t="shared" si="10"/>
        <v>1</v>
      </c>
      <c r="AA35" s="12">
        <f t="shared" si="11"/>
        <v>1</v>
      </c>
      <c r="AB35" s="12">
        <f t="shared" si="12"/>
        <v>1</v>
      </c>
      <c r="AD35" s="12">
        <f t="shared" si="17"/>
        <v>78</v>
      </c>
      <c r="AE35" s="18">
        <f t="shared" si="13"/>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IF(AE35=0,1,ABS(AH35-0.25))</f>
        <v>1</v>
      </c>
      <c r="AK35" s="12">
        <f t="shared" si="18"/>
        <v>1</v>
      </c>
      <c r="AL35" s="12">
        <f t="shared" si="19"/>
        <v>1</v>
      </c>
      <c r="AM35" s="12">
        <f t="shared" si="20"/>
        <v>1</v>
      </c>
      <c r="AQ35" s="252" t="e">
        <f>VLOOKUP(AQ34,L8:Q275,6,FALSE)</f>
        <v>#N/A</v>
      </c>
      <c r="AR35" s="253"/>
      <c r="AS35" s="253"/>
      <c r="AT35" s="253"/>
      <c r="AU35" s="253"/>
      <c r="AV35" s="253"/>
      <c r="AW35" s="253"/>
      <c r="AX35" s="253"/>
      <c r="AY35" s="253"/>
      <c r="AZ35" s="253"/>
      <c r="BA35" s="253"/>
      <c r="BB35" s="254"/>
    </row>
    <row r="36" spans="1:54" ht="12" customHeight="1" x14ac:dyDescent="0.25">
      <c r="A36" s="5">
        <f t="shared" si="1"/>
        <v>0</v>
      </c>
      <c r="B36" s="5">
        <f t="shared" si="2"/>
        <v>20</v>
      </c>
      <c r="C36" s="14">
        <f t="shared" si="15"/>
        <v>77</v>
      </c>
      <c r="F36" s="242">
        <f>VLOOKUP(C36,Blad1!$A:$F,6,0)</f>
        <v>204</v>
      </c>
      <c r="G36" s="67" t="str">
        <f t="shared" si="3"/>
        <v>II</v>
      </c>
      <c r="H36" s="4">
        <f>IF(G36="I",$K36,IF(G36="II",$K36-SUM(H$8:H35),IF(G36="III",$K36-SUM(H$8:H35),IF(G36="IV",$K36-SUM(H$8:H35),IF(G36="V",1-SUM(H$8:H35)," ")))))</f>
        <v>0</v>
      </c>
      <c r="I36" s="68" t="str">
        <f t="shared" si="4"/>
        <v/>
      </c>
      <c r="J36" s="43" t="str">
        <f>IF(I36="A",$K36,IF(I36="B",$K36-SUM(J$8:J35),IF(I36="C",$K36-SUM(J$8:J35),IF(I36="D",$K36-SUM(J$8:J35),IF(I36="E",1-SUM(J$8:J35)," ")))))</f>
        <v xml:space="preserve"> </v>
      </c>
      <c r="K36" s="1">
        <f>IF(C$4=0,0,(SUM(D$8:D36)/C$4))</f>
        <v>0</v>
      </c>
      <c r="L36" s="9" t="str">
        <f t="shared" si="0"/>
        <v xml:space="preserve"> </v>
      </c>
      <c r="M36" s="2" t="str">
        <f>IF(U36=2,K36,IF(W36=2,K36-SUM(M$8:M35),IF(X36=2,K36-SUM(M$8:M35),IF(X35=2,1-SUM(M$8:M35)," "))))</f>
        <v xml:space="preserve"> </v>
      </c>
      <c r="N36" s="1" t="str">
        <f t="shared" si="5"/>
        <v xml:space="preserve"> </v>
      </c>
      <c r="P36" s="3" t="str">
        <f>IF(O36="Plus",$K36,IF(O36="Basis",$K36-SUM(P$8:P35),IF(O36="Breedte",$K36-SUM(P$8:P35),IF(O35="Breedte",1-SUM(P$8:P35)," "))))</f>
        <v xml:space="preserve"> </v>
      </c>
      <c r="Q36" s="57" t="str">
        <f t="shared" si="6"/>
        <v/>
      </c>
      <c r="R36" s="180">
        <f t="shared" si="7"/>
        <v>204</v>
      </c>
      <c r="S36" s="12">
        <f t="shared" si="16"/>
        <v>77</v>
      </c>
      <c r="T36" s="18">
        <f t="shared" si="8"/>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9"/>
        <v>1</v>
      </c>
      <c r="Z36" s="12">
        <f t="shared" si="10"/>
        <v>1</v>
      </c>
      <c r="AA36" s="12">
        <f t="shared" si="11"/>
        <v>1</v>
      </c>
      <c r="AB36" s="12">
        <f t="shared" si="12"/>
        <v>1</v>
      </c>
      <c r="AD36" s="12">
        <f t="shared" si="17"/>
        <v>77</v>
      </c>
      <c r="AE36" s="18">
        <f t="shared" si="13"/>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4"/>
        <v>1</v>
      </c>
      <c r="AK36" s="12">
        <f t="shared" si="18"/>
        <v>1</v>
      </c>
      <c r="AL36" s="12">
        <f t="shared" si="19"/>
        <v>1</v>
      </c>
      <c r="AM36" s="12">
        <f t="shared" si="20"/>
        <v>1</v>
      </c>
      <c r="AQ36" s="49" t="s">
        <v>23</v>
      </c>
      <c r="AR36" s="51"/>
      <c r="AS36" s="123"/>
      <c r="AT36" s="51"/>
      <c r="AU36" s="51"/>
      <c r="AV36" s="51"/>
      <c r="AW36" s="51"/>
      <c r="AX36" s="51"/>
      <c r="AY36" s="51"/>
      <c r="AZ36" s="51"/>
      <c r="BA36" s="51"/>
      <c r="BB36" s="55"/>
    </row>
    <row r="37" spans="1:54" ht="12" customHeight="1" thickBot="1" x14ac:dyDescent="0.3">
      <c r="A37" s="5">
        <f t="shared" si="1"/>
        <v>0</v>
      </c>
      <c r="B37" s="5">
        <f t="shared" si="2"/>
        <v>0</v>
      </c>
      <c r="C37" s="14">
        <f t="shared" si="15"/>
        <v>76</v>
      </c>
      <c r="F37" s="242">
        <f>VLOOKUP(C37,Blad1!$A:$F,6,0)</f>
        <v>203</v>
      </c>
      <c r="G37" s="67" t="str">
        <f t="shared" si="3"/>
        <v/>
      </c>
      <c r="H37" s="4" t="str">
        <f>IF(G37="I",$K37,IF(G37="II",$K37-SUM(H$8:H36),IF(G37="III",$K37-SUM(H$8:H36),IF(G37="IV",$K37-SUM(H$8:H36),IF(G37="V",1-SUM(H$8:H36)," ")))))</f>
        <v xml:space="preserve"> </v>
      </c>
      <c r="I37" s="68" t="str">
        <f t="shared" si="4"/>
        <v/>
      </c>
      <c r="J37" s="43" t="str">
        <f>IF(I37="A",$K37,IF(I37="B",$K37-SUM(J$8:J36),IF(I37="C",$K37-SUM(J$8:J36),IF(I37="D",$K37-SUM(J$8:J36),IF(I37="E",1-SUM(J$8:J36)," ")))))</f>
        <v xml:space="preserve"> </v>
      </c>
      <c r="K37" s="1">
        <f>IF(C$4=0,0,(SUM(D$8:D37)/C$4))</f>
        <v>0</v>
      </c>
      <c r="L37" s="9" t="str">
        <f t="shared" si="0"/>
        <v xml:space="preserve"> </v>
      </c>
      <c r="M37" s="2" t="str">
        <f>IF(U37=2,K37,IF(W37=2,K37-SUM(M$8:M36),IF(X37=2,K37-SUM(M$8:M36),IF(X36=2,1-SUM(M$8:M36)," "))))</f>
        <v xml:space="preserve"> </v>
      </c>
      <c r="N37" s="1" t="str">
        <f t="shared" si="5"/>
        <v xml:space="preserve"> </v>
      </c>
      <c r="P37" s="3" t="str">
        <f>IF(O37="Plus",$K37,IF(O37="Basis",$K37-SUM(P$8:P36),IF(O37="Breedte",$K37-SUM(P$8:P36),IF(O36="Breedte",1-SUM(P$8:P36)," "))))</f>
        <v xml:space="preserve"> </v>
      </c>
      <c r="Q37" s="57" t="str">
        <f t="shared" si="6"/>
        <v/>
      </c>
      <c r="R37" s="180">
        <f t="shared" si="7"/>
        <v>203</v>
      </c>
      <c r="S37" s="12">
        <f t="shared" si="16"/>
        <v>76</v>
      </c>
      <c r="T37" s="18">
        <f t="shared" si="8"/>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9"/>
        <v>1</v>
      </c>
      <c r="Z37" s="12">
        <f t="shared" si="10"/>
        <v>1</v>
      </c>
      <c r="AA37" s="12">
        <f t="shared" si="11"/>
        <v>1</v>
      </c>
      <c r="AB37" s="12">
        <f t="shared" si="12"/>
        <v>1</v>
      </c>
      <c r="AD37" s="12">
        <f t="shared" si="17"/>
        <v>76</v>
      </c>
      <c r="AE37" s="18">
        <f t="shared" si="13"/>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4"/>
        <v>1</v>
      </c>
      <c r="AK37" s="12">
        <f t="shared" si="18"/>
        <v>1</v>
      </c>
      <c r="AL37" s="12">
        <f t="shared" si="19"/>
        <v>1</v>
      </c>
      <c r="AM37" s="12">
        <f t="shared" si="20"/>
        <v>1</v>
      </c>
      <c r="AQ37" s="243" t="e">
        <f>VLOOKUP(AQ36,L8:T275,6,FALSE)</f>
        <v>#N/A</v>
      </c>
      <c r="AR37" s="244"/>
      <c r="AS37" s="244"/>
      <c r="AT37" s="244"/>
      <c r="AU37" s="244"/>
      <c r="AV37" s="244"/>
      <c r="AW37" s="244"/>
      <c r="AX37" s="244"/>
      <c r="AY37" s="244"/>
      <c r="AZ37" s="244"/>
      <c r="BA37" s="244"/>
      <c r="BB37" s="245"/>
    </row>
    <row r="38" spans="1:54" ht="12" customHeight="1" thickTop="1" x14ac:dyDescent="0.25">
      <c r="A38" s="5">
        <f t="shared" si="1"/>
        <v>0</v>
      </c>
      <c r="B38" s="5">
        <f t="shared" si="2"/>
        <v>0</v>
      </c>
      <c r="C38" s="14">
        <f t="shared" si="15"/>
        <v>75</v>
      </c>
      <c r="F38" s="242">
        <f>VLOOKUP(C38,Blad1!$A:$F,6,0)</f>
        <v>202</v>
      </c>
      <c r="G38" s="67" t="str">
        <f t="shared" si="3"/>
        <v/>
      </c>
      <c r="H38" s="4" t="str">
        <f>IF(G38="I",$K38,IF(G38="II",$K38-SUM(H$8:H37),IF(G38="III",$K38-SUM(H$8:H37),IF(G38="IV",$K38-SUM(H$8:H37),IF(G38="V",1-SUM(H$8:H37)," ")))))</f>
        <v xml:space="preserve"> </v>
      </c>
      <c r="I38" s="68" t="str">
        <f t="shared" si="4"/>
        <v/>
      </c>
      <c r="J38" s="43" t="str">
        <f>IF(I38="A",$K38,IF(I38="B",$K38-SUM(J$8:J37),IF(I38="C",$K38-SUM(J$8:J37),IF(I38="D",$K38-SUM(J$8:J37),IF(I38="E",1-SUM(J$8:J37)," ")))))</f>
        <v xml:space="preserve"> </v>
      </c>
      <c r="K38" s="1">
        <f>IF(C$4=0,0,(SUM(D$8:D38)/C$4))</f>
        <v>0</v>
      </c>
      <c r="L38" s="9" t="str">
        <f t="shared" si="0"/>
        <v xml:space="preserve"> </v>
      </c>
      <c r="M38" s="2" t="str">
        <f>IF(U38=2,K38,IF(W38=2,K38-SUM(M$8:M37),IF(X38=2,K38-SUM(M$8:M37),IF(X37=2,1-SUM(M$8:M37)," "))))</f>
        <v xml:space="preserve"> </v>
      </c>
      <c r="N38" s="1" t="str">
        <f t="shared" si="5"/>
        <v xml:space="preserve"> </v>
      </c>
      <c r="P38" s="3" t="str">
        <f>IF(O38="Plus",$K38,IF(O38="Basis",$K38-SUM(P$8:P37),IF(O38="Breedte",$K38-SUM(P$8:P37),IF(O37="Breedte",1-SUM(P$8:P37)," "))))</f>
        <v xml:space="preserve"> </v>
      </c>
      <c r="Q38" s="57" t="str">
        <f t="shared" si="6"/>
        <v/>
      </c>
      <c r="R38" s="180">
        <f t="shared" si="7"/>
        <v>202</v>
      </c>
      <c r="S38" s="12">
        <f t="shared" si="16"/>
        <v>75</v>
      </c>
      <c r="T38" s="18">
        <f t="shared" si="8"/>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9"/>
        <v>1</v>
      </c>
      <c r="Z38" s="12">
        <f t="shared" si="10"/>
        <v>1</v>
      </c>
      <c r="AA38" s="12">
        <f t="shared" si="11"/>
        <v>1</v>
      </c>
      <c r="AB38" s="12">
        <f t="shared" si="12"/>
        <v>1</v>
      </c>
      <c r="AD38" s="12">
        <f t="shared" si="17"/>
        <v>75</v>
      </c>
      <c r="AE38" s="18">
        <f t="shared" si="13"/>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4"/>
        <v>1</v>
      </c>
      <c r="AK38" s="12">
        <f t="shared" si="18"/>
        <v>1</v>
      </c>
      <c r="AL38" s="12">
        <f t="shared" si="19"/>
        <v>1</v>
      </c>
      <c r="AM38" s="12">
        <f t="shared" si="20"/>
        <v>1</v>
      </c>
    </row>
    <row r="39" spans="1:54" ht="12" customHeight="1" x14ac:dyDescent="0.25">
      <c r="A39" s="5">
        <f t="shared" si="1"/>
        <v>0</v>
      </c>
      <c r="B39" s="5">
        <f t="shared" si="2"/>
        <v>0</v>
      </c>
      <c r="C39" s="14">
        <f t="shared" si="15"/>
        <v>74</v>
      </c>
      <c r="F39" s="242">
        <f>VLOOKUP(C39,Blad1!$A:$F,6,0)</f>
        <v>201</v>
      </c>
      <c r="G39" s="67" t="str">
        <f t="shared" si="3"/>
        <v/>
      </c>
      <c r="H39" s="4" t="str">
        <f>IF(G39="I",$K39,IF(G39="II",$K39-SUM(H$8:H38),IF(G39="III",$K39-SUM(H$8:H38),IF(G39="IV",$K39-SUM(H$8:H38),IF(G39="V",1-SUM(H$8:H38)," ")))))</f>
        <v xml:space="preserve"> </v>
      </c>
      <c r="I39" s="68" t="str">
        <f t="shared" si="4"/>
        <v/>
      </c>
      <c r="J39" s="43" t="str">
        <f>IF(I39="A",$K39,IF(I39="B",$K39-SUM(J$8:J38),IF(I39="C",$K39-SUM(J$8:J38),IF(I39="D",$K39-SUM(J$8:J38),IF(I39="E",1-SUM(J$8:J38)," ")))))</f>
        <v xml:space="preserve"> </v>
      </c>
      <c r="K39" s="1">
        <f>IF(C$4=0,0,(SUM(D$8:D39)/C$4))</f>
        <v>0</v>
      </c>
      <c r="L39" s="9" t="str">
        <f t="shared" si="0"/>
        <v xml:space="preserve"> </v>
      </c>
      <c r="M39" s="2" t="str">
        <f>IF(U39=2,K39,IF(W39=2,K39-SUM(M$8:M38),IF(X39=2,K39-SUM(M$8:M38),IF(X38=2,1-SUM(M$8:M38)," "))))</f>
        <v xml:space="preserve"> </v>
      </c>
      <c r="N39" s="1" t="str">
        <f t="shared" si="5"/>
        <v xml:space="preserve"> </v>
      </c>
      <c r="P39" s="3" t="str">
        <f>IF(O39="Plus",$K39,IF(O39="Basis",$K39-SUM(P$8:P38),IF(O39="Breedte",$K39-SUM(P$8:P38),IF(O38="Breedte",1-SUM(P$8:P38)," "))))</f>
        <v xml:space="preserve"> </v>
      </c>
      <c r="Q39" s="57" t="str">
        <f t="shared" si="6"/>
        <v/>
      </c>
      <c r="R39" s="180">
        <f t="shared" si="7"/>
        <v>201</v>
      </c>
      <c r="S39" s="12">
        <f t="shared" si="16"/>
        <v>74</v>
      </c>
      <c r="T39" s="18">
        <f t="shared" si="8"/>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9"/>
        <v>1</v>
      </c>
      <c r="Z39" s="12">
        <f t="shared" si="10"/>
        <v>1</v>
      </c>
      <c r="AA39" s="12">
        <f t="shared" si="11"/>
        <v>1</v>
      </c>
      <c r="AB39" s="12">
        <f t="shared" si="12"/>
        <v>1</v>
      </c>
      <c r="AD39" s="12">
        <f t="shared" si="17"/>
        <v>74</v>
      </c>
      <c r="AE39" s="18">
        <f t="shared" si="13"/>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4"/>
        <v>1</v>
      </c>
      <c r="AK39" s="12">
        <f t="shared" si="18"/>
        <v>1</v>
      </c>
      <c r="AL39" s="12">
        <f t="shared" si="19"/>
        <v>1</v>
      </c>
      <c r="AM39" s="12">
        <f t="shared" si="20"/>
        <v>1</v>
      </c>
    </row>
    <row r="40" spans="1:54" ht="12" customHeight="1" x14ac:dyDescent="0.25">
      <c r="A40" s="5">
        <f t="shared" si="1"/>
        <v>0</v>
      </c>
      <c r="B40" s="5">
        <f t="shared" si="2"/>
        <v>0</v>
      </c>
      <c r="C40" s="14">
        <f t="shared" si="15"/>
        <v>73</v>
      </c>
      <c r="F40" s="242">
        <f>VLOOKUP(C40,Blad1!$A:$F,6,0)</f>
        <v>200</v>
      </c>
      <c r="G40" s="67" t="str">
        <f t="shared" si="3"/>
        <v/>
      </c>
      <c r="H40" s="4" t="str">
        <f>IF(G40="I",$K40,IF(G40="II",$K40-SUM(H$8:H39),IF(G40="III",$K40-SUM(H$8:H39),IF(G40="IV",$K40-SUM(H$8:H39),IF(G40="V",1-SUM(H$8:H39)," ")))))</f>
        <v xml:space="preserve"> </v>
      </c>
      <c r="I40" s="68" t="str">
        <f t="shared" si="4"/>
        <v/>
      </c>
      <c r="J40" s="43" t="str">
        <f>IF(I40="A",$K40,IF(I40="B",$K40-SUM(J$8:J39),IF(I40="C",$K40-SUM(J$8:J39),IF(I40="D",$K40-SUM(J$8:J39),IF(I40="E",1-SUM(J$8:J39)," ")))))</f>
        <v xml:space="preserve"> </v>
      </c>
      <c r="K40" s="1">
        <f>IF(C$4=0,0,(SUM(D$8:D40)/C$4))</f>
        <v>0</v>
      </c>
      <c r="L40" s="9" t="str">
        <f t="shared" si="0"/>
        <v xml:space="preserve"> </v>
      </c>
      <c r="M40" s="2" t="str">
        <f>IF(U40=2,K40,IF(W40=2,K40-SUM(M$8:M39),IF(X40=2,K40-SUM(M$8:M39),IF(X39=2,1-SUM(M$8:M39)," "))))</f>
        <v xml:space="preserve"> </v>
      </c>
      <c r="N40" s="1" t="str">
        <f t="shared" si="5"/>
        <v xml:space="preserve"> </v>
      </c>
      <c r="P40" s="3" t="str">
        <f>IF(O40="Plus",$K40,IF(O40="Basis",$K40-SUM(P$8:P39),IF(O40="Breedte",$K40-SUM(P$8:P39),IF(O39="Breedte",1-SUM(P$8:P39)," "))))</f>
        <v xml:space="preserve"> </v>
      </c>
      <c r="Q40" s="57" t="str">
        <f t="shared" si="6"/>
        <v/>
      </c>
      <c r="R40" s="180">
        <f t="shared" si="7"/>
        <v>200</v>
      </c>
      <c r="S40" s="12">
        <f t="shared" si="16"/>
        <v>73</v>
      </c>
      <c r="T40" s="18">
        <f t="shared" si="8"/>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9"/>
        <v>1</v>
      </c>
      <c r="Z40" s="12">
        <f t="shared" si="10"/>
        <v>1</v>
      </c>
      <c r="AA40" s="12">
        <f t="shared" si="11"/>
        <v>1</v>
      </c>
      <c r="AB40" s="12">
        <f t="shared" si="12"/>
        <v>1</v>
      </c>
      <c r="AD40" s="12">
        <f t="shared" si="17"/>
        <v>73</v>
      </c>
      <c r="AE40" s="18">
        <f t="shared" si="13"/>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4"/>
        <v>1</v>
      </c>
      <c r="AK40" s="12">
        <f t="shared" si="18"/>
        <v>1</v>
      </c>
      <c r="AL40" s="12">
        <f t="shared" si="19"/>
        <v>1</v>
      </c>
      <c r="AM40" s="12">
        <f t="shared" si="20"/>
        <v>1</v>
      </c>
    </row>
    <row r="41" spans="1:54" ht="12" customHeight="1" x14ac:dyDescent="0.25">
      <c r="A41" s="5">
        <f t="shared" si="1"/>
        <v>0</v>
      </c>
      <c r="B41" s="5">
        <f t="shared" si="2"/>
        <v>0</v>
      </c>
      <c r="C41" s="14">
        <f t="shared" si="15"/>
        <v>72</v>
      </c>
      <c r="F41" s="242">
        <f>VLOOKUP(C41,Blad1!$A:$F,6,0)</f>
        <v>199</v>
      </c>
      <c r="G41" s="67" t="str">
        <f t="shared" si="3"/>
        <v/>
      </c>
      <c r="H41" s="4" t="str">
        <f>IF(G41="I",$K41,IF(G41="II",$K41-SUM(H$8:H40),IF(G41="III",$K41-SUM(H$8:H40),IF(G41="IV",$K41-SUM(H$8:H40),IF(G41="V",1-SUM(H$8:H40)," ")))))</f>
        <v xml:space="preserve"> </v>
      </c>
      <c r="I41" s="68" t="str">
        <f t="shared" si="4"/>
        <v/>
      </c>
      <c r="J41" s="43" t="str">
        <f>IF(I41="A",$K41,IF(I41="B",$K41-SUM(J$8:J40),IF(I41="C",$K41-SUM(J$8:J40),IF(I41="D",$K41-SUM(J$8:J40),IF(I41="E",1-SUM(J$8:J40)," ")))))</f>
        <v xml:space="preserve"> </v>
      </c>
      <c r="K41" s="1">
        <f>IF(C$4=0,0,(SUM(D$8:D41)/C$4))</f>
        <v>0</v>
      </c>
      <c r="L41" s="9" t="str">
        <f t="shared" si="0"/>
        <v xml:space="preserve"> </v>
      </c>
      <c r="M41" s="2" t="str">
        <f>IF(U41=2,K41,IF(W41=2,K41-SUM(M$8:M40),IF(X41=2,K41-SUM(M$8:M40),IF(X40=2,1-SUM(M$8:M40)," "))))</f>
        <v xml:space="preserve"> </v>
      </c>
      <c r="N41" s="1" t="str">
        <f t="shared" si="5"/>
        <v xml:space="preserve"> </v>
      </c>
      <c r="P41" s="3" t="str">
        <f>IF(O41="Plus",$K41,IF(O41="Basis",$K41-SUM(P$8:P40),IF(O41="Breedte",$K41-SUM(P$8:P40),IF(O40="Breedte",1-SUM(P$8:P40)," "))))</f>
        <v xml:space="preserve"> </v>
      </c>
      <c r="Q41" s="57" t="str">
        <f t="shared" si="6"/>
        <v/>
      </c>
      <c r="R41" s="180">
        <f t="shared" si="7"/>
        <v>199</v>
      </c>
      <c r="S41" s="12">
        <f t="shared" si="16"/>
        <v>72</v>
      </c>
      <c r="T41" s="18">
        <f t="shared" si="8"/>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9"/>
        <v>1</v>
      </c>
      <c r="Z41" s="12">
        <f t="shared" si="10"/>
        <v>1</v>
      </c>
      <c r="AA41" s="12">
        <f t="shared" si="11"/>
        <v>1</v>
      </c>
      <c r="AB41" s="12">
        <f t="shared" si="12"/>
        <v>1</v>
      </c>
      <c r="AD41" s="12">
        <f t="shared" si="17"/>
        <v>72</v>
      </c>
      <c r="AE41" s="18">
        <f t="shared" si="13"/>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4"/>
        <v>1</v>
      </c>
      <c r="AK41" s="12">
        <f t="shared" si="18"/>
        <v>1</v>
      </c>
      <c r="AL41" s="12">
        <f t="shared" si="19"/>
        <v>1</v>
      </c>
      <c r="AM41" s="12">
        <f t="shared" si="20"/>
        <v>1</v>
      </c>
    </row>
    <row r="42" spans="1:54" ht="12" customHeight="1" x14ac:dyDescent="0.25">
      <c r="A42" s="5">
        <f t="shared" si="1"/>
        <v>0</v>
      </c>
      <c r="B42" s="5">
        <f t="shared" si="2"/>
        <v>0</v>
      </c>
      <c r="C42" s="14">
        <f t="shared" si="15"/>
        <v>71</v>
      </c>
      <c r="F42" s="242">
        <f>VLOOKUP(C42,Blad1!$A:$F,6,0)</f>
        <v>197</v>
      </c>
      <c r="G42" s="67" t="str">
        <f t="shared" si="3"/>
        <v/>
      </c>
      <c r="H42" s="4" t="str">
        <f>IF(G42="I",$K42,IF(G42="II",$K42-SUM(H$8:H41),IF(G42="III",$K42-SUM(H$8:H41),IF(G42="IV",$K42-SUM(H$8:H41),IF(G42="V",1-SUM(H$8:H41)," ")))))</f>
        <v xml:space="preserve"> </v>
      </c>
      <c r="I42" s="68" t="str">
        <f t="shared" si="4"/>
        <v/>
      </c>
      <c r="J42" s="43" t="str">
        <f>IF(I42="A",$K42,IF(I42="B",$K42-SUM(J$8:J41),IF(I42="C",$K42-SUM(J$8:J41),IF(I42="D",$K42-SUM(J$8:J41),IF(I42="E",1-SUM(J$8:J41)," ")))))</f>
        <v xml:space="preserve"> </v>
      </c>
      <c r="K42" s="1">
        <f>IF(C$4=0,0,(SUM(D$8:D42)/C$4))</f>
        <v>0</v>
      </c>
      <c r="L42" s="9" t="str">
        <f t="shared" si="0"/>
        <v xml:space="preserve"> </v>
      </c>
      <c r="M42" s="2" t="str">
        <f>IF(U42=2,K42,IF(W42=2,K42-SUM(M$8:M41),IF(X42=2,K42-SUM(M$8:M41),IF(X41=2,1-SUM(M$8:M41)," "))))</f>
        <v xml:space="preserve"> </v>
      </c>
      <c r="N42" s="1" t="str">
        <f t="shared" si="5"/>
        <v xml:space="preserve"> </v>
      </c>
      <c r="P42" s="3" t="str">
        <f>IF(O42="Plus",$K42,IF(O42="Basis",$K42-SUM(P$8:P41),IF(O42="Breedte",$K42-SUM(P$8:P41),IF(O41="Breedte",1-SUM(P$8:P41)," "))))</f>
        <v xml:space="preserve"> </v>
      </c>
      <c r="Q42" s="57" t="str">
        <f t="shared" si="6"/>
        <v/>
      </c>
      <c r="R42" s="180">
        <f t="shared" si="7"/>
        <v>197</v>
      </c>
      <c r="S42" s="12">
        <f t="shared" si="16"/>
        <v>71</v>
      </c>
      <c r="T42" s="18">
        <f t="shared" si="8"/>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9"/>
        <v>1</v>
      </c>
      <c r="Z42" s="12">
        <f t="shared" si="10"/>
        <v>1</v>
      </c>
      <c r="AA42" s="12">
        <f t="shared" si="11"/>
        <v>1</v>
      </c>
      <c r="AB42" s="12">
        <f t="shared" si="12"/>
        <v>1</v>
      </c>
      <c r="AD42" s="12">
        <f t="shared" si="17"/>
        <v>71</v>
      </c>
      <c r="AE42" s="18">
        <f t="shared" si="13"/>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4"/>
        <v>1</v>
      </c>
      <c r="AK42" s="12">
        <f t="shared" si="18"/>
        <v>1</v>
      </c>
      <c r="AL42" s="12">
        <f t="shared" si="19"/>
        <v>1</v>
      </c>
      <c r="AM42" s="12">
        <f t="shared" si="20"/>
        <v>1</v>
      </c>
    </row>
    <row r="43" spans="1:54" ht="12" customHeight="1" x14ac:dyDescent="0.25">
      <c r="A43" s="5">
        <f t="shared" si="1"/>
        <v>0</v>
      </c>
      <c r="B43" s="5">
        <f t="shared" si="2"/>
        <v>20</v>
      </c>
      <c r="C43" s="14">
        <f t="shared" si="15"/>
        <v>70</v>
      </c>
      <c r="F43" s="242">
        <f>VLOOKUP(C43,Blad1!$A:$F,6,0)</f>
        <v>196</v>
      </c>
      <c r="G43" s="67" t="str">
        <f t="shared" si="3"/>
        <v>III</v>
      </c>
      <c r="H43" s="4">
        <f>IF(G43="I",$K43,IF(G43="II",$K43-SUM(H$8:H42),IF(G43="III",$K43-SUM(H$8:H42),IF(G43="IV",$K43-SUM(H$8:H42),IF(G43="V",1-SUM(H$8:H42)," ")))))</f>
        <v>0</v>
      </c>
      <c r="I43" s="68" t="str">
        <f t="shared" si="4"/>
        <v/>
      </c>
      <c r="J43" s="43" t="str">
        <f>IF(I43="A",$K43,IF(I43="B",$K43-SUM(J$8:J42),IF(I43="C",$K43-SUM(J$8:J42),IF(I43="D",$K43-SUM(J$8:J42),IF(I43="E",1-SUM(J$8:J42)," ")))))</f>
        <v xml:space="preserve"> </v>
      </c>
      <c r="K43" s="1">
        <f>IF(C$4=0,0,(SUM(D$8:D43)/C$4))</f>
        <v>0</v>
      </c>
      <c r="L43" s="9" t="str">
        <f t="shared" si="0"/>
        <v xml:space="preserve"> </v>
      </c>
      <c r="M43" s="2" t="str">
        <f>IF(U43=2,K43,IF(W43=2,K43-SUM(M$8:M42),IF(X43=2,K43-SUM(M$8:M42),IF(X42=2,1-SUM(M$8:M42)," "))))</f>
        <v xml:space="preserve"> </v>
      </c>
      <c r="N43" s="1" t="str">
        <f t="shared" si="5"/>
        <v xml:space="preserve"> </v>
      </c>
      <c r="P43" s="3" t="str">
        <f>IF(O43="Plus",$K43,IF(O43="Basis",$K43-SUM(P$8:P42),IF(O43="Breedte",$K43-SUM(P$8:P42),IF(O42="Breedte",1-SUM(P$8:P42)," "))))</f>
        <v xml:space="preserve"> </v>
      </c>
      <c r="Q43" s="57" t="str">
        <f t="shared" si="6"/>
        <v/>
      </c>
      <c r="R43" s="180">
        <f t="shared" si="7"/>
        <v>196</v>
      </c>
      <c r="S43" s="12">
        <f t="shared" si="16"/>
        <v>70</v>
      </c>
      <c r="T43" s="18">
        <f t="shared" si="8"/>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9"/>
        <v>1</v>
      </c>
      <c r="Z43" s="12">
        <f t="shared" si="10"/>
        <v>1</v>
      </c>
      <c r="AA43" s="12">
        <f t="shared" si="11"/>
        <v>1</v>
      </c>
      <c r="AB43" s="12">
        <f t="shared" si="12"/>
        <v>1</v>
      </c>
      <c r="AD43" s="12">
        <f t="shared" si="17"/>
        <v>70</v>
      </c>
      <c r="AE43" s="18">
        <f t="shared" si="13"/>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4"/>
        <v>1</v>
      </c>
      <c r="AK43" s="12">
        <f t="shared" si="18"/>
        <v>1</v>
      </c>
      <c r="AL43" s="12">
        <f t="shared" si="19"/>
        <v>1</v>
      </c>
      <c r="AM43" s="12">
        <f t="shared" si="20"/>
        <v>1</v>
      </c>
    </row>
    <row r="44" spans="1:54" ht="12" customHeight="1" x14ac:dyDescent="0.25">
      <c r="A44" s="5">
        <f t="shared" si="1"/>
        <v>25</v>
      </c>
      <c r="B44" s="5">
        <f t="shared" si="2"/>
        <v>0</v>
      </c>
      <c r="C44" s="14">
        <f t="shared" si="15"/>
        <v>69</v>
      </c>
      <c r="F44" s="242">
        <f>VLOOKUP(C44,Blad1!$A:$F,6,0)</f>
        <v>195</v>
      </c>
      <c r="G44" s="67" t="str">
        <f t="shared" si="3"/>
        <v/>
      </c>
      <c r="H44" s="4" t="str">
        <f>IF(G44="I",$K44,IF(G44="II",$K44-SUM(H$8:H43),IF(G44="III",$K44-SUM(H$8:H43),IF(G44="IV",$K44-SUM(H$8:H43),IF(G44="V",1-SUM(H$8:H43)," ")))))</f>
        <v xml:space="preserve"> </v>
      </c>
      <c r="I44" s="68" t="str">
        <f t="shared" si="4"/>
        <v>B</v>
      </c>
      <c r="J44" s="43">
        <f>IF(I44="A",$K44,IF(I44="B",$K44-SUM(J$8:J43),IF(I44="C",$K44-SUM(J$8:J43),IF(I44="D",$K44-SUM(J$8:J43),IF(I44="E",1-SUM(J$8:J43)," ")))))</f>
        <v>0</v>
      </c>
      <c r="K44" s="1">
        <f>IF(C$4=0,0,(SUM(D$8:D44)/C$4))</f>
        <v>0</v>
      </c>
      <c r="L44" s="9" t="str">
        <f t="shared" si="0"/>
        <v xml:space="preserve"> </v>
      </c>
      <c r="M44" s="2" t="str">
        <f>IF(U44=2,K44,IF(W44=2,K44-SUM(M$8:M43),IF(X44=2,K44-SUM(M$8:M43),IF(X43=2,1-SUM(M$8:M43)," "))))</f>
        <v xml:space="preserve"> </v>
      </c>
      <c r="N44" s="1" t="str">
        <f t="shared" si="5"/>
        <v xml:space="preserve"> </v>
      </c>
      <c r="P44" s="3" t="str">
        <f>IF(O44="Plus",$K44,IF(O44="Basis",$K44-SUM(P$8:P43),IF(O44="Breedte",$K44-SUM(P$8:P43),IF(O43="Breedte",1-SUM(P$8:P43)," "))))</f>
        <v xml:space="preserve"> </v>
      </c>
      <c r="Q44" s="57" t="str">
        <f t="shared" si="6"/>
        <v/>
      </c>
      <c r="R44" s="180">
        <f t="shared" si="7"/>
        <v>195</v>
      </c>
      <c r="S44" s="12">
        <f t="shared" si="16"/>
        <v>69</v>
      </c>
      <c r="T44" s="18">
        <f t="shared" si="8"/>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9"/>
        <v>1</v>
      </c>
      <c r="Z44" s="12">
        <f t="shared" si="10"/>
        <v>1</v>
      </c>
      <c r="AA44" s="12">
        <f t="shared" si="11"/>
        <v>1</v>
      </c>
      <c r="AB44" s="12">
        <f t="shared" si="12"/>
        <v>1</v>
      </c>
      <c r="AD44" s="12">
        <f t="shared" si="17"/>
        <v>69</v>
      </c>
      <c r="AE44" s="18">
        <f t="shared" si="13"/>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4"/>
        <v>1</v>
      </c>
      <c r="AK44" s="12">
        <f t="shared" si="18"/>
        <v>1</v>
      </c>
      <c r="AL44" s="12">
        <f t="shared" si="19"/>
        <v>1</v>
      </c>
      <c r="AM44" s="12">
        <f t="shared" si="20"/>
        <v>1</v>
      </c>
    </row>
    <row r="45" spans="1:54" ht="12" customHeight="1" x14ac:dyDescent="0.25">
      <c r="A45" s="5">
        <f t="shared" si="1"/>
        <v>0</v>
      </c>
      <c r="B45" s="5">
        <f t="shared" si="2"/>
        <v>0</v>
      </c>
      <c r="C45" s="14">
        <f t="shared" si="15"/>
        <v>68</v>
      </c>
      <c r="F45" s="242">
        <f>VLOOKUP(C45,Blad1!$A:$F,6,0)</f>
        <v>194</v>
      </c>
      <c r="G45" s="67" t="str">
        <f t="shared" si="3"/>
        <v/>
      </c>
      <c r="H45" s="4" t="str">
        <f>IF(G45="I",$K45,IF(G45="II",$K45-SUM(H$8:H44),IF(G45="III",$K45-SUM(H$8:H44),IF(G45="IV",$K45-SUM(H$8:H44),IF(G45="V",1-SUM(H$8:H44)," ")))))</f>
        <v xml:space="preserve"> </v>
      </c>
      <c r="I45" s="68" t="str">
        <f t="shared" si="4"/>
        <v/>
      </c>
      <c r="J45" s="43" t="str">
        <f>IF(I45="A",$K45,IF(I45="B",$K45-SUM(J$8:J44),IF(I45="C",$K45-SUM(J$8:J44),IF(I45="D",$K45-SUM(J$8:J44),IF(I45="E",1-SUM(J$8:J44)," ")))))</f>
        <v xml:space="preserve"> </v>
      </c>
      <c r="K45" s="1">
        <f>IF(C$4=0,0,(SUM(D$8:D45)/C$4))</f>
        <v>0</v>
      </c>
      <c r="L45" s="9" t="str">
        <f t="shared" si="0"/>
        <v xml:space="preserve"> </v>
      </c>
      <c r="M45" s="2" t="str">
        <f>IF(U45=2,K45,IF(W45=2,K45-SUM(M$8:M44),IF(X45=2,K45-SUM(M$8:M44),IF(X44=2,1-SUM(M$8:M44)," "))))</f>
        <v xml:space="preserve"> </v>
      </c>
      <c r="N45" s="1" t="str">
        <f t="shared" si="5"/>
        <v xml:space="preserve"> </v>
      </c>
      <c r="P45" s="3" t="str">
        <f>IF(O45="Plus",$K45,IF(O45="Basis",$K45-SUM(P$8:P44),IF(O45="Breedte",$K45-SUM(P$8:P44),IF(O44="Breedte",1-SUM(P$8:P44)," "))))</f>
        <v xml:space="preserve"> </v>
      </c>
      <c r="Q45" s="57" t="str">
        <f t="shared" si="6"/>
        <v/>
      </c>
      <c r="R45" s="180">
        <f t="shared" si="7"/>
        <v>194</v>
      </c>
      <c r="S45" s="12">
        <f t="shared" si="16"/>
        <v>68</v>
      </c>
      <c r="T45" s="18">
        <f t="shared" si="8"/>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9"/>
        <v>1</v>
      </c>
      <c r="Z45" s="12">
        <f t="shared" si="10"/>
        <v>1</v>
      </c>
      <c r="AA45" s="12">
        <f t="shared" si="11"/>
        <v>1</v>
      </c>
      <c r="AB45" s="12">
        <f t="shared" si="12"/>
        <v>1</v>
      </c>
      <c r="AD45" s="12">
        <f t="shared" si="17"/>
        <v>68</v>
      </c>
      <c r="AE45" s="18">
        <f t="shared" si="13"/>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4"/>
        <v>1</v>
      </c>
      <c r="AK45" s="12">
        <f t="shared" si="18"/>
        <v>1</v>
      </c>
      <c r="AL45" s="12">
        <f t="shared" si="19"/>
        <v>1</v>
      </c>
      <c r="AM45" s="12">
        <f t="shared" si="20"/>
        <v>1</v>
      </c>
    </row>
    <row r="46" spans="1:54" ht="12" customHeight="1" x14ac:dyDescent="0.25">
      <c r="A46" s="5">
        <f t="shared" si="1"/>
        <v>0</v>
      </c>
      <c r="B46" s="5">
        <f t="shared" si="2"/>
        <v>0</v>
      </c>
      <c r="C46" s="14">
        <f t="shared" si="15"/>
        <v>67</v>
      </c>
      <c r="F46" s="242">
        <f>VLOOKUP(C46,Blad1!$A:$F,6,0)</f>
        <v>193</v>
      </c>
      <c r="G46" s="67" t="str">
        <f t="shared" si="3"/>
        <v/>
      </c>
      <c r="H46" s="4" t="str">
        <f>IF(G46="I",$K46,IF(G46="II",$K46-SUM(H$8:H45),IF(G46="III",$K46-SUM(H$8:H45),IF(G46="IV",$K46-SUM(H$8:H45),IF(G46="V",1-SUM(H$8:H45)," ")))))</f>
        <v xml:space="preserve"> </v>
      </c>
      <c r="I46" s="68" t="str">
        <f t="shared" si="4"/>
        <v/>
      </c>
      <c r="J46" s="43" t="str">
        <f>IF(I46="A",$K46,IF(I46="B",$K46-SUM(J$8:J45),IF(I46="C",$K46-SUM(J$8:J45),IF(I46="D",$K46-SUM(J$8:J45),IF(I46="E",1-SUM(J$8:J45)," ")))))</f>
        <v xml:space="preserve"> </v>
      </c>
      <c r="K46" s="1">
        <f>IF(C$4=0,0,(SUM(D$8:D46)/C$4))</f>
        <v>0</v>
      </c>
      <c r="L46" s="9" t="str">
        <f t="shared" si="0"/>
        <v xml:space="preserve"> </v>
      </c>
      <c r="M46" s="2" t="str">
        <f>IF(U46=2,K46,IF(W46=2,K46-SUM(M$8:M45),IF(X46=2,K46-SUM(M$8:M45),IF(X45=2,1-SUM(M$8:M45)," "))))</f>
        <v xml:space="preserve"> </v>
      </c>
      <c r="N46" s="1" t="str">
        <f t="shared" si="5"/>
        <v xml:space="preserve"> </v>
      </c>
      <c r="P46" s="3" t="str">
        <f>IF(O46="Plus",$K46,IF(O46="Basis",$K46-SUM(P$8:P45),IF(O46="Breedte",$K46-SUM(P$8:P45),IF(O45="Breedte",1-SUM(P$8:P45)," "))))</f>
        <v xml:space="preserve"> </v>
      </c>
      <c r="Q46" s="57" t="str">
        <f t="shared" si="6"/>
        <v/>
      </c>
      <c r="R46" s="180">
        <f t="shared" si="7"/>
        <v>193</v>
      </c>
      <c r="S46" s="12">
        <f t="shared" si="16"/>
        <v>67</v>
      </c>
      <c r="T46" s="18">
        <f t="shared" si="8"/>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9"/>
        <v>1</v>
      </c>
      <c r="Z46" s="12">
        <f t="shared" si="10"/>
        <v>1</v>
      </c>
      <c r="AA46" s="12">
        <f t="shared" si="11"/>
        <v>1</v>
      </c>
      <c r="AB46" s="12">
        <f t="shared" si="12"/>
        <v>1</v>
      </c>
      <c r="AD46" s="12">
        <f t="shared" si="17"/>
        <v>67</v>
      </c>
      <c r="AE46" s="18">
        <f t="shared" si="13"/>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4"/>
        <v>1</v>
      </c>
      <c r="AK46" s="12">
        <f t="shared" si="18"/>
        <v>1</v>
      </c>
      <c r="AL46" s="12">
        <f t="shared" si="19"/>
        <v>1</v>
      </c>
      <c r="AM46" s="12">
        <f t="shared" si="20"/>
        <v>1</v>
      </c>
    </row>
    <row r="47" spans="1:54" ht="12" customHeight="1" x14ac:dyDescent="0.25">
      <c r="A47" s="5">
        <f t="shared" si="1"/>
        <v>0</v>
      </c>
      <c r="B47" s="5">
        <f t="shared" si="2"/>
        <v>0</v>
      </c>
      <c r="C47" s="14">
        <f t="shared" si="15"/>
        <v>66</v>
      </c>
      <c r="F47" s="242">
        <f>VLOOKUP(C47,Blad1!$A:$F,6,0)</f>
        <v>192</v>
      </c>
      <c r="G47" s="67" t="str">
        <f t="shared" si="3"/>
        <v/>
      </c>
      <c r="H47" s="4" t="str">
        <f>IF(G47="I",$K47,IF(G47="II",$K47-SUM(H$8:H46),IF(G47="III",$K47-SUM(H$8:H46),IF(G47="IV",$K47-SUM(H$8:H46),IF(G47="V",1-SUM(H$8:H46)," ")))))</f>
        <v xml:space="preserve"> </v>
      </c>
      <c r="I47" s="68" t="str">
        <f t="shared" si="4"/>
        <v/>
      </c>
      <c r="J47" s="43" t="str">
        <f>IF(I47="A",$K47,IF(I47="B",$K47-SUM(J$8:J46),IF(I47="C",$K47-SUM(J$8:J46),IF(I47="D",$K47-SUM(J$8:J46),IF(I47="E",1-SUM(J$8:J46)," ")))))</f>
        <v xml:space="preserve"> </v>
      </c>
      <c r="K47" s="1">
        <f>IF(C$4=0,0,(SUM(D$8:D47)/C$4))</f>
        <v>0</v>
      </c>
      <c r="L47" s="9" t="str">
        <f t="shared" si="0"/>
        <v xml:space="preserve"> </v>
      </c>
      <c r="M47" s="2" t="str">
        <f>IF(U47=2,K47,IF(W47=2,K47-SUM(M$8:M46),IF(X47=2,K47-SUM(M$8:M46),IF(X46=2,1-SUM(M$8:M46)," "))))</f>
        <v xml:space="preserve"> </v>
      </c>
      <c r="N47" s="1" t="str">
        <f t="shared" si="5"/>
        <v xml:space="preserve"> </v>
      </c>
      <c r="P47" s="3" t="str">
        <f>IF(O47="Plus",$K47,IF(O47="Basis",$K47-SUM(P$8:P46),IF(O47="Breedte",$K47-SUM(P$8:P46),IF(O46="Breedte",1-SUM(P$8:P46)," "))))</f>
        <v xml:space="preserve"> </v>
      </c>
      <c r="Q47" s="57" t="str">
        <f t="shared" si="6"/>
        <v/>
      </c>
      <c r="R47" s="180">
        <f t="shared" si="7"/>
        <v>192</v>
      </c>
      <c r="S47" s="12">
        <f t="shared" si="16"/>
        <v>66</v>
      </c>
      <c r="T47" s="18">
        <f t="shared" si="8"/>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9"/>
        <v>1</v>
      </c>
      <c r="Z47" s="12">
        <f t="shared" si="10"/>
        <v>1</v>
      </c>
      <c r="AA47" s="12">
        <f t="shared" si="11"/>
        <v>1</v>
      </c>
      <c r="AB47" s="12">
        <f t="shared" si="12"/>
        <v>1</v>
      </c>
      <c r="AD47" s="12">
        <f t="shared" si="17"/>
        <v>66</v>
      </c>
      <c r="AE47" s="18">
        <f t="shared" si="13"/>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4"/>
        <v>1</v>
      </c>
      <c r="AK47" s="12">
        <f t="shared" si="18"/>
        <v>1</v>
      </c>
      <c r="AL47" s="12">
        <f t="shared" si="19"/>
        <v>1</v>
      </c>
      <c r="AM47" s="12">
        <f t="shared" si="20"/>
        <v>1</v>
      </c>
    </row>
    <row r="48" spans="1:54" ht="12" customHeight="1" x14ac:dyDescent="0.25">
      <c r="A48" s="5">
        <f t="shared" si="1"/>
        <v>0</v>
      </c>
      <c r="B48" s="5">
        <f t="shared" si="2"/>
        <v>0</v>
      </c>
      <c r="C48" s="14">
        <f t="shared" si="15"/>
        <v>65</v>
      </c>
      <c r="F48" s="242">
        <f>VLOOKUP(C48,Blad1!$A:$F,6,0)</f>
        <v>191</v>
      </c>
      <c r="G48" s="67" t="str">
        <f t="shared" si="3"/>
        <v/>
      </c>
      <c r="H48" s="4" t="str">
        <f>IF(G48="I",$K48,IF(G48="II",$K48-SUM(H$8:H47),IF(G48="III",$K48-SUM(H$8:H47),IF(G48="IV",$K48-SUM(H$8:H47),IF(G48="V",1-SUM(H$8:H47)," ")))))</f>
        <v xml:space="preserve"> </v>
      </c>
      <c r="I48" s="68" t="str">
        <f t="shared" si="4"/>
        <v/>
      </c>
      <c r="J48" s="43" t="str">
        <f>IF(I48="A",$K48,IF(I48="B",$K48-SUM(J$8:J47),IF(I48="C",$K48-SUM(J$8:J47),IF(I48="D",$K48-SUM(J$8:J47),IF(I48="E",1-SUM(J$8:J47)," ")))))</f>
        <v xml:space="preserve"> </v>
      </c>
      <c r="K48" s="1">
        <f>IF(C$4=0,0,(SUM(D$8:D48)/C$4))</f>
        <v>0</v>
      </c>
      <c r="L48" s="9" t="str">
        <f t="shared" si="0"/>
        <v xml:space="preserve"> </v>
      </c>
      <c r="M48" s="2" t="str">
        <f>IF(U48=2,K48,IF(W48=2,K48-SUM(M$8:M47),IF(X48=2,K48-SUM(M$8:M47),IF(X47=2,1-SUM(M$8:M47)," "))))</f>
        <v xml:space="preserve"> </v>
      </c>
      <c r="N48" s="1" t="str">
        <f t="shared" si="5"/>
        <v xml:space="preserve"> </v>
      </c>
      <c r="P48" s="3" t="str">
        <f>IF(O48="Plus",$K48,IF(O48="Basis",$K48-SUM(P$8:P47),IF(O48="Breedte",$K48-SUM(P$8:P47),IF(O47="Breedte",1-SUM(P$8:P47)," "))))</f>
        <v xml:space="preserve"> </v>
      </c>
      <c r="Q48" s="57" t="str">
        <f t="shared" si="6"/>
        <v/>
      </c>
      <c r="R48" s="180">
        <f t="shared" si="7"/>
        <v>191</v>
      </c>
      <c r="S48" s="12">
        <f t="shared" si="16"/>
        <v>65</v>
      </c>
      <c r="T48" s="18">
        <f t="shared" si="8"/>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9"/>
        <v>1</v>
      </c>
      <c r="Z48" s="12">
        <f t="shared" si="10"/>
        <v>1</v>
      </c>
      <c r="AA48" s="12">
        <f t="shared" si="11"/>
        <v>1</v>
      </c>
      <c r="AB48" s="12">
        <f t="shared" si="12"/>
        <v>1</v>
      </c>
      <c r="AD48" s="12">
        <f t="shared" si="17"/>
        <v>65</v>
      </c>
      <c r="AE48" s="18">
        <f t="shared" si="13"/>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4"/>
        <v>1</v>
      </c>
      <c r="AK48" s="12">
        <f t="shared" si="18"/>
        <v>1</v>
      </c>
      <c r="AL48" s="12">
        <f t="shared" si="19"/>
        <v>1</v>
      </c>
      <c r="AM48" s="12">
        <f t="shared" si="20"/>
        <v>1</v>
      </c>
    </row>
    <row r="49" spans="1:39" ht="12" customHeight="1" x14ac:dyDescent="0.25">
      <c r="A49" s="5">
        <f t="shared" si="1"/>
        <v>0</v>
      </c>
      <c r="B49" s="5">
        <f t="shared" si="2"/>
        <v>0</v>
      </c>
      <c r="C49" s="14">
        <f t="shared" si="15"/>
        <v>64</v>
      </c>
      <c r="F49" s="242">
        <f>VLOOKUP(C49,Blad1!$A:$F,6,0)</f>
        <v>189</v>
      </c>
      <c r="G49" s="67" t="str">
        <f t="shared" si="3"/>
        <v/>
      </c>
      <c r="H49" s="4" t="str">
        <f>IF(G49="I",$K49,IF(G49="II",$K49-SUM(H$8:H48),IF(G49="III",$K49-SUM(H$8:H48),IF(G49="IV",$K49-SUM(H$8:H48),IF(G49="V",1-SUM(H$8:H48)," ")))))</f>
        <v xml:space="preserve"> </v>
      </c>
      <c r="I49" s="68" t="str">
        <f t="shared" si="4"/>
        <v/>
      </c>
      <c r="J49" s="43" t="str">
        <f>IF(I49="A",$K49,IF(I49="B",$K49-SUM(J$8:J48),IF(I49="C",$K49-SUM(J$8:J48),IF(I49="D",$K49-SUM(J$8:J48),IF(I49="E",1-SUM(J$8:J48)," ")))))</f>
        <v xml:space="preserve"> </v>
      </c>
      <c r="K49" s="1">
        <f>IF(C$4=0,0,(SUM(D$8:D49)/C$4))</f>
        <v>0</v>
      </c>
      <c r="L49" s="9" t="str">
        <f t="shared" si="0"/>
        <v xml:space="preserve"> </v>
      </c>
      <c r="M49" s="2" t="str">
        <f>IF(U49=2,K49,IF(W49=2,K49-SUM(M$8:M48),IF(X49=2,K49-SUM(M$8:M48),IF(X48=2,1-SUM(M$8:M48)," "))))</f>
        <v xml:space="preserve"> </v>
      </c>
      <c r="N49" s="1" t="str">
        <f t="shared" si="5"/>
        <v xml:space="preserve"> </v>
      </c>
      <c r="P49" s="3" t="str">
        <f>IF(O49="Plus",$K49,IF(O49="Basis",$K49-SUM(P$8:P48),IF(O49="Breedte",$K49-SUM(P$8:P48),IF(O48="Breedte",1-SUM(P$8:P48)," "))))</f>
        <v xml:space="preserve"> </v>
      </c>
      <c r="Q49" s="57" t="str">
        <f t="shared" si="6"/>
        <v/>
      </c>
      <c r="R49" s="180">
        <f t="shared" si="7"/>
        <v>189</v>
      </c>
      <c r="S49" s="12">
        <f t="shared" si="16"/>
        <v>64</v>
      </c>
      <c r="T49" s="18">
        <f t="shared" si="8"/>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9"/>
        <v>1</v>
      </c>
      <c r="Z49" s="12">
        <f t="shared" si="10"/>
        <v>1</v>
      </c>
      <c r="AA49" s="12">
        <f t="shared" si="11"/>
        <v>1</v>
      </c>
      <c r="AB49" s="12">
        <f t="shared" si="12"/>
        <v>1</v>
      </c>
      <c r="AD49" s="12">
        <f t="shared" si="17"/>
        <v>64</v>
      </c>
      <c r="AE49" s="18">
        <f t="shared" si="13"/>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4"/>
        <v>1</v>
      </c>
      <c r="AK49" s="12">
        <f t="shared" si="18"/>
        <v>1</v>
      </c>
      <c r="AL49" s="12">
        <f t="shared" si="19"/>
        <v>1</v>
      </c>
      <c r="AM49" s="12">
        <f t="shared" si="20"/>
        <v>1</v>
      </c>
    </row>
    <row r="50" spans="1:39" ht="12" customHeight="1" x14ac:dyDescent="0.25">
      <c r="A50" s="5">
        <f t="shared" si="1"/>
        <v>0</v>
      </c>
      <c r="B50" s="5">
        <f t="shared" si="2"/>
        <v>0</v>
      </c>
      <c r="C50" s="14">
        <f t="shared" si="15"/>
        <v>63</v>
      </c>
      <c r="F50" s="242">
        <f>VLOOKUP(C50,Blad1!$A:$F,6,0)</f>
        <v>188</v>
      </c>
      <c r="G50" s="67" t="str">
        <f t="shared" si="3"/>
        <v/>
      </c>
      <c r="H50" s="4" t="str">
        <f>IF(G50="I",$K50,IF(G50="II",$K50-SUM(H$8:H49),IF(G50="III",$K50-SUM(H$8:H49),IF(G50="IV",$K50-SUM(H$8:H49),IF(G50="V",1-SUM(H$8:H49)," ")))))</f>
        <v xml:space="preserve"> </v>
      </c>
      <c r="I50" s="68" t="str">
        <f t="shared" si="4"/>
        <v/>
      </c>
      <c r="J50" s="43" t="str">
        <f>IF(I50="A",$K50,IF(I50="B",$K50-SUM(J$8:J49),IF(I50="C",$K50-SUM(J$8:J49),IF(I50="D",$K50-SUM(J$8:J49),IF(I50="E",1-SUM(J$8:J49)," ")))))</f>
        <v xml:space="preserve"> </v>
      </c>
      <c r="K50" s="1">
        <f>IF(C$4=0,0,(SUM(D$8:D50)/C$4))</f>
        <v>0</v>
      </c>
      <c r="L50" s="9" t="str">
        <f t="shared" si="0"/>
        <v xml:space="preserve"> </v>
      </c>
      <c r="M50" s="2" t="str">
        <f>IF(U50=2,K50,IF(W50=2,K50-SUM(M$8:M49),IF(X50=2,K50-SUM(M$8:M49),IF(X49=2,1-SUM(M$8:M49)," "))))</f>
        <v xml:space="preserve"> </v>
      </c>
      <c r="N50" s="1" t="str">
        <f t="shared" si="5"/>
        <v xml:space="preserve"> </v>
      </c>
      <c r="P50" s="3" t="str">
        <f>IF(O50="Plus",$K50,IF(O50="Basis",$K50-SUM(P$8:P49),IF(O50="Breedte",$K50-SUM(P$8:P49),IF(O49="Breedte",1-SUM(P$8:P49)," "))))</f>
        <v xml:space="preserve"> </v>
      </c>
      <c r="Q50" s="57" t="str">
        <f t="shared" si="6"/>
        <v/>
      </c>
      <c r="R50" s="180">
        <f t="shared" si="7"/>
        <v>188</v>
      </c>
      <c r="S50" s="12">
        <f t="shared" si="16"/>
        <v>63</v>
      </c>
      <c r="T50" s="18">
        <f t="shared" si="8"/>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9"/>
        <v>1</v>
      </c>
      <c r="Z50" s="12">
        <f t="shared" si="10"/>
        <v>1</v>
      </c>
      <c r="AA50" s="12">
        <f t="shared" si="11"/>
        <v>1</v>
      </c>
      <c r="AB50" s="12">
        <f t="shared" si="12"/>
        <v>1</v>
      </c>
      <c r="AD50" s="12">
        <f t="shared" si="17"/>
        <v>63</v>
      </c>
      <c r="AE50" s="18">
        <f t="shared" si="13"/>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4"/>
        <v>1</v>
      </c>
      <c r="AK50" s="12">
        <f t="shared" si="18"/>
        <v>1</v>
      </c>
      <c r="AL50" s="12">
        <f t="shared" si="19"/>
        <v>1</v>
      </c>
      <c r="AM50" s="12">
        <f t="shared" si="20"/>
        <v>1</v>
      </c>
    </row>
    <row r="51" spans="1:39" ht="12" customHeight="1" x14ac:dyDescent="0.25">
      <c r="A51" s="5">
        <f t="shared" si="1"/>
        <v>0</v>
      </c>
      <c r="B51" s="5">
        <f t="shared" si="2"/>
        <v>20</v>
      </c>
      <c r="C51" s="14">
        <f t="shared" si="15"/>
        <v>62</v>
      </c>
      <c r="F51" s="242">
        <f>VLOOKUP(C51,Blad1!$A:$F,6,0)</f>
        <v>187</v>
      </c>
      <c r="G51" s="67" t="str">
        <f t="shared" si="3"/>
        <v>IV</v>
      </c>
      <c r="H51" s="4">
        <f>IF(G51="I",$K51,IF(G51="II",$K51-SUM(H$8:H50),IF(G51="III",$K51-SUM(H$8:H50),IF(G51="IV",$K51-SUM(H$8:H50),IF(G51="V",1-SUM(H$8:H50)," ")))))</f>
        <v>0</v>
      </c>
      <c r="I51" s="68" t="str">
        <f t="shared" si="4"/>
        <v/>
      </c>
      <c r="J51" s="43" t="str">
        <f>IF(I51="A",$K51,IF(I51="B",$K51-SUM(J$8:J50),IF(I51="C",$K51-SUM(J$8:J50),IF(I51="D",$K51-SUM(J$8:J50),IF(I51="E",1-SUM(J$8:J50)," ")))))</f>
        <v xml:space="preserve"> </v>
      </c>
      <c r="K51" s="1">
        <f>IF(C$4=0,0,(SUM(D$8:D51)/C$4))</f>
        <v>0</v>
      </c>
      <c r="L51" s="9" t="str">
        <f t="shared" si="0"/>
        <v xml:space="preserve"> </v>
      </c>
      <c r="M51" s="2" t="str">
        <f>IF(U51=2,K51,IF(W51=2,K51-SUM(M$8:M50),IF(X51=2,K51-SUM(M$8:M50),IF(X50=2,1-SUM(M$8:M50)," "))))</f>
        <v xml:space="preserve"> </v>
      </c>
      <c r="N51" s="1" t="str">
        <f t="shared" si="5"/>
        <v xml:space="preserve"> </v>
      </c>
      <c r="P51" s="3" t="str">
        <f>IF(O51="Plus",$K51,IF(O51="Basis",$K51-SUM(P$8:P50),IF(O51="Breedte",$K51-SUM(P$8:P50),IF(O50="Breedte",1-SUM(P$8:P50)," "))))</f>
        <v xml:space="preserve"> </v>
      </c>
      <c r="Q51" s="57" t="str">
        <f t="shared" si="6"/>
        <v/>
      </c>
      <c r="R51" s="180">
        <f t="shared" si="7"/>
        <v>187</v>
      </c>
      <c r="S51" s="12">
        <f t="shared" si="16"/>
        <v>62</v>
      </c>
      <c r="T51" s="18">
        <f t="shared" si="8"/>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9"/>
        <v>1</v>
      </c>
      <c r="Z51" s="12">
        <f t="shared" si="10"/>
        <v>1</v>
      </c>
      <c r="AA51" s="12">
        <f t="shared" si="11"/>
        <v>1</v>
      </c>
      <c r="AB51" s="12">
        <f t="shared" si="12"/>
        <v>1</v>
      </c>
      <c r="AD51" s="12">
        <f t="shared" si="17"/>
        <v>62</v>
      </c>
      <c r="AE51" s="18">
        <f t="shared" si="13"/>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4"/>
        <v>1</v>
      </c>
      <c r="AK51" s="12">
        <f t="shared" si="18"/>
        <v>1</v>
      </c>
      <c r="AL51" s="12">
        <f t="shared" si="19"/>
        <v>1</v>
      </c>
      <c r="AM51" s="12">
        <f t="shared" si="20"/>
        <v>1</v>
      </c>
    </row>
    <row r="52" spans="1:39" ht="12" customHeight="1" x14ac:dyDescent="0.25">
      <c r="A52" s="5">
        <f t="shared" si="1"/>
        <v>0</v>
      </c>
      <c r="B52" s="5">
        <f t="shared" si="2"/>
        <v>0</v>
      </c>
      <c r="C52" s="14">
        <f t="shared" si="15"/>
        <v>61</v>
      </c>
      <c r="F52" s="242">
        <f>VLOOKUP(C52,Blad1!$A:$F,6,0)</f>
        <v>186</v>
      </c>
      <c r="G52" s="67" t="str">
        <f t="shared" si="3"/>
        <v/>
      </c>
      <c r="H52" s="4" t="str">
        <f>IF(G52="I",$K52,IF(G52="II",$K52-SUM(H$8:H51),IF(G52="III",$K52-SUM(H$8:H51),IF(G52="IV",$K52-SUM(H$8:H51),IF(G52="V",1-SUM(H$8:H51)," ")))))</f>
        <v xml:space="preserve"> </v>
      </c>
      <c r="I52" s="68" t="str">
        <f t="shared" si="4"/>
        <v/>
      </c>
      <c r="J52" s="43" t="str">
        <f>IF(I52="A",$K52,IF(I52="B",$K52-SUM(J$8:J51),IF(I52="C",$K52-SUM(J$8:J51),IF(I52="D",$K52-SUM(J$8:J51),IF(I52="E",1-SUM(J$8:J51)," ")))))</f>
        <v xml:space="preserve"> </v>
      </c>
      <c r="K52" s="1">
        <f>IF(C$4=0,0,(SUM(D$8:D52)/C$4))</f>
        <v>0</v>
      </c>
      <c r="L52" s="9" t="str">
        <f t="shared" si="0"/>
        <v xml:space="preserve"> </v>
      </c>
      <c r="M52" s="2" t="str">
        <f>IF(U52=2,K52,IF(W52=2,K52-SUM(M$8:M51),IF(X52=2,K52-SUM(M$8:M51),IF(X51=2,1-SUM(M$8:M51)," "))))</f>
        <v xml:space="preserve"> </v>
      </c>
      <c r="N52" s="1" t="str">
        <f t="shared" si="5"/>
        <v xml:space="preserve"> </v>
      </c>
      <c r="P52" s="3" t="str">
        <f>IF(O52="Plus",$K52,IF(O52="Basis",$K52-SUM(P$8:P51),IF(O52="Breedte",$K52-SUM(P$8:P51),IF(O51="Breedte",1-SUM(P$8:P51)," "))))</f>
        <v xml:space="preserve"> </v>
      </c>
      <c r="Q52" s="57" t="str">
        <f t="shared" si="6"/>
        <v/>
      </c>
      <c r="R52" s="180">
        <f t="shared" si="7"/>
        <v>186</v>
      </c>
      <c r="S52" s="12">
        <f t="shared" si="16"/>
        <v>61</v>
      </c>
      <c r="T52" s="18">
        <f t="shared" si="8"/>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9"/>
        <v>1</v>
      </c>
      <c r="Z52" s="12">
        <f t="shared" si="10"/>
        <v>1</v>
      </c>
      <c r="AA52" s="12">
        <f t="shared" si="11"/>
        <v>1</v>
      </c>
      <c r="AB52" s="12">
        <f t="shared" si="12"/>
        <v>1</v>
      </c>
      <c r="AD52" s="12">
        <f t="shared" si="17"/>
        <v>61</v>
      </c>
      <c r="AE52" s="18">
        <f t="shared" si="13"/>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4"/>
        <v>1</v>
      </c>
      <c r="AK52" s="12">
        <f t="shared" si="18"/>
        <v>1</v>
      </c>
      <c r="AL52" s="12">
        <f t="shared" si="19"/>
        <v>1</v>
      </c>
      <c r="AM52" s="12">
        <f t="shared" si="20"/>
        <v>1</v>
      </c>
    </row>
    <row r="53" spans="1:39" ht="12" customHeight="1" x14ac:dyDescent="0.25">
      <c r="A53" s="5">
        <f t="shared" si="1"/>
        <v>25</v>
      </c>
      <c r="B53" s="5">
        <f t="shared" si="2"/>
        <v>0</v>
      </c>
      <c r="C53" s="14">
        <f t="shared" si="15"/>
        <v>60</v>
      </c>
      <c r="F53" s="242">
        <f>VLOOKUP(C53,Blad1!$A:$F,6,0)</f>
        <v>185</v>
      </c>
      <c r="G53" s="67" t="str">
        <f t="shared" si="3"/>
        <v/>
      </c>
      <c r="H53" s="4" t="str">
        <f>IF(G53="I",$K53,IF(G53="II",$K53-SUM(H$8:H52),IF(G53="III",$K53-SUM(H$8:H52),IF(G53="IV",$K53-SUM(H$8:H52),IF(G53="V",1-SUM(H$8:H52)," ")))))</f>
        <v xml:space="preserve"> </v>
      </c>
      <c r="I53" s="68" t="s">
        <v>27</v>
      </c>
      <c r="J53" s="43">
        <f>IF(I53="A",$K53,IF(I53="B",$K53-SUM(J$8:J52),IF(I53="C",$K53-SUM(J$8:J52),IF(I53="D",$K53-SUM(J$8:J52),IF(I53="E",1-SUM(J$8:J52)," ")))))</f>
        <v>0</v>
      </c>
      <c r="K53" s="1">
        <f>IF(C$4=0,0,(SUM(D$8:D53)/C$4))</f>
        <v>0</v>
      </c>
      <c r="L53" s="9" t="str">
        <f t="shared" si="0"/>
        <v xml:space="preserve"> </v>
      </c>
      <c r="M53" s="2" t="str">
        <f>IF(U53=2,K53,IF(W53=2,K53-SUM(M$8:M52),IF(X53=2,K53-SUM(M$8:M52),IF(X52=2,1-SUM(M$8:M52)," "))))</f>
        <v xml:space="preserve"> </v>
      </c>
      <c r="N53" s="1" t="str">
        <f t="shared" si="5"/>
        <v xml:space="preserve"> </v>
      </c>
      <c r="P53" s="3" t="str">
        <f>IF(O53="Plus",$K53,IF(O53="Basis",$K53-SUM(P$8:P52),IF(O53="Breedte",$K53-SUM(P$8:P52),IF(O52="Breedte",1-SUM(P$8:P52)," "))))</f>
        <v xml:space="preserve"> </v>
      </c>
      <c r="Q53" s="57" t="str">
        <f t="shared" si="6"/>
        <v/>
      </c>
      <c r="R53" s="180">
        <f t="shared" si="7"/>
        <v>185</v>
      </c>
      <c r="S53" s="12">
        <f t="shared" si="16"/>
        <v>60</v>
      </c>
      <c r="T53" s="18">
        <f t="shared" si="8"/>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9"/>
        <v>1</v>
      </c>
      <c r="Z53" s="12">
        <f t="shared" si="10"/>
        <v>1</v>
      </c>
      <c r="AA53" s="12">
        <f t="shared" si="11"/>
        <v>1</v>
      </c>
      <c r="AB53" s="12">
        <f t="shared" si="12"/>
        <v>1</v>
      </c>
      <c r="AD53" s="12">
        <f t="shared" si="17"/>
        <v>60</v>
      </c>
      <c r="AE53" s="18">
        <f t="shared" si="13"/>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4"/>
        <v>1</v>
      </c>
      <c r="AK53" s="12">
        <f t="shared" si="18"/>
        <v>1</v>
      </c>
      <c r="AL53" s="12">
        <f t="shared" si="19"/>
        <v>1</v>
      </c>
      <c r="AM53" s="12">
        <f t="shared" si="20"/>
        <v>1</v>
      </c>
    </row>
    <row r="54" spans="1:39" ht="12" customHeight="1" x14ac:dyDescent="0.25">
      <c r="A54" s="5">
        <f t="shared" si="1"/>
        <v>0</v>
      </c>
      <c r="B54" s="5">
        <f t="shared" si="2"/>
        <v>0</v>
      </c>
      <c r="C54" s="14">
        <f t="shared" si="15"/>
        <v>59</v>
      </c>
      <c r="F54" s="242">
        <f>VLOOKUP(C54,Blad1!$A:$F,6,0)</f>
        <v>184</v>
      </c>
      <c r="G54" s="67" t="str">
        <f t="shared" si="3"/>
        <v/>
      </c>
      <c r="H54" s="4" t="str">
        <f>IF(G54="I",$K54,IF(G54="II",$K54-SUM(H$8:H53),IF(G54="III",$K54-SUM(H$8:H53),IF(G54="IV",$K54-SUM(H$8:H53),IF(G54="V",1-SUM(H$8:H53)," ")))))</f>
        <v xml:space="preserve"> </v>
      </c>
      <c r="I54" s="68"/>
      <c r="J54" s="43" t="str">
        <f>IF(I54="A",$K54,IF(I54="B",$K54-SUM(J$8:J53),IF(I54="C",$K54-SUM(J$8:J53),IF(I54="D",$K54-SUM(J$8:J53),IF(I54="E",1-SUM(J$8:J53)," ")))))</f>
        <v xml:space="preserve"> </v>
      </c>
      <c r="K54" s="1">
        <f>IF(C$4=0,0,(SUM(D$8:D54)/C$4))</f>
        <v>0</v>
      </c>
      <c r="L54" s="9" t="str">
        <f t="shared" si="0"/>
        <v xml:space="preserve"> </v>
      </c>
      <c r="M54" s="2" t="str">
        <f>IF(U54=2,K54,IF(W54=2,K54-SUM(M$8:M53),IF(X54=2,K54-SUM(M$8:M53),IF(X53=2,1-SUM(M$8:M53)," "))))</f>
        <v xml:space="preserve"> </v>
      </c>
      <c r="N54" s="1" t="str">
        <f t="shared" si="5"/>
        <v xml:space="preserve"> </v>
      </c>
      <c r="P54" s="3" t="str">
        <f>IF(O54="Plus",$K54,IF(O54="Basis",$K54-SUM(P$8:P53),IF(O54="Breedte",$K54-SUM(P$8:P53),IF(O53="Breedte",1-SUM(P$8:P53)," "))))</f>
        <v xml:space="preserve"> </v>
      </c>
      <c r="Q54" s="57" t="str">
        <f t="shared" si="6"/>
        <v/>
      </c>
      <c r="R54" s="180">
        <f t="shared" si="7"/>
        <v>184</v>
      </c>
      <c r="S54" s="12">
        <f t="shared" si="16"/>
        <v>59</v>
      </c>
      <c r="T54" s="18">
        <f t="shared" si="8"/>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9"/>
        <v>1</v>
      </c>
      <c r="Z54" s="12">
        <f t="shared" si="10"/>
        <v>1</v>
      </c>
      <c r="AA54" s="12">
        <f t="shared" si="11"/>
        <v>1</v>
      </c>
      <c r="AB54" s="12">
        <f t="shared" si="12"/>
        <v>1</v>
      </c>
      <c r="AD54" s="12">
        <f t="shared" si="17"/>
        <v>59</v>
      </c>
      <c r="AE54" s="18">
        <f t="shared" si="13"/>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4"/>
        <v>1</v>
      </c>
      <c r="AK54" s="12">
        <f t="shared" si="18"/>
        <v>1</v>
      </c>
      <c r="AL54" s="12">
        <f t="shared" si="19"/>
        <v>1</v>
      </c>
      <c r="AM54" s="12">
        <f t="shared" si="20"/>
        <v>1</v>
      </c>
    </row>
    <row r="55" spans="1:39" ht="12" customHeight="1" x14ac:dyDescent="0.25">
      <c r="A55" s="5">
        <f t="shared" si="1"/>
        <v>0</v>
      </c>
      <c r="B55" s="5">
        <f t="shared" si="2"/>
        <v>0</v>
      </c>
      <c r="C55" s="14">
        <f t="shared" si="15"/>
        <v>58</v>
      </c>
      <c r="F55" s="242">
        <f>VLOOKUP(C55,Blad1!$A:$F,6,0)</f>
        <v>183</v>
      </c>
      <c r="G55" s="67" t="str">
        <f t="shared" si="3"/>
        <v/>
      </c>
      <c r="H55" s="4" t="str">
        <f>IF(G55="I",$K55,IF(G55="II",$K55-SUM(H$8:H54),IF(G55="III",$K55-SUM(H$8:H54),IF(G55="IV",$K55-SUM(H$8:H54),IF(G55="V",1-SUM(H$8:H54)," ")))))</f>
        <v xml:space="preserve"> </v>
      </c>
      <c r="I55" s="68" t="str">
        <f t="shared" si="4"/>
        <v/>
      </c>
      <c r="J55" s="43" t="str">
        <f>IF(I55="A",$K55,IF(I55="B",$K55-SUM(J$8:J54),IF(I55="C",$K55-SUM(J$8:J54),IF(I55="D",$K55-SUM(J$8:J54),IF(I55="E",1-SUM(J$8:J54)," ")))))</f>
        <v xml:space="preserve"> </v>
      </c>
      <c r="K55" s="1">
        <f>IF(C$4=0,0,(SUM(D$8:D55)/C$4))</f>
        <v>0</v>
      </c>
      <c r="L55" s="9" t="str">
        <f t="shared" si="0"/>
        <v xml:space="preserve"> </v>
      </c>
      <c r="M55" s="2" t="str">
        <f>IF(U55=2,K55,IF(W55=2,K55-SUM(M$8:M54),IF(X55=2,K55-SUM(M$8:M54),IF(X54=2,1-SUM(M$8:M54)," "))))</f>
        <v xml:space="preserve"> </v>
      </c>
      <c r="N55" s="1" t="str">
        <f t="shared" si="5"/>
        <v xml:space="preserve"> </v>
      </c>
      <c r="P55" s="3" t="str">
        <f>IF(O55="Plus",$K55,IF(O55="Basis",$K55-SUM(P$8:P54),IF(O55="Breedte",$K55-SUM(P$8:P54),IF(O54="Breedte",1-SUM(P$8:P54)," "))))</f>
        <v xml:space="preserve"> </v>
      </c>
      <c r="Q55" s="57" t="str">
        <f t="shared" si="6"/>
        <v/>
      </c>
      <c r="R55" s="180">
        <f t="shared" si="7"/>
        <v>183</v>
      </c>
      <c r="S55" s="12">
        <f t="shared" si="16"/>
        <v>58</v>
      </c>
      <c r="T55" s="18">
        <f t="shared" si="8"/>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9"/>
        <v>1</v>
      </c>
      <c r="Z55" s="12">
        <f t="shared" si="10"/>
        <v>1</v>
      </c>
      <c r="AA55" s="12">
        <f t="shared" si="11"/>
        <v>1</v>
      </c>
      <c r="AB55" s="12">
        <f t="shared" si="12"/>
        <v>1</v>
      </c>
      <c r="AD55" s="12">
        <f t="shared" si="17"/>
        <v>58</v>
      </c>
      <c r="AE55" s="18">
        <f t="shared" si="13"/>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4"/>
        <v>1</v>
      </c>
      <c r="AK55" s="12">
        <f t="shared" si="18"/>
        <v>1</v>
      </c>
      <c r="AL55" s="12">
        <f t="shared" si="19"/>
        <v>1</v>
      </c>
      <c r="AM55" s="12">
        <f t="shared" si="20"/>
        <v>1</v>
      </c>
    </row>
    <row r="56" spans="1:39" ht="12" customHeight="1" x14ac:dyDescent="0.25">
      <c r="A56" s="5">
        <f t="shared" si="1"/>
        <v>0</v>
      </c>
      <c r="B56" s="5">
        <f t="shared" si="2"/>
        <v>0</v>
      </c>
      <c r="C56" s="14">
        <f t="shared" si="15"/>
        <v>57</v>
      </c>
      <c r="F56" s="242">
        <f>VLOOKUP(C56,Blad1!$A:$F,6,0)</f>
        <v>182</v>
      </c>
      <c r="G56" s="67" t="str">
        <f t="shared" si="3"/>
        <v/>
      </c>
      <c r="H56" s="4" t="str">
        <f>IF(G56="I",$K56,IF(G56="II",$K56-SUM(H$8:H55),IF(G56="III",$K56-SUM(H$8:H55),IF(G56="IV",$K56-SUM(H$8:H55),IF(G56="V",1-SUM(H$8:H55)," ")))))</f>
        <v xml:space="preserve"> </v>
      </c>
      <c r="I56" s="68" t="str">
        <f t="shared" si="4"/>
        <v/>
      </c>
      <c r="J56" s="43" t="str">
        <f>IF(I56="A",$K56,IF(I56="B",$K56-SUM(J$8:J55),IF(I56="C",$K56-SUM(J$8:J55),IF(I56="D",$K56-SUM(J$8:J55),IF(I56="E",1-SUM(J$8:J55)," ")))))</f>
        <v xml:space="preserve"> </v>
      </c>
      <c r="K56" s="1">
        <f>IF(C$4=0,0,(SUM(D$8:D56)/C$4))</f>
        <v>0</v>
      </c>
      <c r="L56" s="9" t="str">
        <f t="shared" si="0"/>
        <v xml:space="preserve"> </v>
      </c>
      <c r="M56" s="2" t="str">
        <f>IF(U56=2,K56,IF(W56=2,K56-SUM(M$8:M55),IF(X56=2,K56-SUM(M$8:M55),IF(X55=2,1-SUM(M$8:M55)," "))))</f>
        <v xml:space="preserve"> </v>
      </c>
      <c r="N56" s="1" t="str">
        <f t="shared" si="5"/>
        <v xml:space="preserve"> </v>
      </c>
      <c r="P56" s="3" t="str">
        <f>IF(O56="Plus",$K56,IF(O56="Basis",$K56-SUM(P$8:P55),IF(O56="Breedte",$K56-SUM(P$8:P55),IF(O55="Breedte",1-SUM(P$8:P55)," "))))</f>
        <v xml:space="preserve"> </v>
      </c>
      <c r="Q56" s="57" t="str">
        <f t="shared" si="6"/>
        <v/>
      </c>
      <c r="R56" s="180">
        <f t="shared" si="7"/>
        <v>182</v>
      </c>
      <c r="S56" s="12">
        <f t="shared" si="16"/>
        <v>57</v>
      </c>
      <c r="T56" s="18">
        <f t="shared" si="8"/>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9"/>
        <v>1</v>
      </c>
      <c r="Z56" s="12">
        <f t="shared" si="10"/>
        <v>1</v>
      </c>
      <c r="AA56" s="12">
        <f t="shared" si="11"/>
        <v>1</v>
      </c>
      <c r="AB56" s="12">
        <f t="shared" si="12"/>
        <v>1</v>
      </c>
      <c r="AD56" s="12">
        <f t="shared" si="17"/>
        <v>57</v>
      </c>
      <c r="AE56" s="18">
        <f t="shared" si="13"/>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4"/>
        <v>1</v>
      </c>
      <c r="AK56" s="12">
        <f t="shared" si="18"/>
        <v>1</v>
      </c>
      <c r="AL56" s="12">
        <f t="shared" si="19"/>
        <v>1</v>
      </c>
      <c r="AM56" s="12">
        <f t="shared" si="20"/>
        <v>1</v>
      </c>
    </row>
    <row r="57" spans="1:39" ht="12" customHeight="1" x14ac:dyDescent="0.25">
      <c r="A57" s="5">
        <f t="shared" si="1"/>
        <v>0</v>
      </c>
      <c r="B57" s="5">
        <f t="shared" si="2"/>
        <v>0</v>
      </c>
      <c r="C57" s="14">
        <f t="shared" si="15"/>
        <v>56</v>
      </c>
      <c r="F57" s="242">
        <f>VLOOKUP(C57,Blad1!$A:$F,6,0)</f>
        <v>181</v>
      </c>
      <c r="G57" s="67" t="str">
        <f t="shared" si="3"/>
        <v/>
      </c>
      <c r="H57" s="4" t="str">
        <f>IF(G57="I",$K57,IF(G57="II",$K57-SUM(H$8:H56),IF(G57="III",$K57-SUM(H$8:H56),IF(G57="IV",$K57-SUM(H$8:H56),IF(G57="V",1-SUM(H$8:H56)," ")))))</f>
        <v xml:space="preserve"> </v>
      </c>
      <c r="I57" s="68" t="str">
        <f t="shared" si="4"/>
        <v/>
      </c>
      <c r="J57" s="43" t="str">
        <f>IF(I57="A",$K57,IF(I57="B",$K57-SUM(J$8:J56),IF(I57="C",$K57-SUM(J$8:J56),IF(I57="D",$K57-SUM(J$8:J56),IF(I57="E",1-SUM(J$8:J56)," ")))))</f>
        <v xml:space="preserve"> </v>
      </c>
      <c r="K57" s="1">
        <f>IF(C$4=0,0,(SUM(D$8:D57)/C$4))</f>
        <v>0</v>
      </c>
      <c r="L57" s="9" t="str">
        <f t="shared" si="0"/>
        <v xml:space="preserve"> </v>
      </c>
      <c r="M57" s="2" t="str">
        <f>IF(U57=2,K57,IF(W57=2,K57-SUM(M$8:M56),IF(X57=2,K57-SUM(M$8:M56),IF(X56=2,1-SUM(M$8:M56)," "))))</f>
        <v xml:space="preserve"> </v>
      </c>
      <c r="N57" s="1" t="str">
        <f t="shared" si="5"/>
        <v xml:space="preserve"> </v>
      </c>
      <c r="P57" s="3" t="str">
        <f>IF(O57="Plus",$K57,IF(O57="Basis",$K57-SUM(P$8:P56),IF(O57="Breedte",$K57-SUM(P$8:P56),IF(O56="Breedte",1-SUM(P$8:P56)," "))))</f>
        <v xml:space="preserve"> </v>
      </c>
      <c r="Q57" s="57" t="str">
        <f t="shared" si="6"/>
        <v/>
      </c>
      <c r="R57" s="180">
        <f t="shared" si="7"/>
        <v>181</v>
      </c>
      <c r="S57" s="12">
        <f t="shared" si="16"/>
        <v>56</v>
      </c>
      <c r="T57" s="18">
        <f t="shared" si="8"/>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9"/>
        <v>1</v>
      </c>
      <c r="Z57" s="12">
        <f t="shared" si="10"/>
        <v>1</v>
      </c>
      <c r="AA57" s="12">
        <f t="shared" si="11"/>
        <v>1</v>
      </c>
      <c r="AB57" s="12">
        <f t="shared" si="12"/>
        <v>1</v>
      </c>
      <c r="AD57" s="12">
        <f t="shared" si="17"/>
        <v>56</v>
      </c>
      <c r="AE57" s="18">
        <f t="shared" si="13"/>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4"/>
        <v>1</v>
      </c>
      <c r="AK57" s="12">
        <f t="shared" si="18"/>
        <v>1</v>
      </c>
      <c r="AL57" s="12">
        <f t="shared" si="19"/>
        <v>1</v>
      </c>
      <c r="AM57" s="12">
        <f t="shared" si="20"/>
        <v>1</v>
      </c>
    </row>
    <row r="58" spans="1:39" ht="12" customHeight="1" x14ac:dyDescent="0.25">
      <c r="A58" s="5">
        <f t="shared" si="1"/>
        <v>0</v>
      </c>
      <c r="B58" s="5">
        <f t="shared" si="2"/>
        <v>0</v>
      </c>
      <c r="C58" s="14">
        <f t="shared" si="15"/>
        <v>55</v>
      </c>
      <c r="F58" s="242">
        <f>VLOOKUP(C58,Blad1!$A:$F,6,0)</f>
        <v>180</v>
      </c>
      <c r="G58" s="67" t="str">
        <f t="shared" si="3"/>
        <v/>
      </c>
      <c r="H58" s="4" t="str">
        <f>IF(G58="I",$K58,IF(G58="II",$K58-SUM(H$8:H57),IF(G58="III",$K58-SUM(H$8:H57),IF(G58="IV",$K58-SUM(H$8:H57),IF(G58="V",1-SUM(H$8:H57)," ")))))</f>
        <v xml:space="preserve"> </v>
      </c>
      <c r="I58" s="68" t="str">
        <f t="shared" si="4"/>
        <v/>
      </c>
      <c r="J58" s="43" t="str">
        <f>IF(I58="A",$K58,IF(I58="B",$K58-SUM(J$8:J57),IF(I58="C",$K58-SUM(J$8:J57),IF(I58="D",$K58-SUM(J$8:J57),IF(I58="E",1-SUM(J$8:J57)," ")))))</f>
        <v xml:space="preserve"> </v>
      </c>
      <c r="K58" s="1">
        <f>IF(C$4=0,0,(SUM(D$8:D58)/C$4))</f>
        <v>0</v>
      </c>
      <c r="L58" s="9" t="str">
        <f t="shared" si="0"/>
        <v xml:space="preserve"> </v>
      </c>
      <c r="M58" s="2" t="str">
        <f>IF(U58=2,K58,IF(W58=2,K58-SUM(M$8:M57),IF(X58=2,K58-SUM(M$8:M57),IF(X57=2,1-SUM(M$8:M57)," "))))</f>
        <v xml:space="preserve"> </v>
      </c>
      <c r="N58" s="1" t="str">
        <f t="shared" si="5"/>
        <v xml:space="preserve"> </v>
      </c>
      <c r="P58" s="3" t="str">
        <f>IF(O58="Plus",$K58,IF(O58="Basis",$K58-SUM(P$8:P57),IF(O58="Breedte",$K58-SUM(P$8:P57),IF(O57="Breedte",1-SUM(P$8:P57)," "))))</f>
        <v xml:space="preserve"> </v>
      </c>
      <c r="Q58" s="57" t="str">
        <f t="shared" si="6"/>
        <v/>
      </c>
      <c r="R58" s="180">
        <f t="shared" si="7"/>
        <v>180</v>
      </c>
      <c r="S58" s="12">
        <f t="shared" si="16"/>
        <v>55</v>
      </c>
      <c r="T58" s="18">
        <f t="shared" si="8"/>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9"/>
        <v>1</v>
      </c>
      <c r="Z58" s="12">
        <f t="shared" si="10"/>
        <v>1</v>
      </c>
      <c r="AA58" s="12">
        <f t="shared" si="11"/>
        <v>1</v>
      </c>
      <c r="AB58" s="12">
        <f t="shared" si="12"/>
        <v>1</v>
      </c>
      <c r="AD58" s="12">
        <f t="shared" si="17"/>
        <v>55</v>
      </c>
      <c r="AE58" s="18">
        <f t="shared" si="13"/>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4"/>
        <v>1</v>
      </c>
      <c r="AK58" s="12">
        <f t="shared" si="18"/>
        <v>1</v>
      </c>
      <c r="AL58" s="12">
        <f t="shared" si="19"/>
        <v>1</v>
      </c>
      <c r="AM58" s="12">
        <f t="shared" si="20"/>
        <v>1</v>
      </c>
    </row>
    <row r="59" spans="1:39" ht="12" customHeight="1" x14ac:dyDescent="0.25">
      <c r="A59" s="5">
        <f t="shared" si="1"/>
        <v>0</v>
      </c>
      <c r="B59" s="5">
        <f t="shared" si="2"/>
        <v>0</v>
      </c>
      <c r="C59" s="14">
        <f t="shared" si="15"/>
        <v>54</v>
      </c>
      <c r="F59" s="242">
        <f>VLOOKUP(C59,Blad1!$A:$F,6,0)</f>
        <v>179</v>
      </c>
      <c r="G59" s="67" t="str">
        <f t="shared" si="3"/>
        <v/>
      </c>
      <c r="H59" s="4" t="str">
        <f>IF(G59="I",$K59,IF(G59="II",$K59-SUM(H$8:H58),IF(G59="III",$K59-SUM(H$8:H58),IF(G59="IV",$K59-SUM(H$8:H58),IF(G59="V",1-SUM(H$8:H58)," ")))))</f>
        <v xml:space="preserve"> </v>
      </c>
      <c r="I59" s="68" t="str">
        <f t="shared" si="4"/>
        <v/>
      </c>
      <c r="J59" s="43" t="str">
        <f>IF(I59="A",$K59,IF(I59="B",$K59-SUM(J$8:J58),IF(I59="C",$K59-SUM(J$8:J58),IF(I59="D",$K59-SUM(J$8:J58),IF(I59="E",1-SUM(J$8:J58)," ")))))</f>
        <v xml:space="preserve"> </v>
      </c>
      <c r="K59" s="1">
        <f>IF(C$4=0,0,(SUM(D$8:D59)/C$4))</f>
        <v>0</v>
      </c>
      <c r="L59" s="9" t="str">
        <f t="shared" si="0"/>
        <v xml:space="preserve"> </v>
      </c>
      <c r="M59" s="2" t="str">
        <f>IF(U59=2,K59,IF(W59=2,K59-SUM(M$8:M58),IF(X59=2,K59-SUM(M$8:M58),IF(X58=2,1-SUM(M$8:M58)," "))))</f>
        <v xml:space="preserve"> </v>
      </c>
      <c r="N59" s="1" t="str">
        <f t="shared" si="5"/>
        <v xml:space="preserve"> </v>
      </c>
      <c r="P59" s="3" t="str">
        <f>IF(O59="Plus",$K59,IF(O59="Basis",$K59-SUM(P$8:P58),IF(O59="Breedte",$K59-SUM(P$8:P58),IF(O58="Breedte",1-SUM(P$8:P58)," "))))</f>
        <v xml:space="preserve"> </v>
      </c>
      <c r="Q59" s="57" t="str">
        <f t="shared" si="6"/>
        <v/>
      </c>
      <c r="R59" s="180">
        <f t="shared" si="7"/>
        <v>179</v>
      </c>
      <c r="S59" s="12">
        <f t="shared" si="16"/>
        <v>54</v>
      </c>
      <c r="T59" s="18">
        <f t="shared" si="8"/>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9"/>
        <v>1</v>
      </c>
      <c r="Z59" s="12">
        <f t="shared" si="10"/>
        <v>1</v>
      </c>
      <c r="AA59" s="12">
        <f t="shared" si="11"/>
        <v>1</v>
      </c>
      <c r="AB59" s="12">
        <f t="shared" si="12"/>
        <v>1</v>
      </c>
      <c r="AD59" s="12">
        <f t="shared" si="17"/>
        <v>54</v>
      </c>
      <c r="AE59" s="18">
        <f t="shared" si="13"/>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4"/>
        <v>1</v>
      </c>
      <c r="AK59" s="12">
        <f t="shared" si="18"/>
        <v>1</v>
      </c>
      <c r="AL59" s="12">
        <f t="shared" si="19"/>
        <v>1</v>
      </c>
      <c r="AM59" s="12">
        <f t="shared" si="20"/>
        <v>1</v>
      </c>
    </row>
    <row r="60" spans="1:39" ht="12" customHeight="1" x14ac:dyDescent="0.25">
      <c r="A60" s="5">
        <f t="shared" si="1"/>
        <v>0</v>
      </c>
      <c r="B60" s="5">
        <f t="shared" si="2"/>
        <v>0</v>
      </c>
      <c r="C60" s="14">
        <f t="shared" si="15"/>
        <v>53</v>
      </c>
      <c r="F60" s="242">
        <f>VLOOKUP(C60,Blad1!$A:$F,6,0)</f>
        <v>178</v>
      </c>
      <c r="G60" s="67" t="str">
        <f t="shared" si="3"/>
        <v/>
      </c>
      <c r="H60" s="4" t="str">
        <f>IF(G60="I",$K60,IF(G60="II",$K60-SUM(H$8:H59),IF(G60="III",$K60-SUM(H$8:H59),IF(G60="IV",$K60-SUM(H$8:H59),IF(G60="V",1-SUM(H$8:H59)," ")))))</f>
        <v xml:space="preserve"> </v>
      </c>
      <c r="I60" s="68" t="str">
        <f t="shared" si="4"/>
        <v/>
      </c>
      <c r="J60" s="43" t="str">
        <f>IF(I60="A",$K60,IF(I60="B",$K60-SUM(J$8:J59),IF(I60="C",$K60-SUM(J$8:J59),IF(I60="D",$K60-SUM(J$8:J59),IF(I60="E",1-SUM(J$8:J59)," ")))))</f>
        <v xml:space="preserve"> </v>
      </c>
      <c r="K60" s="1">
        <f>IF(C$4=0,0,(SUM(D$8:D60)/C$4))</f>
        <v>0</v>
      </c>
      <c r="L60" s="9" t="str">
        <f t="shared" si="0"/>
        <v xml:space="preserve"> </v>
      </c>
      <c r="M60" s="2" t="str">
        <f>IF(U60=2,K60,IF(W60=2,K60-SUM(M$8:M59),IF(X60=2,K60-SUM(M$8:M59),IF(X59=2,1-SUM(M$8:M59)," "))))</f>
        <v xml:space="preserve"> </v>
      </c>
      <c r="N60" s="1" t="str">
        <f t="shared" si="5"/>
        <v xml:space="preserve"> </v>
      </c>
      <c r="P60" s="3" t="str">
        <f>IF(O60="Plus",$K60,IF(O60="Basis",$K60-SUM(P$8:P59),IF(O60="Breedte",$K60-SUM(P$8:P59),IF(O59="Breedte",1-SUM(P$8:P59)," "))))</f>
        <v xml:space="preserve"> </v>
      </c>
      <c r="Q60" s="57" t="str">
        <f t="shared" si="6"/>
        <v/>
      </c>
      <c r="R60" s="180">
        <f t="shared" si="7"/>
        <v>178</v>
      </c>
      <c r="S60" s="12">
        <f t="shared" si="16"/>
        <v>53</v>
      </c>
      <c r="T60" s="18">
        <f t="shared" si="8"/>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9"/>
        <v>1</v>
      </c>
      <c r="Z60" s="12">
        <f t="shared" si="10"/>
        <v>1</v>
      </c>
      <c r="AA60" s="12">
        <f t="shared" si="11"/>
        <v>1</v>
      </c>
      <c r="AB60" s="12">
        <f t="shared" si="12"/>
        <v>1</v>
      </c>
      <c r="AD60" s="12">
        <f t="shared" si="17"/>
        <v>53</v>
      </c>
      <c r="AE60" s="18">
        <f t="shared" si="13"/>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4"/>
        <v>1</v>
      </c>
      <c r="AK60" s="12">
        <f t="shared" si="18"/>
        <v>1</v>
      </c>
      <c r="AL60" s="12">
        <f t="shared" si="19"/>
        <v>1</v>
      </c>
      <c r="AM60" s="12">
        <f t="shared" si="20"/>
        <v>1</v>
      </c>
    </row>
    <row r="61" spans="1:39" ht="12" customHeight="1" x14ac:dyDescent="0.25">
      <c r="A61" s="5">
        <f t="shared" si="1"/>
        <v>0</v>
      </c>
      <c r="B61" s="5">
        <f t="shared" si="2"/>
        <v>0</v>
      </c>
      <c r="C61" s="14">
        <f t="shared" si="15"/>
        <v>52</v>
      </c>
      <c r="F61" s="242">
        <f>VLOOKUP(C61,Blad1!$A:$F,6,0)</f>
        <v>177</v>
      </c>
      <c r="G61" s="67" t="str">
        <f t="shared" si="3"/>
        <v/>
      </c>
      <c r="H61" s="4" t="str">
        <f>IF(G61="I",$K61,IF(G61="II",$K61-SUM(H$8:H60),IF(G61="III",$K61-SUM(H$8:H60),IF(G61="IV",$K61-SUM(H$8:H60),IF(G61="V",1-SUM(H$8:H60)," ")))))</f>
        <v xml:space="preserve"> </v>
      </c>
      <c r="I61" s="68" t="str">
        <f t="shared" si="4"/>
        <v/>
      </c>
      <c r="J61" s="43" t="str">
        <f>IF(I61="A",$K61,IF(I61="B",$K61-SUM(J$8:J60),IF(I61="C",$K61-SUM(J$8:J60),IF(I61="D",$K61-SUM(J$8:J60),IF(I61="E",1-SUM(J$8:J60)," ")))))</f>
        <v xml:space="preserve"> </v>
      </c>
      <c r="K61" s="1">
        <f>IF(C$4=0,0,(SUM(D$8:D61)/C$4))</f>
        <v>0</v>
      </c>
      <c r="L61" s="9" t="str">
        <f t="shared" si="0"/>
        <v xml:space="preserve"> </v>
      </c>
      <c r="M61" s="2" t="str">
        <f>IF(U61=2,K61,IF(W61=2,K61-SUM(M$8:M60),IF(X61=2,K61-SUM(M$8:M60),IF(X60=2,1-SUM(M$8:M60)," "))))</f>
        <v xml:space="preserve"> </v>
      </c>
      <c r="N61" s="1" t="str">
        <f t="shared" si="5"/>
        <v xml:space="preserve"> </v>
      </c>
      <c r="P61" s="3" t="str">
        <f>IF(O61="Plus",$K61,IF(O61="Basis",$K61-SUM(P$8:P60),IF(O61="Breedte",$K61-SUM(P$8:P60),IF(O60="Breedte",1-SUM(P$8:P60)," "))))</f>
        <v xml:space="preserve"> </v>
      </c>
      <c r="Q61" s="57" t="str">
        <f t="shared" si="6"/>
        <v/>
      </c>
      <c r="R61" s="180">
        <f t="shared" si="7"/>
        <v>177</v>
      </c>
      <c r="S61" s="12">
        <f t="shared" si="16"/>
        <v>52</v>
      </c>
      <c r="T61" s="18">
        <f t="shared" si="8"/>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9"/>
        <v>1</v>
      </c>
      <c r="Z61" s="12">
        <f t="shared" si="10"/>
        <v>1</v>
      </c>
      <c r="AA61" s="12">
        <f t="shared" si="11"/>
        <v>1</v>
      </c>
      <c r="AB61" s="12">
        <f t="shared" si="12"/>
        <v>1</v>
      </c>
      <c r="AD61" s="12">
        <f t="shared" si="17"/>
        <v>52</v>
      </c>
      <c r="AE61" s="18">
        <f t="shared" si="13"/>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4"/>
        <v>1</v>
      </c>
      <c r="AK61" s="12">
        <f t="shared" si="18"/>
        <v>1</v>
      </c>
      <c r="AL61" s="12">
        <f t="shared" si="19"/>
        <v>1</v>
      </c>
      <c r="AM61" s="12">
        <f t="shared" si="20"/>
        <v>1</v>
      </c>
    </row>
    <row r="62" spans="1:39" ht="12" customHeight="1" x14ac:dyDescent="0.25">
      <c r="A62" s="5">
        <f t="shared" si="1"/>
        <v>15</v>
      </c>
      <c r="B62" s="5">
        <f t="shared" si="2"/>
        <v>0</v>
      </c>
      <c r="C62" s="14">
        <f t="shared" si="15"/>
        <v>51</v>
      </c>
      <c r="F62" s="242">
        <f>VLOOKUP(C62,Blad1!$A:$F,6,0)</f>
        <v>175</v>
      </c>
      <c r="G62" s="67" t="str">
        <f t="shared" si="3"/>
        <v/>
      </c>
      <c r="H62" s="4" t="str">
        <f>IF(G62="I",$K62,IF(G62="II",$K62-SUM(H$8:H61),IF(G62="III",$K62-SUM(H$8:H61),IF(G62="IV",$K62-SUM(H$8:H61),IF(G62="V",1-SUM(H$8:H61)," ")))))</f>
        <v xml:space="preserve"> </v>
      </c>
      <c r="I62" s="68" t="str">
        <f t="shared" si="4"/>
        <v>D</v>
      </c>
      <c r="J62" s="43">
        <f>IF(I62="A",$K62,IF(I62="B",$K62-SUM(J$8:J61),IF(I62="C",$K62-SUM(J$8:J61),IF(I62="D",$K62-SUM(J$8:J61),IF(I62="E",1-SUM(J$8:J61)," ")))))</f>
        <v>0</v>
      </c>
      <c r="K62" s="1">
        <f>IF(C$4=0,0,(SUM(D$8:D62)/C$4))</f>
        <v>0</v>
      </c>
      <c r="L62" s="9" t="str">
        <f t="shared" si="0"/>
        <v xml:space="preserve"> </v>
      </c>
      <c r="M62" s="2" t="str">
        <f>IF(U62=2,K62,IF(W62=2,K62-SUM(M$8:M61),IF(X62=2,K62-SUM(M$8:M61),IF(X61=2,1-SUM(M$8:M61)," "))))</f>
        <v xml:space="preserve"> </v>
      </c>
      <c r="N62" s="1" t="str">
        <f t="shared" si="5"/>
        <v xml:space="preserve"> </v>
      </c>
      <c r="P62" s="3" t="str">
        <f>IF(O62="Plus",$K62,IF(O62="Basis",$K62-SUM(P$8:P61),IF(O62="Breedte",$K62-SUM(P$8:P61),IF(O61="Breedte",1-SUM(P$8:P61)," "))))</f>
        <v xml:space="preserve"> </v>
      </c>
      <c r="Q62" s="57" t="str">
        <f t="shared" si="6"/>
        <v/>
      </c>
      <c r="R62" s="180">
        <f t="shared" si="7"/>
        <v>175</v>
      </c>
      <c r="S62" s="12">
        <f t="shared" si="16"/>
        <v>51</v>
      </c>
      <c r="T62" s="18">
        <f t="shared" si="8"/>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9"/>
        <v>1</v>
      </c>
      <c r="Z62" s="12">
        <f t="shared" si="10"/>
        <v>1</v>
      </c>
      <c r="AA62" s="12">
        <f t="shared" si="11"/>
        <v>1</v>
      </c>
      <c r="AB62" s="12">
        <f t="shared" si="12"/>
        <v>1</v>
      </c>
      <c r="AD62" s="12">
        <f t="shared" si="17"/>
        <v>51</v>
      </c>
      <c r="AE62" s="18">
        <f t="shared" si="13"/>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4"/>
        <v>1</v>
      </c>
      <c r="AK62" s="12">
        <f t="shared" si="18"/>
        <v>1</v>
      </c>
      <c r="AL62" s="12">
        <f t="shared" si="19"/>
        <v>1</v>
      </c>
      <c r="AM62" s="12">
        <f t="shared" si="20"/>
        <v>1</v>
      </c>
    </row>
    <row r="63" spans="1:39" ht="12" customHeight="1" x14ac:dyDescent="0.25">
      <c r="A63" s="5">
        <f t="shared" si="1"/>
        <v>25</v>
      </c>
      <c r="B63" s="5">
        <f t="shared" si="2"/>
        <v>0</v>
      </c>
      <c r="C63" s="14">
        <f t="shared" si="15"/>
        <v>50</v>
      </c>
      <c r="F63" s="242">
        <f>VLOOKUP(C63,Blad1!$A:$F,6,0)</f>
        <v>174</v>
      </c>
      <c r="G63" s="67" t="str">
        <f t="shared" si="3"/>
        <v/>
      </c>
      <c r="H63" s="4" t="str">
        <f>IF(G63="I",$K63,IF(G63="II",$K63-SUM(H$8:H62),IF(G63="III",$K63-SUM(H$8:H62),IF(G63="IV",$K63-SUM(H$8:H62),IF(G63="V",1-SUM(H$8:H62)," ")))))</f>
        <v xml:space="preserve"> </v>
      </c>
      <c r="I63" s="68" t="s">
        <v>52</v>
      </c>
      <c r="J63" s="43">
        <f>IF(I63="A",$K63,IF(I63="B",$K63-SUM(J$8:J62),IF(I63="C",$K63-SUM(J$8:J62),IF(I63="D",$K63-SUM(J$8:J62),IF(I63="E",1-SUM(J$8:J62)," ")))))</f>
        <v>0</v>
      </c>
      <c r="K63" s="1">
        <f>IF(C$4=0,0,(SUM(D$8:D63)/C$4))</f>
        <v>0</v>
      </c>
      <c r="L63" s="9" t="str">
        <f t="shared" si="0"/>
        <v xml:space="preserve"> </v>
      </c>
      <c r="M63" s="2" t="str">
        <f>IF(U63=2,K63,IF(W63=2,K63-SUM(M$8:M62),IF(X63=2,K63-SUM(M$8:M62),IF(X62=2,1-SUM(M$8:M62)," "))))</f>
        <v xml:space="preserve"> </v>
      </c>
      <c r="N63" s="1" t="str">
        <f t="shared" si="5"/>
        <v xml:space="preserve"> </v>
      </c>
      <c r="P63" s="3" t="str">
        <f>IF(O63="Plus",$K63,IF(O63="Basis",$K63-SUM(P$8:P62),IF(O63="Breedte",$K63-SUM(P$8:P62),IF(O62="Breedte",1-SUM(P$8:P62)," "))))</f>
        <v xml:space="preserve"> </v>
      </c>
      <c r="Q63" s="57" t="str">
        <f t="shared" si="6"/>
        <v/>
      </c>
      <c r="R63" s="180">
        <f t="shared" si="7"/>
        <v>174</v>
      </c>
      <c r="S63" s="12">
        <f t="shared" si="16"/>
        <v>50</v>
      </c>
      <c r="T63" s="18">
        <f t="shared" si="8"/>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9"/>
        <v>1</v>
      </c>
      <c r="Z63" s="12">
        <f t="shared" si="10"/>
        <v>1</v>
      </c>
      <c r="AA63" s="12">
        <f t="shared" si="11"/>
        <v>1</v>
      </c>
      <c r="AB63" s="12">
        <f t="shared" si="12"/>
        <v>1</v>
      </c>
      <c r="AD63" s="12">
        <f t="shared" si="17"/>
        <v>50</v>
      </c>
      <c r="AE63" s="18">
        <f t="shared" si="13"/>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4"/>
        <v>1</v>
      </c>
      <c r="AK63" s="12">
        <f t="shared" si="18"/>
        <v>1</v>
      </c>
      <c r="AL63" s="12">
        <f t="shared" si="19"/>
        <v>1</v>
      </c>
      <c r="AM63" s="12">
        <f t="shared" si="20"/>
        <v>1</v>
      </c>
    </row>
    <row r="64" spans="1:39" ht="12" customHeight="1" x14ac:dyDescent="0.25">
      <c r="A64" s="5">
        <f t="shared" si="1"/>
        <v>0</v>
      </c>
      <c r="B64" s="5">
        <f t="shared" si="2"/>
        <v>0</v>
      </c>
      <c r="C64" s="14">
        <f t="shared" si="15"/>
        <v>49</v>
      </c>
      <c r="F64" s="242">
        <f>VLOOKUP(C64,Blad1!$A:$F,6,0)</f>
        <v>173</v>
      </c>
      <c r="G64" s="67" t="str">
        <f t="shared" si="3"/>
        <v/>
      </c>
      <c r="H64" s="4" t="str">
        <f>IF(G64="I",$K64,IF(G64="II",$K64-SUM(H$8:H63),IF(G64="III",$K64-SUM(H$8:H63),IF(G64="IV",$K64-SUM(H$8:H63),IF(G64="V",1-SUM(H$8:H63)," ")))))</f>
        <v xml:space="preserve"> </v>
      </c>
      <c r="I64" s="68"/>
      <c r="J64" s="43" t="str">
        <f>IF(I64="A",$K64,IF(I64="B",$K64-SUM(J$8:J63),IF(I64="C",$K64-SUM(J$8:J63),IF(I64="D",$K64-SUM(J$8:J63),IF(I64="E",1-SUM(J$8:J63)," ")))))</f>
        <v xml:space="preserve"> </v>
      </c>
      <c r="K64" s="1">
        <f>IF(C$4=0,0,(SUM(D$8:D64)/C$4))</f>
        <v>0</v>
      </c>
      <c r="L64" s="9" t="str">
        <f t="shared" si="0"/>
        <v xml:space="preserve"> </v>
      </c>
      <c r="M64" s="2" t="str">
        <f>IF(U64=2,K64,IF(W64=2,K64-SUM(M$8:M63),IF(X64=2,K64-SUM(M$8:M63),IF(X63=2,1-SUM(M$8:M63)," "))))</f>
        <v xml:space="preserve"> </v>
      </c>
      <c r="N64" s="1" t="str">
        <f t="shared" si="5"/>
        <v xml:space="preserve"> </v>
      </c>
      <c r="P64" s="3" t="str">
        <f>IF(O64="Plus",$K64,IF(O64="Basis",$K64-SUM(P$8:P63),IF(O64="Breedte",$K64-SUM(P$8:P63),IF(O63="Breedte",1-SUM(P$8:P63)," "))))</f>
        <v xml:space="preserve"> </v>
      </c>
      <c r="Q64" s="57" t="str">
        <f t="shared" si="6"/>
        <v/>
      </c>
      <c r="R64" s="180">
        <f t="shared" si="7"/>
        <v>173</v>
      </c>
      <c r="S64" s="12">
        <f t="shared" si="16"/>
        <v>49</v>
      </c>
      <c r="T64" s="18">
        <f t="shared" si="8"/>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9"/>
        <v>1</v>
      </c>
      <c r="Z64" s="12">
        <f t="shared" si="10"/>
        <v>1</v>
      </c>
      <c r="AA64" s="12">
        <f t="shared" si="11"/>
        <v>1</v>
      </c>
      <c r="AB64" s="12">
        <f t="shared" si="12"/>
        <v>1</v>
      </c>
      <c r="AD64" s="12">
        <f t="shared" si="17"/>
        <v>49</v>
      </c>
      <c r="AE64" s="18">
        <f t="shared" si="13"/>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4"/>
        <v>1</v>
      </c>
      <c r="AK64" s="12">
        <f t="shared" si="18"/>
        <v>1</v>
      </c>
      <c r="AL64" s="12">
        <f t="shared" si="19"/>
        <v>1</v>
      </c>
      <c r="AM64" s="12">
        <f t="shared" si="20"/>
        <v>1</v>
      </c>
    </row>
    <row r="65" spans="1:39" ht="12" customHeight="1" x14ac:dyDescent="0.25">
      <c r="A65" s="5">
        <f t="shared" si="1"/>
        <v>0</v>
      </c>
      <c r="B65" s="5">
        <f t="shared" si="2"/>
        <v>0</v>
      </c>
      <c r="C65" s="14">
        <f t="shared" si="15"/>
        <v>48</v>
      </c>
      <c r="F65" s="242">
        <f>VLOOKUP(C65,Blad1!$A:$F,6,0)</f>
        <v>172</v>
      </c>
      <c r="G65" s="67" t="str">
        <f t="shared" si="3"/>
        <v/>
      </c>
      <c r="H65" s="4" t="str">
        <f>IF(G65="I",$K65,IF(G65="II",$K65-SUM(H$8:H64),IF(G65="III",$K65-SUM(H$8:H64),IF(G65="IV",$K65-SUM(H$8:H64),IF(G65="V",1-SUM(H$8:H64)," ")))))</f>
        <v xml:space="preserve"> </v>
      </c>
      <c r="I65" s="68" t="str">
        <f t="shared" si="4"/>
        <v/>
      </c>
      <c r="J65" s="43" t="str">
        <f>IF(I65="A",$K65,IF(I65="B",$K65-SUM(J$8:J64),IF(I65="C",$K65-SUM(J$8:J64),IF(I65="D",$K65-SUM(J$8:J64),IF(I65="E",1-SUM(J$8:J64)," ")))))</f>
        <v xml:space="preserve"> </v>
      </c>
      <c r="K65" s="1">
        <f>IF(C$4=0,0,(SUM(D$8:D65)/C$4))</f>
        <v>0</v>
      </c>
      <c r="L65" s="9" t="str">
        <f t="shared" si="0"/>
        <v xml:space="preserve"> </v>
      </c>
      <c r="M65" s="2" t="str">
        <f>IF(U65=2,K65,IF(W65=2,K65-SUM(M$8:M64),IF(X65=2,K65-SUM(M$8:M64),IF(X64=2,1-SUM(M$8:M64)," "))))</f>
        <v xml:space="preserve"> </v>
      </c>
      <c r="N65" s="1" t="str">
        <f t="shared" si="5"/>
        <v xml:space="preserve"> </v>
      </c>
      <c r="P65" s="3" t="str">
        <f>IF(O65="Plus",$K65,IF(O65="Basis",$K65-SUM(P$8:P64),IF(O65="Breedte",$K65-SUM(P$8:P64),IF(O64="Breedte",1-SUM(P$8:P64)," "))))</f>
        <v xml:space="preserve"> </v>
      </c>
      <c r="Q65" s="57" t="str">
        <f t="shared" si="6"/>
        <v/>
      </c>
      <c r="R65" s="180">
        <f t="shared" si="7"/>
        <v>172</v>
      </c>
      <c r="S65" s="12">
        <f t="shared" si="16"/>
        <v>48</v>
      </c>
      <c r="T65" s="18">
        <f t="shared" si="8"/>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9"/>
        <v>1</v>
      </c>
      <c r="Z65" s="12">
        <f t="shared" si="10"/>
        <v>1</v>
      </c>
      <c r="AA65" s="12">
        <f t="shared" si="11"/>
        <v>1</v>
      </c>
      <c r="AB65" s="12">
        <f t="shared" si="12"/>
        <v>1</v>
      </c>
      <c r="AD65" s="12">
        <f t="shared" si="17"/>
        <v>48</v>
      </c>
      <c r="AE65" s="18">
        <f t="shared" si="13"/>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4"/>
        <v>1</v>
      </c>
      <c r="AK65" s="12">
        <f t="shared" si="18"/>
        <v>1</v>
      </c>
      <c r="AL65" s="12">
        <f t="shared" si="19"/>
        <v>1</v>
      </c>
      <c r="AM65" s="12">
        <f t="shared" si="20"/>
        <v>1</v>
      </c>
    </row>
    <row r="66" spans="1:39" ht="12" customHeight="1" x14ac:dyDescent="0.25">
      <c r="A66" s="5">
        <f t="shared" si="1"/>
        <v>0</v>
      </c>
      <c r="B66" s="5">
        <f t="shared" si="2"/>
        <v>0</v>
      </c>
      <c r="C66" s="14">
        <f t="shared" si="15"/>
        <v>47</v>
      </c>
      <c r="F66" s="242">
        <f>VLOOKUP(C66,Blad1!$A:$F,6,0)</f>
        <v>171</v>
      </c>
      <c r="G66" s="67" t="str">
        <f t="shared" si="3"/>
        <v/>
      </c>
      <c r="H66" s="4" t="str">
        <f>IF(G66="I",$K66,IF(G66="II",$K66-SUM(H$8:H65),IF(G66="III",$K66-SUM(H$8:H65),IF(G66="IV",$K66-SUM(H$8:H65),IF(G66="V",1-SUM(H$8:H65)," ")))))</f>
        <v xml:space="preserve"> </v>
      </c>
      <c r="I66" s="68" t="str">
        <f t="shared" si="4"/>
        <v/>
      </c>
      <c r="J66" s="43" t="str">
        <f>IF(I66="A",$K66,IF(I66="B",$K66-SUM(J$8:J65),IF(I66="C",$K66-SUM(J$8:J65),IF(I66="D",$K66-SUM(J$8:J65),IF(I66="E",1-SUM(J$8:J65)," ")))))</f>
        <v xml:space="preserve"> </v>
      </c>
      <c r="K66" s="1">
        <f>IF(C$4=0,0,(SUM(D$8:D66)/C$4))</f>
        <v>0</v>
      </c>
      <c r="L66" s="9" t="str">
        <f t="shared" si="0"/>
        <v xml:space="preserve"> </v>
      </c>
      <c r="M66" s="2" t="str">
        <f>IF(U66=2,K66,IF(W66=2,K66-SUM(M$8:M65),IF(X66=2,K66-SUM(M$8:M65),IF(X65=2,1-SUM(M$8:M65)," "))))</f>
        <v xml:space="preserve"> </v>
      </c>
      <c r="N66" s="1" t="str">
        <f t="shared" si="5"/>
        <v xml:space="preserve"> </v>
      </c>
      <c r="P66" s="3" t="str">
        <f>IF(O66="Plus",$K66,IF(O66="Basis",$K66-SUM(P$8:P65),IF(O66="Breedte",$K66-SUM(P$8:P65),IF(O65="Breedte",1-SUM(P$8:P65)," "))))</f>
        <v xml:space="preserve"> </v>
      </c>
      <c r="Q66" s="57" t="str">
        <f t="shared" si="6"/>
        <v/>
      </c>
      <c r="R66" s="180">
        <f t="shared" si="7"/>
        <v>171</v>
      </c>
      <c r="S66" s="12">
        <f t="shared" si="16"/>
        <v>47</v>
      </c>
      <c r="T66" s="18">
        <f t="shared" si="8"/>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9"/>
        <v>1</v>
      </c>
      <c r="Z66" s="12">
        <f t="shared" si="10"/>
        <v>1</v>
      </c>
      <c r="AA66" s="12">
        <f t="shared" si="11"/>
        <v>1</v>
      </c>
      <c r="AB66" s="12">
        <f t="shared" si="12"/>
        <v>1</v>
      </c>
      <c r="AD66" s="12">
        <f t="shared" si="17"/>
        <v>47</v>
      </c>
      <c r="AE66" s="18">
        <f t="shared" si="13"/>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4"/>
        <v>1</v>
      </c>
      <c r="AK66" s="12">
        <f t="shared" si="18"/>
        <v>1</v>
      </c>
      <c r="AL66" s="12">
        <f t="shared" si="19"/>
        <v>1</v>
      </c>
      <c r="AM66" s="12">
        <f t="shared" si="20"/>
        <v>1</v>
      </c>
    </row>
    <row r="67" spans="1:39" ht="12" customHeight="1" x14ac:dyDescent="0.25">
      <c r="A67" s="5">
        <f t="shared" si="1"/>
        <v>0</v>
      </c>
      <c r="B67" s="5">
        <f t="shared" si="2"/>
        <v>0</v>
      </c>
      <c r="C67" s="14">
        <f t="shared" si="15"/>
        <v>46</v>
      </c>
      <c r="F67" s="242">
        <f>VLOOKUP(C67,Blad1!$A:$F,6,0)</f>
        <v>170</v>
      </c>
      <c r="G67" s="67" t="str">
        <f t="shared" si="3"/>
        <v/>
      </c>
      <c r="H67" s="4" t="str">
        <f>IF(G67="I",$K67,IF(G67="II",$K67-SUM(H$8:H66),IF(G67="III",$K67-SUM(H$8:H66),IF(G67="IV",$K67-SUM(H$8:H66),IF(G67="V",1-SUM(H$8:H66)," ")))))</f>
        <v xml:space="preserve"> </v>
      </c>
      <c r="I67" s="68" t="str">
        <f t="shared" si="4"/>
        <v/>
      </c>
      <c r="J67" s="43" t="str">
        <f>IF(I67="A",$K67,IF(I67="B",$K67-SUM(J$8:J66),IF(I67="C",$K67-SUM(J$8:J66),IF(I67="D",$K67-SUM(J$8:J66),IF(I67="E",1-SUM(J$8:J66)," ")))))</f>
        <v xml:space="preserve"> </v>
      </c>
      <c r="K67" s="1">
        <f>IF(C$4=0,0,(SUM(D$8:D67)/C$4))</f>
        <v>0</v>
      </c>
      <c r="L67" s="9" t="str">
        <f t="shared" si="0"/>
        <v xml:space="preserve"> </v>
      </c>
      <c r="M67" s="2" t="str">
        <f>IF(U67=2,K67,IF(W67=2,K67-SUM(M$8:M66),IF(X67=2,K67-SUM(M$8:M66),IF(X66=2,1-SUM(M$8:M66)," "))))</f>
        <v xml:space="preserve"> </v>
      </c>
      <c r="N67" s="1" t="str">
        <f t="shared" si="5"/>
        <v xml:space="preserve"> </v>
      </c>
      <c r="P67" s="3" t="str">
        <f>IF(O67="Plus",$K67,IF(O67="Basis",$K67-SUM(P$8:P66),IF(O67="Breedte",$K67-SUM(P$8:P66),IF(O66="Breedte",1-SUM(P$8:P66)," "))))</f>
        <v xml:space="preserve"> </v>
      </c>
      <c r="Q67" s="57" t="str">
        <f t="shared" si="6"/>
        <v/>
      </c>
      <c r="R67" s="180">
        <f t="shared" si="7"/>
        <v>170</v>
      </c>
      <c r="S67" s="12">
        <f t="shared" si="16"/>
        <v>46</v>
      </c>
      <c r="T67" s="18">
        <f t="shared" si="8"/>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9"/>
        <v>1</v>
      </c>
      <c r="Z67" s="12">
        <f t="shared" si="10"/>
        <v>1</v>
      </c>
      <c r="AA67" s="12">
        <f t="shared" si="11"/>
        <v>1</v>
      </c>
      <c r="AB67" s="12">
        <f t="shared" si="12"/>
        <v>1</v>
      </c>
      <c r="AD67" s="12">
        <f t="shared" si="17"/>
        <v>46</v>
      </c>
      <c r="AE67" s="18">
        <f t="shared" si="13"/>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4"/>
        <v>1</v>
      </c>
      <c r="AK67" s="12">
        <f t="shared" si="18"/>
        <v>1</v>
      </c>
      <c r="AL67" s="12">
        <f t="shared" si="19"/>
        <v>1</v>
      </c>
      <c r="AM67" s="12">
        <f t="shared" si="20"/>
        <v>1</v>
      </c>
    </row>
    <row r="68" spans="1:39" ht="12" customHeight="1" x14ac:dyDescent="0.25">
      <c r="A68" s="5">
        <f t="shared" si="1"/>
        <v>0</v>
      </c>
      <c r="B68" s="5">
        <f t="shared" si="2"/>
        <v>0</v>
      </c>
      <c r="C68" s="14">
        <f t="shared" si="15"/>
        <v>45</v>
      </c>
      <c r="F68" s="242">
        <f>VLOOKUP(C68,Blad1!$A:$F,6,0)</f>
        <v>169</v>
      </c>
      <c r="G68" s="67" t="str">
        <f t="shared" si="3"/>
        <v/>
      </c>
      <c r="H68" s="4" t="str">
        <f>IF(G68="I",$K68,IF(G68="II",$K68-SUM(H$8:H67),IF(G68="III",$K68-SUM(H$8:H67),IF(G68="IV",$K68-SUM(H$8:H67),IF(G68="V",1-SUM(H$8:H67)," ")))))</f>
        <v xml:space="preserve"> </v>
      </c>
      <c r="I68" s="68" t="str">
        <f t="shared" si="4"/>
        <v/>
      </c>
      <c r="J68" s="43" t="str">
        <f>IF(I68="A",$K68,IF(I68="B",$K68-SUM(J$8:J67),IF(I68="C",$K68-SUM(J$8:J67),IF(I68="D",$K68-SUM(J$8:J67),IF(I68="E",1-SUM(J$8:J67)," ")))))</f>
        <v xml:space="preserve"> </v>
      </c>
      <c r="K68" s="1">
        <f>IF(C$4=0,0,(SUM(D$8:D68)/C$4))</f>
        <v>0</v>
      </c>
      <c r="L68" s="9" t="str">
        <f t="shared" si="0"/>
        <v xml:space="preserve"> </v>
      </c>
      <c r="M68" s="2" t="str">
        <f>IF(U68=2,K68,IF(W68=2,K68-SUM(M$8:M67),IF(X68=2,K68-SUM(M$8:M67),IF(X67=2,1-SUM(M$8:M67)," "))))</f>
        <v xml:space="preserve"> </v>
      </c>
      <c r="N68" s="1" t="str">
        <f t="shared" si="5"/>
        <v xml:space="preserve"> </v>
      </c>
      <c r="P68" s="3" t="str">
        <f>IF(O68="Plus",$K68,IF(O68="Basis",$K68-SUM(P$8:P67),IF(O68="Breedte",$K68-SUM(P$8:P67),IF(O67="Breedte",1-SUM(P$8:P67)," "))))</f>
        <v xml:space="preserve"> </v>
      </c>
      <c r="Q68" s="57" t="str">
        <f t="shared" si="6"/>
        <v/>
      </c>
      <c r="R68" s="180">
        <f t="shared" si="7"/>
        <v>169</v>
      </c>
      <c r="S68" s="12">
        <f t="shared" si="16"/>
        <v>45</v>
      </c>
      <c r="T68" s="18">
        <f t="shared" si="8"/>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9"/>
        <v>1</v>
      </c>
      <c r="Z68" s="12">
        <f t="shared" si="10"/>
        <v>1</v>
      </c>
      <c r="AA68" s="12">
        <f t="shared" si="11"/>
        <v>1</v>
      </c>
      <c r="AB68" s="12">
        <f t="shared" si="12"/>
        <v>1</v>
      </c>
      <c r="AD68" s="12">
        <f t="shared" si="17"/>
        <v>45</v>
      </c>
      <c r="AE68" s="18">
        <f t="shared" si="13"/>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4"/>
        <v>1</v>
      </c>
      <c r="AK68" s="12">
        <f t="shared" si="18"/>
        <v>1</v>
      </c>
      <c r="AL68" s="12">
        <f t="shared" si="19"/>
        <v>1</v>
      </c>
      <c r="AM68" s="12">
        <f t="shared" si="20"/>
        <v>1</v>
      </c>
    </row>
    <row r="69" spans="1:39" ht="12" customHeight="1" x14ac:dyDescent="0.25">
      <c r="A69" s="5">
        <f t="shared" si="1"/>
        <v>0</v>
      </c>
      <c r="B69" s="5">
        <f t="shared" si="2"/>
        <v>0</v>
      </c>
      <c r="C69" s="14">
        <f t="shared" si="15"/>
        <v>44</v>
      </c>
      <c r="F69" s="242">
        <f>VLOOKUP(C69,Blad1!$A:$F,6,0)</f>
        <v>168</v>
      </c>
      <c r="G69" s="67" t="str">
        <f t="shared" si="3"/>
        <v/>
      </c>
      <c r="H69" s="4" t="str">
        <f>IF(G69="I",$K69,IF(G69="II",$K69-SUM(H$8:H68),IF(G69="III",$K69-SUM(H$8:H68),IF(G69="IV",$K69-SUM(H$8:H68),IF(G69="V",1-SUM(H$8:H68)," ")))))</f>
        <v xml:space="preserve"> </v>
      </c>
      <c r="I69" s="68" t="str">
        <f t="shared" si="4"/>
        <v/>
      </c>
      <c r="J69" s="43" t="str">
        <f>IF(I69="A",$K69,IF(I69="B",$K69-SUM(J$8:J68),IF(I69="C",$K69-SUM(J$8:J68),IF(I69="D",$K69-SUM(J$8:J68),IF(I69="E",1-SUM(J$8:J68)," ")))))</f>
        <v xml:space="preserve"> </v>
      </c>
      <c r="K69" s="1">
        <f>IF(C$4=0,0,(SUM(D$8:D69)/C$4))</f>
        <v>0</v>
      </c>
      <c r="L69" s="9" t="str">
        <f t="shared" si="0"/>
        <v xml:space="preserve"> </v>
      </c>
      <c r="M69" s="2" t="str">
        <f>IF(U69=2,K69,IF(W69=2,K69-SUM(M$8:M68),IF(X69=2,K69-SUM(M$8:M68),IF(X68=2,1-SUM(M$8:M68)," "))))</f>
        <v xml:space="preserve"> </v>
      </c>
      <c r="N69" s="1" t="str">
        <f t="shared" si="5"/>
        <v xml:space="preserve"> </v>
      </c>
      <c r="P69" s="3" t="str">
        <f>IF(O69="Plus",$K69,IF(O69="Basis",$K69-SUM(P$8:P68),IF(O69="Breedte",$K69-SUM(P$8:P68),IF(O68="Breedte",1-SUM(P$8:P68)," "))))</f>
        <v xml:space="preserve"> </v>
      </c>
      <c r="Q69" s="57" t="str">
        <f t="shared" si="6"/>
        <v/>
      </c>
      <c r="R69" s="180">
        <f t="shared" si="7"/>
        <v>168</v>
      </c>
      <c r="S69" s="12">
        <f t="shared" si="16"/>
        <v>44</v>
      </c>
      <c r="T69" s="18">
        <f t="shared" si="8"/>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9"/>
        <v>1</v>
      </c>
      <c r="Z69" s="12">
        <f t="shared" si="10"/>
        <v>1</v>
      </c>
      <c r="AA69" s="12">
        <f t="shared" si="11"/>
        <v>1</v>
      </c>
      <c r="AB69" s="12">
        <f t="shared" si="12"/>
        <v>1</v>
      </c>
      <c r="AD69" s="12">
        <f t="shared" si="17"/>
        <v>44</v>
      </c>
      <c r="AE69" s="18">
        <f t="shared" si="13"/>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4"/>
        <v>1</v>
      </c>
      <c r="AK69" s="12">
        <f t="shared" si="18"/>
        <v>1</v>
      </c>
      <c r="AL69" s="12">
        <f t="shared" si="19"/>
        <v>1</v>
      </c>
      <c r="AM69" s="12">
        <f t="shared" si="20"/>
        <v>1</v>
      </c>
    </row>
    <row r="70" spans="1:39" ht="12" customHeight="1" x14ac:dyDescent="0.25">
      <c r="A70" s="5">
        <f t="shared" si="1"/>
        <v>0</v>
      </c>
      <c r="B70" s="5">
        <f t="shared" si="2"/>
        <v>0</v>
      </c>
      <c r="C70" s="14">
        <f t="shared" si="15"/>
        <v>43</v>
      </c>
      <c r="F70" s="242">
        <f>VLOOKUP(C70,Blad1!$A:$F,6,0)</f>
        <v>167</v>
      </c>
      <c r="G70" s="67" t="str">
        <f t="shared" si="3"/>
        <v/>
      </c>
      <c r="H70" s="4" t="str">
        <f>IF(G70="I",$K70,IF(G70="II",$K70-SUM(H$8:H69),IF(G70="III",$K70-SUM(H$8:H69),IF(G70="IV",$K70-SUM(H$8:H69),IF(G70="V",1-SUM(H$8:H69)," ")))))</f>
        <v xml:space="preserve"> </v>
      </c>
      <c r="I70" s="68" t="str">
        <f t="shared" si="4"/>
        <v/>
      </c>
      <c r="J70" s="43" t="str">
        <f>IF(I70="A",$K70,IF(I70="B",$K70-SUM(J$8:J69),IF(I70="C",$K70-SUM(J$8:J69),IF(I70="D",$K70-SUM(J$8:J69),IF(I70="E",1-SUM(J$8:J69)," ")))))</f>
        <v xml:space="preserve"> </v>
      </c>
      <c r="K70" s="1">
        <f>IF(C$4=0,0,(SUM(D$8:D70)/C$4))</f>
        <v>0</v>
      </c>
      <c r="L70" s="9" t="str">
        <f t="shared" si="0"/>
        <v xml:space="preserve"> </v>
      </c>
      <c r="M70" s="2" t="str">
        <f>IF(U70=2,K70,IF(W70=2,K70-SUM(M$8:M69),IF(X70=2,K70-SUM(M$8:M69),IF(X69=2,1-SUM(M$8:M69)," "))))</f>
        <v xml:space="preserve"> </v>
      </c>
      <c r="N70" s="1" t="str">
        <f t="shared" si="5"/>
        <v xml:space="preserve"> </v>
      </c>
      <c r="P70" s="3" t="str">
        <f>IF(O70="Plus",$K70,IF(O70="Basis",$K70-SUM(P$8:P69),IF(O70="Breedte",$K70-SUM(P$8:P69),IF(O69="Breedte",1-SUM(P$8:P69)," "))))</f>
        <v xml:space="preserve"> </v>
      </c>
      <c r="Q70" s="57" t="str">
        <f t="shared" si="6"/>
        <v/>
      </c>
      <c r="R70" s="180">
        <f t="shared" si="7"/>
        <v>167</v>
      </c>
      <c r="S70" s="12">
        <f t="shared" si="16"/>
        <v>43</v>
      </c>
      <c r="T70" s="18">
        <f t="shared" si="8"/>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9"/>
        <v>1</v>
      </c>
      <c r="Z70" s="12">
        <f t="shared" si="10"/>
        <v>1</v>
      </c>
      <c r="AA70" s="12">
        <f t="shared" si="11"/>
        <v>1</v>
      </c>
      <c r="AB70" s="12">
        <f t="shared" si="12"/>
        <v>1</v>
      </c>
      <c r="AD70" s="12">
        <f t="shared" si="17"/>
        <v>43</v>
      </c>
      <c r="AE70" s="18">
        <f t="shared" si="13"/>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4"/>
        <v>1</v>
      </c>
      <c r="AK70" s="12">
        <f t="shared" si="18"/>
        <v>1</v>
      </c>
      <c r="AL70" s="12">
        <f t="shared" si="19"/>
        <v>1</v>
      </c>
      <c r="AM70" s="12">
        <f t="shared" si="20"/>
        <v>1</v>
      </c>
    </row>
    <row r="71" spans="1:39" ht="12" customHeight="1" x14ac:dyDescent="0.25">
      <c r="A71" s="5">
        <f t="shared" si="1"/>
        <v>0</v>
      </c>
      <c r="B71" s="5">
        <f t="shared" si="2"/>
        <v>0</v>
      </c>
      <c r="C71" s="14">
        <f t="shared" si="15"/>
        <v>42</v>
      </c>
      <c r="F71" s="242">
        <f>VLOOKUP(C71,Blad1!$A:$F,6,0)</f>
        <v>166</v>
      </c>
      <c r="G71" s="67" t="str">
        <f t="shared" si="3"/>
        <v/>
      </c>
      <c r="H71" s="4" t="str">
        <f>IF(G71="I",$K71,IF(G71="II",$K71-SUM(H$8:H70),IF(G71="III",$K71-SUM(H$8:H70),IF(G71="IV",$K71-SUM(H$8:H70),IF(G71="V",1-SUM(H$8:H70)," ")))))</f>
        <v xml:space="preserve"> </v>
      </c>
      <c r="I71" s="68" t="str">
        <f t="shared" si="4"/>
        <v/>
      </c>
      <c r="J71" s="43" t="str">
        <f>IF(I71="A",$K71,IF(I71="B",$K71-SUM(J$8:J70),IF(I71="C",$K71-SUM(J$8:J70),IF(I71="D",$K71-SUM(J$8:J70),IF(I71="E",1-SUM(J$8:J70)," ")))))</f>
        <v xml:space="preserve"> </v>
      </c>
      <c r="K71" s="1">
        <f>IF(C$4=0,0,(SUM(D$8:D71)/C$4))</f>
        <v>0</v>
      </c>
      <c r="L71" s="9" t="str">
        <f t="shared" si="0"/>
        <v xml:space="preserve"> </v>
      </c>
      <c r="M71" s="2" t="str">
        <f>IF(U71=2,K71,IF(W71=2,K71-SUM(M$8:M70),IF(X71=2,K71-SUM(M$8:M70),IF(X70=2,1-SUM(M$8:M70)," "))))</f>
        <v xml:space="preserve"> </v>
      </c>
      <c r="N71" s="1" t="str">
        <f t="shared" si="5"/>
        <v xml:space="preserve"> </v>
      </c>
      <c r="P71" s="3" t="str">
        <f>IF(O71="Plus",$K71,IF(O71="Basis",$K71-SUM(P$8:P70),IF(O71="Breedte",$K71-SUM(P$8:P70),IF(O70="Breedte",1-SUM(P$8:P70)," "))))</f>
        <v xml:space="preserve"> </v>
      </c>
      <c r="Q71" s="57" t="str">
        <f t="shared" si="6"/>
        <v/>
      </c>
      <c r="R71" s="180">
        <f t="shared" si="7"/>
        <v>166</v>
      </c>
      <c r="S71" s="12">
        <f t="shared" si="16"/>
        <v>42</v>
      </c>
      <c r="T71" s="18">
        <f t="shared" si="8"/>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9"/>
        <v>1</v>
      </c>
      <c r="Z71" s="12">
        <f t="shared" si="10"/>
        <v>1</v>
      </c>
      <c r="AA71" s="12">
        <f t="shared" si="11"/>
        <v>1</v>
      </c>
      <c r="AB71" s="12">
        <f t="shared" si="12"/>
        <v>1</v>
      </c>
      <c r="AD71" s="12">
        <f t="shared" si="17"/>
        <v>42</v>
      </c>
      <c r="AE71" s="18">
        <f t="shared" si="13"/>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4"/>
        <v>1</v>
      </c>
      <c r="AK71" s="12">
        <f t="shared" si="18"/>
        <v>1</v>
      </c>
      <c r="AL71" s="12">
        <f t="shared" si="19"/>
        <v>1</v>
      </c>
      <c r="AM71" s="12">
        <f t="shared" si="20"/>
        <v>1</v>
      </c>
    </row>
    <row r="72" spans="1:39" ht="12" customHeight="1" x14ac:dyDescent="0.25">
      <c r="A72" s="5">
        <f t="shared" si="1"/>
        <v>0</v>
      </c>
      <c r="B72" s="5">
        <f t="shared" si="2"/>
        <v>0</v>
      </c>
      <c r="C72" s="14">
        <f t="shared" si="15"/>
        <v>41</v>
      </c>
      <c r="F72" s="242">
        <f>VLOOKUP(C72,Blad1!$A:$F,6,0)</f>
        <v>165</v>
      </c>
      <c r="G72" s="67" t="str">
        <f t="shared" si="3"/>
        <v/>
      </c>
      <c r="H72" s="4" t="str">
        <f>IF(G72="I",$K72,IF(G72="II",$K72-SUM(H$8:H71),IF(G72="III",$K72-SUM(H$8:H71),IF(G72="IV",$K72-SUM(H$8:H71),IF(G72="V",1-SUM(H$8:H71)," ")))))</f>
        <v xml:space="preserve"> </v>
      </c>
      <c r="I72" s="68" t="str">
        <f t="shared" si="4"/>
        <v/>
      </c>
      <c r="J72" s="43" t="str">
        <f>IF(I72="A",$K72,IF(I72="B",$K72-SUM(J$8:J71),IF(I72="C",$K72-SUM(J$8:J71),IF(I72="D",$K72-SUM(J$8:J71),IF(I72="E",1-SUM(J$8:J71)," ")))))</f>
        <v xml:space="preserve"> </v>
      </c>
      <c r="K72" s="1">
        <f>IF(C$4=0,0,(SUM(D$8:D72)/C$4))</f>
        <v>0</v>
      </c>
      <c r="L72" s="9" t="str">
        <f t="shared" si="0"/>
        <v xml:space="preserve"> </v>
      </c>
      <c r="M72" s="2" t="str">
        <f>IF(U72=2,K72,IF(W72=2,K72-SUM(M$8:M71),IF(X72=2,K72-SUM(M$8:M71),IF(X71=2,1-SUM(M$8:M71)," "))))</f>
        <v xml:space="preserve"> </v>
      </c>
      <c r="N72" s="1" t="str">
        <f t="shared" si="5"/>
        <v xml:space="preserve"> </v>
      </c>
      <c r="P72" s="3" t="str">
        <f>IF(O72="Plus",$K72,IF(O72="Basis",$K72-SUM(P$8:P71),IF(O72="Breedte",$K72-SUM(P$8:P71),IF(O71="Breedte",1-SUM(P$8:P71)," "))))</f>
        <v xml:space="preserve"> </v>
      </c>
      <c r="Q72" s="57" t="str">
        <f t="shared" si="6"/>
        <v/>
      </c>
      <c r="R72" s="180">
        <f t="shared" si="7"/>
        <v>165</v>
      </c>
      <c r="S72" s="12">
        <f t="shared" si="16"/>
        <v>41</v>
      </c>
      <c r="T72" s="18">
        <f t="shared" si="8"/>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si="9"/>
        <v>1</v>
      </c>
      <c r="Z72" s="12">
        <f t="shared" si="10"/>
        <v>1</v>
      </c>
      <c r="AA72" s="12">
        <f t="shared" si="11"/>
        <v>1</v>
      </c>
      <c r="AB72" s="12">
        <f t="shared" si="12"/>
        <v>1</v>
      </c>
      <c r="AD72" s="12">
        <f t="shared" si="17"/>
        <v>41</v>
      </c>
      <c r="AE72" s="18">
        <f t="shared" si="13"/>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si="14"/>
        <v>1</v>
      </c>
      <c r="AK72" s="12">
        <f t="shared" si="18"/>
        <v>1</v>
      </c>
      <c r="AL72" s="12">
        <f t="shared" si="19"/>
        <v>1</v>
      </c>
      <c r="AM72" s="12">
        <f t="shared" si="20"/>
        <v>1</v>
      </c>
    </row>
    <row r="73" spans="1:39" ht="12" customHeight="1" x14ac:dyDescent="0.25">
      <c r="A73" s="5">
        <f t="shared" ref="A73:A136" si="24">IF(I73="A",25,IF(I73="B",25,IF(I73="C",25,IF(I73="D",15,IF(I73="E",10,0)))))</f>
        <v>0</v>
      </c>
      <c r="B73" s="5">
        <f t="shared" ref="B73:B136" si="25">IF(G73="I",20,IF(G73="II",20,IF(G73="III",20,IF(G73="IV",20,IF(G73="V",20,0)))))</f>
        <v>0</v>
      </c>
      <c r="C73" s="14">
        <f t="shared" si="15"/>
        <v>40</v>
      </c>
      <c r="F73" s="242">
        <f>VLOOKUP(C73,Blad1!$A:$F,6,0)</f>
        <v>164</v>
      </c>
      <c r="G73" s="67" t="str">
        <f t="shared" ref="G73:G136" si="26">IF(C73=84,"I",IF(C73=77,"II",IF(C73=70,"III",IF(C73=62,"IV",IF(C73=0,"V","")))))</f>
        <v/>
      </c>
      <c r="H73" s="4" t="str">
        <f>IF(G73="I",$K73,IF(G73="II",$K73-SUM(H$8:H72),IF(G73="III",$K73-SUM(H$8:H72),IF(G73="IV",$K73-SUM(H$8:H72),IF(G73="V",1-SUM(H$8:H72)," ")))))</f>
        <v xml:space="preserve"> </v>
      </c>
      <c r="I73" s="68" t="str">
        <f t="shared" ref="I73:I136" si="27">IF(C73=79,"A",IF(C73=69,"B",IF(C73=60,"C",IF(C73=51,"D",IF(C73=0,"E","")))))</f>
        <v/>
      </c>
      <c r="J73" s="43" t="str">
        <f>IF(I73="A",$K73,IF(I73="B",$K73-SUM(J$8:J72),IF(I73="C",$K73-SUM(J$8:J72),IF(I73="D",$K73-SUM(J$8:J72),IF(I73="E",1-SUM(J$8:J72)," ")))))</f>
        <v xml:space="preserve"> </v>
      </c>
      <c r="K73" s="1">
        <f>IF(C$4=0,0,(SUM(D$8:D73)/C$4))</f>
        <v>0</v>
      </c>
      <c r="L73" s="9" t="str">
        <f t="shared" ref="L73:L136" si="28">IF(U73=2,"Plus",IF(W73=2,"Basis",IF(X73=2,"Breedte"," ")))</f>
        <v xml:space="preserve"> </v>
      </c>
      <c r="M73" s="2" t="str">
        <f>IF(U73=2,K73,IF(W73=2,K73-SUM(M$8:M72),IF(X73=2,K73-SUM(M$8:M72),IF(X72=2,1-SUM(M$8:M72)," "))))</f>
        <v xml:space="preserve"> </v>
      </c>
      <c r="N73" s="1" t="str">
        <f t="shared" ref="N73:N136" si="29">IF(OR(O73="Plus",O73="Basis",O73="Breedte"),K73," ")</f>
        <v xml:space="preserve"> </v>
      </c>
      <c r="P73" s="3" t="str">
        <f>IF(O73="Plus",$K73,IF(O73="Basis",$K73-SUM(P$8:P72),IF(O73="Breedte",$K73-SUM(P$8:P72),IF(O72="Breedte",1-SUM(P$8:P72)," "))))</f>
        <v xml:space="preserve"> </v>
      </c>
      <c r="Q73" s="57" t="str">
        <f t="shared" ref="Q73:Q136" si="30">IF(L72="plus",IF(E73=0,"",CONCATENATE(E73,", ")),IF(L72="basis",IF(E73=0,"",CONCATENATE(E73,", ")),CONCATENATE(Q72,IF(E73=0,"",CONCATENATE(E73,", ")))))</f>
        <v/>
      </c>
      <c r="R73" s="180">
        <f t="shared" ref="R73:R136" si="31">F73</f>
        <v>164</v>
      </c>
      <c r="S73" s="12">
        <f t="shared" si="16"/>
        <v>40</v>
      </c>
      <c r="T73" s="18">
        <f t="shared" ref="T73:T136" si="32">K73</f>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ref="Y73:Y136" si="33">IF(D73=0,1,ABS(K73-0.2))</f>
        <v>1</v>
      </c>
      <c r="Z73" s="12">
        <f t="shared" ref="Z73:Z136" si="34">IF(D73=0,1,ABS(K73-0.5))</f>
        <v>1</v>
      </c>
      <c r="AA73" s="12">
        <f t="shared" ref="AA73:AA136" si="35">IF(D73=0,1,ABS(K73-0.8))</f>
        <v>1</v>
      </c>
      <c r="AB73" s="12">
        <f t="shared" ref="AB73:AB136" si="36">IF(D73=0,1,ABS(K73-1))</f>
        <v>1</v>
      </c>
      <c r="AD73" s="12">
        <f t="shared" si="17"/>
        <v>40</v>
      </c>
      <c r="AE73" s="18">
        <f t="shared" ref="AE73:AE136" si="37">K73</f>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ref="AJ73:AJ136" si="38">IF(AE73=0,1,ABS(AH73-0.25))</f>
        <v>1</v>
      </c>
      <c r="AK73" s="12">
        <f t="shared" si="18"/>
        <v>1</v>
      </c>
      <c r="AL73" s="12">
        <f t="shared" si="19"/>
        <v>1</v>
      </c>
      <c r="AM73" s="12">
        <f t="shared" si="20"/>
        <v>1</v>
      </c>
    </row>
    <row r="74" spans="1:39" ht="12" customHeight="1" x14ac:dyDescent="0.25">
      <c r="A74" s="5">
        <f t="shared" si="24"/>
        <v>0</v>
      </c>
      <c r="B74" s="5">
        <f t="shared" si="25"/>
        <v>0</v>
      </c>
      <c r="C74" s="14">
        <f t="shared" ref="C74:C137" si="39">C73-1</f>
        <v>39</v>
      </c>
      <c r="F74" s="242">
        <f>VLOOKUP(C74,Blad1!$A:$F,6,0)</f>
        <v>163</v>
      </c>
      <c r="G74" s="67" t="str">
        <f t="shared" si="26"/>
        <v/>
      </c>
      <c r="H74" s="4" t="str">
        <f>IF(G74="I",$K74,IF(G74="II",$K74-SUM(H$8:H73),IF(G74="III",$K74-SUM(H$8:H73),IF(G74="IV",$K74-SUM(H$8:H73),IF(G74="V",1-SUM(H$8:H73)," ")))))</f>
        <v xml:space="preserve"> </v>
      </c>
      <c r="I74" s="68" t="str">
        <f t="shared" si="27"/>
        <v/>
      </c>
      <c r="J74" s="43" t="str">
        <f>IF(I74="A",$K74,IF(I74="B",$K74-SUM(J$8:J73),IF(I74="C",$K74-SUM(J$8:J73),IF(I74="D",$K74-SUM(J$8:J73),IF(I74="E",1-SUM(J$8:J73)," ")))))</f>
        <v xml:space="preserve"> </v>
      </c>
      <c r="K74" s="1">
        <f>IF(C$4=0,0,(SUM(D$8:D74)/C$4))</f>
        <v>0</v>
      </c>
      <c r="L74" s="9" t="str">
        <f t="shared" si="28"/>
        <v xml:space="preserve"> </v>
      </c>
      <c r="M74" s="2" t="str">
        <f>IF(U74=2,K74,IF(W74=2,K74-SUM(M$8:M73),IF(X74=2,K74-SUM(M$8:M73),IF(X73=2,1-SUM(M$8:M73)," "))))</f>
        <v xml:space="preserve"> </v>
      </c>
      <c r="N74" s="1" t="str">
        <f t="shared" si="29"/>
        <v xml:space="preserve"> </v>
      </c>
      <c r="P74" s="3" t="str">
        <f>IF(O74="Plus",$K74,IF(O74="Basis",$K74-SUM(P$8:P73),IF(O74="Breedte",$K74-SUM(P$8:P73),IF(O73="Breedte",1-SUM(P$8:P73)," "))))</f>
        <v xml:space="preserve"> </v>
      </c>
      <c r="Q74" s="57" t="str">
        <f t="shared" si="30"/>
        <v/>
      </c>
      <c r="R74" s="180">
        <f t="shared" si="31"/>
        <v>163</v>
      </c>
      <c r="S74" s="12">
        <f t="shared" ref="S74:S137" si="40">C74</f>
        <v>39</v>
      </c>
      <c r="T74" s="18">
        <f t="shared" si="32"/>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3"/>
        <v>1</v>
      </c>
      <c r="Z74" s="12">
        <f t="shared" si="34"/>
        <v>1</v>
      </c>
      <c r="AA74" s="12">
        <f t="shared" si="35"/>
        <v>1</v>
      </c>
      <c r="AB74" s="12">
        <f t="shared" si="36"/>
        <v>1</v>
      </c>
      <c r="AD74" s="12">
        <f t="shared" ref="AD74:AD137" si="41">S74</f>
        <v>39</v>
      </c>
      <c r="AE74" s="18">
        <f t="shared" si="37"/>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8"/>
        <v>1</v>
      </c>
      <c r="AK74" s="12">
        <f t="shared" ref="AK74:AK137" si="42">IF(T74=0,1,ABS(W74-0.5))</f>
        <v>1</v>
      </c>
      <c r="AL74" s="12">
        <f t="shared" ref="AL74:AL137" si="43">IF(T74=0,1,ABS(W74-0.75))</f>
        <v>1</v>
      </c>
      <c r="AM74" s="12">
        <f t="shared" ref="AM74:AM137" si="44">IF(T74=0,1,ABS(W74-0.9))</f>
        <v>1</v>
      </c>
    </row>
    <row r="75" spans="1:39" ht="12" customHeight="1" x14ac:dyDescent="0.25">
      <c r="A75" s="5">
        <f t="shared" si="24"/>
        <v>0</v>
      </c>
      <c r="B75" s="5">
        <f t="shared" si="25"/>
        <v>0</v>
      </c>
      <c r="C75" s="14">
        <f t="shared" si="39"/>
        <v>38</v>
      </c>
      <c r="F75" s="242">
        <f>VLOOKUP(C75,Blad1!$A:$F,6,0)</f>
        <v>162</v>
      </c>
      <c r="G75" s="67" t="str">
        <f t="shared" si="26"/>
        <v/>
      </c>
      <c r="H75" s="4" t="str">
        <f>IF(G75="I",$K75,IF(G75="II",$K75-SUM(H$8:H74),IF(G75="III",$K75-SUM(H$8:H74),IF(G75="IV",$K75-SUM(H$8:H74),IF(G75="V",1-SUM(H$8:H74)," ")))))</f>
        <v xml:space="preserve"> </v>
      </c>
      <c r="I75" s="68" t="str">
        <f t="shared" si="27"/>
        <v/>
      </c>
      <c r="J75" s="43" t="str">
        <f>IF(I75="A",$K75,IF(I75="B",$K75-SUM(J$8:J74),IF(I75="C",$K75-SUM(J$8:J74),IF(I75="D",$K75-SUM(J$8:J74),IF(I75="E",1-SUM(J$8:J74)," ")))))</f>
        <v xml:space="preserve"> </v>
      </c>
      <c r="K75" s="1">
        <f>IF(C$4=0,0,(SUM(D$8:D75)/C$4))</f>
        <v>0</v>
      </c>
      <c r="L75" s="9" t="str">
        <f t="shared" si="28"/>
        <v xml:space="preserve"> </v>
      </c>
      <c r="M75" s="2" t="str">
        <f>IF(U75=2,K75,IF(W75=2,K75-SUM(M$8:M74),IF(X75=2,K75-SUM(M$8:M74),IF(X74=2,1-SUM(M$8:M74)," "))))</f>
        <v xml:space="preserve"> </v>
      </c>
      <c r="N75" s="1" t="str">
        <f t="shared" si="29"/>
        <v xml:space="preserve"> </v>
      </c>
      <c r="P75" s="3" t="str">
        <f>IF(O75="Plus",$K75,IF(O75="Basis",$K75-SUM(P$8:P74),IF(O75="Breedte",$K75-SUM(P$8:P74),IF(O74="Breedte",1-SUM(P$8:P74)," "))))</f>
        <v xml:space="preserve"> </v>
      </c>
      <c r="Q75" s="57" t="str">
        <f t="shared" si="30"/>
        <v/>
      </c>
      <c r="R75" s="180">
        <f t="shared" si="31"/>
        <v>162</v>
      </c>
      <c r="S75" s="12">
        <f t="shared" si="40"/>
        <v>38</v>
      </c>
      <c r="T75" s="18">
        <f t="shared" si="32"/>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3"/>
        <v>1</v>
      </c>
      <c r="Z75" s="12">
        <f t="shared" si="34"/>
        <v>1</v>
      </c>
      <c r="AA75" s="12">
        <f t="shared" si="35"/>
        <v>1</v>
      </c>
      <c r="AB75" s="12">
        <f t="shared" si="36"/>
        <v>1</v>
      </c>
      <c r="AD75" s="12">
        <f t="shared" si="41"/>
        <v>38</v>
      </c>
      <c r="AE75" s="18">
        <f t="shared" si="37"/>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8"/>
        <v>1</v>
      </c>
      <c r="AK75" s="12">
        <f t="shared" si="42"/>
        <v>1</v>
      </c>
      <c r="AL75" s="12">
        <f t="shared" si="43"/>
        <v>1</v>
      </c>
      <c r="AM75" s="12">
        <f t="shared" si="44"/>
        <v>1</v>
      </c>
    </row>
    <row r="76" spans="1:39" ht="12" customHeight="1" x14ac:dyDescent="0.25">
      <c r="A76" s="5">
        <f t="shared" si="24"/>
        <v>0</v>
      </c>
      <c r="B76" s="5">
        <f t="shared" si="25"/>
        <v>0</v>
      </c>
      <c r="C76" s="14">
        <f t="shared" si="39"/>
        <v>37</v>
      </c>
      <c r="F76" s="242">
        <f>VLOOKUP(C76,Blad1!$A:$F,6,0)</f>
        <v>161</v>
      </c>
      <c r="G76" s="67" t="str">
        <f t="shared" si="26"/>
        <v/>
      </c>
      <c r="H76" s="4" t="str">
        <f>IF(G76="I",$K76,IF(G76="II",$K76-SUM(H$8:H75),IF(G76="III",$K76-SUM(H$8:H75),IF(G76="IV",$K76-SUM(H$8:H75),IF(G76="V",1-SUM(H$8:H75)," ")))))</f>
        <v xml:space="preserve"> </v>
      </c>
      <c r="I76" s="68" t="str">
        <f t="shared" si="27"/>
        <v/>
      </c>
      <c r="J76" s="43" t="str">
        <f>IF(I76="A",$K76,IF(I76="B",$K76-SUM(J$8:J75),IF(I76="C",$K76-SUM(J$8:J75),IF(I76="D",$K76-SUM(J$8:J75),IF(I76="E",1-SUM(J$8:J75)," ")))))</f>
        <v xml:space="preserve"> </v>
      </c>
      <c r="K76" s="1">
        <f>IF(C$4=0,0,(SUM(D$8:D76)/C$4))</f>
        <v>0</v>
      </c>
      <c r="L76" s="9" t="str">
        <f t="shared" si="28"/>
        <v xml:space="preserve"> </v>
      </c>
      <c r="M76" s="2" t="str">
        <f>IF(U76=2,K76,IF(W76=2,K76-SUM(M$8:M75),IF(X76=2,K76-SUM(M$8:M75),IF(X75=2,1-SUM(M$8:M75)," "))))</f>
        <v xml:space="preserve"> </v>
      </c>
      <c r="N76" s="1" t="str">
        <f t="shared" si="29"/>
        <v xml:space="preserve"> </v>
      </c>
      <c r="P76" s="3" t="str">
        <f>IF(O76="Plus",$K76,IF(O76="Basis",$K76-SUM(P$8:P75),IF(O76="Breedte",$K76-SUM(P$8:P75),IF(O75="Breedte",1-SUM(P$8:P75)," "))))</f>
        <v xml:space="preserve"> </v>
      </c>
      <c r="Q76" s="57" t="str">
        <f t="shared" si="30"/>
        <v/>
      </c>
      <c r="R76" s="180">
        <f t="shared" si="31"/>
        <v>161</v>
      </c>
      <c r="S76" s="12">
        <f t="shared" si="40"/>
        <v>37</v>
      </c>
      <c r="T76" s="18">
        <f t="shared" si="32"/>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3"/>
        <v>1</v>
      </c>
      <c r="Z76" s="12">
        <f t="shared" si="34"/>
        <v>1</v>
      </c>
      <c r="AA76" s="12">
        <f t="shared" si="35"/>
        <v>1</v>
      </c>
      <c r="AB76" s="12">
        <f t="shared" si="36"/>
        <v>1</v>
      </c>
      <c r="AD76" s="12">
        <f t="shared" si="41"/>
        <v>37</v>
      </c>
      <c r="AE76" s="18">
        <f t="shared" si="37"/>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8"/>
        <v>1</v>
      </c>
      <c r="AK76" s="12">
        <f t="shared" si="42"/>
        <v>1</v>
      </c>
      <c r="AL76" s="12">
        <f t="shared" si="43"/>
        <v>1</v>
      </c>
      <c r="AM76" s="12">
        <f t="shared" si="44"/>
        <v>1</v>
      </c>
    </row>
    <row r="77" spans="1:39" ht="12" customHeight="1" x14ac:dyDescent="0.25">
      <c r="A77" s="5">
        <f t="shared" si="24"/>
        <v>0</v>
      </c>
      <c r="B77" s="5">
        <f t="shared" si="25"/>
        <v>0</v>
      </c>
      <c r="C77" s="14">
        <f t="shared" si="39"/>
        <v>36</v>
      </c>
      <c r="F77" s="242">
        <f>VLOOKUP(C77,Blad1!$A:$F,6,0)</f>
        <v>160</v>
      </c>
      <c r="G77" s="67" t="str">
        <f t="shared" si="26"/>
        <v/>
      </c>
      <c r="H77" s="4" t="str">
        <f>IF(G77="I",$K77,IF(G77="II",$K77-SUM(H$8:H76),IF(G77="III",$K77-SUM(H$8:H76),IF(G77="IV",$K77-SUM(H$8:H76),IF(G77="V",1-SUM(H$8:H76)," ")))))</f>
        <v xml:space="preserve"> </v>
      </c>
      <c r="I77" s="68" t="str">
        <f t="shared" si="27"/>
        <v/>
      </c>
      <c r="J77" s="43" t="str">
        <f>IF(I77="A",$K77,IF(I77="B",$K77-SUM(J$8:J76),IF(I77="C",$K77-SUM(J$8:J76),IF(I77="D",$K77-SUM(J$8:J76),IF(I77="E",1-SUM(J$8:J76)," ")))))</f>
        <v xml:space="preserve"> </v>
      </c>
      <c r="K77" s="1">
        <f>IF(C$4=0,0,(SUM(D$8:D77)/C$4))</f>
        <v>0</v>
      </c>
      <c r="L77" s="9" t="str">
        <f t="shared" si="28"/>
        <v xml:space="preserve"> </v>
      </c>
      <c r="M77" s="2" t="str">
        <f>IF(U77=2,K77,IF(W77=2,K77-SUM(M$8:M76),IF(X77=2,K77-SUM(M$8:M76),IF(X76=2,1-SUM(M$8:M76)," "))))</f>
        <v xml:space="preserve"> </v>
      </c>
      <c r="N77" s="1" t="str">
        <f t="shared" si="29"/>
        <v xml:space="preserve"> </v>
      </c>
      <c r="P77" s="3" t="str">
        <f>IF(O77="Plus",$K77,IF(O77="Basis",$K77-SUM(P$8:P76),IF(O77="Breedte",$K77-SUM(P$8:P76),IF(O76="Breedte",1-SUM(P$8:P76)," "))))</f>
        <v xml:space="preserve"> </v>
      </c>
      <c r="Q77" s="57" t="str">
        <f t="shared" si="30"/>
        <v/>
      </c>
      <c r="R77" s="180">
        <f t="shared" si="31"/>
        <v>160</v>
      </c>
      <c r="S77" s="12">
        <f t="shared" si="40"/>
        <v>36</v>
      </c>
      <c r="T77" s="18">
        <f t="shared" si="32"/>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3"/>
        <v>1</v>
      </c>
      <c r="Z77" s="12">
        <f t="shared" si="34"/>
        <v>1</v>
      </c>
      <c r="AA77" s="12">
        <f t="shared" si="35"/>
        <v>1</v>
      </c>
      <c r="AB77" s="12">
        <f t="shared" si="36"/>
        <v>1</v>
      </c>
      <c r="AD77" s="12">
        <f t="shared" si="41"/>
        <v>36</v>
      </c>
      <c r="AE77" s="18">
        <f t="shared" si="37"/>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8"/>
        <v>1</v>
      </c>
      <c r="AK77" s="12">
        <f t="shared" si="42"/>
        <v>1</v>
      </c>
      <c r="AL77" s="12">
        <f t="shared" si="43"/>
        <v>1</v>
      </c>
      <c r="AM77" s="12">
        <f t="shared" si="44"/>
        <v>1</v>
      </c>
    </row>
    <row r="78" spans="1:39" ht="12" customHeight="1" x14ac:dyDescent="0.25">
      <c r="A78" s="5">
        <f t="shared" si="24"/>
        <v>0</v>
      </c>
      <c r="B78" s="5">
        <f t="shared" si="25"/>
        <v>0</v>
      </c>
      <c r="C78" s="14">
        <f t="shared" si="39"/>
        <v>35</v>
      </c>
      <c r="F78" s="242">
        <f>VLOOKUP(C78,Blad1!$A:$F,6,0)</f>
        <v>159</v>
      </c>
      <c r="G78" s="67" t="str">
        <f t="shared" si="26"/>
        <v/>
      </c>
      <c r="H78" s="4" t="str">
        <f>IF(G78="I",$K78,IF(G78="II",$K78-SUM(H$8:H77),IF(G78="III",$K78-SUM(H$8:H77),IF(G78="IV",$K78-SUM(H$8:H77),IF(G78="V",1-SUM(H$8:H77)," ")))))</f>
        <v xml:space="preserve"> </v>
      </c>
      <c r="I78" s="68" t="str">
        <f t="shared" si="27"/>
        <v/>
      </c>
      <c r="J78" s="43" t="str">
        <f>IF(I78="A",$K78,IF(I78="B",$K78-SUM(J$8:J77),IF(I78="C",$K78-SUM(J$8:J77),IF(I78="D",$K78-SUM(J$8:J77),IF(I78="E",1-SUM(J$8:J77)," ")))))</f>
        <v xml:space="preserve"> </v>
      </c>
      <c r="K78" s="1">
        <f>IF(C$4=0,0,(SUM(D$8:D78)/C$4))</f>
        <v>0</v>
      </c>
      <c r="L78" s="9" t="str">
        <f t="shared" si="28"/>
        <v xml:space="preserve"> </v>
      </c>
      <c r="M78" s="2" t="str">
        <f>IF(U78=2,K78,IF(W78=2,K78-SUM(M$8:M77),IF(X78=2,K78-SUM(M$8:M77),IF(X77=2,1-SUM(M$8:M77)," "))))</f>
        <v xml:space="preserve"> </v>
      </c>
      <c r="N78" s="1" t="str">
        <f t="shared" si="29"/>
        <v xml:space="preserve"> </v>
      </c>
      <c r="P78" s="3" t="str">
        <f>IF(O78="Plus",$K78,IF(O78="Basis",$K78-SUM(P$8:P77),IF(O78="Breedte",$K78-SUM(P$8:P77),IF(O77="Breedte",1-SUM(P$8:P77)," "))))</f>
        <v xml:space="preserve"> </v>
      </c>
      <c r="Q78" s="57" t="str">
        <f t="shared" si="30"/>
        <v/>
      </c>
      <c r="R78" s="180">
        <f t="shared" si="31"/>
        <v>159</v>
      </c>
      <c r="S78" s="12">
        <f t="shared" si="40"/>
        <v>35</v>
      </c>
      <c r="T78" s="18">
        <f t="shared" si="32"/>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3"/>
        <v>1</v>
      </c>
      <c r="Z78" s="12">
        <f t="shared" si="34"/>
        <v>1</v>
      </c>
      <c r="AA78" s="12">
        <f t="shared" si="35"/>
        <v>1</v>
      </c>
      <c r="AB78" s="12">
        <f t="shared" si="36"/>
        <v>1</v>
      </c>
      <c r="AD78" s="12">
        <f t="shared" si="41"/>
        <v>35</v>
      </c>
      <c r="AE78" s="18">
        <f t="shared" si="37"/>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8"/>
        <v>1</v>
      </c>
      <c r="AK78" s="12">
        <f t="shared" si="42"/>
        <v>1</v>
      </c>
      <c r="AL78" s="12">
        <f t="shared" si="43"/>
        <v>1</v>
      </c>
      <c r="AM78" s="12">
        <f t="shared" si="44"/>
        <v>1</v>
      </c>
    </row>
    <row r="79" spans="1:39" ht="12" customHeight="1" x14ac:dyDescent="0.25">
      <c r="A79" s="5">
        <f t="shared" si="24"/>
        <v>0</v>
      </c>
      <c r="B79" s="5">
        <f t="shared" si="25"/>
        <v>0</v>
      </c>
      <c r="C79" s="14">
        <f t="shared" si="39"/>
        <v>34</v>
      </c>
      <c r="F79" s="242">
        <f>VLOOKUP(C79,Blad1!$A:$F,6,0)</f>
        <v>158</v>
      </c>
      <c r="G79" s="67" t="str">
        <f t="shared" si="26"/>
        <v/>
      </c>
      <c r="H79" s="4" t="str">
        <f>IF(G79="I",$K79,IF(G79="II",$K79-SUM(H$8:H78),IF(G79="III",$K79-SUM(H$8:H78),IF(G79="IV",$K79-SUM(H$8:H78),IF(G79="V",1-SUM(H$8:H78)," ")))))</f>
        <v xml:space="preserve"> </v>
      </c>
      <c r="I79" s="68" t="str">
        <f t="shared" si="27"/>
        <v/>
      </c>
      <c r="J79" s="43" t="str">
        <f>IF(I79="A",$K79,IF(I79="B",$K79-SUM(J$8:J78),IF(I79="C",$K79-SUM(J$8:J78),IF(I79="D",$K79-SUM(J$8:J78),IF(I79="E",1-SUM(J$8:J78)," ")))))</f>
        <v xml:space="preserve"> </v>
      </c>
      <c r="K79" s="1">
        <f>IF(C$4=0,0,(SUM(D$8:D79)/C$4))</f>
        <v>0</v>
      </c>
      <c r="L79" s="9" t="str">
        <f t="shared" si="28"/>
        <v xml:space="preserve"> </v>
      </c>
      <c r="M79" s="2" t="str">
        <f>IF(U79=2,K79,IF(W79=2,K79-SUM(M$8:M78),IF(X79=2,K79-SUM(M$8:M78),IF(X78=2,1-SUM(M$8:M78)," "))))</f>
        <v xml:space="preserve"> </v>
      </c>
      <c r="N79" s="1" t="str">
        <f t="shared" si="29"/>
        <v xml:space="preserve"> </v>
      </c>
      <c r="P79" s="3" t="str">
        <f>IF(O79="Plus",$K79,IF(O79="Basis",$K79-SUM(P$8:P78),IF(O79="Breedte",$K79-SUM(P$8:P78),IF(O78="Breedte",1-SUM(P$8:P78)," "))))</f>
        <v xml:space="preserve"> </v>
      </c>
      <c r="Q79" s="57" t="str">
        <f t="shared" si="30"/>
        <v/>
      </c>
      <c r="R79" s="180">
        <f t="shared" si="31"/>
        <v>158</v>
      </c>
      <c r="S79" s="12">
        <f t="shared" si="40"/>
        <v>34</v>
      </c>
      <c r="T79" s="18">
        <f t="shared" si="32"/>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3"/>
        <v>1</v>
      </c>
      <c r="Z79" s="12">
        <f t="shared" si="34"/>
        <v>1</v>
      </c>
      <c r="AA79" s="12">
        <f t="shared" si="35"/>
        <v>1</v>
      </c>
      <c r="AB79" s="12">
        <f t="shared" si="36"/>
        <v>1</v>
      </c>
      <c r="AD79" s="12">
        <f t="shared" si="41"/>
        <v>34</v>
      </c>
      <c r="AE79" s="18">
        <f t="shared" si="37"/>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8"/>
        <v>1</v>
      </c>
      <c r="AK79" s="12">
        <f t="shared" si="42"/>
        <v>1</v>
      </c>
      <c r="AL79" s="12">
        <f t="shared" si="43"/>
        <v>1</v>
      </c>
      <c r="AM79" s="12">
        <f t="shared" si="44"/>
        <v>1</v>
      </c>
    </row>
    <row r="80" spans="1:39" ht="12" customHeight="1" x14ac:dyDescent="0.25">
      <c r="A80" s="5">
        <f t="shared" si="24"/>
        <v>0</v>
      </c>
      <c r="B80" s="5">
        <f t="shared" si="25"/>
        <v>0</v>
      </c>
      <c r="C80" s="14">
        <f t="shared" si="39"/>
        <v>33</v>
      </c>
      <c r="F80" s="242">
        <f>VLOOKUP(C80,Blad1!$A:$F,6,0)</f>
        <v>157</v>
      </c>
      <c r="G80" s="67" t="str">
        <f t="shared" si="26"/>
        <v/>
      </c>
      <c r="H80" s="4" t="str">
        <f>IF(G80="I",$K80,IF(G80="II",$K80-SUM(H$8:H79),IF(G80="III",$K80-SUM(H$8:H79),IF(G80="IV",$K80-SUM(H$8:H79),IF(G80="V",1-SUM(H$8:H79)," ")))))</f>
        <v xml:space="preserve"> </v>
      </c>
      <c r="I80" s="68" t="str">
        <f t="shared" si="27"/>
        <v/>
      </c>
      <c r="J80" s="43" t="str">
        <f>IF(I80="A",$K80,IF(I80="B",$K80-SUM(J$8:J79),IF(I80="C",$K80-SUM(J$8:J79),IF(I80="D",$K80-SUM(J$8:J79),IF(I80="E",1-SUM(J$8:J79)," ")))))</f>
        <v xml:space="preserve"> </v>
      </c>
      <c r="K80" s="1">
        <f>IF(C$4=0,0,(SUM(D$8:D80)/C$4))</f>
        <v>0</v>
      </c>
      <c r="L80" s="9" t="str">
        <f t="shared" si="28"/>
        <v xml:space="preserve"> </v>
      </c>
      <c r="M80" s="2" t="str">
        <f>IF(U80=2,K80,IF(W80=2,K80-SUM(M$8:M79),IF(X80=2,K80-SUM(M$8:M79),IF(X79=2,1-SUM(M$8:M79)," "))))</f>
        <v xml:space="preserve"> </v>
      </c>
      <c r="N80" s="1" t="str">
        <f t="shared" si="29"/>
        <v xml:space="preserve"> </v>
      </c>
      <c r="P80" s="3" t="str">
        <f>IF(O80="Plus",$K80,IF(O80="Basis",$K80-SUM(P$8:P79),IF(O80="Breedte",$K80-SUM(P$8:P79),IF(O79="Breedte",1-SUM(P$8:P79)," "))))</f>
        <v xml:space="preserve"> </v>
      </c>
      <c r="Q80" s="57" t="str">
        <f t="shared" si="30"/>
        <v/>
      </c>
      <c r="R80" s="180">
        <f t="shared" si="31"/>
        <v>157</v>
      </c>
      <c r="S80" s="12">
        <f t="shared" si="40"/>
        <v>33</v>
      </c>
      <c r="T80" s="18">
        <f t="shared" si="32"/>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3"/>
        <v>1</v>
      </c>
      <c r="Z80" s="12">
        <f t="shared" si="34"/>
        <v>1</v>
      </c>
      <c r="AA80" s="12">
        <f t="shared" si="35"/>
        <v>1</v>
      </c>
      <c r="AB80" s="12">
        <f t="shared" si="36"/>
        <v>1</v>
      </c>
      <c r="AD80" s="12">
        <f t="shared" si="41"/>
        <v>33</v>
      </c>
      <c r="AE80" s="18">
        <f t="shared" si="37"/>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8"/>
        <v>1</v>
      </c>
      <c r="AK80" s="12">
        <f t="shared" si="42"/>
        <v>1</v>
      </c>
      <c r="AL80" s="12">
        <f t="shared" si="43"/>
        <v>1</v>
      </c>
      <c r="AM80" s="12">
        <f t="shared" si="44"/>
        <v>1</v>
      </c>
    </row>
    <row r="81" spans="1:39" ht="12" customHeight="1" x14ac:dyDescent="0.25">
      <c r="A81" s="5">
        <f t="shared" si="24"/>
        <v>0</v>
      </c>
      <c r="B81" s="5">
        <f t="shared" si="25"/>
        <v>0</v>
      </c>
      <c r="C81" s="14">
        <f t="shared" si="39"/>
        <v>32</v>
      </c>
      <c r="F81" s="242">
        <f>VLOOKUP(C81,Blad1!$A:$F,6,0)</f>
        <v>156</v>
      </c>
      <c r="G81" s="67" t="str">
        <f t="shared" si="26"/>
        <v/>
      </c>
      <c r="H81" s="4" t="str">
        <f>IF(G81="I",$K81,IF(G81="II",$K81-SUM(H$8:H80),IF(G81="III",$K81-SUM(H$8:H80),IF(G81="IV",$K81-SUM(H$8:H80),IF(G81="V",1-SUM(H$8:H80)," ")))))</f>
        <v xml:space="preserve"> </v>
      </c>
      <c r="I81" s="68" t="str">
        <f t="shared" si="27"/>
        <v/>
      </c>
      <c r="J81" s="43" t="str">
        <f>IF(I81="A",$K81,IF(I81="B",$K81-SUM(J$8:J80),IF(I81="C",$K81-SUM(J$8:J80),IF(I81="D",$K81-SUM(J$8:J80),IF(I81="E",1-SUM(J$8:J80)," ")))))</f>
        <v xml:space="preserve"> </v>
      </c>
      <c r="K81" s="1">
        <f>IF(C$4=0,0,(SUM(D$8:D81)/C$4))</f>
        <v>0</v>
      </c>
      <c r="L81" s="9" t="str">
        <f t="shared" si="28"/>
        <v xml:space="preserve"> </v>
      </c>
      <c r="M81" s="2" t="str">
        <f>IF(U81=2,K81,IF(W81=2,K81-SUM(M$8:M80),IF(X81=2,K81-SUM(M$8:M80),IF(X80=2,1-SUM(M$8:M80)," "))))</f>
        <v xml:space="preserve"> </v>
      </c>
      <c r="N81" s="1" t="str">
        <f t="shared" si="29"/>
        <v xml:space="preserve"> </v>
      </c>
      <c r="P81" s="3" t="str">
        <f>IF(O81="Plus",$K81,IF(O81="Basis",$K81-SUM(P$8:P80),IF(O81="Breedte",$K81-SUM(P$8:P80),IF(O80="Breedte",1-SUM(P$8:P80)," "))))</f>
        <v xml:space="preserve"> </v>
      </c>
      <c r="Q81" s="57" t="str">
        <f t="shared" si="30"/>
        <v/>
      </c>
      <c r="R81" s="180">
        <f t="shared" si="31"/>
        <v>156</v>
      </c>
      <c r="S81" s="12">
        <f t="shared" si="40"/>
        <v>32</v>
      </c>
      <c r="T81" s="18">
        <f t="shared" si="32"/>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3"/>
        <v>1</v>
      </c>
      <c r="Z81" s="12">
        <f t="shared" si="34"/>
        <v>1</v>
      </c>
      <c r="AA81" s="12">
        <f t="shared" si="35"/>
        <v>1</v>
      </c>
      <c r="AB81" s="12">
        <f t="shared" si="36"/>
        <v>1</v>
      </c>
      <c r="AD81" s="12">
        <f t="shared" si="41"/>
        <v>32</v>
      </c>
      <c r="AE81" s="18">
        <f t="shared" si="37"/>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8"/>
        <v>1</v>
      </c>
      <c r="AK81" s="12">
        <f t="shared" si="42"/>
        <v>1</v>
      </c>
      <c r="AL81" s="12">
        <f t="shared" si="43"/>
        <v>1</v>
      </c>
      <c r="AM81" s="12">
        <f t="shared" si="44"/>
        <v>1</v>
      </c>
    </row>
    <row r="82" spans="1:39" ht="12" customHeight="1" x14ac:dyDescent="0.25">
      <c r="A82" s="5">
        <f t="shared" si="24"/>
        <v>0</v>
      </c>
      <c r="B82" s="5">
        <f t="shared" si="25"/>
        <v>0</v>
      </c>
      <c r="C82" s="14">
        <f t="shared" si="39"/>
        <v>31</v>
      </c>
      <c r="F82" s="242">
        <f>VLOOKUP(C82,Blad1!$A:$F,6,0)</f>
        <v>155</v>
      </c>
      <c r="G82" s="67" t="str">
        <f t="shared" si="26"/>
        <v/>
      </c>
      <c r="H82" s="4" t="str">
        <f>IF(G82="I",$K82,IF(G82="II",$K82-SUM(H$8:H81),IF(G82="III",$K82-SUM(H$8:H81),IF(G82="IV",$K82-SUM(H$8:H81),IF(G82="V",1-SUM(H$8:H81)," ")))))</f>
        <v xml:space="preserve"> </v>
      </c>
      <c r="I82" s="68" t="str">
        <f t="shared" si="27"/>
        <v/>
      </c>
      <c r="J82" s="43" t="str">
        <f>IF(I82="A",$K82,IF(I82="B",$K82-SUM(J$8:J81),IF(I82="C",$K82-SUM(J$8:J81),IF(I82="D",$K82-SUM(J$8:J81),IF(I82="E",1-SUM(J$8:J81)," ")))))</f>
        <v xml:space="preserve"> </v>
      </c>
      <c r="K82" s="1">
        <f>IF(C$4=0,0,(SUM(D$8:D82)/C$4))</f>
        <v>0</v>
      </c>
      <c r="L82" s="9" t="str">
        <f t="shared" si="28"/>
        <v xml:space="preserve"> </v>
      </c>
      <c r="M82" s="2" t="str">
        <f>IF(U82=2,K82,IF(W82=2,K82-SUM(M$8:M81),IF(X82=2,K82-SUM(M$8:M81),IF(X81=2,1-SUM(M$8:M81)," "))))</f>
        <v xml:space="preserve"> </v>
      </c>
      <c r="N82" s="1" t="str">
        <f t="shared" si="29"/>
        <v xml:space="preserve"> </v>
      </c>
      <c r="P82" s="3" t="str">
        <f>IF(O82="Plus",$K82,IF(O82="Basis",$K82-SUM(P$8:P81),IF(O82="Breedte",$K82-SUM(P$8:P81),IF(O81="Breedte",1-SUM(P$8:P81)," "))))</f>
        <v xml:space="preserve"> </v>
      </c>
      <c r="Q82" s="57" t="str">
        <f t="shared" si="30"/>
        <v/>
      </c>
      <c r="R82" s="180">
        <f t="shared" si="31"/>
        <v>155</v>
      </c>
      <c r="S82" s="12">
        <f t="shared" si="40"/>
        <v>31</v>
      </c>
      <c r="T82" s="18">
        <f t="shared" si="32"/>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3"/>
        <v>1</v>
      </c>
      <c r="Z82" s="12">
        <f t="shared" si="34"/>
        <v>1</v>
      </c>
      <c r="AA82" s="12">
        <f t="shared" si="35"/>
        <v>1</v>
      </c>
      <c r="AB82" s="12">
        <f t="shared" si="36"/>
        <v>1</v>
      </c>
      <c r="AD82" s="12">
        <f t="shared" si="41"/>
        <v>31</v>
      </c>
      <c r="AE82" s="18">
        <f t="shared" si="37"/>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8"/>
        <v>1</v>
      </c>
      <c r="AK82" s="12">
        <f t="shared" si="42"/>
        <v>1</v>
      </c>
      <c r="AL82" s="12">
        <f t="shared" si="43"/>
        <v>1</v>
      </c>
      <c r="AM82" s="12">
        <f t="shared" si="44"/>
        <v>1</v>
      </c>
    </row>
    <row r="83" spans="1:39" ht="12" customHeight="1" x14ac:dyDescent="0.25">
      <c r="A83" s="5">
        <f t="shared" si="24"/>
        <v>0</v>
      </c>
      <c r="B83" s="5">
        <f t="shared" si="25"/>
        <v>0</v>
      </c>
      <c r="C83" s="14">
        <f t="shared" si="39"/>
        <v>30</v>
      </c>
      <c r="F83" s="242">
        <f>VLOOKUP(C83,Blad1!$A:$F,6,0)</f>
        <v>154</v>
      </c>
      <c r="G83" s="67" t="str">
        <f t="shared" si="26"/>
        <v/>
      </c>
      <c r="H83" s="4" t="str">
        <f>IF(G83="I",$K83,IF(G83="II",$K83-SUM(H$8:H82),IF(G83="III",$K83-SUM(H$8:H82),IF(G83="IV",$K83-SUM(H$8:H82),IF(G83="V",1-SUM(H$8:H82)," ")))))</f>
        <v xml:space="preserve"> </v>
      </c>
      <c r="I83" s="68" t="str">
        <f t="shared" si="27"/>
        <v/>
      </c>
      <c r="J83" s="43" t="str">
        <f>IF(I83="A",$K83,IF(I83="B",$K83-SUM(J$8:J82),IF(I83="C",$K83-SUM(J$8:J82),IF(I83="D",$K83-SUM(J$8:J82),IF(I83="E",1-SUM(J$8:J82)," ")))))</f>
        <v xml:space="preserve"> </v>
      </c>
      <c r="K83" s="1">
        <f>IF(C$4=0,0,(SUM(D$8:D83)/C$4))</f>
        <v>0</v>
      </c>
      <c r="L83" s="9" t="str">
        <f t="shared" si="28"/>
        <v xml:space="preserve"> </v>
      </c>
      <c r="M83" s="2" t="str">
        <f>IF(U83=2,K83,IF(W83=2,K83-SUM(M$8:M82),IF(X83=2,K83-SUM(M$8:M82),IF(X82=2,1-SUM(M$8:M82)," "))))</f>
        <v xml:space="preserve"> </v>
      </c>
      <c r="N83" s="1" t="str">
        <f t="shared" si="29"/>
        <v xml:space="preserve"> </v>
      </c>
      <c r="P83" s="3" t="str">
        <f>IF(O83="Plus",$K83,IF(O83="Basis",$K83-SUM(P$8:P82),IF(O83="Breedte",$K83-SUM(P$8:P82),IF(O82="Breedte",1-SUM(P$8:P82)," "))))</f>
        <v xml:space="preserve"> </v>
      </c>
      <c r="Q83" s="57" t="str">
        <f t="shared" si="30"/>
        <v/>
      </c>
      <c r="R83" s="180">
        <f t="shared" si="31"/>
        <v>154</v>
      </c>
      <c r="S83" s="12">
        <f t="shared" si="40"/>
        <v>30</v>
      </c>
      <c r="T83" s="18">
        <f t="shared" si="32"/>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3"/>
        <v>1</v>
      </c>
      <c r="Z83" s="12">
        <f t="shared" si="34"/>
        <v>1</v>
      </c>
      <c r="AA83" s="12">
        <f t="shared" si="35"/>
        <v>1</v>
      </c>
      <c r="AB83" s="12">
        <f t="shared" si="36"/>
        <v>1</v>
      </c>
      <c r="AD83" s="12">
        <f t="shared" si="41"/>
        <v>30</v>
      </c>
      <c r="AE83" s="18">
        <f t="shared" si="37"/>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8"/>
        <v>1</v>
      </c>
      <c r="AK83" s="12">
        <f t="shared" si="42"/>
        <v>1</v>
      </c>
      <c r="AL83" s="12">
        <f t="shared" si="43"/>
        <v>1</v>
      </c>
      <c r="AM83" s="12">
        <f t="shared" si="44"/>
        <v>1</v>
      </c>
    </row>
    <row r="84" spans="1:39" ht="12" customHeight="1" x14ac:dyDescent="0.25">
      <c r="A84" s="5">
        <f t="shared" si="24"/>
        <v>0</v>
      </c>
      <c r="B84" s="5">
        <f t="shared" si="25"/>
        <v>0</v>
      </c>
      <c r="C84" s="14">
        <f t="shared" si="39"/>
        <v>29</v>
      </c>
      <c r="F84" s="242">
        <f>VLOOKUP(C84,Blad1!$A:$F,6,0)</f>
        <v>153</v>
      </c>
      <c r="G84" s="67" t="str">
        <f t="shared" si="26"/>
        <v/>
      </c>
      <c r="H84" s="4" t="str">
        <f>IF(G84="I",$K84,IF(G84="II",$K84-SUM(H$8:H83),IF(G84="III",$K84-SUM(H$8:H83),IF(G84="IV",$K84-SUM(H$8:H83),IF(G84="V",1-SUM(H$8:H83)," ")))))</f>
        <v xml:space="preserve"> </v>
      </c>
      <c r="I84" s="68" t="str">
        <f t="shared" si="27"/>
        <v/>
      </c>
      <c r="J84" s="43" t="str">
        <f>IF(I84="A",$K84,IF(I84="B",$K84-SUM(J$8:J83),IF(I84="C",$K84-SUM(J$8:J83),IF(I84="D",$K84-SUM(J$8:J83),IF(I84="E",1-SUM(J$8:J83)," ")))))</f>
        <v xml:space="preserve"> </v>
      </c>
      <c r="K84" s="1">
        <f>IF(C$4=0,0,(SUM(D$8:D84)/C$4))</f>
        <v>0</v>
      </c>
      <c r="L84" s="9" t="str">
        <f t="shared" si="28"/>
        <v xml:space="preserve"> </v>
      </c>
      <c r="M84" s="2" t="str">
        <f>IF(U84=2,K84,IF(W84=2,K84-SUM(M$8:M83),IF(X84=2,K84-SUM(M$8:M83),IF(X83=2,1-SUM(M$8:M83)," "))))</f>
        <v xml:space="preserve"> </v>
      </c>
      <c r="N84" s="1" t="str">
        <f t="shared" si="29"/>
        <v xml:space="preserve"> </v>
      </c>
      <c r="P84" s="3" t="str">
        <f>IF(O84="Plus",$K84,IF(O84="Basis",$K84-SUM(P$8:P83),IF(O84="Breedte",$K84-SUM(P$8:P83),IF(O83="Breedte",1-SUM(P$8:P83)," "))))</f>
        <v xml:space="preserve"> </v>
      </c>
      <c r="Q84" s="57" t="str">
        <f t="shared" si="30"/>
        <v/>
      </c>
      <c r="R84" s="180">
        <f t="shared" si="31"/>
        <v>153</v>
      </c>
      <c r="S84" s="12">
        <f t="shared" si="40"/>
        <v>29</v>
      </c>
      <c r="T84" s="18">
        <f t="shared" si="32"/>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3"/>
        <v>1</v>
      </c>
      <c r="Z84" s="12">
        <f t="shared" si="34"/>
        <v>1</v>
      </c>
      <c r="AA84" s="12">
        <f t="shared" si="35"/>
        <v>1</v>
      </c>
      <c r="AB84" s="12">
        <f t="shared" si="36"/>
        <v>1</v>
      </c>
      <c r="AD84" s="12">
        <f t="shared" si="41"/>
        <v>29</v>
      </c>
      <c r="AE84" s="18">
        <f t="shared" si="37"/>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8"/>
        <v>1</v>
      </c>
      <c r="AK84" s="12">
        <f t="shared" si="42"/>
        <v>1</v>
      </c>
      <c r="AL84" s="12">
        <f t="shared" si="43"/>
        <v>1</v>
      </c>
      <c r="AM84" s="12">
        <f t="shared" si="44"/>
        <v>1</v>
      </c>
    </row>
    <row r="85" spans="1:39" ht="12" customHeight="1" x14ac:dyDescent="0.25">
      <c r="A85" s="5">
        <f t="shared" si="24"/>
        <v>0</v>
      </c>
      <c r="B85" s="5">
        <f t="shared" si="25"/>
        <v>0</v>
      </c>
      <c r="C85" s="14">
        <f t="shared" si="39"/>
        <v>28</v>
      </c>
      <c r="F85" s="242">
        <f>VLOOKUP(C85,Blad1!$A:$F,6,0)</f>
        <v>152</v>
      </c>
      <c r="G85" s="67" t="str">
        <f t="shared" si="26"/>
        <v/>
      </c>
      <c r="H85" s="4" t="str">
        <f>IF(G85="I",$K85,IF(G85="II",$K85-SUM(H$8:H84),IF(G85="III",$K85-SUM(H$8:H84),IF(G85="IV",$K85-SUM(H$8:H84),IF(G85="V",1-SUM(H$8:H84)," ")))))</f>
        <v xml:space="preserve"> </v>
      </c>
      <c r="I85" s="68" t="str">
        <f t="shared" si="27"/>
        <v/>
      </c>
      <c r="J85" s="43" t="str">
        <f>IF(I85="A",$K85,IF(I85="B",$K85-SUM(J$8:J84),IF(I85="C",$K85-SUM(J$8:J84),IF(I85="D",$K85-SUM(J$8:J84),IF(I85="E",1-SUM(J$8:J84)," ")))))</f>
        <v xml:space="preserve"> </v>
      </c>
      <c r="K85" s="1">
        <f>IF(C$4=0,0,(SUM(D$8:D85)/C$4))</f>
        <v>0</v>
      </c>
      <c r="L85" s="9" t="str">
        <f t="shared" si="28"/>
        <v xml:space="preserve"> </v>
      </c>
      <c r="M85" s="2" t="str">
        <f>IF(U85=2,K85,IF(W85=2,K85-SUM(M$8:M84),IF(X85=2,K85-SUM(M$8:M84),IF(X84=2,1-SUM(M$8:M84)," "))))</f>
        <v xml:space="preserve"> </v>
      </c>
      <c r="N85" s="1" t="str">
        <f t="shared" si="29"/>
        <v xml:space="preserve"> </v>
      </c>
      <c r="P85" s="3" t="str">
        <f>IF(O85="Plus",$K85,IF(O85="Basis",$K85-SUM(P$8:P84),IF(O85="Breedte",$K85-SUM(P$8:P84),IF(O84="Breedte",1-SUM(P$8:P84)," "))))</f>
        <v xml:space="preserve"> </v>
      </c>
      <c r="Q85" s="57" t="str">
        <f t="shared" si="30"/>
        <v/>
      </c>
      <c r="R85" s="180">
        <f t="shared" si="31"/>
        <v>152</v>
      </c>
      <c r="S85" s="12">
        <f t="shared" si="40"/>
        <v>28</v>
      </c>
      <c r="T85" s="18">
        <f t="shared" si="32"/>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3"/>
        <v>1</v>
      </c>
      <c r="Z85" s="12">
        <f t="shared" si="34"/>
        <v>1</v>
      </c>
      <c r="AA85" s="12">
        <f t="shared" si="35"/>
        <v>1</v>
      </c>
      <c r="AB85" s="12">
        <f t="shared" si="36"/>
        <v>1</v>
      </c>
      <c r="AD85" s="12">
        <f t="shared" si="41"/>
        <v>28</v>
      </c>
      <c r="AE85" s="18">
        <f t="shared" si="37"/>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8"/>
        <v>1</v>
      </c>
      <c r="AK85" s="12">
        <f t="shared" si="42"/>
        <v>1</v>
      </c>
      <c r="AL85" s="12">
        <f t="shared" si="43"/>
        <v>1</v>
      </c>
      <c r="AM85" s="12">
        <f t="shared" si="44"/>
        <v>1</v>
      </c>
    </row>
    <row r="86" spans="1:39" ht="12" customHeight="1" x14ac:dyDescent="0.25">
      <c r="A86" s="5">
        <f t="shared" si="24"/>
        <v>0</v>
      </c>
      <c r="B86" s="5">
        <f t="shared" si="25"/>
        <v>0</v>
      </c>
      <c r="C86" s="14">
        <f t="shared" si="39"/>
        <v>27</v>
      </c>
      <c r="F86" s="242">
        <f>VLOOKUP(C86,Blad1!$A:$F,6,0)</f>
        <v>151</v>
      </c>
      <c r="G86" s="67" t="str">
        <f t="shared" si="26"/>
        <v/>
      </c>
      <c r="H86" s="4" t="str">
        <f>IF(G86="I",$K86,IF(G86="II",$K86-SUM(H$8:H85),IF(G86="III",$K86-SUM(H$8:H85),IF(G86="IV",$K86-SUM(H$8:H85),IF(G86="V",1-SUM(H$8:H85)," ")))))</f>
        <v xml:space="preserve"> </v>
      </c>
      <c r="I86" s="68" t="str">
        <f t="shared" si="27"/>
        <v/>
      </c>
      <c r="J86" s="43" t="str">
        <f>IF(I86="A",$K86,IF(I86="B",$K86-SUM(J$8:J85),IF(I86="C",$K86-SUM(J$8:J85),IF(I86="D",$K86-SUM(J$8:J85),IF(I86="E",1-SUM(J$8:J85)," ")))))</f>
        <v xml:space="preserve"> </v>
      </c>
      <c r="K86" s="1">
        <f>IF(C$4=0,0,(SUM(D$8:D86)/C$4))</f>
        <v>0</v>
      </c>
      <c r="L86" s="9" t="str">
        <f t="shared" si="28"/>
        <v xml:space="preserve"> </v>
      </c>
      <c r="M86" s="2" t="str">
        <f>IF(U86=2,K86,IF(W86=2,K86-SUM(M$8:M85),IF(X86=2,K86-SUM(M$8:M85),IF(X85=2,1-SUM(M$8:M85)," "))))</f>
        <v xml:space="preserve"> </v>
      </c>
      <c r="N86" s="1" t="str">
        <f t="shared" si="29"/>
        <v xml:space="preserve"> </v>
      </c>
      <c r="P86" s="3" t="str">
        <f>IF(O86="Plus",$K86,IF(O86="Basis",$K86-SUM(P$8:P85),IF(O86="Breedte",$K86-SUM(P$8:P85),IF(O85="Breedte",1-SUM(P$8:P85)," "))))</f>
        <v xml:space="preserve"> </v>
      </c>
      <c r="Q86" s="57" t="str">
        <f t="shared" si="30"/>
        <v/>
      </c>
      <c r="R86" s="180">
        <f t="shared" si="31"/>
        <v>151</v>
      </c>
      <c r="S86" s="12">
        <f t="shared" si="40"/>
        <v>27</v>
      </c>
      <c r="T86" s="18">
        <f t="shared" si="32"/>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3"/>
        <v>1</v>
      </c>
      <c r="Z86" s="12">
        <f t="shared" si="34"/>
        <v>1</v>
      </c>
      <c r="AA86" s="12">
        <f t="shared" si="35"/>
        <v>1</v>
      </c>
      <c r="AB86" s="12">
        <f t="shared" si="36"/>
        <v>1</v>
      </c>
      <c r="AD86" s="12">
        <f t="shared" si="41"/>
        <v>27</v>
      </c>
      <c r="AE86" s="18">
        <f t="shared" si="37"/>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8"/>
        <v>1</v>
      </c>
      <c r="AK86" s="12">
        <f t="shared" si="42"/>
        <v>1</v>
      </c>
      <c r="AL86" s="12">
        <f t="shared" si="43"/>
        <v>1</v>
      </c>
      <c r="AM86" s="12">
        <f t="shared" si="44"/>
        <v>1</v>
      </c>
    </row>
    <row r="87" spans="1:39" ht="12" customHeight="1" x14ac:dyDescent="0.25">
      <c r="A87" s="5">
        <f t="shared" si="24"/>
        <v>0</v>
      </c>
      <c r="B87" s="5">
        <f t="shared" si="25"/>
        <v>0</v>
      </c>
      <c r="C87" s="14">
        <f t="shared" si="39"/>
        <v>26</v>
      </c>
      <c r="F87" s="242">
        <f>VLOOKUP(C87,Blad1!$A:$F,6,0)</f>
        <v>150</v>
      </c>
      <c r="G87" s="67" t="str">
        <f t="shared" si="26"/>
        <v/>
      </c>
      <c r="H87" s="4" t="str">
        <f>IF(G87="I",$K87,IF(G87="II",$K87-SUM(H$8:H86),IF(G87="III",$K87-SUM(H$8:H86),IF(G87="IV",$K87-SUM(H$8:H86),IF(G87="V",1-SUM(H$8:H86)," ")))))</f>
        <v xml:space="preserve"> </v>
      </c>
      <c r="I87" s="68" t="str">
        <f t="shared" si="27"/>
        <v/>
      </c>
      <c r="J87" s="43" t="str">
        <f>IF(I87="A",$K87,IF(I87="B",$K87-SUM(J$8:J86),IF(I87="C",$K87-SUM(J$8:J86),IF(I87="D",$K87-SUM(J$8:J86),IF(I87="E",1-SUM(J$8:J86)," ")))))</f>
        <v xml:space="preserve"> </v>
      </c>
      <c r="K87" s="1">
        <f>IF(C$4=0,0,(SUM(D$8:D87)/C$4))</f>
        <v>0</v>
      </c>
      <c r="L87" s="9" t="str">
        <f t="shared" si="28"/>
        <v xml:space="preserve"> </v>
      </c>
      <c r="M87" s="2" t="str">
        <f>IF(U87=2,K87,IF(W87=2,K87-SUM(M$8:M86),IF(X87=2,K87-SUM(M$8:M86),IF(X86=2,1-SUM(M$8:M86)," "))))</f>
        <v xml:space="preserve"> </v>
      </c>
      <c r="N87" s="1" t="str">
        <f t="shared" si="29"/>
        <v xml:space="preserve"> </v>
      </c>
      <c r="P87" s="3" t="str">
        <f>IF(O87="Plus",$K87,IF(O87="Basis",$K87-SUM(P$8:P86),IF(O87="Breedte",$K87-SUM(P$8:P86),IF(O86="Breedte",1-SUM(P$8:P86)," "))))</f>
        <v xml:space="preserve"> </v>
      </c>
      <c r="Q87" s="57" t="str">
        <f t="shared" si="30"/>
        <v/>
      </c>
      <c r="R87" s="180">
        <f t="shared" si="31"/>
        <v>150</v>
      </c>
      <c r="S87" s="12">
        <f t="shared" si="40"/>
        <v>26</v>
      </c>
      <c r="T87" s="18">
        <f t="shared" si="32"/>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3"/>
        <v>1</v>
      </c>
      <c r="Z87" s="12">
        <f t="shared" si="34"/>
        <v>1</v>
      </c>
      <c r="AA87" s="12">
        <f t="shared" si="35"/>
        <v>1</v>
      </c>
      <c r="AB87" s="12">
        <f t="shared" si="36"/>
        <v>1</v>
      </c>
      <c r="AD87" s="12">
        <f t="shared" si="41"/>
        <v>26</v>
      </c>
      <c r="AE87" s="18">
        <f t="shared" si="37"/>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8"/>
        <v>1</v>
      </c>
      <c r="AK87" s="12">
        <f t="shared" si="42"/>
        <v>1</v>
      </c>
      <c r="AL87" s="12">
        <f t="shared" si="43"/>
        <v>1</v>
      </c>
      <c r="AM87" s="12">
        <f t="shared" si="44"/>
        <v>1</v>
      </c>
    </row>
    <row r="88" spans="1:39" ht="12" customHeight="1" x14ac:dyDescent="0.25">
      <c r="A88" s="5">
        <f t="shared" si="24"/>
        <v>0</v>
      </c>
      <c r="B88" s="5">
        <f t="shared" si="25"/>
        <v>0</v>
      </c>
      <c r="C88" s="14">
        <f t="shared" si="39"/>
        <v>25</v>
      </c>
      <c r="F88" s="242">
        <f>VLOOKUP(C88,Blad1!$A:$F,6,0)</f>
        <v>149</v>
      </c>
      <c r="G88" s="67" t="str">
        <f t="shared" si="26"/>
        <v/>
      </c>
      <c r="H88" s="4" t="str">
        <f>IF(G88="I",$K88,IF(G88="II",$K88-SUM(H$8:H87),IF(G88="III",$K88-SUM(H$8:H87),IF(G88="IV",$K88-SUM(H$8:H87),IF(G88="V",1-SUM(H$8:H87)," ")))))</f>
        <v xml:space="preserve"> </v>
      </c>
      <c r="I88" s="68" t="str">
        <f t="shared" si="27"/>
        <v/>
      </c>
      <c r="J88" s="43" t="str">
        <f>IF(I88="A",$K88,IF(I88="B",$K88-SUM(J$8:J87),IF(I88="C",$K88-SUM(J$8:J87),IF(I88="D",$K88-SUM(J$8:J87),IF(I88="E",1-SUM(J$8:J87)," ")))))</f>
        <v xml:space="preserve"> </v>
      </c>
      <c r="K88" s="1">
        <f>IF(C$4=0,0,(SUM(D$8:D88)/C$4))</f>
        <v>0</v>
      </c>
      <c r="L88" s="9" t="str">
        <f t="shared" si="28"/>
        <v xml:space="preserve"> </v>
      </c>
      <c r="M88" s="2" t="str">
        <f>IF(U88=2,K88,IF(W88=2,K88-SUM(M$8:M87),IF(X88=2,K88-SUM(M$8:M87),IF(X87=2,1-SUM(M$8:M87)," "))))</f>
        <v xml:space="preserve"> </v>
      </c>
      <c r="N88" s="1" t="str">
        <f t="shared" si="29"/>
        <v xml:space="preserve"> </v>
      </c>
      <c r="P88" s="3" t="str">
        <f>IF(O88="Plus",$K88,IF(O88="Basis",$K88-SUM(P$8:P87),IF(O88="Breedte",$K88-SUM(P$8:P87),IF(O87="Breedte",1-SUM(P$8:P87)," "))))</f>
        <v xml:space="preserve"> </v>
      </c>
      <c r="Q88" s="57" t="str">
        <f t="shared" si="30"/>
        <v/>
      </c>
      <c r="R88" s="180">
        <f t="shared" si="31"/>
        <v>149</v>
      </c>
      <c r="S88" s="12">
        <f t="shared" si="40"/>
        <v>25</v>
      </c>
      <c r="T88" s="18">
        <f t="shared" si="32"/>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3"/>
        <v>1</v>
      </c>
      <c r="Z88" s="12">
        <f t="shared" si="34"/>
        <v>1</v>
      </c>
      <c r="AA88" s="12">
        <f t="shared" si="35"/>
        <v>1</v>
      </c>
      <c r="AB88" s="12">
        <f t="shared" si="36"/>
        <v>1</v>
      </c>
      <c r="AD88" s="12">
        <f t="shared" si="41"/>
        <v>25</v>
      </c>
      <c r="AE88" s="18">
        <f t="shared" si="37"/>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8"/>
        <v>1</v>
      </c>
      <c r="AK88" s="12">
        <f t="shared" si="42"/>
        <v>1</v>
      </c>
      <c r="AL88" s="12">
        <f t="shared" si="43"/>
        <v>1</v>
      </c>
      <c r="AM88" s="12">
        <f t="shared" si="44"/>
        <v>1</v>
      </c>
    </row>
    <row r="89" spans="1:39" ht="12" customHeight="1" x14ac:dyDescent="0.25">
      <c r="A89" s="5">
        <f t="shared" si="24"/>
        <v>0</v>
      </c>
      <c r="B89" s="5">
        <f t="shared" si="25"/>
        <v>0</v>
      </c>
      <c r="C89" s="14">
        <f t="shared" si="39"/>
        <v>24</v>
      </c>
      <c r="F89" s="242">
        <f>VLOOKUP(C89,Blad1!$A:$F,6,0)</f>
        <v>148</v>
      </c>
      <c r="G89" s="67" t="str">
        <f t="shared" si="26"/>
        <v/>
      </c>
      <c r="H89" s="4" t="str">
        <f>IF(G89="I",$K89,IF(G89="II",$K89-SUM(H$8:H88),IF(G89="III",$K89-SUM(H$8:H88),IF(G89="IV",$K89-SUM(H$8:H88),IF(G89="V",1-SUM(H$8:H88)," ")))))</f>
        <v xml:space="preserve"> </v>
      </c>
      <c r="I89" s="68" t="str">
        <f t="shared" si="27"/>
        <v/>
      </c>
      <c r="J89" s="43" t="str">
        <f>IF(I89="A",$K89,IF(I89="B",$K89-SUM(J$8:J88),IF(I89="C",$K89-SUM(J$8:J88),IF(I89="D",$K89-SUM(J$8:J88),IF(I89="E",1-SUM(J$8:J88)," ")))))</f>
        <v xml:space="preserve"> </v>
      </c>
      <c r="K89" s="1">
        <f>IF(C$4=0,0,(SUM(D$8:D89)/C$4))</f>
        <v>0</v>
      </c>
      <c r="L89" s="9" t="str">
        <f t="shared" si="28"/>
        <v xml:space="preserve"> </v>
      </c>
      <c r="M89" s="2" t="str">
        <f>IF(U89=2,K89,IF(W89=2,K89-SUM(M$8:M88),IF(X89=2,K89-SUM(M$8:M88),IF(X88=2,1-SUM(M$8:M88)," "))))</f>
        <v xml:space="preserve"> </v>
      </c>
      <c r="N89" s="1" t="str">
        <f t="shared" si="29"/>
        <v xml:space="preserve"> </v>
      </c>
      <c r="P89" s="3" t="str">
        <f>IF(O89="Plus",$K89,IF(O89="Basis",$K89-SUM(P$8:P88),IF(O89="Breedte",$K89-SUM(P$8:P88),IF(O88="Breedte",1-SUM(P$8:P88)," "))))</f>
        <v xml:space="preserve"> </v>
      </c>
      <c r="Q89" s="57" t="str">
        <f t="shared" si="30"/>
        <v/>
      </c>
      <c r="R89" s="180">
        <f t="shared" si="31"/>
        <v>148</v>
      </c>
      <c r="S89" s="12">
        <f t="shared" si="40"/>
        <v>24</v>
      </c>
      <c r="T89" s="18">
        <f t="shared" si="32"/>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3"/>
        <v>1</v>
      </c>
      <c r="Z89" s="12">
        <f t="shared" si="34"/>
        <v>1</v>
      </c>
      <c r="AA89" s="12">
        <f t="shared" si="35"/>
        <v>1</v>
      </c>
      <c r="AB89" s="12">
        <f t="shared" si="36"/>
        <v>1</v>
      </c>
      <c r="AD89" s="12">
        <f t="shared" si="41"/>
        <v>24</v>
      </c>
      <c r="AE89" s="18">
        <f t="shared" si="37"/>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8"/>
        <v>1</v>
      </c>
      <c r="AK89" s="12">
        <f t="shared" si="42"/>
        <v>1</v>
      </c>
      <c r="AL89" s="12">
        <f t="shared" si="43"/>
        <v>1</v>
      </c>
      <c r="AM89" s="12">
        <f t="shared" si="44"/>
        <v>1</v>
      </c>
    </row>
    <row r="90" spans="1:39" ht="12" customHeight="1" x14ac:dyDescent="0.25">
      <c r="A90" s="5">
        <f t="shared" si="24"/>
        <v>0</v>
      </c>
      <c r="B90" s="5">
        <f t="shared" si="25"/>
        <v>0</v>
      </c>
      <c r="C90" s="14">
        <f t="shared" si="39"/>
        <v>23</v>
      </c>
      <c r="F90" s="242">
        <f>VLOOKUP(C90,Blad1!$A:$F,6,0)</f>
        <v>147</v>
      </c>
      <c r="G90" s="67" t="str">
        <f t="shared" si="26"/>
        <v/>
      </c>
      <c r="H90" s="4" t="str">
        <f>IF(G90="I",$K90,IF(G90="II",$K90-SUM(H$8:H89),IF(G90="III",$K90-SUM(H$8:H89),IF(G90="IV",$K90-SUM(H$8:H89),IF(G90="V",1-SUM(H$8:H89)," ")))))</f>
        <v xml:space="preserve"> </v>
      </c>
      <c r="I90" s="68" t="str">
        <f t="shared" si="27"/>
        <v/>
      </c>
      <c r="J90" s="43" t="str">
        <f>IF(I90="A",$K90,IF(I90="B",$K90-SUM(J$8:J89),IF(I90="C",$K90-SUM(J$8:J89),IF(I90="D",$K90-SUM(J$8:J89),IF(I90="E",1-SUM(J$8:J89)," ")))))</f>
        <v xml:space="preserve"> </v>
      </c>
      <c r="K90" s="1">
        <f>IF(C$4=0,0,(SUM(D$8:D90)/C$4))</f>
        <v>0</v>
      </c>
      <c r="L90" s="9" t="str">
        <f t="shared" si="28"/>
        <v xml:space="preserve"> </v>
      </c>
      <c r="M90" s="2" t="str">
        <f>IF(U90=2,K90,IF(W90=2,K90-SUM(M$8:M89),IF(X90=2,K90-SUM(M$8:M89),IF(X89=2,1-SUM(M$8:M89)," "))))</f>
        <v xml:space="preserve"> </v>
      </c>
      <c r="N90" s="1" t="str">
        <f t="shared" si="29"/>
        <v xml:space="preserve"> </v>
      </c>
      <c r="P90" s="3" t="str">
        <f>IF(O90="Plus",$K90,IF(O90="Basis",$K90-SUM(P$8:P89),IF(O90="Breedte",$K90-SUM(P$8:P89),IF(O89="Breedte",1-SUM(P$8:P89)," "))))</f>
        <v xml:space="preserve"> </v>
      </c>
      <c r="Q90" s="57" t="str">
        <f t="shared" si="30"/>
        <v/>
      </c>
      <c r="R90" s="180">
        <f t="shared" si="31"/>
        <v>147</v>
      </c>
      <c r="S90" s="12">
        <f t="shared" si="40"/>
        <v>23</v>
      </c>
      <c r="T90" s="18">
        <f t="shared" si="32"/>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3"/>
        <v>1</v>
      </c>
      <c r="Z90" s="12">
        <f t="shared" si="34"/>
        <v>1</v>
      </c>
      <c r="AA90" s="12">
        <f t="shared" si="35"/>
        <v>1</v>
      </c>
      <c r="AB90" s="12">
        <f t="shared" si="36"/>
        <v>1</v>
      </c>
      <c r="AD90" s="12">
        <f t="shared" si="41"/>
        <v>23</v>
      </c>
      <c r="AE90" s="18">
        <f t="shared" si="37"/>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8"/>
        <v>1</v>
      </c>
      <c r="AK90" s="12">
        <f t="shared" si="42"/>
        <v>1</v>
      </c>
      <c r="AL90" s="12">
        <f t="shared" si="43"/>
        <v>1</v>
      </c>
      <c r="AM90" s="12">
        <f t="shared" si="44"/>
        <v>1</v>
      </c>
    </row>
    <row r="91" spans="1:39" ht="12" customHeight="1" x14ac:dyDescent="0.25">
      <c r="A91" s="5">
        <f t="shared" si="24"/>
        <v>0</v>
      </c>
      <c r="B91" s="5">
        <f t="shared" si="25"/>
        <v>0</v>
      </c>
      <c r="C91" s="14">
        <f t="shared" si="39"/>
        <v>22</v>
      </c>
      <c r="F91" s="242">
        <f>VLOOKUP(C91,Blad1!$A:$F,6,0)</f>
        <v>146</v>
      </c>
      <c r="G91" s="67" t="str">
        <f t="shared" si="26"/>
        <v/>
      </c>
      <c r="H91" s="4" t="str">
        <f>IF(G91="I",$K91,IF(G91="II",$K91-SUM(H$8:H90),IF(G91="III",$K91-SUM(H$8:H90),IF(G91="IV",$K91-SUM(H$8:H90),IF(G91="V",1-SUM(H$8:H90)," ")))))</f>
        <v xml:space="preserve"> </v>
      </c>
      <c r="I91" s="68" t="str">
        <f t="shared" si="27"/>
        <v/>
      </c>
      <c r="J91" s="43" t="str">
        <f>IF(I91="A",$K91,IF(I91="B",$K91-SUM(J$8:J90),IF(I91="C",$K91-SUM(J$8:J90),IF(I91="D",$K91-SUM(J$8:J90),IF(I91="E",1-SUM(J$8:J90)," ")))))</f>
        <v xml:space="preserve"> </v>
      </c>
      <c r="K91" s="1">
        <f>IF(C$4=0,0,(SUM(D$8:D91)/C$4))</f>
        <v>0</v>
      </c>
      <c r="L91" s="9" t="str">
        <f t="shared" si="28"/>
        <v xml:space="preserve"> </v>
      </c>
      <c r="M91" s="2" t="str">
        <f>IF(U91=2,K91,IF(W91=2,K91-SUM(M$8:M90),IF(X91=2,K91-SUM(M$8:M90),IF(X90=2,1-SUM(M$8:M90)," "))))</f>
        <v xml:space="preserve"> </v>
      </c>
      <c r="N91" s="1" t="str">
        <f t="shared" si="29"/>
        <v xml:space="preserve"> </v>
      </c>
      <c r="P91" s="3" t="str">
        <f>IF(O91="Plus",$K91,IF(O91="Basis",$K91-SUM(P$8:P90),IF(O91="Breedte",$K91-SUM(P$8:P90),IF(O90="Breedte",1-SUM(P$8:P90)," "))))</f>
        <v xml:space="preserve"> </v>
      </c>
      <c r="Q91" s="57" t="str">
        <f t="shared" si="30"/>
        <v/>
      </c>
      <c r="R91" s="180">
        <f t="shared" si="31"/>
        <v>146</v>
      </c>
      <c r="S91" s="12">
        <f t="shared" si="40"/>
        <v>22</v>
      </c>
      <c r="T91" s="18">
        <f t="shared" si="32"/>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3"/>
        <v>1</v>
      </c>
      <c r="Z91" s="12">
        <f t="shared" si="34"/>
        <v>1</v>
      </c>
      <c r="AA91" s="12">
        <f t="shared" si="35"/>
        <v>1</v>
      </c>
      <c r="AB91" s="12">
        <f t="shared" si="36"/>
        <v>1</v>
      </c>
      <c r="AD91" s="12">
        <f t="shared" si="41"/>
        <v>22</v>
      </c>
      <c r="AE91" s="18">
        <f t="shared" si="37"/>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8"/>
        <v>1</v>
      </c>
      <c r="AK91" s="12">
        <f t="shared" si="42"/>
        <v>1</v>
      </c>
      <c r="AL91" s="12">
        <f t="shared" si="43"/>
        <v>1</v>
      </c>
      <c r="AM91" s="12">
        <f t="shared" si="44"/>
        <v>1</v>
      </c>
    </row>
    <row r="92" spans="1:39" ht="12" customHeight="1" x14ac:dyDescent="0.25">
      <c r="A92" s="5">
        <f t="shared" si="24"/>
        <v>0</v>
      </c>
      <c r="B92" s="5">
        <f t="shared" si="25"/>
        <v>0</v>
      </c>
      <c r="C92" s="14">
        <f t="shared" si="39"/>
        <v>21</v>
      </c>
      <c r="F92" s="242">
        <f>VLOOKUP(C92,Blad1!$A:$F,6,0)</f>
        <v>145</v>
      </c>
      <c r="G92" s="67" t="str">
        <f t="shared" si="26"/>
        <v/>
      </c>
      <c r="H92" s="4" t="str">
        <f>IF(G92="I",$K92,IF(G92="II",$K92-SUM(H$8:H91),IF(G92="III",$K92-SUM(H$8:H91),IF(G92="IV",$K92-SUM(H$8:H91),IF(G92="V",1-SUM(H$8:H91)," ")))))</f>
        <v xml:space="preserve"> </v>
      </c>
      <c r="I92" s="68" t="str">
        <f t="shared" si="27"/>
        <v/>
      </c>
      <c r="J92" s="43" t="str">
        <f>IF(I92="A",$K92,IF(I92="B",$K92-SUM(J$8:J91),IF(I92="C",$K92-SUM(J$8:J91),IF(I92="D",$K92-SUM(J$8:J91),IF(I92="E",1-SUM(J$8:J91)," ")))))</f>
        <v xml:space="preserve"> </v>
      </c>
      <c r="K92" s="1">
        <f>IF(C$4=0,0,(SUM(D$8:D92)/C$4))</f>
        <v>0</v>
      </c>
      <c r="L92" s="9" t="str">
        <f t="shared" si="28"/>
        <v xml:space="preserve"> </v>
      </c>
      <c r="M92" s="2" t="str">
        <f>IF(U92=2,K92,IF(W92=2,K92-SUM(M$8:M91),IF(X92=2,K92-SUM(M$8:M91),IF(X91=2,1-SUM(M$8:M91)," "))))</f>
        <v xml:space="preserve"> </v>
      </c>
      <c r="N92" s="1" t="str">
        <f t="shared" si="29"/>
        <v xml:space="preserve"> </v>
      </c>
      <c r="P92" s="3" t="str">
        <f>IF(O92="Plus",$K92,IF(O92="Basis",$K92-SUM(P$8:P91),IF(O92="Breedte",$K92-SUM(P$8:P91),IF(O91="Breedte",1-SUM(P$8:P91)," "))))</f>
        <v xml:space="preserve"> </v>
      </c>
      <c r="Q92" s="57" t="str">
        <f t="shared" si="30"/>
        <v/>
      </c>
      <c r="R92" s="180">
        <f t="shared" si="31"/>
        <v>145</v>
      </c>
      <c r="S92" s="12">
        <f t="shared" si="40"/>
        <v>21</v>
      </c>
      <c r="T92" s="18">
        <f t="shared" si="32"/>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3"/>
        <v>1</v>
      </c>
      <c r="Z92" s="12">
        <f t="shared" si="34"/>
        <v>1</v>
      </c>
      <c r="AA92" s="12">
        <f t="shared" si="35"/>
        <v>1</v>
      </c>
      <c r="AB92" s="12">
        <f t="shared" si="36"/>
        <v>1</v>
      </c>
      <c r="AD92" s="12">
        <f t="shared" si="41"/>
        <v>21</v>
      </c>
      <c r="AE92" s="18">
        <f t="shared" si="37"/>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8"/>
        <v>1</v>
      </c>
      <c r="AK92" s="12">
        <f t="shared" si="42"/>
        <v>1</v>
      </c>
      <c r="AL92" s="12">
        <f t="shared" si="43"/>
        <v>1</v>
      </c>
      <c r="AM92" s="12">
        <f t="shared" si="44"/>
        <v>1</v>
      </c>
    </row>
    <row r="93" spans="1:39" ht="12" customHeight="1" x14ac:dyDescent="0.25">
      <c r="A93" s="5">
        <f t="shared" si="24"/>
        <v>0</v>
      </c>
      <c r="B93" s="5">
        <f t="shared" si="25"/>
        <v>0</v>
      </c>
      <c r="C93" s="14">
        <f t="shared" si="39"/>
        <v>20</v>
      </c>
      <c r="F93" s="242">
        <f>VLOOKUP(C93,Blad1!$A:$F,6,0)</f>
        <v>144</v>
      </c>
      <c r="G93" s="67" t="str">
        <f t="shared" si="26"/>
        <v/>
      </c>
      <c r="H93" s="4" t="str">
        <f>IF(G93="I",$K93,IF(G93="II",$K93-SUM(H$8:H92),IF(G93="III",$K93-SUM(H$8:H92),IF(G93="IV",$K93-SUM(H$8:H92),IF(G93="V",1-SUM(H$8:H92)," ")))))</f>
        <v xml:space="preserve"> </v>
      </c>
      <c r="I93" s="68" t="str">
        <f t="shared" si="27"/>
        <v/>
      </c>
      <c r="J93" s="43" t="str">
        <f>IF(I93="A",$K93,IF(I93="B",$K93-SUM(J$8:J92),IF(I93="C",$K93-SUM(J$8:J92),IF(I93="D",$K93-SUM(J$8:J92),IF(I93="E",1-SUM(J$8:J92)," ")))))</f>
        <v xml:space="preserve"> </v>
      </c>
      <c r="K93" s="1">
        <f>IF(C$4=0,0,(SUM(D$8:D93)/C$4))</f>
        <v>0</v>
      </c>
      <c r="L93" s="9" t="str">
        <f t="shared" si="28"/>
        <v xml:space="preserve"> </v>
      </c>
      <c r="M93" s="2" t="str">
        <f>IF(U93=2,K93,IF(W93=2,K93-SUM(M$8:M92),IF(X93=2,K93-SUM(M$8:M92),IF(X92=2,1-SUM(M$8:M92)," "))))</f>
        <v xml:space="preserve"> </v>
      </c>
      <c r="N93" s="1" t="str">
        <f t="shared" si="29"/>
        <v xml:space="preserve"> </v>
      </c>
      <c r="P93" s="3" t="str">
        <f>IF(O93="Plus",$K93,IF(O93="Basis",$K93-SUM(P$8:P92),IF(O93="Breedte",$K93-SUM(P$8:P92),IF(O92="Breedte",1-SUM(P$8:P92)," "))))</f>
        <v xml:space="preserve"> </v>
      </c>
      <c r="Q93" s="57" t="str">
        <f t="shared" si="30"/>
        <v/>
      </c>
      <c r="R93" s="180">
        <f t="shared" si="31"/>
        <v>144</v>
      </c>
      <c r="S93" s="12">
        <f t="shared" si="40"/>
        <v>20</v>
      </c>
      <c r="T93" s="18">
        <f t="shared" si="32"/>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3"/>
        <v>1</v>
      </c>
      <c r="Z93" s="12">
        <f t="shared" si="34"/>
        <v>1</v>
      </c>
      <c r="AA93" s="12">
        <f t="shared" si="35"/>
        <v>1</v>
      </c>
      <c r="AB93" s="12">
        <f t="shared" si="36"/>
        <v>1</v>
      </c>
      <c r="AD93" s="12">
        <f t="shared" si="41"/>
        <v>20</v>
      </c>
      <c r="AE93" s="18">
        <f t="shared" si="37"/>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8"/>
        <v>1</v>
      </c>
      <c r="AK93" s="12">
        <f t="shared" si="42"/>
        <v>1</v>
      </c>
      <c r="AL93" s="12">
        <f t="shared" si="43"/>
        <v>1</v>
      </c>
      <c r="AM93" s="12">
        <f t="shared" si="44"/>
        <v>1</v>
      </c>
    </row>
    <row r="94" spans="1:39" ht="12" customHeight="1" x14ac:dyDescent="0.25">
      <c r="A94" s="5">
        <f t="shared" si="24"/>
        <v>0</v>
      </c>
      <c r="B94" s="5">
        <f t="shared" si="25"/>
        <v>0</v>
      </c>
      <c r="C94" s="14">
        <f t="shared" si="39"/>
        <v>19</v>
      </c>
      <c r="F94" s="242">
        <f>VLOOKUP(C94,Blad1!$A:$F,6,0)</f>
        <v>143</v>
      </c>
      <c r="G94" s="67" t="str">
        <f t="shared" si="26"/>
        <v/>
      </c>
      <c r="H94" s="4" t="str">
        <f>IF(G94="I",$K94,IF(G94="II",$K94-SUM(H$8:H93),IF(G94="III",$K94-SUM(H$8:H93),IF(G94="IV",$K94-SUM(H$8:H93),IF(G94="V",1-SUM(H$8:H93)," ")))))</f>
        <v xml:space="preserve"> </v>
      </c>
      <c r="I94" s="68" t="str">
        <f t="shared" si="27"/>
        <v/>
      </c>
      <c r="J94" s="43" t="str">
        <f>IF(I94="A",$K94,IF(I94="B",$K94-SUM(J$8:J93),IF(I94="C",$K94-SUM(J$8:J93),IF(I94="D",$K94-SUM(J$8:J93),IF(I94="E",1-SUM(J$8:J93)," ")))))</f>
        <v xml:space="preserve"> </v>
      </c>
      <c r="K94" s="1">
        <f>IF(C$4=0,0,(SUM(D$8:D94)/C$4))</f>
        <v>0</v>
      </c>
      <c r="L94" s="9" t="str">
        <f t="shared" si="28"/>
        <v xml:space="preserve"> </v>
      </c>
      <c r="M94" s="2" t="str">
        <f>IF(U94=2,K94,IF(W94=2,K94-SUM(M$8:M93),IF(X94=2,K94-SUM(M$8:M93),IF(X93=2,1-SUM(M$8:M93)," "))))</f>
        <v xml:space="preserve"> </v>
      </c>
      <c r="N94" s="1" t="str">
        <f t="shared" si="29"/>
        <v xml:space="preserve"> </v>
      </c>
      <c r="P94" s="3" t="str">
        <f>IF(O94="Plus",$K94,IF(O94="Basis",$K94-SUM(P$8:P93),IF(O94="Breedte",$K94-SUM(P$8:P93),IF(O93="Breedte",1-SUM(P$8:P93)," "))))</f>
        <v xml:space="preserve"> </v>
      </c>
      <c r="Q94" s="57" t="str">
        <f t="shared" si="30"/>
        <v/>
      </c>
      <c r="R94" s="180">
        <f t="shared" si="31"/>
        <v>143</v>
      </c>
      <c r="S94" s="12">
        <f t="shared" si="40"/>
        <v>19</v>
      </c>
      <c r="T94" s="18">
        <f t="shared" si="32"/>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3"/>
        <v>1</v>
      </c>
      <c r="Z94" s="12">
        <f t="shared" si="34"/>
        <v>1</v>
      </c>
      <c r="AA94" s="12">
        <f t="shared" si="35"/>
        <v>1</v>
      </c>
      <c r="AB94" s="12">
        <f t="shared" si="36"/>
        <v>1</v>
      </c>
      <c r="AD94" s="12">
        <f t="shared" si="41"/>
        <v>19</v>
      </c>
      <c r="AE94" s="18">
        <f t="shared" si="37"/>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8"/>
        <v>1</v>
      </c>
      <c r="AK94" s="12">
        <f t="shared" si="42"/>
        <v>1</v>
      </c>
      <c r="AL94" s="12">
        <f t="shared" si="43"/>
        <v>1</v>
      </c>
      <c r="AM94" s="12">
        <f t="shared" si="44"/>
        <v>1</v>
      </c>
    </row>
    <row r="95" spans="1:39" ht="12" customHeight="1" x14ac:dyDescent="0.25">
      <c r="A95" s="5">
        <f t="shared" si="24"/>
        <v>0</v>
      </c>
      <c r="B95" s="5">
        <f t="shared" si="25"/>
        <v>0</v>
      </c>
      <c r="C95" s="14">
        <f t="shared" si="39"/>
        <v>18</v>
      </c>
      <c r="F95" s="242">
        <f>VLOOKUP(C95,Blad1!$A:$F,6,0)</f>
        <v>142</v>
      </c>
      <c r="G95" s="67" t="str">
        <f t="shared" si="26"/>
        <v/>
      </c>
      <c r="H95" s="4" t="str">
        <f>IF(G95="I",$K95,IF(G95="II",$K95-SUM(H$8:H94),IF(G95="III",$K95-SUM(H$8:H94),IF(G95="IV",$K95-SUM(H$8:H94),IF(G95="V",1-SUM(H$8:H94)," ")))))</f>
        <v xml:space="preserve"> </v>
      </c>
      <c r="I95" s="68" t="str">
        <f t="shared" si="27"/>
        <v/>
      </c>
      <c r="J95" s="43" t="str">
        <f>IF(I95="A",$K95,IF(I95="B",$K95-SUM(J$8:J94),IF(I95="C",$K95-SUM(J$8:J94),IF(I95="D",$K95-SUM(J$8:J94),IF(I95="E",1-SUM(J$8:J94)," ")))))</f>
        <v xml:space="preserve"> </v>
      </c>
      <c r="K95" s="1">
        <f>IF(C$4=0,0,(SUM(D$8:D95)/C$4))</f>
        <v>0</v>
      </c>
      <c r="L95" s="9" t="str">
        <f t="shared" si="28"/>
        <v xml:space="preserve"> </v>
      </c>
      <c r="M95" s="2" t="str">
        <f>IF(U95=2,K95,IF(W95=2,K95-SUM(M$8:M94),IF(X95=2,K95-SUM(M$8:M94),IF(X94=2,1-SUM(M$8:M94)," "))))</f>
        <v xml:space="preserve"> </v>
      </c>
      <c r="N95" s="1" t="str">
        <f t="shared" si="29"/>
        <v xml:space="preserve"> </v>
      </c>
      <c r="P95" s="3" t="str">
        <f>IF(O95="Plus",$K95,IF(O95="Basis",$K95-SUM(P$8:P94),IF(O95="Breedte",$K95-SUM(P$8:P94),IF(O94="Breedte",1-SUM(P$8:P94)," "))))</f>
        <v xml:space="preserve"> </v>
      </c>
      <c r="Q95" s="57" t="str">
        <f t="shared" si="30"/>
        <v/>
      </c>
      <c r="R95" s="180">
        <f t="shared" si="31"/>
        <v>142</v>
      </c>
      <c r="S95" s="12">
        <f t="shared" si="40"/>
        <v>18</v>
      </c>
      <c r="T95" s="18">
        <f t="shared" si="32"/>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3"/>
        <v>1</v>
      </c>
      <c r="Z95" s="12">
        <f t="shared" si="34"/>
        <v>1</v>
      </c>
      <c r="AA95" s="12">
        <f t="shared" si="35"/>
        <v>1</v>
      </c>
      <c r="AB95" s="12">
        <f t="shared" si="36"/>
        <v>1</v>
      </c>
      <c r="AD95" s="12">
        <f t="shared" si="41"/>
        <v>18</v>
      </c>
      <c r="AE95" s="18">
        <f t="shared" si="37"/>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8"/>
        <v>1</v>
      </c>
      <c r="AK95" s="12">
        <f t="shared" si="42"/>
        <v>1</v>
      </c>
      <c r="AL95" s="12">
        <f t="shared" si="43"/>
        <v>1</v>
      </c>
      <c r="AM95" s="12">
        <f t="shared" si="44"/>
        <v>1</v>
      </c>
    </row>
    <row r="96" spans="1:39" ht="12" customHeight="1" x14ac:dyDescent="0.25">
      <c r="A96" s="5">
        <f t="shared" si="24"/>
        <v>0</v>
      </c>
      <c r="B96" s="5">
        <f t="shared" si="25"/>
        <v>0</v>
      </c>
      <c r="C96" s="14">
        <f t="shared" si="39"/>
        <v>17</v>
      </c>
      <c r="F96" s="242">
        <f>VLOOKUP(C96,Blad1!$A:$F,6,0)</f>
        <v>141</v>
      </c>
      <c r="G96" s="67" t="str">
        <f t="shared" si="26"/>
        <v/>
      </c>
      <c r="H96" s="4" t="str">
        <f>IF(G96="I",$K96,IF(G96="II",$K96-SUM(H$8:H95),IF(G96="III",$K96-SUM(H$8:H95),IF(G96="IV",$K96-SUM(H$8:H95),IF(G96="V",1-SUM(H$8:H95)," ")))))</f>
        <v xml:space="preserve"> </v>
      </c>
      <c r="I96" s="68" t="str">
        <f t="shared" si="27"/>
        <v/>
      </c>
      <c r="J96" s="43" t="str">
        <f>IF(I96="A",$K96,IF(I96="B",$K96-SUM(J$8:J95),IF(I96="C",$K96-SUM(J$8:J95),IF(I96="D",$K96-SUM(J$8:J95),IF(I96="E",1-SUM(J$8:J95)," ")))))</f>
        <v xml:space="preserve"> </v>
      </c>
      <c r="K96" s="1">
        <f>IF(C$4=0,0,(SUM(D$8:D96)/C$4))</f>
        <v>0</v>
      </c>
      <c r="L96" s="9" t="str">
        <f t="shared" si="28"/>
        <v xml:space="preserve"> </v>
      </c>
      <c r="M96" s="2" t="str">
        <f>IF(U96=2,K96,IF(W96=2,K96-SUM(M$8:M95),IF(X96=2,K96-SUM(M$8:M95),IF(X95=2,1-SUM(M$8:M95)," "))))</f>
        <v xml:space="preserve"> </v>
      </c>
      <c r="N96" s="1" t="str">
        <f t="shared" si="29"/>
        <v xml:space="preserve"> </v>
      </c>
      <c r="P96" s="3" t="str">
        <f>IF(O96="Plus",$K96,IF(O96="Basis",$K96-SUM(P$8:P95),IF(O96="Breedte",$K96-SUM(P$8:P95),IF(O95="Breedte",1-SUM(P$8:P95)," "))))</f>
        <v xml:space="preserve"> </v>
      </c>
      <c r="Q96" s="57" t="str">
        <f t="shared" si="30"/>
        <v/>
      </c>
      <c r="R96" s="180">
        <f t="shared" si="31"/>
        <v>141</v>
      </c>
      <c r="S96" s="12">
        <f t="shared" si="40"/>
        <v>17</v>
      </c>
      <c r="T96" s="18">
        <f t="shared" si="32"/>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3"/>
        <v>1</v>
      </c>
      <c r="Z96" s="12">
        <f t="shared" si="34"/>
        <v>1</v>
      </c>
      <c r="AA96" s="12">
        <f t="shared" si="35"/>
        <v>1</v>
      </c>
      <c r="AB96" s="12">
        <f t="shared" si="36"/>
        <v>1</v>
      </c>
      <c r="AD96" s="12">
        <f t="shared" si="41"/>
        <v>17</v>
      </c>
      <c r="AE96" s="18">
        <f t="shared" si="37"/>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8"/>
        <v>1</v>
      </c>
      <c r="AK96" s="12">
        <f t="shared" si="42"/>
        <v>1</v>
      </c>
      <c r="AL96" s="12">
        <f t="shared" si="43"/>
        <v>1</v>
      </c>
      <c r="AM96" s="12">
        <f t="shared" si="44"/>
        <v>1</v>
      </c>
    </row>
    <row r="97" spans="1:39" ht="12" customHeight="1" x14ac:dyDescent="0.25">
      <c r="A97" s="5">
        <f t="shared" si="24"/>
        <v>0</v>
      </c>
      <c r="B97" s="5">
        <f t="shared" si="25"/>
        <v>0</v>
      </c>
      <c r="C97" s="14">
        <f t="shared" si="39"/>
        <v>16</v>
      </c>
      <c r="F97" s="242">
        <f>VLOOKUP(C97,Blad1!$A:$F,6,0)</f>
        <v>140</v>
      </c>
      <c r="G97" s="67" t="str">
        <f t="shared" si="26"/>
        <v/>
      </c>
      <c r="H97" s="4" t="str">
        <f>IF(G97="I",$K97,IF(G97="II",$K97-SUM(H$8:H96),IF(G97="III",$K97-SUM(H$8:H96),IF(G97="IV",$K97-SUM(H$8:H96),IF(G97="V",1-SUM(H$8:H96)," ")))))</f>
        <v xml:space="preserve"> </v>
      </c>
      <c r="I97" s="68" t="str">
        <f t="shared" si="27"/>
        <v/>
      </c>
      <c r="J97" s="43" t="str">
        <f>IF(I97="A",$K97,IF(I97="B",$K97-SUM(J$8:J96),IF(I97="C",$K97-SUM(J$8:J96),IF(I97="D",$K97-SUM(J$8:J96),IF(I97="E",1-SUM(J$8:J96)," ")))))</f>
        <v xml:space="preserve"> </v>
      </c>
      <c r="K97" s="1">
        <f>IF(C$4=0,0,(SUM(D$8:D97)/C$4))</f>
        <v>0</v>
      </c>
      <c r="L97" s="9" t="str">
        <f t="shared" si="28"/>
        <v xml:space="preserve"> </v>
      </c>
      <c r="M97" s="2" t="str">
        <f>IF(U97=2,K97,IF(W97=2,K97-SUM(M$8:M96),IF(X97=2,K97-SUM(M$8:M96),IF(X96=2,1-SUM(M$8:M96)," "))))</f>
        <v xml:space="preserve"> </v>
      </c>
      <c r="N97" s="1" t="str">
        <f t="shared" si="29"/>
        <v xml:space="preserve"> </v>
      </c>
      <c r="P97" s="3" t="str">
        <f>IF(O97="Plus",$K97,IF(O97="Basis",$K97-SUM(P$8:P96),IF(O97="Breedte",$K97-SUM(P$8:P96),IF(O96="Breedte",1-SUM(P$8:P96)," "))))</f>
        <v xml:space="preserve"> </v>
      </c>
      <c r="Q97" s="57" t="str">
        <f t="shared" si="30"/>
        <v/>
      </c>
      <c r="R97" s="180">
        <f t="shared" si="31"/>
        <v>140</v>
      </c>
      <c r="S97" s="12">
        <f t="shared" si="40"/>
        <v>16</v>
      </c>
      <c r="T97" s="18">
        <f t="shared" si="32"/>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3"/>
        <v>1</v>
      </c>
      <c r="Z97" s="12">
        <f t="shared" si="34"/>
        <v>1</v>
      </c>
      <c r="AA97" s="12">
        <f t="shared" si="35"/>
        <v>1</v>
      </c>
      <c r="AB97" s="12">
        <f t="shared" si="36"/>
        <v>1</v>
      </c>
      <c r="AD97" s="12">
        <f t="shared" si="41"/>
        <v>16</v>
      </c>
      <c r="AE97" s="18">
        <f t="shared" si="37"/>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8"/>
        <v>1</v>
      </c>
      <c r="AK97" s="12">
        <f t="shared" si="42"/>
        <v>1</v>
      </c>
      <c r="AL97" s="12">
        <f t="shared" si="43"/>
        <v>1</v>
      </c>
      <c r="AM97" s="12">
        <f t="shared" si="44"/>
        <v>1</v>
      </c>
    </row>
    <row r="98" spans="1:39" ht="12" customHeight="1" x14ac:dyDescent="0.25">
      <c r="A98" s="5">
        <f t="shared" si="24"/>
        <v>0</v>
      </c>
      <c r="B98" s="5">
        <f t="shared" si="25"/>
        <v>0</v>
      </c>
      <c r="C98" s="14">
        <f t="shared" si="39"/>
        <v>15</v>
      </c>
      <c r="F98" s="242">
        <f>VLOOKUP(C98,Blad1!$A:$F,6,0)</f>
        <v>139</v>
      </c>
      <c r="G98" s="67" t="str">
        <f t="shared" si="26"/>
        <v/>
      </c>
      <c r="H98" s="4" t="str">
        <f>IF(G98="I",$K98,IF(G98="II",$K98-SUM(H$8:H97),IF(G98="III",$K98-SUM(H$8:H97),IF(G98="IV",$K98-SUM(H$8:H97),IF(G98="V",1-SUM(H$8:H97)," ")))))</f>
        <v xml:space="preserve"> </v>
      </c>
      <c r="I98" s="68" t="str">
        <f t="shared" si="27"/>
        <v/>
      </c>
      <c r="J98" s="43" t="str">
        <f>IF(I98="A",$K98,IF(I98="B",$K98-SUM(J$8:J97),IF(I98="C",$K98-SUM(J$8:J97),IF(I98="D",$K98-SUM(J$8:J97),IF(I98="E",1-SUM(J$8:J97)," ")))))</f>
        <v xml:space="preserve"> </v>
      </c>
      <c r="K98" s="1">
        <f>IF(C$4=0,0,(SUM(D$8:D98)/C$4))</f>
        <v>0</v>
      </c>
      <c r="L98" s="9" t="str">
        <f t="shared" si="28"/>
        <v xml:space="preserve"> </v>
      </c>
      <c r="M98" s="2" t="str">
        <f>IF(U98=2,K98,IF(W98=2,K98-SUM(M$8:M97),IF(X98=2,K98-SUM(M$8:M97),IF(X97=2,1-SUM(M$8:M97)," "))))</f>
        <v xml:space="preserve"> </v>
      </c>
      <c r="N98" s="1" t="str">
        <f t="shared" si="29"/>
        <v xml:space="preserve"> </v>
      </c>
      <c r="P98" s="3" t="str">
        <f>IF(O98="Plus",$K98,IF(O98="Basis",$K98-SUM(P$8:P97),IF(O98="Breedte",$K98-SUM(P$8:P97),IF(O97="Breedte",1-SUM(P$8:P97)," "))))</f>
        <v xml:space="preserve"> </v>
      </c>
      <c r="Q98" s="57" t="str">
        <f t="shared" si="30"/>
        <v/>
      </c>
      <c r="R98" s="180">
        <f t="shared" si="31"/>
        <v>139</v>
      </c>
      <c r="S98" s="12">
        <f t="shared" si="40"/>
        <v>15</v>
      </c>
      <c r="T98" s="18">
        <f t="shared" si="32"/>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3"/>
        <v>1</v>
      </c>
      <c r="Z98" s="12">
        <f t="shared" si="34"/>
        <v>1</v>
      </c>
      <c r="AA98" s="12">
        <f t="shared" si="35"/>
        <v>1</v>
      </c>
      <c r="AB98" s="12">
        <f t="shared" si="36"/>
        <v>1</v>
      </c>
      <c r="AD98" s="12">
        <f t="shared" si="41"/>
        <v>15</v>
      </c>
      <c r="AE98" s="18">
        <f t="shared" si="37"/>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8"/>
        <v>1</v>
      </c>
      <c r="AK98" s="12">
        <f t="shared" si="42"/>
        <v>1</v>
      </c>
      <c r="AL98" s="12">
        <f t="shared" si="43"/>
        <v>1</v>
      </c>
      <c r="AM98" s="12">
        <f t="shared" si="44"/>
        <v>1</v>
      </c>
    </row>
    <row r="99" spans="1:39" ht="12" customHeight="1" x14ac:dyDescent="0.25">
      <c r="A99" s="5">
        <f t="shared" si="24"/>
        <v>0</v>
      </c>
      <c r="B99" s="5">
        <f t="shared" si="25"/>
        <v>0</v>
      </c>
      <c r="C99" s="14">
        <f t="shared" si="39"/>
        <v>14</v>
      </c>
      <c r="F99" s="242">
        <f>VLOOKUP(C99,Blad1!$A:$F,6,0)</f>
        <v>138</v>
      </c>
      <c r="G99" s="67" t="str">
        <f t="shared" si="26"/>
        <v/>
      </c>
      <c r="H99" s="4" t="str">
        <f>IF(G99="I",$K99,IF(G99="II",$K99-SUM(H$8:H98),IF(G99="III",$K99-SUM(H$8:H98),IF(G99="IV",$K99-SUM(H$8:H98),IF(G99="V",1-SUM(H$8:H98)," ")))))</f>
        <v xml:space="preserve"> </v>
      </c>
      <c r="I99" s="68" t="str">
        <f t="shared" si="27"/>
        <v/>
      </c>
      <c r="J99" s="43" t="str">
        <f>IF(I99="A",$K99,IF(I99="B",$K99-SUM(J$8:J98),IF(I99="C",$K99-SUM(J$8:J98),IF(I99="D",$K99-SUM(J$8:J98),IF(I99="E",1-SUM(J$8:J98)," ")))))</f>
        <v xml:space="preserve"> </v>
      </c>
      <c r="K99" s="1">
        <f>IF(C$4=0,0,(SUM(D$8:D99)/C$4))</f>
        <v>0</v>
      </c>
      <c r="L99" s="9" t="str">
        <f t="shared" si="28"/>
        <v xml:space="preserve"> </v>
      </c>
      <c r="M99" s="2" t="str">
        <f>IF(U99=2,K99,IF(W99=2,K99-SUM(M$8:M98),IF(X99=2,K99-SUM(M$8:M98),IF(X98=2,1-SUM(M$8:M98)," "))))</f>
        <v xml:space="preserve"> </v>
      </c>
      <c r="N99" s="1" t="str">
        <f t="shared" si="29"/>
        <v xml:space="preserve"> </v>
      </c>
      <c r="P99" s="3" t="str">
        <f>IF(O99="Plus",$K99,IF(O99="Basis",$K99-SUM(P$8:P98),IF(O99="Breedte",$K99-SUM(P$8:P98),IF(O98="Breedte",1-SUM(P$8:P98)," "))))</f>
        <v xml:space="preserve"> </v>
      </c>
      <c r="Q99" s="57" t="str">
        <f t="shared" si="30"/>
        <v/>
      </c>
      <c r="R99" s="180">
        <f t="shared" si="31"/>
        <v>138</v>
      </c>
      <c r="S99" s="12">
        <f t="shared" si="40"/>
        <v>14</v>
      </c>
      <c r="T99" s="18">
        <f t="shared" si="32"/>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3"/>
        <v>1</v>
      </c>
      <c r="Z99" s="12">
        <f t="shared" si="34"/>
        <v>1</v>
      </c>
      <c r="AA99" s="12">
        <f t="shared" si="35"/>
        <v>1</v>
      </c>
      <c r="AB99" s="12">
        <f t="shared" si="36"/>
        <v>1</v>
      </c>
      <c r="AD99" s="12">
        <f t="shared" si="41"/>
        <v>14</v>
      </c>
      <c r="AE99" s="18">
        <f t="shared" si="37"/>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8"/>
        <v>1</v>
      </c>
      <c r="AK99" s="12">
        <f t="shared" si="42"/>
        <v>1</v>
      </c>
      <c r="AL99" s="12">
        <f t="shared" si="43"/>
        <v>1</v>
      </c>
      <c r="AM99" s="12">
        <f t="shared" si="44"/>
        <v>1</v>
      </c>
    </row>
    <row r="100" spans="1:39" ht="12" customHeight="1" x14ac:dyDescent="0.25">
      <c r="A100" s="5">
        <f t="shared" si="24"/>
        <v>0</v>
      </c>
      <c r="B100" s="5">
        <f t="shared" si="25"/>
        <v>0</v>
      </c>
      <c r="C100" s="14">
        <f t="shared" si="39"/>
        <v>13</v>
      </c>
      <c r="F100" s="242">
        <f>VLOOKUP(C100,Blad1!$A:$F,6,0)</f>
        <v>137</v>
      </c>
      <c r="G100" s="67" t="str">
        <f t="shared" si="26"/>
        <v/>
      </c>
      <c r="H100" s="4" t="str">
        <f>IF(G100="I",$K100,IF(G100="II",$K100-SUM(H$8:H99),IF(G100="III",$K100-SUM(H$8:H99),IF(G100="IV",$K100-SUM(H$8:H99),IF(G100="V",1-SUM(H$8:H99)," ")))))</f>
        <v xml:space="preserve"> </v>
      </c>
      <c r="I100" s="68" t="str">
        <f t="shared" si="27"/>
        <v/>
      </c>
      <c r="J100" s="43" t="str">
        <f>IF(I100="A",$K100,IF(I100="B",$K100-SUM(J$8:J99),IF(I100="C",$K100-SUM(J$8:J99),IF(I100="D",$K100-SUM(J$8:J99),IF(I100="E",1-SUM(J$8:J99)," ")))))</f>
        <v xml:space="preserve"> </v>
      </c>
      <c r="K100" s="1">
        <f>IF(C$4=0,0,(SUM(D$8:D100)/C$4))</f>
        <v>0</v>
      </c>
      <c r="L100" s="9" t="str">
        <f t="shared" si="28"/>
        <v xml:space="preserve"> </v>
      </c>
      <c r="M100" s="2" t="str">
        <f>IF(U100=2,K100,IF(W100=2,K100-SUM(M$8:M99),IF(X100=2,K100-SUM(M$8:M99),IF(X99=2,1-SUM(M$8:M99)," "))))</f>
        <v xml:space="preserve"> </v>
      </c>
      <c r="N100" s="1" t="str">
        <f t="shared" si="29"/>
        <v xml:space="preserve"> </v>
      </c>
      <c r="P100" s="3" t="str">
        <f>IF(O100="Plus",$K100,IF(O100="Basis",$K100-SUM(P$8:P99),IF(O100="Breedte",$K100-SUM(P$8:P99),IF(O99="Breedte",1-SUM(P$8:P99)," "))))</f>
        <v xml:space="preserve"> </v>
      </c>
      <c r="Q100" s="57" t="str">
        <f t="shared" si="30"/>
        <v/>
      </c>
      <c r="R100" s="180">
        <f t="shared" si="31"/>
        <v>137</v>
      </c>
      <c r="S100" s="12">
        <f t="shared" si="40"/>
        <v>13</v>
      </c>
      <c r="T100" s="18">
        <f t="shared" si="32"/>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3"/>
        <v>1</v>
      </c>
      <c r="Z100" s="12">
        <f t="shared" si="34"/>
        <v>1</v>
      </c>
      <c r="AA100" s="12">
        <f t="shared" si="35"/>
        <v>1</v>
      </c>
      <c r="AB100" s="12">
        <f t="shared" si="36"/>
        <v>1</v>
      </c>
      <c r="AD100" s="12">
        <f t="shared" si="41"/>
        <v>13</v>
      </c>
      <c r="AE100" s="18">
        <f t="shared" si="37"/>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8"/>
        <v>1</v>
      </c>
      <c r="AK100" s="12">
        <f t="shared" si="42"/>
        <v>1</v>
      </c>
      <c r="AL100" s="12">
        <f t="shared" si="43"/>
        <v>1</v>
      </c>
      <c r="AM100" s="12">
        <f t="shared" si="44"/>
        <v>1</v>
      </c>
    </row>
    <row r="101" spans="1:39" ht="12" customHeight="1" x14ac:dyDescent="0.25">
      <c r="A101" s="5">
        <f t="shared" si="24"/>
        <v>0</v>
      </c>
      <c r="B101" s="5">
        <f t="shared" si="25"/>
        <v>0</v>
      </c>
      <c r="C101" s="14">
        <f t="shared" si="39"/>
        <v>12</v>
      </c>
      <c r="F101" s="242">
        <f>VLOOKUP(C101,Blad1!$A:$F,6,0)</f>
        <v>136</v>
      </c>
      <c r="G101" s="67" t="str">
        <f t="shared" si="26"/>
        <v/>
      </c>
      <c r="H101" s="4" t="str">
        <f>IF(G101="I",$K101,IF(G101="II",$K101-SUM(H$8:H100),IF(G101="III",$K101-SUM(H$8:H100),IF(G101="IV",$K101-SUM(H$8:H100),IF(G101="V",1-SUM(H$8:H100)," ")))))</f>
        <v xml:space="preserve"> </v>
      </c>
      <c r="I101" s="68" t="str">
        <f t="shared" si="27"/>
        <v/>
      </c>
      <c r="J101" s="43" t="str">
        <f>IF(I101="A",$K101,IF(I101="B",$K101-SUM(J$8:J100),IF(I101="C",$K101-SUM(J$8:J100),IF(I101="D",$K101-SUM(J$8:J100),IF(I101="E",1-SUM(J$8:J100)," ")))))</f>
        <v xml:space="preserve"> </v>
      </c>
      <c r="K101" s="1">
        <f>IF(C$4=0,0,(SUM(D$8:D101)/C$4))</f>
        <v>0</v>
      </c>
      <c r="L101" s="9" t="str">
        <f t="shared" si="28"/>
        <v xml:space="preserve"> </v>
      </c>
      <c r="M101" s="2" t="str">
        <f>IF(U101=2,K101,IF(W101=2,K101-SUM(M$8:M100),IF(X101=2,K101-SUM(M$8:M100),IF(X100=2,1-SUM(M$8:M100)," "))))</f>
        <v xml:space="preserve"> </v>
      </c>
      <c r="N101" s="1" t="str">
        <f t="shared" si="29"/>
        <v xml:space="preserve"> </v>
      </c>
      <c r="P101" s="3" t="str">
        <f>IF(O101="Plus",$K101,IF(O101="Basis",$K101-SUM(P$8:P100),IF(O101="Breedte",$K101-SUM(P$8:P100),IF(O100="Breedte",1-SUM(P$8:P100)," "))))</f>
        <v xml:space="preserve"> </v>
      </c>
      <c r="Q101" s="57" t="str">
        <f t="shared" si="30"/>
        <v/>
      </c>
      <c r="R101" s="180">
        <f t="shared" si="31"/>
        <v>136</v>
      </c>
      <c r="S101" s="12">
        <f t="shared" si="40"/>
        <v>12</v>
      </c>
      <c r="T101" s="18">
        <f t="shared" si="32"/>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3"/>
        <v>1</v>
      </c>
      <c r="Z101" s="12">
        <f t="shared" si="34"/>
        <v>1</v>
      </c>
      <c r="AA101" s="12">
        <f t="shared" si="35"/>
        <v>1</v>
      </c>
      <c r="AB101" s="12">
        <f t="shared" si="36"/>
        <v>1</v>
      </c>
      <c r="AD101" s="12">
        <f t="shared" si="41"/>
        <v>12</v>
      </c>
      <c r="AE101" s="18">
        <f t="shared" si="37"/>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8"/>
        <v>1</v>
      </c>
      <c r="AK101" s="12">
        <f t="shared" si="42"/>
        <v>1</v>
      </c>
      <c r="AL101" s="12">
        <f t="shared" si="43"/>
        <v>1</v>
      </c>
      <c r="AM101" s="12">
        <f t="shared" si="44"/>
        <v>1</v>
      </c>
    </row>
    <row r="102" spans="1:39" ht="12" customHeight="1" x14ac:dyDescent="0.25">
      <c r="A102" s="5">
        <f t="shared" si="24"/>
        <v>0</v>
      </c>
      <c r="B102" s="5">
        <f t="shared" si="25"/>
        <v>0</v>
      </c>
      <c r="C102" s="14">
        <f t="shared" si="39"/>
        <v>11</v>
      </c>
      <c r="F102" s="242">
        <f>VLOOKUP(C102,Blad1!$A:$F,6,0)</f>
        <v>135</v>
      </c>
      <c r="G102" s="67" t="str">
        <f t="shared" si="26"/>
        <v/>
      </c>
      <c r="H102" s="4" t="str">
        <f>IF(G102="I",$K102,IF(G102="II",$K102-SUM(H$8:H101),IF(G102="III",$K102-SUM(H$8:H101),IF(G102="IV",$K102-SUM(H$8:H101),IF(G102="V",1-SUM(H$8:H101)," ")))))</f>
        <v xml:space="preserve"> </v>
      </c>
      <c r="I102" s="68" t="str">
        <f t="shared" si="27"/>
        <v/>
      </c>
      <c r="J102" s="43" t="str">
        <f>IF(I102="A",$K102,IF(I102="B",$K102-SUM(J$8:J101),IF(I102="C",$K102-SUM(J$8:J101),IF(I102="D",$K102-SUM(J$8:J101),IF(I102="E",1-SUM(J$8:J101)," ")))))</f>
        <v xml:space="preserve"> </v>
      </c>
      <c r="K102" s="1">
        <f>IF(C$4=0,0,(SUM(D$8:D102)/C$4))</f>
        <v>0</v>
      </c>
      <c r="L102" s="9" t="str">
        <f t="shared" si="28"/>
        <v xml:space="preserve"> </v>
      </c>
      <c r="M102" s="2" t="str">
        <f>IF(U102=2,K102,IF(W102=2,K102-SUM(M$8:M101),IF(X102=2,K102-SUM(M$8:M101),IF(X101=2,1-SUM(M$8:M101)," "))))</f>
        <v xml:space="preserve"> </v>
      </c>
      <c r="N102" s="1" t="str">
        <f t="shared" si="29"/>
        <v xml:space="preserve"> </v>
      </c>
      <c r="P102" s="3" t="str">
        <f>IF(O102="Plus",$K102,IF(O102="Basis",$K102-SUM(P$8:P101),IF(O102="Breedte",$K102-SUM(P$8:P101),IF(O101="Breedte",1-SUM(P$8:P101)," "))))</f>
        <v xml:space="preserve"> </v>
      </c>
      <c r="Q102" s="57" t="str">
        <f t="shared" si="30"/>
        <v/>
      </c>
      <c r="R102" s="180">
        <f t="shared" si="31"/>
        <v>135</v>
      </c>
      <c r="S102" s="12">
        <f t="shared" si="40"/>
        <v>11</v>
      </c>
      <c r="T102" s="18">
        <f t="shared" si="32"/>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3"/>
        <v>1</v>
      </c>
      <c r="Z102" s="12">
        <f t="shared" si="34"/>
        <v>1</v>
      </c>
      <c r="AA102" s="12">
        <f t="shared" si="35"/>
        <v>1</v>
      </c>
      <c r="AB102" s="12">
        <f t="shared" si="36"/>
        <v>1</v>
      </c>
      <c r="AD102" s="12">
        <f t="shared" si="41"/>
        <v>11</v>
      </c>
      <c r="AE102" s="18">
        <f t="shared" si="37"/>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8"/>
        <v>1</v>
      </c>
      <c r="AK102" s="12">
        <f t="shared" si="42"/>
        <v>1</v>
      </c>
      <c r="AL102" s="12">
        <f t="shared" si="43"/>
        <v>1</v>
      </c>
      <c r="AM102" s="12">
        <f t="shared" si="44"/>
        <v>1</v>
      </c>
    </row>
    <row r="103" spans="1:39" ht="12" customHeight="1" x14ac:dyDescent="0.25">
      <c r="A103" s="5">
        <f t="shared" si="24"/>
        <v>0</v>
      </c>
      <c r="B103" s="5">
        <f t="shared" si="25"/>
        <v>0</v>
      </c>
      <c r="C103" s="14">
        <f t="shared" si="39"/>
        <v>10</v>
      </c>
      <c r="F103" s="242">
        <f>VLOOKUP(C103,Blad1!$A:$F,6,0)</f>
        <v>134</v>
      </c>
      <c r="G103" s="67" t="str">
        <f t="shared" si="26"/>
        <v/>
      </c>
      <c r="H103" s="4" t="str">
        <f>IF(G103="I",$K103,IF(G103="II",$K103-SUM(H$8:H102),IF(G103="III",$K103-SUM(H$8:H102),IF(G103="IV",$K103-SUM(H$8:H102),IF(G103="V",1-SUM(H$8:H102)," ")))))</f>
        <v xml:space="preserve"> </v>
      </c>
      <c r="I103" s="68" t="str">
        <f t="shared" si="27"/>
        <v/>
      </c>
      <c r="J103" s="43" t="str">
        <f>IF(I103="A",$K103,IF(I103="B",$K103-SUM(J$8:J102),IF(I103="C",$K103-SUM(J$8:J102),IF(I103="D",$K103-SUM(J$8:J102),IF(I103="E",1-SUM(J$8:J102)," ")))))</f>
        <v xml:space="preserve"> </v>
      </c>
      <c r="K103" s="1">
        <f>IF(C$4=0,0,(SUM(D$8:D103)/C$4))</f>
        <v>0</v>
      </c>
      <c r="L103" s="9" t="str">
        <f t="shared" si="28"/>
        <v xml:space="preserve"> </v>
      </c>
      <c r="M103" s="2" t="str">
        <f>IF(U103=2,K103,IF(W103=2,K103-SUM(M$8:M102),IF(X103=2,K103-SUM(M$8:M102),IF(X102=2,1-SUM(M$8:M102)," "))))</f>
        <v xml:space="preserve"> </v>
      </c>
      <c r="N103" s="1" t="str">
        <f t="shared" si="29"/>
        <v xml:space="preserve"> </v>
      </c>
      <c r="P103" s="3" t="str">
        <f>IF(O103="Plus",$K103,IF(O103="Basis",$K103-SUM(P$8:P102),IF(O103="Breedte",$K103-SUM(P$8:P102),IF(O102="Breedte",1-SUM(P$8:P102)," "))))</f>
        <v xml:space="preserve"> </v>
      </c>
      <c r="Q103" s="57" t="str">
        <f t="shared" si="30"/>
        <v/>
      </c>
      <c r="R103" s="180">
        <f t="shared" si="31"/>
        <v>134</v>
      </c>
      <c r="S103" s="12">
        <f t="shared" si="40"/>
        <v>10</v>
      </c>
      <c r="T103" s="18">
        <f t="shared" si="32"/>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3"/>
        <v>1</v>
      </c>
      <c r="Z103" s="12">
        <f t="shared" si="34"/>
        <v>1</v>
      </c>
      <c r="AA103" s="12">
        <f t="shared" si="35"/>
        <v>1</v>
      </c>
      <c r="AB103" s="12">
        <f t="shared" si="36"/>
        <v>1</v>
      </c>
      <c r="AD103" s="12">
        <f t="shared" si="41"/>
        <v>10</v>
      </c>
      <c r="AE103" s="18">
        <f t="shared" si="37"/>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8"/>
        <v>1</v>
      </c>
      <c r="AK103" s="12">
        <f t="shared" si="42"/>
        <v>1</v>
      </c>
      <c r="AL103" s="12">
        <f t="shared" si="43"/>
        <v>1</v>
      </c>
      <c r="AM103" s="12">
        <f t="shared" si="44"/>
        <v>1</v>
      </c>
    </row>
    <row r="104" spans="1:39" ht="12" customHeight="1" x14ac:dyDescent="0.25">
      <c r="A104" s="5">
        <f t="shared" si="24"/>
        <v>0</v>
      </c>
      <c r="B104" s="5">
        <f t="shared" si="25"/>
        <v>0</v>
      </c>
      <c r="C104" s="14">
        <f t="shared" si="39"/>
        <v>9</v>
      </c>
      <c r="F104" s="242">
        <f>VLOOKUP(C104,Blad1!$A:$F,6,0)</f>
        <v>133</v>
      </c>
      <c r="G104" s="67" t="str">
        <f t="shared" si="26"/>
        <v/>
      </c>
      <c r="H104" s="4" t="str">
        <f>IF(G104="I",$K104,IF(G104="II",$K104-SUM(H$8:H103),IF(G104="III",$K104-SUM(H$8:H103),IF(G104="IV",$K104-SUM(H$8:H103),IF(G104="V",1-SUM(H$8:H103)," ")))))</f>
        <v xml:space="preserve"> </v>
      </c>
      <c r="I104" s="68" t="str">
        <f t="shared" si="27"/>
        <v/>
      </c>
      <c r="J104" s="43" t="str">
        <f>IF(I104="A",$K104,IF(I104="B",$K104-SUM(J$8:J103),IF(I104="C",$K104-SUM(J$8:J103),IF(I104="D",$K104-SUM(J$8:J103),IF(I104="E",1-SUM(J$8:J103)," ")))))</f>
        <v xml:space="preserve"> </v>
      </c>
      <c r="K104" s="1">
        <f>IF(C$4=0,0,(SUM(D$8:D104)/C$4))</f>
        <v>0</v>
      </c>
      <c r="L104" s="9" t="str">
        <f t="shared" si="28"/>
        <v xml:space="preserve"> </v>
      </c>
      <c r="M104" s="2" t="str">
        <f>IF(U104=2,K104,IF(W104=2,K104-SUM(M$8:M103),IF(X104=2,K104-SUM(M$8:M103),IF(X103=2,1-SUM(M$8:M103)," "))))</f>
        <v xml:space="preserve"> </v>
      </c>
      <c r="N104" s="1" t="str">
        <f t="shared" si="29"/>
        <v xml:space="preserve"> </v>
      </c>
      <c r="P104" s="3" t="str">
        <f>IF(O104="Plus",$K104,IF(O104="Basis",$K104-SUM(P$8:P103),IF(O104="Breedte",$K104-SUM(P$8:P103),IF(O103="Breedte",1-SUM(P$8:P103)," "))))</f>
        <v xml:space="preserve"> </v>
      </c>
      <c r="Q104" s="57" t="str">
        <f t="shared" si="30"/>
        <v/>
      </c>
      <c r="R104" s="180">
        <f t="shared" si="31"/>
        <v>133</v>
      </c>
      <c r="S104" s="12">
        <f t="shared" si="40"/>
        <v>9</v>
      </c>
      <c r="T104" s="18">
        <f t="shared" si="32"/>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3"/>
        <v>1</v>
      </c>
      <c r="Z104" s="12">
        <f t="shared" si="34"/>
        <v>1</v>
      </c>
      <c r="AA104" s="12">
        <f t="shared" si="35"/>
        <v>1</v>
      </c>
      <c r="AB104" s="12">
        <f t="shared" si="36"/>
        <v>1</v>
      </c>
      <c r="AD104" s="12">
        <f t="shared" si="41"/>
        <v>9</v>
      </c>
      <c r="AE104" s="18">
        <f t="shared" si="37"/>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8"/>
        <v>1</v>
      </c>
      <c r="AK104" s="12">
        <f t="shared" si="42"/>
        <v>1</v>
      </c>
      <c r="AL104" s="12">
        <f t="shared" si="43"/>
        <v>1</v>
      </c>
      <c r="AM104" s="12">
        <f t="shared" si="44"/>
        <v>1</v>
      </c>
    </row>
    <row r="105" spans="1:39" ht="12" customHeight="1" x14ac:dyDescent="0.25">
      <c r="A105" s="5">
        <f t="shared" si="24"/>
        <v>0</v>
      </c>
      <c r="B105" s="5">
        <f t="shared" si="25"/>
        <v>0</v>
      </c>
      <c r="C105" s="14">
        <f t="shared" si="39"/>
        <v>8</v>
      </c>
      <c r="F105" s="242">
        <f>VLOOKUP(C105,Blad1!$A:$F,6,0)</f>
        <v>132</v>
      </c>
      <c r="G105" s="67" t="str">
        <f t="shared" si="26"/>
        <v/>
      </c>
      <c r="H105" s="4" t="str">
        <f>IF(G105="I",$K105,IF(G105="II",$K105-SUM(H$8:H104),IF(G105="III",$K105-SUM(H$8:H104),IF(G105="IV",$K105-SUM(H$8:H104),IF(G105="V",1-SUM(H$8:H104)," ")))))</f>
        <v xml:space="preserve"> </v>
      </c>
      <c r="I105" s="68" t="str">
        <f t="shared" si="27"/>
        <v/>
      </c>
      <c r="J105" s="43" t="str">
        <f>IF(I105="A",$K105,IF(I105="B",$K105-SUM(J$8:J104),IF(I105="C",$K105-SUM(J$8:J104),IF(I105="D",$K105-SUM(J$8:J104),IF(I105="E",1-SUM(J$8:J104)," ")))))</f>
        <v xml:space="preserve"> </v>
      </c>
      <c r="K105" s="1">
        <f>IF(C$4=0,0,(SUM(D$8:D105)/C$4))</f>
        <v>0</v>
      </c>
      <c r="L105" s="9" t="str">
        <f t="shared" si="28"/>
        <v xml:space="preserve"> </v>
      </c>
      <c r="M105" s="2" t="str">
        <f>IF(U105=2,K105,IF(W105=2,K105-SUM(M$8:M104),IF(X105=2,K105-SUM(M$8:M104),IF(X104=2,1-SUM(M$8:M104)," "))))</f>
        <v xml:space="preserve"> </v>
      </c>
      <c r="N105" s="1" t="str">
        <f t="shared" si="29"/>
        <v xml:space="preserve"> </v>
      </c>
      <c r="P105" s="3" t="str">
        <f>IF(O105="Plus",$K105,IF(O105="Basis",$K105-SUM(P$8:P104),IF(O105="Breedte",$K105-SUM(P$8:P104),IF(O104="Breedte",1-SUM(P$8:P104)," "))))</f>
        <v xml:space="preserve"> </v>
      </c>
      <c r="Q105" s="57" t="str">
        <f t="shared" si="30"/>
        <v/>
      </c>
      <c r="R105" s="180">
        <f t="shared" si="31"/>
        <v>132</v>
      </c>
      <c r="S105" s="12">
        <f t="shared" si="40"/>
        <v>8</v>
      </c>
      <c r="T105" s="18">
        <f t="shared" si="32"/>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3"/>
        <v>1</v>
      </c>
      <c r="Z105" s="12">
        <f t="shared" si="34"/>
        <v>1</v>
      </c>
      <c r="AA105" s="12">
        <f t="shared" si="35"/>
        <v>1</v>
      </c>
      <c r="AB105" s="12">
        <f t="shared" si="36"/>
        <v>1</v>
      </c>
      <c r="AD105" s="12">
        <f t="shared" si="41"/>
        <v>8</v>
      </c>
      <c r="AE105" s="18">
        <f t="shared" si="37"/>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8"/>
        <v>1</v>
      </c>
      <c r="AK105" s="12">
        <f t="shared" si="42"/>
        <v>1</v>
      </c>
      <c r="AL105" s="12">
        <f t="shared" si="43"/>
        <v>1</v>
      </c>
      <c r="AM105" s="12">
        <f t="shared" si="44"/>
        <v>1</v>
      </c>
    </row>
    <row r="106" spans="1:39" ht="12" customHeight="1" x14ac:dyDescent="0.25">
      <c r="A106" s="5">
        <f t="shared" si="24"/>
        <v>0</v>
      </c>
      <c r="B106" s="5">
        <f t="shared" si="25"/>
        <v>0</v>
      </c>
      <c r="C106" s="14">
        <f t="shared" si="39"/>
        <v>7</v>
      </c>
      <c r="F106" s="242">
        <f>VLOOKUP(C106,Blad1!$A:$F,6,0)</f>
        <v>131</v>
      </c>
      <c r="G106" s="67" t="str">
        <f t="shared" si="26"/>
        <v/>
      </c>
      <c r="H106" s="4" t="str">
        <f>IF(G106="I",$K106,IF(G106="II",$K106-SUM(H$8:H105),IF(G106="III",$K106-SUM(H$8:H105),IF(G106="IV",$K106-SUM(H$8:H105),IF(G106="V",1-SUM(H$8:H105)," ")))))</f>
        <v xml:space="preserve"> </v>
      </c>
      <c r="I106" s="68" t="str">
        <f t="shared" si="27"/>
        <v/>
      </c>
      <c r="J106" s="43" t="str">
        <f>IF(I106="A",$K106,IF(I106="B",$K106-SUM(J$8:J105),IF(I106="C",$K106-SUM(J$8:J105),IF(I106="D",$K106-SUM(J$8:J105),IF(I106="E",1-SUM(J$8:J105)," ")))))</f>
        <v xml:space="preserve"> </v>
      </c>
      <c r="K106" s="1">
        <f>IF(C$4=0,0,(SUM(D$8:D106)/C$4))</f>
        <v>0</v>
      </c>
      <c r="L106" s="9" t="str">
        <f t="shared" si="28"/>
        <v xml:space="preserve"> </v>
      </c>
      <c r="M106" s="2" t="str">
        <f>IF(U106=2,K106,IF(W106=2,K106-SUM(M$8:M105),IF(X106=2,K106-SUM(M$8:M105),IF(X105=2,1-SUM(M$8:M105)," "))))</f>
        <v xml:space="preserve"> </v>
      </c>
      <c r="N106" s="1" t="str">
        <f t="shared" si="29"/>
        <v xml:space="preserve"> </v>
      </c>
      <c r="P106" s="3" t="str">
        <f>IF(O106="Plus",$K106,IF(O106="Basis",$K106-SUM(P$8:P105),IF(O106="Breedte",$K106-SUM(P$8:P105),IF(O105="Breedte",1-SUM(P$8:P105)," "))))</f>
        <v xml:space="preserve"> </v>
      </c>
      <c r="Q106" s="57" t="str">
        <f t="shared" si="30"/>
        <v/>
      </c>
      <c r="R106" s="180">
        <f t="shared" si="31"/>
        <v>131</v>
      </c>
      <c r="S106" s="12">
        <f t="shared" si="40"/>
        <v>7</v>
      </c>
      <c r="T106" s="18">
        <f t="shared" si="32"/>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3"/>
        <v>1</v>
      </c>
      <c r="Z106" s="12">
        <f t="shared" si="34"/>
        <v>1</v>
      </c>
      <c r="AA106" s="12">
        <f t="shared" si="35"/>
        <v>1</v>
      </c>
      <c r="AB106" s="12">
        <f t="shared" si="36"/>
        <v>1</v>
      </c>
      <c r="AD106" s="12">
        <f t="shared" si="41"/>
        <v>7</v>
      </c>
      <c r="AE106" s="18">
        <f t="shared" si="37"/>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8"/>
        <v>1</v>
      </c>
      <c r="AK106" s="12">
        <f t="shared" si="42"/>
        <v>1</v>
      </c>
      <c r="AL106" s="12">
        <f t="shared" si="43"/>
        <v>1</v>
      </c>
      <c r="AM106" s="12">
        <f t="shared" si="44"/>
        <v>1</v>
      </c>
    </row>
    <row r="107" spans="1:39" ht="12" customHeight="1" x14ac:dyDescent="0.25">
      <c r="A107" s="5">
        <f t="shared" si="24"/>
        <v>0</v>
      </c>
      <c r="B107" s="5">
        <f t="shared" si="25"/>
        <v>0</v>
      </c>
      <c r="C107" s="14">
        <f t="shared" si="39"/>
        <v>6</v>
      </c>
      <c r="F107" s="242">
        <f>VLOOKUP(C107,Blad1!$A:$F,6,0)</f>
        <v>130</v>
      </c>
      <c r="G107" s="67" t="str">
        <f t="shared" si="26"/>
        <v/>
      </c>
      <c r="H107" s="4" t="str">
        <f>IF(G107="I",$K107,IF(G107="II",$K107-SUM(H$8:H106),IF(G107="III",$K107-SUM(H$8:H106),IF(G107="IV",$K107-SUM(H$8:H106),IF(G107="V",1-SUM(H$8:H106)," ")))))</f>
        <v xml:space="preserve"> </v>
      </c>
      <c r="I107" s="68" t="str">
        <f t="shared" si="27"/>
        <v/>
      </c>
      <c r="J107" s="43" t="str">
        <f>IF(I107="A",$K107,IF(I107="B",$K107-SUM(J$8:J106),IF(I107="C",$K107-SUM(J$8:J106),IF(I107="D",$K107-SUM(J$8:J106),IF(I107="E",1-SUM(J$8:J106)," ")))))</f>
        <v xml:space="preserve"> </v>
      </c>
      <c r="K107" s="1">
        <f>IF(C$4=0,0,(SUM(D$8:D107)/C$4))</f>
        <v>0</v>
      </c>
      <c r="L107" s="9" t="str">
        <f t="shared" si="28"/>
        <v xml:space="preserve"> </v>
      </c>
      <c r="M107" s="2" t="str">
        <f>IF(U107=2,K107,IF(W107=2,K107-SUM(M$8:M106),IF(X107=2,K107-SUM(M$8:M106),IF(X106=2,1-SUM(M$8:M106)," "))))</f>
        <v xml:space="preserve"> </v>
      </c>
      <c r="N107" s="1" t="str">
        <f t="shared" si="29"/>
        <v xml:space="preserve"> </v>
      </c>
      <c r="P107" s="3" t="str">
        <f>IF(O107="Plus",$K107,IF(O107="Basis",$K107-SUM(P$8:P106),IF(O107="Breedte",$K107-SUM(P$8:P106),IF(O106="Breedte",1-SUM(P$8:P106)," "))))</f>
        <v xml:space="preserve"> </v>
      </c>
      <c r="Q107" s="57" t="str">
        <f t="shared" si="30"/>
        <v/>
      </c>
      <c r="R107" s="180">
        <f t="shared" si="31"/>
        <v>130</v>
      </c>
      <c r="S107" s="12">
        <f t="shared" si="40"/>
        <v>6</v>
      </c>
      <c r="T107" s="18">
        <f t="shared" si="32"/>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3"/>
        <v>1</v>
      </c>
      <c r="Z107" s="12">
        <f t="shared" si="34"/>
        <v>1</v>
      </c>
      <c r="AA107" s="12">
        <f t="shared" si="35"/>
        <v>1</v>
      </c>
      <c r="AB107" s="12">
        <f t="shared" si="36"/>
        <v>1</v>
      </c>
      <c r="AD107" s="12">
        <f t="shared" si="41"/>
        <v>6</v>
      </c>
      <c r="AE107" s="18">
        <f t="shared" si="37"/>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8"/>
        <v>1</v>
      </c>
      <c r="AK107" s="12">
        <f t="shared" si="42"/>
        <v>1</v>
      </c>
      <c r="AL107" s="12">
        <f t="shared" si="43"/>
        <v>1</v>
      </c>
      <c r="AM107" s="12">
        <f t="shared" si="44"/>
        <v>1</v>
      </c>
    </row>
    <row r="108" spans="1:39" ht="12" customHeight="1" x14ac:dyDescent="0.25">
      <c r="A108" s="5">
        <f t="shared" si="24"/>
        <v>0</v>
      </c>
      <c r="B108" s="5">
        <f t="shared" si="25"/>
        <v>0</v>
      </c>
      <c r="C108" s="14">
        <f t="shared" si="39"/>
        <v>5</v>
      </c>
      <c r="F108" s="242">
        <f>VLOOKUP(C108,Blad1!$A:$F,6,0)</f>
        <v>129</v>
      </c>
      <c r="G108" s="67" t="str">
        <f t="shared" si="26"/>
        <v/>
      </c>
      <c r="H108" s="4" t="str">
        <f>IF(G108="I",$K108,IF(G108="II",$K108-SUM(H$8:H107),IF(G108="III",$K108-SUM(H$8:H107),IF(G108="IV",$K108-SUM(H$8:H107),IF(G108="V",1-SUM(H$8:H107)," ")))))</f>
        <v xml:space="preserve"> </v>
      </c>
      <c r="I108" s="68" t="str">
        <f t="shared" si="27"/>
        <v/>
      </c>
      <c r="J108" s="43" t="str">
        <f>IF(I108="A",$K108,IF(I108="B",$K108-SUM(J$8:J107),IF(I108="C",$K108-SUM(J$8:J107),IF(I108="D",$K108-SUM(J$8:J107),IF(I108="E",1-SUM(J$8:J107)," ")))))</f>
        <v xml:space="preserve"> </v>
      </c>
      <c r="K108" s="1">
        <f>IF(C$4=0,0,(SUM(D$8:D108)/C$4))</f>
        <v>0</v>
      </c>
      <c r="L108" s="9" t="str">
        <f t="shared" si="28"/>
        <v xml:space="preserve"> </v>
      </c>
      <c r="M108" s="2" t="str">
        <f>IF(U108=2,K108,IF(W108=2,K108-SUM(M$8:M107),IF(X108=2,K108-SUM(M$8:M107),IF(X107=2,1-SUM(M$8:M107)," "))))</f>
        <v xml:space="preserve"> </v>
      </c>
      <c r="N108" s="1" t="str">
        <f t="shared" si="29"/>
        <v xml:space="preserve"> </v>
      </c>
      <c r="P108" s="3" t="str">
        <f>IF(O108="Plus",$K108,IF(O108="Basis",$K108-SUM(P$8:P107),IF(O108="Breedte",$K108-SUM(P$8:P107),IF(O107="Breedte",1-SUM(P$8:P107)," "))))</f>
        <v xml:space="preserve"> </v>
      </c>
      <c r="Q108" s="57" t="str">
        <f t="shared" si="30"/>
        <v/>
      </c>
      <c r="R108" s="180">
        <f t="shared" si="31"/>
        <v>129</v>
      </c>
      <c r="S108" s="12">
        <f t="shared" si="40"/>
        <v>5</v>
      </c>
      <c r="T108" s="18">
        <f t="shared" si="32"/>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3"/>
        <v>1</v>
      </c>
      <c r="Z108" s="12">
        <f t="shared" si="34"/>
        <v>1</v>
      </c>
      <c r="AA108" s="12">
        <f t="shared" si="35"/>
        <v>1</v>
      </c>
      <c r="AB108" s="12">
        <f t="shared" si="36"/>
        <v>1</v>
      </c>
      <c r="AD108" s="12">
        <f t="shared" si="41"/>
        <v>5</v>
      </c>
      <c r="AE108" s="18">
        <f t="shared" si="37"/>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8"/>
        <v>1</v>
      </c>
      <c r="AK108" s="12">
        <f t="shared" si="42"/>
        <v>1</v>
      </c>
      <c r="AL108" s="12">
        <f t="shared" si="43"/>
        <v>1</v>
      </c>
      <c r="AM108" s="12">
        <f t="shared" si="44"/>
        <v>1</v>
      </c>
    </row>
    <row r="109" spans="1:39" ht="12" customHeight="1" x14ac:dyDescent="0.25">
      <c r="A109" s="5">
        <f t="shared" si="24"/>
        <v>0</v>
      </c>
      <c r="B109" s="5">
        <f t="shared" si="25"/>
        <v>0</v>
      </c>
      <c r="C109" s="14">
        <f t="shared" si="39"/>
        <v>4</v>
      </c>
      <c r="F109" s="242">
        <f>VLOOKUP(C109,Blad1!$A:$F,6,0)</f>
        <v>128</v>
      </c>
      <c r="G109" s="67" t="str">
        <f t="shared" si="26"/>
        <v/>
      </c>
      <c r="H109" s="4" t="str">
        <f>IF(G109="I",$K109,IF(G109="II",$K109-SUM(H$8:H108),IF(G109="III",$K109-SUM(H$8:H108),IF(G109="IV",$K109-SUM(H$8:H108),IF(G109="V",1-SUM(H$8:H108)," ")))))</f>
        <v xml:space="preserve"> </v>
      </c>
      <c r="I109" s="68" t="str">
        <f t="shared" si="27"/>
        <v/>
      </c>
      <c r="J109" s="43" t="str">
        <f>IF(I109="A",$K109,IF(I109="B",$K109-SUM(J$8:J108),IF(I109="C",$K109-SUM(J$8:J108),IF(I109="D",$K109-SUM(J$8:J108),IF(I109="E",1-SUM(J$8:J108)," ")))))</f>
        <v xml:space="preserve"> </v>
      </c>
      <c r="K109" s="1">
        <f>IF(C$4=0,0,(SUM(D$8:D109)/C$4))</f>
        <v>0</v>
      </c>
      <c r="L109" s="9" t="str">
        <f t="shared" si="28"/>
        <v xml:space="preserve"> </v>
      </c>
      <c r="M109" s="2" t="str">
        <f>IF(U109=2,K109,IF(W109=2,K109-SUM(M$8:M108),IF(X109=2,K109-SUM(M$8:M108),IF(X108=2,1-SUM(M$8:M108)," "))))</f>
        <v xml:space="preserve"> </v>
      </c>
      <c r="N109" s="1" t="str">
        <f t="shared" si="29"/>
        <v xml:space="preserve"> </v>
      </c>
      <c r="P109" s="3" t="str">
        <f>IF(O109="Plus",$K109,IF(O109="Basis",$K109-SUM(P$8:P108),IF(O109="Breedte",$K109-SUM(P$8:P108),IF(O108="Breedte",1-SUM(P$8:P108)," "))))</f>
        <v xml:space="preserve"> </v>
      </c>
      <c r="Q109" s="57" t="str">
        <f t="shared" si="30"/>
        <v/>
      </c>
      <c r="R109" s="180">
        <f t="shared" si="31"/>
        <v>128</v>
      </c>
      <c r="S109" s="12">
        <f t="shared" si="40"/>
        <v>4</v>
      </c>
      <c r="T109" s="18">
        <f t="shared" si="32"/>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3"/>
        <v>1</v>
      </c>
      <c r="Z109" s="12">
        <f t="shared" si="34"/>
        <v>1</v>
      </c>
      <c r="AA109" s="12">
        <f t="shared" si="35"/>
        <v>1</v>
      </c>
      <c r="AB109" s="12">
        <f t="shared" si="36"/>
        <v>1</v>
      </c>
      <c r="AD109" s="12">
        <f t="shared" si="41"/>
        <v>4</v>
      </c>
      <c r="AE109" s="18">
        <f t="shared" si="37"/>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8"/>
        <v>1</v>
      </c>
      <c r="AK109" s="12">
        <f t="shared" si="42"/>
        <v>1</v>
      </c>
      <c r="AL109" s="12">
        <f t="shared" si="43"/>
        <v>1</v>
      </c>
      <c r="AM109" s="12">
        <f t="shared" si="44"/>
        <v>1</v>
      </c>
    </row>
    <row r="110" spans="1:39" ht="12" customHeight="1" x14ac:dyDescent="0.25">
      <c r="A110" s="5">
        <f t="shared" si="24"/>
        <v>0</v>
      </c>
      <c r="B110" s="5">
        <f t="shared" si="25"/>
        <v>0</v>
      </c>
      <c r="C110" s="14">
        <f t="shared" si="39"/>
        <v>3</v>
      </c>
      <c r="F110" s="242">
        <f>VLOOKUP(C110,Blad1!$A:$F,6,0)</f>
        <v>127</v>
      </c>
      <c r="G110" s="67" t="str">
        <f t="shared" si="26"/>
        <v/>
      </c>
      <c r="H110" s="4" t="str">
        <f>IF(G110="I",$K110,IF(G110="II",$K110-SUM(H$8:H109),IF(G110="III",$K110-SUM(H$8:H109),IF(G110="IV",$K110-SUM(H$8:H109),IF(G110="V",1-SUM(H$8:H109)," ")))))</f>
        <v xml:space="preserve"> </v>
      </c>
      <c r="I110" s="68" t="str">
        <f t="shared" si="27"/>
        <v/>
      </c>
      <c r="J110" s="43" t="str">
        <f>IF(I110="A",$K110,IF(I110="B",$K110-SUM(J$8:J109),IF(I110="C",$K110-SUM(J$8:J109),IF(I110="D",$K110-SUM(J$8:J109),IF(I110="E",1-SUM(J$8:J109)," ")))))</f>
        <v xml:space="preserve"> </v>
      </c>
      <c r="K110" s="1">
        <f>IF(C$4=0,0,(SUM(D$8:D110)/C$4))</f>
        <v>0</v>
      </c>
      <c r="L110" s="9" t="str">
        <f t="shared" si="28"/>
        <v xml:space="preserve"> </v>
      </c>
      <c r="M110" s="2" t="str">
        <f>IF(U110=2,K110,IF(W110=2,K110-SUM(M$8:M109),IF(X110=2,K110-SUM(M$8:M109),IF(X109=2,1-SUM(M$8:M109)," "))))</f>
        <v xml:space="preserve"> </v>
      </c>
      <c r="N110" s="1" t="str">
        <f t="shared" si="29"/>
        <v xml:space="preserve"> </v>
      </c>
      <c r="P110" s="3" t="str">
        <f>IF(O110="Plus",$K110,IF(O110="Basis",$K110-SUM(P$8:P109),IF(O110="Breedte",$K110-SUM(P$8:P109),IF(O109="Breedte",1-SUM(P$8:P109)," "))))</f>
        <v xml:space="preserve"> </v>
      </c>
      <c r="Q110" s="57" t="str">
        <f t="shared" si="30"/>
        <v/>
      </c>
      <c r="R110" s="180">
        <f t="shared" si="31"/>
        <v>127</v>
      </c>
      <c r="S110" s="12">
        <f t="shared" si="40"/>
        <v>3</v>
      </c>
      <c r="T110" s="18">
        <f t="shared" si="32"/>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3"/>
        <v>1</v>
      </c>
      <c r="Z110" s="12">
        <f t="shared" si="34"/>
        <v>1</v>
      </c>
      <c r="AA110" s="12">
        <f t="shared" si="35"/>
        <v>1</v>
      </c>
      <c r="AB110" s="12">
        <f t="shared" si="36"/>
        <v>1</v>
      </c>
      <c r="AD110" s="12">
        <f t="shared" si="41"/>
        <v>3</v>
      </c>
      <c r="AE110" s="18">
        <f t="shared" si="37"/>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8"/>
        <v>1</v>
      </c>
      <c r="AK110" s="12">
        <f t="shared" si="42"/>
        <v>1</v>
      </c>
      <c r="AL110" s="12">
        <f t="shared" si="43"/>
        <v>1</v>
      </c>
      <c r="AM110" s="12">
        <f t="shared" si="44"/>
        <v>1</v>
      </c>
    </row>
    <row r="111" spans="1:39" ht="12" customHeight="1" x14ac:dyDescent="0.25">
      <c r="A111" s="5">
        <f t="shared" si="24"/>
        <v>0</v>
      </c>
      <c r="B111" s="5">
        <f t="shared" si="25"/>
        <v>0</v>
      </c>
      <c r="C111" s="14">
        <f t="shared" si="39"/>
        <v>2</v>
      </c>
      <c r="F111" s="242">
        <f>VLOOKUP(C111,Blad1!$A:$F,6,0)</f>
        <v>126</v>
      </c>
      <c r="G111" s="67" t="str">
        <f t="shared" si="26"/>
        <v/>
      </c>
      <c r="H111" s="4" t="str">
        <f>IF(G111="I",$K111,IF(G111="II",$K111-SUM(H$8:H110),IF(G111="III",$K111-SUM(H$8:H110),IF(G111="IV",$K111-SUM(H$8:H110),IF(G111="V",1-SUM(H$8:H110)," ")))))</f>
        <v xml:space="preserve"> </v>
      </c>
      <c r="I111" s="68" t="str">
        <f t="shared" si="27"/>
        <v/>
      </c>
      <c r="J111" s="43" t="str">
        <f>IF(I111="A",$K111,IF(I111="B",$K111-SUM(J$8:J110),IF(I111="C",$K111-SUM(J$8:J110),IF(I111="D",$K111-SUM(J$8:J110),IF(I111="E",1-SUM(J$8:J110)," ")))))</f>
        <v xml:space="preserve"> </v>
      </c>
      <c r="K111" s="1">
        <f>IF(C$4=0,0,(SUM(D$8:D111)/C$4))</f>
        <v>0</v>
      </c>
      <c r="L111" s="9" t="str">
        <f t="shared" si="28"/>
        <v xml:space="preserve"> </v>
      </c>
      <c r="M111" s="2" t="str">
        <f>IF(U111=2,K111,IF(W111=2,K111-SUM(M$8:M110),IF(X111=2,K111-SUM(M$8:M110),IF(X110=2,1-SUM(M$8:M110)," "))))</f>
        <v xml:space="preserve"> </v>
      </c>
      <c r="N111" s="1" t="str">
        <f t="shared" si="29"/>
        <v xml:space="preserve"> </v>
      </c>
      <c r="P111" s="3" t="str">
        <f>IF(O111="Plus",$K111,IF(O111="Basis",$K111-SUM(P$8:P110),IF(O111="Breedte",$K111-SUM(P$8:P110),IF(O110="Breedte",1-SUM(P$8:P110)," "))))</f>
        <v xml:space="preserve"> </v>
      </c>
      <c r="Q111" s="57" t="str">
        <f t="shared" si="30"/>
        <v/>
      </c>
      <c r="R111" s="180">
        <f t="shared" si="31"/>
        <v>126</v>
      </c>
      <c r="S111" s="12">
        <f t="shared" si="40"/>
        <v>2</v>
      </c>
      <c r="T111" s="18">
        <f t="shared" si="32"/>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3"/>
        <v>1</v>
      </c>
      <c r="Z111" s="12">
        <f t="shared" si="34"/>
        <v>1</v>
      </c>
      <c r="AA111" s="12">
        <f t="shared" si="35"/>
        <v>1</v>
      </c>
      <c r="AB111" s="12">
        <f t="shared" si="36"/>
        <v>1</v>
      </c>
      <c r="AD111" s="12">
        <f t="shared" si="41"/>
        <v>2</v>
      </c>
      <c r="AE111" s="18">
        <f t="shared" si="37"/>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8"/>
        <v>1</v>
      </c>
      <c r="AK111" s="12">
        <f t="shared" si="42"/>
        <v>1</v>
      </c>
      <c r="AL111" s="12">
        <f t="shared" si="43"/>
        <v>1</v>
      </c>
      <c r="AM111" s="12">
        <f t="shared" si="44"/>
        <v>1</v>
      </c>
    </row>
    <row r="112" spans="1:39" ht="12" customHeight="1" x14ac:dyDescent="0.25">
      <c r="A112" s="5">
        <f t="shared" si="24"/>
        <v>0</v>
      </c>
      <c r="B112" s="5">
        <f t="shared" si="25"/>
        <v>0</v>
      </c>
      <c r="C112" s="14">
        <f t="shared" si="39"/>
        <v>1</v>
      </c>
      <c r="F112" s="242">
        <f>VLOOKUP(C112,Blad1!$A:$F,6,0)</f>
        <v>125</v>
      </c>
      <c r="G112" s="67" t="str">
        <f t="shared" si="26"/>
        <v/>
      </c>
      <c r="H112" s="4" t="str">
        <f>IF(G112="I",$K112,IF(G112="II",$K112-SUM(H$8:H111),IF(G112="III",$K112-SUM(H$8:H111),IF(G112="IV",$K112-SUM(H$8:H111),IF(G112="V",1-SUM(H$8:H111)," ")))))</f>
        <v xml:space="preserve"> </v>
      </c>
      <c r="I112" s="68" t="str">
        <f t="shared" si="27"/>
        <v/>
      </c>
      <c r="J112" s="43" t="str">
        <f>IF(I112="A",$K112,IF(I112="B",$K112-SUM(J$8:J111),IF(I112="C",$K112-SUM(J$8:J111),IF(I112="D",$K112-SUM(J$8:J111),IF(I112="E",1-SUM(J$8:J111)," ")))))</f>
        <v xml:space="preserve"> </v>
      </c>
      <c r="K112" s="1">
        <f>IF(C$4=0,0,(SUM(D$8:D112)/C$4))</f>
        <v>0</v>
      </c>
      <c r="L112" s="9" t="str">
        <f t="shared" si="28"/>
        <v xml:space="preserve"> </v>
      </c>
      <c r="M112" s="2" t="str">
        <f>IF(U112=2,K112,IF(W112=2,K112-SUM(M$8:M111),IF(X112=2,K112-SUM(M$8:M111),IF(X111=2,1-SUM(M$8:M111)," "))))</f>
        <v xml:space="preserve"> </v>
      </c>
      <c r="N112" s="1" t="str">
        <f t="shared" si="29"/>
        <v xml:space="preserve"> </v>
      </c>
      <c r="P112" s="3" t="str">
        <f>IF(O112="Plus",$K112,IF(O112="Basis",$K112-SUM(P$8:P111),IF(O112="Breedte",$K112-SUM(P$8:P111),IF(O111="Breedte",1-SUM(P$8:P111)," "))))</f>
        <v xml:space="preserve"> </v>
      </c>
      <c r="Q112" s="57" t="str">
        <f t="shared" si="30"/>
        <v/>
      </c>
      <c r="R112" s="180">
        <f t="shared" si="31"/>
        <v>125</v>
      </c>
      <c r="S112" s="12">
        <f t="shared" si="40"/>
        <v>1</v>
      </c>
      <c r="T112" s="18">
        <f t="shared" si="32"/>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3"/>
        <v>1</v>
      </c>
      <c r="Z112" s="12">
        <f t="shared" si="34"/>
        <v>1</v>
      </c>
      <c r="AA112" s="12">
        <f t="shared" si="35"/>
        <v>1</v>
      </c>
      <c r="AB112" s="12">
        <f t="shared" si="36"/>
        <v>1</v>
      </c>
      <c r="AD112" s="12">
        <f t="shared" si="41"/>
        <v>1</v>
      </c>
      <c r="AE112" s="18">
        <f t="shared" si="37"/>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8"/>
        <v>1</v>
      </c>
      <c r="AK112" s="12">
        <f t="shared" si="42"/>
        <v>1</v>
      </c>
      <c r="AL112" s="12">
        <f t="shared" si="43"/>
        <v>1</v>
      </c>
      <c r="AM112" s="12">
        <f t="shared" si="44"/>
        <v>1</v>
      </c>
    </row>
    <row r="113" spans="1:39" ht="12" customHeight="1" x14ac:dyDescent="0.25">
      <c r="A113" s="5">
        <f t="shared" si="24"/>
        <v>10</v>
      </c>
      <c r="B113" s="5">
        <f t="shared" si="25"/>
        <v>20</v>
      </c>
      <c r="C113" s="14">
        <f t="shared" si="39"/>
        <v>0</v>
      </c>
      <c r="F113" s="242">
        <f>VLOOKUP(C113,Blad1!$A:$F,6,0)</f>
        <v>124</v>
      </c>
      <c r="G113" s="67" t="str">
        <f t="shared" si="26"/>
        <v>V</v>
      </c>
      <c r="H113" s="4">
        <f>IF(G113="I",$K113,IF(G113="II",$K113-SUM(H$8:H112),IF(G113="III",$K113-SUM(H$8:H112),IF(G113="IV",$K113-SUM(H$8:H112),IF(G113="V",1-SUM(H$8:H112)," ")))))</f>
        <v>1</v>
      </c>
      <c r="I113" s="68" t="str">
        <f t="shared" si="27"/>
        <v>E</v>
      </c>
      <c r="J113" s="43">
        <f>IF(I113="A",$K113,IF(I113="B",$K113-SUM(J$8:J112),IF(I113="C",$K113-SUM(J$8:J112),IF(I113="D",$K113-SUM(J$8:J112),IF(I113="E",1-SUM(J$8:J112)," ")))))</f>
        <v>1</v>
      </c>
      <c r="K113" s="1">
        <f>IF(C$4=0,0,(SUM(D$8:D113)/C$4))</f>
        <v>0</v>
      </c>
      <c r="L113" s="9" t="str">
        <f t="shared" si="28"/>
        <v xml:space="preserve"> </v>
      </c>
      <c r="M113" s="2" t="str">
        <f>IF(U113=2,K113,IF(W113=2,K113-SUM(M$8:M112),IF(X113=2,K113-SUM(M$8:M112),IF(X112=2,1-SUM(M$8:M112)," "))))</f>
        <v xml:space="preserve"> </v>
      </c>
      <c r="N113" s="1" t="str">
        <f t="shared" si="29"/>
        <v xml:space="preserve"> </v>
      </c>
      <c r="P113" s="3" t="str">
        <f>IF(O113="Plus",$K113,IF(O113="Basis",$K113-SUM(P$8:P112),IF(O113="Breedte",$K113-SUM(P$8:P112),IF(O112="Breedte",1-SUM(P$8:P112)," "))))</f>
        <v xml:space="preserve"> </v>
      </c>
      <c r="Q113" s="57" t="str">
        <f t="shared" si="30"/>
        <v/>
      </c>
      <c r="R113" s="180">
        <f t="shared" si="31"/>
        <v>124</v>
      </c>
      <c r="S113" s="12">
        <f t="shared" si="40"/>
        <v>0</v>
      </c>
      <c r="T113" s="18">
        <f t="shared" si="32"/>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3"/>
        <v>1</v>
      </c>
      <c r="Z113" s="12">
        <f t="shared" si="34"/>
        <v>1</v>
      </c>
      <c r="AA113" s="12">
        <f t="shared" si="35"/>
        <v>1</v>
      </c>
      <c r="AB113" s="12">
        <f t="shared" si="36"/>
        <v>1</v>
      </c>
      <c r="AD113" s="12">
        <f t="shared" si="41"/>
        <v>0</v>
      </c>
      <c r="AE113" s="18">
        <f t="shared" si="37"/>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8"/>
        <v>1</v>
      </c>
      <c r="AK113" s="12">
        <f t="shared" si="42"/>
        <v>1</v>
      </c>
      <c r="AL113" s="12">
        <f t="shared" si="43"/>
        <v>1</v>
      </c>
      <c r="AM113" s="12">
        <f t="shared" si="44"/>
        <v>1</v>
      </c>
    </row>
    <row r="114" spans="1:39" ht="12" customHeight="1" x14ac:dyDescent="0.25">
      <c r="A114" s="5">
        <f t="shared" si="24"/>
        <v>0</v>
      </c>
      <c r="B114" s="5">
        <f t="shared" si="25"/>
        <v>0</v>
      </c>
      <c r="C114" s="14">
        <f t="shared" si="39"/>
        <v>-1</v>
      </c>
      <c r="F114" s="242" t="e">
        <f>VLOOKUP(C114,Blad1!$A:$F,6,0)</f>
        <v>#N/A</v>
      </c>
      <c r="G114" s="67" t="str">
        <f t="shared" si="26"/>
        <v/>
      </c>
      <c r="H114" s="4" t="str">
        <f>IF(G114="I",$K114,IF(G114="II",$K114-SUM(H$8:H113),IF(G114="III",$K114-SUM(H$8:H113),IF(G114="IV",$K114-SUM(H$8:H113),IF(G114="V",1-SUM(H$8:H113)," ")))))</f>
        <v xml:space="preserve"> </v>
      </c>
      <c r="I114" s="68" t="str">
        <f t="shared" si="27"/>
        <v/>
      </c>
      <c r="J114" s="43" t="str">
        <f>IF(I114="A",$K114,IF(I114="B",$K114-SUM(J$8:J113),IF(I114="C",$K114-SUM(J$8:J113),IF(I114="D",$K114-SUM(J$8:J113),IF(I114="E",1-SUM(J$8:J113)," ")))))</f>
        <v xml:space="preserve"> </v>
      </c>
      <c r="K114" s="1">
        <f>IF(C$4=0,0,(SUM(D$8:D114)/C$4))</f>
        <v>0</v>
      </c>
      <c r="L114" s="9" t="str">
        <f t="shared" si="28"/>
        <v xml:space="preserve"> </v>
      </c>
      <c r="M114" s="2" t="str">
        <f>IF(U114=2,K114,IF(W114=2,K114-SUM(M$8:M113),IF(X114=2,K114-SUM(M$8:M113),IF(X113=2,1-SUM(M$8:M113)," "))))</f>
        <v xml:space="preserve"> </v>
      </c>
      <c r="N114" s="1" t="str">
        <f t="shared" si="29"/>
        <v xml:space="preserve"> </v>
      </c>
      <c r="P114" s="3" t="str">
        <f>IF(O114="Plus",$K114,IF(O114="Basis",$K114-SUM(P$8:P113),IF(O114="Breedte",$K114-SUM(P$8:P113),IF(O113="Breedte",1-SUM(P$8:P113)," "))))</f>
        <v xml:space="preserve"> </v>
      </c>
      <c r="Q114" s="57" t="str">
        <f t="shared" si="30"/>
        <v/>
      </c>
      <c r="R114" s="180" t="e">
        <f t="shared" si="31"/>
        <v>#N/A</v>
      </c>
      <c r="S114" s="12">
        <f t="shared" si="40"/>
        <v>-1</v>
      </c>
      <c r="T114" s="18">
        <f t="shared" si="32"/>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3"/>
        <v>1</v>
      </c>
      <c r="Z114" s="12">
        <f t="shared" si="34"/>
        <v>1</v>
      </c>
      <c r="AA114" s="12">
        <f t="shared" si="35"/>
        <v>1</v>
      </c>
      <c r="AB114" s="12">
        <f t="shared" si="36"/>
        <v>1</v>
      </c>
      <c r="AD114" s="12">
        <f t="shared" si="41"/>
        <v>-1</v>
      </c>
      <c r="AE114" s="18">
        <f t="shared" si="37"/>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8"/>
        <v>1</v>
      </c>
      <c r="AK114" s="12">
        <f t="shared" si="42"/>
        <v>1</v>
      </c>
      <c r="AL114" s="12">
        <f t="shared" si="43"/>
        <v>1</v>
      </c>
      <c r="AM114" s="12">
        <f t="shared" si="44"/>
        <v>1</v>
      </c>
    </row>
    <row r="115" spans="1:39" ht="12" customHeight="1" x14ac:dyDescent="0.25">
      <c r="A115" s="5">
        <f t="shared" si="24"/>
        <v>0</v>
      </c>
      <c r="B115" s="5">
        <f t="shared" si="25"/>
        <v>0</v>
      </c>
      <c r="C115" s="14">
        <f t="shared" si="39"/>
        <v>-2</v>
      </c>
      <c r="F115" s="242" t="e">
        <f>VLOOKUP(C115,Blad1!$A:$F,6,0)</f>
        <v>#N/A</v>
      </c>
      <c r="G115" s="67" t="str">
        <f t="shared" si="26"/>
        <v/>
      </c>
      <c r="H115" s="4" t="str">
        <f>IF(G115="I",$K115,IF(G115="II",$K115-SUM(H$8:H114),IF(G115="III",$K115-SUM(H$8:H114),IF(G115="IV",$K115-SUM(H$8:H114),IF(G115="V",1-SUM(H$8:H114)," ")))))</f>
        <v xml:space="preserve"> </v>
      </c>
      <c r="I115" s="68" t="str">
        <f t="shared" si="27"/>
        <v/>
      </c>
      <c r="J115" s="43" t="str">
        <f>IF(I115="A",$K115,IF(I115="B",$K115-SUM(J$8:J114),IF(I115="C",$K115-SUM(J$8:J114),IF(I115="D",$K115-SUM(J$8:J114),IF(I115="E",1-SUM(J$8:J114)," ")))))</f>
        <v xml:space="preserve"> </v>
      </c>
      <c r="K115" s="1">
        <f>IF(C$4=0,0,(SUM(D$8:D115)/C$4))</f>
        <v>0</v>
      </c>
      <c r="L115" s="9" t="str">
        <f t="shared" si="28"/>
        <v xml:space="preserve"> </v>
      </c>
      <c r="M115" s="2" t="str">
        <f>IF(U115=2,K115,IF(W115=2,K115-SUM(M$8:M114),IF(X115=2,K115-SUM(M$8:M114),IF(X114=2,1-SUM(M$8:M114)," "))))</f>
        <v xml:space="preserve"> </v>
      </c>
      <c r="N115" s="1" t="str">
        <f t="shared" si="29"/>
        <v xml:space="preserve"> </v>
      </c>
      <c r="P115" s="3" t="str">
        <f>IF(O115="Plus",$K115,IF(O115="Basis",$K115-SUM(P$8:P114),IF(O115="Breedte",$K115-SUM(P$8:P114),IF(O114="Breedte",1-SUM(P$8:P114)," "))))</f>
        <v xml:space="preserve"> </v>
      </c>
      <c r="Q115" s="57" t="str">
        <f t="shared" si="30"/>
        <v/>
      </c>
      <c r="R115" s="180" t="e">
        <f t="shared" si="31"/>
        <v>#N/A</v>
      </c>
      <c r="S115" s="12">
        <f t="shared" si="40"/>
        <v>-2</v>
      </c>
      <c r="T115" s="18">
        <f t="shared" si="32"/>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3"/>
        <v>1</v>
      </c>
      <c r="Z115" s="12">
        <f t="shared" si="34"/>
        <v>1</v>
      </c>
      <c r="AA115" s="12">
        <f t="shared" si="35"/>
        <v>1</v>
      </c>
      <c r="AB115" s="12">
        <f t="shared" si="36"/>
        <v>1</v>
      </c>
      <c r="AD115" s="12">
        <f t="shared" si="41"/>
        <v>-2</v>
      </c>
      <c r="AE115" s="18">
        <f t="shared" si="37"/>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8"/>
        <v>1</v>
      </c>
      <c r="AK115" s="12">
        <f t="shared" si="42"/>
        <v>1</v>
      </c>
      <c r="AL115" s="12">
        <f t="shared" si="43"/>
        <v>1</v>
      </c>
      <c r="AM115" s="12">
        <f t="shared" si="44"/>
        <v>1</v>
      </c>
    </row>
    <row r="116" spans="1:39" ht="12" customHeight="1" x14ac:dyDescent="0.25">
      <c r="A116" s="5">
        <f t="shared" si="24"/>
        <v>0</v>
      </c>
      <c r="B116" s="5">
        <f t="shared" si="25"/>
        <v>0</v>
      </c>
      <c r="C116" s="14">
        <f t="shared" si="39"/>
        <v>-3</v>
      </c>
      <c r="F116" s="242" t="e">
        <f>VLOOKUP(C116,Blad1!$A:$F,6,0)</f>
        <v>#N/A</v>
      </c>
      <c r="G116" s="67" t="str">
        <f t="shared" si="26"/>
        <v/>
      </c>
      <c r="H116" s="4" t="str">
        <f>IF(G116="I",$K116,IF(G116="II",$K116-SUM(H$8:H115),IF(G116="III",$K116-SUM(H$8:H115),IF(G116="IV",$K116-SUM(H$8:H115),IF(G116="V",1-SUM(H$8:H115)," ")))))</f>
        <v xml:space="preserve"> </v>
      </c>
      <c r="I116" s="68" t="str">
        <f t="shared" si="27"/>
        <v/>
      </c>
      <c r="J116" s="43" t="str">
        <f>IF(I116="A",$K116,IF(I116="B",$K116-SUM(J$8:J115),IF(I116="C",$K116-SUM(J$8:J115),IF(I116="D",$K116-SUM(J$8:J115),IF(I116="E",1-SUM(J$8:J115)," ")))))</f>
        <v xml:space="preserve"> </v>
      </c>
      <c r="K116" s="1">
        <f>IF(C$4=0,0,(SUM(D$8:D116)/C$4))</f>
        <v>0</v>
      </c>
      <c r="L116" s="9" t="str">
        <f t="shared" si="28"/>
        <v xml:space="preserve"> </v>
      </c>
      <c r="M116" s="2" t="str">
        <f>IF(U116=2,K116,IF(W116=2,K116-SUM(M$8:M115),IF(X116=2,K116-SUM(M$8:M115),IF(X115=2,1-SUM(M$8:M115)," "))))</f>
        <v xml:space="preserve"> </v>
      </c>
      <c r="N116" s="1" t="str">
        <f t="shared" si="29"/>
        <v xml:space="preserve"> </v>
      </c>
      <c r="P116" s="3" t="str">
        <f>IF(O116="Plus",$K116,IF(O116="Basis",$K116-SUM(P$8:P115),IF(O116="Breedte",$K116-SUM(P$8:P115),IF(O115="Breedte",1-SUM(P$8:P115)," "))))</f>
        <v xml:space="preserve"> </v>
      </c>
      <c r="Q116" s="57" t="str">
        <f t="shared" si="30"/>
        <v/>
      </c>
      <c r="R116" s="180" t="e">
        <f t="shared" si="31"/>
        <v>#N/A</v>
      </c>
      <c r="S116" s="12">
        <f t="shared" si="40"/>
        <v>-3</v>
      </c>
      <c r="T116" s="18">
        <f t="shared" si="32"/>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3"/>
        <v>1</v>
      </c>
      <c r="Z116" s="12">
        <f t="shared" si="34"/>
        <v>1</v>
      </c>
      <c r="AA116" s="12">
        <f t="shared" si="35"/>
        <v>1</v>
      </c>
      <c r="AB116" s="12">
        <f t="shared" si="36"/>
        <v>1</v>
      </c>
      <c r="AD116" s="12">
        <f t="shared" si="41"/>
        <v>-3</v>
      </c>
      <c r="AE116" s="18">
        <f t="shared" si="37"/>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8"/>
        <v>1</v>
      </c>
      <c r="AK116" s="12">
        <f t="shared" si="42"/>
        <v>1</v>
      </c>
      <c r="AL116" s="12">
        <f t="shared" si="43"/>
        <v>1</v>
      </c>
      <c r="AM116" s="12">
        <f t="shared" si="44"/>
        <v>1</v>
      </c>
    </row>
    <row r="117" spans="1:39" ht="12" customHeight="1" x14ac:dyDescent="0.25">
      <c r="A117" s="5">
        <f t="shared" si="24"/>
        <v>0</v>
      </c>
      <c r="B117" s="5">
        <f t="shared" si="25"/>
        <v>0</v>
      </c>
      <c r="C117" s="14">
        <f t="shared" si="39"/>
        <v>-4</v>
      </c>
      <c r="F117" s="242" t="e">
        <f>VLOOKUP(C117,Blad1!$A:$F,6,0)</f>
        <v>#N/A</v>
      </c>
      <c r="G117" s="67" t="str">
        <f t="shared" si="26"/>
        <v/>
      </c>
      <c r="H117" s="4" t="str">
        <f>IF(G117="I",$K117,IF(G117="II",$K117-SUM(H$8:H116),IF(G117="III",$K117-SUM(H$8:H116),IF(G117="IV",$K117-SUM(H$8:H116),IF(G117="V",1-SUM(H$8:H116)," ")))))</f>
        <v xml:space="preserve"> </v>
      </c>
      <c r="I117" s="68" t="str">
        <f t="shared" si="27"/>
        <v/>
      </c>
      <c r="J117" s="43" t="str">
        <f>IF(I117="A",$K117,IF(I117="B",$K117-SUM(J$8:J116),IF(I117="C",$K117-SUM(J$8:J116),IF(I117="D",$K117-SUM(J$8:J116),IF(I117="E",1-SUM(J$8:J116)," ")))))</f>
        <v xml:space="preserve"> </v>
      </c>
      <c r="K117" s="1">
        <f>IF(C$4=0,0,(SUM(D$8:D117)/C$4))</f>
        <v>0</v>
      </c>
      <c r="L117" s="9" t="str">
        <f t="shared" si="28"/>
        <v xml:space="preserve"> </v>
      </c>
      <c r="M117" s="2" t="str">
        <f>IF(U117=2,K117,IF(W117=2,K117-SUM(M$8:M116),IF(X117=2,K117-SUM(M$8:M116),IF(X116=2,1-SUM(M$8:M116)," "))))</f>
        <v xml:space="preserve"> </v>
      </c>
      <c r="N117" s="1" t="str">
        <f t="shared" si="29"/>
        <v xml:space="preserve"> </v>
      </c>
      <c r="P117" s="3" t="str">
        <f>IF(O117="Plus",$K117,IF(O117="Basis",$K117-SUM(P$8:P116),IF(O117="Breedte",$K117-SUM(P$8:P116),IF(O116="Breedte",1-SUM(P$8:P116)," "))))</f>
        <v xml:space="preserve"> </v>
      </c>
      <c r="Q117" s="57" t="str">
        <f t="shared" si="30"/>
        <v/>
      </c>
      <c r="R117" s="180" t="e">
        <f t="shared" si="31"/>
        <v>#N/A</v>
      </c>
      <c r="S117" s="12">
        <f t="shared" si="40"/>
        <v>-4</v>
      </c>
      <c r="T117" s="18">
        <f t="shared" si="32"/>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3"/>
        <v>1</v>
      </c>
      <c r="Z117" s="12">
        <f t="shared" si="34"/>
        <v>1</v>
      </c>
      <c r="AA117" s="12">
        <f t="shared" si="35"/>
        <v>1</v>
      </c>
      <c r="AB117" s="12">
        <f t="shared" si="36"/>
        <v>1</v>
      </c>
      <c r="AD117" s="12">
        <f t="shared" si="41"/>
        <v>-4</v>
      </c>
      <c r="AE117" s="18">
        <f t="shared" si="37"/>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8"/>
        <v>1</v>
      </c>
      <c r="AK117" s="12">
        <f t="shared" si="42"/>
        <v>1</v>
      </c>
      <c r="AL117" s="12">
        <f t="shared" si="43"/>
        <v>1</v>
      </c>
      <c r="AM117" s="12">
        <f t="shared" si="44"/>
        <v>1</v>
      </c>
    </row>
    <row r="118" spans="1:39" ht="12" customHeight="1" x14ac:dyDescent="0.25">
      <c r="A118" s="5">
        <f t="shared" si="24"/>
        <v>0</v>
      </c>
      <c r="B118" s="5">
        <f t="shared" si="25"/>
        <v>0</v>
      </c>
      <c r="C118" s="14">
        <f t="shared" si="39"/>
        <v>-5</v>
      </c>
      <c r="F118" s="242" t="e">
        <f>VLOOKUP(C118,Blad1!$A:$F,6,0)</f>
        <v>#N/A</v>
      </c>
      <c r="G118" s="67" t="str">
        <f t="shared" si="26"/>
        <v/>
      </c>
      <c r="H118" s="4" t="str">
        <f>IF(G118="I",$K118,IF(G118="II",$K118-SUM(H$8:H117),IF(G118="III",$K118-SUM(H$8:H117),IF(G118="IV",$K118-SUM(H$8:H117),IF(G118="V",1-SUM(H$8:H117)," ")))))</f>
        <v xml:space="preserve"> </v>
      </c>
      <c r="I118" s="68" t="str">
        <f t="shared" si="27"/>
        <v/>
      </c>
      <c r="J118" s="43" t="str">
        <f>IF(I118="A",$K118,IF(I118="B",$K118-SUM(J$8:J117),IF(I118="C",$K118-SUM(J$8:J117),IF(I118="D",$K118-SUM(J$8:J117),IF(I118="E",1-SUM(J$8:J117)," ")))))</f>
        <v xml:space="preserve"> </v>
      </c>
      <c r="K118" s="1">
        <f>IF(C$4=0,0,(SUM(D$8:D118)/C$4))</f>
        <v>0</v>
      </c>
      <c r="L118" s="9" t="str">
        <f t="shared" si="28"/>
        <v xml:space="preserve"> </v>
      </c>
      <c r="M118" s="2" t="str">
        <f>IF(U118=2,K118,IF(W118=2,K118-SUM(M$8:M117),IF(X118=2,K118-SUM(M$8:M117),IF(X117=2,1-SUM(M$8:M117)," "))))</f>
        <v xml:space="preserve"> </v>
      </c>
      <c r="N118" s="1" t="str">
        <f t="shared" si="29"/>
        <v xml:space="preserve"> </v>
      </c>
      <c r="P118" s="3" t="str">
        <f>IF(O118="Plus",$K118,IF(O118="Basis",$K118-SUM(P$8:P117),IF(O118="Breedte",$K118-SUM(P$8:P117),IF(O117="Breedte",1-SUM(P$8:P117)," "))))</f>
        <v xml:space="preserve"> </v>
      </c>
      <c r="Q118" s="57" t="str">
        <f t="shared" si="30"/>
        <v/>
      </c>
      <c r="R118" s="180" t="e">
        <f t="shared" si="31"/>
        <v>#N/A</v>
      </c>
      <c r="S118" s="12">
        <f t="shared" si="40"/>
        <v>-5</v>
      </c>
      <c r="T118" s="18">
        <f t="shared" si="32"/>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3"/>
        <v>1</v>
      </c>
      <c r="Z118" s="12">
        <f t="shared" si="34"/>
        <v>1</v>
      </c>
      <c r="AA118" s="12">
        <f t="shared" si="35"/>
        <v>1</v>
      </c>
      <c r="AB118" s="12">
        <f t="shared" si="36"/>
        <v>1</v>
      </c>
      <c r="AD118" s="12">
        <f t="shared" si="41"/>
        <v>-5</v>
      </c>
      <c r="AE118" s="18">
        <f t="shared" si="37"/>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8"/>
        <v>1</v>
      </c>
      <c r="AK118" s="12">
        <f t="shared" si="42"/>
        <v>1</v>
      </c>
      <c r="AL118" s="12">
        <f t="shared" si="43"/>
        <v>1</v>
      </c>
      <c r="AM118" s="12">
        <f t="shared" si="44"/>
        <v>1</v>
      </c>
    </row>
    <row r="119" spans="1:39" ht="12" customHeight="1" x14ac:dyDescent="0.25">
      <c r="A119" s="5">
        <f t="shared" si="24"/>
        <v>0</v>
      </c>
      <c r="B119" s="5">
        <f t="shared" si="25"/>
        <v>0</v>
      </c>
      <c r="C119" s="14">
        <f t="shared" si="39"/>
        <v>-6</v>
      </c>
      <c r="F119" s="242" t="e">
        <f>VLOOKUP(C119,Blad1!$A:$F,6,0)</f>
        <v>#N/A</v>
      </c>
      <c r="G119" s="67" t="str">
        <f t="shared" si="26"/>
        <v/>
      </c>
      <c r="H119" s="4" t="str">
        <f>IF(G119="I",$K119,IF(G119="II",$K119-SUM(H$8:H118),IF(G119="III",$K119-SUM(H$8:H118),IF(G119="IV",$K119-SUM(H$8:H118),IF(G119="V",1-SUM(H$8:H118)," ")))))</f>
        <v xml:space="preserve"> </v>
      </c>
      <c r="I119" s="68" t="str">
        <f t="shared" si="27"/>
        <v/>
      </c>
      <c r="J119" s="43" t="str">
        <f>IF(I119="A",$K119,IF(I119="B",$K119-SUM(J$8:J118),IF(I119="C",$K119-SUM(J$8:J118),IF(I119="D",$K119-SUM(J$8:J118),IF(I119="E",1-SUM(J$8:J118)," ")))))</f>
        <v xml:space="preserve"> </v>
      </c>
      <c r="K119" s="1">
        <f>IF(C$4=0,0,(SUM(D$8:D119)/C$4))</f>
        <v>0</v>
      </c>
      <c r="L119" s="9" t="str">
        <f t="shared" si="28"/>
        <v xml:space="preserve"> </v>
      </c>
      <c r="M119" s="2" t="str">
        <f>IF(U119=2,K119,IF(W119=2,K119-SUM(M$8:M118),IF(X119=2,K119-SUM(M$8:M118),IF(X118=2,1-SUM(M$8:M118)," "))))</f>
        <v xml:space="preserve"> </v>
      </c>
      <c r="N119" s="1" t="str">
        <f t="shared" si="29"/>
        <v xml:space="preserve"> </v>
      </c>
      <c r="P119" s="3" t="str">
        <f>IF(O119="Plus",$K119,IF(O119="Basis",$K119-SUM(P$8:P118),IF(O119="Breedte",$K119-SUM(P$8:P118),IF(O118="Breedte",1-SUM(P$8:P118)," "))))</f>
        <v xml:space="preserve"> </v>
      </c>
      <c r="Q119" s="57" t="str">
        <f t="shared" si="30"/>
        <v/>
      </c>
      <c r="R119" s="180" t="e">
        <f t="shared" si="31"/>
        <v>#N/A</v>
      </c>
      <c r="S119" s="12">
        <f t="shared" si="40"/>
        <v>-6</v>
      </c>
      <c r="T119" s="18">
        <f t="shared" si="32"/>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3"/>
        <v>1</v>
      </c>
      <c r="Z119" s="12">
        <f t="shared" si="34"/>
        <v>1</v>
      </c>
      <c r="AA119" s="12">
        <f t="shared" si="35"/>
        <v>1</v>
      </c>
      <c r="AB119" s="12">
        <f t="shared" si="36"/>
        <v>1</v>
      </c>
      <c r="AD119" s="12">
        <f t="shared" si="41"/>
        <v>-6</v>
      </c>
      <c r="AE119" s="18">
        <f t="shared" si="37"/>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8"/>
        <v>1</v>
      </c>
      <c r="AK119" s="12">
        <f t="shared" si="42"/>
        <v>1</v>
      </c>
      <c r="AL119" s="12">
        <f t="shared" si="43"/>
        <v>1</v>
      </c>
      <c r="AM119" s="12">
        <f t="shared" si="44"/>
        <v>1</v>
      </c>
    </row>
    <row r="120" spans="1:39" ht="12" customHeight="1" x14ac:dyDescent="0.25">
      <c r="A120" s="5">
        <f t="shared" si="24"/>
        <v>0</v>
      </c>
      <c r="B120" s="5">
        <f t="shared" si="25"/>
        <v>0</v>
      </c>
      <c r="C120" s="14">
        <f t="shared" si="39"/>
        <v>-7</v>
      </c>
      <c r="F120" s="242" t="e">
        <f>VLOOKUP(C120,Blad1!$A:$F,6,0)</f>
        <v>#N/A</v>
      </c>
      <c r="G120" s="67" t="str">
        <f t="shared" si="26"/>
        <v/>
      </c>
      <c r="H120" s="4" t="str">
        <f>IF(G120="I",$K120,IF(G120="II",$K120-SUM(H$8:H119),IF(G120="III",$K120-SUM(H$8:H119),IF(G120="IV",$K120-SUM(H$8:H119),IF(G120="V",1-SUM(H$8:H119)," ")))))</f>
        <v xml:space="preserve"> </v>
      </c>
      <c r="I120" s="68" t="str">
        <f t="shared" si="27"/>
        <v/>
      </c>
      <c r="J120" s="43" t="str">
        <f>IF(I120="A",$K120,IF(I120="B",$K120-SUM(J$8:J119),IF(I120="C",$K120-SUM(J$8:J119),IF(I120="D",$K120-SUM(J$8:J119),IF(I120="E",1-SUM(J$8:J119)," ")))))</f>
        <v xml:space="preserve"> </v>
      </c>
      <c r="K120" s="1">
        <f>IF(C$4=0,0,(SUM(D$8:D120)/C$4))</f>
        <v>0</v>
      </c>
      <c r="L120" s="9" t="str">
        <f t="shared" si="28"/>
        <v xml:space="preserve"> </v>
      </c>
      <c r="M120" s="2" t="str">
        <f>IF(U120=2,K120,IF(W120=2,K120-SUM(M$8:M119),IF(X120=2,K120-SUM(M$8:M119),IF(X119=2,1-SUM(M$8:M119)," "))))</f>
        <v xml:space="preserve"> </v>
      </c>
      <c r="N120" s="1" t="str">
        <f t="shared" si="29"/>
        <v xml:space="preserve"> </v>
      </c>
      <c r="P120" s="3" t="str">
        <f>IF(O120="Plus",$K120,IF(O120="Basis",$K120-SUM(P$8:P119),IF(O120="Breedte",$K120-SUM(P$8:P119),IF(O119="Breedte",1-SUM(P$8:P119)," "))))</f>
        <v xml:space="preserve"> </v>
      </c>
      <c r="Q120" s="57" t="str">
        <f t="shared" si="30"/>
        <v/>
      </c>
      <c r="R120" s="180" t="e">
        <f t="shared" si="31"/>
        <v>#N/A</v>
      </c>
      <c r="S120" s="12">
        <f t="shared" si="40"/>
        <v>-7</v>
      </c>
      <c r="T120" s="18">
        <f t="shared" si="32"/>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3"/>
        <v>1</v>
      </c>
      <c r="Z120" s="12">
        <f t="shared" si="34"/>
        <v>1</v>
      </c>
      <c r="AA120" s="12">
        <f t="shared" si="35"/>
        <v>1</v>
      </c>
      <c r="AB120" s="12">
        <f t="shared" si="36"/>
        <v>1</v>
      </c>
      <c r="AD120" s="12">
        <f t="shared" si="41"/>
        <v>-7</v>
      </c>
      <c r="AE120" s="18">
        <f t="shared" si="37"/>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8"/>
        <v>1</v>
      </c>
      <c r="AK120" s="12">
        <f t="shared" si="42"/>
        <v>1</v>
      </c>
      <c r="AL120" s="12">
        <f t="shared" si="43"/>
        <v>1</v>
      </c>
      <c r="AM120" s="12">
        <f t="shared" si="44"/>
        <v>1</v>
      </c>
    </row>
    <row r="121" spans="1:39" ht="12" customHeight="1" x14ac:dyDescent="0.25">
      <c r="A121" s="5">
        <f t="shared" si="24"/>
        <v>0</v>
      </c>
      <c r="B121" s="5">
        <f t="shared" si="25"/>
        <v>0</v>
      </c>
      <c r="C121" s="14">
        <f t="shared" si="39"/>
        <v>-8</v>
      </c>
      <c r="F121" s="242" t="e">
        <f>VLOOKUP(C121,Blad1!$A:$F,6,0)</f>
        <v>#N/A</v>
      </c>
      <c r="G121" s="67" t="str">
        <f t="shared" si="26"/>
        <v/>
      </c>
      <c r="H121" s="4" t="str">
        <f>IF(G121="I",$K121,IF(G121="II",$K121-SUM(H$8:H120),IF(G121="III",$K121-SUM(H$8:H120),IF(G121="IV",$K121-SUM(H$8:H120),IF(G121="V",1-SUM(H$8:H120)," ")))))</f>
        <v xml:space="preserve"> </v>
      </c>
      <c r="I121" s="68" t="str">
        <f t="shared" si="27"/>
        <v/>
      </c>
      <c r="J121" s="43" t="str">
        <f>IF(I121="A",$K121,IF(I121="B",$K121-SUM(J$8:J120),IF(I121="C",$K121-SUM(J$8:J120),IF(I121="D",$K121-SUM(J$8:J120),IF(I121="E",1-SUM(J$8:J120)," ")))))</f>
        <v xml:space="preserve"> </v>
      </c>
      <c r="K121" s="1">
        <f>IF(C$4=0,0,(SUM(D$8:D121)/C$4))</f>
        <v>0</v>
      </c>
      <c r="L121" s="9" t="str">
        <f t="shared" si="28"/>
        <v xml:space="preserve"> </v>
      </c>
      <c r="M121" s="2" t="str">
        <f>IF(U121=2,K121,IF(W121=2,K121-SUM(M$8:M120),IF(X121=2,K121-SUM(M$8:M120),IF(X120=2,1-SUM(M$8:M120)," "))))</f>
        <v xml:space="preserve"> </v>
      </c>
      <c r="N121" s="1" t="str">
        <f t="shared" si="29"/>
        <v xml:space="preserve"> </v>
      </c>
      <c r="P121" s="3" t="str">
        <f>IF(O121="Plus",$K121,IF(O121="Basis",$K121-SUM(P$8:P120),IF(O121="Breedte",$K121-SUM(P$8:P120),IF(O120="Breedte",1-SUM(P$8:P120)," "))))</f>
        <v xml:space="preserve"> </v>
      </c>
      <c r="Q121" s="57" t="str">
        <f t="shared" si="30"/>
        <v/>
      </c>
      <c r="R121" s="180" t="e">
        <f t="shared" si="31"/>
        <v>#N/A</v>
      </c>
      <c r="S121" s="12">
        <f t="shared" si="40"/>
        <v>-8</v>
      </c>
      <c r="T121" s="18">
        <f t="shared" si="32"/>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3"/>
        <v>1</v>
      </c>
      <c r="Z121" s="12">
        <f t="shared" si="34"/>
        <v>1</v>
      </c>
      <c r="AA121" s="12">
        <f t="shared" si="35"/>
        <v>1</v>
      </c>
      <c r="AB121" s="12">
        <f t="shared" si="36"/>
        <v>1</v>
      </c>
      <c r="AD121" s="12">
        <f t="shared" si="41"/>
        <v>-8</v>
      </c>
      <c r="AE121" s="18">
        <f t="shared" si="37"/>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8"/>
        <v>1</v>
      </c>
      <c r="AK121" s="12">
        <f t="shared" si="42"/>
        <v>1</v>
      </c>
      <c r="AL121" s="12">
        <f t="shared" si="43"/>
        <v>1</v>
      </c>
      <c r="AM121" s="12">
        <f t="shared" si="44"/>
        <v>1</v>
      </c>
    </row>
    <row r="122" spans="1:39" ht="12" customHeight="1" x14ac:dyDescent="0.25">
      <c r="A122" s="5">
        <f t="shared" si="24"/>
        <v>0</v>
      </c>
      <c r="B122" s="5">
        <f t="shared" si="25"/>
        <v>0</v>
      </c>
      <c r="C122" s="14">
        <f t="shared" si="39"/>
        <v>-9</v>
      </c>
      <c r="F122" s="242" t="e">
        <f>VLOOKUP(C122,Blad1!$A:$F,6,0)</f>
        <v>#N/A</v>
      </c>
      <c r="G122" s="67" t="str">
        <f t="shared" si="26"/>
        <v/>
      </c>
      <c r="H122" s="4" t="str">
        <f>IF(G122="I",$K122,IF(G122="II",$K122-SUM(H$8:H121),IF(G122="III",$K122-SUM(H$8:H121),IF(G122="IV",$K122-SUM(H$8:H121),IF(G122="V",1-SUM(H$8:H121)," ")))))</f>
        <v xml:space="preserve"> </v>
      </c>
      <c r="I122" s="68" t="str">
        <f t="shared" si="27"/>
        <v/>
      </c>
      <c r="J122" s="43" t="str">
        <f>IF(I122="A",$K122,IF(I122="B",$K122-SUM(J$8:J121),IF(I122="C",$K122-SUM(J$8:J121),IF(I122="D",$K122-SUM(J$8:J121),IF(I122="E",1-SUM(J$8:J121)," ")))))</f>
        <v xml:space="preserve"> </v>
      </c>
      <c r="K122" s="1">
        <f>IF(C$4=0,0,(SUM(D$8:D122)/C$4))</f>
        <v>0</v>
      </c>
      <c r="L122" s="9" t="str">
        <f t="shared" si="28"/>
        <v xml:space="preserve"> </v>
      </c>
      <c r="M122" s="2" t="str">
        <f>IF(U122=2,K122,IF(W122=2,K122-SUM(M$8:M121),IF(X122=2,K122-SUM(M$8:M121),IF(X121=2,1-SUM(M$8:M121)," "))))</f>
        <v xml:space="preserve"> </v>
      </c>
      <c r="N122" s="1" t="str">
        <f t="shared" si="29"/>
        <v xml:space="preserve"> </v>
      </c>
      <c r="P122" s="3" t="str">
        <f>IF(O122="Plus",$K122,IF(O122="Basis",$K122-SUM(P$8:P121),IF(O122="Breedte",$K122-SUM(P$8:P121),IF(O121="Breedte",1-SUM(P$8:P121)," "))))</f>
        <v xml:space="preserve"> </v>
      </c>
      <c r="Q122" s="57" t="str">
        <f t="shared" si="30"/>
        <v/>
      </c>
      <c r="R122" s="180" t="e">
        <f t="shared" si="31"/>
        <v>#N/A</v>
      </c>
      <c r="S122" s="12">
        <f t="shared" si="40"/>
        <v>-9</v>
      </c>
      <c r="T122" s="18">
        <f t="shared" si="32"/>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3"/>
        <v>1</v>
      </c>
      <c r="Z122" s="12">
        <f t="shared" si="34"/>
        <v>1</v>
      </c>
      <c r="AA122" s="12">
        <f t="shared" si="35"/>
        <v>1</v>
      </c>
      <c r="AB122" s="12">
        <f t="shared" si="36"/>
        <v>1</v>
      </c>
      <c r="AD122" s="12">
        <f t="shared" si="41"/>
        <v>-9</v>
      </c>
      <c r="AE122" s="18">
        <f t="shared" si="37"/>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8"/>
        <v>1</v>
      </c>
      <c r="AK122" s="12">
        <f t="shared" si="42"/>
        <v>1</v>
      </c>
      <c r="AL122" s="12">
        <f t="shared" si="43"/>
        <v>1</v>
      </c>
      <c r="AM122" s="12">
        <f t="shared" si="44"/>
        <v>1</v>
      </c>
    </row>
    <row r="123" spans="1:39" ht="12" customHeight="1" x14ac:dyDescent="0.25">
      <c r="A123" s="5">
        <f t="shared" si="24"/>
        <v>0</v>
      </c>
      <c r="B123" s="5">
        <f t="shared" si="25"/>
        <v>0</v>
      </c>
      <c r="C123" s="14">
        <f t="shared" si="39"/>
        <v>-10</v>
      </c>
      <c r="F123" s="242" t="e">
        <f>VLOOKUP(C123,Blad1!$A:$F,6,0)</f>
        <v>#N/A</v>
      </c>
      <c r="G123" s="67" t="str">
        <f t="shared" si="26"/>
        <v/>
      </c>
      <c r="H123" s="4" t="str">
        <f>IF(G123="I",$K123,IF(G123="II",$K123-SUM(H$8:H122),IF(G123="III",$K123-SUM(H$8:H122),IF(G123="IV",$K123-SUM(H$8:H122),IF(G123="V",1-SUM(H$8:H122)," ")))))</f>
        <v xml:space="preserve"> </v>
      </c>
      <c r="I123" s="68" t="str">
        <f t="shared" si="27"/>
        <v/>
      </c>
      <c r="J123" s="43" t="str">
        <f>IF(I123="A",$K123,IF(I123="B",$K123-SUM(J$8:J122),IF(I123="C",$K123-SUM(J$8:J122),IF(I123="D",$K123-SUM(J$8:J122),IF(I123="E",1-SUM(J$8:J122)," ")))))</f>
        <v xml:space="preserve"> </v>
      </c>
      <c r="K123" s="1">
        <f>IF(C$4=0,0,(SUM(D$8:D123)/C$4))</f>
        <v>0</v>
      </c>
      <c r="L123" s="9" t="str">
        <f t="shared" si="28"/>
        <v xml:space="preserve"> </v>
      </c>
      <c r="M123" s="2" t="str">
        <f>IF(U123=2,K123,IF(W123=2,K123-SUM(M$8:M122),IF(X123=2,K123-SUM(M$8:M122),IF(X122=2,1-SUM(M$8:M122)," "))))</f>
        <v xml:space="preserve"> </v>
      </c>
      <c r="N123" s="1" t="str">
        <f t="shared" si="29"/>
        <v xml:space="preserve"> </v>
      </c>
      <c r="P123" s="3" t="str">
        <f>IF(O123="Plus",$K123,IF(O123="Basis",$K123-SUM(P$8:P122),IF(O123="Breedte",$K123-SUM(P$8:P122),IF(O122="Breedte",1-SUM(P$8:P122)," "))))</f>
        <v xml:space="preserve"> </v>
      </c>
      <c r="Q123" s="57" t="str">
        <f t="shared" si="30"/>
        <v/>
      </c>
      <c r="R123" s="180" t="e">
        <f t="shared" si="31"/>
        <v>#N/A</v>
      </c>
      <c r="S123" s="12">
        <f t="shared" si="40"/>
        <v>-10</v>
      </c>
      <c r="T123" s="18">
        <f t="shared" si="32"/>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3"/>
        <v>1</v>
      </c>
      <c r="Z123" s="12">
        <f t="shared" si="34"/>
        <v>1</v>
      </c>
      <c r="AA123" s="12">
        <f t="shared" si="35"/>
        <v>1</v>
      </c>
      <c r="AB123" s="12">
        <f t="shared" si="36"/>
        <v>1</v>
      </c>
      <c r="AD123" s="12">
        <f t="shared" si="41"/>
        <v>-10</v>
      </c>
      <c r="AE123" s="18">
        <f t="shared" si="37"/>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8"/>
        <v>1</v>
      </c>
      <c r="AK123" s="12">
        <f t="shared" si="42"/>
        <v>1</v>
      </c>
      <c r="AL123" s="12">
        <f t="shared" si="43"/>
        <v>1</v>
      </c>
      <c r="AM123" s="12">
        <f t="shared" si="44"/>
        <v>1</v>
      </c>
    </row>
    <row r="124" spans="1:39" ht="12" customHeight="1" x14ac:dyDescent="0.25">
      <c r="A124" s="5">
        <f t="shared" si="24"/>
        <v>0</v>
      </c>
      <c r="B124" s="5">
        <f t="shared" si="25"/>
        <v>0</v>
      </c>
      <c r="C124" s="14">
        <f t="shared" si="39"/>
        <v>-11</v>
      </c>
      <c r="F124" s="242" t="e">
        <f>VLOOKUP(C124,Blad1!$A:$F,6,0)</f>
        <v>#N/A</v>
      </c>
      <c r="G124" s="67" t="str">
        <f t="shared" si="26"/>
        <v/>
      </c>
      <c r="H124" s="4" t="str">
        <f>IF(G124="I",$K124,IF(G124="II",$K124-SUM(H$8:H123),IF(G124="III",$K124-SUM(H$8:H123),IF(G124="IV",$K124-SUM(H$8:H123),IF(G124="V",1-SUM(H$8:H123)," ")))))</f>
        <v xml:space="preserve"> </v>
      </c>
      <c r="I124" s="68" t="str">
        <f t="shared" si="27"/>
        <v/>
      </c>
      <c r="J124" s="43" t="str">
        <f>IF(I124="A",$K124,IF(I124="B",$K124-SUM(J$8:J123),IF(I124="C",$K124-SUM(J$8:J123),IF(I124="D",$K124-SUM(J$8:J123),IF(I124="E",1-SUM(J$8:J123)," ")))))</f>
        <v xml:space="preserve"> </v>
      </c>
      <c r="K124" s="1">
        <f>IF(C$4=0,0,(SUM(D$8:D124)/C$4))</f>
        <v>0</v>
      </c>
      <c r="L124" s="9" t="str">
        <f t="shared" si="28"/>
        <v xml:space="preserve"> </v>
      </c>
      <c r="M124" s="2" t="str">
        <f>IF(U124=2,K124,IF(W124=2,K124-SUM(M$8:M123),IF(X124=2,K124-SUM(M$8:M123),IF(X123=2,1-SUM(M$8:M123)," "))))</f>
        <v xml:space="preserve"> </v>
      </c>
      <c r="N124" s="1" t="str">
        <f t="shared" si="29"/>
        <v xml:space="preserve"> </v>
      </c>
      <c r="P124" s="3" t="str">
        <f>IF(O124="Plus",$K124,IF(O124="Basis",$K124-SUM(P$8:P123),IF(O124="Breedte",$K124-SUM(P$8:P123),IF(O123="Breedte",1-SUM(P$8:P123)," "))))</f>
        <v xml:space="preserve"> </v>
      </c>
      <c r="Q124" s="57" t="str">
        <f t="shared" si="30"/>
        <v/>
      </c>
      <c r="R124" s="180" t="e">
        <f t="shared" si="31"/>
        <v>#N/A</v>
      </c>
      <c r="S124" s="12">
        <f t="shared" si="40"/>
        <v>-11</v>
      </c>
      <c r="T124" s="18">
        <f t="shared" si="32"/>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3"/>
        <v>1</v>
      </c>
      <c r="Z124" s="12">
        <f t="shared" si="34"/>
        <v>1</v>
      </c>
      <c r="AA124" s="12">
        <f t="shared" si="35"/>
        <v>1</v>
      </c>
      <c r="AB124" s="12">
        <f t="shared" si="36"/>
        <v>1</v>
      </c>
      <c r="AD124" s="12">
        <f t="shared" si="41"/>
        <v>-11</v>
      </c>
      <c r="AE124" s="18">
        <f t="shared" si="37"/>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8"/>
        <v>1</v>
      </c>
      <c r="AK124" s="12">
        <f t="shared" si="42"/>
        <v>1</v>
      </c>
      <c r="AL124" s="12">
        <f t="shared" si="43"/>
        <v>1</v>
      </c>
      <c r="AM124" s="12">
        <f t="shared" si="44"/>
        <v>1</v>
      </c>
    </row>
    <row r="125" spans="1:39" ht="12" customHeight="1" x14ac:dyDescent="0.25">
      <c r="A125" s="5">
        <f t="shared" si="24"/>
        <v>0</v>
      </c>
      <c r="B125" s="5">
        <f t="shared" si="25"/>
        <v>0</v>
      </c>
      <c r="C125" s="14">
        <f t="shared" si="39"/>
        <v>-12</v>
      </c>
      <c r="F125" s="242" t="e">
        <f>VLOOKUP(C125,Blad1!$A:$F,6,0)</f>
        <v>#N/A</v>
      </c>
      <c r="G125" s="67" t="str">
        <f t="shared" si="26"/>
        <v/>
      </c>
      <c r="H125" s="4" t="str">
        <f>IF(G125="I",$K125,IF(G125="II",$K125-SUM(H$8:H124),IF(G125="III",$K125-SUM(H$8:H124),IF(G125="IV",$K125-SUM(H$8:H124),IF(G125="V",1-SUM(H$8:H124)," ")))))</f>
        <v xml:space="preserve"> </v>
      </c>
      <c r="I125" s="68" t="str">
        <f t="shared" si="27"/>
        <v/>
      </c>
      <c r="J125" s="43" t="str">
        <f>IF(I125="A",$K125,IF(I125="B",$K125-SUM(J$8:J124),IF(I125="C",$K125-SUM(J$8:J124),IF(I125="D",$K125-SUM(J$8:J124),IF(I125="E",1-SUM(J$8:J124)," ")))))</f>
        <v xml:space="preserve"> </v>
      </c>
      <c r="K125" s="1">
        <f>IF(C$4=0,0,(SUM(D$8:D125)/C$4))</f>
        <v>0</v>
      </c>
      <c r="L125" s="9" t="str">
        <f t="shared" si="28"/>
        <v xml:space="preserve"> </v>
      </c>
      <c r="M125" s="2" t="str">
        <f>IF(U125=2,K125,IF(W125=2,K125-SUM(M$8:M124),IF(X125=2,K125-SUM(M$8:M124),IF(X124=2,1-SUM(M$8:M124)," "))))</f>
        <v xml:space="preserve"> </v>
      </c>
      <c r="N125" s="1" t="str">
        <f t="shared" si="29"/>
        <v xml:space="preserve"> </v>
      </c>
      <c r="P125" s="3" t="str">
        <f>IF(O125="Plus",$K125,IF(O125="Basis",$K125-SUM(P$8:P124),IF(O125="Breedte",$K125-SUM(P$8:P124),IF(O124="Breedte",1-SUM(P$8:P124)," "))))</f>
        <v xml:space="preserve"> </v>
      </c>
      <c r="Q125" s="57" t="str">
        <f t="shared" si="30"/>
        <v/>
      </c>
      <c r="R125" s="180" t="e">
        <f t="shared" si="31"/>
        <v>#N/A</v>
      </c>
      <c r="S125" s="12">
        <f t="shared" si="40"/>
        <v>-12</v>
      </c>
      <c r="T125" s="18">
        <f t="shared" si="32"/>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3"/>
        <v>1</v>
      </c>
      <c r="Z125" s="12">
        <f t="shared" si="34"/>
        <v>1</v>
      </c>
      <c r="AA125" s="12">
        <f t="shared" si="35"/>
        <v>1</v>
      </c>
      <c r="AB125" s="12">
        <f t="shared" si="36"/>
        <v>1</v>
      </c>
      <c r="AD125" s="12">
        <f t="shared" si="41"/>
        <v>-12</v>
      </c>
      <c r="AE125" s="18">
        <f t="shared" si="37"/>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8"/>
        <v>1</v>
      </c>
      <c r="AK125" s="12">
        <f t="shared" si="42"/>
        <v>1</v>
      </c>
      <c r="AL125" s="12">
        <f t="shared" si="43"/>
        <v>1</v>
      </c>
      <c r="AM125" s="12">
        <f t="shared" si="44"/>
        <v>1</v>
      </c>
    </row>
    <row r="126" spans="1:39" ht="12" customHeight="1" x14ac:dyDescent="0.25">
      <c r="A126" s="5">
        <f t="shared" si="24"/>
        <v>0</v>
      </c>
      <c r="B126" s="5">
        <f t="shared" si="25"/>
        <v>0</v>
      </c>
      <c r="C126" s="14">
        <f t="shared" si="39"/>
        <v>-13</v>
      </c>
      <c r="F126" s="242" t="e">
        <f>VLOOKUP(C126,Blad1!$A:$F,6,0)</f>
        <v>#N/A</v>
      </c>
      <c r="G126" s="67" t="str">
        <f t="shared" si="26"/>
        <v/>
      </c>
      <c r="H126" s="4" t="str">
        <f>IF(G126="I",$K126,IF(G126="II",$K126-SUM(H$8:H125),IF(G126="III",$K126-SUM(H$8:H125),IF(G126="IV",$K126-SUM(H$8:H125),IF(G126="V",1-SUM(H$8:H125)," ")))))</f>
        <v xml:space="preserve"> </v>
      </c>
      <c r="I126" s="68" t="str">
        <f t="shared" si="27"/>
        <v/>
      </c>
      <c r="J126" s="43" t="str">
        <f>IF(I126="A",$K126,IF(I126="B",$K126-SUM(J$8:J125),IF(I126="C",$K126-SUM(J$8:J125),IF(I126="D",$K126-SUM(J$8:J125),IF(I126="E",1-SUM(J$8:J125)," ")))))</f>
        <v xml:space="preserve"> </v>
      </c>
      <c r="K126" s="1">
        <f>IF(C$4=0,0,(SUM(D$8:D126)/C$4))</f>
        <v>0</v>
      </c>
      <c r="L126" s="9" t="str">
        <f t="shared" si="28"/>
        <v xml:space="preserve"> </v>
      </c>
      <c r="M126" s="2" t="str">
        <f>IF(U126=2,K126,IF(W126=2,K126-SUM(M$8:M125),IF(X126=2,K126-SUM(M$8:M125),IF(X125=2,1-SUM(M$8:M125)," "))))</f>
        <v xml:space="preserve"> </v>
      </c>
      <c r="N126" s="1" t="str">
        <f t="shared" si="29"/>
        <v xml:space="preserve"> </v>
      </c>
      <c r="P126" s="3" t="str">
        <f>IF(O126="Plus",$K126,IF(O126="Basis",$K126-SUM(P$8:P125),IF(O126="Breedte",$K126-SUM(P$8:P125),IF(O125="Breedte",1-SUM(P$8:P125)," "))))</f>
        <v xml:space="preserve"> </v>
      </c>
      <c r="Q126" s="57" t="str">
        <f t="shared" si="30"/>
        <v/>
      </c>
      <c r="R126" s="180" t="e">
        <f t="shared" si="31"/>
        <v>#N/A</v>
      </c>
      <c r="S126" s="12">
        <f t="shared" si="40"/>
        <v>-13</v>
      </c>
      <c r="T126" s="18">
        <f t="shared" si="32"/>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3"/>
        <v>1</v>
      </c>
      <c r="Z126" s="12">
        <f t="shared" si="34"/>
        <v>1</v>
      </c>
      <c r="AA126" s="12">
        <f t="shared" si="35"/>
        <v>1</v>
      </c>
      <c r="AB126" s="12">
        <f t="shared" si="36"/>
        <v>1</v>
      </c>
      <c r="AD126" s="12">
        <f t="shared" si="41"/>
        <v>-13</v>
      </c>
      <c r="AE126" s="18">
        <f t="shared" si="37"/>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8"/>
        <v>1</v>
      </c>
      <c r="AK126" s="12">
        <f t="shared" si="42"/>
        <v>1</v>
      </c>
      <c r="AL126" s="12">
        <f t="shared" si="43"/>
        <v>1</v>
      </c>
      <c r="AM126" s="12">
        <f t="shared" si="44"/>
        <v>1</v>
      </c>
    </row>
    <row r="127" spans="1:39" ht="12" customHeight="1" x14ac:dyDescent="0.25">
      <c r="A127" s="5">
        <f t="shared" si="24"/>
        <v>0</v>
      </c>
      <c r="B127" s="5">
        <f t="shared" si="25"/>
        <v>0</v>
      </c>
      <c r="C127" s="14">
        <f t="shared" si="39"/>
        <v>-14</v>
      </c>
      <c r="F127" s="242" t="e">
        <f>VLOOKUP(C127,Blad1!$A:$F,6,0)</f>
        <v>#N/A</v>
      </c>
      <c r="G127" s="67" t="str">
        <f t="shared" si="26"/>
        <v/>
      </c>
      <c r="H127" s="4" t="str">
        <f>IF(G127="I",$K127,IF(G127="II",$K127-SUM(H$8:H126),IF(G127="III",$K127-SUM(H$8:H126),IF(G127="IV",$K127-SUM(H$8:H126),IF(G127="V",1-SUM(H$8:H126)," ")))))</f>
        <v xml:space="preserve"> </v>
      </c>
      <c r="I127" s="68" t="str">
        <f t="shared" si="27"/>
        <v/>
      </c>
      <c r="J127" s="43" t="str">
        <f>IF(I127="A",$K127,IF(I127="B",$K127-SUM(J$8:J126),IF(I127="C",$K127-SUM(J$8:J126),IF(I127="D",$K127-SUM(J$8:J126),IF(I127="E",1-SUM(J$8:J126)," ")))))</f>
        <v xml:space="preserve"> </v>
      </c>
      <c r="K127" s="1">
        <f>IF(C$4=0,0,(SUM(D$8:D127)/C$4))</f>
        <v>0</v>
      </c>
      <c r="L127" s="9" t="str">
        <f t="shared" si="28"/>
        <v xml:space="preserve"> </v>
      </c>
      <c r="M127" s="2" t="str">
        <f>IF(U127=2,K127,IF(W127=2,K127-SUM(M$8:M126),IF(X127=2,K127-SUM(M$8:M126),IF(X126=2,1-SUM(M$8:M126)," "))))</f>
        <v xml:space="preserve"> </v>
      </c>
      <c r="N127" s="1" t="str">
        <f t="shared" si="29"/>
        <v xml:space="preserve"> </v>
      </c>
      <c r="P127" s="3" t="str">
        <f>IF(O127="Plus",$K127,IF(O127="Basis",$K127-SUM(P$8:P126),IF(O127="Breedte",$K127-SUM(P$8:P126),IF(O126="Breedte",1-SUM(P$8:P126)," "))))</f>
        <v xml:space="preserve"> </v>
      </c>
      <c r="Q127" s="57" t="str">
        <f t="shared" si="30"/>
        <v/>
      </c>
      <c r="R127" s="180" t="e">
        <f t="shared" si="31"/>
        <v>#N/A</v>
      </c>
      <c r="S127" s="12">
        <f t="shared" si="40"/>
        <v>-14</v>
      </c>
      <c r="T127" s="18">
        <f t="shared" si="32"/>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3"/>
        <v>1</v>
      </c>
      <c r="Z127" s="12">
        <f t="shared" si="34"/>
        <v>1</v>
      </c>
      <c r="AA127" s="12">
        <f t="shared" si="35"/>
        <v>1</v>
      </c>
      <c r="AB127" s="12">
        <f t="shared" si="36"/>
        <v>1</v>
      </c>
      <c r="AD127" s="12">
        <f t="shared" si="41"/>
        <v>-14</v>
      </c>
      <c r="AE127" s="18">
        <f t="shared" si="37"/>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8"/>
        <v>1</v>
      </c>
      <c r="AK127" s="12">
        <f t="shared" si="42"/>
        <v>1</v>
      </c>
      <c r="AL127" s="12">
        <f t="shared" si="43"/>
        <v>1</v>
      </c>
      <c r="AM127" s="12">
        <f t="shared" si="44"/>
        <v>1</v>
      </c>
    </row>
    <row r="128" spans="1:39" ht="12" customHeight="1" x14ac:dyDescent="0.25">
      <c r="A128" s="5">
        <f t="shared" si="24"/>
        <v>0</v>
      </c>
      <c r="B128" s="5">
        <f t="shared" si="25"/>
        <v>0</v>
      </c>
      <c r="C128" s="14">
        <f t="shared" si="39"/>
        <v>-15</v>
      </c>
      <c r="F128" s="242" t="e">
        <f>VLOOKUP(C128,Blad1!$A:$F,6,0)</f>
        <v>#N/A</v>
      </c>
      <c r="G128" s="67" t="str">
        <f t="shared" si="26"/>
        <v/>
      </c>
      <c r="H128" s="4" t="str">
        <f>IF(G128="I",$K128,IF(G128="II",$K128-SUM(H$8:H127),IF(G128="III",$K128-SUM(H$8:H127),IF(G128="IV",$K128-SUM(H$8:H127),IF(G128="V",1-SUM(H$8:H127)," ")))))</f>
        <v xml:space="preserve"> </v>
      </c>
      <c r="I128" s="68" t="str">
        <f t="shared" si="27"/>
        <v/>
      </c>
      <c r="J128" s="43" t="str">
        <f>IF(I128="A",$K128,IF(I128="B",$K128-SUM(J$8:J127),IF(I128="C",$K128-SUM(J$8:J127),IF(I128="D",$K128-SUM(J$8:J127),IF(I128="E",1-SUM(J$8:J127)," ")))))</f>
        <v xml:space="preserve"> </v>
      </c>
      <c r="K128" s="1">
        <f>IF(C$4=0,0,(SUM(D$8:D128)/C$4))</f>
        <v>0</v>
      </c>
      <c r="L128" s="9" t="str">
        <f t="shared" si="28"/>
        <v xml:space="preserve"> </v>
      </c>
      <c r="M128" s="2" t="str">
        <f>IF(U128=2,K128,IF(W128=2,K128-SUM(M$8:M127),IF(X128=2,K128-SUM(M$8:M127),IF(X127=2,1-SUM(M$8:M127)," "))))</f>
        <v xml:space="preserve"> </v>
      </c>
      <c r="N128" s="1" t="str">
        <f t="shared" si="29"/>
        <v xml:space="preserve"> </v>
      </c>
      <c r="P128" s="3" t="str">
        <f>IF(O128="Plus",$K128,IF(O128="Basis",$K128-SUM(P$8:P127),IF(O128="Breedte",$K128-SUM(P$8:P127),IF(O127="Breedte",1-SUM(P$8:P127)," "))))</f>
        <v xml:space="preserve"> </v>
      </c>
      <c r="Q128" s="57" t="str">
        <f t="shared" si="30"/>
        <v/>
      </c>
      <c r="R128" s="180" t="e">
        <f t="shared" si="31"/>
        <v>#N/A</v>
      </c>
      <c r="S128" s="12">
        <f t="shared" si="40"/>
        <v>-15</v>
      </c>
      <c r="T128" s="18">
        <f t="shared" si="32"/>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3"/>
        <v>1</v>
      </c>
      <c r="Z128" s="12">
        <f t="shared" si="34"/>
        <v>1</v>
      </c>
      <c r="AA128" s="12">
        <f t="shared" si="35"/>
        <v>1</v>
      </c>
      <c r="AB128" s="12">
        <f t="shared" si="36"/>
        <v>1</v>
      </c>
      <c r="AD128" s="12">
        <f t="shared" si="41"/>
        <v>-15</v>
      </c>
      <c r="AE128" s="18">
        <f t="shared" si="37"/>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8"/>
        <v>1</v>
      </c>
      <c r="AK128" s="12">
        <f t="shared" si="42"/>
        <v>1</v>
      </c>
      <c r="AL128" s="12">
        <f t="shared" si="43"/>
        <v>1</v>
      </c>
      <c r="AM128" s="12">
        <f t="shared" si="44"/>
        <v>1</v>
      </c>
    </row>
    <row r="129" spans="1:39" ht="12" customHeight="1" x14ac:dyDescent="0.25">
      <c r="A129" s="5">
        <f t="shared" si="24"/>
        <v>0</v>
      </c>
      <c r="B129" s="5">
        <f t="shared" si="25"/>
        <v>0</v>
      </c>
      <c r="C129" s="14">
        <f t="shared" si="39"/>
        <v>-16</v>
      </c>
      <c r="F129" s="242" t="e">
        <f>VLOOKUP(C129,Blad1!$A:$F,6,0)</f>
        <v>#N/A</v>
      </c>
      <c r="G129" s="67" t="str">
        <f t="shared" si="26"/>
        <v/>
      </c>
      <c r="H129" s="4" t="str">
        <f>IF(G129="I",$K129,IF(G129="II",$K129-SUM(H$8:H128),IF(G129="III",$K129-SUM(H$8:H128),IF(G129="IV",$K129-SUM(H$8:H128),IF(G129="V",1-SUM(H$8:H128)," ")))))</f>
        <v xml:space="preserve"> </v>
      </c>
      <c r="I129" s="68" t="str">
        <f t="shared" si="27"/>
        <v/>
      </c>
      <c r="J129" s="43" t="str">
        <f>IF(I129="A",$K129,IF(I129="B",$K129-SUM(J$8:J128),IF(I129="C",$K129-SUM(J$8:J128),IF(I129="D",$K129-SUM(J$8:J128),IF(I129="E",1-SUM(J$8:J128)," ")))))</f>
        <v xml:space="preserve"> </v>
      </c>
      <c r="K129" s="1">
        <f>IF(C$4=0,0,(SUM(D$8:D129)/C$4))</f>
        <v>0</v>
      </c>
      <c r="L129" s="9" t="str">
        <f t="shared" si="28"/>
        <v xml:space="preserve"> </v>
      </c>
      <c r="M129" s="2" t="str">
        <f>IF(U129=2,K129,IF(W129=2,K129-SUM(M$8:M128),IF(X129=2,K129-SUM(M$8:M128),IF(X128=2,1-SUM(M$8:M128)," "))))</f>
        <v xml:space="preserve"> </v>
      </c>
      <c r="N129" s="1" t="str">
        <f t="shared" si="29"/>
        <v xml:space="preserve"> </v>
      </c>
      <c r="P129" s="3" t="str">
        <f>IF(O129="Plus",$K129,IF(O129="Basis",$K129-SUM(P$8:P128),IF(O129="Breedte",$K129-SUM(P$8:P128),IF(O128="Breedte",1-SUM(P$8:P128)," "))))</f>
        <v xml:space="preserve"> </v>
      </c>
      <c r="Q129" s="57" t="str">
        <f t="shared" si="30"/>
        <v/>
      </c>
      <c r="R129" s="180" t="e">
        <f t="shared" si="31"/>
        <v>#N/A</v>
      </c>
      <c r="S129" s="12">
        <f t="shared" si="40"/>
        <v>-16</v>
      </c>
      <c r="T129" s="18">
        <f t="shared" si="32"/>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3"/>
        <v>1</v>
      </c>
      <c r="Z129" s="12">
        <f t="shared" si="34"/>
        <v>1</v>
      </c>
      <c r="AA129" s="12">
        <f t="shared" si="35"/>
        <v>1</v>
      </c>
      <c r="AB129" s="12">
        <f t="shared" si="36"/>
        <v>1</v>
      </c>
      <c r="AD129" s="12">
        <f t="shared" si="41"/>
        <v>-16</v>
      </c>
      <c r="AE129" s="18">
        <f t="shared" si="37"/>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8"/>
        <v>1</v>
      </c>
      <c r="AK129" s="12">
        <f t="shared" si="42"/>
        <v>1</v>
      </c>
      <c r="AL129" s="12">
        <f t="shared" si="43"/>
        <v>1</v>
      </c>
      <c r="AM129" s="12">
        <f t="shared" si="44"/>
        <v>1</v>
      </c>
    </row>
    <row r="130" spans="1:39" ht="12" customHeight="1" x14ac:dyDescent="0.25">
      <c r="A130" s="5">
        <f t="shared" si="24"/>
        <v>0</v>
      </c>
      <c r="B130" s="5">
        <f t="shared" si="25"/>
        <v>0</v>
      </c>
      <c r="C130" s="14">
        <f t="shared" si="39"/>
        <v>-17</v>
      </c>
      <c r="F130" s="242" t="e">
        <f>VLOOKUP(C130,Blad1!$A:$F,6,0)</f>
        <v>#N/A</v>
      </c>
      <c r="G130" s="67" t="str">
        <f t="shared" si="26"/>
        <v/>
      </c>
      <c r="H130" s="4" t="str">
        <f>IF(G130="I",$K130,IF(G130="II",$K130-SUM(H$8:H129),IF(G130="III",$K130-SUM(H$8:H129),IF(G130="IV",$K130-SUM(H$8:H129),IF(G130="V",1-SUM(H$8:H129)," ")))))</f>
        <v xml:space="preserve"> </v>
      </c>
      <c r="I130" s="68" t="str">
        <f t="shared" si="27"/>
        <v/>
      </c>
      <c r="J130" s="43" t="str">
        <f>IF(I130="A",$K130,IF(I130="B",$K130-SUM(J$8:J129),IF(I130="C",$K130-SUM(J$8:J129),IF(I130="D",$K130-SUM(J$8:J129),IF(I130="E",1-SUM(J$8:J129)," ")))))</f>
        <v xml:space="preserve"> </v>
      </c>
      <c r="K130" s="1">
        <f>IF(C$4=0,0,(SUM(D$8:D130)/C$4))</f>
        <v>0</v>
      </c>
      <c r="L130" s="9" t="str">
        <f t="shared" si="28"/>
        <v xml:space="preserve"> </v>
      </c>
      <c r="M130" s="2" t="str">
        <f>IF(U130=2,K130,IF(W130=2,K130-SUM(M$8:M129),IF(X130=2,K130-SUM(M$8:M129),IF(X129=2,1-SUM(M$8:M129)," "))))</f>
        <v xml:space="preserve"> </v>
      </c>
      <c r="N130" s="1" t="str">
        <f t="shared" si="29"/>
        <v xml:space="preserve"> </v>
      </c>
      <c r="P130" s="3" t="str">
        <f>IF(O130="Plus",$K130,IF(O130="Basis",$K130-SUM(P$8:P129),IF(O130="Breedte",$K130-SUM(P$8:P129),IF(O129="Breedte",1-SUM(P$8:P129)," "))))</f>
        <v xml:space="preserve"> </v>
      </c>
      <c r="Q130" s="57" t="str">
        <f t="shared" si="30"/>
        <v/>
      </c>
      <c r="R130" s="180" t="e">
        <f t="shared" si="31"/>
        <v>#N/A</v>
      </c>
      <c r="S130" s="12">
        <f t="shared" si="40"/>
        <v>-17</v>
      </c>
      <c r="T130" s="18">
        <f t="shared" si="32"/>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3"/>
        <v>1</v>
      </c>
      <c r="Z130" s="12">
        <f t="shared" si="34"/>
        <v>1</v>
      </c>
      <c r="AA130" s="12">
        <f t="shared" si="35"/>
        <v>1</v>
      </c>
      <c r="AB130" s="12">
        <f t="shared" si="36"/>
        <v>1</v>
      </c>
      <c r="AD130" s="12">
        <f t="shared" si="41"/>
        <v>-17</v>
      </c>
      <c r="AE130" s="18">
        <f t="shared" si="37"/>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8"/>
        <v>1</v>
      </c>
      <c r="AK130" s="12">
        <f t="shared" si="42"/>
        <v>1</v>
      </c>
      <c r="AL130" s="12">
        <f t="shared" si="43"/>
        <v>1</v>
      </c>
      <c r="AM130" s="12">
        <f t="shared" si="44"/>
        <v>1</v>
      </c>
    </row>
    <row r="131" spans="1:39" ht="12" customHeight="1" x14ac:dyDescent="0.25">
      <c r="A131" s="5">
        <f t="shared" si="24"/>
        <v>0</v>
      </c>
      <c r="B131" s="5">
        <f t="shared" si="25"/>
        <v>0</v>
      </c>
      <c r="C131" s="14">
        <f t="shared" si="39"/>
        <v>-18</v>
      </c>
      <c r="F131" s="242" t="e">
        <f>VLOOKUP(C131,Blad1!$A:$F,6,0)</f>
        <v>#N/A</v>
      </c>
      <c r="G131" s="67" t="str">
        <f t="shared" si="26"/>
        <v/>
      </c>
      <c r="H131" s="4" t="str">
        <f>IF(G131="I",$K131,IF(G131="II",$K131-SUM(H$8:H130),IF(G131="III",$K131-SUM(H$8:H130),IF(G131="IV",$K131-SUM(H$8:H130),IF(G131="V",1-SUM(H$8:H130)," ")))))</f>
        <v xml:space="preserve"> </v>
      </c>
      <c r="I131" s="68" t="str">
        <f t="shared" si="27"/>
        <v/>
      </c>
      <c r="J131" s="43" t="str">
        <f>IF(I131="A",$K131,IF(I131="B",$K131-SUM(J$8:J130),IF(I131="C",$K131-SUM(J$8:J130),IF(I131="D",$K131-SUM(J$8:J130),IF(I131="E",1-SUM(J$8:J130)," ")))))</f>
        <v xml:space="preserve"> </v>
      </c>
      <c r="K131" s="1">
        <f>IF(C$4=0,0,(SUM(D$8:D131)/C$4))</f>
        <v>0</v>
      </c>
      <c r="L131" s="9" t="str">
        <f t="shared" si="28"/>
        <v xml:space="preserve"> </v>
      </c>
      <c r="M131" s="2" t="str">
        <f>IF(U131=2,K131,IF(W131=2,K131-SUM(M$8:M130),IF(X131=2,K131-SUM(M$8:M130),IF(X130=2,1-SUM(M$8:M130)," "))))</f>
        <v xml:space="preserve"> </v>
      </c>
      <c r="N131" s="1" t="str">
        <f t="shared" si="29"/>
        <v xml:space="preserve"> </v>
      </c>
      <c r="P131" s="3" t="str">
        <f>IF(O131="Plus",$K131,IF(O131="Basis",$K131-SUM(P$8:P130),IF(O131="Breedte",$K131-SUM(P$8:P130),IF(O130="Breedte",1-SUM(P$8:P130)," "))))</f>
        <v xml:space="preserve"> </v>
      </c>
      <c r="Q131" s="57" t="str">
        <f t="shared" si="30"/>
        <v/>
      </c>
      <c r="R131" s="180" t="e">
        <f t="shared" si="31"/>
        <v>#N/A</v>
      </c>
      <c r="S131" s="12">
        <f t="shared" si="40"/>
        <v>-18</v>
      </c>
      <c r="T131" s="18">
        <f t="shared" si="32"/>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3"/>
        <v>1</v>
      </c>
      <c r="Z131" s="12">
        <f t="shared" si="34"/>
        <v>1</v>
      </c>
      <c r="AA131" s="12">
        <f t="shared" si="35"/>
        <v>1</v>
      </c>
      <c r="AB131" s="12">
        <f t="shared" si="36"/>
        <v>1</v>
      </c>
      <c r="AD131" s="12">
        <f t="shared" si="41"/>
        <v>-18</v>
      </c>
      <c r="AE131" s="18">
        <f t="shared" si="37"/>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8"/>
        <v>1</v>
      </c>
      <c r="AK131" s="12">
        <f t="shared" si="42"/>
        <v>1</v>
      </c>
      <c r="AL131" s="12">
        <f t="shared" si="43"/>
        <v>1</v>
      </c>
      <c r="AM131" s="12">
        <f t="shared" si="44"/>
        <v>1</v>
      </c>
    </row>
    <row r="132" spans="1:39" ht="12" customHeight="1" x14ac:dyDescent="0.25">
      <c r="A132" s="5">
        <f t="shared" si="24"/>
        <v>0</v>
      </c>
      <c r="B132" s="5">
        <f t="shared" si="25"/>
        <v>0</v>
      </c>
      <c r="C132" s="14">
        <f t="shared" si="39"/>
        <v>-19</v>
      </c>
      <c r="F132" s="242" t="e">
        <f>VLOOKUP(C132,Blad1!$A:$F,6,0)</f>
        <v>#N/A</v>
      </c>
      <c r="G132" s="67" t="str">
        <f t="shared" si="26"/>
        <v/>
      </c>
      <c r="H132" s="4" t="str">
        <f>IF(G132="I",$K132,IF(G132="II",$K132-SUM(H$8:H131),IF(G132="III",$K132-SUM(H$8:H131),IF(G132="IV",$K132-SUM(H$8:H131),IF(G132="V",1-SUM(H$8:H131)," ")))))</f>
        <v xml:space="preserve"> </v>
      </c>
      <c r="I132" s="68" t="str">
        <f t="shared" si="27"/>
        <v/>
      </c>
      <c r="J132" s="43" t="str">
        <f>IF(I132="A",$K132,IF(I132="B",$K132-SUM(J$8:J131),IF(I132="C",$K132-SUM(J$8:J131),IF(I132="D",$K132-SUM(J$8:J131),IF(I132="E",1-SUM(J$8:J131)," ")))))</f>
        <v xml:space="preserve"> </v>
      </c>
      <c r="K132" s="1">
        <f>IF(C$4=0,0,(SUM(D$8:D132)/C$4))</f>
        <v>0</v>
      </c>
      <c r="L132" s="9" t="str">
        <f t="shared" si="28"/>
        <v xml:space="preserve"> </v>
      </c>
      <c r="M132" s="2" t="str">
        <f>IF(U132=2,K132,IF(W132=2,K132-SUM(M$8:M131),IF(X132=2,K132-SUM(M$8:M131),IF(X131=2,1-SUM(M$8:M131)," "))))</f>
        <v xml:space="preserve"> </v>
      </c>
      <c r="N132" s="1" t="str">
        <f t="shared" si="29"/>
        <v xml:space="preserve"> </v>
      </c>
      <c r="P132" s="3" t="str">
        <f>IF(O132="Plus",$K132,IF(O132="Basis",$K132-SUM(P$8:P131),IF(O132="Breedte",$K132-SUM(P$8:P131),IF(O131="Breedte",1-SUM(P$8:P131)," "))))</f>
        <v xml:space="preserve"> </v>
      </c>
      <c r="Q132" s="57" t="str">
        <f t="shared" si="30"/>
        <v/>
      </c>
      <c r="R132" s="180" t="e">
        <f t="shared" si="31"/>
        <v>#N/A</v>
      </c>
      <c r="S132" s="12">
        <f t="shared" si="40"/>
        <v>-19</v>
      </c>
      <c r="T132" s="18">
        <f t="shared" si="32"/>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3"/>
        <v>1</v>
      </c>
      <c r="Z132" s="12">
        <f t="shared" si="34"/>
        <v>1</v>
      </c>
      <c r="AA132" s="12">
        <f t="shared" si="35"/>
        <v>1</v>
      </c>
      <c r="AB132" s="12">
        <f t="shared" si="36"/>
        <v>1</v>
      </c>
      <c r="AD132" s="12">
        <f t="shared" si="41"/>
        <v>-19</v>
      </c>
      <c r="AE132" s="18">
        <f t="shared" si="37"/>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8"/>
        <v>1</v>
      </c>
      <c r="AK132" s="12">
        <f t="shared" si="42"/>
        <v>1</v>
      </c>
      <c r="AL132" s="12">
        <f t="shared" si="43"/>
        <v>1</v>
      </c>
      <c r="AM132" s="12">
        <f t="shared" si="44"/>
        <v>1</v>
      </c>
    </row>
    <row r="133" spans="1:39" ht="12" customHeight="1" x14ac:dyDescent="0.25">
      <c r="A133" s="5">
        <f t="shared" si="24"/>
        <v>0</v>
      </c>
      <c r="B133" s="5">
        <f t="shared" si="25"/>
        <v>0</v>
      </c>
      <c r="C133" s="14">
        <f t="shared" si="39"/>
        <v>-20</v>
      </c>
      <c r="F133" s="151" t="e">
        <f>VLOOKUP(C133,Blad1!$A:$F,6,0)</f>
        <v>#N/A</v>
      </c>
      <c r="G133" s="67" t="str">
        <f t="shared" si="26"/>
        <v/>
      </c>
      <c r="H133" s="4" t="str">
        <f>IF(G133="I",$K133,IF(G133="II",$K133-SUM(H$8:H132),IF(G133="III",$K133-SUM(H$8:H132),IF(G133="IV",$K133-SUM(H$8:H132),IF(G133="V",1-SUM(H$8:H132)," ")))))</f>
        <v xml:space="preserve"> </v>
      </c>
      <c r="I133" s="68" t="str">
        <f t="shared" si="27"/>
        <v/>
      </c>
      <c r="J133" s="43" t="str">
        <f>IF(I133="A",$K133,IF(I133="B",$K133-SUM(J$8:J132),IF(I133="C",$K133-SUM(J$8:J132),IF(I133="D",$K133-SUM(J$8:J132),IF(I133="E",1-SUM(J$8:J132)," ")))))</f>
        <v xml:space="preserve"> </v>
      </c>
      <c r="K133" s="1">
        <f>IF(C$4=0,0,(SUM(D$8:D133)/C$4))</f>
        <v>0</v>
      </c>
      <c r="L133" s="9" t="str">
        <f t="shared" si="28"/>
        <v xml:space="preserve"> </v>
      </c>
      <c r="M133" s="2" t="str">
        <f>IF(U133=2,K133,IF(W133=2,K133-SUM(M$8:M132),IF(X133=2,K133-SUM(M$8:M132),IF(X132=2,1-SUM(M$8:M132)," "))))</f>
        <v xml:space="preserve"> </v>
      </c>
      <c r="N133" s="1" t="str">
        <f t="shared" si="29"/>
        <v xml:space="preserve"> </v>
      </c>
      <c r="P133" s="3" t="str">
        <f>IF(O133="Plus",$K133,IF(O133="Basis",$K133-SUM(P$8:P132),IF(O133="Breedte",$K133-SUM(P$8:P132),IF(O132="Breedte",1-SUM(P$8:P132)," "))))</f>
        <v xml:space="preserve"> </v>
      </c>
      <c r="Q133" s="57" t="str">
        <f t="shared" si="30"/>
        <v/>
      </c>
      <c r="R133" s="180" t="e">
        <f t="shared" si="31"/>
        <v>#N/A</v>
      </c>
      <c r="S133" s="12">
        <f t="shared" si="40"/>
        <v>-20</v>
      </c>
      <c r="T133" s="18">
        <f t="shared" si="32"/>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3"/>
        <v>1</v>
      </c>
      <c r="Z133" s="12">
        <f t="shared" si="34"/>
        <v>1</v>
      </c>
      <c r="AA133" s="12">
        <f t="shared" si="35"/>
        <v>1</v>
      </c>
      <c r="AB133" s="12">
        <f t="shared" si="36"/>
        <v>1</v>
      </c>
      <c r="AD133" s="12">
        <f t="shared" si="41"/>
        <v>-20</v>
      </c>
      <c r="AE133" s="18">
        <f t="shared" si="37"/>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8"/>
        <v>1</v>
      </c>
      <c r="AK133" s="12">
        <f t="shared" si="42"/>
        <v>1</v>
      </c>
      <c r="AL133" s="12">
        <f t="shared" si="43"/>
        <v>1</v>
      </c>
      <c r="AM133" s="12">
        <f t="shared" si="44"/>
        <v>1</v>
      </c>
    </row>
    <row r="134" spans="1:39" ht="12" customHeight="1" x14ac:dyDescent="0.25">
      <c r="A134" s="5">
        <f t="shared" si="24"/>
        <v>0</v>
      </c>
      <c r="B134" s="5">
        <f t="shared" si="25"/>
        <v>0</v>
      </c>
      <c r="C134" s="14">
        <f t="shared" si="39"/>
        <v>-21</v>
      </c>
      <c r="F134" s="151" t="e">
        <f>VLOOKUP(C134,Blad1!$A:$F,6,0)</f>
        <v>#N/A</v>
      </c>
      <c r="G134" s="67" t="str">
        <f t="shared" si="26"/>
        <v/>
      </c>
      <c r="H134" s="4" t="str">
        <f>IF(G134="I",$K134,IF(G134="II",$K134-SUM(H$8:H133),IF(G134="III",$K134-SUM(H$8:H133),IF(G134="IV",$K134-SUM(H$8:H133),IF(G134="V",1-SUM(H$8:H133)," ")))))</f>
        <v xml:space="preserve"> </v>
      </c>
      <c r="I134" s="68" t="str">
        <f t="shared" si="27"/>
        <v/>
      </c>
      <c r="J134" s="43" t="str">
        <f>IF(I134="A",$K134,IF(I134="B",$K134-SUM(J$8:J133),IF(I134="C",$K134-SUM(J$8:J133),IF(I134="D",$K134-SUM(J$8:J133),IF(I134="E",1-SUM(J$8:J133)," ")))))</f>
        <v xml:space="preserve"> </v>
      </c>
      <c r="K134" s="1">
        <f>IF(C$4=0,0,(SUM(D$8:D134)/C$4))</f>
        <v>0</v>
      </c>
      <c r="L134" s="9" t="str">
        <f t="shared" si="28"/>
        <v xml:space="preserve"> </v>
      </c>
      <c r="M134" s="2" t="str">
        <f>IF(U134=2,K134,IF(W134=2,K134-SUM(M$8:M133),IF(X134=2,K134-SUM(M$8:M133),IF(X133=2,1-SUM(M$8:M133)," "))))</f>
        <v xml:space="preserve"> </v>
      </c>
      <c r="N134" s="1" t="str">
        <f t="shared" si="29"/>
        <v xml:space="preserve"> </v>
      </c>
      <c r="P134" s="3" t="str">
        <f>IF(O134="Plus",$K134,IF(O134="Basis",$K134-SUM(P$8:P133),IF(O134="Breedte",$K134-SUM(P$8:P133),IF(O133="Breedte",1-SUM(P$8:P133)," "))))</f>
        <v xml:space="preserve"> </v>
      </c>
      <c r="Q134" s="57" t="str">
        <f t="shared" si="30"/>
        <v/>
      </c>
      <c r="R134" s="180" t="e">
        <f t="shared" si="31"/>
        <v>#N/A</v>
      </c>
      <c r="S134" s="12">
        <f t="shared" si="40"/>
        <v>-21</v>
      </c>
      <c r="T134" s="18">
        <f t="shared" si="32"/>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3"/>
        <v>1</v>
      </c>
      <c r="Z134" s="12">
        <f t="shared" si="34"/>
        <v>1</v>
      </c>
      <c r="AA134" s="12">
        <f t="shared" si="35"/>
        <v>1</v>
      </c>
      <c r="AB134" s="12">
        <f t="shared" si="36"/>
        <v>1</v>
      </c>
      <c r="AD134" s="12">
        <f t="shared" si="41"/>
        <v>-21</v>
      </c>
      <c r="AE134" s="18">
        <f t="shared" si="37"/>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8"/>
        <v>1</v>
      </c>
      <c r="AK134" s="12">
        <f t="shared" si="42"/>
        <v>1</v>
      </c>
      <c r="AL134" s="12">
        <f t="shared" si="43"/>
        <v>1</v>
      </c>
      <c r="AM134" s="12">
        <f t="shared" si="44"/>
        <v>1</v>
      </c>
    </row>
    <row r="135" spans="1:39" ht="12" customHeight="1" x14ac:dyDescent="0.25">
      <c r="A135" s="5">
        <f t="shared" si="24"/>
        <v>0</v>
      </c>
      <c r="B135" s="5">
        <f t="shared" si="25"/>
        <v>0</v>
      </c>
      <c r="C135" s="14">
        <f t="shared" si="39"/>
        <v>-22</v>
      </c>
      <c r="F135" s="151" t="e">
        <f>VLOOKUP(C135,Blad1!$A:$F,6,0)</f>
        <v>#N/A</v>
      </c>
      <c r="G135" s="67" t="str">
        <f t="shared" si="26"/>
        <v/>
      </c>
      <c r="H135" s="4" t="str">
        <f>IF(G135="I",$K135,IF(G135="II",$K135-SUM(H$8:H134),IF(G135="III",$K135-SUM(H$8:H134),IF(G135="IV",$K135-SUM(H$8:H134),IF(G135="V",1-SUM(H$8:H134)," ")))))</f>
        <v xml:space="preserve"> </v>
      </c>
      <c r="I135" s="68" t="str">
        <f t="shared" si="27"/>
        <v/>
      </c>
      <c r="J135" s="43" t="str">
        <f>IF(I135="A",$K135,IF(I135="B",$K135-SUM(J$8:J134),IF(I135="C",$K135-SUM(J$8:J134),IF(I135="D",$K135-SUM(J$8:J134),IF(I135="E",1-SUM(J$8:J134)," ")))))</f>
        <v xml:space="preserve"> </v>
      </c>
      <c r="K135" s="1">
        <f>IF(C$4=0,0,(SUM(D$8:D135)/C$4))</f>
        <v>0</v>
      </c>
      <c r="L135" s="9" t="str">
        <f t="shared" si="28"/>
        <v xml:space="preserve"> </v>
      </c>
      <c r="M135" s="2" t="str">
        <f>IF(U135=2,K135,IF(W135=2,K135-SUM(M$8:M134),IF(X135=2,K135-SUM(M$8:M134),IF(X134=2,1-SUM(M$8:M134)," "))))</f>
        <v xml:space="preserve"> </v>
      </c>
      <c r="N135" s="1" t="str">
        <f t="shared" si="29"/>
        <v xml:space="preserve"> </v>
      </c>
      <c r="P135" s="3" t="str">
        <f>IF(O135="Plus",$K135,IF(O135="Basis",$K135-SUM(P$8:P134),IF(O135="Breedte",$K135-SUM(P$8:P134),IF(O134="Breedte",1-SUM(P$8:P134)," "))))</f>
        <v xml:space="preserve"> </v>
      </c>
      <c r="Q135" s="57" t="str">
        <f t="shared" si="30"/>
        <v/>
      </c>
      <c r="R135" s="180" t="e">
        <f t="shared" si="31"/>
        <v>#N/A</v>
      </c>
      <c r="S135" s="12">
        <f t="shared" si="40"/>
        <v>-22</v>
      </c>
      <c r="T135" s="18">
        <f t="shared" si="32"/>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3"/>
        <v>1</v>
      </c>
      <c r="Z135" s="12">
        <f t="shared" si="34"/>
        <v>1</v>
      </c>
      <c r="AA135" s="12">
        <f t="shared" si="35"/>
        <v>1</v>
      </c>
      <c r="AB135" s="12">
        <f t="shared" si="36"/>
        <v>1</v>
      </c>
      <c r="AD135" s="12">
        <f t="shared" si="41"/>
        <v>-22</v>
      </c>
      <c r="AE135" s="18">
        <f t="shared" si="37"/>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8"/>
        <v>1</v>
      </c>
      <c r="AK135" s="12">
        <f t="shared" si="42"/>
        <v>1</v>
      </c>
      <c r="AL135" s="12">
        <f t="shared" si="43"/>
        <v>1</v>
      </c>
      <c r="AM135" s="12">
        <f t="shared" si="44"/>
        <v>1</v>
      </c>
    </row>
    <row r="136" spans="1:39" ht="12" customHeight="1" x14ac:dyDescent="0.25">
      <c r="A136" s="5">
        <f t="shared" si="24"/>
        <v>0</v>
      </c>
      <c r="B136" s="5">
        <f t="shared" si="25"/>
        <v>0</v>
      </c>
      <c r="C136" s="14">
        <f t="shared" si="39"/>
        <v>-23</v>
      </c>
      <c r="F136" s="151" t="e">
        <f>VLOOKUP(C136,Blad1!$A:$F,6,0)</f>
        <v>#N/A</v>
      </c>
      <c r="G136" s="67" t="str">
        <f t="shared" si="26"/>
        <v/>
      </c>
      <c r="H136" s="4" t="str">
        <f>IF(G136="I",$K136,IF(G136="II",$K136-SUM(H$8:H135),IF(G136="III",$K136-SUM(H$8:H135),IF(G136="IV",$K136-SUM(H$8:H135),IF(G136="V",1-SUM(H$8:H135)," ")))))</f>
        <v xml:space="preserve"> </v>
      </c>
      <c r="I136" s="68" t="str">
        <f t="shared" si="27"/>
        <v/>
      </c>
      <c r="J136" s="43" t="str">
        <f>IF(I136="A",$K136,IF(I136="B",$K136-SUM(J$8:J135),IF(I136="C",$K136-SUM(J$8:J135),IF(I136="D",$K136-SUM(J$8:J135),IF(I136="E",1-SUM(J$8:J135)," ")))))</f>
        <v xml:space="preserve"> </v>
      </c>
      <c r="K136" s="1">
        <f>IF(C$4=0,0,(SUM(D$8:D136)/C$4))</f>
        <v>0</v>
      </c>
      <c r="L136" s="9" t="str">
        <f t="shared" si="28"/>
        <v xml:space="preserve"> </v>
      </c>
      <c r="M136" s="2" t="str">
        <f>IF(U136=2,K136,IF(W136=2,K136-SUM(M$8:M135),IF(X136=2,K136-SUM(M$8:M135),IF(X135=2,1-SUM(M$8:M135)," "))))</f>
        <v xml:space="preserve"> </v>
      </c>
      <c r="N136" s="1" t="str">
        <f t="shared" si="29"/>
        <v xml:space="preserve"> </v>
      </c>
      <c r="P136" s="3" t="str">
        <f>IF(O136="Plus",$K136,IF(O136="Basis",$K136-SUM(P$8:P135),IF(O136="Breedte",$K136-SUM(P$8:P135),IF(O135="Breedte",1-SUM(P$8:P135)," "))))</f>
        <v xml:space="preserve"> </v>
      </c>
      <c r="Q136" s="57" t="str">
        <f t="shared" si="30"/>
        <v/>
      </c>
      <c r="R136" s="180" t="e">
        <f t="shared" si="31"/>
        <v>#N/A</v>
      </c>
      <c r="S136" s="12">
        <f t="shared" si="40"/>
        <v>-23</v>
      </c>
      <c r="T136" s="18">
        <f t="shared" si="32"/>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si="33"/>
        <v>1</v>
      </c>
      <c r="Z136" s="12">
        <f t="shared" si="34"/>
        <v>1</v>
      </c>
      <c r="AA136" s="12">
        <f t="shared" si="35"/>
        <v>1</v>
      </c>
      <c r="AB136" s="12">
        <f t="shared" si="36"/>
        <v>1</v>
      </c>
      <c r="AD136" s="12">
        <f t="shared" si="41"/>
        <v>-23</v>
      </c>
      <c r="AE136" s="18">
        <f t="shared" si="37"/>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si="38"/>
        <v>1</v>
      </c>
      <c r="AK136" s="12">
        <f t="shared" si="42"/>
        <v>1</v>
      </c>
      <c r="AL136" s="12">
        <f t="shared" si="43"/>
        <v>1</v>
      </c>
      <c r="AM136" s="12">
        <f t="shared" si="44"/>
        <v>1</v>
      </c>
    </row>
    <row r="137" spans="1:39" ht="12" customHeight="1" x14ac:dyDescent="0.25">
      <c r="A137" s="5">
        <f t="shared" ref="A137:A200" si="45">IF(I137="A",25,IF(I137="B",25,IF(I137="C",25,IF(I137="D",15,IF(I137="E",10,0)))))</f>
        <v>0</v>
      </c>
      <c r="B137" s="5">
        <f t="shared" ref="B137:B200" si="46">IF(G137="I",20,IF(G137="II",20,IF(G137="III",20,IF(G137="IV",20,IF(G137="V",20,0)))))</f>
        <v>0</v>
      </c>
      <c r="C137" s="14">
        <f t="shared" si="39"/>
        <v>-24</v>
      </c>
      <c r="F137" s="151" t="e">
        <f>VLOOKUP(C137,Blad1!$A:$F,6,0)</f>
        <v>#N/A</v>
      </c>
      <c r="G137" s="67" t="str">
        <f t="shared" ref="G137:G200" si="47">IF(C137=84,"I",IF(C137=77,"II",IF(C137=70,"III",IF(C137=62,"IV",IF(C137=0,"V","")))))</f>
        <v/>
      </c>
      <c r="H137" s="4" t="str">
        <f>IF(G137="I",$K137,IF(G137="II",$K137-SUM(H$8:H136),IF(G137="III",$K137-SUM(H$8:H136),IF(G137="IV",$K137-SUM(H$8:H136),IF(G137="V",1-SUM(H$8:H136)," ")))))</f>
        <v xml:space="preserve"> </v>
      </c>
      <c r="I137" s="68" t="str">
        <f t="shared" ref="I137:I200" si="48">IF(C137=79,"A",IF(C137=69,"B",IF(C137=60,"C",IF(C137=51,"D",IF(C137=0,"E","")))))</f>
        <v/>
      </c>
      <c r="J137" s="43" t="str">
        <f>IF(I137="A",$K137,IF(I137="B",$K137-SUM(J$8:J136),IF(I137="C",$K137-SUM(J$8:J136),IF(I137="D",$K137-SUM(J$8:J136),IF(I137="E",1-SUM(J$8:J136)," ")))))</f>
        <v xml:space="preserve"> </v>
      </c>
      <c r="K137" s="1">
        <f>IF(C$4=0,0,(SUM(D$8:D137)/C$4))</f>
        <v>0</v>
      </c>
      <c r="L137" s="9" t="str">
        <f t="shared" ref="L137:L200" si="49">IF(U137=2,"Plus",IF(W137=2,"Basis",IF(X137=2,"Breedte"," ")))</f>
        <v xml:space="preserve"> </v>
      </c>
      <c r="M137" s="2" t="str">
        <f>IF(U137=2,K137,IF(W137=2,K137-SUM(M$8:M136),IF(X137=2,K137-SUM(M$8:M136),IF(X136=2,1-SUM(M$8:M136)," "))))</f>
        <v xml:space="preserve"> </v>
      </c>
      <c r="N137" s="1" t="str">
        <f t="shared" ref="N137:N200" si="50">IF(OR(O137="Plus",O137="Basis",O137="Breedte"),K137," ")</f>
        <v xml:space="preserve"> </v>
      </c>
      <c r="P137" s="3" t="str">
        <f>IF(O137="Plus",$K137,IF(O137="Basis",$K137-SUM(P$8:P136),IF(O137="Breedte",$K137-SUM(P$8:P136),IF(O136="Breedte",1-SUM(P$8:P136)," "))))</f>
        <v xml:space="preserve"> </v>
      </c>
      <c r="Q137" s="57" t="str">
        <f t="shared" ref="Q137:Q200" si="51">IF(L136="plus",IF(E137=0,"",CONCATENATE(E137,", ")),IF(L136="basis",IF(E137=0,"",CONCATENATE(E137,", ")),CONCATENATE(Q136,IF(E137=0,"",CONCATENATE(E137,", ")))))</f>
        <v/>
      </c>
      <c r="R137" s="180" t="e">
        <f t="shared" ref="R137:R200" si="52">F137</f>
        <v>#N/A</v>
      </c>
      <c r="S137" s="12">
        <f t="shared" si="40"/>
        <v>-24</v>
      </c>
      <c r="T137" s="18">
        <f t="shared" ref="T137:T200" si="53">K137</f>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ref="Y137:Y200" si="54">IF(D137=0,1,ABS(K137-0.2))</f>
        <v>1</v>
      </c>
      <c r="Z137" s="12">
        <f t="shared" ref="Z137:Z200" si="55">IF(D137=0,1,ABS(K137-0.5))</f>
        <v>1</v>
      </c>
      <c r="AA137" s="12">
        <f t="shared" ref="AA137:AA200" si="56">IF(D137=0,1,ABS(K137-0.8))</f>
        <v>1</v>
      </c>
      <c r="AB137" s="12">
        <f t="shared" ref="AB137:AB200" si="57">IF(D137=0,1,ABS(K137-1))</f>
        <v>1</v>
      </c>
      <c r="AD137" s="12">
        <f t="shared" si="41"/>
        <v>-24</v>
      </c>
      <c r="AE137" s="18">
        <f t="shared" ref="AE137:AE200" si="58">K137</f>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ref="AJ137:AJ200" si="59">IF(AE137=0,1,ABS(AH137-0.25))</f>
        <v>1</v>
      </c>
      <c r="AK137" s="12">
        <f t="shared" si="42"/>
        <v>1</v>
      </c>
      <c r="AL137" s="12">
        <f t="shared" si="43"/>
        <v>1</v>
      </c>
      <c r="AM137" s="12">
        <f t="shared" si="44"/>
        <v>1</v>
      </c>
    </row>
    <row r="138" spans="1:39" ht="12" customHeight="1" x14ac:dyDescent="0.25">
      <c r="A138" s="5">
        <f t="shared" si="45"/>
        <v>0</v>
      </c>
      <c r="B138" s="5">
        <f t="shared" si="46"/>
        <v>0</v>
      </c>
      <c r="C138" s="14">
        <f t="shared" ref="C138:C201" si="60">C137-1</f>
        <v>-25</v>
      </c>
      <c r="F138" s="151" t="e">
        <f>VLOOKUP(C138,Blad1!$A:$F,6,0)</f>
        <v>#N/A</v>
      </c>
      <c r="G138" s="67" t="str">
        <f t="shared" si="47"/>
        <v/>
      </c>
      <c r="H138" s="4" t="str">
        <f>IF(G138="I",$K138,IF(G138="II",$K138-SUM(H$8:H137),IF(G138="III",$K138-SUM(H$8:H137),IF(G138="IV",$K138-SUM(H$8:H137),IF(G138="V",1-SUM(H$8:H137)," ")))))</f>
        <v xml:space="preserve"> </v>
      </c>
      <c r="I138" s="68" t="str">
        <f t="shared" si="48"/>
        <v/>
      </c>
      <c r="J138" s="43" t="str">
        <f>IF(I138="A",$K138,IF(I138="B",$K138-SUM(J$8:J137),IF(I138="C",$K138-SUM(J$8:J137),IF(I138="D",$K138-SUM(J$8:J137),IF(I138="E",1-SUM(J$8:J137)," ")))))</f>
        <v xml:space="preserve"> </v>
      </c>
      <c r="K138" s="1">
        <f>IF(C$4=0,0,(SUM(D$8:D138)/C$4))</f>
        <v>0</v>
      </c>
      <c r="L138" s="9" t="str">
        <f t="shared" si="49"/>
        <v xml:space="preserve"> </v>
      </c>
      <c r="M138" s="2" t="str">
        <f>IF(U138=2,K138,IF(W138=2,K138-SUM(M$8:M137),IF(X138=2,K138-SUM(M$8:M137),IF(X137=2,1-SUM(M$8:M137)," "))))</f>
        <v xml:space="preserve"> </v>
      </c>
      <c r="N138" s="1" t="str">
        <f t="shared" si="50"/>
        <v xml:space="preserve"> </v>
      </c>
      <c r="P138" s="3" t="str">
        <f>IF(O138="Plus",$K138,IF(O138="Basis",$K138-SUM(P$8:P137),IF(O138="Breedte",$K138-SUM(P$8:P137),IF(O137="Breedte",1-SUM(P$8:P137)," "))))</f>
        <v xml:space="preserve"> </v>
      </c>
      <c r="Q138" s="57" t="str">
        <f t="shared" si="51"/>
        <v/>
      </c>
      <c r="R138" s="180" t="e">
        <f t="shared" si="52"/>
        <v>#N/A</v>
      </c>
      <c r="S138" s="12">
        <f t="shared" ref="S138:S201" si="61">C138</f>
        <v>-25</v>
      </c>
      <c r="T138" s="18">
        <f t="shared" si="53"/>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4"/>
        <v>1</v>
      </c>
      <c r="Z138" s="12">
        <f t="shared" si="55"/>
        <v>1</v>
      </c>
      <c r="AA138" s="12">
        <f t="shared" si="56"/>
        <v>1</v>
      </c>
      <c r="AB138" s="12">
        <f t="shared" si="57"/>
        <v>1</v>
      </c>
      <c r="AD138" s="12">
        <f t="shared" ref="AD138:AD201" si="62">S138</f>
        <v>-25</v>
      </c>
      <c r="AE138" s="18">
        <f t="shared" si="58"/>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9"/>
        <v>1</v>
      </c>
      <c r="AK138" s="12">
        <f t="shared" ref="AK138:AK201" si="63">IF(T138=0,1,ABS(W138-0.5))</f>
        <v>1</v>
      </c>
      <c r="AL138" s="12">
        <f t="shared" ref="AL138:AL201" si="64">IF(T138=0,1,ABS(W138-0.75))</f>
        <v>1</v>
      </c>
      <c r="AM138" s="12">
        <f t="shared" ref="AM138:AM201" si="65">IF(T138=0,1,ABS(W138-0.9))</f>
        <v>1</v>
      </c>
    </row>
    <row r="139" spans="1:39" ht="12" customHeight="1" x14ac:dyDescent="0.25">
      <c r="A139" s="5">
        <f t="shared" si="45"/>
        <v>0</v>
      </c>
      <c r="B139" s="5">
        <f t="shared" si="46"/>
        <v>0</v>
      </c>
      <c r="C139" s="14">
        <f t="shared" si="60"/>
        <v>-26</v>
      </c>
      <c r="F139" s="151" t="e">
        <f>VLOOKUP(C139,Blad1!$A:$F,6,0)</f>
        <v>#N/A</v>
      </c>
      <c r="G139" s="67" t="str">
        <f t="shared" si="47"/>
        <v/>
      </c>
      <c r="H139" s="4" t="str">
        <f>IF(G139="I",$K139,IF(G139="II",$K139-SUM(H$8:H138),IF(G139="III",$K139-SUM(H$8:H138),IF(G139="IV",$K139-SUM(H$8:H138),IF(G139="V",1-SUM(H$8:H138)," ")))))</f>
        <v xml:space="preserve"> </v>
      </c>
      <c r="I139" s="68" t="str">
        <f t="shared" si="48"/>
        <v/>
      </c>
      <c r="J139" s="43" t="str">
        <f>IF(I139="A",$K139,IF(I139="B",$K139-SUM(J$8:J138),IF(I139="C",$K139-SUM(J$8:J138),IF(I139="D",$K139-SUM(J$8:J138),IF(I139="E",1-SUM(J$8:J138)," ")))))</f>
        <v xml:space="preserve"> </v>
      </c>
      <c r="K139" s="1">
        <f>IF(C$4=0,0,(SUM(D$8:D139)/C$4))</f>
        <v>0</v>
      </c>
      <c r="L139" s="9" t="str">
        <f t="shared" si="49"/>
        <v xml:space="preserve"> </v>
      </c>
      <c r="M139" s="2" t="str">
        <f>IF(U139=2,K139,IF(W139=2,K139-SUM(M$8:M138),IF(X139=2,K139-SUM(M$8:M138),IF(X138=2,1-SUM(M$8:M138)," "))))</f>
        <v xml:space="preserve"> </v>
      </c>
      <c r="N139" s="1" t="str">
        <f t="shared" si="50"/>
        <v xml:space="preserve"> </v>
      </c>
      <c r="P139" s="3" t="str">
        <f>IF(O139="Plus",$K139,IF(O139="Basis",$K139-SUM(P$8:P138),IF(O139="Breedte",$K139-SUM(P$8:P138),IF(O138="Breedte",1-SUM(P$8:P138)," "))))</f>
        <v xml:space="preserve"> </v>
      </c>
      <c r="Q139" s="57" t="str">
        <f t="shared" si="51"/>
        <v/>
      </c>
      <c r="R139" s="180" t="e">
        <f t="shared" si="52"/>
        <v>#N/A</v>
      </c>
      <c r="S139" s="12">
        <f t="shared" si="61"/>
        <v>-26</v>
      </c>
      <c r="T139" s="18">
        <f t="shared" si="53"/>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4"/>
        <v>1</v>
      </c>
      <c r="Z139" s="12">
        <f t="shared" si="55"/>
        <v>1</v>
      </c>
      <c r="AA139" s="12">
        <f t="shared" si="56"/>
        <v>1</v>
      </c>
      <c r="AB139" s="12">
        <f t="shared" si="57"/>
        <v>1</v>
      </c>
      <c r="AD139" s="12">
        <f t="shared" si="62"/>
        <v>-26</v>
      </c>
      <c r="AE139" s="18">
        <f t="shared" si="58"/>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9"/>
        <v>1</v>
      </c>
      <c r="AK139" s="12">
        <f t="shared" si="63"/>
        <v>1</v>
      </c>
      <c r="AL139" s="12">
        <f t="shared" si="64"/>
        <v>1</v>
      </c>
      <c r="AM139" s="12">
        <f t="shared" si="65"/>
        <v>1</v>
      </c>
    </row>
    <row r="140" spans="1:39" ht="12" customHeight="1" x14ac:dyDescent="0.25">
      <c r="A140" s="5">
        <f t="shared" si="45"/>
        <v>0</v>
      </c>
      <c r="B140" s="5">
        <f t="shared" si="46"/>
        <v>0</v>
      </c>
      <c r="C140" s="14">
        <f t="shared" si="60"/>
        <v>-27</v>
      </c>
      <c r="F140" s="151" t="e">
        <f>VLOOKUP(C140,Blad1!$A:$F,6,0)</f>
        <v>#N/A</v>
      </c>
      <c r="G140" s="67" t="str">
        <f t="shared" si="47"/>
        <v/>
      </c>
      <c r="H140" s="4" t="str">
        <f>IF(G140="I",$K140,IF(G140="II",$K140-SUM(H$8:H139),IF(G140="III",$K140-SUM(H$8:H139),IF(G140="IV",$K140-SUM(H$8:H139),IF(G140="V",1-SUM(H$8:H139)," ")))))</f>
        <v xml:space="preserve"> </v>
      </c>
      <c r="I140" s="68" t="str">
        <f t="shared" si="48"/>
        <v/>
      </c>
      <c r="J140" s="43" t="str">
        <f>IF(I140="A",$K140,IF(I140="B",$K140-SUM(J$8:J139),IF(I140="C",$K140-SUM(J$8:J139),IF(I140="D",$K140-SUM(J$8:J139),IF(I140="E",1-SUM(J$8:J139)," ")))))</f>
        <v xml:space="preserve"> </v>
      </c>
      <c r="K140" s="1">
        <f>IF(C$4=0,0,(SUM(D$8:D140)/C$4))</f>
        <v>0</v>
      </c>
      <c r="L140" s="9" t="str">
        <f t="shared" si="49"/>
        <v xml:space="preserve"> </v>
      </c>
      <c r="M140" s="2" t="str">
        <f>IF(U140=2,K140,IF(W140=2,K140-SUM(M$8:M139),IF(X140=2,K140-SUM(M$8:M139),IF(X139=2,1-SUM(M$8:M139)," "))))</f>
        <v xml:space="preserve"> </v>
      </c>
      <c r="N140" s="1" t="str">
        <f t="shared" si="50"/>
        <v xml:space="preserve"> </v>
      </c>
      <c r="P140" s="3" t="str">
        <f>IF(O140="Plus",$K140,IF(O140="Basis",$K140-SUM(P$8:P139),IF(O140="Breedte",$K140-SUM(P$8:P139),IF(O139="Breedte",1-SUM(P$8:P139)," "))))</f>
        <v xml:space="preserve"> </v>
      </c>
      <c r="Q140" s="57" t="str">
        <f t="shared" si="51"/>
        <v/>
      </c>
      <c r="R140" s="180" t="e">
        <f t="shared" si="52"/>
        <v>#N/A</v>
      </c>
      <c r="S140" s="12">
        <f t="shared" si="61"/>
        <v>-27</v>
      </c>
      <c r="T140" s="18">
        <f t="shared" si="53"/>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4"/>
        <v>1</v>
      </c>
      <c r="Z140" s="12">
        <f t="shared" si="55"/>
        <v>1</v>
      </c>
      <c r="AA140" s="12">
        <f t="shared" si="56"/>
        <v>1</v>
      </c>
      <c r="AB140" s="12">
        <f t="shared" si="57"/>
        <v>1</v>
      </c>
      <c r="AD140" s="12">
        <f t="shared" si="62"/>
        <v>-27</v>
      </c>
      <c r="AE140" s="18">
        <f t="shared" si="58"/>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9"/>
        <v>1</v>
      </c>
      <c r="AK140" s="12">
        <f t="shared" si="63"/>
        <v>1</v>
      </c>
      <c r="AL140" s="12">
        <f t="shared" si="64"/>
        <v>1</v>
      </c>
      <c r="AM140" s="12">
        <f t="shared" si="65"/>
        <v>1</v>
      </c>
    </row>
    <row r="141" spans="1:39" ht="12" customHeight="1" x14ac:dyDescent="0.25">
      <c r="A141" s="5">
        <f t="shared" si="45"/>
        <v>0</v>
      </c>
      <c r="B141" s="5">
        <f t="shared" si="46"/>
        <v>0</v>
      </c>
      <c r="C141" s="14">
        <f t="shared" si="60"/>
        <v>-28</v>
      </c>
      <c r="F141" s="151" t="e">
        <f>VLOOKUP(C141,Blad1!$A:$F,6,0)</f>
        <v>#N/A</v>
      </c>
      <c r="G141" s="67" t="str">
        <f t="shared" si="47"/>
        <v/>
      </c>
      <c r="H141" s="4" t="str">
        <f>IF(G141="I",$K141,IF(G141="II",$K141-SUM(H$8:H140),IF(G141="III",$K141-SUM(H$8:H140),IF(G141="IV",$K141-SUM(H$8:H140),IF(G141="V",1-SUM(H$8:H140)," ")))))</f>
        <v xml:space="preserve"> </v>
      </c>
      <c r="I141" s="68" t="str">
        <f t="shared" si="48"/>
        <v/>
      </c>
      <c r="J141" s="43" t="str">
        <f>IF(I141="A",$K141,IF(I141="B",$K141-SUM(J$8:J140),IF(I141="C",$K141-SUM(J$8:J140),IF(I141="D",$K141-SUM(J$8:J140),IF(I141="E",1-SUM(J$8:J140)," ")))))</f>
        <v xml:space="preserve"> </v>
      </c>
      <c r="K141" s="1">
        <f>IF(C$4=0,0,(SUM(D$8:D141)/C$4))</f>
        <v>0</v>
      </c>
      <c r="L141" s="9" t="str">
        <f t="shared" si="49"/>
        <v xml:space="preserve"> </v>
      </c>
      <c r="M141" s="2" t="str">
        <f>IF(U141=2,K141,IF(W141=2,K141-SUM(M$8:M140),IF(X141=2,K141-SUM(M$8:M140),IF(X140=2,1-SUM(M$8:M140)," "))))</f>
        <v xml:space="preserve"> </v>
      </c>
      <c r="N141" s="1" t="str">
        <f t="shared" si="50"/>
        <v xml:space="preserve"> </v>
      </c>
      <c r="P141" s="3" t="str">
        <f>IF(O141="Plus",$K141,IF(O141="Basis",$K141-SUM(P$8:P140),IF(O141="Breedte",$K141-SUM(P$8:P140),IF(O140="Breedte",1-SUM(P$8:P140)," "))))</f>
        <v xml:space="preserve"> </v>
      </c>
      <c r="Q141" s="57" t="str">
        <f t="shared" si="51"/>
        <v/>
      </c>
      <c r="R141" s="180" t="e">
        <f t="shared" si="52"/>
        <v>#N/A</v>
      </c>
      <c r="S141" s="12">
        <f t="shared" si="61"/>
        <v>-28</v>
      </c>
      <c r="T141" s="18">
        <f t="shared" si="53"/>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4"/>
        <v>1</v>
      </c>
      <c r="Z141" s="12">
        <f t="shared" si="55"/>
        <v>1</v>
      </c>
      <c r="AA141" s="12">
        <f t="shared" si="56"/>
        <v>1</v>
      </c>
      <c r="AB141" s="12">
        <f t="shared" si="57"/>
        <v>1</v>
      </c>
      <c r="AD141" s="12">
        <f t="shared" si="62"/>
        <v>-28</v>
      </c>
      <c r="AE141" s="18">
        <f t="shared" si="58"/>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9"/>
        <v>1</v>
      </c>
      <c r="AK141" s="12">
        <f t="shared" si="63"/>
        <v>1</v>
      </c>
      <c r="AL141" s="12">
        <f t="shared" si="64"/>
        <v>1</v>
      </c>
      <c r="AM141" s="12">
        <f t="shared" si="65"/>
        <v>1</v>
      </c>
    </row>
    <row r="142" spans="1:39" ht="12" customHeight="1" x14ac:dyDescent="0.25">
      <c r="A142" s="5">
        <f t="shared" si="45"/>
        <v>0</v>
      </c>
      <c r="B142" s="5">
        <f t="shared" si="46"/>
        <v>0</v>
      </c>
      <c r="C142" s="14">
        <f t="shared" si="60"/>
        <v>-29</v>
      </c>
      <c r="F142" s="151" t="e">
        <f>VLOOKUP(C142,Blad1!$A:$F,6,0)</f>
        <v>#N/A</v>
      </c>
      <c r="G142" s="67" t="str">
        <f t="shared" si="47"/>
        <v/>
      </c>
      <c r="H142" s="4" t="str">
        <f>IF(G142="I",$K142,IF(G142="II",$K142-SUM(H$8:H141),IF(G142="III",$K142-SUM(H$8:H141),IF(G142="IV",$K142-SUM(H$8:H141),IF(G142="V",1-SUM(H$8:H141)," ")))))</f>
        <v xml:space="preserve"> </v>
      </c>
      <c r="I142" s="68" t="str">
        <f t="shared" si="48"/>
        <v/>
      </c>
      <c r="J142" s="43" t="str">
        <f>IF(I142="A",$K142,IF(I142="B",$K142-SUM(J$8:J141),IF(I142="C",$K142-SUM(J$8:J141),IF(I142="D",$K142-SUM(J$8:J141),IF(I142="E",1-SUM(J$8:J141)," ")))))</f>
        <v xml:space="preserve"> </v>
      </c>
      <c r="K142" s="1">
        <f>IF(C$4=0,0,(SUM(D$8:D142)/C$4))</f>
        <v>0</v>
      </c>
      <c r="L142" s="9" t="str">
        <f t="shared" si="49"/>
        <v xml:space="preserve"> </v>
      </c>
      <c r="M142" s="2" t="str">
        <f>IF(U142=2,K142,IF(W142=2,K142-SUM(M$8:M141),IF(X142=2,K142-SUM(M$8:M141),IF(X141=2,1-SUM(M$8:M141)," "))))</f>
        <v xml:space="preserve"> </v>
      </c>
      <c r="N142" s="1" t="str">
        <f t="shared" si="50"/>
        <v xml:space="preserve"> </v>
      </c>
      <c r="P142" s="3" t="str">
        <f>IF(O142="Plus",$K142,IF(O142="Basis",$K142-SUM(P$8:P141),IF(O142="Breedte",$K142-SUM(P$8:P141),IF(O141="Breedte",1-SUM(P$8:P141)," "))))</f>
        <v xml:space="preserve"> </v>
      </c>
      <c r="Q142" s="57" t="str">
        <f t="shared" si="51"/>
        <v/>
      </c>
      <c r="R142" s="180" t="e">
        <f t="shared" si="52"/>
        <v>#N/A</v>
      </c>
      <c r="S142" s="12">
        <f t="shared" si="61"/>
        <v>-29</v>
      </c>
      <c r="T142" s="18">
        <f t="shared" si="53"/>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4"/>
        <v>1</v>
      </c>
      <c r="Z142" s="12">
        <f t="shared" si="55"/>
        <v>1</v>
      </c>
      <c r="AA142" s="12">
        <f t="shared" si="56"/>
        <v>1</v>
      </c>
      <c r="AB142" s="12">
        <f t="shared" si="57"/>
        <v>1</v>
      </c>
      <c r="AD142" s="12">
        <f t="shared" si="62"/>
        <v>-29</v>
      </c>
      <c r="AE142" s="18">
        <f t="shared" si="58"/>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9"/>
        <v>1</v>
      </c>
      <c r="AK142" s="12">
        <f t="shared" si="63"/>
        <v>1</v>
      </c>
      <c r="AL142" s="12">
        <f t="shared" si="64"/>
        <v>1</v>
      </c>
      <c r="AM142" s="12">
        <f t="shared" si="65"/>
        <v>1</v>
      </c>
    </row>
    <row r="143" spans="1:39" ht="12" customHeight="1" x14ac:dyDescent="0.25">
      <c r="A143" s="5">
        <f t="shared" si="45"/>
        <v>0</v>
      </c>
      <c r="B143" s="5">
        <f t="shared" si="46"/>
        <v>0</v>
      </c>
      <c r="C143" s="14">
        <f t="shared" si="60"/>
        <v>-30</v>
      </c>
      <c r="F143" s="151" t="e">
        <f>VLOOKUP(C143,Blad1!$A:$F,6,0)</f>
        <v>#N/A</v>
      </c>
      <c r="G143" s="67" t="str">
        <f t="shared" si="47"/>
        <v/>
      </c>
      <c r="H143" s="4" t="str">
        <f>IF(G143="I",$K143,IF(G143="II",$K143-SUM(H$8:H142),IF(G143="III",$K143-SUM(H$8:H142),IF(G143="IV",$K143-SUM(H$8:H142),IF(G143="V",1-SUM(H$8:H142)," ")))))</f>
        <v xml:space="preserve"> </v>
      </c>
      <c r="I143" s="68" t="str">
        <f t="shared" si="48"/>
        <v/>
      </c>
      <c r="J143" s="43" t="str">
        <f>IF(I143="A",$K143,IF(I143="B",$K143-SUM(J$8:J142),IF(I143="C",$K143-SUM(J$8:J142),IF(I143="D",$K143-SUM(J$8:J142),IF(I143="E",1-SUM(J$8:J142)," ")))))</f>
        <v xml:space="preserve"> </v>
      </c>
      <c r="K143" s="1">
        <f>IF(C$4=0,0,(SUM(D$8:D143)/C$4))</f>
        <v>0</v>
      </c>
      <c r="L143" s="9" t="str">
        <f t="shared" si="49"/>
        <v xml:space="preserve"> </v>
      </c>
      <c r="M143" s="2" t="str">
        <f>IF(U143=2,K143,IF(W143=2,K143-SUM(M$8:M142),IF(X143=2,K143-SUM(M$8:M142),IF(X142=2,1-SUM(M$8:M142)," "))))</f>
        <v xml:space="preserve"> </v>
      </c>
      <c r="N143" s="1" t="str">
        <f t="shared" si="50"/>
        <v xml:space="preserve"> </v>
      </c>
      <c r="P143" s="3" t="str">
        <f>IF(O143="Plus",$K143,IF(O143="Basis",$K143-SUM(P$8:P142),IF(O143="Breedte",$K143-SUM(P$8:P142),IF(O142="Breedte",1-SUM(P$8:P142)," "))))</f>
        <v xml:space="preserve"> </v>
      </c>
      <c r="Q143" s="57" t="str">
        <f t="shared" si="51"/>
        <v/>
      </c>
      <c r="R143" s="180" t="e">
        <f t="shared" si="52"/>
        <v>#N/A</v>
      </c>
      <c r="S143" s="12">
        <f t="shared" si="61"/>
        <v>-30</v>
      </c>
      <c r="T143" s="18">
        <f t="shared" si="53"/>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4"/>
        <v>1</v>
      </c>
      <c r="Z143" s="12">
        <f t="shared" si="55"/>
        <v>1</v>
      </c>
      <c r="AA143" s="12">
        <f t="shared" si="56"/>
        <v>1</v>
      </c>
      <c r="AB143" s="12">
        <f t="shared" si="57"/>
        <v>1</v>
      </c>
      <c r="AD143" s="12">
        <f t="shared" si="62"/>
        <v>-30</v>
      </c>
      <c r="AE143" s="18">
        <f t="shared" si="58"/>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9"/>
        <v>1</v>
      </c>
      <c r="AK143" s="12">
        <f t="shared" si="63"/>
        <v>1</v>
      </c>
      <c r="AL143" s="12">
        <f t="shared" si="64"/>
        <v>1</v>
      </c>
      <c r="AM143" s="12">
        <f t="shared" si="65"/>
        <v>1</v>
      </c>
    </row>
    <row r="144" spans="1:39" ht="12" customHeight="1" x14ac:dyDescent="0.25">
      <c r="A144" s="5">
        <f t="shared" si="45"/>
        <v>0</v>
      </c>
      <c r="B144" s="5">
        <f t="shared" si="46"/>
        <v>0</v>
      </c>
      <c r="C144" s="14">
        <f t="shared" si="60"/>
        <v>-31</v>
      </c>
      <c r="F144" s="151" t="e">
        <f>VLOOKUP(C144,Blad1!$A:$F,6,0)</f>
        <v>#N/A</v>
      </c>
      <c r="G144" s="67" t="str">
        <f t="shared" si="47"/>
        <v/>
      </c>
      <c r="H144" s="4" t="str">
        <f>IF(G144="I",$K144,IF(G144="II",$K144-SUM(H$8:H143),IF(G144="III",$K144-SUM(H$8:H143),IF(G144="IV",$K144-SUM(H$8:H143),IF(G144="V",1-SUM(H$8:H143)," ")))))</f>
        <v xml:space="preserve"> </v>
      </c>
      <c r="I144" s="68" t="str">
        <f t="shared" si="48"/>
        <v/>
      </c>
      <c r="J144" s="43" t="str">
        <f>IF(I144="A",$K144,IF(I144="B",$K144-SUM(J$8:J143),IF(I144="C",$K144-SUM(J$8:J143),IF(I144="D",$K144-SUM(J$8:J143),IF(I144="E",1-SUM(J$8:J143)," ")))))</f>
        <v xml:space="preserve"> </v>
      </c>
      <c r="K144" s="1">
        <f>IF(C$4=0,0,(SUM(D$8:D144)/C$4))</f>
        <v>0</v>
      </c>
      <c r="L144" s="9" t="str">
        <f t="shared" si="49"/>
        <v xml:space="preserve"> </v>
      </c>
      <c r="M144" s="2" t="str">
        <f>IF(U144=2,K144,IF(W144=2,K144-SUM(M$8:M143),IF(X144=2,K144-SUM(M$8:M143),IF(X143=2,1-SUM(M$8:M143)," "))))</f>
        <v xml:space="preserve"> </v>
      </c>
      <c r="N144" s="1" t="str">
        <f t="shared" si="50"/>
        <v xml:space="preserve"> </v>
      </c>
      <c r="P144" s="3" t="str">
        <f>IF(O144="Plus",$K144,IF(O144="Basis",$K144-SUM(P$8:P143),IF(O144="Breedte",$K144-SUM(P$8:P143),IF(O143="Breedte",1-SUM(P$8:P143)," "))))</f>
        <v xml:space="preserve"> </v>
      </c>
      <c r="Q144" s="57" t="str">
        <f t="shared" si="51"/>
        <v/>
      </c>
      <c r="R144" s="180" t="e">
        <f t="shared" si="52"/>
        <v>#N/A</v>
      </c>
      <c r="S144" s="12">
        <f t="shared" si="61"/>
        <v>-31</v>
      </c>
      <c r="T144" s="18">
        <f t="shared" si="53"/>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4"/>
        <v>1</v>
      </c>
      <c r="Z144" s="12">
        <f t="shared" si="55"/>
        <v>1</v>
      </c>
      <c r="AA144" s="12">
        <f t="shared" si="56"/>
        <v>1</v>
      </c>
      <c r="AB144" s="12">
        <f t="shared" si="57"/>
        <v>1</v>
      </c>
      <c r="AD144" s="12">
        <f t="shared" si="62"/>
        <v>-31</v>
      </c>
      <c r="AE144" s="18">
        <f t="shared" si="58"/>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9"/>
        <v>1</v>
      </c>
      <c r="AK144" s="12">
        <f t="shared" si="63"/>
        <v>1</v>
      </c>
      <c r="AL144" s="12">
        <f t="shared" si="64"/>
        <v>1</v>
      </c>
      <c r="AM144" s="12">
        <f t="shared" si="65"/>
        <v>1</v>
      </c>
    </row>
    <row r="145" spans="1:39" ht="12" customHeight="1" x14ac:dyDescent="0.25">
      <c r="A145" s="5">
        <f t="shared" si="45"/>
        <v>0</v>
      </c>
      <c r="B145" s="5">
        <f t="shared" si="46"/>
        <v>0</v>
      </c>
      <c r="C145" s="14">
        <f t="shared" si="60"/>
        <v>-32</v>
      </c>
      <c r="F145" s="151" t="e">
        <f>VLOOKUP(C145,Blad1!$A:$F,6,0)</f>
        <v>#N/A</v>
      </c>
      <c r="G145" s="67" t="str">
        <f t="shared" si="47"/>
        <v/>
      </c>
      <c r="H145" s="4" t="str">
        <f>IF(G145="I",$K145,IF(G145="II",$K145-SUM(H$8:H144),IF(G145="III",$K145-SUM(H$8:H144),IF(G145="IV",$K145-SUM(H$8:H144),IF(G145="V",1-SUM(H$8:H144)," ")))))</f>
        <v xml:space="preserve"> </v>
      </c>
      <c r="I145" s="68" t="str">
        <f t="shared" si="48"/>
        <v/>
      </c>
      <c r="J145" s="43" t="str">
        <f>IF(I145="A",$K145,IF(I145="B",$K145-SUM(J$8:J144),IF(I145="C",$K145-SUM(J$8:J144),IF(I145="D",$K145-SUM(J$8:J144),IF(I145="E",1-SUM(J$8:J144)," ")))))</f>
        <v xml:space="preserve"> </v>
      </c>
      <c r="K145" s="1">
        <f>IF(C$4=0,0,(SUM(D$8:D145)/C$4))</f>
        <v>0</v>
      </c>
      <c r="L145" s="9" t="str">
        <f t="shared" si="49"/>
        <v xml:space="preserve"> </v>
      </c>
      <c r="M145" s="2" t="str">
        <f>IF(U145=2,K145,IF(W145=2,K145-SUM(M$8:M144),IF(X145=2,K145-SUM(M$8:M144),IF(X144=2,1-SUM(M$8:M144)," "))))</f>
        <v xml:space="preserve"> </v>
      </c>
      <c r="N145" s="1" t="str">
        <f t="shared" si="50"/>
        <v xml:space="preserve"> </v>
      </c>
      <c r="P145" s="3" t="str">
        <f>IF(O145="Plus",$K145,IF(O145="Basis",$K145-SUM(P$8:P144),IF(O145="Breedte",$K145-SUM(P$8:P144),IF(O144="Breedte",1-SUM(P$8:P144)," "))))</f>
        <v xml:space="preserve"> </v>
      </c>
      <c r="Q145" s="57" t="str">
        <f t="shared" si="51"/>
        <v/>
      </c>
      <c r="R145" s="180" t="e">
        <f t="shared" si="52"/>
        <v>#N/A</v>
      </c>
      <c r="S145" s="12">
        <f t="shared" si="61"/>
        <v>-32</v>
      </c>
      <c r="T145" s="18">
        <f t="shared" si="53"/>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4"/>
        <v>1</v>
      </c>
      <c r="Z145" s="12">
        <f t="shared" si="55"/>
        <v>1</v>
      </c>
      <c r="AA145" s="12">
        <f t="shared" si="56"/>
        <v>1</v>
      </c>
      <c r="AB145" s="12">
        <f t="shared" si="57"/>
        <v>1</v>
      </c>
      <c r="AD145" s="12">
        <f t="shared" si="62"/>
        <v>-32</v>
      </c>
      <c r="AE145" s="18">
        <f t="shared" si="58"/>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9"/>
        <v>1</v>
      </c>
      <c r="AK145" s="12">
        <f t="shared" si="63"/>
        <v>1</v>
      </c>
      <c r="AL145" s="12">
        <f t="shared" si="64"/>
        <v>1</v>
      </c>
      <c r="AM145" s="12">
        <f t="shared" si="65"/>
        <v>1</v>
      </c>
    </row>
    <row r="146" spans="1:39" ht="12" customHeight="1" x14ac:dyDescent="0.25">
      <c r="A146" s="5">
        <f t="shared" si="45"/>
        <v>0</v>
      </c>
      <c r="B146" s="5">
        <f t="shared" si="46"/>
        <v>0</v>
      </c>
      <c r="C146" s="14">
        <f t="shared" si="60"/>
        <v>-33</v>
      </c>
      <c r="F146" s="151" t="e">
        <f>VLOOKUP(C146,Blad1!$A:$F,6,0)</f>
        <v>#N/A</v>
      </c>
      <c r="G146" s="67" t="str">
        <f t="shared" si="47"/>
        <v/>
      </c>
      <c r="H146" s="4" t="str">
        <f>IF(G146="I",$K146,IF(G146="II",$K146-SUM(H$8:H145),IF(G146="III",$K146-SUM(H$8:H145),IF(G146="IV",$K146-SUM(H$8:H145),IF(G146="V",1-SUM(H$8:H145)," ")))))</f>
        <v xml:space="preserve"> </v>
      </c>
      <c r="I146" s="68" t="str">
        <f t="shared" si="48"/>
        <v/>
      </c>
      <c r="J146" s="43" t="str">
        <f>IF(I146="A",$K146,IF(I146="B",$K146-SUM(J$8:J145),IF(I146="C",$K146-SUM(J$8:J145),IF(I146="D",$K146-SUM(J$8:J145),IF(I146="E",1-SUM(J$8:J145)," ")))))</f>
        <v xml:space="preserve"> </v>
      </c>
      <c r="K146" s="1">
        <f>IF(C$4=0,0,(SUM(D$8:D146)/C$4))</f>
        <v>0</v>
      </c>
      <c r="L146" s="9" t="str">
        <f t="shared" si="49"/>
        <v xml:space="preserve"> </v>
      </c>
      <c r="M146" s="2" t="str">
        <f>IF(U146=2,K146,IF(W146=2,K146-SUM(M$8:M145),IF(X146=2,K146-SUM(M$8:M145),IF(X145=2,1-SUM(M$8:M145)," "))))</f>
        <v xml:space="preserve"> </v>
      </c>
      <c r="N146" s="1" t="str">
        <f t="shared" si="50"/>
        <v xml:space="preserve"> </v>
      </c>
      <c r="P146" s="3" t="str">
        <f>IF(O146="Plus",$K146,IF(O146="Basis",$K146-SUM(P$8:P145),IF(O146="Breedte",$K146-SUM(P$8:P145),IF(O145="Breedte",1-SUM(P$8:P145)," "))))</f>
        <v xml:space="preserve"> </v>
      </c>
      <c r="Q146" s="57" t="str">
        <f t="shared" si="51"/>
        <v/>
      </c>
      <c r="R146" s="180" t="e">
        <f t="shared" si="52"/>
        <v>#N/A</v>
      </c>
      <c r="S146" s="12">
        <f t="shared" si="61"/>
        <v>-33</v>
      </c>
      <c r="T146" s="18">
        <f t="shared" si="53"/>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4"/>
        <v>1</v>
      </c>
      <c r="Z146" s="12">
        <f t="shared" si="55"/>
        <v>1</v>
      </c>
      <c r="AA146" s="12">
        <f t="shared" si="56"/>
        <v>1</v>
      </c>
      <c r="AB146" s="12">
        <f t="shared" si="57"/>
        <v>1</v>
      </c>
      <c r="AD146" s="12">
        <f t="shared" si="62"/>
        <v>-33</v>
      </c>
      <c r="AE146" s="18">
        <f t="shared" si="58"/>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9"/>
        <v>1</v>
      </c>
      <c r="AK146" s="12">
        <f t="shared" si="63"/>
        <v>1</v>
      </c>
      <c r="AL146" s="12">
        <f t="shared" si="64"/>
        <v>1</v>
      </c>
      <c r="AM146" s="12">
        <f t="shared" si="65"/>
        <v>1</v>
      </c>
    </row>
    <row r="147" spans="1:39" ht="12" customHeight="1" x14ac:dyDescent="0.25">
      <c r="A147" s="5">
        <f t="shared" si="45"/>
        <v>0</v>
      </c>
      <c r="B147" s="5">
        <f t="shared" si="46"/>
        <v>0</v>
      </c>
      <c r="C147" s="14">
        <f t="shared" si="60"/>
        <v>-34</v>
      </c>
      <c r="F147" s="151" t="e">
        <f>VLOOKUP(C147,Blad1!$A:$F,6,0)</f>
        <v>#N/A</v>
      </c>
      <c r="G147" s="67" t="str">
        <f t="shared" si="47"/>
        <v/>
      </c>
      <c r="H147" s="4" t="str">
        <f>IF(G147="I",$K147,IF(G147="II",$K147-SUM(H$8:H146),IF(G147="III",$K147-SUM(H$8:H146),IF(G147="IV",$K147-SUM(H$8:H146),IF(G147="V",1-SUM(H$8:H146)," ")))))</f>
        <v xml:space="preserve"> </v>
      </c>
      <c r="I147" s="68" t="str">
        <f t="shared" si="48"/>
        <v/>
      </c>
      <c r="J147" s="43" t="str">
        <f>IF(I147="A",$K147,IF(I147="B",$K147-SUM(J$8:J146),IF(I147="C",$K147-SUM(J$8:J146),IF(I147="D",$K147-SUM(J$8:J146),IF(I147="E",1-SUM(J$8:J146)," ")))))</f>
        <v xml:space="preserve"> </v>
      </c>
      <c r="K147" s="1">
        <f>IF(C$4=0,0,(SUM(D$8:D147)/C$4))</f>
        <v>0</v>
      </c>
      <c r="L147" s="9" t="str">
        <f t="shared" si="49"/>
        <v xml:space="preserve"> </v>
      </c>
      <c r="M147" s="2" t="str">
        <f>IF(U147=2,K147,IF(W147=2,K147-SUM(M$8:M146),IF(X147=2,K147-SUM(M$8:M146),IF(X146=2,1-SUM(M$8:M146)," "))))</f>
        <v xml:space="preserve"> </v>
      </c>
      <c r="N147" s="1" t="str">
        <f t="shared" si="50"/>
        <v xml:space="preserve"> </v>
      </c>
      <c r="P147" s="3" t="str">
        <f>IF(O147="Plus",$K147,IF(O147="Basis",$K147-SUM(P$8:P146),IF(O147="Breedte",$K147-SUM(P$8:P146),IF(O146="Breedte",1-SUM(P$8:P146)," "))))</f>
        <v xml:space="preserve"> </v>
      </c>
      <c r="Q147" s="57" t="str">
        <f t="shared" si="51"/>
        <v/>
      </c>
      <c r="R147" s="180" t="e">
        <f t="shared" si="52"/>
        <v>#N/A</v>
      </c>
      <c r="S147" s="12">
        <f t="shared" si="61"/>
        <v>-34</v>
      </c>
      <c r="T147" s="18">
        <f t="shared" si="53"/>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4"/>
        <v>1</v>
      </c>
      <c r="Z147" s="12">
        <f t="shared" si="55"/>
        <v>1</v>
      </c>
      <c r="AA147" s="12">
        <f t="shared" si="56"/>
        <v>1</v>
      </c>
      <c r="AB147" s="12">
        <f t="shared" si="57"/>
        <v>1</v>
      </c>
      <c r="AD147" s="12">
        <f t="shared" si="62"/>
        <v>-34</v>
      </c>
      <c r="AE147" s="18">
        <f t="shared" si="58"/>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9"/>
        <v>1</v>
      </c>
      <c r="AK147" s="12">
        <f t="shared" si="63"/>
        <v>1</v>
      </c>
      <c r="AL147" s="12">
        <f t="shared" si="64"/>
        <v>1</v>
      </c>
      <c r="AM147" s="12">
        <f t="shared" si="65"/>
        <v>1</v>
      </c>
    </row>
    <row r="148" spans="1:39" ht="12" customHeight="1" x14ac:dyDescent="0.25">
      <c r="A148" s="5">
        <f t="shared" si="45"/>
        <v>0</v>
      </c>
      <c r="B148" s="5">
        <f t="shared" si="46"/>
        <v>0</v>
      </c>
      <c r="C148" s="14">
        <f t="shared" si="60"/>
        <v>-35</v>
      </c>
      <c r="F148" s="151" t="e">
        <f>VLOOKUP(C148,Blad1!$A:$F,6,0)</f>
        <v>#N/A</v>
      </c>
      <c r="G148" s="67" t="str">
        <f t="shared" si="47"/>
        <v/>
      </c>
      <c r="H148" s="4" t="str">
        <f>IF(G148="I",$K148,IF(G148="II",$K148-SUM(H$8:H147),IF(G148="III",$K148-SUM(H$8:H147),IF(G148="IV",$K148-SUM(H$8:H147),IF(G148="V",1-SUM(H$8:H147)," ")))))</f>
        <v xml:space="preserve"> </v>
      </c>
      <c r="I148" s="68" t="str">
        <f t="shared" si="48"/>
        <v/>
      </c>
      <c r="J148" s="43" t="str">
        <f>IF(I148="A",$K148,IF(I148="B",$K148-SUM(J$8:J147),IF(I148="C",$K148-SUM(J$8:J147),IF(I148="D",$K148-SUM(J$8:J147),IF(I148="E",1-SUM(J$8:J147)," ")))))</f>
        <v xml:space="preserve"> </v>
      </c>
      <c r="K148" s="1">
        <f>IF(C$4=0,0,(SUM(D$8:D148)/C$4))</f>
        <v>0</v>
      </c>
      <c r="L148" s="9" t="str">
        <f t="shared" si="49"/>
        <v xml:space="preserve"> </v>
      </c>
      <c r="M148" s="2" t="str">
        <f>IF(U148=2,K148,IF(W148=2,K148-SUM(M$8:M147),IF(X148=2,K148-SUM(M$8:M147),IF(X147=2,1-SUM(M$8:M147)," "))))</f>
        <v xml:space="preserve"> </v>
      </c>
      <c r="N148" s="1" t="str">
        <f t="shared" si="50"/>
        <v xml:space="preserve"> </v>
      </c>
      <c r="P148" s="3" t="str">
        <f>IF(O148="Plus",$K148,IF(O148="Basis",$K148-SUM(P$8:P147),IF(O148="Breedte",$K148-SUM(P$8:P147),IF(O147="Breedte",1-SUM(P$8:P147)," "))))</f>
        <v xml:space="preserve"> </v>
      </c>
      <c r="Q148" s="57" t="str">
        <f t="shared" si="51"/>
        <v/>
      </c>
      <c r="R148" s="180" t="e">
        <f t="shared" si="52"/>
        <v>#N/A</v>
      </c>
      <c r="S148" s="12">
        <f t="shared" si="61"/>
        <v>-35</v>
      </c>
      <c r="T148" s="18">
        <f t="shared" si="53"/>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4"/>
        <v>1</v>
      </c>
      <c r="Z148" s="12">
        <f t="shared" si="55"/>
        <v>1</v>
      </c>
      <c r="AA148" s="12">
        <f t="shared" si="56"/>
        <v>1</v>
      </c>
      <c r="AB148" s="12">
        <f t="shared" si="57"/>
        <v>1</v>
      </c>
      <c r="AD148" s="12">
        <f t="shared" si="62"/>
        <v>-35</v>
      </c>
      <c r="AE148" s="18">
        <f t="shared" si="58"/>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9"/>
        <v>1</v>
      </c>
      <c r="AK148" s="12">
        <f t="shared" si="63"/>
        <v>1</v>
      </c>
      <c r="AL148" s="12">
        <f t="shared" si="64"/>
        <v>1</v>
      </c>
      <c r="AM148" s="12">
        <f t="shared" si="65"/>
        <v>1</v>
      </c>
    </row>
    <row r="149" spans="1:39" ht="12" customHeight="1" x14ac:dyDescent="0.25">
      <c r="A149" s="5">
        <f t="shared" si="45"/>
        <v>0</v>
      </c>
      <c r="B149" s="5">
        <f t="shared" si="46"/>
        <v>0</v>
      </c>
      <c r="C149" s="14">
        <f t="shared" si="60"/>
        <v>-36</v>
      </c>
      <c r="F149" s="151" t="e">
        <f>VLOOKUP(C149,Blad1!$A:$F,6,0)</f>
        <v>#N/A</v>
      </c>
      <c r="G149" s="67" t="str">
        <f t="shared" si="47"/>
        <v/>
      </c>
      <c r="H149" s="4" t="str">
        <f>IF(G149="I",$K149,IF(G149="II",$K149-SUM(H$8:H148),IF(G149="III",$K149-SUM(H$8:H148),IF(G149="IV",$K149-SUM(H$8:H148),IF(G149="V",1-SUM(H$8:H148)," ")))))</f>
        <v xml:space="preserve"> </v>
      </c>
      <c r="I149" s="68" t="str">
        <f t="shared" si="48"/>
        <v/>
      </c>
      <c r="J149" s="43" t="str">
        <f>IF(I149="A",$K149,IF(I149="B",$K149-SUM(J$8:J148),IF(I149="C",$K149-SUM(J$8:J148),IF(I149="D",$K149-SUM(J$8:J148),IF(I149="E",1-SUM(J$8:J148)," ")))))</f>
        <v xml:space="preserve"> </v>
      </c>
      <c r="K149" s="1">
        <f>IF(C$4=0,0,(SUM(D$8:D149)/C$4))</f>
        <v>0</v>
      </c>
      <c r="L149" s="9" t="str">
        <f t="shared" si="49"/>
        <v xml:space="preserve"> </v>
      </c>
      <c r="M149" s="2" t="str">
        <f>IF(U149=2,K149,IF(W149=2,K149-SUM(M$8:M148),IF(X149=2,K149-SUM(M$8:M148),IF(X148=2,1-SUM(M$8:M148)," "))))</f>
        <v xml:space="preserve"> </v>
      </c>
      <c r="N149" s="1" t="str">
        <f t="shared" si="50"/>
        <v xml:space="preserve"> </v>
      </c>
      <c r="P149" s="3" t="str">
        <f>IF(O149="Plus",$K149,IF(O149="Basis",$K149-SUM(P$8:P148),IF(O149="Breedte",$K149-SUM(P$8:P148),IF(O148="Breedte",1-SUM(P$8:P148)," "))))</f>
        <v xml:space="preserve"> </v>
      </c>
      <c r="Q149" s="57" t="str">
        <f t="shared" si="51"/>
        <v/>
      </c>
      <c r="R149" s="180" t="e">
        <f t="shared" si="52"/>
        <v>#N/A</v>
      </c>
      <c r="S149" s="12">
        <f t="shared" si="61"/>
        <v>-36</v>
      </c>
      <c r="T149" s="18">
        <f t="shared" si="53"/>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4"/>
        <v>1</v>
      </c>
      <c r="Z149" s="12">
        <f t="shared" si="55"/>
        <v>1</v>
      </c>
      <c r="AA149" s="12">
        <f t="shared" si="56"/>
        <v>1</v>
      </c>
      <c r="AB149" s="12">
        <f t="shared" si="57"/>
        <v>1</v>
      </c>
      <c r="AD149" s="12">
        <f t="shared" si="62"/>
        <v>-36</v>
      </c>
      <c r="AE149" s="18">
        <f t="shared" si="58"/>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9"/>
        <v>1</v>
      </c>
      <c r="AK149" s="12">
        <f t="shared" si="63"/>
        <v>1</v>
      </c>
      <c r="AL149" s="12">
        <f t="shared" si="64"/>
        <v>1</v>
      </c>
      <c r="AM149" s="12">
        <f t="shared" si="65"/>
        <v>1</v>
      </c>
    </row>
    <row r="150" spans="1:39" ht="12" customHeight="1" x14ac:dyDescent="0.25">
      <c r="A150" s="5">
        <f t="shared" si="45"/>
        <v>0</v>
      </c>
      <c r="B150" s="5">
        <f t="shared" si="46"/>
        <v>0</v>
      </c>
      <c r="C150" s="14">
        <f t="shared" si="60"/>
        <v>-37</v>
      </c>
      <c r="F150" s="151" t="e">
        <f>VLOOKUP(C150,Blad1!$A:$F,6,0)</f>
        <v>#N/A</v>
      </c>
      <c r="G150" s="67" t="str">
        <f t="shared" si="47"/>
        <v/>
      </c>
      <c r="H150" s="4" t="str">
        <f>IF(G150="I",$K150,IF(G150="II",$K150-SUM(H$8:H149),IF(G150="III",$K150-SUM(H$8:H149),IF(G150="IV",$K150-SUM(H$8:H149),IF(G150="V",1-SUM(H$8:H149)," ")))))</f>
        <v xml:space="preserve"> </v>
      </c>
      <c r="I150" s="68" t="str">
        <f t="shared" si="48"/>
        <v/>
      </c>
      <c r="J150" s="43" t="str">
        <f>IF(I150="A",$K150,IF(I150="B",$K150-SUM(J$8:J149),IF(I150="C",$K150-SUM(J$8:J149),IF(I150="D",$K150-SUM(J$8:J149),IF(I150="E",1-SUM(J$8:J149)," ")))))</f>
        <v xml:space="preserve"> </v>
      </c>
      <c r="K150" s="1">
        <f>IF(C$4=0,0,(SUM(D$8:D150)/C$4))</f>
        <v>0</v>
      </c>
      <c r="L150" s="9" t="str">
        <f t="shared" si="49"/>
        <v xml:space="preserve"> </v>
      </c>
      <c r="M150" s="2" t="str">
        <f>IF(U150=2,K150,IF(W150=2,K150-SUM(M$8:M149),IF(X150=2,K150-SUM(M$8:M149),IF(X149=2,1-SUM(M$8:M149)," "))))</f>
        <v xml:space="preserve"> </v>
      </c>
      <c r="N150" s="1" t="str">
        <f t="shared" si="50"/>
        <v xml:space="preserve"> </v>
      </c>
      <c r="P150" s="3" t="str">
        <f>IF(O150="Plus",$K150,IF(O150="Basis",$K150-SUM(P$8:P149),IF(O150="Breedte",$K150-SUM(P$8:P149),IF(O149="Breedte",1-SUM(P$8:P149)," "))))</f>
        <v xml:space="preserve"> </v>
      </c>
      <c r="Q150" s="57" t="str">
        <f t="shared" si="51"/>
        <v/>
      </c>
      <c r="R150" s="180" t="e">
        <f t="shared" si="52"/>
        <v>#N/A</v>
      </c>
      <c r="S150" s="12">
        <f t="shared" si="61"/>
        <v>-37</v>
      </c>
      <c r="T150" s="18">
        <f t="shared" si="53"/>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4"/>
        <v>1</v>
      </c>
      <c r="Z150" s="12">
        <f t="shared" si="55"/>
        <v>1</v>
      </c>
      <c r="AA150" s="12">
        <f t="shared" si="56"/>
        <v>1</v>
      </c>
      <c r="AB150" s="12">
        <f t="shared" si="57"/>
        <v>1</v>
      </c>
      <c r="AD150" s="12">
        <f t="shared" si="62"/>
        <v>-37</v>
      </c>
      <c r="AE150" s="18">
        <f t="shared" si="58"/>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9"/>
        <v>1</v>
      </c>
      <c r="AK150" s="12">
        <f t="shared" si="63"/>
        <v>1</v>
      </c>
      <c r="AL150" s="12">
        <f t="shared" si="64"/>
        <v>1</v>
      </c>
      <c r="AM150" s="12">
        <f t="shared" si="65"/>
        <v>1</v>
      </c>
    </row>
    <row r="151" spans="1:39" ht="12" customHeight="1" x14ac:dyDescent="0.25">
      <c r="A151" s="5">
        <f t="shared" si="45"/>
        <v>0</v>
      </c>
      <c r="B151" s="5">
        <f t="shared" si="46"/>
        <v>0</v>
      </c>
      <c r="C151" s="14">
        <f t="shared" si="60"/>
        <v>-38</v>
      </c>
      <c r="F151" s="151" t="e">
        <f>VLOOKUP(C151,Blad1!$A:$F,6,0)</f>
        <v>#N/A</v>
      </c>
      <c r="G151" s="67" t="str">
        <f t="shared" si="47"/>
        <v/>
      </c>
      <c r="H151" s="4" t="str">
        <f>IF(G151="I",$K151,IF(G151="II",$K151-SUM(H$8:H150),IF(G151="III",$K151-SUM(H$8:H150),IF(G151="IV",$K151-SUM(H$8:H150),IF(G151="V",1-SUM(H$8:H150)," ")))))</f>
        <v xml:space="preserve"> </v>
      </c>
      <c r="I151" s="68" t="str">
        <f t="shared" si="48"/>
        <v/>
      </c>
      <c r="J151" s="43" t="str">
        <f>IF(I151="A",$K151,IF(I151="B",$K151-SUM(J$8:J150),IF(I151="C",$K151-SUM(J$8:J150),IF(I151="D",$K151-SUM(J$8:J150),IF(I151="E",1-SUM(J$8:J150)," ")))))</f>
        <v xml:space="preserve"> </v>
      </c>
      <c r="K151" s="1">
        <f>IF(C$4=0,0,(SUM(D$8:D151)/C$4))</f>
        <v>0</v>
      </c>
      <c r="L151" s="9" t="str">
        <f t="shared" si="49"/>
        <v xml:space="preserve"> </v>
      </c>
      <c r="M151" s="2" t="str">
        <f>IF(U151=2,K151,IF(W151=2,K151-SUM(M$8:M150),IF(X151=2,K151-SUM(M$8:M150),IF(X150=2,1-SUM(M$8:M150)," "))))</f>
        <v xml:space="preserve"> </v>
      </c>
      <c r="N151" s="1" t="str">
        <f t="shared" si="50"/>
        <v xml:space="preserve"> </v>
      </c>
      <c r="P151" s="3" t="str">
        <f>IF(O151="Plus",$K151,IF(O151="Basis",$K151-SUM(P$8:P150),IF(O151="Breedte",$K151-SUM(P$8:P150),IF(O150="Breedte",1-SUM(P$8:P150)," "))))</f>
        <v xml:space="preserve"> </v>
      </c>
      <c r="Q151" s="57" t="str">
        <f t="shared" si="51"/>
        <v/>
      </c>
      <c r="R151" s="180" t="e">
        <f t="shared" si="52"/>
        <v>#N/A</v>
      </c>
      <c r="S151" s="12">
        <f t="shared" si="61"/>
        <v>-38</v>
      </c>
      <c r="T151" s="18">
        <f t="shared" si="53"/>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4"/>
        <v>1</v>
      </c>
      <c r="Z151" s="12">
        <f t="shared" si="55"/>
        <v>1</v>
      </c>
      <c r="AA151" s="12">
        <f t="shared" si="56"/>
        <v>1</v>
      </c>
      <c r="AB151" s="12">
        <f t="shared" si="57"/>
        <v>1</v>
      </c>
      <c r="AD151" s="12">
        <f t="shared" si="62"/>
        <v>-38</v>
      </c>
      <c r="AE151" s="18">
        <f t="shared" si="58"/>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9"/>
        <v>1</v>
      </c>
      <c r="AK151" s="12">
        <f t="shared" si="63"/>
        <v>1</v>
      </c>
      <c r="AL151" s="12">
        <f t="shared" si="64"/>
        <v>1</v>
      </c>
      <c r="AM151" s="12">
        <f t="shared" si="65"/>
        <v>1</v>
      </c>
    </row>
    <row r="152" spans="1:39" ht="12" customHeight="1" x14ac:dyDescent="0.25">
      <c r="A152" s="5">
        <f t="shared" si="45"/>
        <v>0</v>
      </c>
      <c r="B152" s="5">
        <f t="shared" si="46"/>
        <v>0</v>
      </c>
      <c r="C152" s="14">
        <f t="shared" si="60"/>
        <v>-39</v>
      </c>
      <c r="F152" s="151" t="e">
        <f>VLOOKUP(C152,Blad1!$A:$F,6,0)</f>
        <v>#N/A</v>
      </c>
      <c r="G152" s="67" t="str">
        <f t="shared" si="47"/>
        <v/>
      </c>
      <c r="H152" s="4" t="str">
        <f>IF(G152="I",$K152,IF(G152="II",$K152-SUM(H$8:H151),IF(G152="III",$K152-SUM(H$8:H151),IF(G152="IV",$K152-SUM(H$8:H151),IF(G152="V",1-SUM(H$8:H151)," ")))))</f>
        <v xml:space="preserve"> </v>
      </c>
      <c r="I152" s="68" t="str">
        <f t="shared" si="48"/>
        <v/>
      </c>
      <c r="J152" s="43" t="str">
        <f>IF(I152="A",$K152,IF(I152="B",$K152-SUM(J$8:J151),IF(I152="C",$K152-SUM(J$8:J151),IF(I152="D",$K152-SUM(J$8:J151),IF(I152="E",1-SUM(J$8:J151)," ")))))</f>
        <v xml:space="preserve"> </v>
      </c>
      <c r="K152" s="1">
        <f>IF(C$4=0,0,(SUM(D$8:D152)/C$4))</f>
        <v>0</v>
      </c>
      <c r="L152" s="9" t="str">
        <f t="shared" si="49"/>
        <v xml:space="preserve"> </v>
      </c>
      <c r="M152" s="2" t="str">
        <f>IF(U152=2,K152,IF(W152=2,K152-SUM(M$8:M151),IF(X152=2,K152-SUM(M$8:M151),IF(X151=2,1-SUM(M$8:M151)," "))))</f>
        <v xml:space="preserve"> </v>
      </c>
      <c r="N152" s="1" t="str">
        <f t="shared" si="50"/>
        <v xml:space="preserve"> </v>
      </c>
      <c r="P152" s="3" t="str">
        <f>IF(O152="Plus",$K152,IF(O152="Basis",$K152-SUM(P$8:P151),IF(O152="Breedte",$K152-SUM(P$8:P151),IF(O151="Breedte",1-SUM(P$8:P151)," "))))</f>
        <v xml:space="preserve"> </v>
      </c>
      <c r="Q152" s="57" t="str">
        <f t="shared" si="51"/>
        <v/>
      </c>
      <c r="R152" s="180" t="e">
        <f t="shared" si="52"/>
        <v>#N/A</v>
      </c>
      <c r="S152" s="12">
        <f t="shared" si="61"/>
        <v>-39</v>
      </c>
      <c r="T152" s="18">
        <f t="shared" si="53"/>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4"/>
        <v>1</v>
      </c>
      <c r="Z152" s="12">
        <f t="shared" si="55"/>
        <v>1</v>
      </c>
      <c r="AA152" s="12">
        <f t="shared" si="56"/>
        <v>1</v>
      </c>
      <c r="AB152" s="12">
        <f t="shared" si="57"/>
        <v>1</v>
      </c>
      <c r="AD152" s="12">
        <f t="shared" si="62"/>
        <v>-39</v>
      </c>
      <c r="AE152" s="18">
        <f t="shared" si="58"/>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9"/>
        <v>1</v>
      </c>
      <c r="AK152" s="12">
        <f t="shared" si="63"/>
        <v>1</v>
      </c>
      <c r="AL152" s="12">
        <f t="shared" si="64"/>
        <v>1</v>
      </c>
      <c r="AM152" s="12">
        <f t="shared" si="65"/>
        <v>1</v>
      </c>
    </row>
    <row r="153" spans="1:39" ht="12" customHeight="1" x14ac:dyDescent="0.25">
      <c r="A153" s="5">
        <f t="shared" si="45"/>
        <v>0</v>
      </c>
      <c r="B153" s="5">
        <f t="shared" si="46"/>
        <v>0</v>
      </c>
      <c r="C153" s="14">
        <f t="shared" si="60"/>
        <v>-40</v>
      </c>
      <c r="F153" s="151" t="e">
        <f>VLOOKUP(C153,Blad1!$A:$F,6,0)</f>
        <v>#N/A</v>
      </c>
      <c r="G153" s="67" t="str">
        <f t="shared" si="47"/>
        <v/>
      </c>
      <c r="H153" s="4" t="str">
        <f>IF(G153="I",$K153,IF(G153="II",$K153-SUM(H$8:H152),IF(G153="III",$K153-SUM(H$8:H152),IF(G153="IV",$K153-SUM(H$8:H152),IF(G153="V",1-SUM(H$8:H152)," ")))))</f>
        <v xml:space="preserve"> </v>
      </c>
      <c r="I153" s="68" t="str">
        <f t="shared" si="48"/>
        <v/>
      </c>
      <c r="J153" s="43" t="str">
        <f>IF(I153="A",$K153,IF(I153="B",$K153-SUM(J$8:J152),IF(I153="C",$K153-SUM(J$8:J152),IF(I153="D",$K153-SUM(J$8:J152),IF(I153="E",1-SUM(J$8:J152)," ")))))</f>
        <v xml:space="preserve"> </v>
      </c>
      <c r="K153" s="1">
        <f>IF(C$4=0,0,(SUM(D$8:D153)/C$4))</f>
        <v>0</v>
      </c>
      <c r="L153" s="9" t="str">
        <f t="shared" si="49"/>
        <v xml:space="preserve"> </v>
      </c>
      <c r="M153" s="2" t="str">
        <f>IF(U153=2,K153,IF(W153=2,K153-SUM(M$8:M152),IF(X153=2,K153-SUM(M$8:M152),IF(X152=2,1-SUM(M$8:M152)," "))))</f>
        <v xml:space="preserve"> </v>
      </c>
      <c r="N153" s="1" t="str">
        <f t="shared" si="50"/>
        <v xml:space="preserve"> </v>
      </c>
      <c r="P153" s="3" t="str">
        <f>IF(O153="Plus",$K153,IF(O153="Basis",$K153-SUM(P$8:P152),IF(O153="Breedte",$K153-SUM(P$8:P152),IF(O152="Breedte",1-SUM(P$8:P152)," "))))</f>
        <v xml:space="preserve"> </v>
      </c>
      <c r="Q153" s="57" t="str">
        <f t="shared" si="51"/>
        <v/>
      </c>
      <c r="R153" s="180" t="e">
        <f t="shared" si="52"/>
        <v>#N/A</v>
      </c>
      <c r="S153" s="12">
        <f t="shared" si="61"/>
        <v>-40</v>
      </c>
      <c r="T153" s="18">
        <f t="shared" si="53"/>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4"/>
        <v>1</v>
      </c>
      <c r="Z153" s="12">
        <f t="shared" si="55"/>
        <v>1</v>
      </c>
      <c r="AA153" s="12">
        <f t="shared" si="56"/>
        <v>1</v>
      </c>
      <c r="AB153" s="12">
        <f t="shared" si="57"/>
        <v>1</v>
      </c>
      <c r="AD153" s="12">
        <f t="shared" si="62"/>
        <v>-40</v>
      </c>
      <c r="AE153" s="18">
        <f t="shared" si="58"/>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9"/>
        <v>1</v>
      </c>
      <c r="AK153" s="12">
        <f t="shared" si="63"/>
        <v>1</v>
      </c>
      <c r="AL153" s="12">
        <f t="shared" si="64"/>
        <v>1</v>
      </c>
      <c r="AM153" s="12">
        <f t="shared" si="65"/>
        <v>1</v>
      </c>
    </row>
    <row r="154" spans="1:39" ht="12" customHeight="1" x14ac:dyDescent="0.25">
      <c r="A154" s="5">
        <f t="shared" si="45"/>
        <v>0</v>
      </c>
      <c r="B154" s="5">
        <f t="shared" si="46"/>
        <v>0</v>
      </c>
      <c r="C154" s="14">
        <f t="shared" si="60"/>
        <v>-41</v>
      </c>
      <c r="F154" s="151" t="e">
        <f>VLOOKUP(C154,Blad1!$A:$F,6,0)</f>
        <v>#N/A</v>
      </c>
      <c r="G154" s="67" t="str">
        <f t="shared" si="47"/>
        <v/>
      </c>
      <c r="H154" s="4" t="str">
        <f>IF(G154="I",$K154,IF(G154="II",$K154-SUM(H$8:H153),IF(G154="III",$K154-SUM(H$8:H153),IF(G154="IV",$K154-SUM(H$8:H153),IF(G154="V",1-SUM(H$8:H153)," ")))))</f>
        <v xml:space="preserve"> </v>
      </c>
      <c r="I154" s="68" t="str">
        <f t="shared" si="48"/>
        <v/>
      </c>
      <c r="J154" s="43" t="str">
        <f>IF(I154="A",$K154,IF(I154="B",$K154-SUM(J$8:J153),IF(I154="C",$K154-SUM(J$8:J153),IF(I154="D",$K154-SUM(J$8:J153),IF(I154="E",1-SUM(J$8:J153)," ")))))</f>
        <v xml:space="preserve"> </v>
      </c>
      <c r="K154" s="1">
        <f>IF(C$4=0,0,(SUM(D$8:D154)/C$4))</f>
        <v>0</v>
      </c>
      <c r="L154" s="9" t="str">
        <f t="shared" si="49"/>
        <v xml:space="preserve"> </v>
      </c>
      <c r="M154" s="2" t="str">
        <f>IF(U154=2,K154,IF(W154=2,K154-SUM(M$8:M153),IF(X154=2,K154-SUM(M$8:M153),IF(X153=2,1-SUM(M$8:M153)," "))))</f>
        <v xml:space="preserve"> </v>
      </c>
      <c r="N154" s="1" t="str">
        <f t="shared" si="50"/>
        <v xml:space="preserve"> </v>
      </c>
      <c r="P154" s="3" t="str">
        <f>IF(O154="Plus",$K154,IF(O154="Basis",$K154-SUM(P$8:P153),IF(O154="Breedte",$K154-SUM(P$8:P153),IF(O153="Breedte",1-SUM(P$8:P153)," "))))</f>
        <v xml:space="preserve"> </v>
      </c>
      <c r="Q154" s="57" t="str">
        <f t="shared" si="51"/>
        <v/>
      </c>
      <c r="R154" s="180" t="e">
        <f t="shared" si="52"/>
        <v>#N/A</v>
      </c>
      <c r="S154" s="12">
        <f t="shared" si="61"/>
        <v>-41</v>
      </c>
      <c r="T154" s="18">
        <f t="shared" si="53"/>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4"/>
        <v>1</v>
      </c>
      <c r="Z154" s="12">
        <f t="shared" si="55"/>
        <v>1</v>
      </c>
      <c r="AA154" s="12">
        <f t="shared" si="56"/>
        <v>1</v>
      </c>
      <c r="AB154" s="12">
        <f t="shared" si="57"/>
        <v>1</v>
      </c>
      <c r="AD154" s="12">
        <f t="shared" si="62"/>
        <v>-41</v>
      </c>
      <c r="AE154" s="18">
        <f t="shared" si="58"/>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9"/>
        <v>1</v>
      </c>
      <c r="AK154" s="12">
        <f t="shared" si="63"/>
        <v>1</v>
      </c>
      <c r="AL154" s="12">
        <f t="shared" si="64"/>
        <v>1</v>
      </c>
      <c r="AM154" s="12">
        <f t="shared" si="65"/>
        <v>1</v>
      </c>
    </row>
    <row r="155" spans="1:39" ht="12" customHeight="1" x14ac:dyDescent="0.25">
      <c r="A155" s="5">
        <f t="shared" si="45"/>
        <v>0</v>
      </c>
      <c r="B155" s="5">
        <f t="shared" si="46"/>
        <v>0</v>
      </c>
      <c r="C155" s="14">
        <f t="shared" si="60"/>
        <v>-42</v>
      </c>
      <c r="F155" s="151" t="e">
        <f>VLOOKUP(C155,Blad1!$A:$F,6,0)</f>
        <v>#N/A</v>
      </c>
      <c r="G155" s="67" t="str">
        <f t="shared" si="47"/>
        <v/>
      </c>
      <c r="H155" s="4" t="str">
        <f>IF(G155="I",$K155,IF(G155="II",$K155-SUM(H$8:H154),IF(G155="III",$K155-SUM(H$8:H154),IF(G155="IV",$K155-SUM(H$8:H154),IF(G155="V",1-SUM(H$8:H154)," ")))))</f>
        <v xml:space="preserve"> </v>
      </c>
      <c r="I155" s="68" t="str">
        <f t="shared" si="48"/>
        <v/>
      </c>
      <c r="J155" s="43" t="str">
        <f>IF(I155="A",$K155,IF(I155="B",$K155-SUM(J$8:J154),IF(I155="C",$K155-SUM(J$8:J154),IF(I155="D",$K155-SUM(J$8:J154),IF(I155="E",1-SUM(J$8:J154)," ")))))</f>
        <v xml:space="preserve"> </v>
      </c>
      <c r="K155" s="1">
        <f>IF(C$4=0,0,(SUM(D$8:D155)/C$4))</f>
        <v>0</v>
      </c>
      <c r="L155" s="9" t="str">
        <f t="shared" si="49"/>
        <v xml:space="preserve"> </v>
      </c>
      <c r="M155" s="2" t="str">
        <f>IF(U155=2,K155,IF(W155=2,K155-SUM(M$8:M154),IF(X155=2,K155-SUM(M$8:M154),IF(X154=2,1-SUM(M$8:M154)," "))))</f>
        <v xml:space="preserve"> </v>
      </c>
      <c r="N155" s="1" t="str">
        <f t="shared" si="50"/>
        <v xml:space="preserve"> </v>
      </c>
      <c r="P155" s="3" t="str">
        <f>IF(O155="Plus",$K155,IF(O155="Basis",$K155-SUM(P$8:P154),IF(O155="Breedte",$K155-SUM(P$8:P154),IF(O154="Breedte",1-SUM(P$8:P154)," "))))</f>
        <v xml:space="preserve"> </v>
      </c>
      <c r="Q155" s="57" t="str">
        <f t="shared" si="51"/>
        <v/>
      </c>
      <c r="R155" s="180" t="e">
        <f t="shared" si="52"/>
        <v>#N/A</v>
      </c>
      <c r="S155" s="12">
        <f t="shared" si="61"/>
        <v>-42</v>
      </c>
      <c r="T155" s="18">
        <f t="shared" si="53"/>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4"/>
        <v>1</v>
      </c>
      <c r="Z155" s="12">
        <f t="shared" si="55"/>
        <v>1</v>
      </c>
      <c r="AA155" s="12">
        <f t="shared" si="56"/>
        <v>1</v>
      </c>
      <c r="AB155" s="12">
        <f t="shared" si="57"/>
        <v>1</v>
      </c>
      <c r="AD155" s="12">
        <f t="shared" si="62"/>
        <v>-42</v>
      </c>
      <c r="AE155" s="18">
        <f t="shared" si="58"/>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9"/>
        <v>1</v>
      </c>
      <c r="AK155" s="12">
        <f t="shared" si="63"/>
        <v>1</v>
      </c>
      <c r="AL155" s="12">
        <f t="shared" si="64"/>
        <v>1</v>
      </c>
      <c r="AM155" s="12">
        <f t="shared" si="65"/>
        <v>1</v>
      </c>
    </row>
    <row r="156" spans="1:39" ht="12" customHeight="1" x14ac:dyDescent="0.25">
      <c r="A156" s="5">
        <f t="shared" si="45"/>
        <v>0</v>
      </c>
      <c r="B156" s="5">
        <f t="shared" si="46"/>
        <v>0</v>
      </c>
      <c r="C156" s="14">
        <f t="shared" si="60"/>
        <v>-43</v>
      </c>
      <c r="F156" s="151" t="e">
        <f>VLOOKUP(C156,Blad1!$A:$F,6,0)</f>
        <v>#N/A</v>
      </c>
      <c r="G156" s="67" t="str">
        <f t="shared" si="47"/>
        <v/>
      </c>
      <c r="H156" s="4" t="str">
        <f>IF(G156="I",$K156,IF(G156="II",$K156-SUM(H$8:H155),IF(G156="III",$K156-SUM(H$8:H155),IF(G156="IV",$K156-SUM(H$8:H155),IF(G156="V",1-SUM(H$8:H155)," ")))))</f>
        <v xml:space="preserve"> </v>
      </c>
      <c r="I156" s="68" t="str">
        <f t="shared" si="48"/>
        <v/>
      </c>
      <c r="J156" s="43" t="str">
        <f>IF(I156="A",$K156,IF(I156="B",$K156-SUM(J$8:J155),IF(I156="C",$K156-SUM(J$8:J155),IF(I156="D",$K156-SUM(J$8:J155),IF(I156="E",1-SUM(J$8:J155)," ")))))</f>
        <v xml:space="preserve"> </v>
      </c>
      <c r="K156" s="1">
        <f>IF(C$4=0,0,(SUM(D$8:D156)/C$4))</f>
        <v>0</v>
      </c>
      <c r="L156" s="9" t="str">
        <f t="shared" si="49"/>
        <v xml:space="preserve"> </v>
      </c>
      <c r="M156" s="2" t="str">
        <f>IF(U156=2,K156,IF(W156=2,K156-SUM(M$8:M155),IF(X156=2,K156-SUM(M$8:M155),IF(X155=2,1-SUM(M$8:M155)," "))))</f>
        <v xml:space="preserve"> </v>
      </c>
      <c r="N156" s="1" t="str">
        <f t="shared" si="50"/>
        <v xml:space="preserve"> </v>
      </c>
      <c r="P156" s="3" t="str">
        <f>IF(O156="Plus",$K156,IF(O156="Basis",$K156-SUM(P$8:P155),IF(O156="Breedte",$K156-SUM(P$8:P155),IF(O155="Breedte",1-SUM(P$8:P155)," "))))</f>
        <v xml:space="preserve"> </v>
      </c>
      <c r="Q156" s="57" t="str">
        <f t="shared" si="51"/>
        <v/>
      </c>
      <c r="R156" s="180" t="e">
        <f t="shared" si="52"/>
        <v>#N/A</v>
      </c>
      <c r="S156" s="12">
        <f t="shared" si="61"/>
        <v>-43</v>
      </c>
      <c r="T156" s="18">
        <f t="shared" si="53"/>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4"/>
        <v>1</v>
      </c>
      <c r="Z156" s="12">
        <f t="shared" si="55"/>
        <v>1</v>
      </c>
      <c r="AA156" s="12">
        <f t="shared" si="56"/>
        <v>1</v>
      </c>
      <c r="AB156" s="12">
        <f t="shared" si="57"/>
        <v>1</v>
      </c>
      <c r="AD156" s="12">
        <f t="shared" si="62"/>
        <v>-43</v>
      </c>
      <c r="AE156" s="18">
        <f t="shared" si="58"/>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9"/>
        <v>1</v>
      </c>
      <c r="AK156" s="12">
        <f t="shared" si="63"/>
        <v>1</v>
      </c>
      <c r="AL156" s="12">
        <f t="shared" si="64"/>
        <v>1</v>
      </c>
      <c r="AM156" s="12">
        <f t="shared" si="65"/>
        <v>1</v>
      </c>
    </row>
    <row r="157" spans="1:39" ht="12" customHeight="1" x14ac:dyDescent="0.25">
      <c r="A157" s="5">
        <f t="shared" si="45"/>
        <v>0</v>
      </c>
      <c r="B157" s="5">
        <f t="shared" si="46"/>
        <v>0</v>
      </c>
      <c r="C157" s="14">
        <f t="shared" si="60"/>
        <v>-44</v>
      </c>
      <c r="F157" s="151" t="e">
        <f>VLOOKUP(C157,Blad1!$A:$F,6,0)</f>
        <v>#N/A</v>
      </c>
      <c r="G157" s="67" t="str">
        <f t="shared" si="47"/>
        <v/>
      </c>
      <c r="H157" s="4" t="str">
        <f>IF(G157="I",$K157,IF(G157="II",$K157-SUM(H$8:H156),IF(G157="III",$K157-SUM(H$8:H156),IF(G157="IV",$K157-SUM(H$8:H156),IF(G157="V",1-SUM(H$8:H156)," ")))))</f>
        <v xml:space="preserve"> </v>
      </c>
      <c r="I157" s="68" t="str">
        <f t="shared" si="48"/>
        <v/>
      </c>
      <c r="J157" s="43" t="str">
        <f>IF(I157="A",$K157,IF(I157="B",$K157-SUM(J$8:J156),IF(I157="C",$K157-SUM(J$8:J156),IF(I157="D",$K157-SUM(J$8:J156),IF(I157="E",1-SUM(J$8:J156)," ")))))</f>
        <v xml:space="preserve"> </v>
      </c>
      <c r="K157" s="1">
        <f>IF(C$4=0,0,(SUM(D$8:D157)/C$4))</f>
        <v>0</v>
      </c>
      <c r="L157" s="9" t="str">
        <f t="shared" si="49"/>
        <v xml:space="preserve"> </v>
      </c>
      <c r="M157" s="2" t="str">
        <f>IF(U157=2,K157,IF(W157=2,K157-SUM(M$8:M156),IF(X157=2,K157-SUM(M$8:M156),IF(X156=2,1-SUM(M$8:M156)," "))))</f>
        <v xml:space="preserve"> </v>
      </c>
      <c r="N157" s="1" t="str">
        <f t="shared" si="50"/>
        <v xml:space="preserve"> </v>
      </c>
      <c r="P157" s="3" t="str">
        <f>IF(O157="Plus",$K157,IF(O157="Basis",$K157-SUM(P$8:P156),IF(O157="Breedte",$K157-SUM(P$8:P156),IF(O156="Breedte",1-SUM(P$8:P156)," "))))</f>
        <v xml:space="preserve"> </v>
      </c>
      <c r="Q157" s="57" t="str">
        <f t="shared" si="51"/>
        <v/>
      </c>
      <c r="R157" s="180" t="e">
        <f t="shared" si="52"/>
        <v>#N/A</v>
      </c>
      <c r="S157" s="12">
        <f t="shared" si="61"/>
        <v>-44</v>
      </c>
      <c r="T157" s="18">
        <f t="shared" si="53"/>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4"/>
        <v>1</v>
      </c>
      <c r="Z157" s="12">
        <f t="shared" si="55"/>
        <v>1</v>
      </c>
      <c r="AA157" s="12">
        <f t="shared" si="56"/>
        <v>1</v>
      </c>
      <c r="AB157" s="12">
        <f t="shared" si="57"/>
        <v>1</v>
      </c>
      <c r="AD157" s="12">
        <f t="shared" si="62"/>
        <v>-44</v>
      </c>
      <c r="AE157" s="18">
        <f t="shared" si="58"/>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9"/>
        <v>1</v>
      </c>
      <c r="AK157" s="12">
        <f t="shared" si="63"/>
        <v>1</v>
      </c>
      <c r="AL157" s="12">
        <f t="shared" si="64"/>
        <v>1</v>
      </c>
      <c r="AM157" s="12">
        <f t="shared" si="65"/>
        <v>1</v>
      </c>
    </row>
    <row r="158" spans="1:39" ht="12" customHeight="1" x14ac:dyDescent="0.25">
      <c r="A158" s="5">
        <f t="shared" si="45"/>
        <v>0</v>
      </c>
      <c r="B158" s="5">
        <f t="shared" si="46"/>
        <v>0</v>
      </c>
      <c r="C158" s="14">
        <f t="shared" si="60"/>
        <v>-45</v>
      </c>
      <c r="F158" s="151" t="e">
        <f>VLOOKUP(C158,Blad1!$A:$F,6,0)</f>
        <v>#N/A</v>
      </c>
      <c r="G158" s="67" t="str">
        <f t="shared" si="47"/>
        <v/>
      </c>
      <c r="H158" s="4" t="str">
        <f>IF(G158="I",$K158,IF(G158="II",$K158-SUM(H$8:H157),IF(G158="III",$K158-SUM(H$8:H157),IF(G158="IV",$K158-SUM(H$8:H157),IF(G158="V",1-SUM(H$8:H157)," ")))))</f>
        <v xml:space="preserve"> </v>
      </c>
      <c r="I158" s="68" t="str">
        <f t="shared" si="48"/>
        <v/>
      </c>
      <c r="J158" s="43" t="str">
        <f>IF(I158="A",$K158,IF(I158="B",$K158-SUM(J$8:J157),IF(I158="C",$K158-SUM(J$8:J157),IF(I158="D",$K158-SUM(J$8:J157),IF(I158="E",1-SUM(J$8:J157)," ")))))</f>
        <v xml:space="preserve"> </v>
      </c>
      <c r="K158" s="1">
        <f>IF(C$4=0,0,(SUM(D$8:D158)/C$4))</f>
        <v>0</v>
      </c>
      <c r="L158" s="9" t="str">
        <f t="shared" si="49"/>
        <v xml:space="preserve"> </v>
      </c>
      <c r="M158" s="2" t="str">
        <f>IF(U158=2,K158,IF(W158=2,K158-SUM(M$8:M157),IF(X158=2,K158-SUM(M$8:M157),IF(X157=2,1-SUM(M$8:M157)," "))))</f>
        <v xml:space="preserve"> </v>
      </c>
      <c r="N158" s="1" t="str">
        <f t="shared" si="50"/>
        <v xml:space="preserve"> </v>
      </c>
      <c r="P158" s="3" t="str">
        <f>IF(O158="Plus",$K158,IF(O158="Basis",$K158-SUM(P$8:P157),IF(O158="Breedte",$K158-SUM(P$8:P157),IF(O157="Breedte",1-SUM(P$8:P157)," "))))</f>
        <v xml:space="preserve"> </v>
      </c>
      <c r="Q158" s="57" t="str">
        <f t="shared" si="51"/>
        <v/>
      </c>
      <c r="R158" s="180" t="e">
        <f t="shared" si="52"/>
        <v>#N/A</v>
      </c>
      <c r="S158" s="12">
        <f t="shared" si="61"/>
        <v>-45</v>
      </c>
      <c r="T158" s="18">
        <f t="shared" si="53"/>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4"/>
        <v>1</v>
      </c>
      <c r="Z158" s="12">
        <f t="shared" si="55"/>
        <v>1</v>
      </c>
      <c r="AA158" s="12">
        <f t="shared" si="56"/>
        <v>1</v>
      </c>
      <c r="AB158" s="12">
        <f t="shared" si="57"/>
        <v>1</v>
      </c>
      <c r="AD158" s="12">
        <f t="shared" si="62"/>
        <v>-45</v>
      </c>
      <c r="AE158" s="18">
        <f t="shared" si="58"/>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9"/>
        <v>1</v>
      </c>
      <c r="AK158" s="12">
        <f t="shared" si="63"/>
        <v>1</v>
      </c>
      <c r="AL158" s="12">
        <f t="shared" si="64"/>
        <v>1</v>
      </c>
      <c r="AM158" s="12">
        <f t="shared" si="65"/>
        <v>1</v>
      </c>
    </row>
    <row r="159" spans="1:39" ht="12" customHeight="1" x14ac:dyDescent="0.25">
      <c r="A159" s="5">
        <f t="shared" si="45"/>
        <v>0</v>
      </c>
      <c r="B159" s="5">
        <f t="shared" si="46"/>
        <v>0</v>
      </c>
      <c r="C159" s="14">
        <f t="shared" si="60"/>
        <v>-46</v>
      </c>
      <c r="F159" s="151" t="e">
        <f>VLOOKUP(C159,Blad1!$A:$F,6,0)</f>
        <v>#N/A</v>
      </c>
      <c r="G159" s="67" t="str">
        <f t="shared" si="47"/>
        <v/>
      </c>
      <c r="H159" s="4" t="str">
        <f>IF(G159="I",$K159,IF(G159="II",$K159-SUM(H$8:H158),IF(G159="III",$K159-SUM(H$8:H158),IF(G159="IV",$K159-SUM(H$8:H158),IF(G159="V",1-SUM(H$8:H158)," ")))))</f>
        <v xml:space="preserve"> </v>
      </c>
      <c r="I159" s="68" t="str">
        <f t="shared" si="48"/>
        <v/>
      </c>
      <c r="J159" s="43" t="str">
        <f>IF(I159="A",$K159,IF(I159="B",$K159-SUM(J$8:J158),IF(I159="C",$K159-SUM(J$8:J158),IF(I159="D",$K159-SUM(J$8:J158),IF(I159="E",1-SUM(J$8:J158)," ")))))</f>
        <v xml:space="preserve"> </v>
      </c>
      <c r="K159" s="1">
        <f>IF(C$4=0,0,(SUM(D$8:D159)/C$4))</f>
        <v>0</v>
      </c>
      <c r="L159" s="9" t="str">
        <f t="shared" si="49"/>
        <v xml:space="preserve"> </v>
      </c>
      <c r="M159" s="2" t="str">
        <f>IF(U159=2,K159,IF(W159=2,K159-SUM(M$8:M158),IF(X159=2,K159-SUM(M$8:M158),IF(X158=2,1-SUM(M$8:M158)," "))))</f>
        <v xml:space="preserve"> </v>
      </c>
      <c r="N159" s="1" t="str">
        <f t="shared" si="50"/>
        <v xml:space="preserve"> </v>
      </c>
      <c r="P159" s="3" t="str">
        <f>IF(O159="Plus",$K159,IF(O159="Basis",$K159-SUM(P$8:P158),IF(O159="Breedte",$K159-SUM(P$8:P158),IF(O158="Breedte",1-SUM(P$8:P158)," "))))</f>
        <v xml:space="preserve"> </v>
      </c>
      <c r="Q159" s="57" t="str">
        <f t="shared" si="51"/>
        <v/>
      </c>
      <c r="R159" s="180" t="e">
        <f t="shared" si="52"/>
        <v>#N/A</v>
      </c>
      <c r="S159" s="12">
        <f t="shared" si="61"/>
        <v>-46</v>
      </c>
      <c r="T159" s="18">
        <f t="shared" si="53"/>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4"/>
        <v>1</v>
      </c>
      <c r="Z159" s="12">
        <f t="shared" si="55"/>
        <v>1</v>
      </c>
      <c r="AA159" s="12">
        <f t="shared" si="56"/>
        <v>1</v>
      </c>
      <c r="AB159" s="12">
        <f t="shared" si="57"/>
        <v>1</v>
      </c>
      <c r="AD159" s="12">
        <f t="shared" si="62"/>
        <v>-46</v>
      </c>
      <c r="AE159" s="18">
        <f t="shared" si="58"/>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9"/>
        <v>1</v>
      </c>
      <c r="AK159" s="12">
        <f t="shared" si="63"/>
        <v>1</v>
      </c>
      <c r="AL159" s="12">
        <f t="shared" si="64"/>
        <v>1</v>
      </c>
      <c r="AM159" s="12">
        <f t="shared" si="65"/>
        <v>1</v>
      </c>
    </row>
    <row r="160" spans="1:39" ht="12" customHeight="1" x14ac:dyDescent="0.25">
      <c r="A160" s="5">
        <f t="shared" si="45"/>
        <v>0</v>
      </c>
      <c r="B160" s="5">
        <f t="shared" si="46"/>
        <v>0</v>
      </c>
      <c r="C160" s="14">
        <f t="shared" si="60"/>
        <v>-47</v>
      </c>
      <c r="F160" s="151" t="e">
        <f>VLOOKUP(C160,Blad1!$A:$F,6,0)</f>
        <v>#N/A</v>
      </c>
      <c r="G160" s="67" t="str">
        <f t="shared" si="47"/>
        <v/>
      </c>
      <c r="H160" s="4" t="str">
        <f>IF(G160="I",$K160,IF(G160="II",$K160-SUM(H$8:H159),IF(G160="III",$K160-SUM(H$8:H159),IF(G160="IV",$K160-SUM(H$8:H159),IF(G160="V",1-SUM(H$8:H159)," ")))))</f>
        <v xml:space="preserve"> </v>
      </c>
      <c r="I160" s="68" t="str">
        <f t="shared" si="48"/>
        <v/>
      </c>
      <c r="J160" s="43" t="str">
        <f>IF(I160="A",$K160,IF(I160="B",$K160-SUM(J$8:J159),IF(I160="C",$K160-SUM(J$8:J159),IF(I160="D",$K160-SUM(J$8:J159),IF(I160="E",1-SUM(J$8:J159)," ")))))</f>
        <v xml:space="preserve"> </v>
      </c>
      <c r="K160" s="1">
        <f>IF(C$4=0,0,(SUM(D$8:D160)/C$4))</f>
        <v>0</v>
      </c>
      <c r="L160" s="9" t="str">
        <f t="shared" si="49"/>
        <v xml:space="preserve"> </v>
      </c>
      <c r="M160" s="2" t="str">
        <f>IF(U160=2,K160,IF(W160=2,K160-SUM(M$8:M159),IF(X160=2,K160-SUM(M$8:M159),IF(X159=2,1-SUM(M$8:M159)," "))))</f>
        <v xml:space="preserve"> </v>
      </c>
      <c r="N160" s="1" t="str">
        <f t="shared" si="50"/>
        <v xml:space="preserve"> </v>
      </c>
      <c r="P160" s="3" t="str">
        <f>IF(O160="Plus",$K160,IF(O160="Basis",$K160-SUM(P$8:P159),IF(O160="Breedte",$K160-SUM(P$8:P159),IF(O159="Breedte",1-SUM(P$8:P159)," "))))</f>
        <v xml:space="preserve"> </v>
      </c>
      <c r="Q160" s="57" t="str">
        <f t="shared" si="51"/>
        <v/>
      </c>
      <c r="R160" s="180" t="e">
        <f t="shared" si="52"/>
        <v>#N/A</v>
      </c>
      <c r="S160" s="12">
        <f t="shared" si="61"/>
        <v>-47</v>
      </c>
      <c r="T160" s="18">
        <f t="shared" si="53"/>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4"/>
        <v>1</v>
      </c>
      <c r="Z160" s="12">
        <f t="shared" si="55"/>
        <v>1</v>
      </c>
      <c r="AA160" s="12">
        <f t="shared" si="56"/>
        <v>1</v>
      </c>
      <c r="AB160" s="12">
        <f t="shared" si="57"/>
        <v>1</v>
      </c>
      <c r="AD160" s="12">
        <f t="shared" si="62"/>
        <v>-47</v>
      </c>
      <c r="AE160" s="18">
        <f t="shared" si="58"/>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9"/>
        <v>1</v>
      </c>
      <c r="AK160" s="12">
        <f t="shared" si="63"/>
        <v>1</v>
      </c>
      <c r="AL160" s="12">
        <f t="shared" si="64"/>
        <v>1</v>
      </c>
      <c r="AM160" s="12">
        <f t="shared" si="65"/>
        <v>1</v>
      </c>
    </row>
    <row r="161" spans="1:39" ht="12" customHeight="1" x14ac:dyDescent="0.25">
      <c r="A161" s="5">
        <f t="shared" si="45"/>
        <v>0</v>
      </c>
      <c r="B161" s="5">
        <f t="shared" si="46"/>
        <v>0</v>
      </c>
      <c r="C161" s="14">
        <f t="shared" si="60"/>
        <v>-48</v>
      </c>
      <c r="F161" s="151" t="e">
        <f>VLOOKUP(C161,Blad1!$A:$F,6,0)</f>
        <v>#N/A</v>
      </c>
      <c r="G161" s="67" t="str">
        <f t="shared" si="47"/>
        <v/>
      </c>
      <c r="H161" s="4" t="str">
        <f>IF(G161="I",$K161,IF(G161="II",$K161-SUM(H$8:H160),IF(G161="III",$K161-SUM(H$8:H160),IF(G161="IV",$K161-SUM(H$8:H160),IF(G161="V",1-SUM(H$8:H160)," ")))))</f>
        <v xml:space="preserve"> </v>
      </c>
      <c r="I161" s="68" t="str">
        <f t="shared" si="48"/>
        <v/>
      </c>
      <c r="J161" s="43" t="str">
        <f>IF(I161="A",$K161,IF(I161="B",$K161-SUM(J$8:J160),IF(I161="C",$K161-SUM(J$8:J160),IF(I161="D",$K161-SUM(J$8:J160),IF(I161="E",1-SUM(J$8:J160)," ")))))</f>
        <v xml:space="preserve"> </v>
      </c>
      <c r="K161" s="1">
        <f>IF(C$4=0,0,(SUM(D$8:D161)/C$4))</f>
        <v>0</v>
      </c>
      <c r="L161" s="9" t="str">
        <f t="shared" si="49"/>
        <v xml:space="preserve"> </v>
      </c>
      <c r="M161" s="2" t="str">
        <f>IF(U161=2,K161,IF(W161=2,K161-SUM(M$8:M160),IF(X161=2,K161-SUM(M$8:M160),IF(X160=2,1-SUM(M$8:M160)," "))))</f>
        <v xml:space="preserve"> </v>
      </c>
      <c r="N161" s="1" t="str">
        <f t="shared" si="50"/>
        <v xml:space="preserve"> </v>
      </c>
      <c r="P161" s="3" t="str">
        <f>IF(O161="Plus",$K161,IF(O161="Basis",$K161-SUM(P$8:P160),IF(O161="Breedte",$K161-SUM(P$8:P160),IF(O160="Breedte",1-SUM(P$8:P160)," "))))</f>
        <v xml:space="preserve"> </v>
      </c>
      <c r="Q161" s="57" t="str">
        <f t="shared" si="51"/>
        <v/>
      </c>
      <c r="R161" s="180" t="e">
        <f t="shared" si="52"/>
        <v>#N/A</v>
      </c>
      <c r="S161" s="12">
        <f t="shared" si="61"/>
        <v>-48</v>
      </c>
      <c r="T161" s="18">
        <f t="shared" si="53"/>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4"/>
        <v>1</v>
      </c>
      <c r="Z161" s="12">
        <f t="shared" si="55"/>
        <v>1</v>
      </c>
      <c r="AA161" s="12">
        <f t="shared" si="56"/>
        <v>1</v>
      </c>
      <c r="AB161" s="12">
        <f t="shared" si="57"/>
        <v>1</v>
      </c>
      <c r="AD161" s="12">
        <f t="shared" si="62"/>
        <v>-48</v>
      </c>
      <c r="AE161" s="18">
        <f t="shared" si="58"/>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9"/>
        <v>1</v>
      </c>
      <c r="AK161" s="12">
        <f t="shared" si="63"/>
        <v>1</v>
      </c>
      <c r="AL161" s="12">
        <f t="shared" si="64"/>
        <v>1</v>
      </c>
      <c r="AM161" s="12">
        <f t="shared" si="65"/>
        <v>1</v>
      </c>
    </row>
    <row r="162" spans="1:39" ht="12" customHeight="1" x14ac:dyDescent="0.25">
      <c r="A162" s="5">
        <f t="shared" si="45"/>
        <v>0</v>
      </c>
      <c r="B162" s="5">
        <f t="shared" si="46"/>
        <v>0</v>
      </c>
      <c r="C162" s="14">
        <f t="shared" si="60"/>
        <v>-49</v>
      </c>
      <c r="F162" s="151" t="e">
        <f>VLOOKUP(C162,Blad1!$A:$F,6,0)</f>
        <v>#N/A</v>
      </c>
      <c r="G162" s="67" t="str">
        <f t="shared" si="47"/>
        <v/>
      </c>
      <c r="H162" s="4" t="str">
        <f>IF(G162="I",$K162,IF(G162="II",$K162-SUM(H$8:H161),IF(G162="III",$K162-SUM(H$8:H161),IF(G162="IV",$K162-SUM(H$8:H161),IF(G162="V",1-SUM(H$8:H161)," ")))))</f>
        <v xml:space="preserve"> </v>
      </c>
      <c r="I162" s="68" t="str">
        <f t="shared" si="48"/>
        <v/>
      </c>
      <c r="J162" s="43" t="str">
        <f>IF(I162="A",$K162,IF(I162="B",$K162-SUM(J$8:J161),IF(I162="C",$K162-SUM(J$8:J161),IF(I162="D",$K162-SUM(J$8:J161),IF(I162="E",1-SUM(J$8:J161)," ")))))</f>
        <v xml:space="preserve"> </v>
      </c>
      <c r="K162" s="1">
        <f>IF(C$4=0,0,(SUM(D$8:D162)/C$4))</f>
        <v>0</v>
      </c>
      <c r="L162" s="9" t="str">
        <f t="shared" si="49"/>
        <v xml:space="preserve"> </v>
      </c>
      <c r="M162" s="2" t="str">
        <f>IF(U162=2,K162,IF(W162=2,K162-SUM(M$8:M161),IF(X162=2,K162-SUM(M$8:M161),IF(X161=2,1-SUM(M$8:M161)," "))))</f>
        <v xml:space="preserve"> </v>
      </c>
      <c r="N162" s="1" t="str">
        <f t="shared" si="50"/>
        <v xml:space="preserve"> </v>
      </c>
      <c r="P162" s="3" t="str">
        <f>IF(O162="Plus",$K162,IF(O162="Basis",$K162-SUM(P$8:P161),IF(O162="Breedte",$K162-SUM(P$8:P161),IF(O161="Breedte",1-SUM(P$8:P161)," "))))</f>
        <v xml:space="preserve"> </v>
      </c>
      <c r="Q162" s="57" t="str">
        <f t="shared" si="51"/>
        <v/>
      </c>
      <c r="R162" s="180" t="e">
        <f t="shared" si="52"/>
        <v>#N/A</v>
      </c>
      <c r="S162" s="12">
        <f t="shared" si="61"/>
        <v>-49</v>
      </c>
      <c r="T162" s="18">
        <f t="shared" si="53"/>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4"/>
        <v>1</v>
      </c>
      <c r="Z162" s="12">
        <f t="shared" si="55"/>
        <v>1</v>
      </c>
      <c r="AA162" s="12">
        <f t="shared" si="56"/>
        <v>1</v>
      </c>
      <c r="AB162" s="12">
        <f t="shared" si="57"/>
        <v>1</v>
      </c>
      <c r="AD162" s="12">
        <f t="shared" si="62"/>
        <v>-49</v>
      </c>
      <c r="AE162" s="18">
        <f t="shared" si="58"/>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9"/>
        <v>1</v>
      </c>
      <c r="AK162" s="12">
        <f t="shared" si="63"/>
        <v>1</v>
      </c>
      <c r="AL162" s="12">
        <f t="shared" si="64"/>
        <v>1</v>
      </c>
      <c r="AM162" s="12">
        <f t="shared" si="65"/>
        <v>1</v>
      </c>
    </row>
    <row r="163" spans="1:39" ht="12" customHeight="1" x14ac:dyDescent="0.25">
      <c r="A163" s="5">
        <f t="shared" si="45"/>
        <v>0</v>
      </c>
      <c r="B163" s="5">
        <f t="shared" si="46"/>
        <v>0</v>
      </c>
      <c r="C163" s="14">
        <f t="shared" si="60"/>
        <v>-50</v>
      </c>
      <c r="F163" s="151" t="e">
        <f>VLOOKUP(C163,Blad1!$A:$F,6,0)</f>
        <v>#N/A</v>
      </c>
      <c r="G163" s="67" t="str">
        <f t="shared" si="47"/>
        <v/>
      </c>
      <c r="H163" s="4" t="str">
        <f>IF(G163="I",$K163,IF(G163="II",$K163-SUM(H$8:H162),IF(G163="III",$K163-SUM(H$8:H162),IF(G163="IV",$K163-SUM(H$8:H162),IF(G163="V",1-SUM(H$8:H162)," ")))))</f>
        <v xml:space="preserve"> </v>
      </c>
      <c r="I163" s="68" t="str">
        <f t="shared" si="48"/>
        <v/>
      </c>
      <c r="J163" s="43" t="str">
        <f>IF(I163="A",$K163,IF(I163="B",$K163-SUM(J$8:J162),IF(I163="C",$K163-SUM(J$8:J162),IF(I163="D",$K163-SUM(J$8:J162),IF(I163="E",1-SUM(J$8:J162)," ")))))</f>
        <v xml:space="preserve"> </v>
      </c>
      <c r="K163" s="1">
        <f>IF(C$4=0,0,(SUM(D$8:D163)/C$4))</f>
        <v>0</v>
      </c>
      <c r="L163" s="9" t="str">
        <f t="shared" si="49"/>
        <v xml:space="preserve"> </v>
      </c>
      <c r="M163" s="2" t="str">
        <f>IF(U163=2,K163,IF(W163=2,K163-SUM(M$8:M162),IF(X163=2,K163-SUM(M$8:M162),IF(X162=2,1-SUM(M$8:M162)," "))))</f>
        <v xml:space="preserve"> </v>
      </c>
      <c r="N163" s="1" t="str">
        <f t="shared" si="50"/>
        <v xml:space="preserve"> </v>
      </c>
      <c r="P163" s="3" t="str">
        <f>IF(O163="Plus",$K163,IF(O163="Basis",$K163-SUM(P$8:P162),IF(O163="Breedte",$K163-SUM(P$8:P162),IF(O162="Breedte",1-SUM(P$8:P162)," "))))</f>
        <v xml:space="preserve"> </v>
      </c>
      <c r="Q163" s="57" t="str">
        <f t="shared" si="51"/>
        <v/>
      </c>
      <c r="R163" s="180" t="e">
        <f t="shared" si="52"/>
        <v>#N/A</v>
      </c>
      <c r="S163" s="12">
        <f t="shared" si="61"/>
        <v>-50</v>
      </c>
      <c r="T163" s="18">
        <f t="shared" si="53"/>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4"/>
        <v>1</v>
      </c>
      <c r="Z163" s="12">
        <f t="shared" si="55"/>
        <v>1</v>
      </c>
      <c r="AA163" s="12">
        <f t="shared" si="56"/>
        <v>1</v>
      </c>
      <c r="AB163" s="12">
        <f t="shared" si="57"/>
        <v>1</v>
      </c>
      <c r="AD163" s="12">
        <f t="shared" si="62"/>
        <v>-50</v>
      </c>
      <c r="AE163" s="18">
        <f t="shared" si="58"/>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9"/>
        <v>1</v>
      </c>
      <c r="AK163" s="12">
        <f t="shared" si="63"/>
        <v>1</v>
      </c>
      <c r="AL163" s="12">
        <f t="shared" si="64"/>
        <v>1</v>
      </c>
      <c r="AM163" s="12">
        <f t="shared" si="65"/>
        <v>1</v>
      </c>
    </row>
    <row r="164" spans="1:39" ht="12" customHeight="1" x14ac:dyDescent="0.25">
      <c r="A164" s="5">
        <f t="shared" si="45"/>
        <v>0</v>
      </c>
      <c r="B164" s="5">
        <f t="shared" si="46"/>
        <v>0</v>
      </c>
      <c r="C164" s="14">
        <f t="shared" si="60"/>
        <v>-51</v>
      </c>
      <c r="F164" s="151" t="e">
        <f>VLOOKUP(C164,Blad1!$A:$F,6,0)</f>
        <v>#N/A</v>
      </c>
      <c r="G164" s="67" t="str">
        <f t="shared" si="47"/>
        <v/>
      </c>
      <c r="H164" s="4" t="str">
        <f>IF(G164="I",$K164,IF(G164="II",$K164-SUM(H$8:H163),IF(G164="III",$K164-SUM(H$8:H163),IF(G164="IV",$K164-SUM(H$8:H163),IF(G164="V",1-SUM(H$8:H163)," ")))))</f>
        <v xml:space="preserve"> </v>
      </c>
      <c r="I164" s="68" t="str">
        <f t="shared" si="48"/>
        <v/>
      </c>
      <c r="J164" s="43" t="str">
        <f>IF(I164="A",$K164,IF(I164="B",$K164-SUM(J$8:J163),IF(I164="C",$K164-SUM(J$8:J163),IF(I164="D",$K164-SUM(J$8:J163),IF(I164="E",1-SUM(J$8:J163)," ")))))</f>
        <v xml:space="preserve"> </v>
      </c>
      <c r="K164" s="1">
        <f>IF(C$4=0,0,(SUM(D$8:D164)/C$4))</f>
        <v>0</v>
      </c>
      <c r="L164" s="9" t="str">
        <f t="shared" si="49"/>
        <v xml:space="preserve"> </v>
      </c>
      <c r="M164" s="2" t="str">
        <f>IF(U164=2,K164,IF(W164=2,K164-SUM(M$8:M163),IF(X164=2,K164-SUM(M$8:M163),IF(X163=2,1-SUM(M$8:M163)," "))))</f>
        <v xml:space="preserve"> </v>
      </c>
      <c r="N164" s="1" t="str">
        <f t="shared" si="50"/>
        <v xml:space="preserve"> </v>
      </c>
      <c r="P164" s="3" t="str">
        <f>IF(O164="Plus",$K164,IF(O164="Basis",$K164-SUM(P$8:P163),IF(O164="Breedte",$K164-SUM(P$8:P163),IF(O163="Breedte",1-SUM(P$8:P163)," "))))</f>
        <v xml:space="preserve"> </v>
      </c>
      <c r="Q164" s="57" t="str">
        <f t="shared" si="51"/>
        <v/>
      </c>
      <c r="R164" s="180" t="e">
        <f t="shared" si="52"/>
        <v>#N/A</v>
      </c>
      <c r="S164" s="12">
        <f t="shared" si="61"/>
        <v>-51</v>
      </c>
      <c r="T164" s="18">
        <f t="shared" si="53"/>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4"/>
        <v>1</v>
      </c>
      <c r="Z164" s="12">
        <f t="shared" si="55"/>
        <v>1</v>
      </c>
      <c r="AA164" s="12">
        <f t="shared" si="56"/>
        <v>1</v>
      </c>
      <c r="AB164" s="12">
        <f t="shared" si="57"/>
        <v>1</v>
      </c>
      <c r="AD164" s="12">
        <f t="shared" si="62"/>
        <v>-51</v>
      </c>
      <c r="AE164" s="18">
        <f t="shared" si="58"/>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9"/>
        <v>1</v>
      </c>
      <c r="AK164" s="12">
        <f t="shared" si="63"/>
        <v>1</v>
      </c>
      <c r="AL164" s="12">
        <f t="shared" si="64"/>
        <v>1</v>
      </c>
      <c r="AM164" s="12">
        <f t="shared" si="65"/>
        <v>1</v>
      </c>
    </row>
    <row r="165" spans="1:39" ht="12" customHeight="1" x14ac:dyDescent="0.25">
      <c r="A165" s="5">
        <f t="shared" si="45"/>
        <v>0</v>
      </c>
      <c r="B165" s="5">
        <f t="shared" si="46"/>
        <v>0</v>
      </c>
      <c r="C165" s="14">
        <f t="shared" si="60"/>
        <v>-52</v>
      </c>
      <c r="F165" s="151" t="e">
        <f>VLOOKUP(C165,Blad1!$A:$F,6,0)</f>
        <v>#N/A</v>
      </c>
      <c r="G165" s="67" t="str">
        <f t="shared" si="47"/>
        <v/>
      </c>
      <c r="H165" s="4" t="str">
        <f>IF(G165="I",$K165,IF(G165="II",$K165-SUM(H$8:H164),IF(G165="III",$K165-SUM(H$8:H164),IF(G165="IV",$K165-SUM(H$8:H164),IF(G165="V",1-SUM(H$8:H164)," ")))))</f>
        <v xml:space="preserve"> </v>
      </c>
      <c r="I165" s="68" t="str">
        <f t="shared" si="48"/>
        <v/>
      </c>
      <c r="J165" s="43" t="str">
        <f>IF(I165="A",$K165,IF(I165="B",$K165-SUM(J$8:J164),IF(I165="C",$K165-SUM(J$8:J164),IF(I165="D",$K165-SUM(J$8:J164),IF(I165="E",1-SUM(J$8:J164)," ")))))</f>
        <v xml:space="preserve"> </v>
      </c>
      <c r="K165" s="1">
        <f>IF(C$4=0,0,(SUM(D$8:D165)/C$4))</f>
        <v>0</v>
      </c>
      <c r="L165" s="9" t="str">
        <f t="shared" si="49"/>
        <v xml:space="preserve"> </v>
      </c>
      <c r="M165" s="2" t="str">
        <f>IF(U165=2,K165,IF(W165=2,K165-SUM(M$8:M164),IF(X165=2,K165-SUM(M$8:M164),IF(X164=2,1-SUM(M$8:M164)," "))))</f>
        <v xml:space="preserve"> </v>
      </c>
      <c r="N165" s="1" t="str">
        <f t="shared" si="50"/>
        <v xml:space="preserve"> </v>
      </c>
      <c r="P165" s="3" t="str">
        <f>IF(O165="Plus",$K165,IF(O165="Basis",$K165-SUM(P$8:P164),IF(O165="Breedte",$K165-SUM(P$8:P164),IF(O164="Breedte",1-SUM(P$8:P164)," "))))</f>
        <v xml:space="preserve"> </v>
      </c>
      <c r="Q165" s="57" t="str">
        <f t="shared" si="51"/>
        <v/>
      </c>
      <c r="R165" s="180" t="e">
        <f t="shared" si="52"/>
        <v>#N/A</v>
      </c>
      <c r="S165" s="12">
        <f t="shared" si="61"/>
        <v>-52</v>
      </c>
      <c r="T165" s="18">
        <f t="shared" si="53"/>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4"/>
        <v>1</v>
      </c>
      <c r="Z165" s="12">
        <f t="shared" si="55"/>
        <v>1</v>
      </c>
      <c r="AA165" s="12">
        <f t="shared" si="56"/>
        <v>1</v>
      </c>
      <c r="AB165" s="12">
        <f t="shared" si="57"/>
        <v>1</v>
      </c>
      <c r="AD165" s="12">
        <f t="shared" si="62"/>
        <v>-52</v>
      </c>
      <c r="AE165" s="18">
        <f t="shared" si="58"/>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9"/>
        <v>1</v>
      </c>
      <c r="AK165" s="12">
        <f t="shared" si="63"/>
        <v>1</v>
      </c>
      <c r="AL165" s="12">
        <f t="shared" si="64"/>
        <v>1</v>
      </c>
      <c r="AM165" s="12">
        <f t="shared" si="65"/>
        <v>1</v>
      </c>
    </row>
    <row r="166" spans="1:39" ht="12" customHeight="1" x14ac:dyDescent="0.25">
      <c r="A166" s="5">
        <f t="shared" si="45"/>
        <v>0</v>
      </c>
      <c r="B166" s="5">
        <f t="shared" si="46"/>
        <v>0</v>
      </c>
      <c r="C166" s="14">
        <f t="shared" si="60"/>
        <v>-53</v>
      </c>
      <c r="F166" s="151" t="e">
        <f>VLOOKUP(C166,Blad1!$A:$F,6,0)</f>
        <v>#N/A</v>
      </c>
      <c r="G166" s="67" t="str">
        <f t="shared" si="47"/>
        <v/>
      </c>
      <c r="H166" s="4" t="str">
        <f>IF(G166="I",$K166,IF(G166="II",$K166-SUM(H$8:H165),IF(G166="III",$K166-SUM(H$8:H165),IF(G166="IV",$K166-SUM(H$8:H165),IF(G166="V",1-SUM(H$8:H165)," ")))))</f>
        <v xml:space="preserve"> </v>
      </c>
      <c r="I166" s="68" t="str">
        <f t="shared" si="48"/>
        <v/>
      </c>
      <c r="J166" s="43" t="str">
        <f>IF(I166="A",$K166,IF(I166="B",$K166-SUM(J$8:J165),IF(I166="C",$K166-SUM(J$8:J165),IF(I166="D",$K166-SUM(J$8:J165),IF(I166="E",1-SUM(J$8:J165)," ")))))</f>
        <v xml:space="preserve"> </v>
      </c>
      <c r="K166" s="1">
        <f>IF(C$4=0,0,(SUM(D$8:D166)/C$4))</f>
        <v>0</v>
      </c>
      <c r="L166" s="9" t="str">
        <f t="shared" si="49"/>
        <v xml:space="preserve"> </v>
      </c>
      <c r="M166" s="2" t="str">
        <f>IF(U166=2,K166,IF(W166=2,K166-SUM(M$8:M165),IF(X166=2,K166-SUM(M$8:M165),IF(X165=2,1-SUM(M$8:M165)," "))))</f>
        <v xml:space="preserve"> </v>
      </c>
      <c r="N166" s="1" t="str">
        <f t="shared" si="50"/>
        <v xml:space="preserve"> </v>
      </c>
      <c r="P166" s="3" t="str">
        <f>IF(O166="Plus",$K166,IF(O166="Basis",$K166-SUM(P$8:P165),IF(O166="Breedte",$K166-SUM(P$8:P165),IF(O165="Breedte",1-SUM(P$8:P165)," "))))</f>
        <v xml:space="preserve"> </v>
      </c>
      <c r="Q166" s="57" t="str">
        <f t="shared" si="51"/>
        <v/>
      </c>
      <c r="R166" s="180" t="e">
        <f t="shared" si="52"/>
        <v>#N/A</v>
      </c>
      <c r="S166" s="12">
        <f t="shared" si="61"/>
        <v>-53</v>
      </c>
      <c r="T166" s="18">
        <f t="shared" si="53"/>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4"/>
        <v>1</v>
      </c>
      <c r="Z166" s="12">
        <f t="shared" si="55"/>
        <v>1</v>
      </c>
      <c r="AA166" s="12">
        <f t="shared" si="56"/>
        <v>1</v>
      </c>
      <c r="AB166" s="12">
        <f t="shared" si="57"/>
        <v>1</v>
      </c>
      <c r="AD166" s="12">
        <f t="shared" si="62"/>
        <v>-53</v>
      </c>
      <c r="AE166" s="18">
        <f t="shared" si="58"/>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9"/>
        <v>1</v>
      </c>
      <c r="AK166" s="12">
        <f t="shared" si="63"/>
        <v>1</v>
      </c>
      <c r="AL166" s="12">
        <f t="shared" si="64"/>
        <v>1</v>
      </c>
      <c r="AM166" s="12">
        <f t="shared" si="65"/>
        <v>1</v>
      </c>
    </row>
    <row r="167" spans="1:39" ht="12" customHeight="1" x14ac:dyDescent="0.25">
      <c r="A167" s="5">
        <f t="shared" si="45"/>
        <v>0</v>
      </c>
      <c r="B167" s="5">
        <f t="shared" si="46"/>
        <v>0</v>
      </c>
      <c r="C167" s="14">
        <f t="shared" si="60"/>
        <v>-54</v>
      </c>
      <c r="F167" s="151" t="e">
        <f>VLOOKUP(C167,Blad1!$A:$F,6,0)</f>
        <v>#N/A</v>
      </c>
      <c r="G167" s="67" t="str">
        <f t="shared" si="47"/>
        <v/>
      </c>
      <c r="H167" s="4" t="str">
        <f>IF(G167="I",$K167,IF(G167="II",$K167-SUM(H$8:H166),IF(G167="III",$K167-SUM(H$8:H166),IF(G167="IV",$K167-SUM(H$8:H166),IF(G167="V",1-SUM(H$8:H166)," ")))))</f>
        <v xml:space="preserve"> </v>
      </c>
      <c r="I167" s="68" t="str">
        <f t="shared" si="48"/>
        <v/>
      </c>
      <c r="J167" s="43" t="str">
        <f>IF(I167="A",$K167,IF(I167="B",$K167-SUM(J$8:J166),IF(I167="C",$K167-SUM(J$8:J166),IF(I167="D",$K167-SUM(J$8:J166),IF(I167="E",1-SUM(J$8:J166)," ")))))</f>
        <v xml:space="preserve"> </v>
      </c>
      <c r="K167" s="1">
        <f>IF(C$4=0,0,(SUM(D$8:D167)/C$4))</f>
        <v>0</v>
      </c>
      <c r="L167" s="9" t="str">
        <f t="shared" si="49"/>
        <v xml:space="preserve"> </v>
      </c>
      <c r="M167" s="2" t="str">
        <f>IF(U167=2,K167,IF(W167=2,K167-SUM(M$8:M166),IF(X167=2,K167-SUM(M$8:M166),IF(X166=2,1-SUM(M$8:M166)," "))))</f>
        <v xml:space="preserve"> </v>
      </c>
      <c r="N167" s="1" t="str">
        <f t="shared" si="50"/>
        <v xml:space="preserve"> </v>
      </c>
      <c r="P167" s="3" t="str">
        <f>IF(O167="Plus",$K167,IF(O167="Basis",$K167-SUM(P$8:P166),IF(O167="Breedte",$K167-SUM(P$8:P166),IF(O166="Breedte",1-SUM(P$8:P166)," "))))</f>
        <v xml:space="preserve"> </v>
      </c>
      <c r="Q167" s="57" t="str">
        <f t="shared" si="51"/>
        <v/>
      </c>
      <c r="R167" s="180" t="e">
        <f t="shared" si="52"/>
        <v>#N/A</v>
      </c>
      <c r="S167" s="12">
        <f t="shared" si="61"/>
        <v>-54</v>
      </c>
      <c r="T167" s="18">
        <f t="shared" si="53"/>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4"/>
        <v>1</v>
      </c>
      <c r="Z167" s="12">
        <f t="shared" si="55"/>
        <v>1</v>
      </c>
      <c r="AA167" s="12">
        <f t="shared" si="56"/>
        <v>1</v>
      </c>
      <c r="AB167" s="12">
        <f t="shared" si="57"/>
        <v>1</v>
      </c>
      <c r="AD167" s="12">
        <f t="shared" si="62"/>
        <v>-54</v>
      </c>
      <c r="AE167" s="18">
        <f t="shared" si="58"/>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9"/>
        <v>1</v>
      </c>
      <c r="AK167" s="12">
        <f t="shared" si="63"/>
        <v>1</v>
      </c>
      <c r="AL167" s="12">
        <f t="shared" si="64"/>
        <v>1</v>
      </c>
      <c r="AM167" s="12">
        <f t="shared" si="65"/>
        <v>1</v>
      </c>
    </row>
    <row r="168" spans="1:39" ht="12" customHeight="1" x14ac:dyDescent="0.25">
      <c r="A168" s="5">
        <f t="shared" si="45"/>
        <v>0</v>
      </c>
      <c r="B168" s="5">
        <f t="shared" si="46"/>
        <v>0</v>
      </c>
      <c r="C168" s="14">
        <f t="shared" si="60"/>
        <v>-55</v>
      </c>
      <c r="F168" s="151" t="e">
        <f>VLOOKUP(C168,Blad1!$A:$F,6,0)</f>
        <v>#N/A</v>
      </c>
      <c r="G168" s="67" t="str">
        <f t="shared" si="47"/>
        <v/>
      </c>
      <c r="H168" s="4" t="str">
        <f>IF(G168="I",$K168,IF(G168="II",$K168-SUM(H$8:H167),IF(G168="III",$K168-SUM(H$8:H167),IF(G168="IV",$K168-SUM(H$8:H167),IF(G168="V",1-SUM(H$8:H167)," ")))))</f>
        <v xml:space="preserve"> </v>
      </c>
      <c r="I168" s="68" t="str">
        <f t="shared" si="48"/>
        <v/>
      </c>
      <c r="J168" s="43" t="str">
        <f>IF(I168="A",$K168,IF(I168="B",$K168-SUM(J$8:J167),IF(I168="C",$K168-SUM(J$8:J167),IF(I168="D",$K168-SUM(J$8:J167),IF(I168="E",1-SUM(J$8:J167)," ")))))</f>
        <v xml:space="preserve"> </v>
      </c>
      <c r="K168" s="1">
        <f>IF(C$4=0,0,(SUM(D$8:D168)/C$4))</f>
        <v>0</v>
      </c>
      <c r="L168" s="9" t="str">
        <f t="shared" si="49"/>
        <v xml:space="preserve"> </v>
      </c>
      <c r="M168" s="2" t="str">
        <f>IF(U168=2,K168,IF(W168=2,K168-SUM(M$8:M167),IF(X168=2,K168-SUM(M$8:M167),IF(X167=2,1-SUM(M$8:M167)," "))))</f>
        <v xml:space="preserve"> </v>
      </c>
      <c r="N168" s="1" t="str">
        <f t="shared" si="50"/>
        <v xml:space="preserve"> </v>
      </c>
      <c r="P168" s="3" t="str">
        <f>IF(O168="Plus",$K168,IF(O168="Basis",$K168-SUM(P$8:P167),IF(O168="Breedte",$K168-SUM(P$8:P167),IF(O167="Breedte",1-SUM(P$8:P167)," "))))</f>
        <v xml:space="preserve"> </v>
      </c>
      <c r="Q168" s="57" t="str">
        <f t="shared" si="51"/>
        <v/>
      </c>
      <c r="R168" s="180" t="e">
        <f t="shared" si="52"/>
        <v>#N/A</v>
      </c>
      <c r="S168" s="12">
        <f t="shared" si="61"/>
        <v>-55</v>
      </c>
      <c r="T168" s="18">
        <f t="shared" si="53"/>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4"/>
        <v>1</v>
      </c>
      <c r="Z168" s="12">
        <f t="shared" si="55"/>
        <v>1</v>
      </c>
      <c r="AA168" s="12">
        <f t="shared" si="56"/>
        <v>1</v>
      </c>
      <c r="AB168" s="12">
        <f t="shared" si="57"/>
        <v>1</v>
      </c>
      <c r="AD168" s="12">
        <f t="shared" si="62"/>
        <v>-55</v>
      </c>
      <c r="AE168" s="18">
        <f t="shared" si="58"/>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9"/>
        <v>1</v>
      </c>
      <c r="AK168" s="12">
        <f t="shared" si="63"/>
        <v>1</v>
      </c>
      <c r="AL168" s="12">
        <f t="shared" si="64"/>
        <v>1</v>
      </c>
      <c r="AM168" s="12">
        <f t="shared" si="65"/>
        <v>1</v>
      </c>
    </row>
    <row r="169" spans="1:39" ht="12" customHeight="1" x14ac:dyDescent="0.25">
      <c r="A169" s="5">
        <f t="shared" si="45"/>
        <v>0</v>
      </c>
      <c r="B169" s="5">
        <f t="shared" si="46"/>
        <v>0</v>
      </c>
      <c r="C169" s="14">
        <f t="shared" si="60"/>
        <v>-56</v>
      </c>
      <c r="F169" s="151" t="e">
        <f>VLOOKUP(C169,Blad1!$A:$F,6,0)</f>
        <v>#N/A</v>
      </c>
      <c r="G169" s="67" t="str">
        <f t="shared" si="47"/>
        <v/>
      </c>
      <c r="H169" s="4" t="str">
        <f>IF(G169="I",$K169,IF(G169="II",$K169-SUM(H$8:H168),IF(G169="III",$K169-SUM(H$8:H168),IF(G169="IV",$K169-SUM(H$8:H168),IF(G169="V",1-SUM(H$8:H168)," ")))))</f>
        <v xml:space="preserve"> </v>
      </c>
      <c r="I169" s="68" t="str">
        <f t="shared" si="48"/>
        <v/>
      </c>
      <c r="J169" s="43" t="str">
        <f>IF(I169="A",$K169,IF(I169="B",$K169-SUM(J$8:J168),IF(I169="C",$K169-SUM(J$8:J168),IF(I169="D",$K169-SUM(J$8:J168),IF(I169="E",1-SUM(J$8:J168)," ")))))</f>
        <v xml:space="preserve"> </v>
      </c>
      <c r="K169" s="1">
        <f>IF(C$4=0,0,(SUM(D$8:D169)/C$4))</f>
        <v>0</v>
      </c>
      <c r="L169" s="9" t="str">
        <f t="shared" si="49"/>
        <v xml:space="preserve"> </v>
      </c>
      <c r="M169" s="2" t="str">
        <f>IF(U169=2,K169,IF(W169=2,K169-SUM(M$8:M168),IF(X169=2,K169-SUM(M$8:M168),IF(X168=2,1-SUM(M$8:M168)," "))))</f>
        <v xml:space="preserve"> </v>
      </c>
      <c r="N169" s="1" t="str">
        <f t="shared" si="50"/>
        <v xml:space="preserve"> </v>
      </c>
      <c r="P169" s="3" t="str">
        <f>IF(O169="Plus",$K169,IF(O169="Basis",$K169-SUM(P$8:P168),IF(O169="Breedte",$K169-SUM(P$8:P168),IF(O168="Breedte",1-SUM(P$8:P168)," "))))</f>
        <v xml:space="preserve"> </v>
      </c>
      <c r="Q169" s="57" t="str">
        <f t="shared" si="51"/>
        <v/>
      </c>
      <c r="R169" s="180" t="e">
        <f t="shared" si="52"/>
        <v>#N/A</v>
      </c>
      <c r="S169" s="12">
        <f t="shared" si="61"/>
        <v>-56</v>
      </c>
      <c r="T169" s="18">
        <f t="shared" si="53"/>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4"/>
        <v>1</v>
      </c>
      <c r="Z169" s="12">
        <f t="shared" si="55"/>
        <v>1</v>
      </c>
      <c r="AA169" s="12">
        <f t="shared" si="56"/>
        <v>1</v>
      </c>
      <c r="AB169" s="12">
        <f t="shared" si="57"/>
        <v>1</v>
      </c>
      <c r="AD169" s="12">
        <f t="shared" si="62"/>
        <v>-56</v>
      </c>
      <c r="AE169" s="18">
        <f t="shared" si="58"/>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9"/>
        <v>1</v>
      </c>
      <c r="AK169" s="12">
        <f t="shared" si="63"/>
        <v>1</v>
      </c>
      <c r="AL169" s="12">
        <f t="shared" si="64"/>
        <v>1</v>
      </c>
      <c r="AM169" s="12">
        <f t="shared" si="65"/>
        <v>1</v>
      </c>
    </row>
    <row r="170" spans="1:39" ht="12" customHeight="1" x14ac:dyDescent="0.25">
      <c r="A170" s="5">
        <f t="shared" si="45"/>
        <v>0</v>
      </c>
      <c r="B170" s="5">
        <f t="shared" si="46"/>
        <v>0</v>
      </c>
      <c r="C170" s="14">
        <f t="shared" si="60"/>
        <v>-57</v>
      </c>
      <c r="F170" s="151" t="e">
        <f>VLOOKUP(C170,Blad1!$A:$F,6,0)</f>
        <v>#N/A</v>
      </c>
      <c r="G170" s="67" t="str">
        <f t="shared" si="47"/>
        <v/>
      </c>
      <c r="H170" s="4" t="str">
        <f>IF(G170="I",$K170,IF(G170="II",$K170-SUM(H$8:H169),IF(G170="III",$K170-SUM(H$8:H169),IF(G170="IV",$K170-SUM(H$8:H169),IF(G170="V",1-SUM(H$8:H169)," ")))))</f>
        <v xml:space="preserve"> </v>
      </c>
      <c r="I170" s="68" t="str">
        <f t="shared" si="48"/>
        <v/>
      </c>
      <c r="J170" s="43" t="str">
        <f>IF(I170="A",$K170,IF(I170="B",$K170-SUM(J$8:J169),IF(I170="C",$K170-SUM(J$8:J169),IF(I170="D",$K170-SUM(J$8:J169),IF(I170="E",1-SUM(J$8:J169)," ")))))</f>
        <v xml:space="preserve"> </v>
      </c>
      <c r="K170" s="1">
        <f>IF(C$4=0,0,(SUM(D$8:D170)/C$4))</f>
        <v>0</v>
      </c>
      <c r="L170" s="9" t="str">
        <f t="shared" si="49"/>
        <v xml:space="preserve"> </v>
      </c>
      <c r="M170" s="2" t="str">
        <f>IF(U170=2,K170,IF(W170=2,K170-SUM(M$8:M169),IF(X170=2,K170-SUM(M$8:M169),IF(X169=2,1-SUM(M$8:M169)," "))))</f>
        <v xml:space="preserve"> </v>
      </c>
      <c r="N170" s="1" t="str">
        <f t="shared" si="50"/>
        <v xml:space="preserve"> </v>
      </c>
      <c r="P170" s="3" t="str">
        <f>IF(O170="Plus",$K170,IF(O170="Basis",$K170-SUM(P$8:P169),IF(O170="Breedte",$K170-SUM(P$8:P169),IF(O169="Breedte",1-SUM(P$8:P169)," "))))</f>
        <v xml:space="preserve"> </v>
      </c>
      <c r="Q170" s="57" t="str">
        <f t="shared" si="51"/>
        <v/>
      </c>
      <c r="R170" s="180" t="e">
        <f t="shared" si="52"/>
        <v>#N/A</v>
      </c>
      <c r="S170" s="12">
        <f t="shared" si="61"/>
        <v>-57</v>
      </c>
      <c r="T170" s="18">
        <f t="shared" si="53"/>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4"/>
        <v>1</v>
      </c>
      <c r="Z170" s="12">
        <f t="shared" si="55"/>
        <v>1</v>
      </c>
      <c r="AA170" s="12">
        <f t="shared" si="56"/>
        <v>1</v>
      </c>
      <c r="AB170" s="12">
        <f t="shared" si="57"/>
        <v>1</v>
      </c>
      <c r="AD170" s="12">
        <f t="shared" si="62"/>
        <v>-57</v>
      </c>
      <c r="AE170" s="18">
        <f t="shared" si="58"/>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9"/>
        <v>1</v>
      </c>
      <c r="AK170" s="12">
        <f t="shared" si="63"/>
        <v>1</v>
      </c>
      <c r="AL170" s="12">
        <f t="shared" si="64"/>
        <v>1</v>
      </c>
      <c r="AM170" s="12">
        <f t="shared" si="65"/>
        <v>1</v>
      </c>
    </row>
    <row r="171" spans="1:39" ht="12" customHeight="1" x14ac:dyDescent="0.25">
      <c r="A171" s="5">
        <f t="shared" si="45"/>
        <v>0</v>
      </c>
      <c r="B171" s="5">
        <f t="shared" si="46"/>
        <v>0</v>
      </c>
      <c r="C171" s="14">
        <f t="shared" si="60"/>
        <v>-58</v>
      </c>
      <c r="F171" s="151" t="e">
        <f>VLOOKUP(C171,Blad1!$A:$F,6,0)</f>
        <v>#N/A</v>
      </c>
      <c r="G171" s="67" t="str">
        <f t="shared" si="47"/>
        <v/>
      </c>
      <c r="H171" s="4" t="str">
        <f>IF(G171="I",$K171,IF(G171="II",$K171-SUM(H$8:H170),IF(G171="III",$K171-SUM(H$8:H170),IF(G171="IV",$K171-SUM(H$8:H170),IF(G171="V",1-SUM(H$8:H170)," ")))))</f>
        <v xml:space="preserve"> </v>
      </c>
      <c r="I171" s="68" t="str">
        <f t="shared" si="48"/>
        <v/>
      </c>
      <c r="J171" s="43" t="str">
        <f>IF(I171="A",$K171,IF(I171="B",$K171-SUM(J$8:J170),IF(I171="C",$K171-SUM(J$8:J170),IF(I171="D",$K171-SUM(J$8:J170),IF(I171="E",1-SUM(J$8:J170)," ")))))</f>
        <v xml:space="preserve"> </v>
      </c>
      <c r="K171" s="1">
        <f>IF(C$4=0,0,(SUM(D$8:D171)/C$4))</f>
        <v>0</v>
      </c>
      <c r="L171" s="9" t="str">
        <f t="shared" si="49"/>
        <v xml:space="preserve"> </v>
      </c>
      <c r="M171" s="2" t="str">
        <f>IF(U171=2,K171,IF(W171=2,K171-SUM(M$8:M170),IF(X171=2,K171-SUM(M$8:M170),IF(X170=2,1-SUM(M$8:M170)," "))))</f>
        <v xml:space="preserve"> </v>
      </c>
      <c r="N171" s="1" t="str">
        <f t="shared" si="50"/>
        <v xml:space="preserve"> </v>
      </c>
      <c r="P171" s="3" t="str">
        <f>IF(O171="Plus",$K171,IF(O171="Basis",$K171-SUM(P$8:P170),IF(O171="Breedte",$K171-SUM(P$8:P170),IF(O170="Breedte",1-SUM(P$8:P170)," "))))</f>
        <v xml:space="preserve"> </v>
      </c>
      <c r="Q171" s="57" t="str">
        <f t="shared" si="51"/>
        <v/>
      </c>
      <c r="R171" s="180" t="e">
        <f t="shared" si="52"/>
        <v>#N/A</v>
      </c>
      <c r="S171" s="12">
        <f t="shared" si="61"/>
        <v>-58</v>
      </c>
      <c r="T171" s="18">
        <f t="shared" si="53"/>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4"/>
        <v>1</v>
      </c>
      <c r="Z171" s="12">
        <f t="shared" si="55"/>
        <v>1</v>
      </c>
      <c r="AA171" s="12">
        <f t="shared" si="56"/>
        <v>1</v>
      </c>
      <c r="AB171" s="12">
        <f t="shared" si="57"/>
        <v>1</v>
      </c>
      <c r="AD171" s="12">
        <f t="shared" si="62"/>
        <v>-58</v>
      </c>
      <c r="AE171" s="18">
        <f t="shared" si="58"/>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9"/>
        <v>1</v>
      </c>
      <c r="AK171" s="12">
        <f t="shared" si="63"/>
        <v>1</v>
      </c>
      <c r="AL171" s="12">
        <f t="shared" si="64"/>
        <v>1</v>
      </c>
      <c r="AM171" s="12">
        <f t="shared" si="65"/>
        <v>1</v>
      </c>
    </row>
    <row r="172" spans="1:39" ht="12" customHeight="1" x14ac:dyDescent="0.25">
      <c r="A172" s="5">
        <f t="shared" si="45"/>
        <v>0</v>
      </c>
      <c r="B172" s="5">
        <f t="shared" si="46"/>
        <v>0</v>
      </c>
      <c r="C172" s="14">
        <f t="shared" si="60"/>
        <v>-59</v>
      </c>
      <c r="F172" s="151" t="e">
        <f>VLOOKUP(C172,Blad1!$A:$F,6,0)</f>
        <v>#N/A</v>
      </c>
      <c r="G172" s="67" t="str">
        <f t="shared" si="47"/>
        <v/>
      </c>
      <c r="H172" s="4" t="str">
        <f>IF(G172="I",$K172,IF(G172="II",$K172-SUM(H$8:H171),IF(G172="III",$K172-SUM(H$8:H171),IF(G172="IV",$K172-SUM(H$8:H171),IF(G172="V",1-SUM(H$8:H171)," ")))))</f>
        <v xml:space="preserve"> </v>
      </c>
      <c r="I172" s="68" t="str">
        <f t="shared" si="48"/>
        <v/>
      </c>
      <c r="J172" s="43" t="str">
        <f>IF(I172="A",$K172,IF(I172="B",$K172-SUM(J$8:J171),IF(I172="C",$K172-SUM(J$8:J171),IF(I172="D",$K172-SUM(J$8:J171),IF(I172="E",1-SUM(J$8:J171)," ")))))</f>
        <v xml:space="preserve"> </v>
      </c>
      <c r="K172" s="1">
        <f>IF(C$4=0,0,(SUM(D$8:D172)/C$4))</f>
        <v>0</v>
      </c>
      <c r="L172" s="9" t="str">
        <f t="shared" si="49"/>
        <v xml:space="preserve"> </v>
      </c>
      <c r="M172" s="2" t="str">
        <f>IF(U172=2,K172,IF(W172=2,K172-SUM(M$8:M171),IF(X172=2,K172-SUM(M$8:M171),IF(X171=2,1-SUM(M$8:M171)," "))))</f>
        <v xml:space="preserve"> </v>
      </c>
      <c r="N172" s="1" t="str">
        <f t="shared" si="50"/>
        <v xml:space="preserve"> </v>
      </c>
      <c r="P172" s="3" t="str">
        <f>IF(O172="Plus",$K172,IF(O172="Basis",$K172-SUM(P$8:P171),IF(O172="Breedte",$K172-SUM(P$8:P171),IF(O171="Breedte",1-SUM(P$8:P171)," "))))</f>
        <v xml:space="preserve"> </v>
      </c>
      <c r="Q172" s="57" t="str">
        <f t="shared" si="51"/>
        <v/>
      </c>
      <c r="R172" s="180" t="e">
        <f t="shared" si="52"/>
        <v>#N/A</v>
      </c>
      <c r="S172" s="12">
        <f t="shared" si="61"/>
        <v>-59</v>
      </c>
      <c r="T172" s="18">
        <f t="shared" si="53"/>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4"/>
        <v>1</v>
      </c>
      <c r="Z172" s="12">
        <f t="shared" si="55"/>
        <v>1</v>
      </c>
      <c r="AA172" s="12">
        <f t="shared" si="56"/>
        <v>1</v>
      </c>
      <c r="AB172" s="12">
        <f t="shared" si="57"/>
        <v>1</v>
      </c>
      <c r="AD172" s="12">
        <f t="shared" si="62"/>
        <v>-59</v>
      </c>
      <c r="AE172" s="18">
        <f t="shared" si="58"/>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9"/>
        <v>1</v>
      </c>
      <c r="AK172" s="12">
        <f t="shared" si="63"/>
        <v>1</v>
      </c>
      <c r="AL172" s="12">
        <f t="shared" si="64"/>
        <v>1</v>
      </c>
      <c r="AM172" s="12">
        <f t="shared" si="65"/>
        <v>1</v>
      </c>
    </row>
    <row r="173" spans="1:39" ht="12" customHeight="1" x14ac:dyDescent="0.25">
      <c r="A173" s="5">
        <f t="shared" si="45"/>
        <v>0</v>
      </c>
      <c r="B173" s="5">
        <f t="shared" si="46"/>
        <v>0</v>
      </c>
      <c r="C173" s="14">
        <f t="shared" si="60"/>
        <v>-60</v>
      </c>
      <c r="F173" s="151" t="e">
        <f>VLOOKUP(C173,Blad1!$A:$F,6,0)</f>
        <v>#N/A</v>
      </c>
      <c r="G173" s="67" t="str">
        <f t="shared" si="47"/>
        <v/>
      </c>
      <c r="H173" s="4" t="str">
        <f>IF(G173="I",$K173,IF(G173="II",$K173-SUM(H$8:H172),IF(G173="III",$K173-SUM(H$8:H172),IF(G173="IV",$K173-SUM(H$8:H172),IF(G173="V",1-SUM(H$8:H172)," ")))))</f>
        <v xml:space="preserve"> </v>
      </c>
      <c r="I173" s="68" t="str">
        <f t="shared" si="48"/>
        <v/>
      </c>
      <c r="J173" s="43" t="str">
        <f>IF(I173="A",$K173,IF(I173="B",$K173-SUM(J$8:J172),IF(I173="C",$K173-SUM(J$8:J172),IF(I173="D",$K173-SUM(J$8:J172),IF(I173="E",1-SUM(J$8:J172)," ")))))</f>
        <v xml:space="preserve"> </v>
      </c>
      <c r="K173" s="1">
        <f>IF(C$4=0,0,(SUM(D$8:D173)/C$4))</f>
        <v>0</v>
      </c>
      <c r="L173" s="9" t="str">
        <f t="shared" si="49"/>
        <v xml:space="preserve"> </v>
      </c>
      <c r="M173" s="2" t="str">
        <f>IF(U173=2,K173,IF(W173=2,K173-SUM(M$8:M172),IF(X173=2,K173-SUM(M$8:M172),IF(X172=2,1-SUM(M$8:M172)," "))))</f>
        <v xml:space="preserve"> </v>
      </c>
      <c r="N173" s="1" t="str">
        <f t="shared" si="50"/>
        <v xml:space="preserve"> </v>
      </c>
      <c r="P173" s="3" t="str">
        <f>IF(O173="Plus",$K173,IF(O173="Basis",$K173-SUM(P$8:P172),IF(O173="Breedte",$K173-SUM(P$8:P172),IF(O172="Breedte",1-SUM(P$8:P172)," "))))</f>
        <v xml:space="preserve"> </v>
      </c>
      <c r="Q173" s="57" t="str">
        <f t="shared" si="51"/>
        <v/>
      </c>
      <c r="R173" s="180" t="e">
        <f t="shared" si="52"/>
        <v>#N/A</v>
      </c>
      <c r="S173" s="12">
        <f t="shared" si="61"/>
        <v>-60</v>
      </c>
      <c r="T173" s="18">
        <f t="shared" si="53"/>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4"/>
        <v>1</v>
      </c>
      <c r="Z173" s="12">
        <f t="shared" si="55"/>
        <v>1</v>
      </c>
      <c r="AA173" s="12">
        <f t="shared" si="56"/>
        <v>1</v>
      </c>
      <c r="AB173" s="12">
        <f t="shared" si="57"/>
        <v>1</v>
      </c>
      <c r="AD173" s="12">
        <f t="shared" si="62"/>
        <v>-60</v>
      </c>
      <c r="AE173" s="18">
        <f t="shared" si="58"/>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9"/>
        <v>1</v>
      </c>
      <c r="AK173" s="12">
        <f t="shared" si="63"/>
        <v>1</v>
      </c>
      <c r="AL173" s="12">
        <f t="shared" si="64"/>
        <v>1</v>
      </c>
      <c r="AM173" s="12">
        <f t="shared" si="65"/>
        <v>1</v>
      </c>
    </row>
    <row r="174" spans="1:39" ht="12" customHeight="1" x14ac:dyDescent="0.25">
      <c r="A174" s="5">
        <f t="shared" si="45"/>
        <v>0</v>
      </c>
      <c r="B174" s="5">
        <f t="shared" si="46"/>
        <v>0</v>
      </c>
      <c r="C174" s="14">
        <f t="shared" si="60"/>
        <v>-61</v>
      </c>
      <c r="F174" s="151" t="e">
        <f>VLOOKUP(C174,Blad1!$A:$F,6,0)</f>
        <v>#N/A</v>
      </c>
      <c r="G174" s="67" t="str">
        <f t="shared" si="47"/>
        <v/>
      </c>
      <c r="H174" s="4" t="str">
        <f>IF(G174="I",$K174,IF(G174="II",$K174-SUM(H$8:H173),IF(G174="III",$K174-SUM(H$8:H173),IF(G174="IV",$K174-SUM(H$8:H173),IF(G174="V",1-SUM(H$8:H173)," ")))))</f>
        <v xml:space="preserve"> </v>
      </c>
      <c r="I174" s="68" t="str">
        <f t="shared" si="48"/>
        <v/>
      </c>
      <c r="J174" s="43" t="str">
        <f>IF(I174="A",$K174,IF(I174="B",$K174-SUM(J$8:J173),IF(I174="C",$K174-SUM(J$8:J173),IF(I174="D",$K174-SUM(J$8:J173),IF(I174="E",1-SUM(J$8:J173)," ")))))</f>
        <v xml:space="preserve"> </v>
      </c>
      <c r="K174" s="1">
        <f>IF(C$4=0,0,(SUM(D$8:D174)/C$4))</f>
        <v>0</v>
      </c>
      <c r="L174" s="9" t="str">
        <f t="shared" si="49"/>
        <v xml:space="preserve"> </v>
      </c>
      <c r="M174" s="2" t="str">
        <f>IF(U174=2,K174,IF(W174=2,K174-SUM(M$8:M173),IF(X174=2,K174-SUM(M$8:M173),IF(X173=2,1-SUM(M$8:M173)," "))))</f>
        <v xml:space="preserve"> </v>
      </c>
      <c r="N174" s="1" t="str">
        <f t="shared" si="50"/>
        <v xml:space="preserve"> </v>
      </c>
      <c r="P174" s="3" t="str">
        <f>IF(O174="Plus",$K174,IF(O174="Basis",$K174-SUM(P$8:P173),IF(O174="Breedte",$K174-SUM(P$8:P173),IF(O173="Breedte",1-SUM(P$8:P173)," "))))</f>
        <v xml:space="preserve"> </v>
      </c>
      <c r="Q174" s="57" t="str">
        <f t="shared" si="51"/>
        <v/>
      </c>
      <c r="R174" s="180" t="e">
        <f t="shared" si="52"/>
        <v>#N/A</v>
      </c>
      <c r="S174" s="12">
        <f t="shared" si="61"/>
        <v>-61</v>
      </c>
      <c r="T174" s="18">
        <f t="shared" si="53"/>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4"/>
        <v>1</v>
      </c>
      <c r="Z174" s="12">
        <f t="shared" si="55"/>
        <v>1</v>
      </c>
      <c r="AA174" s="12">
        <f t="shared" si="56"/>
        <v>1</v>
      </c>
      <c r="AB174" s="12">
        <f t="shared" si="57"/>
        <v>1</v>
      </c>
      <c r="AD174" s="12">
        <f t="shared" si="62"/>
        <v>-61</v>
      </c>
      <c r="AE174" s="18">
        <f t="shared" si="58"/>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9"/>
        <v>1</v>
      </c>
      <c r="AK174" s="12">
        <f t="shared" si="63"/>
        <v>1</v>
      </c>
      <c r="AL174" s="12">
        <f t="shared" si="64"/>
        <v>1</v>
      </c>
      <c r="AM174" s="12">
        <f t="shared" si="65"/>
        <v>1</v>
      </c>
    </row>
    <row r="175" spans="1:39" ht="12" customHeight="1" x14ac:dyDescent="0.25">
      <c r="A175" s="5">
        <f t="shared" si="45"/>
        <v>0</v>
      </c>
      <c r="B175" s="5">
        <f t="shared" si="46"/>
        <v>0</v>
      </c>
      <c r="C175" s="14">
        <f t="shared" si="60"/>
        <v>-62</v>
      </c>
      <c r="F175" s="151" t="e">
        <f>VLOOKUP(C175,Blad1!$A:$F,6,0)</f>
        <v>#N/A</v>
      </c>
      <c r="G175" s="67" t="str">
        <f t="shared" si="47"/>
        <v/>
      </c>
      <c r="H175" s="4" t="str">
        <f>IF(G175="I",$K175,IF(G175="II",$K175-SUM(H$8:H174),IF(G175="III",$K175-SUM(H$8:H174),IF(G175="IV",$K175-SUM(H$8:H174),IF(G175="V",1-SUM(H$8:H174)," ")))))</f>
        <v xml:space="preserve"> </v>
      </c>
      <c r="I175" s="68" t="str">
        <f t="shared" si="48"/>
        <v/>
      </c>
      <c r="J175" s="43" t="str">
        <f>IF(I175="A",$K175,IF(I175="B",$K175-SUM(J$8:J174),IF(I175="C",$K175-SUM(J$8:J174),IF(I175="D",$K175-SUM(J$8:J174),IF(I175="E",1-SUM(J$8:J174)," ")))))</f>
        <v xml:space="preserve"> </v>
      </c>
      <c r="K175" s="1">
        <f>IF(C$4=0,0,(SUM(D$8:D175)/C$4))</f>
        <v>0</v>
      </c>
      <c r="L175" s="9" t="str">
        <f t="shared" si="49"/>
        <v xml:space="preserve"> </v>
      </c>
      <c r="M175" s="2" t="str">
        <f>IF(U175=2,K175,IF(W175=2,K175-SUM(M$8:M174),IF(X175=2,K175-SUM(M$8:M174),IF(X174=2,1-SUM(M$8:M174)," "))))</f>
        <v xml:space="preserve"> </v>
      </c>
      <c r="N175" s="1" t="str">
        <f t="shared" si="50"/>
        <v xml:space="preserve"> </v>
      </c>
      <c r="P175" s="3" t="str">
        <f>IF(O175="Plus",$K175,IF(O175="Basis",$K175-SUM(P$8:P174),IF(O175="Breedte",$K175-SUM(P$8:P174),IF(O174="Breedte",1-SUM(P$8:P174)," "))))</f>
        <v xml:space="preserve"> </v>
      </c>
      <c r="Q175" s="57" t="str">
        <f t="shared" si="51"/>
        <v/>
      </c>
      <c r="R175" s="180" t="e">
        <f t="shared" si="52"/>
        <v>#N/A</v>
      </c>
      <c r="S175" s="12">
        <f t="shared" si="61"/>
        <v>-62</v>
      </c>
      <c r="T175" s="18">
        <f t="shared" si="53"/>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4"/>
        <v>1</v>
      </c>
      <c r="Z175" s="12">
        <f t="shared" si="55"/>
        <v>1</v>
      </c>
      <c r="AA175" s="12">
        <f t="shared" si="56"/>
        <v>1</v>
      </c>
      <c r="AB175" s="12">
        <f t="shared" si="57"/>
        <v>1</v>
      </c>
      <c r="AD175" s="12">
        <f t="shared" si="62"/>
        <v>-62</v>
      </c>
      <c r="AE175" s="18">
        <f t="shared" si="58"/>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9"/>
        <v>1</v>
      </c>
      <c r="AK175" s="12">
        <f t="shared" si="63"/>
        <v>1</v>
      </c>
      <c r="AL175" s="12">
        <f t="shared" si="64"/>
        <v>1</v>
      </c>
      <c r="AM175" s="12">
        <f t="shared" si="65"/>
        <v>1</v>
      </c>
    </row>
    <row r="176" spans="1:39" ht="12" customHeight="1" x14ac:dyDescent="0.25">
      <c r="A176" s="5">
        <f t="shared" si="45"/>
        <v>0</v>
      </c>
      <c r="B176" s="5">
        <f t="shared" si="46"/>
        <v>0</v>
      </c>
      <c r="C176" s="14">
        <f t="shared" si="60"/>
        <v>-63</v>
      </c>
      <c r="F176" s="151" t="e">
        <f>VLOOKUP(C176,Blad1!$A:$F,6,0)</f>
        <v>#N/A</v>
      </c>
      <c r="G176" s="67" t="str">
        <f t="shared" si="47"/>
        <v/>
      </c>
      <c r="H176" s="4" t="str">
        <f>IF(G176="I",$K176,IF(G176="II",$K176-SUM(H$8:H175),IF(G176="III",$K176-SUM(H$8:H175),IF(G176="IV",$K176-SUM(H$8:H175),IF(G176="V",1-SUM(H$8:H175)," ")))))</f>
        <v xml:space="preserve"> </v>
      </c>
      <c r="I176" s="68" t="str">
        <f t="shared" si="48"/>
        <v/>
      </c>
      <c r="J176" s="43" t="str">
        <f>IF(I176="A",$K176,IF(I176="B",$K176-SUM(J$8:J175),IF(I176="C",$K176-SUM(J$8:J175),IF(I176="D",$K176-SUM(J$8:J175),IF(I176="E",1-SUM(J$8:J175)," ")))))</f>
        <v xml:space="preserve"> </v>
      </c>
      <c r="K176" s="1">
        <f>IF(C$4=0,0,(SUM(D$8:D176)/C$4))</f>
        <v>0</v>
      </c>
      <c r="L176" s="9" t="str">
        <f t="shared" si="49"/>
        <v xml:space="preserve"> </v>
      </c>
      <c r="M176" s="2" t="str">
        <f>IF(U176=2,K176,IF(W176=2,K176-SUM(M$8:M175),IF(X176=2,K176-SUM(M$8:M175),IF(X175=2,1-SUM(M$8:M175)," "))))</f>
        <v xml:space="preserve"> </v>
      </c>
      <c r="N176" s="1" t="str">
        <f t="shared" si="50"/>
        <v xml:space="preserve"> </v>
      </c>
      <c r="P176" s="3" t="str">
        <f>IF(O176="Plus",$K176,IF(O176="Basis",$K176-SUM(P$8:P175),IF(O176="Breedte",$K176-SUM(P$8:P175),IF(O175="Breedte",1-SUM(P$8:P175)," "))))</f>
        <v xml:space="preserve"> </v>
      </c>
      <c r="Q176" s="57" t="str">
        <f t="shared" si="51"/>
        <v/>
      </c>
      <c r="R176" s="180" t="e">
        <f t="shared" si="52"/>
        <v>#N/A</v>
      </c>
      <c r="S176" s="12">
        <f t="shared" si="61"/>
        <v>-63</v>
      </c>
      <c r="T176" s="18">
        <f t="shared" si="53"/>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4"/>
        <v>1</v>
      </c>
      <c r="Z176" s="12">
        <f t="shared" si="55"/>
        <v>1</v>
      </c>
      <c r="AA176" s="12">
        <f t="shared" si="56"/>
        <v>1</v>
      </c>
      <c r="AB176" s="12">
        <f t="shared" si="57"/>
        <v>1</v>
      </c>
      <c r="AD176" s="12">
        <f t="shared" si="62"/>
        <v>-63</v>
      </c>
      <c r="AE176" s="18">
        <f t="shared" si="58"/>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9"/>
        <v>1</v>
      </c>
      <c r="AK176" s="12">
        <f t="shared" si="63"/>
        <v>1</v>
      </c>
      <c r="AL176" s="12">
        <f t="shared" si="64"/>
        <v>1</v>
      </c>
      <c r="AM176" s="12">
        <f t="shared" si="65"/>
        <v>1</v>
      </c>
    </row>
    <row r="177" spans="1:39" ht="12" customHeight="1" x14ac:dyDescent="0.25">
      <c r="A177" s="5">
        <f t="shared" si="45"/>
        <v>0</v>
      </c>
      <c r="B177" s="5">
        <f t="shared" si="46"/>
        <v>0</v>
      </c>
      <c r="C177" s="14">
        <f t="shared" si="60"/>
        <v>-64</v>
      </c>
      <c r="F177" s="151" t="e">
        <f>VLOOKUP(C177,Blad1!$A:$F,6,0)</f>
        <v>#N/A</v>
      </c>
      <c r="G177" s="67" t="str">
        <f t="shared" si="47"/>
        <v/>
      </c>
      <c r="H177" s="4" t="str">
        <f>IF(G177="I",$K177,IF(G177="II",$K177-SUM(H$8:H176),IF(G177="III",$K177-SUM(H$8:H176),IF(G177="IV",$K177-SUM(H$8:H176),IF(G177="V",1-SUM(H$8:H176)," ")))))</f>
        <v xml:space="preserve"> </v>
      </c>
      <c r="I177" s="68" t="str">
        <f t="shared" si="48"/>
        <v/>
      </c>
      <c r="J177" s="43" t="str">
        <f>IF(I177="A",$K177,IF(I177="B",$K177-SUM(J$8:J176),IF(I177="C",$K177-SUM(J$8:J176),IF(I177="D",$K177-SUM(J$8:J176),IF(I177="E",1-SUM(J$8:J176)," ")))))</f>
        <v xml:space="preserve"> </v>
      </c>
      <c r="K177" s="1">
        <f>IF(C$4=0,0,(SUM(D$8:D177)/C$4))</f>
        <v>0</v>
      </c>
      <c r="L177" s="9" t="str">
        <f t="shared" si="49"/>
        <v xml:space="preserve"> </v>
      </c>
      <c r="M177" s="2" t="str">
        <f>IF(U177=2,K177,IF(W177=2,K177-SUM(M$8:M176),IF(X177=2,K177-SUM(M$8:M176),IF(X176=2,1-SUM(M$8:M176)," "))))</f>
        <v xml:space="preserve"> </v>
      </c>
      <c r="N177" s="1" t="str">
        <f t="shared" si="50"/>
        <v xml:space="preserve"> </v>
      </c>
      <c r="P177" s="3" t="str">
        <f>IF(O177="Plus",$K177,IF(O177="Basis",$K177-SUM(P$8:P176),IF(O177="Breedte",$K177-SUM(P$8:P176),IF(O176="Breedte",1-SUM(P$8:P176)," "))))</f>
        <v xml:space="preserve"> </v>
      </c>
      <c r="Q177" s="57" t="str">
        <f t="shared" si="51"/>
        <v/>
      </c>
      <c r="R177" s="180" t="e">
        <f t="shared" si="52"/>
        <v>#N/A</v>
      </c>
      <c r="S177" s="12">
        <f t="shared" si="61"/>
        <v>-64</v>
      </c>
      <c r="T177" s="18">
        <f t="shared" si="53"/>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4"/>
        <v>1</v>
      </c>
      <c r="Z177" s="12">
        <f t="shared" si="55"/>
        <v>1</v>
      </c>
      <c r="AA177" s="12">
        <f t="shared" si="56"/>
        <v>1</v>
      </c>
      <c r="AB177" s="12">
        <f t="shared" si="57"/>
        <v>1</v>
      </c>
      <c r="AD177" s="12">
        <f t="shared" si="62"/>
        <v>-64</v>
      </c>
      <c r="AE177" s="18">
        <f t="shared" si="58"/>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9"/>
        <v>1</v>
      </c>
      <c r="AK177" s="12">
        <f t="shared" si="63"/>
        <v>1</v>
      </c>
      <c r="AL177" s="12">
        <f t="shared" si="64"/>
        <v>1</v>
      </c>
      <c r="AM177" s="12">
        <f t="shared" si="65"/>
        <v>1</v>
      </c>
    </row>
    <row r="178" spans="1:39" ht="12" customHeight="1" x14ac:dyDescent="0.25">
      <c r="A178" s="5">
        <f t="shared" si="45"/>
        <v>0</v>
      </c>
      <c r="B178" s="5">
        <f t="shared" si="46"/>
        <v>0</v>
      </c>
      <c r="C178" s="14">
        <f t="shared" si="60"/>
        <v>-65</v>
      </c>
      <c r="F178" s="151" t="e">
        <f>VLOOKUP(C178,Blad1!$A:$F,6,0)</f>
        <v>#N/A</v>
      </c>
      <c r="G178" s="67" t="str">
        <f t="shared" si="47"/>
        <v/>
      </c>
      <c r="H178" s="4" t="str">
        <f>IF(G178="I",$K178,IF(G178="II",$K178-SUM(H$8:H177),IF(G178="III",$K178-SUM(H$8:H177),IF(G178="IV",$K178-SUM(H$8:H177),IF(G178="V",1-SUM(H$8:H177)," ")))))</f>
        <v xml:space="preserve"> </v>
      </c>
      <c r="I178" s="68" t="str">
        <f t="shared" si="48"/>
        <v/>
      </c>
      <c r="J178" s="43" t="str">
        <f>IF(I178="A",$K178,IF(I178="B",$K178-SUM(J$8:J177),IF(I178="C",$K178-SUM(J$8:J177),IF(I178="D",$K178-SUM(J$8:J177),IF(I178="E",1-SUM(J$8:J177)," ")))))</f>
        <v xml:space="preserve"> </v>
      </c>
      <c r="K178" s="1">
        <f>IF(C$4=0,0,(SUM(D$8:D178)/C$4))</f>
        <v>0</v>
      </c>
      <c r="L178" s="9" t="str">
        <f t="shared" si="49"/>
        <v xml:space="preserve"> </v>
      </c>
      <c r="M178" s="2" t="str">
        <f>IF(U178=2,K178,IF(W178=2,K178-SUM(M$8:M177),IF(X178=2,K178-SUM(M$8:M177),IF(X177=2,1-SUM(M$8:M177)," "))))</f>
        <v xml:space="preserve"> </v>
      </c>
      <c r="N178" s="1" t="str">
        <f t="shared" si="50"/>
        <v xml:space="preserve"> </v>
      </c>
      <c r="P178" s="3" t="str">
        <f>IF(O178="Plus",$K178,IF(O178="Basis",$K178-SUM(P$8:P177),IF(O178="Breedte",$K178-SUM(P$8:P177),IF(O177="Breedte",1-SUM(P$8:P177)," "))))</f>
        <v xml:space="preserve"> </v>
      </c>
      <c r="Q178" s="57" t="str">
        <f t="shared" si="51"/>
        <v/>
      </c>
      <c r="R178" s="180" t="e">
        <f t="shared" si="52"/>
        <v>#N/A</v>
      </c>
      <c r="S178" s="12">
        <f t="shared" si="61"/>
        <v>-65</v>
      </c>
      <c r="T178" s="18">
        <f t="shared" si="53"/>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4"/>
        <v>1</v>
      </c>
      <c r="Z178" s="12">
        <f t="shared" si="55"/>
        <v>1</v>
      </c>
      <c r="AA178" s="12">
        <f t="shared" si="56"/>
        <v>1</v>
      </c>
      <c r="AB178" s="12">
        <f t="shared" si="57"/>
        <v>1</v>
      </c>
      <c r="AD178" s="12">
        <f t="shared" si="62"/>
        <v>-65</v>
      </c>
      <c r="AE178" s="18">
        <f t="shared" si="58"/>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9"/>
        <v>1</v>
      </c>
      <c r="AK178" s="12">
        <f t="shared" si="63"/>
        <v>1</v>
      </c>
      <c r="AL178" s="12">
        <f t="shared" si="64"/>
        <v>1</v>
      </c>
      <c r="AM178" s="12">
        <f t="shared" si="65"/>
        <v>1</v>
      </c>
    </row>
    <row r="179" spans="1:39" ht="12" customHeight="1" x14ac:dyDescent="0.25">
      <c r="A179" s="5">
        <f t="shared" si="45"/>
        <v>0</v>
      </c>
      <c r="B179" s="5">
        <f t="shared" si="46"/>
        <v>0</v>
      </c>
      <c r="C179" s="14">
        <f t="shared" si="60"/>
        <v>-66</v>
      </c>
      <c r="F179" s="151" t="e">
        <f>VLOOKUP(C179,Blad1!$A:$F,6,0)</f>
        <v>#N/A</v>
      </c>
      <c r="G179" s="67" t="str">
        <f t="shared" si="47"/>
        <v/>
      </c>
      <c r="H179" s="4" t="str">
        <f>IF(G179="I",$K179,IF(G179="II",$K179-SUM(H$8:H178),IF(G179="III",$K179-SUM(H$8:H178),IF(G179="IV",$K179-SUM(H$8:H178),IF(G179="V",1-SUM(H$8:H178)," ")))))</f>
        <v xml:space="preserve"> </v>
      </c>
      <c r="I179" s="68" t="str">
        <f t="shared" si="48"/>
        <v/>
      </c>
      <c r="J179" s="43" t="str">
        <f>IF(I179="A",$K179,IF(I179="B",$K179-SUM(J$8:J178),IF(I179="C",$K179-SUM(J$8:J178),IF(I179="D",$K179-SUM(J$8:J178),IF(I179="E",1-SUM(J$8:J178)," ")))))</f>
        <v xml:space="preserve"> </v>
      </c>
      <c r="K179" s="1">
        <f>IF(C$4=0,0,(SUM(D$8:D179)/C$4))</f>
        <v>0</v>
      </c>
      <c r="L179" s="9" t="str">
        <f t="shared" si="49"/>
        <v xml:space="preserve"> </v>
      </c>
      <c r="M179" s="2" t="str">
        <f>IF(U179=2,K179,IF(W179=2,K179-SUM(M$8:M178),IF(X179=2,K179-SUM(M$8:M178),IF(X178=2,1-SUM(M$8:M178)," "))))</f>
        <v xml:space="preserve"> </v>
      </c>
      <c r="N179" s="1" t="str">
        <f t="shared" si="50"/>
        <v xml:space="preserve"> </v>
      </c>
      <c r="P179" s="3" t="str">
        <f>IF(O179="Plus",$K179,IF(O179="Basis",$K179-SUM(P$8:P178),IF(O179="Breedte",$K179-SUM(P$8:P178),IF(O178="Breedte",1-SUM(P$8:P178)," "))))</f>
        <v xml:space="preserve"> </v>
      </c>
      <c r="Q179" s="57" t="str">
        <f t="shared" si="51"/>
        <v/>
      </c>
      <c r="R179" s="180" t="e">
        <f t="shared" si="52"/>
        <v>#N/A</v>
      </c>
      <c r="S179" s="12">
        <f t="shared" si="61"/>
        <v>-66</v>
      </c>
      <c r="T179" s="18">
        <f t="shared" si="53"/>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4"/>
        <v>1</v>
      </c>
      <c r="Z179" s="12">
        <f t="shared" si="55"/>
        <v>1</v>
      </c>
      <c r="AA179" s="12">
        <f t="shared" si="56"/>
        <v>1</v>
      </c>
      <c r="AB179" s="12">
        <f t="shared" si="57"/>
        <v>1</v>
      </c>
      <c r="AD179" s="12">
        <f t="shared" si="62"/>
        <v>-66</v>
      </c>
      <c r="AE179" s="18">
        <f t="shared" si="58"/>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9"/>
        <v>1</v>
      </c>
      <c r="AK179" s="12">
        <f t="shared" si="63"/>
        <v>1</v>
      </c>
      <c r="AL179" s="12">
        <f t="shared" si="64"/>
        <v>1</v>
      </c>
      <c r="AM179" s="12">
        <f t="shared" si="65"/>
        <v>1</v>
      </c>
    </row>
    <row r="180" spans="1:39" ht="12" customHeight="1" x14ac:dyDescent="0.25">
      <c r="A180" s="5">
        <f t="shared" si="45"/>
        <v>0</v>
      </c>
      <c r="B180" s="5">
        <f t="shared" si="46"/>
        <v>0</v>
      </c>
      <c r="C180" s="14">
        <f t="shared" si="60"/>
        <v>-67</v>
      </c>
      <c r="F180" s="151" t="e">
        <f>VLOOKUP(C180,Blad1!$A:$F,6,0)</f>
        <v>#N/A</v>
      </c>
      <c r="G180" s="67" t="str">
        <f t="shared" si="47"/>
        <v/>
      </c>
      <c r="H180" s="4" t="str">
        <f>IF(G180="I",$K180,IF(G180="II",$K180-SUM(H$8:H179),IF(G180="III",$K180-SUM(H$8:H179),IF(G180="IV",$K180-SUM(H$8:H179),IF(G180="V",1-SUM(H$8:H179)," ")))))</f>
        <v xml:space="preserve"> </v>
      </c>
      <c r="I180" s="68" t="str">
        <f t="shared" si="48"/>
        <v/>
      </c>
      <c r="J180" s="43" t="str">
        <f>IF(I180="A",$K180,IF(I180="B",$K180-SUM(J$8:J179),IF(I180="C",$K180-SUM(J$8:J179),IF(I180="D",$K180-SUM(J$8:J179),IF(I180="E",1-SUM(J$8:J179)," ")))))</f>
        <v xml:space="preserve"> </v>
      </c>
      <c r="K180" s="1">
        <f>IF(C$4=0,0,(SUM(D$8:D180)/C$4))</f>
        <v>0</v>
      </c>
      <c r="L180" s="9" t="str">
        <f t="shared" si="49"/>
        <v xml:space="preserve"> </v>
      </c>
      <c r="M180" s="2" t="str">
        <f>IF(U180=2,K180,IF(W180=2,K180-SUM(M$8:M179),IF(X180=2,K180-SUM(M$8:M179),IF(X179=2,1-SUM(M$8:M179)," "))))</f>
        <v xml:space="preserve"> </v>
      </c>
      <c r="N180" s="1" t="str">
        <f t="shared" si="50"/>
        <v xml:space="preserve"> </v>
      </c>
      <c r="P180" s="3" t="str">
        <f>IF(O180="Plus",$K180,IF(O180="Basis",$K180-SUM(P$8:P179),IF(O180="Breedte",$K180-SUM(P$8:P179),IF(O179="Breedte",1-SUM(P$8:P179)," "))))</f>
        <v xml:space="preserve"> </v>
      </c>
      <c r="Q180" s="57" t="str">
        <f t="shared" si="51"/>
        <v/>
      </c>
      <c r="R180" s="180" t="e">
        <f t="shared" si="52"/>
        <v>#N/A</v>
      </c>
      <c r="S180" s="12">
        <f t="shared" si="61"/>
        <v>-67</v>
      </c>
      <c r="T180" s="18">
        <f t="shared" si="53"/>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4"/>
        <v>1</v>
      </c>
      <c r="Z180" s="12">
        <f t="shared" si="55"/>
        <v>1</v>
      </c>
      <c r="AA180" s="12">
        <f t="shared" si="56"/>
        <v>1</v>
      </c>
      <c r="AB180" s="12">
        <f t="shared" si="57"/>
        <v>1</v>
      </c>
      <c r="AD180" s="12">
        <f t="shared" si="62"/>
        <v>-67</v>
      </c>
      <c r="AE180" s="18">
        <f t="shared" si="58"/>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9"/>
        <v>1</v>
      </c>
      <c r="AK180" s="12">
        <f t="shared" si="63"/>
        <v>1</v>
      </c>
      <c r="AL180" s="12">
        <f t="shared" si="64"/>
        <v>1</v>
      </c>
      <c r="AM180" s="12">
        <f t="shared" si="65"/>
        <v>1</v>
      </c>
    </row>
    <row r="181" spans="1:39" ht="12" customHeight="1" x14ac:dyDescent="0.25">
      <c r="A181" s="5">
        <f t="shared" si="45"/>
        <v>0</v>
      </c>
      <c r="B181" s="5">
        <f t="shared" si="46"/>
        <v>0</v>
      </c>
      <c r="C181" s="14">
        <f t="shared" si="60"/>
        <v>-68</v>
      </c>
      <c r="F181" s="151" t="e">
        <f>VLOOKUP(C181,Blad1!$A:$F,6,0)</f>
        <v>#N/A</v>
      </c>
      <c r="G181" s="67" t="str">
        <f t="shared" si="47"/>
        <v/>
      </c>
      <c r="H181" s="4" t="str">
        <f>IF(G181="I",$K181,IF(G181="II",$K181-SUM(H$8:H180),IF(G181="III",$K181-SUM(H$8:H180),IF(G181="IV",$K181-SUM(H$8:H180),IF(G181="V",1-SUM(H$8:H180)," ")))))</f>
        <v xml:space="preserve"> </v>
      </c>
      <c r="I181" s="68" t="str">
        <f t="shared" si="48"/>
        <v/>
      </c>
      <c r="J181" s="43" t="str">
        <f>IF(I181="A",$K181,IF(I181="B",$K181-SUM(J$8:J180),IF(I181="C",$K181-SUM(J$8:J180),IF(I181="D",$K181-SUM(J$8:J180),IF(I181="E",1-SUM(J$8:J180)," ")))))</f>
        <v xml:space="preserve"> </v>
      </c>
      <c r="K181" s="1">
        <f>IF(C$4=0,0,(SUM(D$8:D181)/C$4))</f>
        <v>0</v>
      </c>
      <c r="L181" s="9" t="str">
        <f t="shared" si="49"/>
        <v xml:space="preserve"> </v>
      </c>
      <c r="M181" s="2" t="str">
        <f>IF(U181=2,K181,IF(W181=2,K181-SUM(M$8:M180),IF(X181=2,K181-SUM(M$8:M180),IF(X180=2,1-SUM(M$8:M180)," "))))</f>
        <v xml:space="preserve"> </v>
      </c>
      <c r="N181" s="1" t="str">
        <f t="shared" si="50"/>
        <v xml:space="preserve"> </v>
      </c>
      <c r="P181" s="3" t="str">
        <f>IF(O181="Plus",$K181,IF(O181="Basis",$K181-SUM(P$8:P180),IF(O181="Breedte",$K181-SUM(P$8:P180),IF(O180="Breedte",1-SUM(P$8:P180)," "))))</f>
        <v xml:space="preserve"> </v>
      </c>
      <c r="Q181" s="57" t="str">
        <f t="shared" si="51"/>
        <v/>
      </c>
      <c r="R181" s="180" t="e">
        <f t="shared" si="52"/>
        <v>#N/A</v>
      </c>
      <c r="S181" s="12">
        <f t="shared" si="61"/>
        <v>-68</v>
      </c>
      <c r="T181" s="18">
        <f t="shared" si="53"/>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4"/>
        <v>1</v>
      </c>
      <c r="Z181" s="12">
        <f t="shared" si="55"/>
        <v>1</v>
      </c>
      <c r="AA181" s="12">
        <f t="shared" si="56"/>
        <v>1</v>
      </c>
      <c r="AB181" s="12">
        <f t="shared" si="57"/>
        <v>1</v>
      </c>
      <c r="AD181" s="12">
        <f t="shared" si="62"/>
        <v>-68</v>
      </c>
      <c r="AE181" s="18">
        <f t="shared" si="58"/>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9"/>
        <v>1</v>
      </c>
      <c r="AK181" s="12">
        <f t="shared" si="63"/>
        <v>1</v>
      </c>
      <c r="AL181" s="12">
        <f t="shared" si="64"/>
        <v>1</v>
      </c>
      <c r="AM181" s="12">
        <f t="shared" si="65"/>
        <v>1</v>
      </c>
    </row>
    <row r="182" spans="1:39" ht="12" customHeight="1" x14ac:dyDescent="0.25">
      <c r="A182" s="5">
        <f t="shared" si="45"/>
        <v>0</v>
      </c>
      <c r="B182" s="5">
        <f t="shared" si="46"/>
        <v>0</v>
      </c>
      <c r="C182" s="14">
        <f t="shared" si="60"/>
        <v>-69</v>
      </c>
      <c r="F182" s="151" t="e">
        <f>VLOOKUP(C182,Blad1!$A:$F,6,0)</f>
        <v>#N/A</v>
      </c>
      <c r="G182" s="67" t="str">
        <f t="shared" si="47"/>
        <v/>
      </c>
      <c r="H182" s="4" t="str">
        <f>IF(G182="I",$K182,IF(G182="II",$K182-SUM(H$8:H181),IF(G182="III",$K182-SUM(H$8:H181),IF(G182="IV",$K182-SUM(H$8:H181),IF(G182="V",1-SUM(H$8:H181)," ")))))</f>
        <v xml:space="preserve"> </v>
      </c>
      <c r="I182" s="68" t="str">
        <f t="shared" si="48"/>
        <v/>
      </c>
      <c r="J182" s="43" t="str">
        <f>IF(I182="A",$K182,IF(I182="B",$K182-SUM(J$8:J181),IF(I182="C",$K182-SUM(J$8:J181),IF(I182="D",$K182-SUM(J$8:J181),IF(I182="E",1-SUM(J$8:J181)," ")))))</f>
        <v xml:space="preserve"> </v>
      </c>
      <c r="K182" s="1">
        <f>IF(C$4=0,0,(SUM(D$8:D182)/C$4))</f>
        <v>0</v>
      </c>
      <c r="L182" s="9" t="str">
        <f t="shared" si="49"/>
        <v xml:space="preserve"> </v>
      </c>
      <c r="M182" s="2" t="str">
        <f>IF(U182=2,K182,IF(W182=2,K182-SUM(M$8:M181),IF(X182=2,K182-SUM(M$8:M181),IF(X181=2,1-SUM(M$8:M181)," "))))</f>
        <v xml:space="preserve"> </v>
      </c>
      <c r="N182" s="1" t="str">
        <f t="shared" si="50"/>
        <v xml:space="preserve"> </v>
      </c>
      <c r="P182" s="3" t="str">
        <f>IF(O182="Plus",$K182,IF(O182="Basis",$K182-SUM(P$8:P181),IF(O182="Breedte",$K182-SUM(P$8:P181),IF(O181="Breedte",1-SUM(P$8:P181)," "))))</f>
        <v xml:space="preserve"> </v>
      </c>
      <c r="Q182" s="57" t="str">
        <f t="shared" si="51"/>
        <v/>
      </c>
      <c r="R182" s="180" t="e">
        <f t="shared" si="52"/>
        <v>#N/A</v>
      </c>
      <c r="S182" s="12">
        <f t="shared" si="61"/>
        <v>-69</v>
      </c>
      <c r="T182" s="18">
        <f t="shared" si="53"/>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4"/>
        <v>1</v>
      </c>
      <c r="Z182" s="12">
        <f t="shared" si="55"/>
        <v>1</v>
      </c>
      <c r="AA182" s="12">
        <f t="shared" si="56"/>
        <v>1</v>
      </c>
      <c r="AB182" s="12">
        <f t="shared" si="57"/>
        <v>1</v>
      </c>
      <c r="AD182" s="12">
        <f t="shared" si="62"/>
        <v>-69</v>
      </c>
      <c r="AE182" s="18">
        <f t="shared" si="58"/>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9"/>
        <v>1</v>
      </c>
      <c r="AK182" s="12">
        <f t="shared" si="63"/>
        <v>1</v>
      </c>
      <c r="AL182" s="12">
        <f t="shared" si="64"/>
        <v>1</v>
      </c>
      <c r="AM182" s="12">
        <f t="shared" si="65"/>
        <v>1</v>
      </c>
    </row>
    <row r="183" spans="1:39" ht="12" customHeight="1" x14ac:dyDescent="0.25">
      <c r="A183" s="5">
        <f t="shared" si="45"/>
        <v>0</v>
      </c>
      <c r="B183" s="5">
        <f t="shared" si="46"/>
        <v>0</v>
      </c>
      <c r="C183" s="14">
        <f t="shared" si="60"/>
        <v>-70</v>
      </c>
      <c r="F183" s="151" t="e">
        <f>VLOOKUP(C183,Blad1!$A:$F,6,0)</f>
        <v>#N/A</v>
      </c>
      <c r="G183" s="67" t="str">
        <f t="shared" si="47"/>
        <v/>
      </c>
      <c r="H183" s="4" t="str">
        <f>IF(G183="I",$K183,IF(G183="II",$K183-SUM(H$8:H182),IF(G183="III",$K183-SUM(H$8:H182),IF(G183="IV",$K183-SUM(H$8:H182),IF(G183="V",1-SUM(H$8:H182)," ")))))</f>
        <v xml:space="preserve"> </v>
      </c>
      <c r="I183" s="68" t="str">
        <f t="shared" si="48"/>
        <v/>
      </c>
      <c r="J183" s="43" t="str">
        <f>IF(I183="A",$K183,IF(I183="B",$K183-SUM(J$8:J182),IF(I183="C",$K183-SUM(J$8:J182),IF(I183="D",$K183-SUM(J$8:J182),IF(I183="E",1-SUM(J$8:J182)," ")))))</f>
        <v xml:space="preserve"> </v>
      </c>
      <c r="K183" s="1">
        <f>IF(C$4=0,0,(SUM(D$8:D183)/C$4))</f>
        <v>0</v>
      </c>
      <c r="L183" s="9" t="str">
        <f t="shared" si="49"/>
        <v xml:space="preserve"> </v>
      </c>
      <c r="M183" s="2" t="str">
        <f>IF(U183=2,K183,IF(W183=2,K183-SUM(M$8:M182),IF(X183=2,K183-SUM(M$8:M182),IF(X182=2,1-SUM(M$8:M182)," "))))</f>
        <v xml:space="preserve"> </v>
      </c>
      <c r="N183" s="1" t="str">
        <f t="shared" si="50"/>
        <v xml:space="preserve"> </v>
      </c>
      <c r="P183" s="3" t="str">
        <f>IF(O183="Plus",$K183,IF(O183="Basis",$K183-SUM(P$8:P182),IF(O183="Breedte",$K183-SUM(P$8:P182),IF(O182="Breedte",1-SUM(P$8:P182)," "))))</f>
        <v xml:space="preserve"> </v>
      </c>
      <c r="Q183" s="57" t="str">
        <f t="shared" si="51"/>
        <v/>
      </c>
      <c r="R183" s="180" t="e">
        <f t="shared" si="52"/>
        <v>#N/A</v>
      </c>
      <c r="S183" s="12">
        <f t="shared" si="61"/>
        <v>-70</v>
      </c>
      <c r="T183" s="18">
        <f t="shared" si="53"/>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4"/>
        <v>1</v>
      </c>
      <c r="Z183" s="12">
        <f t="shared" si="55"/>
        <v>1</v>
      </c>
      <c r="AA183" s="12">
        <f t="shared" si="56"/>
        <v>1</v>
      </c>
      <c r="AB183" s="12">
        <f t="shared" si="57"/>
        <v>1</v>
      </c>
      <c r="AD183" s="12">
        <f t="shared" si="62"/>
        <v>-70</v>
      </c>
      <c r="AE183" s="18">
        <f t="shared" si="58"/>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9"/>
        <v>1</v>
      </c>
      <c r="AK183" s="12">
        <f t="shared" si="63"/>
        <v>1</v>
      </c>
      <c r="AL183" s="12">
        <f t="shared" si="64"/>
        <v>1</v>
      </c>
      <c r="AM183" s="12">
        <f t="shared" si="65"/>
        <v>1</v>
      </c>
    </row>
    <row r="184" spans="1:39" ht="12" customHeight="1" x14ac:dyDescent="0.25">
      <c r="A184" s="5">
        <f t="shared" si="45"/>
        <v>0</v>
      </c>
      <c r="B184" s="5">
        <f t="shared" si="46"/>
        <v>0</v>
      </c>
      <c r="C184" s="14">
        <f t="shared" si="60"/>
        <v>-71</v>
      </c>
      <c r="F184" s="151" t="e">
        <f>VLOOKUP(C184,Blad1!$A:$F,6,0)</f>
        <v>#N/A</v>
      </c>
      <c r="G184" s="67" t="str">
        <f t="shared" si="47"/>
        <v/>
      </c>
      <c r="H184" s="4" t="str">
        <f>IF(G184="I",$K184,IF(G184="II",$K184-SUM(H$8:H183),IF(G184="III",$K184-SUM(H$8:H183),IF(G184="IV",$K184-SUM(H$8:H183),IF(G184="V",1-SUM(H$8:H183)," ")))))</f>
        <v xml:space="preserve"> </v>
      </c>
      <c r="I184" s="68" t="str">
        <f t="shared" si="48"/>
        <v/>
      </c>
      <c r="J184" s="43" t="str">
        <f>IF(I184="A",$K184,IF(I184="B",$K184-SUM(J$8:J183),IF(I184="C",$K184-SUM(J$8:J183),IF(I184="D",$K184-SUM(J$8:J183),IF(I184="E",1-SUM(J$8:J183)," ")))))</f>
        <v xml:space="preserve"> </v>
      </c>
      <c r="K184" s="1">
        <f>IF(C$4=0,0,(SUM(D$8:D184)/C$4))</f>
        <v>0</v>
      </c>
      <c r="L184" s="9" t="str">
        <f t="shared" si="49"/>
        <v xml:space="preserve"> </v>
      </c>
      <c r="M184" s="2" t="str">
        <f>IF(U184=2,K184,IF(W184=2,K184-SUM(M$8:M183),IF(X184=2,K184-SUM(M$8:M183),IF(X183=2,1-SUM(M$8:M183)," "))))</f>
        <v xml:space="preserve"> </v>
      </c>
      <c r="N184" s="1" t="str">
        <f t="shared" si="50"/>
        <v xml:space="preserve"> </v>
      </c>
      <c r="P184" s="3" t="str">
        <f>IF(O184="Plus",$K184,IF(O184="Basis",$K184-SUM(P$8:P183),IF(O184="Breedte",$K184-SUM(P$8:P183),IF(O183="Breedte",1-SUM(P$8:P183)," "))))</f>
        <v xml:space="preserve"> </v>
      </c>
      <c r="Q184" s="57" t="str">
        <f t="shared" si="51"/>
        <v/>
      </c>
      <c r="R184" s="180" t="e">
        <f t="shared" si="52"/>
        <v>#N/A</v>
      </c>
      <c r="S184" s="12">
        <f t="shared" si="61"/>
        <v>-71</v>
      </c>
      <c r="T184" s="18">
        <f t="shared" si="53"/>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4"/>
        <v>1</v>
      </c>
      <c r="Z184" s="12">
        <f t="shared" si="55"/>
        <v>1</v>
      </c>
      <c r="AA184" s="12">
        <f t="shared" si="56"/>
        <v>1</v>
      </c>
      <c r="AB184" s="12">
        <f t="shared" si="57"/>
        <v>1</v>
      </c>
      <c r="AD184" s="12">
        <f t="shared" si="62"/>
        <v>-71</v>
      </c>
      <c r="AE184" s="18">
        <f t="shared" si="58"/>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9"/>
        <v>1</v>
      </c>
      <c r="AK184" s="12">
        <f t="shared" si="63"/>
        <v>1</v>
      </c>
      <c r="AL184" s="12">
        <f t="shared" si="64"/>
        <v>1</v>
      </c>
      <c r="AM184" s="12">
        <f t="shared" si="65"/>
        <v>1</v>
      </c>
    </row>
    <row r="185" spans="1:39" ht="12" customHeight="1" x14ac:dyDescent="0.25">
      <c r="A185" s="5">
        <f t="shared" si="45"/>
        <v>0</v>
      </c>
      <c r="B185" s="5">
        <f t="shared" si="46"/>
        <v>0</v>
      </c>
      <c r="C185" s="14">
        <f t="shared" si="60"/>
        <v>-72</v>
      </c>
      <c r="F185" s="151" t="e">
        <f>VLOOKUP(C185,Blad1!$A:$F,6,0)</f>
        <v>#N/A</v>
      </c>
      <c r="G185" s="67" t="str">
        <f t="shared" si="47"/>
        <v/>
      </c>
      <c r="H185" s="4" t="str">
        <f>IF(G185="I",$K185,IF(G185="II",$K185-SUM(H$8:H184),IF(G185="III",$K185-SUM(H$8:H184),IF(G185="IV",$K185-SUM(H$8:H184),IF(G185="V",1-SUM(H$8:H184)," ")))))</f>
        <v xml:space="preserve"> </v>
      </c>
      <c r="I185" s="68" t="str">
        <f t="shared" si="48"/>
        <v/>
      </c>
      <c r="J185" s="43" t="str">
        <f>IF(I185="A",$K185,IF(I185="B",$K185-SUM(J$8:J184),IF(I185="C",$K185-SUM(J$8:J184),IF(I185="D",$K185-SUM(J$8:J184),IF(I185="E",1-SUM(J$8:J184)," ")))))</f>
        <v xml:space="preserve"> </v>
      </c>
      <c r="K185" s="1">
        <f>IF(C$4=0,0,(SUM(D$8:D185)/C$4))</f>
        <v>0</v>
      </c>
      <c r="L185" s="9" t="str">
        <f t="shared" si="49"/>
        <v xml:space="preserve"> </v>
      </c>
      <c r="M185" s="2" t="str">
        <f>IF(U185=2,K185,IF(W185=2,K185-SUM(M$8:M184),IF(X185=2,K185-SUM(M$8:M184),IF(X184=2,1-SUM(M$8:M184)," "))))</f>
        <v xml:space="preserve"> </v>
      </c>
      <c r="N185" s="1" t="str">
        <f t="shared" si="50"/>
        <v xml:space="preserve"> </v>
      </c>
      <c r="P185" s="3" t="str">
        <f>IF(O185="Plus",$K185,IF(O185="Basis",$K185-SUM(P$8:P184),IF(O185="Breedte",$K185-SUM(P$8:P184),IF(O184="Breedte",1-SUM(P$8:P184)," "))))</f>
        <v xml:space="preserve"> </v>
      </c>
      <c r="Q185" s="57" t="str">
        <f t="shared" si="51"/>
        <v/>
      </c>
      <c r="R185" s="180" t="e">
        <f t="shared" si="52"/>
        <v>#N/A</v>
      </c>
      <c r="S185" s="12">
        <f t="shared" si="61"/>
        <v>-72</v>
      </c>
      <c r="T185" s="18">
        <f t="shared" si="53"/>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4"/>
        <v>1</v>
      </c>
      <c r="Z185" s="12">
        <f t="shared" si="55"/>
        <v>1</v>
      </c>
      <c r="AA185" s="12">
        <f t="shared" si="56"/>
        <v>1</v>
      </c>
      <c r="AB185" s="12">
        <f t="shared" si="57"/>
        <v>1</v>
      </c>
      <c r="AD185" s="12">
        <f t="shared" si="62"/>
        <v>-72</v>
      </c>
      <c r="AE185" s="18">
        <f t="shared" si="58"/>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9"/>
        <v>1</v>
      </c>
      <c r="AK185" s="12">
        <f t="shared" si="63"/>
        <v>1</v>
      </c>
      <c r="AL185" s="12">
        <f t="shared" si="64"/>
        <v>1</v>
      </c>
      <c r="AM185" s="12">
        <f t="shared" si="65"/>
        <v>1</v>
      </c>
    </row>
    <row r="186" spans="1:39" ht="12" customHeight="1" x14ac:dyDescent="0.25">
      <c r="A186" s="5">
        <f t="shared" si="45"/>
        <v>0</v>
      </c>
      <c r="B186" s="5">
        <f t="shared" si="46"/>
        <v>0</v>
      </c>
      <c r="C186" s="14">
        <f t="shared" si="60"/>
        <v>-73</v>
      </c>
      <c r="F186" s="151" t="e">
        <f>VLOOKUP(C186,Blad1!$A:$F,6,0)</f>
        <v>#N/A</v>
      </c>
      <c r="G186" s="67" t="str">
        <f t="shared" si="47"/>
        <v/>
      </c>
      <c r="H186" s="4" t="str">
        <f>IF(G186="I",$K186,IF(G186="II",$K186-SUM(H$8:H185),IF(G186="III",$K186-SUM(H$8:H185),IF(G186="IV",$K186-SUM(H$8:H185),IF(G186="V",1-SUM(H$8:H185)," ")))))</f>
        <v xml:space="preserve"> </v>
      </c>
      <c r="I186" s="68" t="str">
        <f t="shared" si="48"/>
        <v/>
      </c>
      <c r="J186" s="43" t="str">
        <f>IF(I186="A",$K186,IF(I186="B",$K186-SUM(J$8:J185),IF(I186="C",$K186-SUM(J$8:J185),IF(I186="D",$K186-SUM(J$8:J185),IF(I186="E",1-SUM(J$8:J185)," ")))))</f>
        <v xml:space="preserve"> </v>
      </c>
      <c r="K186" s="1">
        <f>IF(C$4=0,0,(SUM(D$8:D186)/C$4))</f>
        <v>0</v>
      </c>
      <c r="L186" s="9" t="str">
        <f t="shared" si="49"/>
        <v xml:space="preserve"> </v>
      </c>
      <c r="M186" s="2" t="str">
        <f>IF(U186=2,K186,IF(W186=2,K186-SUM(M$8:M185),IF(X186=2,K186-SUM(M$8:M185),IF(X185=2,1-SUM(M$8:M185)," "))))</f>
        <v xml:space="preserve"> </v>
      </c>
      <c r="N186" s="1" t="str">
        <f t="shared" si="50"/>
        <v xml:space="preserve"> </v>
      </c>
      <c r="P186" s="3" t="str">
        <f>IF(O186="Plus",$K186,IF(O186="Basis",$K186-SUM(P$8:P185),IF(O186="Breedte",$K186-SUM(P$8:P185),IF(O185="Breedte",1-SUM(P$8:P185)," "))))</f>
        <v xml:space="preserve"> </v>
      </c>
      <c r="Q186" s="57" t="str">
        <f t="shared" si="51"/>
        <v/>
      </c>
      <c r="R186" s="180" t="e">
        <f t="shared" si="52"/>
        <v>#N/A</v>
      </c>
      <c r="S186" s="12">
        <f t="shared" si="61"/>
        <v>-73</v>
      </c>
      <c r="T186" s="18">
        <f t="shared" si="53"/>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4"/>
        <v>1</v>
      </c>
      <c r="Z186" s="12">
        <f t="shared" si="55"/>
        <v>1</v>
      </c>
      <c r="AA186" s="12">
        <f t="shared" si="56"/>
        <v>1</v>
      </c>
      <c r="AB186" s="12">
        <f t="shared" si="57"/>
        <v>1</v>
      </c>
      <c r="AD186" s="12">
        <f t="shared" si="62"/>
        <v>-73</v>
      </c>
      <c r="AE186" s="18">
        <f t="shared" si="58"/>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9"/>
        <v>1</v>
      </c>
      <c r="AK186" s="12">
        <f t="shared" si="63"/>
        <v>1</v>
      </c>
      <c r="AL186" s="12">
        <f t="shared" si="64"/>
        <v>1</v>
      </c>
      <c r="AM186" s="12">
        <f t="shared" si="65"/>
        <v>1</v>
      </c>
    </row>
    <row r="187" spans="1:39" ht="12" customHeight="1" x14ac:dyDescent="0.25">
      <c r="A187" s="5">
        <f t="shared" si="45"/>
        <v>0</v>
      </c>
      <c r="B187" s="5">
        <f t="shared" si="46"/>
        <v>0</v>
      </c>
      <c r="C187" s="14">
        <f t="shared" si="60"/>
        <v>-74</v>
      </c>
      <c r="F187" s="151" t="e">
        <f>VLOOKUP(C187,Blad1!$A:$F,6,0)</f>
        <v>#N/A</v>
      </c>
      <c r="G187" s="67" t="str">
        <f t="shared" si="47"/>
        <v/>
      </c>
      <c r="H187" s="4" t="str">
        <f>IF(G187="I",$K187,IF(G187="II",$K187-SUM(H$8:H186),IF(G187="III",$K187-SUM(H$8:H186),IF(G187="IV",$K187-SUM(H$8:H186),IF(G187="V",1-SUM(H$8:H186)," ")))))</f>
        <v xml:space="preserve"> </v>
      </c>
      <c r="I187" s="68" t="str">
        <f t="shared" si="48"/>
        <v/>
      </c>
      <c r="J187" s="43" t="str">
        <f>IF(I187="A",$K187,IF(I187="B",$K187-SUM(J$8:J186),IF(I187="C",$K187-SUM(J$8:J186),IF(I187="D",$K187-SUM(J$8:J186),IF(I187="E",1-SUM(J$8:J186)," ")))))</f>
        <v xml:space="preserve"> </v>
      </c>
      <c r="K187" s="1">
        <f>IF(C$4=0,0,(SUM(D$8:D187)/C$4))</f>
        <v>0</v>
      </c>
      <c r="L187" s="9" t="str">
        <f t="shared" si="49"/>
        <v xml:space="preserve"> </v>
      </c>
      <c r="M187" s="2" t="str">
        <f>IF(U187=2,K187,IF(W187=2,K187-SUM(M$8:M186),IF(X187=2,K187-SUM(M$8:M186),IF(X186=2,1-SUM(M$8:M186)," "))))</f>
        <v xml:space="preserve"> </v>
      </c>
      <c r="N187" s="1" t="str">
        <f t="shared" si="50"/>
        <v xml:space="preserve"> </v>
      </c>
      <c r="P187" s="3" t="str">
        <f>IF(O187="Plus",$K187,IF(O187="Basis",$K187-SUM(P$8:P186),IF(O187="Breedte",$K187-SUM(P$8:P186),IF(O186="Breedte",1-SUM(P$8:P186)," "))))</f>
        <v xml:space="preserve"> </v>
      </c>
      <c r="Q187" s="57" t="str">
        <f t="shared" si="51"/>
        <v/>
      </c>
      <c r="R187" s="180" t="e">
        <f t="shared" si="52"/>
        <v>#N/A</v>
      </c>
      <c r="S187" s="12">
        <f t="shared" si="61"/>
        <v>-74</v>
      </c>
      <c r="T187" s="18">
        <f t="shared" si="53"/>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4"/>
        <v>1</v>
      </c>
      <c r="Z187" s="12">
        <f t="shared" si="55"/>
        <v>1</v>
      </c>
      <c r="AA187" s="12">
        <f t="shared" si="56"/>
        <v>1</v>
      </c>
      <c r="AB187" s="12">
        <f t="shared" si="57"/>
        <v>1</v>
      </c>
      <c r="AD187" s="12">
        <f t="shared" si="62"/>
        <v>-74</v>
      </c>
      <c r="AE187" s="18">
        <f t="shared" si="58"/>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9"/>
        <v>1</v>
      </c>
      <c r="AK187" s="12">
        <f t="shared" si="63"/>
        <v>1</v>
      </c>
      <c r="AL187" s="12">
        <f t="shared" si="64"/>
        <v>1</v>
      </c>
      <c r="AM187" s="12">
        <f t="shared" si="65"/>
        <v>1</v>
      </c>
    </row>
    <row r="188" spans="1:39" ht="12" customHeight="1" x14ac:dyDescent="0.25">
      <c r="A188" s="5">
        <f t="shared" si="45"/>
        <v>0</v>
      </c>
      <c r="B188" s="5">
        <f t="shared" si="46"/>
        <v>0</v>
      </c>
      <c r="C188" s="14">
        <f t="shared" si="60"/>
        <v>-75</v>
      </c>
      <c r="F188" s="151" t="e">
        <f>VLOOKUP(C188,Blad1!$A:$F,6,0)</f>
        <v>#N/A</v>
      </c>
      <c r="G188" s="67" t="str">
        <f t="shared" si="47"/>
        <v/>
      </c>
      <c r="H188" s="4" t="str">
        <f>IF(G188="I",$K188,IF(G188="II",$K188-SUM(H$8:H187),IF(G188="III",$K188-SUM(H$8:H187),IF(G188="IV",$K188-SUM(H$8:H187),IF(G188="V",1-SUM(H$8:H187)," ")))))</f>
        <v xml:space="preserve"> </v>
      </c>
      <c r="I188" s="68" t="str">
        <f t="shared" si="48"/>
        <v/>
      </c>
      <c r="J188" s="43" t="str">
        <f>IF(I188="A",$K188,IF(I188="B",$K188-SUM(J$8:J187),IF(I188="C",$K188-SUM(J$8:J187),IF(I188="D",$K188-SUM(J$8:J187),IF(I188="E",1-SUM(J$8:J187)," ")))))</f>
        <v xml:space="preserve"> </v>
      </c>
      <c r="K188" s="1">
        <f>IF(C$4=0,0,(SUM(D$8:D188)/C$4))</f>
        <v>0</v>
      </c>
      <c r="L188" s="9" t="str">
        <f t="shared" si="49"/>
        <v xml:space="preserve"> </v>
      </c>
      <c r="M188" s="2" t="str">
        <f>IF(U188=2,K188,IF(W188=2,K188-SUM(M$8:M187),IF(X188=2,K188-SUM(M$8:M187),IF(X187=2,1-SUM(M$8:M187)," "))))</f>
        <v xml:space="preserve"> </v>
      </c>
      <c r="N188" s="1" t="str">
        <f t="shared" si="50"/>
        <v xml:space="preserve"> </v>
      </c>
      <c r="P188" s="3" t="str">
        <f>IF(O188="Plus",$K188,IF(O188="Basis",$K188-SUM(P$8:P187),IF(O188="Breedte",$K188-SUM(P$8:P187),IF(O187="Breedte",1-SUM(P$8:P187)," "))))</f>
        <v xml:space="preserve"> </v>
      </c>
      <c r="Q188" s="57" t="str">
        <f t="shared" si="51"/>
        <v/>
      </c>
      <c r="R188" s="180" t="e">
        <f t="shared" si="52"/>
        <v>#N/A</v>
      </c>
      <c r="S188" s="12">
        <f t="shared" si="61"/>
        <v>-75</v>
      </c>
      <c r="T188" s="18">
        <f t="shared" si="53"/>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4"/>
        <v>1</v>
      </c>
      <c r="Z188" s="12">
        <f t="shared" si="55"/>
        <v>1</v>
      </c>
      <c r="AA188" s="12">
        <f t="shared" si="56"/>
        <v>1</v>
      </c>
      <c r="AB188" s="12">
        <f t="shared" si="57"/>
        <v>1</v>
      </c>
      <c r="AD188" s="12">
        <f t="shared" si="62"/>
        <v>-75</v>
      </c>
      <c r="AE188" s="18">
        <f t="shared" si="58"/>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9"/>
        <v>1</v>
      </c>
      <c r="AK188" s="12">
        <f t="shared" si="63"/>
        <v>1</v>
      </c>
      <c r="AL188" s="12">
        <f t="shared" si="64"/>
        <v>1</v>
      </c>
      <c r="AM188" s="12">
        <f t="shared" si="65"/>
        <v>1</v>
      </c>
    </row>
    <row r="189" spans="1:39" ht="12" customHeight="1" x14ac:dyDescent="0.25">
      <c r="A189" s="5">
        <f t="shared" si="45"/>
        <v>0</v>
      </c>
      <c r="B189" s="5">
        <f t="shared" si="46"/>
        <v>0</v>
      </c>
      <c r="C189" s="14">
        <f t="shared" si="60"/>
        <v>-76</v>
      </c>
      <c r="F189" s="151" t="e">
        <f>VLOOKUP(C189,Blad1!$A:$F,6,0)</f>
        <v>#N/A</v>
      </c>
      <c r="G189" s="67" t="str">
        <f t="shared" si="47"/>
        <v/>
      </c>
      <c r="H189" s="4" t="str">
        <f>IF(G189="I",$K189,IF(G189="II",$K189-SUM(H$8:H188),IF(G189="III",$K189-SUM(H$8:H188),IF(G189="IV",$K189-SUM(H$8:H188),IF(G189="V",1-SUM(H$8:H188)," ")))))</f>
        <v xml:space="preserve"> </v>
      </c>
      <c r="I189" s="68" t="str">
        <f t="shared" si="48"/>
        <v/>
      </c>
      <c r="J189" s="43" t="str">
        <f>IF(I189="A",$K189,IF(I189="B",$K189-SUM(J$8:J188),IF(I189="C",$K189-SUM(J$8:J188),IF(I189="D",$K189-SUM(J$8:J188),IF(I189="E",1-SUM(J$8:J188)," ")))))</f>
        <v xml:space="preserve"> </v>
      </c>
      <c r="K189" s="1">
        <f>IF(C$4=0,0,(SUM(D$8:D189)/C$4))</f>
        <v>0</v>
      </c>
      <c r="L189" s="9" t="str">
        <f t="shared" si="49"/>
        <v xml:space="preserve"> </v>
      </c>
      <c r="M189" s="2" t="str">
        <f>IF(U189=2,K189,IF(W189=2,K189-SUM(M$8:M188),IF(X189=2,K189-SUM(M$8:M188),IF(X188=2,1-SUM(M$8:M188)," "))))</f>
        <v xml:space="preserve"> </v>
      </c>
      <c r="N189" s="1" t="str">
        <f t="shared" si="50"/>
        <v xml:space="preserve"> </v>
      </c>
      <c r="P189" s="3" t="str">
        <f>IF(O189="Plus",$K189,IF(O189="Basis",$K189-SUM(P$8:P188),IF(O189="Breedte",$K189-SUM(P$8:P188),IF(O188="Breedte",1-SUM(P$8:P188)," "))))</f>
        <v xml:space="preserve"> </v>
      </c>
      <c r="Q189" s="57" t="str">
        <f t="shared" si="51"/>
        <v/>
      </c>
      <c r="R189" s="180" t="e">
        <f t="shared" si="52"/>
        <v>#N/A</v>
      </c>
      <c r="S189" s="12">
        <f t="shared" si="61"/>
        <v>-76</v>
      </c>
      <c r="T189" s="18">
        <f t="shared" si="53"/>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4"/>
        <v>1</v>
      </c>
      <c r="Z189" s="12">
        <f t="shared" si="55"/>
        <v>1</v>
      </c>
      <c r="AA189" s="12">
        <f t="shared" si="56"/>
        <v>1</v>
      </c>
      <c r="AB189" s="12">
        <f t="shared" si="57"/>
        <v>1</v>
      </c>
      <c r="AD189" s="12">
        <f t="shared" si="62"/>
        <v>-76</v>
      </c>
      <c r="AE189" s="18">
        <f t="shared" si="58"/>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9"/>
        <v>1</v>
      </c>
      <c r="AK189" s="12">
        <f t="shared" si="63"/>
        <v>1</v>
      </c>
      <c r="AL189" s="12">
        <f t="shared" si="64"/>
        <v>1</v>
      </c>
      <c r="AM189" s="12">
        <f t="shared" si="65"/>
        <v>1</v>
      </c>
    </row>
    <row r="190" spans="1:39" ht="12" customHeight="1" x14ac:dyDescent="0.25">
      <c r="A190" s="5">
        <f t="shared" si="45"/>
        <v>0</v>
      </c>
      <c r="B190" s="5">
        <f t="shared" si="46"/>
        <v>0</v>
      </c>
      <c r="C190" s="14">
        <f t="shared" si="60"/>
        <v>-77</v>
      </c>
      <c r="F190" s="151" t="e">
        <f>VLOOKUP(C190,Blad1!$A:$F,6,0)</f>
        <v>#N/A</v>
      </c>
      <c r="G190" s="67" t="str">
        <f t="shared" si="47"/>
        <v/>
      </c>
      <c r="H190" s="4" t="str">
        <f>IF(G190="I",$K190,IF(G190="II",$K190-SUM(H$8:H189),IF(G190="III",$K190-SUM(H$8:H189),IF(G190="IV",$K190-SUM(H$8:H189),IF(G190="V",1-SUM(H$8:H189)," ")))))</f>
        <v xml:space="preserve"> </v>
      </c>
      <c r="I190" s="68" t="str">
        <f t="shared" si="48"/>
        <v/>
      </c>
      <c r="J190" s="43" t="str">
        <f>IF(I190="A",$K190,IF(I190="B",$K190-SUM(J$8:J189),IF(I190="C",$K190-SUM(J$8:J189),IF(I190="D",$K190-SUM(J$8:J189),IF(I190="E",1-SUM(J$8:J189)," ")))))</f>
        <v xml:space="preserve"> </v>
      </c>
      <c r="K190" s="1">
        <f>IF(C$4=0,0,(SUM(D$8:D190)/C$4))</f>
        <v>0</v>
      </c>
      <c r="L190" s="9" t="str">
        <f t="shared" si="49"/>
        <v xml:space="preserve"> </v>
      </c>
      <c r="M190" s="2" t="str">
        <f>IF(U190=2,K190,IF(W190=2,K190-SUM(M$8:M189),IF(X190=2,K190-SUM(M$8:M189),IF(X189=2,1-SUM(M$8:M189)," "))))</f>
        <v xml:space="preserve"> </v>
      </c>
      <c r="N190" s="1" t="str">
        <f t="shared" si="50"/>
        <v xml:space="preserve"> </v>
      </c>
      <c r="P190" s="3" t="str">
        <f>IF(O190="Plus",$K190,IF(O190="Basis",$K190-SUM(P$8:P189),IF(O190="Breedte",$K190-SUM(P$8:P189),IF(O189="Breedte",1-SUM(P$8:P189)," "))))</f>
        <v xml:space="preserve"> </v>
      </c>
      <c r="Q190" s="57" t="str">
        <f t="shared" si="51"/>
        <v/>
      </c>
      <c r="R190" s="180" t="e">
        <f t="shared" si="52"/>
        <v>#N/A</v>
      </c>
      <c r="S190" s="12">
        <f t="shared" si="61"/>
        <v>-77</v>
      </c>
      <c r="T190" s="18">
        <f t="shared" si="53"/>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4"/>
        <v>1</v>
      </c>
      <c r="Z190" s="12">
        <f t="shared" si="55"/>
        <v>1</v>
      </c>
      <c r="AA190" s="12">
        <f t="shared" si="56"/>
        <v>1</v>
      </c>
      <c r="AB190" s="12">
        <f t="shared" si="57"/>
        <v>1</v>
      </c>
      <c r="AD190" s="12">
        <f t="shared" si="62"/>
        <v>-77</v>
      </c>
      <c r="AE190" s="18">
        <f t="shared" si="58"/>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9"/>
        <v>1</v>
      </c>
      <c r="AK190" s="12">
        <f t="shared" si="63"/>
        <v>1</v>
      </c>
      <c r="AL190" s="12">
        <f t="shared" si="64"/>
        <v>1</v>
      </c>
      <c r="AM190" s="12">
        <f t="shared" si="65"/>
        <v>1</v>
      </c>
    </row>
    <row r="191" spans="1:39" ht="12" customHeight="1" x14ac:dyDescent="0.25">
      <c r="A191" s="5">
        <f t="shared" si="45"/>
        <v>0</v>
      </c>
      <c r="B191" s="5">
        <f t="shared" si="46"/>
        <v>0</v>
      </c>
      <c r="C191" s="14">
        <f t="shared" si="60"/>
        <v>-78</v>
      </c>
      <c r="F191" s="151" t="e">
        <f>VLOOKUP(C191,Blad1!$A:$F,6,0)</f>
        <v>#N/A</v>
      </c>
      <c r="G191" s="67" t="str">
        <f t="shared" si="47"/>
        <v/>
      </c>
      <c r="H191" s="4" t="str">
        <f>IF(G191="I",$K191,IF(G191="II",$K191-SUM(H$8:H190),IF(G191="III",$K191-SUM(H$8:H190),IF(G191="IV",$K191-SUM(H$8:H190),IF(G191="V",1-SUM(H$8:H190)," ")))))</f>
        <v xml:space="preserve"> </v>
      </c>
      <c r="I191" s="68" t="str">
        <f t="shared" si="48"/>
        <v/>
      </c>
      <c r="J191" s="43" t="str">
        <f>IF(I191="A",$K191,IF(I191="B",$K191-SUM(J$8:J190),IF(I191="C",$K191-SUM(J$8:J190),IF(I191="D",$K191-SUM(J$8:J190),IF(I191="E",1-SUM(J$8:J190)," ")))))</f>
        <v xml:space="preserve"> </v>
      </c>
      <c r="K191" s="1">
        <f>IF(C$4=0,0,(SUM(D$8:D191)/C$4))</f>
        <v>0</v>
      </c>
      <c r="L191" s="9" t="str">
        <f t="shared" si="49"/>
        <v xml:space="preserve"> </v>
      </c>
      <c r="M191" s="2" t="str">
        <f>IF(U191=2,K191,IF(W191=2,K191-SUM(M$8:M190),IF(X191=2,K191-SUM(M$8:M190),IF(X190=2,1-SUM(M$8:M190)," "))))</f>
        <v xml:space="preserve"> </v>
      </c>
      <c r="N191" s="1" t="str">
        <f t="shared" si="50"/>
        <v xml:space="preserve"> </v>
      </c>
      <c r="P191" s="3" t="str">
        <f>IF(O191="Plus",$K191,IF(O191="Basis",$K191-SUM(P$8:P190),IF(O191="Breedte",$K191-SUM(P$8:P190),IF(O190="Breedte",1-SUM(P$8:P190)," "))))</f>
        <v xml:space="preserve"> </v>
      </c>
      <c r="Q191" s="57" t="str">
        <f t="shared" si="51"/>
        <v/>
      </c>
      <c r="R191" s="180" t="e">
        <f t="shared" si="52"/>
        <v>#N/A</v>
      </c>
      <c r="S191" s="12">
        <f t="shared" si="61"/>
        <v>-78</v>
      </c>
      <c r="T191" s="18">
        <f t="shared" si="53"/>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4"/>
        <v>1</v>
      </c>
      <c r="Z191" s="12">
        <f t="shared" si="55"/>
        <v>1</v>
      </c>
      <c r="AA191" s="12">
        <f t="shared" si="56"/>
        <v>1</v>
      </c>
      <c r="AB191" s="12">
        <f t="shared" si="57"/>
        <v>1</v>
      </c>
      <c r="AD191" s="12">
        <f t="shared" si="62"/>
        <v>-78</v>
      </c>
      <c r="AE191" s="18">
        <f t="shared" si="58"/>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9"/>
        <v>1</v>
      </c>
      <c r="AK191" s="12">
        <f t="shared" si="63"/>
        <v>1</v>
      </c>
      <c r="AL191" s="12">
        <f t="shared" si="64"/>
        <v>1</v>
      </c>
      <c r="AM191" s="12">
        <f t="shared" si="65"/>
        <v>1</v>
      </c>
    </row>
    <row r="192" spans="1:39" ht="12" customHeight="1" x14ac:dyDescent="0.25">
      <c r="A192" s="5">
        <f t="shared" si="45"/>
        <v>0</v>
      </c>
      <c r="B192" s="5">
        <f t="shared" si="46"/>
        <v>0</v>
      </c>
      <c r="C192" s="14">
        <f t="shared" si="60"/>
        <v>-79</v>
      </c>
      <c r="F192" s="151" t="e">
        <f>VLOOKUP(C192,Blad1!$A:$F,6,0)</f>
        <v>#N/A</v>
      </c>
      <c r="G192" s="67" t="str">
        <f t="shared" si="47"/>
        <v/>
      </c>
      <c r="H192" s="4" t="str">
        <f>IF(G192="I",$K192,IF(G192="II",$K192-SUM(H$8:H191),IF(G192="III",$K192-SUM(H$8:H191),IF(G192="IV",$K192-SUM(H$8:H191),IF(G192="V",1-SUM(H$8:H191)," ")))))</f>
        <v xml:space="preserve"> </v>
      </c>
      <c r="I192" s="68" t="str">
        <f t="shared" si="48"/>
        <v/>
      </c>
      <c r="J192" s="43" t="str">
        <f>IF(I192="A",$K192,IF(I192="B",$K192-SUM(J$8:J191),IF(I192="C",$K192-SUM(J$8:J191),IF(I192="D",$K192-SUM(J$8:J191),IF(I192="E",1-SUM(J$8:J191)," ")))))</f>
        <v xml:space="preserve"> </v>
      </c>
      <c r="K192" s="1">
        <f>IF(C$4=0,0,(SUM(D$8:D192)/C$4))</f>
        <v>0</v>
      </c>
      <c r="L192" s="9" t="str">
        <f t="shared" si="49"/>
        <v xml:space="preserve"> </v>
      </c>
      <c r="M192" s="2" t="str">
        <f>IF(U192=2,K192,IF(W192=2,K192-SUM(M$8:M191),IF(X192=2,K192-SUM(M$8:M191),IF(X191=2,1-SUM(M$8:M191)," "))))</f>
        <v xml:space="preserve"> </v>
      </c>
      <c r="N192" s="1" t="str">
        <f t="shared" si="50"/>
        <v xml:space="preserve"> </v>
      </c>
      <c r="P192" s="3" t="str">
        <f>IF(O192="Plus",$K192,IF(O192="Basis",$K192-SUM(P$8:P191),IF(O192="Breedte",$K192-SUM(P$8:P191),IF(O191="Breedte",1-SUM(P$8:P191)," "))))</f>
        <v xml:space="preserve"> </v>
      </c>
      <c r="Q192" s="57" t="str">
        <f t="shared" si="51"/>
        <v/>
      </c>
      <c r="R192" s="180" t="e">
        <f t="shared" si="52"/>
        <v>#N/A</v>
      </c>
      <c r="S192" s="12">
        <f t="shared" si="61"/>
        <v>-79</v>
      </c>
      <c r="T192" s="18">
        <f t="shared" si="53"/>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4"/>
        <v>1</v>
      </c>
      <c r="Z192" s="12">
        <f t="shared" si="55"/>
        <v>1</v>
      </c>
      <c r="AA192" s="12">
        <f t="shared" si="56"/>
        <v>1</v>
      </c>
      <c r="AB192" s="12">
        <f t="shared" si="57"/>
        <v>1</v>
      </c>
      <c r="AD192" s="12">
        <f t="shared" si="62"/>
        <v>-79</v>
      </c>
      <c r="AE192" s="18">
        <f t="shared" si="58"/>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9"/>
        <v>1</v>
      </c>
      <c r="AK192" s="12">
        <f t="shared" si="63"/>
        <v>1</v>
      </c>
      <c r="AL192" s="12">
        <f t="shared" si="64"/>
        <v>1</v>
      </c>
      <c r="AM192" s="12">
        <f t="shared" si="65"/>
        <v>1</v>
      </c>
    </row>
    <row r="193" spans="1:39" ht="12" customHeight="1" x14ac:dyDescent="0.25">
      <c r="A193" s="5">
        <f t="shared" si="45"/>
        <v>0</v>
      </c>
      <c r="B193" s="5">
        <f t="shared" si="46"/>
        <v>0</v>
      </c>
      <c r="C193" s="14">
        <f t="shared" si="60"/>
        <v>-80</v>
      </c>
      <c r="F193" s="151" t="e">
        <f>VLOOKUP(C193,Blad1!$A:$F,6,0)</f>
        <v>#N/A</v>
      </c>
      <c r="G193" s="67" t="str">
        <f t="shared" si="47"/>
        <v/>
      </c>
      <c r="H193" s="4" t="str">
        <f>IF(G193="I",$K193,IF(G193="II",$K193-SUM(H$8:H192),IF(G193="III",$K193-SUM(H$8:H192),IF(G193="IV",$K193-SUM(H$8:H192),IF(G193="V",1-SUM(H$8:H192)," ")))))</f>
        <v xml:space="preserve"> </v>
      </c>
      <c r="I193" s="68" t="str">
        <f t="shared" si="48"/>
        <v/>
      </c>
      <c r="J193" s="43" t="str">
        <f>IF(I193="A",$K193,IF(I193="B",$K193-SUM(J$8:J192),IF(I193="C",$K193-SUM(J$8:J192),IF(I193="D",$K193-SUM(J$8:J192),IF(I193="E",1-SUM(J$8:J192)," ")))))</f>
        <v xml:space="preserve"> </v>
      </c>
      <c r="K193" s="1">
        <f>IF(C$4=0,0,(SUM(D$8:D193)/C$4))</f>
        <v>0</v>
      </c>
      <c r="L193" s="9" t="str">
        <f t="shared" si="49"/>
        <v xml:space="preserve"> </v>
      </c>
      <c r="M193" s="2" t="str">
        <f>IF(U193=2,K193,IF(W193=2,K193-SUM(M$8:M192),IF(X193=2,K193-SUM(M$8:M192),IF(X192=2,1-SUM(M$8:M192)," "))))</f>
        <v xml:space="preserve"> </v>
      </c>
      <c r="N193" s="1" t="str">
        <f t="shared" si="50"/>
        <v xml:space="preserve"> </v>
      </c>
      <c r="P193" s="3" t="str">
        <f>IF(O193="Plus",$K193,IF(O193="Basis",$K193-SUM(P$8:P192),IF(O193="Breedte",$K193-SUM(P$8:P192),IF(O192="Breedte",1-SUM(P$8:P192)," "))))</f>
        <v xml:space="preserve"> </v>
      </c>
      <c r="Q193" s="57" t="str">
        <f t="shared" si="51"/>
        <v/>
      </c>
      <c r="R193" s="180" t="e">
        <f t="shared" si="52"/>
        <v>#N/A</v>
      </c>
      <c r="S193" s="12">
        <f t="shared" si="61"/>
        <v>-80</v>
      </c>
      <c r="T193" s="18">
        <f t="shared" si="53"/>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4"/>
        <v>1</v>
      </c>
      <c r="Z193" s="12">
        <f t="shared" si="55"/>
        <v>1</v>
      </c>
      <c r="AA193" s="12">
        <f t="shared" si="56"/>
        <v>1</v>
      </c>
      <c r="AB193" s="12">
        <f t="shared" si="57"/>
        <v>1</v>
      </c>
      <c r="AD193" s="12">
        <f t="shared" si="62"/>
        <v>-80</v>
      </c>
      <c r="AE193" s="18">
        <f t="shared" si="58"/>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9"/>
        <v>1</v>
      </c>
      <c r="AK193" s="12">
        <f t="shared" si="63"/>
        <v>1</v>
      </c>
      <c r="AL193" s="12">
        <f t="shared" si="64"/>
        <v>1</v>
      </c>
      <c r="AM193" s="12">
        <f t="shared" si="65"/>
        <v>1</v>
      </c>
    </row>
    <row r="194" spans="1:39" ht="12" customHeight="1" x14ac:dyDescent="0.25">
      <c r="A194" s="5">
        <f t="shared" si="45"/>
        <v>0</v>
      </c>
      <c r="B194" s="5">
        <f t="shared" si="46"/>
        <v>0</v>
      </c>
      <c r="C194" s="14">
        <f t="shared" si="60"/>
        <v>-81</v>
      </c>
      <c r="F194" s="151" t="e">
        <f>VLOOKUP(C194,Blad1!$A:$F,6,0)</f>
        <v>#N/A</v>
      </c>
      <c r="G194" s="67" t="str">
        <f t="shared" si="47"/>
        <v/>
      </c>
      <c r="H194" s="4" t="str">
        <f>IF(G194="I",$K194,IF(G194="II",$K194-SUM(H$8:H193),IF(G194="III",$K194-SUM(H$8:H193),IF(G194="IV",$K194-SUM(H$8:H193),IF(G194="V",1-SUM(H$8:H193)," ")))))</f>
        <v xml:space="preserve"> </v>
      </c>
      <c r="I194" s="68" t="str">
        <f t="shared" si="48"/>
        <v/>
      </c>
      <c r="J194" s="43" t="str">
        <f>IF(I194="A",$K194,IF(I194="B",$K194-SUM(J$8:J193),IF(I194="C",$K194-SUM(J$8:J193),IF(I194="D",$K194-SUM(J$8:J193),IF(I194="E",1-SUM(J$8:J193)," ")))))</f>
        <v xml:space="preserve"> </v>
      </c>
      <c r="K194" s="1">
        <f>IF(C$4=0,0,(SUM(D$8:D194)/C$4))</f>
        <v>0</v>
      </c>
      <c r="L194" s="9" t="str">
        <f t="shared" si="49"/>
        <v xml:space="preserve"> </v>
      </c>
      <c r="M194" s="2" t="str">
        <f>IF(U194=2,K194,IF(W194=2,K194-SUM(M$8:M193),IF(X194=2,K194-SUM(M$8:M193),IF(X193=2,1-SUM(M$8:M193)," "))))</f>
        <v xml:space="preserve"> </v>
      </c>
      <c r="N194" s="1" t="str">
        <f t="shared" si="50"/>
        <v xml:space="preserve"> </v>
      </c>
      <c r="P194" s="3" t="str">
        <f>IF(O194="Plus",$K194,IF(O194="Basis",$K194-SUM(P$8:P193),IF(O194="Breedte",$K194-SUM(P$8:P193),IF(O193="Breedte",1-SUM(P$8:P193)," "))))</f>
        <v xml:space="preserve"> </v>
      </c>
      <c r="Q194" s="57" t="str">
        <f t="shared" si="51"/>
        <v/>
      </c>
      <c r="R194" s="180" t="e">
        <f t="shared" si="52"/>
        <v>#N/A</v>
      </c>
      <c r="S194" s="12">
        <f t="shared" si="61"/>
        <v>-81</v>
      </c>
      <c r="T194" s="18">
        <f t="shared" si="53"/>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4"/>
        <v>1</v>
      </c>
      <c r="Z194" s="12">
        <f t="shared" si="55"/>
        <v>1</v>
      </c>
      <c r="AA194" s="12">
        <f t="shared" si="56"/>
        <v>1</v>
      </c>
      <c r="AB194" s="12">
        <f t="shared" si="57"/>
        <v>1</v>
      </c>
      <c r="AD194" s="12">
        <f t="shared" si="62"/>
        <v>-81</v>
      </c>
      <c r="AE194" s="18">
        <f t="shared" si="58"/>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9"/>
        <v>1</v>
      </c>
      <c r="AK194" s="12">
        <f t="shared" si="63"/>
        <v>1</v>
      </c>
      <c r="AL194" s="12">
        <f t="shared" si="64"/>
        <v>1</v>
      </c>
      <c r="AM194" s="12">
        <f t="shared" si="65"/>
        <v>1</v>
      </c>
    </row>
    <row r="195" spans="1:39" ht="12" customHeight="1" x14ac:dyDescent="0.25">
      <c r="A195" s="5">
        <f t="shared" si="45"/>
        <v>0</v>
      </c>
      <c r="B195" s="5">
        <f t="shared" si="46"/>
        <v>0</v>
      </c>
      <c r="C195" s="14">
        <f t="shared" si="60"/>
        <v>-82</v>
      </c>
      <c r="F195" s="151" t="e">
        <f>VLOOKUP(C195,Blad1!$A:$F,6,0)</f>
        <v>#N/A</v>
      </c>
      <c r="G195" s="67" t="str">
        <f t="shared" si="47"/>
        <v/>
      </c>
      <c r="H195" s="4" t="str">
        <f>IF(G195="I",$K195,IF(G195="II",$K195-SUM(H$8:H194),IF(G195="III",$K195-SUM(H$8:H194),IF(G195="IV",$K195-SUM(H$8:H194),IF(G195="V",1-SUM(H$8:H194)," ")))))</f>
        <v xml:space="preserve"> </v>
      </c>
      <c r="I195" s="68" t="str">
        <f t="shared" si="48"/>
        <v/>
      </c>
      <c r="J195" s="43" t="str">
        <f>IF(I195="A",$K195,IF(I195="B",$K195-SUM(J$8:J194),IF(I195="C",$K195-SUM(J$8:J194),IF(I195="D",$K195-SUM(J$8:J194),IF(I195="E",1-SUM(J$8:J194)," ")))))</f>
        <v xml:space="preserve"> </v>
      </c>
      <c r="K195" s="1">
        <f>IF(C$4=0,0,(SUM(D$8:D195)/C$4))</f>
        <v>0</v>
      </c>
      <c r="L195" s="9" t="str">
        <f t="shared" si="49"/>
        <v xml:space="preserve"> </v>
      </c>
      <c r="M195" s="2" t="str">
        <f>IF(U195=2,K195,IF(W195=2,K195-SUM(M$8:M194),IF(X195=2,K195-SUM(M$8:M194),IF(X194=2,1-SUM(M$8:M194)," "))))</f>
        <v xml:space="preserve"> </v>
      </c>
      <c r="N195" s="1" t="str">
        <f t="shared" si="50"/>
        <v xml:space="preserve"> </v>
      </c>
      <c r="P195" s="3" t="str">
        <f>IF(O195="Plus",$K195,IF(O195="Basis",$K195-SUM(P$8:P194),IF(O195="Breedte",$K195-SUM(P$8:P194),IF(O194="Breedte",1-SUM(P$8:P194)," "))))</f>
        <v xml:space="preserve"> </v>
      </c>
      <c r="Q195" s="57" t="str">
        <f t="shared" si="51"/>
        <v/>
      </c>
      <c r="R195" s="180" t="e">
        <f t="shared" si="52"/>
        <v>#N/A</v>
      </c>
      <c r="S195" s="12">
        <f t="shared" si="61"/>
        <v>-82</v>
      </c>
      <c r="T195" s="18">
        <f t="shared" si="53"/>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4"/>
        <v>1</v>
      </c>
      <c r="Z195" s="12">
        <f t="shared" si="55"/>
        <v>1</v>
      </c>
      <c r="AA195" s="12">
        <f t="shared" si="56"/>
        <v>1</v>
      </c>
      <c r="AB195" s="12">
        <f t="shared" si="57"/>
        <v>1</v>
      </c>
      <c r="AD195" s="12">
        <f t="shared" si="62"/>
        <v>-82</v>
      </c>
      <c r="AE195" s="18">
        <f t="shared" si="58"/>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9"/>
        <v>1</v>
      </c>
      <c r="AK195" s="12">
        <f t="shared" si="63"/>
        <v>1</v>
      </c>
      <c r="AL195" s="12">
        <f t="shared" si="64"/>
        <v>1</v>
      </c>
      <c r="AM195" s="12">
        <f t="shared" si="65"/>
        <v>1</v>
      </c>
    </row>
    <row r="196" spans="1:39" ht="12" customHeight="1" x14ac:dyDescent="0.25">
      <c r="A196" s="5">
        <f t="shared" si="45"/>
        <v>0</v>
      </c>
      <c r="B196" s="5">
        <f t="shared" si="46"/>
        <v>0</v>
      </c>
      <c r="C196" s="14">
        <f t="shared" si="60"/>
        <v>-83</v>
      </c>
      <c r="F196" s="151" t="e">
        <f>VLOOKUP(C196,Blad1!$A:$F,6,0)</f>
        <v>#N/A</v>
      </c>
      <c r="G196" s="67" t="str">
        <f t="shared" si="47"/>
        <v/>
      </c>
      <c r="H196" s="4" t="str">
        <f>IF(G196="I",$K196,IF(G196="II",$K196-SUM(H$8:H195),IF(G196="III",$K196-SUM(H$8:H195),IF(G196="IV",$K196-SUM(H$8:H195),IF(G196="V",1-SUM(H$8:H195)," ")))))</f>
        <v xml:space="preserve"> </v>
      </c>
      <c r="I196" s="68" t="str">
        <f t="shared" si="48"/>
        <v/>
      </c>
      <c r="J196" s="43" t="str">
        <f>IF(I196="A",$K196,IF(I196="B",$K196-SUM(J$8:J195),IF(I196="C",$K196-SUM(J$8:J195),IF(I196="D",$K196-SUM(J$8:J195),IF(I196="E",1-SUM(J$8:J195)," ")))))</f>
        <v xml:space="preserve"> </v>
      </c>
      <c r="K196" s="1">
        <f>IF(C$4=0,0,(SUM(D$8:D196)/C$4))</f>
        <v>0</v>
      </c>
      <c r="L196" s="9" t="str">
        <f t="shared" si="49"/>
        <v xml:space="preserve"> </v>
      </c>
      <c r="M196" s="2" t="str">
        <f>IF(U196=2,K196,IF(W196=2,K196-SUM(M$8:M195),IF(X196=2,K196-SUM(M$8:M195),IF(X195=2,1-SUM(M$8:M195)," "))))</f>
        <v xml:space="preserve"> </v>
      </c>
      <c r="N196" s="1" t="str">
        <f t="shared" si="50"/>
        <v xml:space="preserve"> </v>
      </c>
      <c r="P196" s="3" t="str">
        <f>IF(O196="Plus",$K196,IF(O196="Basis",$K196-SUM(P$8:P195),IF(O196="Breedte",$K196-SUM(P$8:P195),IF(O195="Breedte",1-SUM(P$8:P195)," "))))</f>
        <v xml:space="preserve"> </v>
      </c>
      <c r="Q196" s="57" t="str">
        <f t="shared" si="51"/>
        <v/>
      </c>
      <c r="R196" s="180" t="e">
        <f t="shared" si="52"/>
        <v>#N/A</v>
      </c>
      <c r="S196" s="12">
        <f t="shared" si="61"/>
        <v>-83</v>
      </c>
      <c r="T196" s="18">
        <f t="shared" si="53"/>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4"/>
        <v>1</v>
      </c>
      <c r="Z196" s="12">
        <f t="shared" si="55"/>
        <v>1</v>
      </c>
      <c r="AA196" s="12">
        <f t="shared" si="56"/>
        <v>1</v>
      </c>
      <c r="AB196" s="12">
        <f t="shared" si="57"/>
        <v>1</v>
      </c>
      <c r="AD196" s="12">
        <f t="shared" si="62"/>
        <v>-83</v>
      </c>
      <c r="AE196" s="18">
        <f t="shared" si="58"/>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9"/>
        <v>1</v>
      </c>
      <c r="AK196" s="12">
        <f t="shared" si="63"/>
        <v>1</v>
      </c>
      <c r="AL196" s="12">
        <f t="shared" si="64"/>
        <v>1</v>
      </c>
      <c r="AM196" s="12">
        <f t="shared" si="65"/>
        <v>1</v>
      </c>
    </row>
    <row r="197" spans="1:39" ht="12" customHeight="1" x14ac:dyDescent="0.25">
      <c r="A197" s="5">
        <f t="shared" si="45"/>
        <v>0</v>
      </c>
      <c r="B197" s="5">
        <f t="shared" si="46"/>
        <v>0</v>
      </c>
      <c r="C197" s="14">
        <f t="shared" si="60"/>
        <v>-84</v>
      </c>
      <c r="F197" s="151" t="e">
        <f>VLOOKUP(C197,Blad1!$A:$F,6,0)</f>
        <v>#N/A</v>
      </c>
      <c r="G197" s="67" t="str">
        <f t="shared" si="47"/>
        <v/>
      </c>
      <c r="H197" s="4" t="str">
        <f>IF(G197="I",$K197,IF(G197="II",$K197-SUM(H$8:H196),IF(G197="III",$K197-SUM(H$8:H196),IF(G197="IV",$K197-SUM(H$8:H196),IF(G197="V",1-SUM(H$8:H196)," ")))))</f>
        <v xml:space="preserve"> </v>
      </c>
      <c r="I197" s="68" t="str">
        <f t="shared" si="48"/>
        <v/>
      </c>
      <c r="J197" s="43" t="str">
        <f>IF(I197="A",$K197,IF(I197="B",$K197-SUM(J$8:J196),IF(I197="C",$K197-SUM(J$8:J196),IF(I197="D",$K197-SUM(J$8:J196),IF(I197="E",1-SUM(J$8:J196)," ")))))</f>
        <v xml:space="preserve"> </v>
      </c>
      <c r="K197" s="1">
        <f>IF(C$4=0,0,(SUM(D$8:D197)/C$4))</f>
        <v>0</v>
      </c>
      <c r="L197" s="9" t="str">
        <f t="shared" si="49"/>
        <v xml:space="preserve"> </v>
      </c>
      <c r="M197" s="2" t="str">
        <f>IF(U197=2,K197,IF(W197=2,K197-SUM(M$8:M196),IF(X197=2,K197-SUM(M$8:M196),IF(X196=2,1-SUM(M$8:M196)," "))))</f>
        <v xml:space="preserve"> </v>
      </c>
      <c r="N197" s="1" t="str">
        <f t="shared" si="50"/>
        <v xml:space="preserve"> </v>
      </c>
      <c r="P197" s="3" t="str">
        <f>IF(O197="Plus",$K197,IF(O197="Basis",$K197-SUM(P$8:P196),IF(O197="Breedte",$K197-SUM(P$8:P196),IF(O196="Breedte",1-SUM(P$8:P196)," "))))</f>
        <v xml:space="preserve"> </v>
      </c>
      <c r="Q197" s="57" t="str">
        <f t="shared" si="51"/>
        <v/>
      </c>
      <c r="R197" s="180" t="e">
        <f t="shared" si="52"/>
        <v>#N/A</v>
      </c>
      <c r="S197" s="12">
        <f t="shared" si="61"/>
        <v>-84</v>
      </c>
      <c r="T197" s="18">
        <f t="shared" si="53"/>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4"/>
        <v>1</v>
      </c>
      <c r="Z197" s="12">
        <f t="shared" si="55"/>
        <v>1</v>
      </c>
      <c r="AA197" s="12">
        <f t="shared" si="56"/>
        <v>1</v>
      </c>
      <c r="AB197" s="12">
        <f t="shared" si="57"/>
        <v>1</v>
      </c>
      <c r="AD197" s="12">
        <f t="shared" si="62"/>
        <v>-84</v>
      </c>
      <c r="AE197" s="18">
        <f t="shared" si="58"/>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9"/>
        <v>1</v>
      </c>
      <c r="AK197" s="12">
        <f t="shared" si="63"/>
        <v>1</v>
      </c>
      <c r="AL197" s="12">
        <f t="shared" si="64"/>
        <v>1</v>
      </c>
      <c r="AM197" s="12">
        <f t="shared" si="65"/>
        <v>1</v>
      </c>
    </row>
    <row r="198" spans="1:39" ht="12" customHeight="1" x14ac:dyDescent="0.25">
      <c r="A198" s="5">
        <f t="shared" si="45"/>
        <v>0</v>
      </c>
      <c r="B198" s="5">
        <f t="shared" si="46"/>
        <v>0</v>
      </c>
      <c r="C198" s="14">
        <f t="shared" si="60"/>
        <v>-85</v>
      </c>
      <c r="F198" s="151" t="e">
        <f>VLOOKUP(C198,Blad1!$A:$F,6,0)</f>
        <v>#N/A</v>
      </c>
      <c r="G198" s="67" t="str">
        <f t="shared" si="47"/>
        <v/>
      </c>
      <c r="H198" s="4" t="str">
        <f>IF(G198="I",$K198,IF(G198="II",$K198-SUM(H$8:H197),IF(G198="III",$K198-SUM(H$8:H197),IF(G198="IV",$K198-SUM(H$8:H197),IF(G198="V",1-SUM(H$8:H197)," ")))))</f>
        <v xml:space="preserve"> </v>
      </c>
      <c r="I198" s="68" t="str">
        <f t="shared" si="48"/>
        <v/>
      </c>
      <c r="J198" s="43" t="str">
        <f>IF(I198="A",$K198,IF(I198="B",$K198-SUM(J$8:J197),IF(I198="C",$K198-SUM(J$8:J197),IF(I198="D",$K198-SUM(J$8:J197),IF(I198="E",1-SUM(J$8:J197)," ")))))</f>
        <v xml:space="preserve"> </v>
      </c>
      <c r="K198" s="1">
        <f>IF(C$4=0,0,(SUM(D$8:D198)/C$4))</f>
        <v>0</v>
      </c>
      <c r="L198" s="9" t="str">
        <f t="shared" si="49"/>
        <v xml:space="preserve"> </v>
      </c>
      <c r="M198" s="2" t="str">
        <f>IF(U198=2,K198,IF(W198=2,K198-SUM(M$8:M197),IF(X198=2,K198-SUM(M$8:M197),IF(X197=2,1-SUM(M$8:M197)," "))))</f>
        <v xml:space="preserve"> </v>
      </c>
      <c r="N198" s="1" t="str">
        <f t="shared" si="50"/>
        <v xml:space="preserve"> </v>
      </c>
      <c r="P198" s="3" t="str">
        <f>IF(O198="Plus",$K198,IF(O198="Basis",$K198-SUM(P$8:P197),IF(O198="Breedte",$K198-SUM(P$8:P197),IF(O197="Breedte",1-SUM(P$8:P197)," "))))</f>
        <v xml:space="preserve"> </v>
      </c>
      <c r="Q198" s="57" t="str">
        <f t="shared" si="51"/>
        <v/>
      </c>
      <c r="R198" s="180" t="e">
        <f t="shared" si="52"/>
        <v>#N/A</v>
      </c>
      <c r="S198" s="12">
        <f t="shared" si="61"/>
        <v>-85</v>
      </c>
      <c r="T198" s="18">
        <f t="shared" si="53"/>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4"/>
        <v>1</v>
      </c>
      <c r="Z198" s="12">
        <f t="shared" si="55"/>
        <v>1</v>
      </c>
      <c r="AA198" s="12">
        <f t="shared" si="56"/>
        <v>1</v>
      </c>
      <c r="AB198" s="12">
        <f t="shared" si="57"/>
        <v>1</v>
      </c>
      <c r="AD198" s="12">
        <f t="shared" si="62"/>
        <v>-85</v>
      </c>
      <c r="AE198" s="18">
        <f t="shared" si="58"/>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9"/>
        <v>1</v>
      </c>
      <c r="AK198" s="12">
        <f t="shared" si="63"/>
        <v>1</v>
      </c>
      <c r="AL198" s="12">
        <f t="shared" si="64"/>
        <v>1</v>
      </c>
      <c r="AM198" s="12">
        <f t="shared" si="65"/>
        <v>1</v>
      </c>
    </row>
    <row r="199" spans="1:39" ht="12" customHeight="1" x14ac:dyDescent="0.25">
      <c r="A199" s="5">
        <f t="shared" si="45"/>
        <v>0</v>
      </c>
      <c r="B199" s="5">
        <f t="shared" si="46"/>
        <v>0</v>
      </c>
      <c r="C199" s="14">
        <f t="shared" si="60"/>
        <v>-86</v>
      </c>
      <c r="F199" s="151" t="e">
        <f>VLOOKUP(C199,Blad1!$A:$F,6,0)</f>
        <v>#N/A</v>
      </c>
      <c r="G199" s="67" t="str">
        <f t="shared" si="47"/>
        <v/>
      </c>
      <c r="H199" s="4" t="str">
        <f>IF(G199="I",$K199,IF(G199="II",$K199-SUM(H$8:H198),IF(G199="III",$K199-SUM(H$8:H198),IF(G199="IV",$K199-SUM(H$8:H198),IF(G199="V",1-SUM(H$8:H198)," ")))))</f>
        <v xml:space="preserve"> </v>
      </c>
      <c r="I199" s="68" t="str">
        <f t="shared" si="48"/>
        <v/>
      </c>
      <c r="J199" s="43" t="str">
        <f>IF(I199="A",$K199,IF(I199="B",$K199-SUM(J$8:J198),IF(I199="C",$K199-SUM(J$8:J198),IF(I199="D",$K199-SUM(J$8:J198),IF(I199="E",1-SUM(J$8:J198)," ")))))</f>
        <v xml:space="preserve"> </v>
      </c>
      <c r="K199" s="1">
        <f>IF(C$4=0,0,(SUM(D$8:D199)/C$4))</f>
        <v>0</v>
      </c>
      <c r="L199" s="9" t="str">
        <f t="shared" si="49"/>
        <v xml:space="preserve"> </v>
      </c>
      <c r="M199" s="2" t="str">
        <f>IF(U199=2,K199,IF(W199=2,K199-SUM(M$8:M198),IF(X199=2,K199-SUM(M$8:M198),IF(X198=2,1-SUM(M$8:M198)," "))))</f>
        <v xml:space="preserve"> </v>
      </c>
      <c r="N199" s="1" t="str">
        <f t="shared" si="50"/>
        <v xml:space="preserve"> </v>
      </c>
      <c r="P199" s="3" t="str">
        <f>IF(O199="Plus",$K199,IF(O199="Basis",$K199-SUM(P$8:P198),IF(O199="Breedte",$K199-SUM(P$8:P198),IF(O198="Breedte",1-SUM(P$8:P198)," "))))</f>
        <v xml:space="preserve"> </v>
      </c>
      <c r="Q199" s="57" t="str">
        <f t="shared" si="51"/>
        <v/>
      </c>
      <c r="R199" s="180" t="e">
        <f t="shared" si="52"/>
        <v>#N/A</v>
      </c>
      <c r="S199" s="12">
        <f t="shared" si="61"/>
        <v>-86</v>
      </c>
      <c r="T199" s="18">
        <f t="shared" si="53"/>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4"/>
        <v>1</v>
      </c>
      <c r="Z199" s="12">
        <f t="shared" si="55"/>
        <v>1</v>
      </c>
      <c r="AA199" s="12">
        <f t="shared" si="56"/>
        <v>1</v>
      </c>
      <c r="AB199" s="12">
        <f t="shared" si="57"/>
        <v>1</v>
      </c>
      <c r="AD199" s="12">
        <f t="shared" si="62"/>
        <v>-86</v>
      </c>
      <c r="AE199" s="18">
        <f t="shared" si="58"/>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9"/>
        <v>1</v>
      </c>
      <c r="AK199" s="12">
        <f t="shared" si="63"/>
        <v>1</v>
      </c>
      <c r="AL199" s="12">
        <f t="shared" si="64"/>
        <v>1</v>
      </c>
      <c r="AM199" s="12">
        <f t="shared" si="65"/>
        <v>1</v>
      </c>
    </row>
    <row r="200" spans="1:39" ht="12" customHeight="1" x14ac:dyDescent="0.25">
      <c r="A200" s="5">
        <f t="shared" si="45"/>
        <v>0</v>
      </c>
      <c r="B200" s="5">
        <f t="shared" si="46"/>
        <v>0</v>
      </c>
      <c r="C200" s="14">
        <f t="shared" si="60"/>
        <v>-87</v>
      </c>
      <c r="F200" s="151" t="e">
        <f>VLOOKUP(C200,Blad1!$A:$F,6,0)</f>
        <v>#N/A</v>
      </c>
      <c r="G200" s="67" t="str">
        <f t="shared" si="47"/>
        <v/>
      </c>
      <c r="H200" s="4" t="str">
        <f>IF(G200="I",$K200,IF(G200="II",$K200-SUM(H$8:H199),IF(G200="III",$K200-SUM(H$8:H199),IF(G200="IV",$K200-SUM(H$8:H199),IF(G200="V",1-SUM(H$8:H199)," ")))))</f>
        <v xml:space="preserve"> </v>
      </c>
      <c r="I200" s="68" t="str">
        <f t="shared" si="48"/>
        <v/>
      </c>
      <c r="J200" s="43" t="str">
        <f>IF(I200="A",$K200,IF(I200="B",$K200-SUM(J$8:J199),IF(I200="C",$K200-SUM(J$8:J199),IF(I200="D",$K200-SUM(J$8:J199),IF(I200="E",1-SUM(J$8:J199)," ")))))</f>
        <v xml:space="preserve"> </v>
      </c>
      <c r="K200" s="1">
        <f>IF(C$4=0,0,(SUM(D$8:D200)/C$4))</f>
        <v>0</v>
      </c>
      <c r="L200" s="9" t="str">
        <f t="shared" si="49"/>
        <v xml:space="preserve"> </v>
      </c>
      <c r="M200" s="2" t="str">
        <f>IF(U200=2,K200,IF(W200=2,K200-SUM(M$8:M199),IF(X200=2,K200-SUM(M$8:M199),IF(X199=2,1-SUM(M$8:M199)," "))))</f>
        <v xml:space="preserve"> </v>
      </c>
      <c r="N200" s="1" t="str">
        <f t="shared" si="50"/>
        <v xml:space="preserve"> </v>
      </c>
      <c r="P200" s="3" t="str">
        <f>IF(O200="Plus",$K200,IF(O200="Basis",$K200-SUM(P$8:P199),IF(O200="Breedte",$K200-SUM(P$8:P199),IF(O199="Breedte",1-SUM(P$8:P199)," "))))</f>
        <v xml:space="preserve"> </v>
      </c>
      <c r="Q200" s="57" t="str">
        <f t="shared" si="51"/>
        <v/>
      </c>
      <c r="R200" s="180" t="e">
        <f t="shared" si="52"/>
        <v>#N/A</v>
      </c>
      <c r="S200" s="12">
        <f t="shared" si="61"/>
        <v>-87</v>
      </c>
      <c r="T200" s="18">
        <f t="shared" si="53"/>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si="54"/>
        <v>1</v>
      </c>
      <c r="Z200" s="12">
        <f t="shared" si="55"/>
        <v>1</v>
      </c>
      <c r="AA200" s="12">
        <f t="shared" si="56"/>
        <v>1</v>
      </c>
      <c r="AB200" s="12">
        <f t="shared" si="57"/>
        <v>1</v>
      </c>
      <c r="AD200" s="12">
        <f t="shared" si="62"/>
        <v>-87</v>
      </c>
      <c r="AE200" s="18">
        <f t="shared" si="58"/>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si="59"/>
        <v>1</v>
      </c>
      <c r="AK200" s="12">
        <f t="shared" si="63"/>
        <v>1</v>
      </c>
      <c r="AL200" s="12">
        <f t="shared" si="64"/>
        <v>1</v>
      </c>
      <c r="AM200" s="12">
        <f t="shared" si="65"/>
        <v>1</v>
      </c>
    </row>
    <row r="201" spans="1:39" ht="12" customHeight="1" x14ac:dyDescent="0.25">
      <c r="A201" s="5">
        <f t="shared" ref="A201:A250" si="66">IF(I201="A",25,IF(I201="B",25,IF(I201="C",25,IF(I201="D",15,IF(I201="E",10,0)))))</f>
        <v>0</v>
      </c>
      <c r="B201" s="5">
        <f t="shared" ref="B201:B250" si="67">IF(G201="I",20,IF(G201="II",20,IF(G201="III",20,IF(G201="IV",20,IF(G201="V",20,0)))))</f>
        <v>0</v>
      </c>
      <c r="C201" s="14">
        <f t="shared" si="60"/>
        <v>-88</v>
      </c>
      <c r="F201" s="151"/>
      <c r="G201" s="67" t="str">
        <f t="shared" ref="G201:G217" si="68">IF(C201=84,"I",IF(C201=77,"II",IF(C201=70,"III",IF(C201=62,"IV",IF(C201=0,"V","")))))</f>
        <v/>
      </c>
      <c r="H201" s="4" t="str">
        <f>IF(G201="I",$K201,IF(G201="II",$K201-SUM(H$8:H200),IF(G201="III",$K201-SUM(H$8:H200),IF(G201="IV",$K201-SUM(H$8:H200),IF(G201="V",1-SUM(H$8:H200)," ")))))</f>
        <v xml:space="preserve"> </v>
      </c>
      <c r="I201" s="68" t="str">
        <f t="shared" ref="I201:I216" si="69">IF(C201=79,"A",IF(C201=69,"B",IF(C201=60,"C",IF(C201=51,"D",IF(C201=0,"E","")))))</f>
        <v/>
      </c>
      <c r="J201" s="43" t="str">
        <f>IF(I201="A",$K201,IF(I201="B",$K201-SUM(J$8:J200),IF(I201="C",$K201-SUM(J$8:J200),IF(I201="D",$K201-SUM(J$8:J200),IF(I201="E",1-SUM(J$8:J200)," ")))))</f>
        <v xml:space="preserve"> </v>
      </c>
      <c r="K201" s="1">
        <f>IF(C$4=0,0,(SUM(D$8:D201)/C$4))</f>
        <v>0</v>
      </c>
      <c r="L201" s="9" t="str">
        <f t="shared" ref="L201:L242" si="70">IF(U201=2,"Plus",IF(W201=2,"Basis",IF(X201=2,"Breedte"," ")))</f>
        <v xml:space="preserve"> </v>
      </c>
      <c r="M201" s="2" t="str">
        <f>IF(U201=2,K201,IF(W201=2,K201-SUM(M$8:M200),IF(X201=2,K201-SUM(M$8:M200),IF(X200=2,1-SUM(M$8:M200)," "))))</f>
        <v xml:space="preserve"> </v>
      </c>
      <c r="N201" s="1" t="str">
        <f t="shared" ref="N201:N208" si="71">IF(OR(O201="Plus",O201="Basis",O201="Breedte"),K201," ")</f>
        <v xml:space="preserve"> </v>
      </c>
      <c r="P201" s="3" t="str">
        <f>IF(O201="Plus",$K201,IF(O201="Basis",$K201-SUM(P$8:P200),IF(O201="Breedte",$K201-SUM(P$8:P200),IF(O200="Breedte",1-SUM(P$8:P200)," "))))</f>
        <v xml:space="preserve"> </v>
      </c>
      <c r="Q201" s="57" t="str">
        <f t="shared" ref="Q201:Q264" si="72">IF(L200="plus",IF(E201=0,"",CONCATENATE(E201,", ")),IF(L200="basis",IF(E201=0,"",CONCATENATE(E201,", ")),CONCATENATE(Q200,IF(E201=0,"",CONCATENATE(E201,", ")))))</f>
        <v/>
      </c>
      <c r="R201" s="180"/>
      <c r="S201" s="12">
        <f t="shared" si="61"/>
        <v>-88</v>
      </c>
      <c r="T201" s="18">
        <f t="shared" ref="T201:T208" si="73">K201</f>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ref="Y201:Y208" si="74">IF(D201=0,1,ABS(K201-0.2))</f>
        <v>1</v>
      </c>
      <c r="Z201" s="12">
        <f t="shared" ref="Z201:Z208" si="75">IF(D201=0,1,ABS(K201-0.5))</f>
        <v>1</v>
      </c>
      <c r="AA201" s="12">
        <f t="shared" ref="AA201:AA208" si="76">IF(D201=0,1,ABS(K201-0.8))</f>
        <v>1</v>
      </c>
      <c r="AB201" s="12">
        <f t="shared" ref="AB201:AB208" si="77">IF(D201=0,1,ABS(K201-1))</f>
        <v>1</v>
      </c>
      <c r="AD201" s="12">
        <f t="shared" si="62"/>
        <v>-88</v>
      </c>
      <c r="AE201" s="18">
        <f t="shared" ref="AE201:AE215" si="78">K201</f>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ref="AJ201:AJ237" si="79">IF(AE201=0,1,ABS(AH201-0.25))</f>
        <v>1</v>
      </c>
      <c r="AK201" s="12">
        <f t="shared" si="63"/>
        <v>1</v>
      </c>
      <c r="AL201" s="12">
        <f t="shared" si="64"/>
        <v>1</v>
      </c>
      <c r="AM201" s="12">
        <f t="shared" si="65"/>
        <v>1</v>
      </c>
    </row>
    <row r="202" spans="1:39" ht="12" customHeight="1" x14ac:dyDescent="0.25">
      <c r="A202" s="5">
        <f t="shared" si="66"/>
        <v>0</v>
      </c>
      <c r="B202" s="5">
        <f t="shared" si="67"/>
        <v>0</v>
      </c>
      <c r="C202" s="14">
        <f t="shared" ref="C202:C237" si="80">C201-1</f>
        <v>-89</v>
      </c>
      <c r="G202" s="67" t="str">
        <f t="shared" si="68"/>
        <v/>
      </c>
      <c r="H202" s="4" t="str">
        <f>IF(G202="I",$K202,IF(G202="II",$K202-SUM(H$8:H201),IF(G202="III",$K202-SUM(H$8:H201),IF(G202="IV",$K202-SUM(H$8:H201),IF(G202="V",1-SUM(H$8:H201)," ")))))</f>
        <v xml:space="preserve"> </v>
      </c>
      <c r="I202" s="68" t="str">
        <f t="shared" si="69"/>
        <v/>
      </c>
      <c r="J202" s="43" t="str">
        <f>IF(I202="A",$K202,IF(I202="B",$K202-SUM(J$8:J201),IF(I202="C",$K202-SUM(J$8:J201),IF(I202="D",$K202-SUM(J$8:J201),IF(I202="E",1-SUM(J$8:J201)," ")))))</f>
        <v xml:space="preserve"> </v>
      </c>
      <c r="K202" s="1">
        <f>IF(C$4=0,0,(SUM(D$8:D202)/C$4))</f>
        <v>0</v>
      </c>
      <c r="L202" s="9" t="str">
        <f t="shared" si="70"/>
        <v xml:space="preserve"> </v>
      </c>
      <c r="M202" s="2" t="str">
        <f>IF(U202=2,K202,IF(W202=2,K202-SUM(M$8:M201),IF(X202=2,K202-SUM(M$8:M201),IF(X201=2,1-SUM(M$8:M201)," "))))</f>
        <v xml:space="preserve"> </v>
      </c>
      <c r="N202" s="1" t="str">
        <f t="shared" si="71"/>
        <v xml:space="preserve"> </v>
      </c>
      <c r="P202" s="3" t="str">
        <f>IF(O202="Plus",$K202,IF(O202="Basis",$K202-SUM(P$8:P201),IF(O202="Breedte",$K202-SUM(P$8:P201),IF(O201="Breedte",1-SUM(P$8:P201)," "))))</f>
        <v xml:space="preserve"> </v>
      </c>
      <c r="Q202" s="57" t="str">
        <f t="shared" si="72"/>
        <v/>
      </c>
      <c r="R202" s="180"/>
      <c r="S202" s="12">
        <f t="shared" ref="S202:S208" si="81">C202</f>
        <v>-89</v>
      </c>
      <c r="T202" s="18">
        <f t="shared" si="73"/>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4"/>
        <v>1</v>
      </c>
      <c r="Z202" s="12">
        <f t="shared" si="75"/>
        <v>1</v>
      </c>
      <c r="AA202" s="12">
        <f t="shared" si="76"/>
        <v>1</v>
      </c>
      <c r="AB202" s="12">
        <f t="shared" si="77"/>
        <v>1</v>
      </c>
      <c r="AD202" s="12">
        <f t="shared" ref="AD202:AD208" si="82">S202</f>
        <v>-89</v>
      </c>
      <c r="AE202" s="18">
        <f t="shared" si="78"/>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79"/>
        <v>1</v>
      </c>
      <c r="AK202" s="12">
        <f t="shared" ref="AK202:AK208" si="83">IF(T202=0,1,ABS(W202-0.5))</f>
        <v>1</v>
      </c>
      <c r="AL202" s="12">
        <f t="shared" ref="AL202:AL208" si="84">IF(T202=0,1,ABS(W202-0.75))</f>
        <v>1</v>
      </c>
      <c r="AM202" s="12">
        <f t="shared" ref="AM202:AM208" si="85">IF(T202=0,1,ABS(W202-0.9))</f>
        <v>1</v>
      </c>
    </row>
    <row r="203" spans="1:39" ht="12" customHeight="1" x14ac:dyDescent="0.25">
      <c r="A203" s="5">
        <f t="shared" si="66"/>
        <v>0</v>
      </c>
      <c r="B203" s="5">
        <f t="shared" si="67"/>
        <v>0</v>
      </c>
      <c r="C203" s="14">
        <f t="shared" si="80"/>
        <v>-90</v>
      </c>
      <c r="G203" s="67" t="str">
        <f t="shared" si="68"/>
        <v/>
      </c>
      <c r="H203" s="4" t="str">
        <f>IF(G203="I",$K203,IF(G203="II",$K203-SUM(H$8:H202),IF(G203="III",$K203-SUM(H$8:H202),IF(G203="IV",$K203-SUM(H$8:H202),IF(G203="V",1-SUM(H$8:H202)," ")))))</f>
        <v xml:space="preserve"> </v>
      </c>
      <c r="I203" s="68" t="str">
        <f t="shared" si="69"/>
        <v/>
      </c>
      <c r="J203" s="43" t="str">
        <f>IF(I203="A",$K203,IF(I203="B",$K203-SUM(J$8:J202),IF(I203="C",$K203-SUM(J$8:J202),IF(I203="D",$K203-SUM(J$8:J202),IF(I203="E",1-SUM(J$8:J202)," ")))))</f>
        <v xml:space="preserve"> </v>
      </c>
      <c r="K203" s="1">
        <f>IF(C$4=0,0,(SUM(D$8:D203)/C$4))</f>
        <v>0</v>
      </c>
      <c r="L203" s="9" t="str">
        <f t="shared" si="70"/>
        <v xml:space="preserve"> </v>
      </c>
      <c r="M203" s="2" t="str">
        <f>IF(U203=2,K203,IF(W203=2,K203-SUM(M$8:M202),IF(X203=2,K203-SUM(M$8:M202),IF(X202=2,1-SUM(M$8:M202)," "))))</f>
        <v xml:space="preserve"> </v>
      </c>
      <c r="N203" s="1" t="str">
        <f t="shared" si="71"/>
        <v xml:space="preserve"> </v>
      </c>
      <c r="P203" s="3" t="str">
        <f>IF(O203="Plus",$K203,IF(O203="Basis",$K203-SUM(P$8:P202),IF(O203="Breedte",$K203-SUM(P$8:P202),IF(O202="Breedte",1-SUM(P$8:P202)," "))))</f>
        <v xml:space="preserve"> </v>
      </c>
      <c r="Q203" s="57" t="str">
        <f t="shared" si="72"/>
        <v/>
      </c>
      <c r="R203" s="180"/>
      <c r="S203" s="12">
        <f t="shared" si="81"/>
        <v>-90</v>
      </c>
      <c r="T203" s="18">
        <f t="shared" si="73"/>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4"/>
        <v>1</v>
      </c>
      <c r="Z203" s="12">
        <f t="shared" si="75"/>
        <v>1</v>
      </c>
      <c r="AA203" s="12">
        <f t="shared" si="76"/>
        <v>1</v>
      </c>
      <c r="AB203" s="12">
        <f t="shared" si="77"/>
        <v>1</v>
      </c>
      <c r="AD203" s="12">
        <f t="shared" si="82"/>
        <v>-90</v>
      </c>
      <c r="AE203" s="18">
        <f t="shared" si="78"/>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79"/>
        <v>1</v>
      </c>
      <c r="AK203" s="12">
        <f t="shared" si="83"/>
        <v>1</v>
      </c>
      <c r="AL203" s="12">
        <f t="shared" si="84"/>
        <v>1</v>
      </c>
      <c r="AM203" s="12">
        <f t="shared" si="85"/>
        <v>1</v>
      </c>
    </row>
    <row r="204" spans="1:39" ht="12" customHeight="1" x14ac:dyDescent="0.25">
      <c r="A204" s="5">
        <f t="shared" si="66"/>
        <v>0</v>
      </c>
      <c r="B204" s="5">
        <f t="shared" si="67"/>
        <v>0</v>
      </c>
      <c r="C204" s="14">
        <f t="shared" si="80"/>
        <v>-91</v>
      </c>
      <c r="G204" s="67" t="str">
        <f t="shared" si="68"/>
        <v/>
      </c>
      <c r="H204" s="4" t="str">
        <f>IF(G204="I",$K204,IF(G204="II",$K204-SUM(H$8:H203),IF(G204="III",$K204-SUM(H$8:H203),IF(G204="IV",$K204-SUM(H$8:H203),IF(G204="V",1-SUM(H$8:H203)," ")))))</f>
        <v xml:space="preserve"> </v>
      </c>
      <c r="I204" s="68" t="str">
        <f t="shared" si="69"/>
        <v/>
      </c>
      <c r="J204" s="43" t="str">
        <f>IF(I204="A",$K204,IF(I204="B",$K204-SUM(J$8:J203),IF(I204="C",$K204-SUM(J$8:J203),IF(I204="D",$K204-SUM(J$8:J203),IF(I204="E",1-SUM(J$8:J203)," ")))))</f>
        <v xml:space="preserve"> </v>
      </c>
      <c r="K204" s="1">
        <f>IF(C$4=0,0,(SUM(D$8:D204)/C$4))</f>
        <v>0</v>
      </c>
      <c r="L204" s="9" t="str">
        <f t="shared" si="70"/>
        <v xml:space="preserve"> </v>
      </c>
      <c r="M204" s="2" t="str">
        <f>IF(U204=2,K204,IF(W204=2,K204-SUM(M$8:M203),IF(X204=2,K204-SUM(M$8:M203),IF(X203=2,1-SUM(M$8:M203)," "))))</f>
        <v xml:space="preserve"> </v>
      </c>
      <c r="N204" s="1" t="str">
        <f t="shared" si="71"/>
        <v xml:space="preserve"> </v>
      </c>
      <c r="P204" s="3" t="str">
        <f>IF(O204="Plus",$K204,IF(O204="Basis",$K204-SUM(P$8:P203),IF(O204="Breedte",$K204-SUM(P$8:P203),IF(O203="Breedte",1-SUM(P$8:P203)," "))))</f>
        <v xml:space="preserve"> </v>
      </c>
      <c r="Q204" s="57" t="str">
        <f t="shared" si="72"/>
        <v/>
      </c>
      <c r="R204" s="180"/>
      <c r="S204" s="12">
        <f t="shared" si="81"/>
        <v>-91</v>
      </c>
      <c r="T204" s="18">
        <f t="shared" si="73"/>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4"/>
        <v>1</v>
      </c>
      <c r="Z204" s="12">
        <f t="shared" si="75"/>
        <v>1</v>
      </c>
      <c r="AA204" s="12">
        <f t="shared" si="76"/>
        <v>1</v>
      </c>
      <c r="AB204" s="12">
        <f t="shared" si="77"/>
        <v>1</v>
      </c>
      <c r="AD204" s="12">
        <f t="shared" si="82"/>
        <v>-91</v>
      </c>
      <c r="AE204" s="18">
        <f t="shared" si="78"/>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79"/>
        <v>1</v>
      </c>
      <c r="AK204" s="12">
        <f t="shared" si="83"/>
        <v>1</v>
      </c>
      <c r="AL204" s="12">
        <f t="shared" si="84"/>
        <v>1</v>
      </c>
      <c r="AM204" s="12">
        <f t="shared" si="85"/>
        <v>1</v>
      </c>
    </row>
    <row r="205" spans="1:39" ht="12" customHeight="1" x14ac:dyDescent="0.25">
      <c r="A205" s="5">
        <f t="shared" si="66"/>
        <v>0</v>
      </c>
      <c r="B205" s="5">
        <f t="shared" si="67"/>
        <v>0</v>
      </c>
      <c r="C205" s="14">
        <f t="shared" si="80"/>
        <v>-92</v>
      </c>
      <c r="G205" s="67" t="str">
        <f t="shared" si="68"/>
        <v/>
      </c>
      <c r="H205" s="4" t="str">
        <f>IF(G205="I",$K205,IF(G205="II",$K205-SUM(H$8:H204),IF(G205="III",$K205-SUM(H$8:H204),IF(G205="IV",$K205-SUM(H$8:H204),IF(G205="V",1-SUM(H$8:H204)," ")))))</f>
        <v xml:space="preserve"> </v>
      </c>
      <c r="I205" s="68" t="str">
        <f t="shared" si="69"/>
        <v/>
      </c>
      <c r="J205" s="43" t="str">
        <f>IF(I205="A",$K205,IF(I205="B",$K205-SUM(J$8:J204),IF(I205="C",$K205-SUM(J$8:J204),IF(I205="D",$K205-SUM(J$8:J204),IF(I205="E",1-SUM(J$8:J204)," ")))))</f>
        <v xml:space="preserve"> </v>
      </c>
      <c r="K205" s="1">
        <f>IF(C$4=0,0,(SUM(D$8:D205)/C$4))</f>
        <v>0</v>
      </c>
      <c r="L205" s="9" t="str">
        <f t="shared" si="70"/>
        <v xml:space="preserve"> </v>
      </c>
      <c r="M205" s="2" t="str">
        <f>IF(U205=2,K205,IF(W205=2,K205-SUM(M$8:M204),IF(X205=2,K205-SUM(M$8:M204),IF(X204=2,1-SUM(M$8:M204)," "))))</f>
        <v xml:space="preserve"> </v>
      </c>
      <c r="N205" s="1" t="str">
        <f t="shared" si="71"/>
        <v xml:space="preserve"> </v>
      </c>
      <c r="P205" s="3" t="str">
        <f>IF(O205="Plus",$K205,IF(O205="Basis",$K205-SUM(P$8:P204),IF(O205="Breedte",$K205-SUM(P$8:P204),IF(O204="Breedte",1-SUM(P$8:P204)," "))))</f>
        <v xml:space="preserve"> </v>
      </c>
      <c r="Q205" s="57" t="str">
        <f t="shared" si="72"/>
        <v/>
      </c>
      <c r="R205" s="180"/>
      <c r="S205" s="12">
        <f t="shared" si="81"/>
        <v>-92</v>
      </c>
      <c r="T205" s="18">
        <f t="shared" si="73"/>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4"/>
        <v>1</v>
      </c>
      <c r="Z205" s="12">
        <f t="shared" si="75"/>
        <v>1</v>
      </c>
      <c r="AA205" s="12">
        <f t="shared" si="76"/>
        <v>1</v>
      </c>
      <c r="AB205" s="12">
        <f t="shared" si="77"/>
        <v>1</v>
      </c>
      <c r="AD205" s="12">
        <f t="shared" si="82"/>
        <v>-92</v>
      </c>
      <c r="AE205" s="18">
        <f t="shared" si="78"/>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79"/>
        <v>1</v>
      </c>
      <c r="AK205" s="12">
        <f t="shared" si="83"/>
        <v>1</v>
      </c>
      <c r="AL205" s="12">
        <f t="shared" si="84"/>
        <v>1</v>
      </c>
      <c r="AM205" s="12">
        <f t="shared" si="85"/>
        <v>1</v>
      </c>
    </row>
    <row r="206" spans="1:39" ht="12" customHeight="1" x14ac:dyDescent="0.25">
      <c r="A206" s="5">
        <f t="shared" si="66"/>
        <v>0</v>
      </c>
      <c r="B206" s="5">
        <f t="shared" si="67"/>
        <v>0</v>
      </c>
      <c r="C206" s="14">
        <f t="shared" si="80"/>
        <v>-93</v>
      </c>
      <c r="G206" s="67" t="str">
        <f t="shared" si="68"/>
        <v/>
      </c>
      <c r="H206" s="4" t="str">
        <f>IF(G206="I",$K206,IF(G206="II",$K206-SUM(H$8:H205),IF(G206="III",$K206-SUM(H$8:H205),IF(G206="IV",$K206-SUM(H$8:H205),IF(G206="V",1-SUM(H$8:H205)," ")))))</f>
        <v xml:space="preserve"> </v>
      </c>
      <c r="I206" s="68" t="str">
        <f t="shared" si="69"/>
        <v/>
      </c>
      <c r="J206" s="43" t="str">
        <f>IF(I206="A",$K206,IF(I206="B",$K206-SUM(J$8:J205),IF(I206="C",$K206-SUM(J$8:J205),IF(I206="D",$K206-SUM(J$8:J205),IF(I206="E",1-SUM(J$8:J205)," ")))))</f>
        <v xml:space="preserve"> </v>
      </c>
      <c r="K206" s="1">
        <f>IF(C$4=0,0,(SUM(D$8:D206)/C$4))</f>
        <v>0</v>
      </c>
      <c r="L206" s="9" t="str">
        <f t="shared" si="70"/>
        <v xml:space="preserve"> </v>
      </c>
      <c r="M206" s="2" t="str">
        <f>IF(U206=2,K206,IF(W206=2,K206-SUM(M$8:M205),IF(X206=2,K206-SUM(M$8:M205),IF(X205=2,1-SUM(M$8:M205)," "))))</f>
        <v xml:space="preserve"> </v>
      </c>
      <c r="N206" s="1" t="str">
        <f t="shared" si="71"/>
        <v xml:space="preserve"> </v>
      </c>
      <c r="P206" s="3" t="str">
        <f>IF(O206="Plus",$K206,IF(O206="Basis",$K206-SUM(P$8:P205),IF(O206="Breedte",$K206-SUM(P$8:P205),IF(O205="Breedte",1-SUM(P$8:P205)," "))))</f>
        <v xml:space="preserve"> </v>
      </c>
      <c r="Q206" s="57" t="str">
        <f t="shared" si="72"/>
        <v/>
      </c>
      <c r="R206" s="180"/>
      <c r="S206" s="12">
        <f t="shared" si="81"/>
        <v>-93</v>
      </c>
      <c r="T206" s="18">
        <f t="shared" si="73"/>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4"/>
        <v>1</v>
      </c>
      <c r="Z206" s="12">
        <f t="shared" si="75"/>
        <v>1</v>
      </c>
      <c r="AA206" s="12">
        <f t="shared" si="76"/>
        <v>1</v>
      </c>
      <c r="AB206" s="12">
        <f t="shared" si="77"/>
        <v>1</v>
      </c>
      <c r="AD206" s="12">
        <f t="shared" si="82"/>
        <v>-93</v>
      </c>
      <c r="AE206" s="18">
        <f t="shared" si="78"/>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79"/>
        <v>1</v>
      </c>
      <c r="AK206" s="12">
        <f t="shared" si="83"/>
        <v>1</v>
      </c>
      <c r="AL206" s="12">
        <f t="shared" si="84"/>
        <v>1</v>
      </c>
      <c r="AM206" s="12">
        <f t="shared" si="85"/>
        <v>1</v>
      </c>
    </row>
    <row r="207" spans="1:39" ht="12" customHeight="1" x14ac:dyDescent="0.25">
      <c r="A207" s="5">
        <f t="shared" si="66"/>
        <v>0</v>
      </c>
      <c r="B207" s="5">
        <f t="shared" si="67"/>
        <v>0</v>
      </c>
      <c r="C207" s="14">
        <f t="shared" si="80"/>
        <v>-94</v>
      </c>
      <c r="G207" s="67" t="str">
        <f t="shared" si="68"/>
        <v/>
      </c>
      <c r="H207" s="4" t="str">
        <f>IF(G207="I",$K207,IF(G207="II",$K207-SUM(H$8:H206),IF(G207="III",$K207-SUM(H$8:H206),IF(G207="IV",$K207-SUM(H$8:H206),IF(G207="V",1-SUM(H$8:H206)," ")))))</f>
        <v xml:space="preserve"> </v>
      </c>
      <c r="I207" s="68" t="str">
        <f t="shared" si="69"/>
        <v/>
      </c>
      <c r="J207" s="43" t="str">
        <f>IF(I207="A",$K207,IF(I207="B",$K207-SUM(J$8:J206),IF(I207="C",$K207-SUM(J$8:J206),IF(I207="D",$K207-SUM(J$8:J206),IF(I207="E",1-SUM(J$8:J206)," ")))))</f>
        <v xml:space="preserve"> </v>
      </c>
      <c r="K207" s="1">
        <f>IF(C$4=0,0,(SUM(D$8:D207)/C$4))</f>
        <v>0</v>
      </c>
      <c r="L207" s="9" t="str">
        <f t="shared" si="70"/>
        <v xml:space="preserve"> </v>
      </c>
      <c r="M207" s="2" t="str">
        <f>IF(U207=2,K207,IF(W207=2,K207-SUM(M$8:M206),IF(X207=2,K207-SUM(M$8:M206),IF(X206=2,1-SUM(M$8:M206)," "))))</f>
        <v xml:space="preserve"> </v>
      </c>
      <c r="N207" s="1" t="str">
        <f t="shared" si="71"/>
        <v xml:space="preserve"> </v>
      </c>
      <c r="P207" s="3" t="str">
        <f>IF(O207="Plus",$K207,IF(O207="Basis",$K207-SUM(P$8:P206),IF(O207="Breedte",$K207-SUM(P$8:P206),IF(O206="Breedte",1-SUM(P$8:P206)," "))))</f>
        <v xml:space="preserve"> </v>
      </c>
      <c r="Q207" s="57" t="str">
        <f t="shared" si="72"/>
        <v/>
      </c>
      <c r="R207" s="180"/>
      <c r="S207" s="12">
        <f t="shared" si="81"/>
        <v>-94</v>
      </c>
      <c r="T207" s="18">
        <f t="shared" si="73"/>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4"/>
        <v>1</v>
      </c>
      <c r="Z207" s="12">
        <f t="shared" si="75"/>
        <v>1</v>
      </c>
      <c r="AA207" s="12">
        <f t="shared" si="76"/>
        <v>1</v>
      </c>
      <c r="AB207" s="12">
        <f t="shared" si="77"/>
        <v>1</v>
      </c>
      <c r="AD207" s="12">
        <f t="shared" si="82"/>
        <v>-94</v>
      </c>
      <c r="AE207" s="18">
        <f t="shared" si="78"/>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79"/>
        <v>1</v>
      </c>
      <c r="AK207" s="12">
        <f t="shared" si="83"/>
        <v>1</v>
      </c>
      <c r="AL207" s="12">
        <f t="shared" si="84"/>
        <v>1</v>
      </c>
      <c r="AM207" s="12">
        <f t="shared" si="85"/>
        <v>1</v>
      </c>
    </row>
    <row r="208" spans="1:39" ht="12" customHeight="1" x14ac:dyDescent="0.25">
      <c r="A208" s="5">
        <f t="shared" si="66"/>
        <v>0</v>
      </c>
      <c r="B208" s="5">
        <f t="shared" si="67"/>
        <v>0</v>
      </c>
      <c r="C208" s="14">
        <f t="shared" si="80"/>
        <v>-95</v>
      </c>
      <c r="G208" s="67" t="str">
        <f t="shared" si="68"/>
        <v/>
      </c>
      <c r="H208" s="4" t="str">
        <f>IF(G208="I",$K208,IF(G208="II",$K208-SUM(H$8:H207),IF(G208="III",$K208-SUM(H$8:H207),IF(G208="IV",$K208-SUM(H$8:H207),IF(G208="V",1-SUM(H$8:H207)," ")))))</f>
        <v xml:space="preserve"> </v>
      </c>
      <c r="I208" s="68" t="str">
        <f t="shared" si="69"/>
        <v/>
      </c>
      <c r="J208" s="43" t="str">
        <f>IF(I208="A",$K208,IF(I208="B",$K208-SUM(J$8:J207),IF(I208="C",$K208-SUM(J$8:J207),IF(I208="D",$K208-SUM(J$8:J207),IF(I208="E",1-SUM(J$8:J207)," ")))))</f>
        <v xml:space="preserve"> </v>
      </c>
      <c r="K208" s="1">
        <f>IF(C$4=0,0,(SUM(D$8:D208)/C$4))</f>
        <v>0</v>
      </c>
      <c r="L208" s="9" t="str">
        <f t="shared" si="70"/>
        <v xml:space="preserve"> </v>
      </c>
      <c r="M208" s="2" t="str">
        <f>IF(U208=2,K208,IF(W208=2,K208-SUM(M$8:M207),IF(X208=2,K208-SUM(M$8:M207),IF(X207=2,1-SUM(M$8:M207)," "))))</f>
        <v xml:space="preserve"> </v>
      </c>
      <c r="N208" s="1" t="str">
        <f t="shared" si="71"/>
        <v xml:space="preserve"> </v>
      </c>
      <c r="P208" s="3" t="str">
        <f>IF(O208="Plus",$K208,IF(O208="Basis",$K208-SUM(P$8:P207),IF(O208="Breedte",$K208-SUM(P$8:P207),IF(O207="Breedte",1-SUM(P$8:P207)," "))))</f>
        <v xml:space="preserve"> </v>
      </c>
      <c r="Q208" s="57" t="str">
        <f t="shared" si="72"/>
        <v/>
      </c>
      <c r="R208" s="180"/>
      <c r="S208" s="12">
        <f t="shared" si="81"/>
        <v>-95</v>
      </c>
      <c r="T208" s="18">
        <f t="shared" si="73"/>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4"/>
        <v>1</v>
      </c>
      <c r="Z208" s="12">
        <f t="shared" si="75"/>
        <v>1</v>
      </c>
      <c r="AA208" s="12">
        <f t="shared" si="76"/>
        <v>1</v>
      </c>
      <c r="AB208" s="12">
        <f t="shared" si="77"/>
        <v>1</v>
      </c>
      <c r="AD208" s="12">
        <f t="shared" si="82"/>
        <v>-95</v>
      </c>
      <c r="AE208" s="18">
        <f t="shared" si="78"/>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79"/>
        <v>1</v>
      </c>
      <c r="AK208" s="12">
        <f t="shared" si="83"/>
        <v>1</v>
      </c>
      <c r="AL208" s="12">
        <f t="shared" si="84"/>
        <v>1</v>
      </c>
      <c r="AM208" s="12">
        <f t="shared" si="85"/>
        <v>1</v>
      </c>
    </row>
    <row r="209" spans="1:36" ht="12" customHeight="1" x14ac:dyDescent="0.15">
      <c r="A209" s="5">
        <f t="shared" si="66"/>
        <v>0</v>
      </c>
      <c r="B209" s="5">
        <f t="shared" si="67"/>
        <v>0</v>
      </c>
      <c r="C209" s="14">
        <f t="shared" si="80"/>
        <v>-96</v>
      </c>
      <c r="G209" s="67" t="str">
        <f t="shared" si="68"/>
        <v/>
      </c>
      <c r="H209" s="4" t="str">
        <f>IF(G209="I",$K209,IF(G209="II",$K209-SUM(H$8:H208),IF(G209="III",$K209-SUM(H$8:H208),IF(G209="IV",$K209-SUM(H$8:H208),IF(G209="V",1-SUM(H$8:H208)," ")))))</f>
        <v xml:space="preserve"> </v>
      </c>
      <c r="I209" s="68" t="str">
        <f t="shared" si="69"/>
        <v/>
      </c>
      <c r="J209" s="43" t="str">
        <f>IF(I209="A",$K209,IF(I209="B",$K209-SUM(J$8:J208),IF(I209="C",$K209-SUM(J$8:J208),IF(I209="D",$K209-SUM(J$8:J208),IF(I209="E",1-SUM(J$8:J208)," ")))))</f>
        <v xml:space="preserve"> </v>
      </c>
      <c r="L209" s="9" t="str">
        <f t="shared" si="70"/>
        <v xml:space="preserve"> </v>
      </c>
      <c r="P209" s="3" t="str">
        <f>IF(O209="Plus",$K209,IF(O209="Basis",$K209-SUM(P$8:P208),IF(O209="Breedte",$K209-SUM(P$8:P208),IF(O208="Breedte",1-SUM(P$8:P208)," "))))</f>
        <v xml:space="preserve"> </v>
      </c>
      <c r="Q209" s="57" t="str">
        <f t="shared" si="72"/>
        <v/>
      </c>
      <c r="R209" s="57"/>
      <c r="AE209" s="18">
        <f t="shared" si="78"/>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79"/>
        <v>1</v>
      </c>
    </row>
    <row r="210" spans="1:36" ht="12" customHeight="1" x14ac:dyDescent="0.15">
      <c r="A210" s="5">
        <f t="shared" si="66"/>
        <v>0</v>
      </c>
      <c r="B210" s="5">
        <f t="shared" si="67"/>
        <v>0</v>
      </c>
      <c r="C210" s="14">
        <f t="shared" si="80"/>
        <v>-97</v>
      </c>
      <c r="G210" s="67" t="str">
        <f t="shared" si="68"/>
        <v/>
      </c>
      <c r="H210" s="4" t="str">
        <f>IF(G210="I",$K210,IF(G210="II",$K210-SUM(H$8:H209),IF(G210="III",$K210-SUM(H$8:H209),IF(G210="IV",$K210-SUM(H$8:H209),IF(G210="V",1-SUM(H$8:H209)," ")))))</f>
        <v xml:space="preserve"> </v>
      </c>
      <c r="I210" s="68" t="str">
        <f t="shared" si="69"/>
        <v/>
      </c>
      <c r="J210" s="43" t="str">
        <f>IF(I210="A",$K210,IF(I210="B",$K210-SUM(J$8:J209),IF(I210="C",$K210-SUM(J$8:J209),IF(I210="D",$K210-SUM(J$8:J209),IF(I210="E",1-SUM(J$8:J209)," ")))))</f>
        <v xml:space="preserve"> </v>
      </c>
      <c r="L210" s="9" t="str">
        <f t="shared" si="70"/>
        <v xml:space="preserve"> </v>
      </c>
      <c r="P210" s="3" t="str">
        <f>IF(O210="Plus",$K210,IF(O210="Basis",$K210-SUM(P$8:P209),IF(O210="Breedte",$K210-SUM(P$8:P209),IF(O209="Breedte",1-SUM(P$8:P209)," "))))</f>
        <v xml:space="preserve"> </v>
      </c>
      <c r="Q210" s="57" t="str">
        <f t="shared" si="72"/>
        <v/>
      </c>
      <c r="R210" s="57"/>
      <c r="AE210" s="18">
        <f t="shared" si="78"/>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79"/>
        <v>1</v>
      </c>
    </row>
    <row r="211" spans="1:36" ht="12" customHeight="1" x14ac:dyDescent="0.15">
      <c r="A211" s="5">
        <f t="shared" si="66"/>
        <v>0</v>
      </c>
      <c r="B211" s="5">
        <f t="shared" si="67"/>
        <v>0</v>
      </c>
      <c r="C211" s="14">
        <f t="shared" si="80"/>
        <v>-98</v>
      </c>
      <c r="G211" s="67" t="str">
        <f t="shared" si="68"/>
        <v/>
      </c>
      <c r="H211" s="4" t="str">
        <f>IF(G211="I",$K211,IF(G211="II",$K211-SUM(H$8:H210),IF(G211="III",$K211-SUM(H$8:H210),IF(G211="IV",$K211-SUM(H$8:H210),IF(G211="V",1-SUM(H$8:H210)," ")))))</f>
        <v xml:space="preserve"> </v>
      </c>
      <c r="I211" s="68" t="str">
        <f t="shared" si="69"/>
        <v/>
      </c>
      <c r="J211" s="43" t="str">
        <f>IF(I211="A",$K211,IF(I211="B",$K211-SUM(J$8:J210),IF(I211="C",$K211-SUM(J$8:J210),IF(I211="D",$K211-SUM(J$8:J210),IF(I211="E",1-SUM(J$8:J210)," ")))))</f>
        <v xml:space="preserve"> </v>
      </c>
      <c r="L211" s="9" t="str">
        <f t="shared" si="70"/>
        <v xml:space="preserve"> </v>
      </c>
      <c r="P211" s="3" t="str">
        <f>IF(O211="Plus",$K211,IF(O211="Basis",$K211-SUM(P$8:P210),IF(O211="Breedte",$K211-SUM(P$8:P210),IF(O210="Breedte",1-SUM(P$8:P210)," "))))</f>
        <v xml:space="preserve"> </v>
      </c>
      <c r="Q211" s="57" t="str">
        <f t="shared" si="72"/>
        <v/>
      </c>
      <c r="R211" s="57"/>
      <c r="AE211" s="18">
        <f t="shared" si="78"/>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79"/>
        <v>1</v>
      </c>
    </row>
    <row r="212" spans="1:36" ht="12" customHeight="1" x14ac:dyDescent="0.15">
      <c r="A212" s="5">
        <f t="shared" si="66"/>
        <v>0</v>
      </c>
      <c r="B212" s="5">
        <f t="shared" si="67"/>
        <v>0</v>
      </c>
      <c r="C212" s="14">
        <f t="shared" si="80"/>
        <v>-99</v>
      </c>
      <c r="G212" s="67" t="str">
        <f t="shared" si="68"/>
        <v/>
      </c>
      <c r="H212" s="4" t="str">
        <f>IF(G212="I",$K212,IF(G212="II",$K212-SUM(H$8:H211),IF(G212="III",$K212-SUM(H$8:H211),IF(G212="IV",$K212-SUM(H$8:H211),IF(G212="V",1-SUM(H$8:H211)," ")))))</f>
        <v xml:space="preserve"> </v>
      </c>
      <c r="I212" s="68" t="str">
        <f t="shared" si="69"/>
        <v/>
      </c>
      <c r="J212" s="43" t="str">
        <f>IF(I212="A",$K212,IF(I212="B",$K212-SUM(J$8:J211),IF(I212="C",$K212-SUM(J$8:J211),IF(I212="D",$K212-SUM(J$8:J211),IF(I212="E",1-SUM(J$8:J211)," ")))))</f>
        <v xml:space="preserve"> </v>
      </c>
      <c r="L212" s="9" t="str">
        <f t="shared" si="70"/>
        <v xml:space="preserve"> </v>
      </c>
      <c r="P212" s="3" t="str">
        <f>IF(O212="Plus",$K212,IF(O212="Basis",$K212-SUM(P$8:P211),IF(O212="Breedte",$K212-SUM(P$8:P211),IF(O211="Breedte",1-SUM(P$8:P211)," "))))</f>
        <v xml:space="preserve"> </v>
      </c>
      <c r="Q212" s="57" t="str">
        <f t="shared" si="72"/>
        <v/>
      </c>
      <c r="R212" s="57"/>
      <c r="AE212" s="18">
        <f t="shared" si="78"/>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79"/>
        <v>1</v>
      </c>
    </row>
    <row r="213" spans="1:36" ht="12" customHeight="1" x14ac:dyDescent="0.15">
      <c r="A213" s="5">
        <f t="shared" si="66"/>
        <v>0</v>
      </c>
      <c r="B213" s="5">
        <f t="shared" si="67"/>
        <v>0</v>
      </c>
      <c r="C213" s="14">
        <f t="shared" si="80"/>
        <v>-100</v>
      </c>
      <c r="G213" s="67" t="str">
        <f t="shared" si="68"/>
        <v/>
      </c>
      <c r="H213" s="4" t="str">
        <f>IF(G213="I",$K213,IF(G213="II",$K213-SUM(H$8:H212),IF(G213="III",$K213-SUM(H$8:H212),IF(G213="IV",$K213-SUM(H$8:H212),IF(G213="V",1-SUM(H$8:H212)," ")))))</f>
        <v xml:space="preserve"> </v>
      </c>
      <c r="I213" s="68" t="str">
        <f t="shared" si="69"/>
        <v/>
      </c>
      <c r="J213" s="43" t="str">
        <f>IF(I213="A",$K213,IF(I213="B",$K213-SUM(J$8:J212),IF(I213="C",$K213-SUM(J$8:J212),IF(I213="D",$K213-SUM(J$8:J212),IF(I213="E",1-SUM(J$8:J212)," ")))))</f>
        <v xml:space="preserve"> </v>
      </c>
      <c r="L213" s="9" t="str">
        <f t="shared" si="70"/>
        <v xml:space="preserve"> </v>
      </c>
      <c r="P213" s="3" t="str">
        <f>IF(O213="Plus",$K213,IF(O213="Basis",$K213-SUM(P$8:P212),IF(O213="Breedte",$K213-SUM(P$8:P212),IF(O212="Breedte",1-SUM(P$8:P212)," "))))</f>
        <v xml:space="preserve"> </v>
      </c>
      <c r="Q213" s="57" t="str">
        <f t="shared" si="72"/>
        <v/>
      </c>
      <c r="R213" s="57"/>
      <c r="AE213" s="18">
        <f t="shared" si="78"/>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79"/>
        <v>1</v>
      </c>
    </row>
    <row r="214" spans="1:36" ht="12" customHeight="1" x14ac:dyDescent="0.15">
      <c r="A214" s="5">
        <f t="shared" si="66"/>
        <v>0</v>
      </c>
      <c r="B214" s="5">
        <f t="shared" si="67"/>
        <v>0</v>
      </c>
      <c r="C214" s="14">
        <f t="shared" si="80"/>
        <v>-101</v>
      </c>
      <c r="G214" s="67" t="str">
        <f t="shared" si="68"/>
        <v/>
      </c>
      <c r="H214" s="4" t="str">
        <f>IF(G214="I",$K214,IF(G214="II",$K214-SUM(H$8:H213),IF(G214="III",$K214-SUM(H$8:H213),IF(G214="IV",$K214-SUM(H$8:H213),IF(G214="V",1-SUM(H$8:H213)," ")))))</f>
        <v xml:space="preserve"> </v>
      </c>
      <c r="I214" s="68" t="str">
        <f t="shared" si="69"/>
        <v/>
      </c>
      <c r="J214" s="43" t="str">
        <f>IF(I214="A",$K214,IF(I214="B",$K214-SUM(J$8:J213),IF(I214="C",$K214-SUM(J$8:J213),IF(I214="D",$K214-SUM(J$8:J213),IF(I214="E",1-SUM(J$8:J213)," ")))))</f>
        <v xml:space="preserve"> </v>
      </c>
      <c r="L214" s="9" t="str">
        <f t="shared" si="70"/>
        <v xml:space="preserve"> </v>
      </c>
      <c r="P214" s="3" t="str">
        <f>IF(O214="Plus",$K214,IF(O214="Basis",$K214-SUM(P$8:P213),IF(O214="Breedte",$K214-SUM(P$8:P213),IF(O213="Breedte",1-SUM(P$8:P213)," "))))</f>
        <v xml:space="preserve"> </v>
      </c>
      <c r="Q214" s="57" t="str">
        <f t="shared" si="72"/>
        <v/>
      </c>
      <c r="R214" s="57"/>
      <c r="AE214" s="18">
        <f t="shared" si="78"/>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79"/>
        <v>1</v>
      </c>
    </row>
    <row r="215" spans="1:36" ht="12" customHeight="1" x14ac:dyDescent="0.15">
      <c r="A215" s="5">
        <f t="shared" si="66"/>
        <v>0</v>
      </c>
      <c r="B215" s="5">
        <f t="shared" si="67"/>
        <v>0</v>
      </c>
      <c r="C215" s="14">
        <f t="shared" si="80"/>
        <v>-102</v>
      </c>
      <c r="G215" s="67" t="str">
        <f t="shared" si="68"/>
        <v/>
      </c>
      <c r="H215" s="4" t="str">
        <f>IF(G215="I",$K215,IF(G215="II",$K215-SUM(H$8:H214),IF(G215="III",$K215-SUM(H$8:H214),IF(G215="IV",$K215-SUM(H$8:H214),IF(G215="V",1-SUM(H$8:H214)," ")))))</f>
        <v xml:space="preserve"> </v>
      </c>
      <c r="I215" s="68" t="str">
        <f t="shared" si="69"/>
        <v/>
      </c>
      <c r="J215" s="43" t="str">
        <f>IF(I215="A",$K215,IF(I215="B",$K215-SUM(J$8:J214),IF(I215="C",$K215-SUM(J$8:J214),IF(I215="D",$K215-SUM(J$8:J214),IF(I215="E",1-SUM(J$8:J214)," ")))))</f>
        <v xml:space="preserve"> </v>
      </c>
      <c r="L215" s="9" t="str">
        <f t="shared" si="70"/>
        <v xml:space="preserve"> </v>
      </c>
      <c r="P215" s="3" t="str">
        <f>IF(O215="Plus",$K215,IF(O215="Basis",$K215-SUM(P$8:P214),IF(O215="Breedte",$K215-SUM(P$8:P214),IF(O214="Breedte",1-SUM(P$8:P214)," "))))</f>
        <v xml:space="preserve"> </v>
      </c>
      <c r="Q215" s="57" t="str">
        <f t="shared" si="72"/>
        <v/>
      </c>
      <c r="R215" s="57"/>
      <c r="AE215" s="18">
        <f t="shared" si="78"/>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79"/>
        <v>1</v>
      </c>
    </row>
    <row r="216" spans="1:36" ht="12" customHeight="1" x14ac:dyDescent="0.15">
      <c r="A216" s="5">
        <f t="shared" si="66"/>
        <v>0</v>
      </c>
      <c r="B216" s="5">
        <f t="shared" si="67"/>
        <v>0</v>
      </c>
      <c r="C216" s="14">
        <f t="shared" si="80"/>
        <v>-103</v>
      </c>
      <c r="G216" s="67" t="str">
        <f t="shared" si="68"/>
        <v/>
      </c>
      <c r="H216" s="4" t="str">
        <f>IF(G216="I",$K216,IF(G216="II",$K216-SUM(H$8:H215),IF(G216="III",$K216-SUM(H$8:H215),IF(G216="IV",$K216-SUM(H$8:H215),IF(G216="V",1-SUM(H$8:H215)," ")))))</f>
        <v xml:space="preserve"> </v>
      </c>
      <c r="I216" s="68" t="str">
        <f t="shared" si="69"/>
        <v/>
      </c>
      <c r="J216" s="43" t="str">
        <f>IF(I216="A",$K216,IF(I216="B",$K216-SUM(J$8:J215),IF(I216="C",$K216-SUM(J$8:J215),IF(I216="D",$K216-SUM(J$8:J215),IF(I216="E",1-SUM(J$8:J215)," ")))))</f>
        <v xml:space="preserve"> </v>
      </c>
      <c r="L216" s="9" t="str">
        <f t="shared" si="70"/>
        <v xml:space="preserve"> </v>
      </c>
      <c r="P216" s="3" t="str">
        <f>IF(O216="Plus",$K216,IF(O216="Basis",$K216-SUM(P$8:P215),IF(O216="Breedte",$K216-SUM(P$8:P215),IF(O215="Breedte",1-SUM(P$8:P215)," "))))</f>
        <v xml:space="preserve"> </v>
      </c>
      <c r="Q216" s="57" t="str">
        <f t="shared" si="72"/>
        <v/>
      </c>
      <c r="R216" s="57"/>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79"/>
        <v>1</v>
      </c>
    </row>
    <row r="217" spans="1:36" ht="12" customHeight="1" x14ac:dyDescent="0.15">
      <c r="A217" s="5">
        <f t="shared" si="66"/>
        <v>0</v>
      </c>
      <c r="B217" s="5">
        <f t="shared" si="67"/>
        <v>0</v>
      </c>
      <c r="C217" s="14">
        <f t="shared" si="80"/>
        <v>-104</v>
      </c>
      <c r="G217" s="67" t="str">
        <f t="shared" si="68"/>
        <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70"/>
        <v xml:space="preserve"> </v>
      </c>
      <c r="P217" s="3" t="str">
        <f>IF(O217="Plus",$K217,IF(O217="Basis",$K217-SUM(P$8:P216),IF(O217="Breedte",$K217-SUM(P$8:P216),IF(O216="Breedte",1-SUM(P$8:P216)," "))))</f>
        <v xml:space="preserve"> </v>
      </c>
      <c r="Q217" s="57" t="str">
        <f t="shared" si="72"/>
        <v/>
      </c>
      <c r="R217" s="57"/>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79"/>
        <v>1</v>
      </c>
    </row>
    <row r="218" spans="1:36" ht="12" customHeight="1" x14ac:dyDescent="0.15">
      <c r="A218" s="5">
        <f t="shared" si="66"/>
        <v>0</v>
      </c>
      <c r="B218" s="5">
        <f t="shared" si="67"/>
        <v>0</v>
      </c>
      <c r="C218" s="14">
        <f t="shared" si="80"/>
        <v>-105</v>
      </c>
      <c r="H218" s="4" t="str">
        <f>IF(G218="I",$K218,IF(G218="II",$K218-SUM(H$8:H217),IF(G218="III",$K218-SUM(H$8:H217),IF(G218="IV",$K218-SUM(H$8:H217),IF(G218="V",1-SUM(H$8:H217)," ")))))</f>
        <v xml:space="preserve"> </v>
      </c>
      <c r="I218" s="54"/>
      <c r="L218" s="9" t="str">
        <f t="shared" si="70"/>
        <v xml:space="preserve"> </v>
      </c>
      <c r="P218" s="3" t="str">
        <f>IF(O218="Plus",$K218,IF(O218="Basis",$K218-SUM(P$8:P217),IF(O218="Breedte",$K218-SUM(P$8:P217),IF(O217="Breedte",1-SUM(P$8:P217)," "))))</f>
        <v xml:space="preserve"> </v>
      </c>
      <c r="Q218" s="57" t="str">
        <f t="shared" si="72"/>
        <v/>
      </c>
      <c r="R218" s="57"/>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79"/>
        <v>1</v>
      </c>
    </row>
    <row r="219" spans="1:36" ht="12" customHeight="1" x14ac:dyDescent="0.15">
      <c r="A219" s="5">
        <f t="shared" si="66"/>
        <v>0</v>
      </c>
      <c r="B219" s="5">
        <f t="shared" si="67"/>
        <v>0</v>
      </c>
      <c r="C219" s="14">
        <f t="shared" si="80"/>
        <v>-106</v>
      </c>
      <c r="H219" s="4" t="str">
        <f>IF(G219="I",$K219,IF(G219="II",$K219-SUM(H$8:H218),IF(G219="III",$K219-SUM(H$8:H218),IF(G219="IV",$K219-SUM(H$8:H218),IF(G219="V",1-SUM(H$8:H218)," ")))))</f>
        <v xml:space="preserve"> </v>
      </c>
      <c r="I219" s="54"/>
      <c r="L219" s="9" t="str">
        <f t="shared" si="70"/>
        <v xml:space="preserve"> </v>
      </c>
      <c r="P219" s="3" t="str">
        <f>IF(O219="Plus",$K219,IF(O219="Basis",$K219-SUM(P$8:P218),IF(O219="Breedte",$K219-SUM(P$8:P218),IF(O218="Breedte",1-SUM(P$8:P218)," "))))</f>
        <v xml:space="preserve"> </v>
      </c>
      <c r="Q219" s="57" t="str">
        <f t="shared" si="72"/>
        <v/>
      </c>
      <c r="R219" s="57"/>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79"/>
        <v>1</v>
      </c>
    </row>
    <row r="220" spans="1:36" ht="12" customHeight="1" x14ac:dyDescent="0.15">
      <c r="A220" s="5">
        <f t="shared" si="66"/>
        <v>0</v>
      </c>
      <c r="B220" s="5">
        <f t="shared" si="67"/>
        <v>0</v>
      </c>
      <c r="C220" s="14">
        <f t="shared" si="80"/>
        <v>-107</v>
      </c>
      <c r="H220" s="4" t="str">
        <f>IF(G220="I",$K220,IF(G220="II",$K220-SUM(H$8:H219),IF(G220="III",$K220-SUM(H$8:H219),IF(G220="IV",$K220-SUM(H$8:H219),IF(G220="V",1-SUM(H$8:H219)," ")))))</f>
        <v xml:space="preserve"> </v>
      </c>
      <c r="I220" s="54"/>
      <c r="L220" s="9" t="str">
        <f t="shared" si="70"/>
        <v xml:space="preserve"> </v>
      </c>
      <c r="P220" s="3" t="str">
        <f>IF(O220="Plus",$K220,IF(O220="Basis",$K220-SUM(P$8:P219),IF(O220="Breedte",$K220-SUM(P$8:P219),IF(O219="Breedte",1-SUM(P$8:P219)," "))))</f>
        <v xml:space="preserve"> </v>
      </c>
      <c r="Q220" s="57" t="str">
        <f t="shared" si="72"/>
        <v/>
      </c>
      <c r="R220" s="57"/>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79"/>
        <v>1</v>
      </c>
    </row>
    <row r="221" spans="1:36" ht="12" customHeight="1" x14ac:dyDescent="0.15">
      <c r="A221" s="5">
        <f t="shared" si="66"/>
        <v>0</v>
      </c>
      <c r="B221" s="5">
        <f t="shared" si="67"/>
        <v>0</v>
      </c>
      <c r="C221" s="14">
        <f t="shared" si="80"/>
        <v>-108</v>
      </c>
      <c r="H221" s="4" t="str">
        <f>IF(G221="I",$K221,IF(G221="II",$K221-SUM(H$8:H220),IF(G221="III",$K221-SUM(H$8:H220),IF(G221="IV",$K221-SUM(H$8:H220),IF(G221="V",1-SUM(H$8:H220)," ")))))</f>
        <v xml:space="preserve"> </v>
      </c>
      <c r="I221" s="54"/>
      <c r="L221" s="9" t="str">
        <f t="shared" si="70"/>
        <v xml:space="preserve"> </v>
      </c>
      <c r="P221" s="3" t="str">
        <f>IF(O221="Plus",$K221,IF(O221="Basis",$K221-SUM(P$8:P220),IF(O221="Breedte",$K221-SUM(P$8:P220),IF(O220="Breedte",1-SUM(P$8:P220)," "))))</f>
        <v xml:space="preserve"> </v>
      </c>
      <c r="Q221" s="57" t="str">
        <f t="shared" si="72"/>
        <v/>
      </c>
      <c r="R221" s="57"/>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79"/>
        <v>1</v>
      </c>
    </row>
    <row r="222" spans="1:36" ht="12" customHeight="1" x14ac:dyDescent="0.15">
      <c r="A222" s="5">
        <f t="shared" si="66"/>
        <v>0</v>
      </c>
      <c r="B222" s="5">
        <f t="shared" si="67"/>
        <v>0</v>
      </c>
      <c r="C222" s="14">
        <f t="shared" si="80"/>
        <v>-109</v>
      </c>
      <c r="H222" s="4" t="str">
        <f>IF(G222="I",$K222,IF(G222="II",$K222-SUM(H$8:H221),IF(G222="III",$K222-SUM(H$8:H221),IF(G222="IV",$K222-SUM(H$8:H221),IF(G222="V",1-SUM(H$8:H221)," ")))))</f>
        <v xml:space="preserve"> </v>
      </c>
      <c r="I222" s="54"/>
      <c r="L222" s="9" t="str">
        <f t="shared" si="70"/>
        <v xml:space="preserve"> </v>
      </c>
      <c r="P222" s="3" t="str">
        <f>IF(O222="Plus",$K222,IF(O222="Basis",$K222-SUM(P$8:P221),IF(O222="Breedte",$K222-SUM(P$8:P221),IF(O221="Breedte",1-SUM(P$8:P221)," "))))</f>
        <v xml:space="preserve"> </v>
      </c>
      <c r="Q222" s="57" t="str">
        <f t="shared" si="72"/>
        <v/>
      </c>
      <c r="R222" s="57"/>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79"/>
        <v>1</v>
      </c>
    </row>
    <row r="223" spans="1:36" ht="12" customHeight="1" x14ac:dyDescent="0.15">
      <c r="A223" s="5">
        <f t="shared" si="66"/>
        <v>0</v>
      </c>
      <c r="B223" s="5">
        <f t="shared" si="67"/>
        <v>0</v>
      </c>
      <c r="C223" s="14">
        <f t="shared" si="80"/>
        <v>-110</v>
      </c>
      <c r="H223" s="4" t="str">
        <f>IF(G223="I",$K223,IF(G223="II",$K223-SUM(H$8:H222),IF(G223="III",$K223-SUM(H$8:H222),IF(G223="IV",$K223-SUM(H$8:H222),IF(G223="V",1-SUM(H$8:H222)," ")))))</f>
        <v xml:space="preserve"> </v>
      </c>
      <c r="I223" s="54"/>
      <c r="L223" s="9" t="str">
        <f t="shared" si="70"/>
        <v xml:space="preserve"> </v>
      </c>
      <c r="P223" s="3" t="str">
        <f>IF(O223="Plus",$K223,IF(O223="Basis",$K223-SUM(P$8:P222),IF(O223="Breedte",$K223-SUM(P$8:P222),IF(O222="Breedte",1-SUM(P$8:P222)," "))))</f>
        <v xml:space="preserve"> </v>
      </c>
      <c r="Q223" s="57" t="str">
        <f t="shared" si="72"/>
        <v/>
      </c>
      <c r="R223" s="57"/>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79"/>
        <v>1</v>
      </c>
    </row>
    <row r="224" spans="1:36" ht="12" customHeight="1" x14ac:dyDescent="0.15">
      <c r="A224" s="5">
        <f t="shared" si="66"/>
        <v>0</v>
      </c>
      <c r="B224" s="5">
        <f t="shared" si="67"/>
        <v>0</v>
      </c>
      <c r="C224" s="14">
        <f t="shared" si="80"/>
        <v>-111</v>
      </c>
      <c r="H224" s="4" t="str">
        <f>IF(G224="I",$K224,IF(G224="II",$K224-SUM(H$8:H223),IF(G224="III",$K224-SUM(H$8:H223),IF(G224="IV",$K224-SUM(H$8:H223),IF(G224="V",1-SUM(H$8:H223)," ")))))</f>
        <v xml:space="preserve"> </v>
      </c>
      <c r="I224" s="54"/>
      <c r="L224" s="9" t="str">
        <f t="shared" si="70"/>
        <v xml:space="preserve"> </v>
      </c>
      <c r="P224" s="3" t="str">
        <f>IF(O224="Plus",$K224,IF(O224="Basis",$K224-SUM(P$8:P223),IF(O224="Breedte",$K224-SUM(P$8:P223),IF(O223="Breedte",1-SUM(P$8:P223)," "))))</f>
        <v xml:space="preserve"> </v>
      </c>
      <c r="Q224" s="57" t="str">
        <f t="shared" si="72"/>
        <v/>
      </c>
      <c r="R224" s="57"/>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79"/>
        <v>1</v>
      </c>
    </row>
    <row r="225" spans="1:36" ht="12" customHeight="1" x14ac:dyDescent="0.15">
      <c r="A225" s="5">
        <f t="shared" si="66"/>
        <v>0</v>
      </c>
      <c r="B225" s="5">
        <f t="shared" si="67"/>
        <v>0</v>
      </c>
      <c r="C225" s="14">
        <f t="shared" si="80"/>
        <v>-112</v>
      </c>
      <c r="H225" s="4" t="str">
        <f>IF(G225="I",$K225,IF(G225="II",$K225-SUM(H$8:H224),IF(G225="III",$K225-SUM(H$8:H224),IF(G225="IV",$K225-SUM(H$8:H224),IF(G225="V",1-SUM(H$8:H224)," ")))))</f>
        <v xml:space="preserve"> </v>
      </c>
      <c r="I225" s="54"/>
      <c r="L225" s="9" t="str">
        <f t="shared" si="70"/>
        <v xml:space="preserve"> </v>
      </c>
      <c r="P225" s="3" t="str">
        <f>IF(O225="Plus",$K225,IF(O225="Basis",$K225-SUM(P$8:P224),IF(O225="Breedte",$K225-SUM(P$8:P224),IF(O224="Breedte",1-SUM(P$8:P224)," "))))</f>
        <v xml:space="preserve"> </v>
      </c>
      <c r="Q225" s="57" t="str">
        <f t="shared" si="72"/>
        <v/>
      </c>
      <c r="R225" s="57"/>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79"/>
        <v>1</v>
      </c>
    </row>
    <row r="226" spans="1:36" ht="12" customHeight="1" x14ac:dyDescent="0.15">
      <c r="A226" s="5">
        <f t="shared" si="66"/>
        <v>0</v>
      </c>
      <c r="B226" s="5">
        <f t="shared" si="67"/>
        <v>0</v>
      </c>
      <c r="C226" s="14">
        <f t="shared" si="80"/>
        <v>-113</v>
      </c>
      <c r="H226" s="4" t="str">
        <f>IF(G226="I",$K226,IF(G226="II",$K226-SUM(H$8:H225),IF(G226="III",$K226-SUM(H$8:H225),IF(G226="IV",$K226-SUM(H$8:H225),IF(G226="V",1-SUM(H$8:H225)," ")))))</f>
        <v xml:space="preserve"> </v>
      </c>
      <c r="I226" s="54"/>
      <c r="L226" s="9" t="str">
        <f t="shared" si="70"/>
        <v xml:space="preserve"> </v>
      </c>
      <c r="P226" s="3" t="str">
        <f>IF(O226="Plus",$K226,IF(O226="Basis",$K226-SUM(P$8:P225),IF(O226="Breedte",$K226-SUM(P$8:P225),IF(O225="Breedte",1-SUM(P$8:P225)," "))))</f>
        <v xml:space="preserve"> </v>
      </c>
      <c r="Q226" s="57" t="str">
        <f t="shared" si="72"/>
        <v/>
      </c>
      <c r="R226" s="57"/>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79"/>
        <v>1</v>
      </c>
    </row>
    <row r="227" spans="1:36" ht="12" customHeight="1" x14ac:dyDescent="0.15">
      <c r="A227" s="5">
        <f t="shared" si="66"/>
        <v>0</v>
      </c>
      <c r="B227" s="5">
        <f t="shared" si="67"/>
        <v>0</v>
      </c>
      <c r="C227" s="14">
        <f t="shared" si="80"/>
        <v>-114</v>
      </c>
      <c r="H227" s="4" t="str">
        <f>IF(G227="I",$K227,IF(G227="II",$K227-SUM(H$8:H226),IF(G227="III",$K227-SUM(H$8:H226),IF(G227="IV",$K227-SUM(H$8:H226),IF(G227="V",1-SUM(H$8:H226)," ")))))</f>
        <v xml:space="preserve"> </v>
      </c>
      <c r="I227" s="54"/>
      <c r="L227" s="9" t="str">
        <f t="shared" si="70"/>
        <v xml:space="preserve"> </v>
      </c>
      <c r="P227" s="3" t="str">
        <f>IF(O227="Plus",$K227,IF(O227="Basis",$K227-SUM(P$8:P226),IF(O227="Breedte",$K227-SUM(P$8:P226),IF(O226="Breedte",1-SUM(P$8:P226)," "))))</f>
        <v xml:space="preserve"> </v>
      </c>
      <c r="Q227" s="57" t="str">
        <f t="shared" si="72"/>
        <v/>
      </c>
      <c r="R227" s="57"/>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79"/>
        <v>1</v>
      </c>
    </row>
    <row r="228" spans="1:36" ht="12" customHeight="1" x14ac:dyDescent="0.15">
      <c r="A228" s="5">
        <f t="shared" si="66"/>
        <v>0</v>
      </c>
      <c r="B228" s="5">
        <f t="shared" si="67"/>
        <v>0</v>
      </c>
      <c r="C228" s="14">
        <f t="shared" si="80"/>
        <v>-115</v>
      </c>
      <c r="H228" s="4" t="str">
        <f>IF(G228="I",$K228,IF(G228="II",$K228-SUM(H$8:H227),IF(G228="III",$K228-SUM(H$8:H227),IF(G228="IV",$K228-SUM(H$8:H227),IF(G228="V",1-SUM(H$8:H227)," ")))))</f>
        <v xml:space="preserve"> </v>
      </c>
      <c r="I228" s="54"/>
      <c r="L228" s="9" t="str">
        <f t="shared" si="70"/>
        <v xml:space="preserve"> </v>
      </c>
      <c r="P228" s="3" t="str">
        <f>IF(O228="Plus",$K228,IF(O228="Basis",$K228-SUM(P$8:P227),IF(O228="Breedte",$K228-SUM(P$8:P227),IF(O227="Breedte",1-SUM(P$8:P227)," "))))</f>
        <v xml:space="preserve"> </v>
      </c>
      <c r="Q228" s="57" t="str">
        <f t="shared" si="72"/>
        <v/>
      </c>
      <c r="R228" s="57"/>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79"/>
        <v>1</v>
      </c>
    </row>
    <row r="229" spans="1:36" ht="12" customHeight="1" x14ac:dyDescent="0.15">
      <c r="A229" s="5">
        <f t="shared" si="66"/>
        <v>0</v>
      </c>
      <c r="B229" s="5">
        <f t="shared" si="67"/>
        <v>0</v>
      </c>
      <c r="C229" s="14">
        <f t="shared" si="80"/>
        <v>-116</v>
      </c>
      <c r="H229" s="4" t="str">
        <f>IF(G229="I",$K229,IF(G229="II",$K229-SUM(H$8:H228),IF(G229="III",$K229-SUM(H$8:H228),IF(G229="IV",$K229-SUM(H$8:H228),IF(G229="V",1-SUM(H$8:H228)," ")))))</f>
        <v xml:space="preserve"> </v>
      </c>
      <c r="I229" s="54"/>
      <c r="L229" s="9" t="str">
        <f t="shared" si="70"/>
        <v xml:space="preserve"> </v>
      </c>
      <c r="P229" s="3" t="str">
        <f>IF(O229="Plus",$K229,IF(O229="Basis",$K229-SUM(P$8:P228),IF(O229="Breedte",$K229-SUM(P$8:P228),IF(O228="Breedte",1-SUM(P$8:P228)," "))))</f>
        <v xml:space="preserve"> </v>
      </c>
      <c r="Q229" s="57" t="str">
        <f t="shared" si="72"/>
        <v/>
      </c>
      <c r="R229" s="57"/>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79"/>
        <v>1</v>
      </c>
    </row>
    <row r="230" spans="1:36" ht="12" customHeight="1" x14ac:dyDescent="0.15">
      <c r="A230" s="5">
        <f t="shared" si="66"/>
        <v>0</v>
      </c>
      <c r="B230" s="5">
        <f t="shared" si="67"/>
        <v>0</v>
      </c>
      <c r="C230" s="14">
        <f t="shared" si="80"/>
        <v>-117</v>
      </c>
      <c r="H230" s="4" t="str">
        <f>IF(G230="I",$K230,IF(G230="II",$K230-SUM(H$8:H229),IF(G230="III",$K230-SUM(H$8:H229),IF(G230="IV",$K230-SUM(H$8:H229),IF(G230="V",1-SUM(H$8:H229)," ")))))</f>
        <v xml:space="preserve"> </v>
      </c>
      <c r="I230" s="54"/>
      <c r="L230" s="9" t="str">
        <f t="shared" si="70"/>
        <v xml:space="preserve"> </v>
      </c>
      <c r="P230" s="3" t="str">
        <f>IF(O230="Plus",$K230,IF(O230="Basis",$K230-SUM(P$8:P229),IF(O230="Breedte",$K230-SUM(P$8:P229),IF(O229="Breedte",1-SUM(P$8:P229)," "))))</f>
        <v xml:space="preserve"> </v>
      </c>
      <c r="Q230" s="57" t="str">
        <f t="shared" si="72"/>
        <v/>
      </c>
      <c r="R230" s="57"/>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79"/>
        <v>1</v>
      </c>
    </row>
    <row r="231" spans="1:36" ht="12" customHeight="1" x14ac:dyDescent="0.15">
      <c r="A231" s="5">
        <f t="shared" si="66"/>
        <v>0</v>
      </c>
      <c r="B231" s="5">
        <f t="shared" si="67"/>
        <v>0</v>
      </c>
      <c r="C231" s="14">
        <f t="shared" si="80"/>
        <v>-118</v>
      </c>
      <c r="H231" s="4" t="str">
        <f>IF(G231="I",$K231,IF(G231="II",$K231-SUM(H$8:H230),IF(G231="III",$K231-SUM(H$8:H230),IF(G231="IV",$K231-SUM(H$8:H230),IF(G231="V",1-SUM(H$8:H230)," ")))))</f>
        <v xml:space="preserve"> </v>
      </c>
      <c r="I231" s="54"/>
      <c r="L231" s="9" t="str">
        <f t="shared" si="70"/>
        <v xml:space="preserve"> </v>
      </c>
      <c r="P231" s="3" t="str">
        <f>IF(O231="Plus",$K231,IF(O231="Basis",$K231-SUM(P$8:P230),IF(O231="Breedte",$K231-SUM(P$8:P230),IF(O230="Breedte",1-SUM(P$8:P230)," "))))</f>
        <v xml:space="preserve"> </v>
      </c>
      <c r="Q231" s="57" t="str">
        <f t="shared" si="72"/>
        <v/>
      </c>
      <c r="R231" s="57"/>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79"/>
        <v>1</v>
      </c>
    </row>
    <row r="232" spans="1:36" ht="12" customHeight="1" x14ac:dyDescent="0.15">
      <c r="A232" s="5">
        <f t="shared" si="66"/>
        <v>0</v>
      </c>
      <c r="B232" s="5">
        <f t="shared" si="67"/>
        <v>0</v>
      </c>
      <c r="C232" s="14">
        <f t="shared" si="80"/>
        <v>-119</v>
      </c>
      <c r="H232" s="4" t="str">
        <f>IF(G232="I",$K232,IF(G232="II",$K232-SUM(H$8:H231),IF(G232="III",$K232-SUM(H$8:H231),IF(G232="IV",$K232-SUM(H$8:H231),IF(G232="V",1-SUM(H$8:H231)," ")))))</f>
        <v xml:space="preserve"> </v>
      </c>
      <c r="I232" s="54"/>
      <c r="L232" s="9" t="str">
        <f t="shared" si="70"/>
        <v xml:space="preserve"> </v>
      </c>
      <c r="P232" s="3" t="str">
        <f>IF(O232="Plus",$K232,IF(O232="Basis",$K232-SUM(P$8:P231),IF(O232="Breedte",$K232-SUM(P$8:P231),IF(O231="Breedte",1-SUM(P$8:P231)," "))))</f>
        <v xml:space="preserve"> </v>
      </c>
      <c r="Q232" s="57" t="str">
        <f t="shared" si="72"/>
        <v/>
      </c>
      <c r="R232" s="57"/>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79"/>
        <v>1</v>
      </c>
    </row>
    <row r="233" spans="1:36" ht="12" customHeight="1" x14ac:dyDescent="0.15">
      <c r="A233" s="5">
        <f t="shared" si="66"/>
        <v>0</v>
      </c>
      <c r="B233" s="5">
        <f t="shared" si="67"/>
        <v>0</v>
      </c>
      <c r="C233" s="14">
        <f t="shared" si="80"/>
        <v>-120</v>
      </c>
      <c r="H233" s="4" t="str">
        <f>IF(G233="I",$K233,IF(G233="II",$K233-SUM(H$8:H232),IF(G233="III",$K233-SUM(H$8:H232),IF(G233="IV",$K233-SUM(H$8:H232),IF(G233="V",1-SUM(H$8:H232)," ")))))</f>
        <v xml:space="preserve"> </v>
      </c>
      <c r="I233" s="54"/>
      <c r="L233" s="9" t="str">
        <f t="shared" si="70"/>
        <v xml:space="preserve"> </v>
      </c>
      <c r="P233" s="3" t="str">
        <f>IF(O233="Plus",$K233,IF(O233="Basis",$K233-SUM(P$8:P232),IF(O233="Breedte",$K233-SUM(P$8:P232),IF(O232="Breedte",1-SUM(P$8:P232)," "))))</f>
        <v xml:space="preserve"> </v>
      </c>
      <c r="Q233" s="57" t="str">
        <f t="shared" si="72"/>
        <v/>
      </c>
      <c r="R233" s="57"/>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79"/>
        <v>1</v>
      </c>
    </row>
    <row r="234" spans="1:36" ht="12" customHeight="1" x14ac:dyDescent="0.15">
      <c r="A234" s="5">
        <f t="shared" si="66"/>
        <v>0</v>
      </c>
      <c r="B234" s="5">
        <f t="shared" si="67"/>
        <v>0</v>
      </c>
      <c r="C234" s="14">
        <f t="shared" si="80"/>
        <v>-121</v>
      </c>
      <c r="H234" s="4" t="str">
        <f>IF(G234="I",$K234,IF(G234="II",$K234-SUM(H$8:H233),IF(G234="III",$K234-SUM(H$8:H233),IF(G234="IV",$K234-SUM(H$8:H233),IF(G234="V",1-SUM(H$8:H233)," ")))))</f>
        <v xml:space="preserve"> </v>
      </c>
      <c r="I234" s="54"/>
      <c r="L234" s="9" t="str">
        <f t="shared" si="70"/>
        <v xml:space="preserve"> </v>
      </c>
      <c r="P234" s="3" t="str">
        <f>IF(O234="Plus",$K234,IF(O234="Basis",$K234-SUM(P$8:P233),IF(O234="Breedte",$K234-SUM(P$8:P233),IF(O233="Breedte",1-SUM(P$8:P233)," "))))</f>
        <v xml:space="preserve"> </v>
      </c>
      <c r="Q234" s="57" t="str">
        <f t="shared" si="72"/>
        <v/>
      </c>
      <c r="R234" s="57"/>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79"/>
        <v>1</v>
      </c>
    </row>
    <row r="235" spans="1:36" ht="12" customHeight="1" x14ac:dyDescent="0.15">
      <c r="A235" s="5">
        <f t="shared" si="66"/>
        <v>0</v>
      </c>
      <c r="B235" s="5">
        <f t="shared" si="67"/>
        <v>0</v>
      </c>
      <c r="C235" s="14">
        <f t="shared" si="80"/>
        <v>-122</v>
      </c>
      <c r="H235" s="4" t="str">
        <f>IF(G235="I",$K235,IF(G235="II",$K235-SUM(H$8:H234),IF(G235="III",$K235-SUM(H$8:H234),IF(G235="IV",$K235-SUM(H$8:H234),IF(G235="V",1-SUM(H$8:H234)," ")))))</f>
        <v xml:space="preserve"> </v>
      </c>
      <c r="I235" s="54"/>
      <c r="L235" s="9" t="str">
        <f t="shared" si="70"/>
        <v xml:space="preserve"> </v>
      </c>
      <c r="P235" s="3" t="str">
        <f>IF(O235="Plus",$K235,IF(O235="Basis",$K235-SUM(P$8:P234),IF(O235="Breedte",$K235-SUM(P$8:P234),IF(O234="Breedte",1-SUM(P$8:P234)," "))))</f>
        <v xml:space="preserve"> </v>
      </c>
      <c r="Q235" s="57" t="str">
        <f t="shared" si="72"/>
        <v/>
      </c>
      <c r="R235" s="57"/>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79"/>
        <v>1</v>
      </c>
    </row>
    <row r="236" spans="1:36" ht="12" customHeight="1" x14ac:dyDescent="0.15">
      <c r="A236" s="5">
        <f t="shared" si="66"/>
        <v>0</v>
      </c>
      <c r="B236" s="5">
        <f t="shared" si="67"/>
        <v>0</v>
      </c>
      <c r="C236" s="14">
        <f t="shared" si="80"/>
        <v>-123</v>
      </c>
      <c r="H236" s="4" t="str">
        <f>IF(G236="I",$K236,IF(G236="II",$K236-SUM(H$8:H235),IF(G236="III",$K236-SUM(H$8:H235),IF(G236="IV",$K236-SUM(H$8:H235),IF(G236="V",1-SUM(H$8:H235)," ")))))</f>
        <v xml:space="preserve"> </v>
      </c>
      <c r="I236" s="54"/>
      <c r="L236" s="9" t="str">
        <f t="shared" si="70"/>
        <v xml:space="preserve"> </v>
      </c>
      <c r="P236" s="3" t="str">
        <f>IF(O236="Plus",$K236,IF(O236="Basis",$K236-SUM(P$8:P235),IF(O236="Breedte",$K236-SUM(P$8:P235),IF(O235="Breedte",1-SUM(P$8:P235)," "))))</f>
        <v xml:space="preserve"> </v>
      </c>
      <c r="Q236" s="57" t="str">
        <f t="shared" si="72"/>
        <v/>
      </c>
      <c r="R236" s="57"/>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79"/>
        <v>1</v>
      </c>
    </row>
    <row r="237" spans="1:36" ht="12" customHeight="1" x14ac:dyDescent="0.15">
      <c r="A237" s="5">
        <f t="shared" si="66"/>
        <v>0</v>
      </c>
      <c r="B237" s="5">
        <f t="shared" si="67"/>
        <v>0</v>
      </c>
      <c r="C237" s="14">
        <f t="shared" si="80"/>
        <v>-124</v>
      </c>
      <c r="H237" s="4" t="str">
        <f>IF(G237="I",$K237,IF(G237="II",$K237-SUM(H$8:H236),IF(G237="III",$K237-SUM(H$8:H236),IF(G237="IV",$K237-SUM(H$8:H236),IF(G237="V",1-SUM(H$8:H236)," ")))))</f>
        <v xml:space="preserve"> </v>
      </c>
      <c r="I237" s="54"/>
      <c r="L237" s="9" t="str">
        <f t="shared" si="70"/>
        <v xml:space="preserve"> </v>
      </c>
      <c r="P237" s="3" t="str">
        <f>IF(O237="Plus",$K237,IF(O237="Basis",$K237-SUM(P$8:P236),IF(O237="Breedte",$K237-SUM(P$8:P236),IF(O236="Breedte",1-SUM(P$8:P236)," "))))</f>
        <v xml:space="preserve"> </v>
      </c>
      <c r="Q237" s="57" t="str">
        <f t="shared" si="72"/>
        <v/>
      </c>
      <c r="R237" s="57"/>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79"/>
        <v>1</v>
      </c>
    </row>
    <row r="238" spans="1:36" ht="12" customHeight="1" x14ac:dyDescent="0.15">
      <c r="A238" s="5">
        <f t="shared" si="66"/>
        <v>0</v>
      </c>
      <c r="B238" s="5">
        <f t="shared" si="67"/>
        <v>0</v>
      </c>
      <c r="H238" s="4" t="str">
        <f>IF(G238="I",$K238,IF(G238="II",$K238-SUM(H$8:H237),IF(G238="III",$K238-SUM(H$8:H237),IF(G238="IV",$K238-SUM(H$8:H237),IF(G238="V",1-SUM(H$8:H237)," ")))))</f>
        <v xml:space="preserve"> </v>
      </c>
      <c r="I238" s="54"/>
      <c r="L238" s="9" t="str">
        <f t="shared" si="70"/>
        <v xml:space="preserve"> </v>
      </c>
      <c r="P238" s="3" t="str">
        <f>IF(O238="Plus",$K238,IF(O238="Basis",$K238-SUM(P$8:P237),IF(O238="Breedte",$K238-SUM(P$8:P237),IF(O237="Breedte",1-SUM(P$8:P237)," "))))</f>
        <v xml:space="preserve"> </v>
      </c>
      <c r="Q238" s="57" t="str">
        <f t="shared" si="72"/>
        <v/>
      </c>
      <c r="R238" s="57"/>
    </row>
    <row r="239" spans="1:36" ht="12" customHeight="1" x14ac:dyDescent="0.15">
      <c r="A239" s="5">
        <f t="shared" si="66"/>
        <v>0</v>
      </c>
      <c r="B239" s="5">
        <f t="shared" si="67"/>
        <v>0</v>
      </c>
      <c r="H239" s="4" t="str">
        <f>IF(G239="I",$K239,IF(G239="II",$K239-SUM(H$8:H238),IF(G239="III",$K239-SUM(H$8:H238),IF(G239="IV",$K239-SUM(H$8:H238),IF(G239="V",1-SUM(H$8:H238)," ")))))</f>
        <v xml:space="preserve"> </v>
      </c>
      <c r="I239" s="54"/>
      <c r="L239" s="9" t="str">
        <f t="shared" si="70"/>
        <v xml:space="preserve"> </v>
      </c>
      <c r="P239" s="3" t="str">
        <f>IF(O239="Plus",$K239,IF(O239="Basis",$K239-SUM(P$8:P238),IF(O239="Breedte",$K239-SUM(P$8:P238),IF(O238="Breedte",1-SUM(P$8:P238)," "))))</f>
        <v xml:space="preserve"> </v>
      </c>
      <c r="Q239" s="57" t="str">
        <f t="shared" si="72"/>
        <v/>
      </c>
      <c r="R239" s="57"/>
    </row>
    <row r="240" spans="1:36" ht="12" customHeight="1" x14ac:dyDescent="0.15">
      <c r="A240" s="5">
        <f t="shared" si="66"/>
        <v>0</v>
      </c>
      <c r="B240" s="5">
        <f t="shared" si="67"/>
        <v>0</v>
      </c>
      <c r="H240" s="4" t="str">
        <f>IF(G240="I",$K240,IF(G240="II",$K240-SUM(H$8:H239),IF(G240="III",$K240-SUM(H$8:H239),IF(G240="IV",$K240-SUM(H$8:H239),IF(G240="V",1-SUM(H$8:H239)," ")))))</f>
        <v xml:space="preserve"> </v>
      </c>
      <c r="I240" s="54"/>
      <c r="L240" s="9" t="str">
        <f t="shared" si="70"/>
        <v xml:space="preserve"> </v>
      </c>
      <c r="P240" s="3" t="str">
        <f>IF(O240="Plus",$K240,IF(O240="Basis",$K240-SUM(P$8:P239),IF(O240="Breedte",$K240-SUM(P$8:P239),IF(O239="Breedte",1-SUM(P$8:P239)," "))))</f>
        <v xml:space="preserve"> </v>
      </c>
      <c r="Q240" s="57" t="str">
        <f t="shared" si="72"/>
        <v/>
      </c>
      <c r="R240" s="57"/>
    </row>
    <row r="241" spans="1:18" ht="12" customHeight="1" x14ac:dyDescent="0.15">
      <c r="A241" s="5">
        <f t="shared" si="66"/>
        <v>0</v>
      </c>
      <c r="B241" s="5">
        <f t="shared" si="67"/>
        <v>0</v>
      </c>
      <c r="H241" s="4" t="str">
        <f>IF(G241="I",$K241,IF(G241="II",$K241-SUM(H$8:H240),IF(G241="III",$K241-SUM(H$8:H240),IF(G241="IV",$K241-SUM(H$8:H240),IF(G241="V",1-SUM(H$8:H240)," ")))))</f>
        <v xml:space="preserve"> </v>
      </c>
      <c r="I241" s="54"/>
      <c r="L241" s="9" t="str">
        <f t="shared" si="70"/>
        <v xml:space="preserve"> </v>
      </c>
      <c r="P241" s="3" t="str">
        <f>IF(O241="Plus",$K241,IF(O241="Basis",$K241-SUM(P$8:P240),IF(O241="Breedte",$K241-SUM(P$8:P240),IF(O240="Breedte",1-SUM(P$8:P240)," "))))</f>
        <v xml:space="preserve"> </v>
      </c>
      <c r="Q241" s="57" t="str">
        <f t="shared" si="72"/>
        <v/>
      </c>
      <c r="R241" s="57"/>
    </row>
    <row r="242" spans="1:18" ht="12" customHeight="1" x14ac:dyDescent="0.15">
      <c r="A242" s="5">
        <f t="shared" si="66"/>
        <v>0</v>
      </c>
      <c r="B242" s="5">
        <f t="shared" si="67"/>
        <v>0</v>
      </c>
      <c r="H242" s="4" t="str">
        <f>IF(G242="I",$K242,IF(G242="II",$K242-SUM(H$8:H241),IF(G242="III",$K242-SUM(H$8:H241),IF(G242="IV",$K242-SUM(H$8:H241),IF(G242="V",1-SUM(H$8:H241)," ")))))</f>
        <v xml:space="preserve"> </v>
      </c>
      <c r="I242" s="54"/>
      <c r="L242" s="9" t="str">
        <f t="shared" si="70"/>
        <v xml:space="preserve"> </v>
      </c>
      <c r="P242" s="3" t="str">
        <f>IF(O242="Plus",$K242,IF(O242="Basis",$K242-SUM(P$8:P241),IF(O242="Breedte",$K242-SUM(P$8:P241),IF(O241="Breedte",1-SUM(P$8:P241)," "))))</f>
        <v xml:space="preserve"> </v>
      </c>
      <c r="Q242" s="57" t="str">
        <f t="shared" si="72"/>
        <v/>
      </c>
      <c r="R242" s="57"/>
    </row>
    <row r="243" spans="1:18" ht="12" customHeight="1" x14ac:dyDescent="0.15">
      <c r="A243" s="5">
        <f t="shared" si="66"/>
        <v>0</v>
      </c>
      <c r="B243" s="5">
        <f t="shared" si="67"/>
        <v>0</v>
      </c>
      <c r="I243" s="54"/>
      <c r="P243" s="3" t="str">
        <f>IF(O243="Plus",$K243,IF(O243="Basis",$K243-SUM(P$8:P242),IF(O243="Breedte",$K243-SUM(P$8:P242),IF(O242="Breedte",1-SUM(P$8:P242)," "))))</f>
        <v xml:space="preserve"> </v>
      </c>
      <c r="Q243" s="57" t="str">
        <f t="shared" si="72"/>
        <v/>
      </c>
      <c r="R243" s="57"/>
    </row>
    <row r="244" spans="1:18" ht="12" customHeight="1" x14ac:dyDescent="0.15">
      <c r="A244" s="5">
        <f t="shared" si="66"/>
        <v>0</v>
      </c>
      <c r="B244" s="5">
        <f t="shared" si="67"/>
        <v>0</v>
      </c>
      <c r="I244" s="54"/>
      <c r="P244" s="3" t="str">
        <f>IF(O244="Plus",$K244,IF(O244="Basis",$K244-SUM(P$8:P243),IF(O244="Breedte",$K244-SUM(P$8:P243),IF(O243="Breedte",1-SUM(P$8:P243)," "))))</f>
        <v xml:space="preserve"> </v>
      </c>
      <c r="Q244" s="57" t="str">
        <f t="shared" si="72"/>
        <v/>
      </c>
      <c r="R244" s="57"/>
    </row>
    <row r="245" spans="1:18" ht="12" customHeight="1" x14ac:dyDescent="0.15">
      <c r="A245" s="5">
        <f t="shared" si="66"/>
        <v>0</v>
      </c>
      <c r="B245" s="5">
        <f t="shared" si="67"/>
        <v>0</v>
      </c>
      <c r="I245" s="54"/>
      <c r="P245" s="3" t="str">
        <f>IF(O245="Plus",$K245,IF(O245="Basis",$K245-SUM(P$8:P244),IF(O245="Breedte",$K245-SUM(P$8:P244),IF(O244="Breedte",1-SUM(P$8:P244)," "))))</f>
        <v xml:space="preserve"> </v>
      </c>
      <c r="Q245" s="57" t="str">
        <f t="shared" si="72"/>
        <v/>
      </c>
      <c r="R245" s="57"/>
    </row>
    <row r="246" spans="1:18" ht="12" customHeight="1" x14ac:dyDescent="0.15">
      <c r="A246" s="5">
        <f t="shared" si="66"/>
        <v>0</v>
      </c>
      <c r="B246" s="5">
        <f t="shared" si="67"/>
        <v>0</v>
      </c>
      <c r="I246" s="54"/>
      <c r="P246" s="3" t="str">
        <f>IF(O246="Plus",$K246,IF(O246="Basis",$K246-SUM(P$8:P245),IF(O246="Breedte",$K246-SUM(P$8:P245),IF(O245="Breedte",1-SUM(P$8:P245)," "))))</f>
        <v xml:space="preserve"> </v>
      </c>
      <c r="Q246" s="57" t="str">
        <f t="shared" si="72"/>
        <v/>
      </c>
      <c r="R246" s="57"/>
    </row>
    <row r="247" spans="1:18" ht="12" customHeight="1" x14ac:dyDescent="0.15">
      <c r="A247" s="5">
        <f t="shared" si="66"/>
        <v>0</v>
      </c>
      <c r="B247" s="5">
        <f t="shared" si="67"/>
        <v>0</v>
      </c>
      <c r="I247" s="54"/>
      <c r="P247" s="3" t="str">
        <f>IF(O247="Plus",$K247,IF(O247="Basis",$K247-SUM(P$8:P246),IF(O247="Breedte",$K247-SUM(P$8:P246),IF(O246="Breedte",1-SUM(P$8:P246)," "))))</f>
        <v xml:space="preserve"> </v>
      </c>
      <c r="Q247" s="57" t="str">
        <f t="shared" si="72"/>
        <v/>
      </c>
      <c r="R247" s="57"/>
    </row>
    <row r="248" spans="1:18" ht="12" customHeight="1" x14ac:dyDescent="0.15">
      <c r="A248" s="5">
        <f t="shared" si="66"/>
        <v>0</v>
      </c>
      <c r="B248" s="5">
        <f t="shared" si="67"/>
        <v>0</v>
      </c>
      <c r="I248" s="54"/>
      <c r="P248" s="3" t="str">
        <f>IF(O248="Plus",$K248,IF(O248="Basis",$K248-SUM(P$8:P247),IF(O248="Breedte",$K248-SUM(P$8:P247),IF(O247="Breedte",1-SUM(P$8:P247)," "))))</f>
        <v xml:space="preserve"> </v>
      </c>
      <c r="Q248" s="57" t="str">
        <f t="shared" si="72"/>
        <v/>
      </c>
      <c r="R248" s="57"/>
    </row>
    <row r="249" spans="1:18" ht="12" customHeight="1" x14ac:dyDescent="0.15">
      <c r="A249" s="5">
        <f t="shared" si="66"/>
        <v>0</v>
      </c>
      <c r="B249" s="5">
        <f t="shared" si="67"/>
        <v>0</v>
      </c>
      <c r="I249" s="54"/>
      <c r="P249" s="3" t="str">
        <f>IF(O249="Plus",$K249,IF(O249="Basis",$K249-SUM(P$8:P248),IF(O249="Breedte",$K249-SUM(P$8:P248),IF(O248="Breedte",1-SUM(P$8:P248)," "))))</f>
        <v xml:space="preserve"> </v>
      </c>
      <c r="Q249" s="57" t="str">
        <f t="shared" si="72"/>
        <v/>
      </c>
      <c r="R249" s="57"/>
    </row>
    <row r="250" spans="1:18" ht="12" customHeight="1" x14ac:dyDescent="0.15">
      <c r="A250" s="5">
        <f t="shared" si="66"/>
        <v>0</v>
      </c>
      <c r="B250" s="5">
        <f t="shared" si="67"/>
        <v>0</v>
      </c>
      <c r="I250" s="54"/>
      <c r="P250" s="3" t="str">
        <f>IF(O250="Plus",$K250,IF(O250="Basis",$K250-SUM(P$8:P249),IF(O250="Breedte",$K250-SUM(P$8:P249),IF(O249="Breedte",1-SUM(P$8:P249)," "))))</f>
        <v xml:space="preserve"> </v>
      </c>
      <c r="Q250" s="57" t="str">
        <f t="shared" si="72"/>
        <v/>
      </c>
      <c r="R250" s="57"/>
    </row>
    <row r="251" spans="1:18" ht="12" customHeight="1" x14ac:dyDescent="0.15">
      <c r="A251" s="5">
        <f t="shared" ref="A251:A267" si="86">IF(I251="A",25,IF(I251="B",50,IF(I251="C",75,IF(I251="D",90,IF(I251="E",100,0)))))</f>
        <v>0</v>
      </c>
      <c r="B251" s="5">
        <f t="shared" ref="B251:B272" si="87">IF(G251="I",20,IF(G251="II",40,IF(G251="III",60,IF(G251="IV",80,IF(G251="V",100,0)))))</f>
        <v>0</v>
      </c>
      <c r="I251" s="54"/>
      <c r="P251" s="3" t="str">
        <f>IF(O251="Plus",$K251,IF(O251="Basis",$K251-SUM(P$8:P250),IF(O251="Breedte",$K251-SUM(P$8:P250),IF(O250="Breedte",1-SUM(P$8:P250)," "))))</f>
        <v xml:space="preserve"> </v>
      </c>
      <c r="Q251" s="57" t="str">
        <f t="shared" si="72"/>
        <v/>
      </c>
      <c r="R251" s="57"/>
    </row>
    <row r="252" spans="1:18" ht="12" customHeight="1" x14ac:dyDescent="0.15">
      <c r="A252" s="5">
        <f t="shared" si="86"/>
        <v>0</v>
      </c>
      <c r="B252" s="5">
        <f t="shared" si="87"/>
        <v>0</v>
      </c>
      <c r="I252" s="54"/>
      <c r="P252" s="3" t="str">
        <f>IF(O252="Plus",$K252,IF(O252="Basis",$K252-SUM(P$8:P251),IF(O252="Breedte",$K252-SUM(P$8:P251),IF(O251="Breedte",1-SUM(P$8:P251)," "))))</f>
        <v xml:space="preserve"> </v>
      </c>
      <c r="Q252" s="57" t="str">
        <f t="shared" si="72"/>
        <v/>
      </c>
      <c r="R252" s="57"/>
    </row>
    <row r="253" spans="1:18" ht="12" customHeight="1" x14ac:dyDescent="0.15">
      <c r="A253" s="5">
        <f t="shared" si="86"/>
        <v>0</v>
      </c>
      <c r="B253" s="5">
        <f t="shared" si="87"/>
        <v>0</v>
      </c>
      <c r="I253" s="54"/>
      <c r="P253" s="3" t="str">
        <f>IF(O253="Plus",$K253,IF(O253="Basis",$K253-SUM(P$8:P252),IF(O253="Breedte",$K253-SUM(P$8:P252),IF(O252="Breedte",1-SUM(P$8:P252)," "))))</f>
        <v xml:space="preserve"> </v>
      </c>
      <c r="Q253" s="57" t="str">
        <f t="shared" si="72"/>
        <v/>
      </c>
      <c r="R253" s="57"/>
    </row>
    <row r="254" spans="1:18" ht="12" customHeight="1" x14ac:dyDescent="0.15">
      <c r="A254" s="5">
        <f t="shared" si="86"/>
        <v>0</v>
      </c>
      <c r="B254" s="5">
        <f t="shared" si="87"/>
        <v>0</v>
      </c>
      <c r="I254" s="54"/>
      <c r="P254" s="3" t="str">
        <f>IF(O254="Plus",$K254,IF(O254="Basis",$K254-SUM(P$8:P253),IF(O254="Breedte",$K254-SUM(P$8:P253),IF(O253="Breedte",1-SUM(P$8:P253)," "))))</f>
        <v xml:space="preserve"> </v>
      </c>
      <c r="Q254" s="57" t="str">
        <f t="shared" si="72"/>
        <v/>
      </c>
      <c r="R254" s="57"/>
    </row>
    <row r="255" spans="1:18" ht="12" customHeight="1" x14ac:dyDescent="0.15">
      <c r="A255" s="5">
        <f t="shared" si="86"/>
        <v>0</v>
      </c>
      <c r="B255" s="5">
        <f t="shared" si="87"/>
        <v>0</v>
      </c>
      <c r="I255" s="54"/>
      <c r="P255" s="3" t="str">
        <f>IF(O255="Plus",$K255,IF(O255="Basis",$K255-SUM(P$8:P254),IF(O255="Breedte",$K255-SUM(P$8:P254),IF(O254="Breedte",1-SUM(P$8:P254)," "))))</f>
        <v xml:space="preserve"> </v>
      </c>
      <c r="Q255" s="57" t="str">
        <f t="shared" si="72"/>
        <v/>
      </c>
      <c r="R255" s="57"/>
    </row>
    <row r="256" spans="1:18" ht="12" customHeight="1" x14ac:dyDescent="0.15">
      <c r="A256" s="5">
        <f t="shared" si="86"/>
        <v>0</v>
      </c>
      <c r="B256" s="5">
        <f t="shared" si="87"/>
        <v>0</v>
      </c>
      <c r="I256" s="54"/>
      <c r="P256" s="3" t="str">
        <f>IF(O256="Plus",$K256,IF(O256="Basis",$K256-SUM(P$8:P255),IF(O256="Breedte",$K256-SUM(P$8:P255),IF(O255="Breedte",1-SUM(P$8:P255)," "))))</f>
        <v xml:space="preserve"> </v>
      </c>
      <c r="Q256" s="57" t="str">
        <f t="shared" si="72"/>
        <v/>
      </c>
      <c r="R256" s="57"/>
    </row>
    <row r="257" spans="1:18" ht="12" customHeight="1" x14ac:dyDescent="0.15">
      <c r="A257" s="5">
        <f t="shared" si="86"/>
        <v>0</v>
      </c>
      <c r="B257" s="5">
        <f t="shared" si="87"/>
        <v>0</v>
      </c>
      <c r="I257" s="54"/>
      <c r="P257" s="3" t="str">
        <f>IF(O257="Plus",$K257,IF(O257="Basis",$K257-SUM(P$8:P256),IF(O257="Breedte",$K257-SUM(P$8:P256),IF(O256="Breedte",1-SUM(P$8:P256)," "))))</f>
        <v xml:space="preserve"> </v>
      </c>
      <c r="Q257" s="57" t="str">
        <f t="shared" si="72"/>
        <v/>
      </c>
      <c r="R257" s="57"/>
    </row>
    <row r="258" spans="1:18" ht="12" customHeight="1" x14ac:dyDescent="0.15">
      <c r="A258" s="5">
        <f t="shared" si="86"/>
        <v>0</v>
      </c>
      <c r="B258" s="5">
        <f t="shared" si="87"/>
        <v>0</v>
      </c>
      <c r="I258" s="54"/>
      <c r="P258" s="3" t="str">
        <f>IF(O258="Plus",$K258,IF(O258="Basis",$K258-SUM(P$8:P257),IF(O258="Breedte",$K258-SUM(P$8:P257),IF(O257="Breedte",1-SUM(P$8:P257)," "))))</f>
        <v xml:space="preserve"> </v>
      </c>
      <c r="Q258" s="57" t="str">
        <f t="shared" si="72"/>
        <v/>
      </c>
      <c r="R258" s="57"/>
    </row>
    <row r="259" spans="1:18" ht="12" customHeight="1" x14ac:dyDescent="0.15">
      <c r="A259" s="5">
        <f t="shared" si="86"/>
        <v>0</v>
      </c>
      <c r="B259" s="5">
        <f t="shared" si="87"/>
        <v>0</v>
      </c>
      <c r="I259" s="54"/>
      <c r="P259" s="3" t="str">
        <f>IF(O259="Plus",$K259,IF(O259="Basis",$K259-SUM(P$8:P258),IF(O259="Breedte",$K259-SUM(P$8:P258),IF(O258="Breedte",1-SUM(P$8:P258)," "))))</f>
        <v xml:space="preserve"> </v>
      </c>
      <c r="Q259" s="57" t="str">
        <f t="shared" si="72"/>
        <v/>
      </c>
      <c r="R259" s="57"/>
    </row>
    <row r="260" spans="1:18" ht="12" customHeight="1" x14ac:dyDescent="0.15">
      <c r="A260" s="5">
        <f t="shared" si="86"/>
        <v>0</v>
      </c>
      <c r="B260" s="5">
        <f t="shared" si="87"/>
        <v>0</v>
      </c>
      <c r="I260" s="54"/>
      <c r="P260" s="3" t="str">
        <f>IF(O260="Plus",$K260,IF(O260="Basis",$K260-SUM(P$8:P259),IF(O260="Breedte",$K260-SUM(P$8:P259),IF(O259="Breedte",1-SUM(P$8:P259)," "))))</f>
        <v xml:space="preserve"> </v>
      </c>
      <c r="Q260" s="57" t="str">
        <f t="shared" si="72"/>
        <v/>
      </c>
      <c r="R260" s="57"/>
    </row>
    <row r="261" spans="1:18" ht="12" customHeight="1" x14ac:dyDescent="0.15">
      <c r="A261" s="5">
        <f t="shared" si="86"/>
        <v>0</v>
      </c>
      <c r="B261" s="5">
        <f t="shared" si="87"/>
        <v>0</v>
      </c>
      <c r="I261" s="54"/>
      <c r="P261" s="3" t="str">
        <f>IF(O261="Plus",$K261,IF(O261="Basis",$K261-SUM(P$8:P260),IF(O261="Breedte",$K261-SUM(P$8:P260),IF(O260="Breedte",1-SUM(P$8:P260)," "))))</f>
        <v xml:space="preserve"> </v>
      </c>
      <c r="Q261" s="57" t="str">
        <f t="shared" si="72"/>
        <v/>
      </c>
      <c r="R261" s="57"/>
    </row>
    <row r="262" spans="1:18" ht="12" customHeight="1" x14ac:dyDescent="0.15">
      <c r="A262" s="5">
        <f t="shared" si="86"/>
        <v>0</v>
      </c>
      <c r="B262" s="5">
        <f t="shared" si="87"/>
        <v>0</v>
      </c>
      <c r="I262" s="54"/>
      <c r="P262" s="3" t="str">
        <f>IF(O262="Plus",$K262,IF(O262="Basis",$K262-SUM(P$8:P261),IF(O262="Breedte",$K262-SUM(P$8:P261),IF(O261="Breedte",1-SUM(P$8:P261)," "))))</f>
        <v xml:space="preserve"> </v>
      </c>
      <c r="Q262" s="57" t="str">
        <f t="shared" si="72"/>
        <v/>
      </c>
      <c r="R262" s="57"/>
    </row>
    <row r="263" spans="1:18" ht="12" customHeight="1" x14ac:dyDescent="0.15">
      <c r="A263" s="5">
        <f t="shared" si="86"/>
        <v>0</v>
      </c>
      <c r="B263" s="5">
        <f t="shared" si="87"/>
        <v>0</v>
      </c>
      <c r="I263" s="54"/>
      <c r="P263" s="3" t="str">
        <f>IF(O263="Plus",$K263,IF(O263="Basis",$K263-SUM(P$8:P262),IF(O263="Breedte",$K263-SUM(P$8:P262),IF(O262="Breedte",1-SUM(P$8:P262)," "))))</f>
        <v xml:space="preserve"> </v>
      </c>
      <c r="Q263" s="57" t="str">
        <f t="shared" si="72"/>
        <v/>
      </c>
      <c r="R263" s="57"/>
    </row>
    <row r="264" spans="1:18" ht="12" customHeight="1" x14ac:dyDescent="0.15">
      <c r="A264" s="5">
        <f t="shared" si="86"/>
        <v>0</v>
      </c>
      <c r="B264" s="5">
        <f t="shared" si="87"/>
        <v>0</v>
      </c>
      <c r="I264" s="54"/>
      <c r="P264" s="3" t="str">
        <f>IF(O264="Plus",$K264,IF(O264="Basis",$K264-SUM(P$8:P263),IF(O264="Breedte",$K264-SUM(P$8:P263),IF(O263="Breedte",1-SUM(P$8:P263)," "))))</f>
        <v xml:space="preserve"> </v>
      </c>
      <c r="Q264" s="57" t="str">
        <f t="shared" si="72"/>
        <v/>
      </c>
      <c r="R264" s="57"/>
    </row>
    <row r="265" spans="1:18" ht="12" customHeight="1" x14ac:dyDescent="0.15">
      <c r="A265" s="5">
        <f t="shared" si="86"/>
        <v>0</v>
      </c>
      <c r="B265" s="5">
        <f t="shared" si="87"/>
        <v>0</v>
      </c>
      <c r="P265" s="3" t="str">
        <f>IF(O265="Plus",$K265,IF(O265="Basis",$K265-SUM(P$8:P264),IF(O265="Breedte",$K265-SUM(P$8:P264),IF(O264="Breedte",1-SUM(P$8:P264)," "))))</f>
        <v xml:space="preserve"> </v>
      </c>
      <c r="Q265" s="57" t="str">
        <f t="shared" ref="Q265:Q281" si="88">IF(L264="plus",IF(E265=0,"",CONCATENATE(E265,", ")),IF(L264="basis",IF(E265=0,"",CONCATENATE(E265,", ")),CONCATENATE(Q264,IF(E265=0,"",CONCATENATE(E265,", ")))))</f>
        <v/>
      </c>
      <c r="R265" s="57"/>
    </row>
    <row r="266" spans="1:18" ht="12" customHeight="1" x14ac:dyDescent="0.15">
      <c r="A266" s="5">
        <f t="shared" si="86"/>
        <v>0</v>
      </c>
      <c r="B266" s="5">
        <f t="shared" si="87"/>
        <v>0</v>
      </c>
      <c r="P266" s="3" t="str">
        <f>IF(O266="Plus",$K266,IF(O266="Basis",$K266-SUM(P$8:P265),IF(O266="Breedte",$K266-SUM(P$8:P265),IF(O265="Breedte",1-SUM(P$8:P265)," "))))</f>
        <v xml:space="preserve"> </v>
      </c>
      <c r="Q266" s="57" t="str">
        <f t="shared" si="88"/>
        <v/>
      </c>
      <c r="R266" s="57"/>
    </row>
    <row r="267" spans="1:18" ht="12" customHeight="1" x14ac:dyDescent="0.15">
      <c r="A267" s="5">
        <f t="shared" si="86"/>
        <v>0</v>
      </c>
      <c r="B267" s="5">
        <f t="shared" si="87"/>
        <v>0</v>
      </c>
      <c r="P267" s="3" t="str">
        <f>IF(O267="Plus",$K267,IF(O267="Basis",$K267-SUM(P$8:P266),IF(O267="Breedte",$K267-SUM(P$8:P266),IF(O266="Breedte",1-SUM(P$8:P266)," "))))</f>
        <v xml:space="preserve"> </v>
      </c>
      <c r="Q267" s="57" t="str">
        <f t="shared" si="88"/>
        <v/>
      </c>
      <c r="R267" s="57"/>
    </row>
    <row r="268" spans="1:18" ht="12" customHeight="1" x14ac:dyDescent="0.15">
      <c r="A268" s="5">
        <f t="shared" ref="A268:A272" si="89">IF(I268="A",25,IF(I268="B",50,IF(I268="C",75,IF(I268="D",90,0))))</f>
        <v>0</v>
      </c>
      <c r="B268" s="5">
        <f t="shared" si="87"/>
        <v>0</v>
      </c>
      <c r="P268" s="3" t="str">
        <f>IF(O268="Plus",$K268,IF(O268="Basis",$K268-SUM(P$8:P267),IF(O268="Breedte",$K268-SUM(P$8:P267),IF(O267="Breedte",1-SUM(P$8:P267)," "))))</f>
        <v xml:space="preserve"> </v>
      </c>
      <c r="Q268" s="57" t="str">
        <f t="shared" si="88"/>
        <v/>
      </c>
      <c r="R268" s="57"/>
    </row>
    <row r="269" spans="1:18" ht="12" customHeight="1" x14ac:dyDescent="0.15">
      <c r="A269" s="5">
        <f t="shared" si="89"/>
        <v>0</v>
      </c>
      <c r="B269" s="5">
        <f t="shared" si="87"/>
        <v>0</v>
      </c>
      <c r="P269" s="3" t="str">
        <f>IF(O269="Plus",$K269,IF(O269="Basis",$K269-SUM(P$8:P268),IF(O269="Breedte",$K269-SUM(P$8:P268),IF(O268="Breedte",1-SUM(P$8:P268)," "))))</f>
        <v xml:space="preserve"> </v>
      </c>
      <c r="Q269" s="57" t="str">
        <f t="shared" si="88"/>
        <v/>
      </c>
      <c r="R269" s="57"/>
    </row>
    <row r="270" spans="1:18" ht="12" customHeight="1" x14ac:dyDescent="0.15">
      <c r="A270" s="5">
        <f t="shared" si="89"/>
        <v>0</v>
      </c>
      <c r="B270" s="5">
        <f t="shared" si="87"/>
        <v>0</v>
      </c>
      <c r="P270" s="3" t="str">
        <f>IF(O270="Plus",$K270,IF(O270="Basis",$K270-SUM(P$8:P269),IF(O270="Breedte",$K270-SUM(P$8:P269),IF(O269="Breedte",1-SUM(P$8:P269)," "))))</f>
        <v xml:space="preserve"> </v>
      </c>
      <c r="Q270" s="57" t="str">
        <f t="shared" si="88"/>
        <v/>
      </c>
      <c r="R270" s="57"/>
    </row>
    <row r="271" spans="1:18" ht="12" customHeight="1" x14ac:dyDescent="0.15">
      <c r="A271" s="5">
        <f t="shared" si="89"/>
        <v>0</v>
      </c>
      <c r="B271" s="5">
        <f t="shared" si="87"/>
        <v>0</v>
      </c>
      <c r="P271" s="3" t="str">
        <f>IF(O271="Plus",$K271,IF(O271="Basis",$K271-SUM(P$8:P270),IF(O271="Breedte",$K271-SUM(P$8:P270),IF(O270="Breedte",1-SUM(P$8:P270)," "))))</f>
        <v xml:space="preserve"> </v>
      </c>
      <c r="Q271" s="57" t="str">
        <f t="shared" si="88"/>
        <v/>
      </c>
      <c r="R271" s="57"/>
    </row>
    <row r="272" spans="1:18" ht="12" customHeight="1" x14ac:dyDescent="0.15">
      <c r="A272" s="5">
        <f t="shared" si="89"/>
        <v>0</v>
      </c>
      <c r="B272" s="5">
        <f t="shared" si="87"/>
        <v>0</v>
      </c>
      <c r="Q272" s="57" t="str">
        <f t="shared" si="88"/>
        <v/>
      </c>
      <c r="R272" s="57"/>
    </row>
    <row r="273" spans="17:18" ht="12" customHeight="1" x14ac:dyDescent="0.15">
      <c r="Q273" s="57" t="str">
        <f t="shared" si="88"/>
        <v/>
      </c>
      <c r="R273" s="57"/>
    </row>
    <row r="274" spans="17:18" ht="12" customHeight="1" x14ac:dyDescent="0.15">
      <c r="Q274" s="57" t="str">
        <f t="shared" si="88"/>
        <v/>
      </c>
      <c r="R274" s="57"/>
    </row>
    <row r="275" spans="17:18" ht="12" customHeight="1" x14ac:dyDescent="0.15">
      <c r="Q275" s="57" t="str">
        <f t="shared" si="88"/>
        <v/>
      </c>
      <c r="R275" s="57"/>
    </row>
    <row r="276" spans="17:18" ht="12" customHeight="1" x14ac:dyDescent="0.15">
      <c r="Q276" s="57" t="str">
        <f t="shared" si="88"/>
        <v/>
      </c>
      <c r="R276" s="57"/>
    </row>
    <row r="277" spans="17:18" ht="12" customHeight="1" x14ac:dyDescent="0.15">
      <c r="Q277" s="57" t="str">
        <f t="shared" si="88"/>
        <v/>
      </c>
      <c r="R277" s="57"/>
    </row>
    <row r="278" spans="17:18" ht="12" customHeight="1" x14ac:dyDescent="0.15">
      <c r="Q278" s="57" t="str">
        <f t="shared" si="88"/>
        <v/>
      </c>
      <c r="R278" s="57"/>
    </row>
    <row r="279" spans="17:18" ht="12" customHeight="1" x14ac:dyDescent="0.15">
      <c r="Q279" s="57" t="str">
        <f t="shared" si="88"/>
        <v/>
      </c>
      <c r="R279" s="57"/>
    </row>
    <row r="280" spans="17:18" ht="12" customHeight="1" x14ac:dyDescent="0.15">
      <c r="Q280" s="57" t="str">
        <f t="shared" si="88"/>
        <v/>
      </c>
      <c r="R280" s="57"/>
    </row>
    <row r="281" spans="17:18" ht="12" customHeight="1" x14ac:dyDescent="0.15">
      <c r="Q281" s="57" t="str">
        <f t="shared" si="88"/>
        <v/>
      </c>
      <c r="R281" s="57"/>
    </row>
  </sheetData>
  <sheetProtection sheet="1" objects="1" scenarios="1" selectLockedCells="1"/>
  <mergeCells count="5">
    <mergeCell ref="AQ37:BB37"/>
    <mergeCell ref="C1:N1"/>
    <mergeCell ref="C2:N2"/>
    <mergeCell ref="AQ33:BB33"/>
    <mergeCell ref="AQ35:BB35"/>
  </mergeCells>
  <conditionalFormatting sqref="AT10:AV15 AZ15:BB15">
    <cfRule type="cellIs" dxfId="1126" priority="134" stopIfTrue="1" operator="lessThanOrEqual">
      <formula>0</formula>
    </cfRule>
  </conditionalFormatting>
  <conditionalFormatting sqref="AT18:AV22">
    <cfRule type="cellIs" dxfId="1125" priority="133" stopIfTrue="1" operator="lessThanOrEqual">
      <formula>0</formula>
    </cfRule>
  </conditionalFormatting>
  <conditionalFormatting sqref="AW18:AZ22">
    <cfRule type="cellIs" dxfId="1124" priority="132" stopIfTrue="1" operator="lessThanOrEqual">
      <formula>0</formula>
    </cfRule>
  </conditionalFormatting>
  <conditionalFormatting sqref="K8:K65533">
    <cfRule type="expression" dxfId="1123" priority="129" stopIfTrue="1">
      <formula>OR($C8&lt;0,AND($C8=$Y8,$B8=$Y8))</formula>
    </cfRule>
    <cfRule type="expression" dxfId="1122" priority="130" stopIfTrue="1">
      <formula>SUM($U8:$X8)&gt;0</formula>
    </cfRule>
    <cfRule type="expression" dxfId="1121" priority="131" stopIfTrue="1">
      <formula>$D8=0</formula>
    </cfRule>
  </conditionalFormatting>
  <conditionalFormatting sqref="L8:M65533">
    <cfRule type="expression" dxfId="1120" priority="127" stopIfTrue="1">
      <formula>OR($C8&lt;0,AND($C8=$Y8,$B8=$Y8))</formula>
    </cfRule>
    <cfRule type="expression" dxfId="1119" priority="128" stopIfTrue="1">
      <formula>SUM($U8:$X8)&gt;1</formula>
    </cfRule>
  </conditionalFormatting>
  <conditionalFormatting sqref="B8:B65536">
    <cfRule type="expression" dxfId="1118" priority="123" stopIfTrue="1">
      <formula>OR($C8&lt;0,AND($C8=$Y8,$B8=$Y8))</formula>
    </cfRule>
    <cfRule type="expression" dxfId="1117" priority="124" stopIfTrue="1">
      <formula>$B8&gt;0</formula>
    </cfRule>
    <cfRule type="cellIs" dxfId="1116" priority="125" stopIfTrue="1" operator="equal">
      <formula>0</formula>
    </cfRule>
  </conditionalFormatting>
  <conditionalFormatting sqref="K65535:K65536">
    <cfRule type="expression" dxfId="1115" priority="120" stopIfTrue="1">
      <formula>OR($C65535&lt;0,AND($C65535=$Y65535,$B65535=$Y65535))</formula>
    </cfRule>
    <cfRule type="expression" dxfId="1114" priority="121" stopIfTrue="1">
      <formula>SUM($U65535:$X65537)&gt;0</formula>
    </cfRule>
    <cfRule type="expression" dxfId="1113" priority="122" stopIfTrue="1">
      <formula>$D65535=0</formula>
    </cfRule>
  </conditionalFormatting>
  <conditionalFormatting sqref="K65534">
    <cfRule type="expression" dxfId="1112" priority="117" stopIfTrue="1">
      <formula>OR($C65534&lt;0,AND($C65534=$Y65534,$B65534=$Y65534))</formula>
    </cfRule>
    <cfRule type="expression" dxfId="1111" priority="118" stopIfTrue="1">
      <formula>SUM($U65534:$X65536)&gt;0</formula>
    </cfRule>
    <cfRule type="expression" dxfId="1110" priority="119" stopIfTrue="1">
      <formula>$D65534=0</formula>
    </cfRule>
  </conditionalFormatting>
  <conditionalFormatting sqref="L65535:M65536">
    <cfRule type="expression" dxfId="1109" priority="115" stopIfTrue="1">
      <formula>OR($C65535&lt;0,AND($C65535=$Y65535,$B65535=$Y65535))</formula>
    </cfRule>
    <cfRule type="expression" dxfId="1108" priority="116" stopIfTrue="1">
      <formula>SUM($U65535:$X65537)&gt;1</formula>
    </cfRule>
  </conditionalFormatting>
  <conditionalFormatting sqref="L65534:M65534">
    <cfRule type="expression" dxfId="1107" priority="113" stopIfTrue="1">
      <formula>OR($C65534&lt;0,AND($C65534=$Y65534,$B65534=$Y65534))</formula>
    </cfRule>
    <cfRule type="expression" dxfId="1106" priority="114" stopIfTrue="1">
      <formula>SUM($U65534:$X65536)&gt;1</formula>
    </cfRule>
  </conditionalFormatting>
  <conditionalFormatting sqref="N8:P65536">
    <cfRule type="expression" dxfId="1105" priority="111" stopIfTrue="1">
      <formula>OR($C8&lt;0,AND($C8=$Y8,$B8=$Y8))</formula>
    </cfRule>
    <cfRule type="expression" dxfId="1104" priority="112" stopIfTrue="1">
      <formula>OR($O8="Plus",$O8="Basis",$O8="Breedte")</formula>
    </cfRule>
  </conditionalFormatting>
  <conditionalFormatting sqref="A8:A272">
    <cfRule type="expression" dxfId="1103" priority="108" stopIfTrue="1">
      <formula>OR($C8&lt;0,AND($C8=$AJ8,$A8=$AJ8))</formula>
    </cfRule>
    <cfRule type="expression" dxfId="1102" priority="109" stopIfTrue="1">
      <formula>$A8&gt;0</formula>
    </cfRule>
    <cfRule type="cellIs" dxfId="1101" priority="110" stopIfTrue="1" operator="equal">
      <formula>0</formula>
    </cfRule>
  </conditionalFormatting>
  <conditionalFormatting sqref="C8:C65536 G8:H65536">
    <cfRule type="expression" dxfId="1100" priority="106" stopIfTrue="1">
      <formula>OR($C8&lt;0,AND($C8=$Y8,$B8=$Y8))</formula>
    </cfRule>
    <cfRule type="expression" dxfId="1099" priority="107" stopIfTrue="1">
      <formula>$B8&gt;0</formula>
    </cfRule>
  </conditionalFormatting>
  <conditionalFormatting sqref="I8:J65536">
    <cfRule type="expression" dxfId="1098" priority="104" stopIfTrue="1">
      <formula>OR($C8&lt;0,AND($C8=$AJ8,$A8=$AJ8))</formula>
    </cfRule>
    <cfRule type="expression" dxfId="1097" priority="105" stopIfTrue="1">
      <formula>$A8&gt;0</formula>
    </cfRule>
  </conditionalFormatting>
  <conditionalFormatting sqref="AR25">
    <cfRule type="cellIs" dxfId="1096" priority="103" operator="equal">
      <formula>0</formula>
    </cfRule>
  </conditionalFormatting>
  <conditionalFormatting sqref="AR27">
    <cfRule type="cellIs" dxfId="1095" priority="102" operator="equal">
      <formula>0</formula>
    </cfRule>
  </conditionalFormatting>
  <conditionalFormatting sqref="AR29">
    <cfRule type="cellIs" dxfId="1094" priority="101" operator="equal">
      <formula>0</formula>
    </cfRule>
  </conditionalFormatting>
  <conditionalFormatting sqref="AQ26">
    <cfRule type="containsErrors" dxfId="1093" priority="100">
      <formula>ISERROR(AQ26)</formula>
    </cfRule>
  </conditionalFormatting>
  <conditionalFormatting sqref="AQ28">
    <cfRule type="containsErrors" dxfId="1092" priority="99">
      <formula>ISERROR(AQ28)</formula>
    </cfRule>
  </conditionalFormatting>
  <conditionalFormatting sqref="AQ30">
    <cfRule type="containsErrors" dxfId="1091" priority="98">
      <formula>ISERROR(AQ30)</formula>
    </cfRule>
  </conditionalFormatting>
  <conditionalFormatting sqref="AR25">
    <cfRule type="cellIs" dxfId="1090" priority="97" operator="equal">
      <formula>0</formula>
    </cfRule>
  </conditionalFormatting>
  <conditionalFormatting sqref="AR27">
    <cfRule type="cellIs" dxfId="1089" priority="96" operator="equal">
      <formula>0</formula>
    </cfRule>
  </conditionalFormatting>
  <conditionalFormatting sqref="AR29">
    <cfRule type="cellIs" dxfId="1088" priority="95" operator="equal">
      <formula>0</formula>
    </cfRule>
  </conditionalFormatting>
  <conditionalFormatting sqref="AQ26">
    <cfRule type="containsErrors" dxfId="1087" priority="94">
      <formula>ISERROR(AQ26)</formula>
    </cfRule>
  </conditionalFormatting>
  <conditionalFormatting sqref="AQ28">
    <cfRule type="containsErrors" dxfId="1086" priority="93">
      <formula>ISERROR(AQ28)</formula>
    </cfRule>
  </conditionalFormatting>
  <conditionalFormatting sqref="AQ30">
    <cfRule type="containsErrors" dxfId="1085" priority="92">
      <formula>ISERROR(AQ30)</formula>
    </cfRule>
  </conditionalFormatting>
  <conditionalFormatting sqref="AR25">
    <cfRule type="cellIs" dxfId="1084" priority="91" operator="equal">
      <formula>0</formula>
    </cfRule>
  </conditionalFormatting>
  <conditionalFormatting sqref="AR27">
    <cfRule type="cellIs" dxfId="1083" priority="90" operator="equal">
      <formula>0</formula>
    </cfRule>
  </conditionalFormatting>
  <conditionalFormatting sqref="AR29">
    <cfRule type="cellIs" dxfId="1082" priority="89" operator="equal">
      <formula>0</formula>
    </cfRule>
  </conditionalFormatting>
  <conditionalFormatting sqref="AQ26">
    <cfRule type="containsErrors" dxfId="1081" priority="88">
      <formula>ISERROR(AQ26)</formula>
    </cfRule>
  </conditionalFormatting>
  <conditionalFormatting sqref="AQ28">
    <cfRule type="containsErrors" dxfId="1080" priority="87">
      <formula>ISERROR(AQ28)</formula>
    </cfRule>
  </conditionalFormatting>
  <conditionalFormatting sqref="AQ30">
    <cfRule type="containsErrors" dxfId="1079" priority="86">
      <formula>ISERROR(AQ30)</formula>
    </cfRule>
  </conditionalFormatting>
  <conditionalFormatting sqref="AR25">
    <cfRule type="cellIs" dxfId="1078" priority="85" operator="equal">
      <formula>0</formula>
    </cfRule>
  </conditionalFormatting>
  <conditionalFormatting sqref="AR27">
    <cfRule type="cellIs" dxfId="1077" priority="84" operator="equal">
      <formula>0</formula>
    </cfRule>
  </conditionalFormatting>
  <conditionalFormatting sqref="AR29">
    <cfRule type="cellIs" dxfId="1076" priority="83" operator="equal">
      <formula>0</formula>
    </cfRule>
  </conditionalFormatting>
  <conditionalFormatting sqref="AQ26">
    <cfRule type="containsErrors" dxfId="1075" priority="82">
      <formula>ISERROR(AQ26)</formula>
    </cfRule>
  </conditionalFormatting>
  <conditionalFormatting sqref="AQ28">
    <cfRule type="containsErrors" dxfId="1074" priority="81">
      <formula>ISERROR(AQ28)</formula>
    </cfRule>
  </conditionalFormatting>
  <conditionalFormatting sqref="AQ30">
    <cfRule type="containsErrors" dxfId="1073" priority="80">
      <formula>ISERROR(AQ30)</formula>
    </cfRule>
  </conditionalFormatting>
  <conditionalFormatting sqref="AR25">
    <cfRule type="cellIs" dxfId="1072" priority="79" operator="equal">
      <formula>0</formula>
    </cfRule>
  </conditionalFormatting>
  <conditionalFormatting sqref="AR27">
    <cfRule type="cellIs" dxfId="1071" priority="78" operator="equal">
      <formula>0</formula>
    </cfRule>
  </conditionalFormatting>
  <conditionalFormatting sqref="AR29">
    <cfRule type="cellIs" dxfId="1070" priority="77" operator="equal">
      <formula>0</formula>
    </cfRule>
  </conditionalFormatting>
  <conditionalFormatting sqref="AQ26">
    <cfRule type="containsErrors" dxfId="1069" priority="76">
      <formula>ISERROR(AQ26)</formula>
    </cfRule>
  </conditionalFormatting>
  <conditionalFormatting sqref="AQ28">
    <cfRule type="containsErrors" dxfId="1068" priority="75">
      <formula>ISERROR(AQ28)</formula>
    </cfRule>
  </conditionalFormatting>
  <conditionalFormatting sqref="AQ30">
    <cfRule type="containsErrors" dxfId="1067" priority="74">
      <formula>ISERROR(AQ30)</formula>
    </cfRule>
  </conditionalFormatting>
  <conditionalFormatting sqref="AR25">
    <cfRule type="cellIs" dxfId="1066" priority="73" operator="equal">
      <formula>0</formula>
    </cfRule>
  </conditionalFormatting>
  <conditionalFormatting sqref="AR27">
    <cfRule type="cellIs" dxfId="1065" priority="72" operator="equal">
      <formula>0</formula>
    </cfRule>
  </conditionalFormatting>
  <conditionalFormatting sqref="AR29">
    <cfRule type="cellIs" dxfId="1064" priority="71" operator="equal">
      <formula>0</formula>
    </cfRule>
  </conditionalFormatting>
  <conditionalFormatting sqref="AQ26">
    <cfRule type="containsErrors" dxfId="1063" priority="70">
      <formula>ISERROR(AQ26)</formula>
    </cfRule>
  </conditionalFormatting>
  <conditionalFormatting sqref="AQ28">
    <cfRule type="containsErrors" dxfId="1062" priority="69">
      <formula>ISERROR(AQ28)</formula>
    </cfRule>
  </conditionalFormatting>
  <conditionalFormatting sqref="AQ30">
    <cfRule type="containsErrors" dxfId="1061" priority="68">
      <formula>ISERROR(AQ30)</formula>
    </cfRule>
  </conditionalFormatting>
  <conditionalFormatting sqref="AR25">
    <cfRule type="cellIs" dxfId="1060" priority="67" operator="equal">
      <formula>0</formula>
    </cfRule>
  </conditionalFormatting>
  <conditionalFormatting sqref="AR27">
    <cfRule type="cellIs" dxfId="1059" priority="66" operator="equal">
      <formula>0</formula>
    </cfRule>
  </conditionalFormatting>
  <conditionalFormatting sqref="AR29">
    <cfRule type="cellIs" dxfId="1058" priority="65" operator="equal">
      <formula>0</formula>
    </cfRule>
  </conditionalFormatting>
  <conditionalFormatting sqref="AQ26">
    <cfRule type="containsErrors" dxfId="1057" priority="64">
      <formula>ISERROR(AQ26)</formula>
    </cfRule>
  </conditionalFormatting>
  <conditionalFormatting sqref="AQ28">
    <cfRule type="containsErrors" dxfId="1056" priority="63">
      <formula>ISERROR(AQ28)</formula>
    </cfRule>
  </conditionalFormatting>
  <conditionalFormatting sqref="AQ30">
    <cfRule type="containsErrors" dxfId="1055" priority="62">
      <formula>ISERROR(AQ30)</formula>
    </cfRule>
  </conditionalFormatting>
  <conditionalFormatting sqref="AR25">
    <cfRule type="cellIs" dxfId="1054" priority="61" operator="equal">
      <formula>0</formula>
    </cfRule>
  </conditionalFormatting>
  <conditionalFormatting sqref="AR27">
    <cfRule type="cellIs" dxfId="1053" priority="60" operator="equal">
      <formula>0</formula>
    </cfRule>
  </conditionalFormatting>
  <conditionalFormatting sqref="AR29">
    <cfRule type="cellIs" dxfId="1052" priority="59" operator="equal">
      <formula>0</formula>
    </cfRule>
  </conditionalFormatting>
  <conditionalFormatting sqref="AQ26">
    <cfRule type="containsErrors" dxfId="1051" priority="58">
      <formula>ISERROR(AQ26)</formula>
    </cfRule>
  </conditionalFormatting>
  <conditionalFormatting sqref="AQ28">
    <cfRule type="containsErrors" dxfId="1050" priority="57">
      <formula>ISERROR(AQ28)</formula>
    </cfRule>
  </conditionalFormatting>
  <conditionalFormatting sqref="AQ30">
    <cfRule type="containsErrors" dxfId="1049" priority="56">
      <formula>ISERROR(AQ30)</formula>
    </cfRule>
  </conditionalFormatting>
  <conditionalFormatting sqref="AR25">
    <cfRule type="cellIs" dxfId="1048" priority="55" operator="equal">
      <formula>0</formula>
    </cfRule>
  </conditionalFormatting>
  <conditionalFormatting sqref="AR27">
    <cfRule type="cellIs" dxfId="1047" priority="54" operator="equal">
      <formula>0</formula>
    </cfRule>
  </conditionalFormatting>
  <conditionalFormatting sqref="AR29">
    <cfRule type="cellIs" dxfId="1046" priority="53" operator="equal">
      <formula>0</formula>
    </cfRule>
  </conditionalFormatting>
  <conditionalFormatting sqref="AQ26">
    <cfRule type="containsErrors" dxfId="1045" priority="52">
      <formula>ISERROR(AQ26)</formula>
    </cfRule>
  </conditionalFormatting>
  <conditionalFormatting sqref="AQ28">
    <cfRule type="containsErrors" dxfId="1044" priority="51">
      <formula>ISERROR(AQ28)</formula>
    </cfRule>
  </conditionalFormatting>
  <conditionalFormatting sqref="AQ30">
    <cfRule type="containsErrors" dxfId="1043" priority="50">
      <formula>ISERROR(AQ30)</formula>
    </cfRule>
  </conditionalFormatting>
  <conditionalFormatting sqref="D8:F3201">
    <cfRule type="expression" dxfId="1042" priority="45" stopIfTrue="1">
      <formula>OR($C8&lt;0,AND($C8=$Z8,$B8=$Z8))</formula>
    </cfRule>
  </conditionalFormatting>
  <conditionalFormatting sqref="F8:F201">
    <cfRule type="expression" dxfId="1041" priority="47">
      <formula>$D8=0</formula>
    </cfRule>
  </conditionalFormatting>
  <conditionalFormatting sqref="AT10:AV15 AZ15:BB15">
    <cfRule type="cellIs" dxfId="1040" priority="44" stopIfTrue="1" operator="lessThanOrEqual">
      <formula>0</formula>
    </cfRule>
  </conditionalFormatting>
  <conditionalFormatting sqref="AT18:AV22">
    <cfRule type="cellIs" dxfId="1039" priority="43" stopIfTrue="1" operator="lessThanOrEqual">
      <formula>0</formula>
    </cfRule>
  </conditionalFormatting>
  <conditionalFormatting sqref="AW18:AZ22">
    <cfRule type="cellIs" dxfId="1038" priority="42" stopIfTrue="1" operator="lessThanOrEqual">
      <formula>0</formula>
    </cfRule>
  </conditionalFormatting>
  <conditionalFormatting sqref="AR25">
    <cfRule type="cellIs" dxfId="1037" priority="41" operator="equal">
      <formula>0</formula>
    </cfRule>
  </conditionalFormatting>
  <conditionalFormatting sqref="AR27">
    <cfRule type="cellIs" dxfId="1036" priority="40" operator="equal">
      <formula>0</formula>
    </cfRule>
  </conditionalFormatting>
  <conditionalFormatting sqref="AR29">
    <cfRule type="cellIs" dxfId="1035" priority="39" operator="equal">
      <formula>0</formula>
    </cfRule>
  </conditionalFormatting>
  <conditionalFormatting sqref="AQ26">
    <cfRule type="containsErrors" dxfId="1034" priority="38">
      <formula>ISERROR(AQ26)</formula>
    </cfRule>
  </conditionalFormatting>
  <conditionalFormatting sqref="AQ28">
    <cfRule type="containsErrors" dxfId="1033" priority="37">
      <formula>ISERROR(AQ28)</formula>
    </cfRule>
  </conditionalFormatting>
  <conditionalFormatting sqref="AQ30">
    <cfRule type="containsErrors" dxfId="1032" priority="36">
      <formula>ISERROR(AQ30)</formula>
    </cfRule>
  </conditionalFormatting>
  <conditionalFormatting sqref="AR25">
    <cfRule type="cellIs" dxfId="1031" priority="35" operator="equal">
      <formula>0</formula>
    </cfRule>
  </conditionalFormatting>
  <conditionalFormatting sqref="AR27">
    <cfRule type="cellIs" dxfId="1030" priority="34" operator="equal">
      <formula>0</formula>
    </cfRule>
  </conditionalFormatting>
  <conditionalFormatting sqref="AR29">
    <cfRule type="cellIs" dxfId="1029" priority="33" operator="equal">
      <formula>0</formula>
    </cfRule>
  </conditionalFormatting>
  <conditionalFormatting sqref="AQ26">
    <cfRule type="containsErrors" dxfId="1028" priority="32">
      <formula>ISERROR(AQ26)</formula>
    </cfRule>
  </conditionalFormatting>
  <conditionalFormatting sqref="AQ28">
    <cfRule type="containsErrors" dxfId="1027" priority="31">
      <formula>ISERROR(AQ28)</formula>
    </cfRule>
  </conditionalFormatting>
  <conditionalFormatting sqref="AQ30">
    <cfRule type="containsErrors" dxfId="1026" priority="30">
      <formula>ISERROR(AQ30)</formula>
    </cfRule>
  </conditionalFormatting>
  <conditionalFormatting sqref="AR25">
    <cfRule type="cellIs" dxfId="1025" priority="29" operator="equal">
      <formula>0</formula>
    </cfRule>
  </conditionalFormatting>
  <conditionalFormatting sqref="AR27">
    <cfRule type="cellIs" dxfId="1024" priority="28" operator="equal">
      <formula>0</formula>
    </cfRule>
  </conditionalFormatting>
  <conditionalFormatting sqref="AR29">
    <cfRule type="cellIs" dxfId="1023" priority="27" operator="equal">
      <formula>0</formula>
    </cfRule>
  </conditionalFormatting>
  <conditionalFormatting sqref="AQ26">
    <cfRule type="containsErrors" dxfId="1022" priority="26">
      <formula>ISERROR(AQ26)</formula>
    </cfRule>
  </conditionalFormatting>
  <conditionalFormatting sqref="AQ28">
    <cfRule type="containsErrors" dxfId="1021" priority="25">
      <formula>ISERROR(AQ28)</formula>
    </cfRule>
  </conditionalFormatting>
  <conditionalFormatting sqref="AQ30">
    <cfRule type="containsErrors" dxfId="1020" priority="24">
      <formula>ISERROR(AQ30)</formula>
    </cfRule>
  </conditionalFormatting>
  <conditionalFormatting sqref="AR25">
    <cfRule type="cellIs" dxfId="1019" priority="23" operator="equal">
      <formula>0</formula>
    </cfRule>
  </conditionalFormatting>
  <conditionalFormatting sqref="AR27">
    <cfRule type="cellIs" dxfId="1018" priority="22" operator="equal">
      <formula>0</formula>
    </cfRule>
  </conditionalFormatting>
  <conditionalFormatting sqref="AR29">
    <cfRule type="cellIs" dxfId="1017" priority="21" operator="equal">
      <formula>0</formula>
    </cfRule>
  </conditionalFormatting>
  <conditionalFormatting sqref="AQ26">
    <cfRule type="containsErrors" dxfId="1016" priority="20">
      <formula>ISERROR(AQ26)</formula>
    </cfRule>
  </conditionalFormatting>
  <conditionalFormatting sqref="AQ28">
    <cfRule type="containsErrors" dxfId="1015" priority="19">
      <formula>ISERROR(AQ28)</formula>
    </cfRule>
  </conditionalFormatting>
  <conditionalFormatting sqref="AQ30">
    <cfRule type="containsErrors" dxfId="1014" priority="18">
      <formula>ISERROR(AQ30)</formula>
    </cfRule>
  </conditionalFormatting>
  <conditionalFormatting sqref="AR25">
    <cfRule type="cellIs" dxfId="1013" priority="17" operator="equal">
      <formula>0</formula>
    </cfRule>
  </conditionalFormatting>
  <conditionalFormatting sqref="AR27">
    <cfRule type="cellIs" dxfId="1012" priority="16" operator="equal">
      <formula>0</formula>
    </cfRule>
  </conditionalFormatting>
  <conditionalFormatting sqref="AR29">
    <cfRule type="cellIs" dxfId="1011" priority="15" operator="equal">
      <formula>0</formula>
    </cfRule>
  </conditionalFormatting>
  <conditionalFormatting sqref="AQ26">
    <cfRule type="containsErrors" dxfId="1010" priority="14">
      <formula>ISERROR(AQ26)</formula>
    </cfRule>
  </conditionalFormatting>
  <conditionalFormatting sqref="AQ28">
    <cfRule type="containsErrors" dxfId="1009" priority="13">
      <formula>ISERROR(AQ28)</formula>
    </cfRule>
  </conditionalFormatting>
  <conditionalFormatting sqref="AQ30">
    <cfRule type="containsErrors" dxfId="1008" priority="12">
      <formula>ISERROR(AQ30)</formula>
    </cfRule>
  </conditionalFormatting>
  <conditionalFormatting sqref="AR25">
    <cfRule type="cellIs" dxfId="1007" priority="11" operator="equal">
      <formula>0</formula>
    </cfRule>
  </conditionalFormatting>
  <conditionalFormatting sqref="AR27">
    <cfRule type="cellIs" dxfId="1006" priority="10" operator="equal">
      <formula>0</formula>
    </cfRule>
  </conditionalFormatting>
  <conditionalFormatting sqref="AR29">
    <cfRule type="cellIs" dxfId="1005" priority="9" operator="equal">
      <formula>0</formula>
    </cfRule>
  </conditionalFormatting>
  <conditionalFormatting sqref="AQ26">
    <cfRule type="containsErrors" dxfId="1004" priority="8">
      <formula>ISERROR(AQ26)</formula>
    </cfRule>
  </conditionalFormatting>
  <conditionalFormatting sqref="AQ28">
    <cfRule type="containsErrors" dxfId="1003" priority="7">
      <formula>ISERROR(AQ28)</formula>
    </cfRule>
  </conditionalFormatting>
  <conditionalFormatting sqref="AQ30">
    <cfRule type="containsErrors" dxfId="1002" priority="6">
      <formula>ISERROR(AQ30)</formula>
    </cfRule>
  </conditionalFormatting>
  <conditionalFormatting sqref="AT10:AV15 AZ15:BB15">
    <cfRule type="cellIs" dxfId="1001" priority="5" stopIfTrue="1" operator="lessThanOrEqual">
      <formula>0</formula>
    </cfRule>
  </conditionalFormatting>
  <conditionalFormatting sqref="AT18:AV22 AT26:AV30">
    <cfRule type="cellIs" dxfId="1000" priority="4" stopIfTrue="1" operator="lessThanOrEqual">
      <formula>0</formula>
    </cfRule>
  </conditionalFormatting>
  <conditionalFormatting sqref="AY26:BB30 AY18:BB22">
    <cfRule type="cellIs" dxfId="999" priority="3" stopIfTrue="1" operator="lessThanOrEqual">
      <formula>0</formula>
    </cfRule>
  </conditionalFormatting>
  <conditionalFormatting sqref="AR32 AR34 AR36">
    <cfRule type="cellIs" dxfId="998" priority="2" operator="equal">
      <formula>0</formula>
    </cfRule>
  </conditionalFormatting>
  <conditionalFormatting sqref="AQ33 AQ35 AQ37">
    <cfRule type="containsErrors" dxfId="997" priority="1">
      <formula>ISERROR(AQ33)</formula>
    </cfRule>
  </conditionalFormatting>
  <pageMargins left="0.75" right="0.56999999999999995" top="1" bottom="1" header="0.5" footer="0.5"/>
  <pageSetup paperSize="9" orientation="portrait" horizontalDpi="1200" verticalDpi="12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81"/>
  <sheetViews>
    <sheetView workbookViewId="0">
      <pane xSplit="5" ySplit="7" topLeftCell="F8" activePane="bottomRight" state="frozen"/>
      <selection activeCell="N40" sqref="N40"/>
      <selection pane="topRight" activeCell="N40" sqref="N40"/>
      <selection pane="bottomLeft" activeCell="N40" sqref="N40"/>
      <selection pane="bottomRight" activeCell="O8" sqref="O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style="58" customWidth="1"/>
    <col min="18" max="18" width="9.140625" style="58" hidden="1" customWidth="1"/>
    <col min="19" max="38" width="9.140625" style="12" hidden="1" customWidth="1"/>
    <col min="39" max="39" width="9" style="12" hidden="1" customWidth="1"/>
    <col min="40" max="41" width="9.140625" style="12" hidden="1" customWidth="1"/>
    <col min="42" max="42" width="0" hidden="1" customWidth="1"/>
    <col min="43" max="44" width="8.28515625" customWidth="1"/>
    <col min="45" max="46" width="7.28515625" customWidth="1"/>
    <col min="47" max="47" width="7.7109375" customWidth="1"/>
    <col min="48" max="48" width="8.28515625" customWidth="1"/>
    <col min="49" max="49" width="5.7109375" customWidth="1"/>
    <col min="50" max="50" width="8.28515625" customWidth="1"/>
    <col min="51" max="51" width="8.140625" customWidth="1"/>
    <col min="52" max="52" width="7.7109375" customWidth="1"/>
    <col min="53" max="53" width="7.42578125" customWidth="1"/>
    <col min="55" max="55" width="1.42578125" customWidth="1"/>
  </cols>
  <sheetData>
    <row r="1" spans="1:54" ht="18" customHeight="1" x14ac:dyDescent="0.2">
      <c r="B1" s="8" t="s">
        <v>2</v>
      </c>
      <c r="C1" s="246" t="s">
        <v>51</v>
      </c>
      <c r="D1" s="247"/>
      <c r="E1" s="247"/>
      <c r="F1" s="247"/>
      <c r="G1" s="247"/>
      <c r="H1" s="247"/>
      <c r="I1" s="247"/>
      <c r="J1" s="247"/>
      <c r="K1" s="247"/>
      <c r="L1" s="247"/>
      <c r="M1" s="247"/>
      <c r="N1" s="248"/>
      <c r="O1" s="16"/>
      <c r="P1" s="7"/>
      <c r="Q1" s="58" t="s">
        <v>21</v>
      </c>
    </row>
    <row r="2" spans="1:54" ht="18" customHeight="1" x14ac:dyDescent="0.2">
      <c r="B2" s="8" t="s">
        <v>3</v>
      </c>
      <c r="C2" s="246" t="s">
        <v>47</v>
      </c>
      <c r="D2" s="247"/>
      <c r="E2" s="247"/>
      <c r="F2" s="247"/>
      <c r="G2" s="247"/>
      <c r="H2" s="247"/>
      <c r="I2" s="247"/>
      <c r="J2" s="247"/>
      <c r="K2" s="247"/>
      <c r="L2" s="247"/>
      <c r="M2" s="247"/>
      <c r="N2" s="248"/>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4" ht="12" customHeight="1" x14ac:dyDescent="0.15">
      <c r="B5" s="8" t="s">
        <v>5</v>
      </c>
      <c r="C5" s="69">
        <v>115</v>
      </c>
      <c r="D5" s="13"/>
      <c r="E5" s="13"/>
      <c r="F5" s="13"/>
      <c r="G5" s="16"/>
      <c r="H5" s="7"/>
      <c r="I5" s="41"/>
      <c r="J5" s="42"/>
      <c r="K5" s="7"/>
      <c r="L5" s="6"/>
      <c r="M5" s="7"/>
      <c r="N5" s="7"/>
      <c r="O5" s="16"/>
      <c r="P5" s="7"/>
      <c r="U5" s="12">
        <f>COUNTIF(G:G,"V")</f>
        <v>1</v>
      </c>
      <c r="V5" s="12">
        <f>COUNTIF(L:L,"Breedte")</f>
        <v>0</v>
      </c>
      <c r="W5" s="12">
        <f>COUNTIF(O:O,"Breedte")</f>
        <v>0</v>
      </c>
      <c r="AF5" s="12">
        <f>COUNTIF(I:I,"D")</f>
        <v>1</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41</v>
      </c>
      <c r="F7" s="24"/>
      <c r="G7" s="24" t="s">
        <v>32</v>
      </c>
      <c r="H7" s="25" t="s">
        <v>11</v>
      </c>
      <c r="I7" s="24" t="s">
        <v>33</v>
      </c>
      <c r="J7" s="25" t="s">
        <v>11</v>
      </c>
      <c r="K7" s="25" t="s">
        <v>12</v>
      </c>
      <c r="L7" s="23" t="s">
        <v>13</v>
      </c>
      <c r="M7" s="25" t="s">
        <v>14</v>
      </c>
      <c r="N7" s="25" t="s">
        <v>15</v>
      </c>
      <c r="O7" s="24" t="s">
        <v>34</v>
      </c>
      <c r="P7" s="25" t="s">
        <v>16</v>
      </c>
      <c r="Y7" s="12">
        <v>1</v>
      </c>
      <c r="Z7" s="12">
        <v>1</v>
      </c>
      <c r="AA7" s="12">
        <v>1</v>
      </c>
      <c r="AB7" s="12">
        <v>1</v>
      </c>
      <c r="AJ7" s="12">
        <v>1</v>
      </c>
      <c r="AK7" s="12">
        <v>1</v>
      </c>
      <c r="AL7" s="12">
        <v>1</v>
      </c>
      <c r="AM7" s="12">
        <v>1</v>
      </c>
      <c r="AQ7" s="93" t="s">
        <v>77</v>
      </c>
    </row>
    <row r="8" spans="1:54" ht="12" customHeight="1" thickTop="1" x14ac:dyDescent="0.25">
      <c r="A8" s="5">
        <f t="shared" ref="A8:A71" si="0">IF(I8="A",25,IF(I8="B",25,IF(I8="C",25,IF(I8="D",15,IF(I8="E",10,0)))))</f>
        <v>0</v>
      </c>
      <c r="B8" s="5">
        <f t="shared" ref="B8:B71" si="1">IF(G8="I",20,IF(G8="II",20,IF(G8="III",20,IF(G8="IV",20,IF(G8="V",20,0)))))</f>
        <v>0</v>
      </c>
      <c r="C8" s="14">
        <f>C5</f>
        <v>115</v>
      </c>
      <c r="F8" s="242">
        <f>VLOOKUP(C8,Blad1!$A:$G,7,0)</f>
        <v>230</v>
      </c>
      <c r="G8" s="67" t="str">
        <f>IF(C8=91,"I",IF(C8=84,"II",IF(C8=77,"III",IF(C8=70,"IV",IF(C8=0,"V","")))))</f>
        <v/>
      </c>
      <c r="H8" s="4" t="str">
        <f>IF(G8="I",$K8,IF(G8="II",$K8-SUM(H7:H$8),IF(G8="III",$K8-SUM(H7:H$8),IF(G8="IV",$K8-SUM(H7:H$8),IF(G8="V",1-SUM(H7:H$8)," ")))))</f>
        <v xml:space="preserve"> </v>
      </c>
      <c r="I8" s="68" t="str">
        <f t="shared" ref="I8:I39" si="2">IF(C8=84,"A",IF(C8=75,"B",IF(C8=65,"C",IF(C8=56,"D",IF(C8=0,"E","")))))</f>
        <v/>
      </c>
      <c r="J8" s="43" t="str">
        <f>IF(I8="A",$K8,IF(I8="B",$K8-SUM(J7:J$8),IF(I8="C",$K8-SUM(J7:J$8),IF(I8="D",$K8-SUM(J7:J$8),IF(I8="E",1-SUM(J7:J$8)," ")))))</f>
        <v xml:space="preserve"> </v>
      </c>
      <c r="K8" s="1">
        <f>IF(C$4=0,0,(SUM(D$8:D8)/C$4))</f>
        <v>0</v>
      </c>
      <c r="L8" s="9" t="str">
        <f t="shared" ref="L8:L71" si="3">IF(U8=2,"Plus",IF(W8=2,"Basis",IF(X8=2,"Breedte"," ")))</f>
        <v xml:space="preserve"> </v>
      </c>
      <c r="M8" s="2" t="str">
        <f>IF(U8=2,K8,IF(W8=2,K8-SUM(M7:M$8),IF(X8=2,K8-SUM(M7:M$8),IF(X7=2,1-SUM(M7:M$8)," "))))</f>
        <v xml:space="preserve"> </v>
      </c>
      <c r="N8" s="1" t="str">
        <f t="shared" ref="N8:N71" si="4">IF(OR(O8="Plus",O8="Basis",O8="Breedte"),K8," ")</f>
        <v xml:space="preserve"> </v>
      </c>
      <c r="P8" s="3" t="str">
        <f>IF(O8="Plus",$K8,IF(O8="Basis",$K8-SUM(P7:P$8),IF(O8="Breedte",$K8-SUM(P7:P$8),IF(O7="Breedte",1-SUM(P7:P$8)," "))))</f>
        <v xml:space="preserve"> </v>
      </c>
      <c r="Q8" s="59" t="str">
        <f>CONCATENATE(IF(E8=0,"",CONCATENATE(E8,"; ")))</f>
        <v/>
      </c>
      <c r="R8" s="180">
        <f>F8</f>
        <v>230</v>
      </c>
      <c r="S8" s="12">
        <f t="shared" ref="S8:S71" si="5">C8</f>
        <v>115</v>
      </c>
      <c r="T8" s="18">
        <f t="shared" ref="T8:T71" si="6">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 t="shared" ref="Y8:Y71" si="7">IF(D8=0,1,ABS(K8-0.2))</f>
        <v>1</v>
      </c>
      <c r="Z8" s="12">
        <f t="shared" ref="Z8:Z71" si="8">IF(D8=0,1,ABS(K8-0.5))</f>
        <v>1</v>
      </c>
      <c r="AA8" s="12">
        <f t="shared" ref="AA8:AA71" si="9">IF(D8=0,1,ABS(K8-0.8))</f>
        <v>1</v>
      </c>
      <c r="AB8" s="12">
        <f t="shared" ref="AB8:AB71" si="10">IF(D8=0,1,ABS(K8-1))</f>
        <v>1</v>
      </c>
      <c r="AD8" s="12">
        <f t="shared" ref="AD8:AD71" si="11">S8</f>
        <v>115</v>
      </c>
      <c r="AE8" s="18">
        <f t="shared" ref="AE8:AE71" si="12">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 t="shared" ref="AJ8:AJ71" si="13">IF(AE8=0,1,ABS(AH8-0.25))</f>
        <v>1</v>
      </c>
      <c r="AK8" s="12">
        <f t="shared" ref="AK8:AK71" si="14">IF(T8=0,1,ABS(W8-0.5))</f>
        <v>1</v>
      </c>
      <c r="AL8" s="12">
        <f t="shared" ref="AL8:AL71" si="15">IF(T8=0,1,ABS(W8-0.75))</f>
        <v>1</v>
      </c>
      <c r="AM8" s="12">
        <f t="shared" ref="AM8:AM71" si="16">IF(T8=0,1,ABS(W8-0.9))</f>
        <v>1</v>
      </c>
      <c r="AQ8" s="27" t="s">
        <v>6</v>
      </c>
      <c r="AR8" s="28"/>
      <c r="AS8" s="28" t="s">
        <v>7</v>
      </c>
      <c r="AT8" s="28"/>
      <c r="AU8" s="28"/>
      <c r="AV8" s="28"/>
      <c r="AW8" s="45"/>
    </row>
    <row r="9" spans="1:54" ht="12" customHeight="1" x14ac:dyDescent="0.25">
      <c r="A9" s="5">
        <f t="shared" si="0"/>
        <v>0</v>
      </c>
      <c r="B9" s="5">
        <f t="shared" si="1"/>
        <v>0</v>
      </c>
      <c r="C9" s="14">
        <f t="shared" ref="C9:C72" si="17">C8-1</f>
        <v>114</v>
      </c>
      <c r="F9" s="242">
        <f>VLOOKUP(C9,Blad1!$A:$G,7,0)</f>
        <v>230</v>
      </c>
      <c r="G9" s="67" t="str">
        <f t="shared" ref="G9:G72" si="18">IF(C9=91,"I",IF(C9=84,"II",IF(C9=77,"III",IF(C9=70,"IV",IF(C9=0,"V","")))))</f>
        <v/>
      </c>
      <c r="H9" s="4" t="str">
        <f>IF(G9="I",$K9,IF(G9="II",$K9-SUM(H8:H$8),IF(G9="III",$K9-SUM(H8:H$8),IF(G9="IV",$K9-SUM(H8:H$8),IF(G9="V",1-SUM(H8:H$8)," ")))))</f>
        <v xml:space="preserve"> </v>
      </c>
      <c r="I9" s="68" t="str">
        <f t="shared" si="2"/>
        <v/>
      </c>
      <c r="J9" s="43" t="str">
        <f>IF(I9="A",$K9,IF(I9="B",$K9-SUM(J8:J$8),IF(I9="C",$K9-SUM(J8:J$8),IF(I9="D",$K9-SUM(J8:J$8),IF(I9="E",1-SUM(J8:J$8)," ")))))</f>
        <v xml:space="preserve"> </v>
      </c>
      <c r="K9" s="1">
        <f>IF(C$4=0,0,(SUM(D$8:D9)/C$4))</f>
        <v>0</v>
      </c>
      <c r="L9" s="9" t="str">
        <f t="shared" si="3"/>
        <v xml:space="preserve"> </v>
      </c>
      <c r="M9" s="2" t="str">
        <f>IF(U9=2,K9,IF(W9=2,K9-SUM(M8:M$8),IF(X9=2,K9-SUM(M8:M$8),IF(X8=2,1-SUM(M8:M$8)," "))))</f>
        <v xml:space="preserve"> </v>
      </c>
      <c r="N9" s="1" t="str">
        <f t="shared" si="4"/>
        <v xml:space="preserve"> </v>
      </c>
      <c r="P9" s="3" t="str">
        <f>IF(O9="Plus",$K9,IF(O9="Basis",$K9-SUM(P8:P$8),IF(O9="Breedte",$K9-SUM(P8:P$8),IF(O8="Breedte",1-SUM(P8:P$8)," "))))</f>
        <v xml:space="preserve"> </v>
      </c>
      <c r="Q9" s="57" t="str">
        <f t="shared" ref="Q9:Q72" si="19">IF(L8="plus",IF(E9=0,"",CONCATENATE(E9,", ")),IF(L8="basis",IF(E9=0,"",CONCATENATE(E9,", ")),CONCATENATE(Q8,IF(E9=0,"",CONCATENATE(E9,", ")))))</f>
        <v/>
      </c>
      <c r="R9" s="180">
        <f t="shared" ref="R9:R72" si="20">F9</f>
        <v>230</v>
      </c>
      <c r="S9" s="12">
        <f t="shared" si="5"/>
        <v>114</v>
      </c>
      <c r="T9" s="18">
        <f t="shared" si="6"/>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si="7"/>
        <v>1</v>
      </c>
      <c r="Z9" s="12">
        <f t="shared" si="8"/>
        <v>1</v>
      </c>
      <c r="AA9" s="12">
        <f t="shared" si="9"/>
        <v>1</v>
      </c>
      <c r="AB9" s="12">
        <f t="shared" si="10"/>
        <v>1</v>
      </c>
      <c r="AD9" s="12">
        <f t="shared" si="11"/>
        <v>114</v>
      </c>
      <c r="AE9" s="18">
        <f t="shared" si="12"/>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si="13"/>
        <v>1</v>
      </c>
      <c r="AK9" s="12">
        <f t="shared" si="14"/>
        <v>1</v>
      </c>
      <c r="AL9" s="12">
        <f t="shared" si="15"/>
        <v>1</v>
      </c>
      <c r="AM9" s="12">
        <f t="shared" si="16"/>
        <v>1</v>
      </c>
      <c r="AQ9" s="30"/>
      <c r="AR9" s="31"/>
      <c r="AS9" s="32" t="s">
        <v>17</v>
      </c>
      <c r="AT9" s="32" t="s">
        <v>18</v>
      </c>
      <c r="AU9" s="32" t="s">
        <v>19</v>
      </c>
      <c r="AV9" s="32" t="s">
        <v>20</v>
      </c>
      <c r="AW9" s="45"/>
    </row>
    <row r="10" spans="1:54" ht="12" customHeight="1" x14ac:dyDescent="0.25">
      <c r="A10" s="5">
        <f t="shared" si="0"/>
        <v>0</v>
      </c>
      <c r="B10" s="5">
        <f t="shared" si="1"/>
        <v>0</v>
      </c>
      <c r="C10" s="14">
        <f t="shared" si="17"/>
        <v>113</v>
      </c>
      <c r="F10" s="242">
        <f>VLOOKUP(C10,Blad1!$A:$G,7,0)</f>
        <v>230</v>
      </c>
      <c r="G10" s="67" t="str">
        <f t="shared" si="18"/>
        <v/>
      </c>
      <c r="H10" s="4" t="str">
        <f>IF(G10="I",$K10,IF(G10="II",$K10-SUM(H$8:H9),IF(G10="III",$K10-SUM(H$8:H9),IF(G10="IV",$K10-SUM(H$8:H9),IF(G10="V",1-SUM(H$8:H9)," ")))))</f>
        <v xml:space="preserve"> </v>
      </c>
      <c r="I10" s="68" t="str">
        <f t="shared" si="2"/>
        <v/>
      </c>
      <c r="J10" s="43" t="str">
        <f>IF(I10="A",$K10,IF(I10="B",$K10-SUM(J$8:J9),IF(I10="C",$K10-SUM(J$8:J9),IF(I10="D",$K10-SUM(J$8:J9),IF(I10="E",1-SUM(J$8:J9)," ")))))</f>
        <v xml:space="preserve"> </v>
      </c>
      <c r="K10" s="1">
        <f>IF(C$4=0,0,(SUM(D$8:D10)/C$4))</f>
        <v>0</v>
      </c>
      <c r="L10" s="9" t="str">
        <f t="shared" si="3"/>
        <v xml:space="preserve"> </v>
      </c>
      <c r="M10" s="2" t="str">
        <f>IF(U10=2,K10,IF(W10=2,K10-SUM(M$8:M9),IF(X10=2,K10-SUM(M$8:M9),IF(X9=2,1-SUM(M$8:M9)," "))))</f>
        <v xml:space="preserve"> </v>
      </c>
      <c r="N10" s="1" t="str">
        <f t="shared" si="4"/>
        <v xml:space="preserve"> </v>
      </c>
      <c r="P10" s="3" t="str">
        <f>IF(O10="Plus",$K10,IF(O10="Basis",$K10-SUM(P$8:P9),IF(O10="Breedte",$K10-SUM(P$8:P9),IF(O9="Breedte",1-SUM(P$8:P9)," "))))</f>
        <v xml:space="preserve"> </v>
      </c>
      <c r="Q10" s="57" t="str">
        <f t="shared" si="19"/>
        <v/>
      </c>
      <c r="R10" s="180">
        <f t="shared" si="20"/>
        <v>230</v>
      </c>
      <c r="S10" s="12">
        <f t="shared" si="5"/>
        <v>113</v>
      </c>
      <c r="T10" s="18">
        <f t="shared" si="6"/>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7"/>
        <v>1</v>
      </c>
      <c r="Z10" s="12">
        <f t="shared" si="8"/>
        <v>1</v>
      </c>
      <c r="AA10" s="12">
        <f t="shared" si="9"/>
        <v>1</v>
      </c>
      <c r="AB10" s="12">
        <f t="shared" si="10"/>
        <v>1</v>
      </c>
      <c r="AD10" s="12">
        <f t="shared" si="11"/>
        <v>113</v>
      </c>
      <c r="AE10" s="18">
        <f t="shared" si="12"/>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3"/>
        <v>1</v>
      </c>
      <c r="AK10" s="12">
        <f t="shared" si="14"/>
        <v>1</v>
      </c>
      <c r="AL10" s="12">
        <f t="shared" si="15"/>
        <v>1</v>
      </c>
      <c r="AM10" s="12">
        <f t="shared" si="16"/>
        <v>1</v>
      </c>
      <c r="AQ10" s="49" t="s">
        <v>26</v>
      </c>
      <c r="AR10" s="50">
        <v>0.2</v>
      </c>
      <c r="AS10" s="145">
        <f>IF($U3=0,0,VLOOKUP("I",$G:$S,13,FALSE))</f>
        <v>91</v>
      </c>
      <c r="AT10" s="145">
        <f>AU10*AT$14</f>
        <v>0</v>
      </c>
      <c r="AU10" s="146">
        <f>AV10</f>
        <v>0</v>
      </c>
      <c r="AV10" s="146">
        <f>IF($U3=0,0,VLOOKUP("I",$G:$S,5,FALSE))</f>
        <v>0</v>
      </c>
      <c r="AW10" s="45"/>
    </row>
    <row r="11" spans="1:54" ht="12" customHeight="1" x14ac:dyDescent="0.25">
      <c r="A11" s="5">
        <f t="shared" si="0"/>
        <v>0</v>
      </c>
      <c r="B11" s="5">
        <f t="shared" si="1"/>
        <v>0</v>
      </c>
      <c r="C11" s="14">
        <f t="shared" si="17"/>
        <v>112</v>
      </c>
      <c r="F11" s="242">
        <f>VLOOKUP(C11,Blad1!$A:$G,7,0)</f>
        <v>230</v>
      </c>
      <c r="G11" s="67" t="str">
        <f t="shared" si="18"/>
        <v/>
      </c>
      <c r="H11" s="4" t="str">
        <f>IF(G11="I",$K11,IF(G11="II",$K11-SUM(H$8:H10),IF(G11="III",$K11-SUM(H$8:H10),IF(G11="IV",$K11-SUM(H$8:H10),IF(G11="V",1-SUM(H$8:H10)," ")))))</f>
        <v xml:space="preserve"> </v>
      </c>
      <c r="I11" s="68" t="str">
        <f t="shared" si="2"/>
        <v/>
      </c>
      <c r="J11" s="43" t="str">
        <f>IF(I11="A",$K11,IF(I11="B",$K11-SUM(J$8:J10),IF(I11="C",$K11-SUM(J$8:J10),IF(I11="D",$K11-SUM(J$8:J10),IF(I11="E",1-SUM(J$8:J10)," ")))))</f>
        <v xml:space="preserve"> </v>
      </c>
      <c r="K11" s="1">
        <f>IF(C$4=0,0,(SUM(D$8:D11)/C$4))</f>
        <v>0</v>
      </c>
      <c r="L11" s="9" t="str">
        <f t="shared" si="3"/>
        <v xml:space="preserve"> </v>
      </c>
      <c r="M11" s="2" t="str">
        <f>IF(U11=2,K11,IF(W11=2,K11-SUM(M$8:M10),IF(X11=2,K11-SUM(M$8:M10),IF(X10=2,1-SUM(M$8:M10)," "))))</f>
        <v xml:space="preserve"> </v>
      </c>
      <c r="N11" s="1" t="str">
        <f t="shared" si="4"/>
        <v xml:space="preserve"> </v>
      </c>
      <c r="P11" s="3" t="str">
        <f>IF(O11="Plus",$K11,IF(O11="Basis",$K11-SUM(P$8:P10),IF(O11="Breedte",$K11-SUM(P$8:P10),IF(O10="Breedte",1-SUM(P$8:P10)," "))))</f>
        <v xml:space="preserve"> </v>
      </c>
      <c r="Q11" s="57" t="str">
        <f t="shared" si="19"/>
        <v/>
      </c>
      <c r="R11" s="180">
        <f t="shared" si="20"/>
        <v>230</v>
      </c>
      <c r="S11" s="12">
        <f t="shared" si="5"/>
        <v>112</v>
      </c>
      <c r="T11" s="18">
        <f t="shared" si="6"/>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7"/>
        <v>1</v>
      </c>
      <c r="Z11" s="12">
        <f t="shared" si="8"/>
        <v>1</v>
      </c>
      <c r="AA11" s="12">
        <f t="shared" si="9"/>
        <v>1</v>
      </c>
      <c r="AB11" s="12">
        <f t="shared" si="10"/>
        <v>1</v>
      </c>
      <c r="AD11" s="12">
        <f t="shared" si="11"/>
        <v>112</v>
      </c>
      <c r="AE11" s="18">
        <f t="shared" si="12"/>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3"/>
        <v>1</v>
      </c>
      <c r="AK11" s="12">
        <f t="shared" si="14"/>
        <v>1</v>
      </c>
      <c r="AL11" s="12">
        <f t="shared" si="15"/>
        <v>1</v>
      </c>
      <c r="AM11" s="12">
        <f t="shared" si="16"/>
        <v>1</v>
      </c>
      <c r="AQ11" s="49" t="s">
        <v>30</v>
      </c>
      <c r="AR11" s="50">
        <v>0.6</v>
      </c>
      <c r="AS11" s="145">
        <f>IF($U4=0,0,VLOOKUP("IV",$G:$S,13,FALSE))</f>
        <v>70</v>
      </c>
      <c r="AT11" s="145">
        <f>AU11*AT$14</f>
        <v>0</v>
      </c>
      <c r="AU11" s="146">
        <f>AV11-AV10</f>
        <v>0</v>
      </c>
      <c r="AV11" s="146">
        <f>IF($U4=0,0,VLOOKUP("IV",$G:$S,5,FALSE))</f>
        <v>0</v>
      </c>
      <c r="AW11" s="45"/>
    </row>
    <row r="12" spans="1:54" ht="12" customHeight="1" x14ac:dyDescent="0.25">
      <c r="A12" s="5">
        <f t="shared" si="0"/>
        <v>0</v>
      </c>
      <c r="B12" s="5">
        <f t="shared" si="1"/>
        <v>0</v>
      </c>
      <c r="C12" s="14">
        <f t="shared" si="17"/>
        <v>111</v>
      </c>
      <c r="F12" s="242">
        <f>VLOOKUP(C12,Blad1!$A:$G,7,0)</f>
        <v>230</v>
      </c>
      <c r="G12" s="67" t="str">
        <f t="shared" si="18"/>
        <v/>
      </c>
      <c r="H12" s="4" t="str">
        <f>IF(G12="I",$K12,IF(G12="II",$K12-SUM(H$8:H11),IF(G12="III",$K12-SUM(H$8:H11),IF(G12="IV",$K12-SUM(H$8:H11),IF(G12="V",1-SUM(H$8:H11)," ")))))</f>
        <v xml:space="preserve"> </v>
      </c>
      <c r="I12" s="68" t="str">
        <f t="shared" si="2"/>
        <v/>
      </c>
      <c r="J12" s="43" t="str">
        <f>IF(I12="A",$K12,IF(I12="B",$K12-SUM(J$8:J11),IF(I12="C",$K12-SUM(J$8:J11),IF(I12="D",$K12-SUM(J$8:J11),IF(I12="E",1-SUM(J$8:J11)," ")))))</f>
        <v xml:space="preserve"> </v>
      </c>
      <c r="K12" s="1">
        <f>IF(C$4=0,0,(SUM(D$8:D12)/C$4))</f>
        <v>0</v>
      </c>
      <c r="L12" s="9" t="str">
        <f t="shared" si="3"/>
        <v xml:space="preserve"> </v>
      </c>
      <c r="M12" s="2" t="str">
        <f>IF(U12=2,K12,IF(W12=2,K12-SUM(M$8:M11),IF(X12=2,K12-SUM(M$8:M11),IF(X11=2,1-SUM(M$8:M11)," "))))</f>
        <v xml:space="preserve"> </v>
      </c>
      <c r="N12" s="1" t="str">
        <f t="shared" si="4"/>
        <v xml:space="preserve"> </v>
      </c>
      <c r="P12" s="3" t="str">
        <f>IF(O12="Plus",$K12,IF(O12="Basis",$K12-SUM(P$8:P11),IF(O12="Breedte",$K12-SUM(P$8:P11),IF(O11="Breedte",1-SUM(P$8:P11)," "))))</f>
        <v xml:space="preserve"> </v>
      </c>
      <c r="Q12" s="57" t="str">
        <f t="shared" si="19"/>
        <v/>
      </c>
      <c r="R12" s="180">
        <f t="shared" si="20"/>
        <v>230</v>
      </c>
      <c r="S12" s="12">
        <f t="shared" si="5"/>
        <v>111</v>
      </c>
      <c r="T12" s="18">
        <f t="shared" si="6"/>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7"/>
        <v>1</v>
      </c>
      <c r="Z12" s="12">
        <f t="shared" si="8"/>
        <v>1</v>
      </c>
      <c r="AA12" s="12">
        <f t="shared" si="9"/>
        <v>1</v>
      </c>
      <c r="AB12" s="12">
        <f t="shared" si="10"/>
        <v>1</v>
      </c>
      <c r="AD12" s="12">
        <f t="shared" si="11"/>
        <v>111</v>
      </c>
      <c r="AE12" s="18">
        <f t="shared" si="12"/>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3"/>
        <v>1</v>
      </c>
      <c r="AK12" s="12">
        <f t="shared" si="14"/>
        <v>1</v>
      </c>
      <c r="AL12" s="12">
        <f t="shared" si="15"/>
        <v>1</v>
      </c>
      <c r="AM12" s="12">
        <f t="shared" si="16"/>
        <v>1</v>
      </c>
      <c r="AQ12" s="49" t="s">
        <v>29</v>
      </c>
      <c r="AR12" s="50">
        <v>0.2</v>
      </c>
      <c r="AS12" s="145">
        <f>IF($U5=0,0,VLOOKUP("V",$G:$S,13,FALSE))</f>
        <v>0</v>
      </c>
      <c r="AT12" s="145">
        <f>AU12*AT$14</f>
        <v>0</v>
      </c>
      <c r="AU12" s="146">
        <f>AV12-AV11</f>
        <v>0</v>
      </c>
      <c r="AV12" s="146">
        <f>IF($U5=0,0,VLOOKUP("V",$G:$S,5,FALSE))</f>
        <v>0</v>
      </c>
      <c r="AW12" s="45"/>
    </row>
    <row r="13" spans="1:54" ht="12" customHeight="1" x14ac:dyDescent="0.25">
      <c r="A13" s="5">
        <f t="shared" si="0"/>
        <v>0</v>
      </c>
      <c r="B13" s="5">
        <f t="shared" si="1"/>
        <v>0</v>
      </c>
      <c r="C13" s="14">
        <f t="shared" si="17"/>
        <v>110</v>
      </c>
      <c r="F13" s="242">
        <f>VLOOKUP(C13,Blad1!$A:$G,7,0)</f>
        <v>230</v>
      </c>
      <c r="G13" s="67" t="str">
        <f t="shared" si="18"/>
        <v/>
      </c>
      <c r="H13" s="4" t="str">
        <f>IF(G13="I",$K13,IF(G13="II",$K13-SUM(H$8:H12),IF(G13="III",$K13-SUM(H$8:H12),IF(G13="IV",$K13-SUM(H$8:H12),IF(G13="V",1-SUM(H$8:H12)," ")))))</f>
        <v xml:space="preserve"> </v>
      </c>
      <c r="I13" s="68" t="str">
        <f t="shared" si="2"/>
        <v/>
      </c>
      <c r="J13" s="43" t="str">
        <f>IF(I13="A",$K13,IF(I13="B",$K13-SUM(J$8:J12),IF(I13="C",$K13-SUM(J$8:J12),IF(I13="D",$K13-SUM(J$8:J12),IF(I13="E",1-SUM(J$8:J12)," ")))))</f>
        <v xml:space="preserve"> </v>
      </c>
      <c r="K13" s="1">
        <f>IF(C$4=0,0,(SUM(D$8:D13)/C$4))</f>
        <v>0</v>
      </c>
      <c r="L13" s="9" t="str">
        <f t="shared" si="3"/>
        <v xml:space="preserve"> </v>
      </c>
      <c r="M13" s="2" t="str">
        <f>IF(U13=2,K13,IF(W13=2,K13-SUM(M$8:M12),IF(X13=2,K13-SUM(M$8:M12),IF(X12=2,1-SUM(M$8:M12)," "))))</f>
        <v xml:space="preserve"> </v>
      </c>
      <c r="N13" s="1" t="str">
        <f t="shared" si="4"/>
        <v xml:space="preserve"> </v>
      </c>
      <c r="P13" s="3" t="str">
        <f>IF(O13="Plus",$K13,IF(O13="Basis",$K13-SUM(P$8:P12),IF(O13="Breedte",$K13-SUM(P$8:P12),IF(O12="Breedte",1-SUM(P$8:P12)," "))))</f>
        <v xml:space="preserve"> </v>
      </c>
      <c r="Q13" s="57" t="str">
        <f t="shared" si="19"/>
        <v/>
      </c>
      <c r="R13" s="180">
        <f t="shared" si="20"/>
        <v>230</v>
      </c>
      <c r="S13" s="12">
        <f t="shared" si="5"/>
        <v>110</v>
      </c>
      <c r="T13" s="18">
        <f t="shared" si="6"/>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7"/>
        <v>1</v>
      </c>
      <c r="Z13" s="12">
        <f t="shared" si="8"/>
        <v>1</v>
      </c>
      <c r="AA13" s="12">
        <f t="shared" si="9"/>
        <v>1</v>
      </c>
      <c r="AB13" s="12">
        <f t="shared" si="10"/>
        <v>1</v>
      </c>
      <c r="AD13" s="12">
        <f t="shared" si="11"/>
        <v>110</v>
      </c>
      <c r="AE13" s="18">
        <f t="shared" si="12"/>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3"/>
        <v>1</v>
      </c>
      <c r="AK13" s="12">
        <f t="shared" si="14"/>
        <v>1</v>
      </c>
      <c r="AL13" s="12">
        <f t="shared" si="15"/>
        <v>1</v>
      </c>
      <c r="AM13" s="12">
        <f t="shared" si="16"/>
        <v>1</v>
      </c>
      <c r="AQ13" s="49"/>
      <c r="AR13" s="50"/>
      <c r="AS13" s="145"/>
      <c r="AT13" s="145"/>
      <c r="AU13" s="146"/>
      <c r="AV13" s="146">
        <f>IF(SUM(AT10:AT12)&lt;AT14,1,0)</f>
        <v>0</v>
      </c>
      <c r="AW13" s="45"/>
    </row>
    <row r="14" spans="1:54" ht="12" customHeight="1" thickBot="1" x14ac:dyDescent="0.3">
      <c r="A14" s="5">
        <f t="shared" si="0"/>
        <v>0</v>
      </c>
      <c r="B14" s="5">
        <f t="shared" si="1"/>
        <v>0</v>
      </c>
      <c r="C14" s="14">
        <f t="shared" si="17"/>
        <v>109</v>
      </c>
      <c r="F14" s="242">
        <f>VLOOKUP(C14,Blad1!$A:$G,7,0)</f>
        <v>230</v>
      </c>
      <c r="G14" s="67" t="str">
        <f t="shared" si="18"/>
        <v/>
      </c>
      <c r="H14" s="4" t="str">
        <f>IF(G14="I",$K14,IF(G14="II",$K14-SUM(H$8:H13),IF(G14="III",$K14-SUM(H$8:H13),IF(G14="IV",$K14-SUM(H$8:H13),IF(G14="V",1-SUM(H$8:H13)," ")))))</f>
        <v xml:space="preserve"> </v>
      </c>
      <c r="I14" s="68" t="str">
        <f t="shared" si="2"/>
        <v/>
      </c>
      <c r="J14" s="43" t="str">
        <f>IF(I14="A",$K14,IF(I14="B",$K14-SUM(J$8:J13),IF(I14="C",$K14-SUM(J$8:J13),IF(I14="D",$K14-SUM(J$8:J13),IF(I14="E",1-SUM(J$8:J13)," ")))))</f>
        <v xml:space="preserve"> </v>
      </c>
      <c r="K14" s="1">
        <f>IF(C$4=0,0,(SUM(D$8:D14)/C$4))</f>
        <v>0</v>
      </c>
      <c r="L14" s="9" t="str">
        <f t="shared" si="3"/>
        <v xml:space="preserve"> </v>
      </c>
      <c r="M14" s="2" t="str">
        <f>IF(U14=2,K14,IF(W14=2,K14-SUM(M$8:M13),IF(X14=2,K14-SUM(M$8:M13),IF(X13=2,1-SUM(M$8:M13)," "))))</f>
        <v xml:space="preserve"> </v>
      </c>
      <c r="N14" s="1" t="str">
        <f t="shared" si="4"/>
        <v xml:space="preserve"> </v>
      </c>
      <c r="P14" s="3" t="str">
        <f>IF(O14="Plus",$K14,IF(O14="Basis",$K14-SUM(P$8:P13),IF(O14="Breedte",$K14-SUM(P$8:P13),IF(O13="Breedte",1-SUM(P$8:P13)," "))))</f>
        <v xml:space="preserve"> </v>
      </c>
      <c r="Q14" s="57" t="str">
        <f t="shared" si="19"/>
        <v/>
      </c>
      <c r="R14" s="180">
        <f t="shared" si="20"/>
        <v>230</v>
      </c>
      <c r="S14" s="12">
        <f t="shared" si="5"/>
        <v>109</v>
      </c>
      <c r="T14" s="18">
        <f t="shared" si="6"/>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7"/>
        <v>1</v>
      </c>
      <c r="Z14" s="12">
        <f t="shared" si="8"/>
        <v>1</v>
      </c>
      <c r="AA14" s="12">
        <f t="shared" si="9"/>
        <v>1</v>
      </c>
      <c r="AB14" s="12">
        <f t="shared" si="10"/>
        <v>1</v>
      </c>
      <c r="AD14" s="12">
        <f t="shared" si="11"/>
        <v>109</v>
      </c>
      <c r="AE14" s="18">
        <f t="shared" si="12"/>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3"/>
        <v>1</v>
      </c>
      <c r="AK14" s="12">
        <f t="shared" si="14"/>
        <v>1</v>
      </c>
      <c r="AL14" s="12">
        <f t="shared" si="15"/>
        <v>1</v>
      </c>
      <c r="AM14" s="12">
        <f t="shared" si="16"/>
        <v>1</v>
      </c>
      <c r="AQ14" s="34"/>
      <c r="AR14" s="35"/>
      <c r="AS14" s="147"/>
      <c r="AT14" s="148">
        <f>$C$4</f>
        <v>0</v>
      </c>
      <c r="AU14" s="147"/>
      <c r="AV14" s="147"/>
      <c r="AW14" s="45"/>
    </row>
    <row r="15" spans="1:54" ht="12" customHeight="1" thickTop="1" thickBot="1" x14ac:dyDescent="0.3">
      <c r="A15" s="5">
        <f t="shared" si="0"/>
        <v>0</v>
      </c>
      <c r="B15" s="5">
        <f t="shared" si="1"/>
        <v>0</v>
      </c>
      <c r="C15" s="14">
        <f t="shared" si="17"/>
        <v>108</v>
      </c>
      <c r="E15" s="56"/>
      <c r="F15" s="242">
        <f>VLOOKUP(C15,Blad1!$A:$G,7,0)</f>
        <v>230</v>
      </c>
      <c r="G15" s="67" t="str">
        <f t="shared" si="18"/>
        <v/>
      </c>
      <c r="H15" s="4" t="str">
        <f>IF(G15="I",$K15,IF(G15="II",$K15-SUM(H$8:H14),IF(G15="III",$K15-SUM(H$8:H14),IF(G15="IV",$K15-SUM(H$8:H14),IF(G15="V",1-SUM(H$8:H14)," ")))))</f>
        <v xml:space="preserve"> </v>
      </c>
      <c r="I15" s="68" t="str">
        <f t="shared" si="2"/>
        <v/>
      </c>
      <c r="J15" s="43" t="str">
        <f>IF(I15="A",$K15,IF(I15="B",$K15-SUM(J$8:J14),IF(I15="C",$K15-SUM(J$8:J14),IF(I15="D",$K15-SUM(J$8:J14),IF(I15="E",1-SUM(J$8:J14)," ")))))</f>
        <v xml:space="preserve"> </v>
      </c>
      <c r="K15" s="1">
        <f>IF(C$4=0,0,(SUM(D$8:D15)/C$4))</f>
        <v>0</v>
      </c>
      <c r="L15" s="9" t="str">
        <f t="shared" si="3"/>
        <v xml:space="preserve"> </v>
      </c>
      <c r="M15" s="2" t="str">
        <f>IF(U15=2,K15,IF(W15=2,K15-SUM(M$8:M14),IF(X15=2,K15-SUM(M$8:M14),IF(X14=2,1-SUM(M$8:M14)," "))))</f>
        <v xml:space="preserve"> </v>
      </c>
      <c r="N15" s="1" t="str">
        <f t="shared" si="4"/>
        <v xml:space="preserve"> </v>
      </c>
      <c r="P15" s="3" t="str">
        <f>IF(O15="Plus",$K15,IF(O15="Basis",$K15-SUM(P$8:P14),IF(O15="Breedte",$K15-SUM(P$8:P14),IF(O14="Breedte",1-SUM(P$8:P14)," "))))</f>
        <v xml:space="preserve"> </v>
      </c>
      <c r="Q15" s="57" t="str">
        <f t="shared" si="19"/>
        <v/>
      </c>
      <c r="R15" s="180">
        <f t="shared" si="20"/>
        <v>230</v>
      </c>
      <c r="S15" s="12">
        <f t="shared" si="5"/>
        <v>108</v>
      </c>
      <c r="T15" s="18">
        <f t="shared" si="6"/>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7"/>
        <v>1</v>
      </c>
      <c r="Z15" s="12">
        <f t="shared" si="8"/>
        <v>1</v>
      </c>
      <c r="AA15" s="12">
        <f t="shared" si="9"/>
        <v>1</v>
      </c>
      <c r="AB15" s="12">
        <f t="shared" si="10"/>
        <v>1</v>
      </c>
      <c r="AD15" s="12">
        <f t="shared" si="11"/>
        <v>108</v>
      </c>
      <c r="AE15" s="18">
        <f t="shared" si="12"/>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3"/>
        <v>1</v>
      </c>
      <c r="AK15" s="12">
        <f t="shared" si="14"/>
        <v>1</v>
      </c>
      <c r="AL15" s="12">
        <f t="shared" si="15"/>
        <v>1</v>
      </c>
      <c r="AM15" s="12">
        <f t="shared" si="16"/>
        <v>1</v>
      </c>
      <c r="AV15" s="130"/>
      <c r="AW15" s="136"/>
      <c r="AX15" s="136"/>
    </row>
    <row r="16" spans="1:54" ht="12" customHeight="1" thickTop="1" thickBot="1" x14ac:dyDescent="0.3">
      <c r="A16" s="5">
        <f t="shared" si="0"/>
        <v>0</v>
      </c>
      <c r="B16" s="5">
        <f t="shared" si="1"/>
        <v>0</v>
      </c>
      <c r="C16" s="14">
        <f t="shared" si="17"/>
        <v>107</v>
      </c>
      <c r="F16" s="242">
        <f>VLOOKUP(C16,Blad1!$A:$G,7,0)</f>
        <v>230</v>
      </c>
      <c r="G16" s="67" t="str">
        <f t="shared" si="18"/>
        <v/>
      </c>
      <c r="H16" s="4" t="str">
        <f>IF(G16="I",$K16,IF(G16="II",$K16-SUM(H$8:H15),IF(G16="III",$K16-SUM(H$8:H15),IF(G16="IV",$K16-SUM(H$8:H15),IF(G16="V",1-SUM(H$8:H15)," ")))))</f>
        <v xml:space="preserve"> </v>
      </c>
      <c r="I16" s="68" t="str">
        <f t="shared" si="2"/>
        <v/>
      </c>
      <c r="J16" s="43" t="str">
        <f>IF(I16="A",$K16,IF(I16="B",$K16-SUM(J$8:J15),IF(I16="C",$K16-SUM(J$8:J15),IF(I16="D",$K16-SUM(J$8:J15),IF(I16="E",1-SUM(J$8:J15)," ")))))</f>
        <v xml:space="preserve"> </v>
      </c>
      <c r="K16" s="1">
        <f>IF(C$4=0,0,(SUM(D$8:D16)/C$4))</f>
        <v>0</v>
      </c>
      <c r="L16" s="9" t="str">
        <f t="shared" si="3"/>
        <v xml:space="preserve"> </v>
      </c>
      <c r="M16" s="2" t="str">
        <f>IF(U16=2,K16,IF(W16=2,K16-SUM(M$8:M15),IF(X16=2,K16-SUM(M$8:M15),IF(X15=2,1-SUM(M$8:M15)," "))))</f>
        <v xml:space="preserve"> </v>
      </c>
      <c r="N16" s="1" t="str">
        <f t="shared" si="4"/>
        <v xml:space="preserve"> </v>
      </c>
      <c r="P16" s="3" t="str">
        <f>IF(O16="Plus",$K16,IF(O16="Basis",$K16-SUM(P$8:P15),IF(O16="Breedte",$K16-SUM(P$8:P15),IF(O15="Breedte",1-SUM(P$8:P15)," "))))</f>
        <v xml:space="preserve"> </v>
      </c>
      <c r="Q16" s="57" t="str">
        <f t="shared" si="19"/>
        <v/>
      </c>
      <c r="R16" s="180">
        <f t="shared" si="20"/>
        <v>230</v>
      </c>
      <c r="S16" s="12">
        <f t="shared" si="5"/>
        <v>107</v>
      </c>
      <c r="T16" s="18">
        <f t="shared" si="6"/>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7"/>
        <v>1</v>
      </c>
      <c r="Z16" s="12">
        <f t="shared" si="8"/>
        <v>1</v>
      </c>
      <c r="AA16" s="12">
        <f t="shared" si="9"/>
        <v>1</v>
      </c>
      <c r="AB16" s="12">
        <f t="shared" si="10"/>
        <v>1</v>
      </c>
      <c r="AD16" s="12">
        <f t="shared" si="11"/>
        <v>107</v>
      </c>
      <c r="AE16" s="18">
        <f t="shared" si="12"/>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3"/>
        <v>1</v>
      </c>
      <c r="AK16" s="12">
        <f t="shared" si="14"/>
        <v>1</v>
      </c>
      <c r="AL16" s="12">
        <f t="shared" si="15"/>
        <v>1</v>
      </c>
      <c r="AM16" s="12">
        <f t="shared" si="16"/>
        <v>1</v>
      </c>
      <c r="AP16" s="44"/>
      <c r="AQ16" s="27" t="s">
        <v>6</v>
      </c>
      <c r="AR16" s="28"/>
      <c r="AS16" s="28" t="s">
        <v>8</v>
      </c>
      <c r="AT16" s="28"/>
      <c r="AU16" s="28"/>
      <c r="AV16" s="51"/>
      <c r="AW16" s="141"/>
      <c r="AX16" s="132"/>
      <c r="AY16" s="28" t="s">
        <v>9</v>
      </c>
      <c r="AZ16" s="28"/>
      <c r="BA16" s="28"/>
      <c r="BB16" s="29"/>
    </row>
    <row r="17" spans="1:55" ht="12" customHeight="1" thickTop="1" x14ac:dyDescent="0.25">
      <c r="A17" s="5">
        <f t="shared" si="0"/>
        <v>0</v>
      </c>
      <c r="B17" s="5">
        <f t="shared" si="1"/>
        <v>0</v>
      </c>
      <c r="C17" s="14">
        <f t="shared" si="17"/>
        <v>106</v>
      </c>
      <c r="F17" s="242">
        <f>VLOOKUP(C17,Blad1!$A:$G,7,0)</f>
        <v>230</v>
      </c>
      <c r="G17" s="67" t="str">
        <f t="shared" si="18"/>
        <v/>
      </c>
      <c r="H17" s="4" t="str">
        <f>IF(G17="I",$K17,IF(G17="II",$K17-SUM(H$8:H16),IF(G17="III",$K17-SUM(H$8:H16),IF(G17="IV",$K17-SUM(H$8:H16),IF(G17="V",1-SUM(H$8:H16)," ")))))</f>
        <v xml:space="preserve"> </v>
      </c>
      <c r="I17" s="68" t="str">
        <f t="shared" si="2"/>
        <v/>
      </c>
      <c r="J17" s="43" t="str">
        <f>IF(I17="A",$K17,IF(I17="B",$K17-SUM(J$8:J16),IF(I17="C",$K17-SUM(J$8:J16),IF(I17="D",$K17-SUM(J$8:J16),IF(I17="E",1-SUM(J$8:J16)," ")))))</f>
        <v xml:space="preserve"> </v>
      </c>
      <c r="K17" s="1">
        <f>IF(C$4=0,0,(SUM(D$8:D17)/C$4))</f>
        <v>0</v>
      </c>
      <c r="L17" s="9" t="str">
        <f t="shared" si="3"/>
        <v xml:space="preserve"> </v>
      </c>
      <c r="M17" s="2" t="str">
        <f>IF(U17=2,K17,IF(W17=2,K17-SUM(M$8:M16),IF(X17=2,K17-SUM(M$8:M16),IF(X16=2,1-SUM(M$8:M16)," "))))</f>
        <v xml:space="preserve"> </v>
      </c>
      <c r="N17" s="1" t="str">
        <f t="shared" si="4"/>
        <v xml:space="preserve"> </v>
      </c>
      <c r="P17" s="3" t="str">
        <f>IF(O17="Plus",$K17,IF(O17="Basis",$K17-SUM(P$8:P16),IF(O17="Breedte",$K17-SUM(P$8:P16),IF(O16="Breedte",1-SUM(P$8:P16)," "))))</f>
        <v xml:space="preserve"> </v>
      </c>
      <c r="Q17" s="57" t="str">
        <f t="shared" si="19"/>
        <v/>
      </c>
      <c r="R17" s="180">
        <f t="shared" si="20"/>
        <v>230</v>
      </c>
      <c r="S17" s="12">
        <f t="shared" si="5"/>
        <v>106</v>
      </c>
      <c r="T17" s="18">
        <f t="shared" si="6"/>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7"/>
        <v>1</v>
      </c>
      <c r="Z17" s="12">
        <f t="shared" si="8"/>
        <v>1</v>
      </c>
      <c r="AA17" s="12">
        <f t="shared" si="9"/>
        <v>1</v>
      </c>
      <c r="AB17" s="12">
        <f t="shared" si="10"/>
        <v>1</v>
      </c>
      <c r="AD17" s="12">
        <f t="shared" si="11"/>
        <v>106</v>
      </c>
      <c r="AE17" s="18">
        <f t="shared" si="12"/>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3"/>
        <v>1</v>
      </c>
      <c r="AK17" s="12">
        <f t="shared" si="14"/>
        <v>1</v>
      </c>
      <c r="AL17" s="12">
        <f t="shared" si="15"/>
        <v>1</v>
      </c>
      <c r="AM17" s="12">
        <f t="shared" si="16"/>
        <v>1</v>
      </c>
      <c r="AP17" s="44"/>
      <c r="AQ17" s="30"/>
      <c r="AR17" s="31"/>
      <c r="AS17" s="32" t="s">
        <v>17</v>
      </c>
      <c r="AT17" s="32" t="s">
        <v>18</v>
      </c>
      <c r="AU17" s="32" t="s">
        <v>19</v>
      </c>
      <c r="AV17" s="138" t="s">
        <v>20</v>
      </c>
      <c r="AW17" s="139"/>
      <c r="AX17" s="139"/>
      <c r="AY17" s="32" t="s">
        <v>17</v>
      </c>
      <c r="AZ17" s="32" t="s">
        <v>31</v>
      </c>
      <c r="BA17" s="32" t="s">
        <v>19</v>
      </c>
      <c r="BB17" s="33" t="s">
        <v>20</v>
      </c>
    </row>
    <row r="18" spans="1:55" ht="12" customHeight="1" thickBot="1" x14ac:dyDescent="0.3">
      <c r="A18" s="5">
        <f t="shared" si="0"/>
        <v>0</v>
      </c>
      <c r="B18" s="5">
        <f t="shared" si="1"/>
        <v>0</v>
      </c>
      <c r="C18" s="14">
        <f t="shared" si="17"/>
        <v>105</v>
      </c>
      <c r="F18" s="242">
        <f>VLOOKUP(C18,Blad1!$A:$G,7,0)</f>
        <v>230</v>
      </c>
      <c r="G18" s="67" t="str">
        <f t="shared" si="18"/>
        <v/>
      </c>
      <c r="H18" s="4" t="str">
        <f>IF(G18="I",$K18,IF(G18="II",$K18-SUM(H$8:H17),IF(G18="III",$K18-SUM(H$8:H17),IF(G18="IV",$K18-SUM(H$8:H17),IF(G18="V",1-SUM(H$8:H17)," ")))))</f>
        <v xml:space="preserve"> </v>
      </c>
      <c r="I18" s="68" t="str">
        <f t="shared" si="2"/>
        <v/>
      </c>
      <c r="J18" s="43" t="str">
        <f>IF(I18="A",$K18,IF(I18="B",$K18-SUM(J$8:J17),IF(I18="C",$K18-SUM(J$8:J17),IF(I18="D",$K18-SUM(J$8:J17),IF(I18="E",1-SUM(J$8:J17)," ")))))</f>
        <v xml:space="preserve"> </v>
      </c>
      <c r="K18" s="1">
        <f>IF(C$4=0,0,(SUM(D$8:D18)/C$4))</f>
        <v>0</v>
      </c>
      <c r="L18" s="9" t="str">
        <f t="shared" si="3"/>
        <v xml:space="preserve"> </v>
      </c>
      <c r="M18" s="2" t="str">
        <f>IF(U18=2,K18,IF(W18=2,K18-SUM(M$8:M17),IF(X18=2,K18-SUM(M$8:M17),IF(X17=2,1-SUM(M$8:M17)," "))))</f>
        <v xml:space="preserve"> </v>
      </c>
      <c r="N18" s="1" t="str">
        <f t="shared" si="4"/>
        <v xml:space="preserve"> </v>
      </c>
      <c r="P18" s="3" t="str">
        <f>IF(O18="Plus",$K18,IF(O18="Basis",$K18-SUM(P$8:P17),IF(O18="Breedte",$K18-SUM(P$8:P17),IF(O17="Breedte",1-SUM(P$8:P17)," "))))</f>
        <v xml:space="preserve"> </v>
      </c>
      <c r="Q18" s="57" t="str">
        <f t="shared" si="19"/>
        <v/>
      </c>
      <c r="R18" s="180">
        <f t="shared" si="20"/>
        <v>230</v>
      </c>
      <c r="S18" s="12">
        <f t="shared" si="5"/>
        <v>105</v>
      </c>
      <c r="T18" s="18">
        <f t="shared" si="6"/>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7"/>
        <v>1</v>
      </c>
      <c r="Z18" s="12">
        <f t="shared" si="8"/>
        <v>1</v>
      </c>
      <c r="AA18" s="12">
        <f t="shared" si="9"/>
        <v>1</v>
      </c>
      <c r="AB18" s="12">
        <f t="shared" si="10"/>
        <v>1</v>
      </c>
      <c r="AD18" s="12">
        <f t="shared" si="11"/>
        <v>105</v>
      </c>
      <c r="AE18" s="18">
        <f t="shared" si="12"/>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3"/>
        <v>1</v>
      </c>
      <c r="AK18" s="12">
        <f t="shared" si="14"/>
        <v>1</v>
      </c>
      <c r="AL18" s="12">
        <f t="shared" si="15"/>
        <v>1</v>
      </c>
      <c r="AM18" s="12">
        <f t="shared" si="16"/>
        <v>1</v>
      </c>
      <c r="AP18" s="44"/>
      <c r="AQ18" s="49" t="s">
        <v>24</v>
      </c>
      <c r="AR18" s="50">
        <v>0.2</v>
      </c>
      <c r="AS18" s="125">
        <f>IF($V3=0,0,VLOOKUP("Plus",$L:$T,8,FALSE))</f>
        <v>0</v>
      </c>
      <c r="AT18" s="19">
        <f>AU18*AT$22</f>
        <v>0</v>
      </c>
      <c r="AU18" s="20">
        <f>AV18</f>
        <v>0</v>
      </c>
      <c r="AV18" s="20">
        <f>IF($V3=0,0,VLOOKUP("Plus",$L:$T,9,FALSE))</f>
        <v>0</v>
      </c>
      <c r="AW18" s="131"/>
      <c r="AX18" s="132"/>
      <c r="AY18" s="46">
        <f>IF($W3=0,0,VLOOKUP("Plus",$O:$T,5,FALSE))</f>
        <v>0</v>
      </c>
      <c r="AZ18" s="47">
        <f>BA18*$AT$22</f>
        <v>0</v>
      </c>
      <c r="BA18" s="26">
        <f>BB18</f>
        <v>0</v>
      </c>
      <c r="BB18" s="22">
        <f>IF($W3=0,0,VLOOKUP("Plus",$O:$T,6,FALSE))</f>
        <v>0</v>
      </c>
      <c r="BC18" s="39"/>
    </row>
    <row r="19" spans="1:55" ht="12" customHeight="1" thickTop="1" thickBot="1" x14ac:dyDescent="0.3">
      <c r="A19" s="5">
        <f t="shared" si="0"/>
        <v>0</v>
      </c>
      <c r="B19" s="5">
        <f t="shared" si="1"/>
        <v>0</v>
      </c>
      <c r="C19" s="14">
        <f t="shared" si="17"/>
        <v>104</v>
      </c>
      <c r="F19" s="242">
        <f>VLOOKUP(C19,Blad1!$A:$G,7,0)</f>
        <v>229</v>
      </c>
      <c r="G19" s="67" t="str">
        <f t="shared" si="18"/>
        <v/>
      </c>
      <c r="H19" s="4" t="str">
        <f>IF(G19="I",$K19,IF(G19="II",$K19-SUM(H$8:H18),IF(G19="III",$K19-SUM(H$8:H18),IF(G19="IV",$K19-SUM(H$8:H18),IF(G19="V",1-SUM(H$8:H18)," ")))))</f>
        <v xml:space="preserve"> </v>
      </c>
      <c r="I19" s="68" t="str">
        <f t="shared" si="2"/>
        <v/>
      </c>
      <c r="J19" s="43" t="str">
        <f>IF(I19="A",$K19,IF(I19="B",$K19-SUM(J$8:J18),IF(I19="C",$K19-SUM(J$8:J18),IF(I19="D",$K19-SUM(J$8:J18),IF(I19="E",1-SUM(J$8:J18)," ")))))</f>
        <v xml:space="preserve"> </v>
      </c>
      <c r="K19" s="1">
        <f>IF(C$4=0,0,(SUM(D$8:D19)/C$4))</f>
        <v>0</v>
      </c>
      <c r="L19" s="9" t="str">
        <f t="shared" si="3"/>
        <v xml:space="preserve"> </v>
      </c>
      <c r="M19" s="2" t="str">
        <f>IF(U19=2,K19,IF(W19=2,K19-SUM(M$8:M18),IF(X19=2,K19-SUM(M$8:M18),IF(X18=2,1-SUM(M$8:M18)," "))))</f>
        <v xml:space="preserve"> </v>
      </c>
      <c r="N19" s="1" t="str">
        <f t="shared" si="4"/>
        <v xml:space="preserve"> </v>
      </c>
      <c r="P19" s="3" t="str">
        <f>IF(O19="Plus",$K19,IF(O19="Basis",$K19-SUM(P$8:P18),IF(O19="Breedte",$K19-SUM(P$8:P18),IF(O18="Breedte",1-SUM(P$8:P18)," "))))</f>
        <v xml:space="preserve"> </v>
      </c>
      <c r="Q19" s="57" t="str">
        <f t="shared" si="19"/>
        <v/>
      </c>
      <c r="R19" s="180">
        <f t="shared" si="20"/>
        <v>229</v>
      </c>
      <c r="S19" s="12">
        <f t="shared" si="5"/>
        <v>104</v>
      </c>
      <c r="T19" s="18">
        <f t="shared" si="6"/>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7"/>
        <v>1</v>
      </c>
      <c r="Z19" s="12">
        <f t="shared" si="8"/>
        <v>1</v>
      </c>
      <c r="AA19" s="12">
        <f t="shared" si="9"/>
        <v>1</v>
      </c>
      <c r="AB19" s="12">
        <f t="shared" si="10"/>
        <v>1</v>
      </c>
      <c r="AD19" s="12">
        <f t="shared" si="11"/>
        <v>104</v>
      </c>
      <c r="AE19" s="18">
        <f t="shared" si="12"/>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3"/>
        <v>1</v>
      </c>
      <c r="AK19" s="12">
        <f t="shared" si="14"/>
        <v>1</v>
      </c>
      <c r="AL19" s="12">
        <f t="shared" si="15"/>
        <v>1</v>
      </c>
      <c r="AM19" s="12">
        <f t="shared" si="16"/>
        <v>1</v>
      </c>
      <c r="AP19" s="44"/>
      <c r="AQ19" s="49" t="s">
        <v>22</v>
      </c>
      <c r="AR19" s="50">
        <v>0.6</v>
      </c>
      <c r="AS19" s="125">
        <f>IF($V4=0,0,VLOOKUP("Basis",$L:$T,8,FALSE))</f>
        <v>0</v>
      </c>
      <c r="AT19" s="19">
        <f>AU19*AT$22</f>
        <v>0</v>
      </c>
      <c r="AU19" s="20">
        <f>AV19-AV18</f>
        <v>0</v>
      </c>
      <c r="AV19" s="20">
        <f>IF($V4=0,0,VLOOKUP("Basis",$L:$T,9,FALSE))</f>
        <v>0</v>
      </c>
      <c r="AW19" s="131"/>
      <c r="AX19" s="132"/>
      <c r="AY19" s="46">
        <f>IF($W4=0,0,VLOOKUP("Basis",$O:$T,5,FALSE))</f>
        <v>0</v>
      </c>
      <c r="AZ19" s="47">
        <f t="shared" ref="AZ19:AZ20" si="21">BA19*$AT$22</f>
        <v>0</v>
      </c>
      <c r="BA19" s="26">
        <f>BB19-BB18</f>
        <v>0</v>
      </c>
      <c r="BB19" s="22">
        <f>IF($W4=0,0,VLOOKUP("Basis",$O:$T,6,FALSE))</f>
        <v>0</v>
      </c>
      <c r="BC19" s="39"/>
    </row>
    <row r="20" spans="1:55" ht="12" customHeight="1" thickTop="1" thickBot="1" x14ac:dyDescent="0.3">
      <c r="A20" s="5">
        <f t="shared" si="0"/>
        <v>0</v>
      </c>
      <c r="B20" s="5">
        <f t="shared" si="1"/>
        <v>0</v>
      </c>
      <c r="C20" s="14">
        <f t="shared" si="17"/>
        <v>103</v>
      </c>
      <c r="F20" s="242">
        <f>VLOOKUP(C20,Blad1!$A:$G,7,0)</f>
        <v>227</v>
      </c>
      <c r="G20" s="67" t="str">
        <f t="shared" si="18"/>
        <v/>
      </c>
      <c r="H20" s="4" t="str">
        <f>IF(G20="I",$K20,IF(G20="II",$K20-SUM(H$8:H19),IF(G20="III",$K20-SUM(H$8:H19),IF(G20="IV",$K20-SUM(H$8:H19),IF(G20="V",1-SUM(H$8:H19)," ")))))</f>
        <v xml:space="preserve"> </v>
      </c>
      <c r="I20" s="68" t="str">
        <f t="shared" si="2"/>
        <v/>
      </c>
      <c r="J20" s="43" t="str">
        <f>IF(I20="A",$K20,IF(I20="B",$K20-SUM(J$8:J19),IF(I20="C",$K20-SUM(J$8:J19),IF(I20="D",$K20-SUM(J$8:J19),IF(I20="E",1-SUM(J$8:J19)," ")))))</f>
        <v xml:space="preserve"> </v>
      </c>
      <c r="K20" s="1">
        <f>IF(C$4=0,0,(SUM(D$8:D20)/C$4))</f>
        <v>0</v>
      </c>
      <c r="L20" s="9" t="str">
        <f t="shared" si="3"/>
        <v xml:space="preserve"> </v>
      </c>
      <c r="M20" s="2" t="str">
        <f>IF(U20=2,K20,IF(W20=2,K20-SUM(M$8:M19),IF(X20=2,K20-SUM(M$8:M19),IF(X19=2,1-SUM(M$8:M19)," "))))</f>
        <v xml:space="preserve"> </v>
      </c>
      <c r="N20" s="1" t="str">
        <f t="shared" si="4"/>
        <v xml:space="preserve"> </v>
      </c>
      <c r="P20" s="3" t="str">
        <f>IF(O20="Plus",$K20,IF(O20="Basis",$K20-SUM(P$8:P19),IF(O20="Breedte",$K20-SUM(P$8:P19),IF(O19="Breedte",1-SUM(P$8:P19)," "))))</f>
        <v xml:space="preserve"> </v>
      </c>
      <c r="Q20" s="57" t="str">
        <f t="shared" si="19"/>
        <v/>
      </c>
      <c r="R20" s="180">
        <f t="shared" si="20"/>
        <v>227</v>
      </c>
      <c r="S20" s="12">
        <f t="shared" si="5"/>
        <v>103</v>
      </c>
      <c r="T20" s="18">
        <f t="shared" si="6"/>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7"/>
        <v>1</v>
      </c>
      <c r="Z20" s="12">
        <f t="shared" si="8"/>
        <v>1</v>
      </c>
      <c r="AA20" s="12">
        <f t="shared" si="9"/>
        <v>1</v>
      </c>
      <c r="AB20" s="12">
        <f t="shared" si="10"/>
        <v>1</v>
      </c>
      <c r="AD20" s="12">
        <f t="shared" si="11"/>
        <v>103</v>
      </c>
      <c r="AE20" s="18">
        <f t="shared" si="12"/>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3"/>
        <v>1</v>
      </c>
      <c r="AK20" s="12">
        <f t="shared" si="14"/>
        <v>1</v>
      </c>
      <c r="AL20" s="12">
        <f t="shared" si="15"/>
        <v>1</v>
      </c>
      <c r="AM20" s="12">
        <f t="shared" si="16"/>
        <v>1</v>
      </c>
      <c r="AP20" s="44"/>
      <c r="AQ20" s="49" t="s">
        <v>23</v>
      </c>
      <c r="AR20" s="50">
        <v>0.2</v>
      </c>
      <c r="AS20" s="125">
        <f>IF($V5=0,0,VLOOKUP("Breedte",$L:$T,8,FALSE))</f>
        <v>0</v>
      </c>
      <c r="AT20" s="19">
        <f>AU20*AT$22</f>
        <v>0</v>
      </c>
      <c r="AU20" s="20">
        <f>AV20-AV19</f>
        <v>0</v>
      </c>
      <c r="AV20" s="20">
        <f>IF($V5=0,0,VLOOKUP("Breedte",$L:$T,9,FALSE))</f>
        <v>0</v>
      </c>
      <c r="AW20" s="131"/>
      <c r="AX20" s="132"/>
      <c r="AY20" s="46">
        <f>IF($W5=0,0,VLOOKUP("Breedte",$O:$T,5,FALSE))</f>
        <v>0</v>
      </c>
      <c r="AZ20" s="47">
        <f t="shared" si="21"/>
        <v>0</v>
      </c>
      <c r="BA20" s="26">
        <f>BB20-BB19</f>
        <v>0</v>
      </c>
      <c r="BB20" s="22">
        <f>IF($W5=0,0,VLOOKUP("Breedte",$O:$T,6,FALSE))</f>
        <v>0</v>
      </c>
      <c r="BC20" s="39"/>
    </row>
    <row r="21" spans="1:55" ht="12" customHeight="1" thickTop="1" thickBot="1" x14ac:dyDescent="0.3">
      <c r="A21" s="5">
        <f t="shared" si="0"/>
        <v>0</v>
      </c>
      <c r="B21" s="5">
        <f t="shared" si="1"/>
        <v>0</v>
      </c>
      <c r="C21" s="14">
        <f t="shared" si="17"/>
        <v>102</v>
      </c>
      <c r="E21" s="56"/>
      <c r="F21" s="242">
        <f>VLOOKUP(C21,Blad1!$A:$G,7,0)</f>
        <v>226</v>
      </c>
      <c r="G21" s="67" t="str">
        <f t="shared" si="18"/>
        <v/>
      </c>
      <c r="H21" s="4" t="str">
        <f>IF(G21="I",$K21,IF(G21="II",$K21-SUM(H$8:H20),IF(G21="III",$K21-SUM(H$8:H20),IF(G21="IV",$K21-SUM(H$8:H20),IF(G21="V",1-SUM(H$8:H20)," ")))))</f>
        <v xml:space="preserve"> </v>
      </c>
      <c r="I21" s="68" t="str">
        <f t="shared" si="2"/>
        <v/>
      </c>
      <c r="J21" s="43" t="str">
        <f>IF(I21="A",$K21,IF(I21="B",$K21-SUM(J$8:J20),IF(I21="C",$K21-SUM(J$8:J20),IF(I21="D",$K21-SUM(J$8:J20),IF(I21="E",1-SUM(J$8:J20)," ")))))</f>
        <v xml:space="preserve"> </v>
      </c>
      <c r="K21" s="1">
        <f>IF(C$4=0,0,(SUM(D$8:D21)/C$4))</f>
        <v>0</v>
      </c>
      <c r="L21" s="9" t="str">
        <f t="shared" si="3"/>
        <v xml:space="preserve"> </v>
      </c>
      <c r="M21" s="2" t="str">
        <f>IF(U21=2,K21,IF(W21=2,K21-SUM(M$8:M20),IF(X21=2,K21-SUM(M$8:M20),IF(X20=2,1-SUM(M$8:M20)," "))))</f>
        <v xml:space="preserve"> </v>
      </c>
      <c r="N21" s="1" t="str">
        <f t="shared" si="4"/>
        <v xml:space="preserve"> </v>
      </c>
      <c r="P21" s="3" t="str">
        <f>IF(O21="Plus",$K21,IF(O21="Basis",$K21-SUM(P$8:P20),IF(O21="Breedte",$K21-SUM(P$8:P20),IF(O20="Breedte",1-SUM(P$8:P20)," "))))</f>
        <v xml:space="preserve"> </v>
      </c>
      <c r="Q21" s="57" t="str">
        <f t="shared" si="19"/>
        <v/>
      </c>
      <c r="R21" s="180">
        <f t="shared" si="20"/>
        <v>226</v>
      </c>
      <c r="S21" s="12">
        <f t="shared" si="5"/>
        <v>102</v>
      </c>
      <c r="T21" s="18">
        <f t="shared" si="6"/>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7"/>
        <v>1</v>
      </c>
      <c r="Z21" s="12">
        <f t="shared" si="8"/>
        <v>1</v>
      </c>
      <c r="AA21" s="12">
        <f t="shared" si="9"/>
        <v>1</v>
      </c>
      <c r="AB21" s="12">
        <f t="shared" si="10"/>
        <v>1</v>
      </c>
      <c r="AD21" s="12">
        <f t="shared" si="11"/>
        <v>102</v>
      </c>
      <c r="AE21" s="18">
        <f t="shared" si="12"/>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3"/>
        <v>1</v>
      </c>
      <c r="AK21" s="12">
        <f t="shared" si="14"/>
        <v>1</v>
      </c>
      <c r="AL21" s="12">
        <f t="shared" si="15"/>
        <v>1</v>
      </c>
      <c r="AM21" s="12">
        <f t="shared" si="16"/>
        <v>1</v>
      </c>
      <c r="AQ21" s="49" t="s">
        <v>25</v>
      </c>
      <c r="AR21" s="50"/>
      <c r="AS21" s="125"/>
      <c r="AT21" s="144"/>
      <c r="AU21" s="20"/>
      <c r="AV21" s="20">
        <f>IF(SUM(AT18:AT20)&lt;AT22,1,0)</f>
        <v>0</v>
      </c>
      <c r="AW21" s="131"/>
      <c r="AX21" s="132"/>
      <c r="AY21" s="21"/>
      <c r="AZ21" s="47"/>
      <c r="BA21" s="26"/>
      <c r="BB21" s="22">
        <f>IF(SUM(W3:W5)=0,0,IF(SUM(AT18:AT20)&lt;AT22,1,0))</f>
        <v>0</v>
      </c>
      <c r="BC21" s="39"/>
    </row>
    <row r="22" spans="1:55" ht="12" customHeight="1" thickTop="1" thickBot="1" x14ac:dyDescent="0.3">
      <c r="A22" s="5">
        <f t="shared" si="0"/>
        <v>0</v>
      </c>
      <c r="B22" s="5">
        <f t="shared" si="1"/>
        <v>0</v>
      </c>
      <c r="C22" s="14">
        <f t="shared" si="17"/>
        <v>101</v>
      </c>
      <c r="F22" s="242">
        <f>VLOOKUP(C22,Blad1!$A:$G,7,0)</f>
        <v>224</v>
      </c>
      <c r="G22" s="67" t="str">
        <f t="shared" si="18"/>
        <v/>
      </c>
      <c r="H22" s="4" t="str">
        <f>IF(G22="I",$K22,IF(G22="II",$K22-SUM(H$8:H21),IF(G22="III",$K22-SUM(H$8:H21),IF(G22="IV",$K22-SUM(H$8:H21),IF(G22="V",1-SUM(H$8:H21)," ")))))</f>
        <v xml:space="preserve"> </v>
      </c>
      <c r="I22" s="68" t="str">
        <f t="shared" si="2"/>
        <v/>
      </c>
      <c r="J22" s="43" t="str">
        <f>IF(I22="A",$K22,IF(I22="B",$K22-SUM(J$8:J21),IF(I22="C",$K22-SUM(J$8:J21),IF(I22="D",$K22-SUM(J$8:J21),IF(I22="E",1-SUM(J$8:J21)," ")))))</f>
        <v xml:space="preserve"> </v>
      </c>
      <c r="K22" s="1">
        <f>IF(C$4=0,0,(SUM(D$8:D22)/C$4))</f>
        <v>0</v>
      </c>
      <c r="L22" s="9" t="str">
        <f t="shared" si="3"/>
        <v xml:space="preserve"> </v>
      </c>
      <c r="M22" s="2" t="str">
        <f>IF(U22=2,K22,IF(W22=2,K22-SUM(M$8:M21),IF(X22=2,K22-SUM(M$8:M21),IF(X21=2,1-SUM(M$8:M21)," "))))</f>
        <v xml:space="preserve"> </v>
      </c>
      <c r="N22" s="1" t="str">
        <f t="shared" si="4"/>
        <v xml:space="preserve"> </v>
      </c>
      <c r="P22" s="3" t="str">
        <f>IF(O22="Plus",$K22,IF(O22="Basis",$K22-SUM(P$8:P21),IF(O22="Breedte",$K22-SUM(P$8:P21),IF(O21="Breedte",1-SUM(P$8:P21)," "))))</f>
        <v xml:space="preserve"> </v>
      </c>
      <c r="Q22" s="57" t="str">
        <f t="shared" si="19"/>
        <v/>
      </c>
      <c r="R22" s="180">
        <f t="shared" si="20"/>
        <v>224</v>
      </c>
      <c r="S22" s="12">
        <f t="shared" si="5"/>
        <v>101</v>
      </c>
      <c r="T22" s="18">
        <f t="shared" si="6"/>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7"/>
        <v>1</v>
      </c>
      <c r="Z22" s="12">
        <f t="shared" si="8"/>
        <v>1</v>
      </c>
      <c r="AA22" s="12">
        <f t="shared" si="9"/>
        <v>1</v>
      </c>
      <c r="AB22" s="12">
        <f t="shared" si="10"/>
        <v>1</v>
      </c>
      <c r="AD22" s="12">
        <f t="shared" si="11"/>
        <v>101</v>
      </c>
      <c r="AE22" s="18">
        <f t="shared" si="12"/>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3"/>
        <v>1</v>
      </c>
      <c r="AK22" s="12">
        <f t="shared" si="14"/>
        <v>1</v>
      </c>
      <c r="AL22" s="12">
        <f t="shared" si="15"/>
        <v>1</v>
      </c>
      <c r="AM22" s="12">
        <f t="shared" si="16"/>
        <v>1</v>
      </c>
      <c r="AP22" s="44"/>
      <c r="AQ22" s="52"/>
      <c r="AR22" s="53"/>
      <c r="AS22" s="36"/>
      <c r="AT22" s="143">
        <f>$C$4</f>
        <v>0</v>
      </c>
      <c r="AU22" s="36"/>
      <c r="AV22" s="36"/>
      <c r="AW22" s="60"/>
      <c r="AX22" s="142"/>
      <c r="AY22" s="37"/>
      <c r="AZ22" s="48">
        <f>AT22</f>
        <v>0</v>
      </c>
      <c r="BA22" s="37"/>
      <c r="BB22" s="38"/>
    </row>
    <row r="23" spans="1:55" ht="12" customHeight="1" thickTop="1" thickBot="1" x14ac:dyDescent="0.3">
      <c r="A23" s="5">
        <f t="shared" si="0"/>
        <v>0</v>
      </c>
      <c r="B23" s="5">
        <f t="shared" si="1"/>
        <v>0</v>
      </c>
      <c r="C23" s="14">
        <f t="shared" si="17"/>
        <v>100</v>
      </c>
      <c r="F23" s="242">
        <f>VLOOKUP(C23,Blad1!$A:$G,7,0)</f>
        <v>223</v>
      </c>
      <c r="G23" s="67" t="str">
        <f t="shared" si="18"/>
        <v/>
      </c>
      <c r="H23" s="4" t="str">
        <f>IF(G23="I",$K23,IF(G23="II",$K23-SUM(H$8:H22),IF(G23="III",$K23-SUM(H$8:H22),IF(G23="IV",$K23-SUM(H$8:H22),IF(G23="V",1-SUM(H$8:H22)," ")))))</f>
        <v xml:space="preserve"> </v>
      </c>
      <c r="I23" s="68" t="str">
        <f t="shared" si="2"/>
        <v/>
      </c>
      <c r="J23" s="43" t="str">
        <f>IF(I23="A",$K23,IF(I23="B",$K23-SUM(J$8:J22),IF(I23="C",$K23-SUM(J$8:J22),IF(I23="D",$K23-SUM(J$8:J22),IF(I23="E",1-SUM(J$8:J22)," ")))))</f>
        <v xml:space="preserve"> </v>
      </c>
      <c r="K23" s="1">
        <f>IF(C$4=0,0,(SUM(D$8:D23)/C$4))</f>
        <v>0</v>
      </c>
      <c r="L23" s="9" t="str">
        <f t="shared" si="3"/>
        <v xml:space="preserve"> </v>
      </c>
      <c r="M23" s="2" t="str">
        <f>IF(U23=2,K23,IF(W23=2,K23-SUM(M$8:M22),IF(X23=2,K23-SUM(M$8:M22),IF(X22=2,1-SUM(M$8:M22)," "))))</f>
        <v xml:space="preserve"> </v>
      </c>
      <c r="N23" s="1" t="str">
        <f t="shared" si="4"/>
        <v xml:space="preserve"> </v>
      </c>
      <c r="P23" s="3" t="str">
        <f>IF(O23="Plus",$K23,IF(O23="Basis",$K23-SUM(P$8:P22),IF(O23="Breedte",$K23-SUM(P$8:P22),IF(O22="Breedte",1-SUM(P$8:P22)," "))))</f>
        <v xml:space="preserve"> </v>
      </c>
      <c r="Q23" s="57" t="str">
        <f t="shared" si="19"/>
        <v/>
      </c>
      <c r="R23" s="180">
        <f t="shared" si="20"/>
        <v>223</v>
      </c>
      <c r="S23" s="12">
        <f t="shared" si="5"/>
        <v>100</v>
      </c>
      <c r="T23" s="18">
        <f t="shared" si="6"/>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7"/>
        <v>1</v>
      </c>
      <c r="Z23" s="12">
        <f t="shared" si="8"/>
        <v>1</v>
      </c>
      <c r="AA23" s="12">
        <f t="shared" si="9"/>
        <v>1</v>
      </c>
      <c r="AB23" s="12">
        <f t="shared" si="10"/>
        <v>1</v>
      </c>
      <c r="AD23" s="12">
        <f t="shared" si="11"/>
        <v>100</v>
      </c>
      <c r="AE23" s="18">
        <f t="shared" si="12"/>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3"/>
        <v>1</v>
      </c>
      <c r="AK23" s="12">
        <f t="shared" si="14"/>
        <v>1</v>
      </c>
      <c r="AL23" s="12">
        <f t="shared" si="15"/>
        <v>1</v>
      </c>
      <c r="AM23" s="12">
        <f t="shared" si="16"/>
        <v>1</v>
      </c>
      <c r="AV23" s="135"/>
      <c r="AW23" s="135"/>
      <c r="AX23" s="135"/>
    </row>
    <row r="24" spans="1:55" ht="12" customHeight="1" thickTop="1" thickBot="1" x14ac:dyDescent="0.3">
      <c r="A24" s="5">
        <f t="shared" si="0"/>
        <v>0</v>
      </c>
      <c r="B24" s="5">
        <f t="shared" si="1"/>
        <v>0</v>
      </c>
      <c r="C24" s="14">
        <f t="shared" si="17"/>
        <v>99</v>
      </c>
      <c r="F24" s="242">
        <f>VLOOKUP(C24,Blad1!$A:$G,7,0)</f>
        <v>222</v>
      </c>
      <c r="G24" s="67" t="str">
        <f t="shared" si="18"/>
        <v/>
      </c>
      <c r="H24" s="4" t="str">
        <f>IF(G24="I",$K24,IF(G24="II",$K24-SUM(H$8:H23),IF(G24="III",$K24-SUM(H$8:H23),IF(G24="IV",$K24-SUM(H$8:H23),IF(G24="V",1-SUM(H$8:H23)," ")))))</f>
        <v xml:space="preserve"> </v>
      </c>
      <c r="I24" s="68" t="str">
        <f t="shared" si="2"/>
        <v/>
      </c>
      <c r="J24" s="43" t="str">
        <f>IF(I24="A",$K24,IF(I24="B",$K24-SUM(J$8:J23),IF(I24="C",$K24-SUM(J$8:J23),IF(I24="D",$K24-SUM(J$8:J23),IF(I24="E",1-SUM(J$8:J23)," ")))))</f>
        <v xml:space="preserve"> </v>
      </c>
      <c r="K24" s="1">
        <f>IF(C$4=0,0,(SUM(D$8:D24)/C$4))</f>
        <v>0</v>
      </c>
      <c r="L24" s="9" t="str">
        <f t="shared" si="3"/>
        <v xml:space="preserve"> </v>
      </c>
      <c r="M24" s="2" t="str">
        <f>IF(U24=2,K24,IF(W24=2,K24-SUM(M$8:M23),IF(X24=2,K24-SUM(M$8:M23),IF(X23=2,1-SUM(M$8:M23)," "))))</f>
        <v xml:space="preserve"> </v>
      </c>
      <c r="N24" s="1" t="str">
        <f t="shared" si="4"/>
        <v xml:space="preserve"> </v>
      </c>
      <c r="P24" s="3" t="str">
        <f>IF(O24="Plus",$K24,IF(O24="Basis",$K24-SUM(P$8:P23),IF(O24="Breedte",$K24-SUM(P$8:P23),IF(O23="Breedte",1-SUM(P$8:P23)," "))))</f>
        <v xml:space="preserve"> </v>
      </c>
      <c r="Q24" s="57" t="str">
        <f t="shared" si="19"/>
        <v/>
      </c>
      <c r="R24" s="180">
        <f t="shared" si="20"/>
        <v>222</v>
      </c>
      <c r="S24" s="12">
        <f t="shared" si="5"/>
        <v>99</v>
      </c>
      <c r="T24" s="18">
        <f t="shared" si="6"/>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7"/>
        <v>1</v>
      </c>
      <c r="Z24" s="12">
        <f t="shared" si="8"/>
        <v>1</v>
      </c>
      <c r="AA24" s="12">
        <f t="shared" si="9"/>
        <v>1</v>
      </c>
      <c r="AB24" s="12">
        <f t="shared" si="10"/>
        <v>1</v>
      </c>
      <c r="AD24" s="12">
        <f t="shared" si="11"/>
        <v>99</v>
      </c>
      <c r="AE24" s="18">
        <f t="shared" si="12"/>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3"/>
        <v>1</v>
      </c>
      <c r="AK24" s="12">
        <f t="shared" si="14"/>
        <v>1</v>
      </c>
      <c r="AL24" s="12">
        <f t="shared" si="15"/>
        <v>1</v>
      </c>
      <c r="AM24" s="12">
        <f t="shared" si="16"/>
        <v>1</v>
      </c>
      <c r="AQ24" s="27" t="s">
        <v>6</v>
      </c>
      <c r="AR24" s="28"/>
      <c r="AS24" s="28" t="s">
        <v>8</v>
      </c>
      <c r="AT24" s="28"/>
      <c r="AU24" s="28"/>
      <c r="AV24" s="51"/>
      <c r="AW24" s="141"/>
      <c r="AX24" s="132"/>
      <c r="AY24" s="28" t="s">
        <v>9</v>
      </c>
      <c r="AZ24" s="28"/>
      <c r="BA24" s="28"/>
      <c r="BB24" s="29"/>
    </row>
    <row r="25" spans="1:55" ht="12" customHeight="1" thickTop="1" x14ac:dyDescent="0.25">
      <c r="A25" s="5">
        <f t="shared" si="0"/>
        <v>0</v>
      </c>
      <c r="B25" s="5">
        <f t="shared" si="1"/>
        <v>0</v>
      </c>
      <c r="C25" s="14">
        <f t="shared" si="17"/>
        <v>98</v>
      </c>
      <c r="F25" s="242">
        <f>VLOOKUP(C25,Blad1!$A:$G,7,0)</f>
        <v>221</v>
      </c>
      <c r="G25" s="67" t="str">
        <f t="shared" si="18"/>
        <v/>
      </c>
      <c r="H25" s="4" t="str">
        <f>IF(G25="I",$K25,IF(G25="II",$K25-SUM(H$8:H24),IF(G25="III",$K25-SUM(H$8:H24),IF(G25="IV",$K25-SUM(H$8:H24),IF(G25="V",1-SUM(H$8:H24)," ")))))</f>
        <v xml:space="preserve"> </v>
      </c>
      <c r="I25" s="68" t="str">
        <f t="shared" si="2"/>
        <v/>
      </c>
      <c r="J25" s="43" t="str">
        <f>IF(I25="A",$K25,IF(I25="B",$K25-SUM(J$8:J24),IF(I25="C",$K25-SUM(J$8:J24),IF(I25="D",$K25-SUM(J$8:J24),IF(I25="E",1-SUM(J$8:J24)," ")))))</f>
        <v xml:space="preserve"> </v>
      </c>
      <c r="K25" s="1">
        <f>IF(C$4=0,0,(SUM(D$8:D25)/C$4))</f>
        <v>0</v>
      </c>
      <c r="L25" s="9" t="str">
        <f t="shared" si="3"/>
        <v xml:space="preserve"> </v>
      </c>
      <c r="M25" s="2" t="str">
        <f>IF(U25=2,K25,IF(W25=2,K25-SUM(M$8:M24),IF(X25=2,K25-SUM(M$8:M24),IF(X24=2,1-SUM(M$8:M24)," "))))</f>
        <v xml:space="preserve"> </v>
      </c>
      <c r="N25" s="1" t="str">
        <f t="shared" si="4"/>
        <v xml:space="preserve"> </v>
      </c>
      <c r="P25" s="3" t="str">
        <f>IF(O25="Plus",$K25,IF(O25="Basis",$K25-SUM(P$8:P24),IF(O25="Breedte",$K25-SUM(P$8:P24),IF(O24="Breedte",1-SUM(P$8:P24)," "))))</f>
        <v xml:space="preserve"> </v>
      </c>
      <c r="Q25" s="57" t="str">
        <f t="shared" si="19"/>
        <v/>
      </c>
      <c r="R25" s="180">
        <f t="shared" si="20"/>
        <v>221</v>
      </c>
      <c r="S25" s="12">
        <f t="shared" si="5"/>
        <v>98</v>
      </c>
      <c r="T25" s="18">
        <f t="shared" si="6"/>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7"/>
        <v>1</v>
      </c>
      <c r="Z25" s="12">
        <f t="shared" si="8"/>
        <v>1</v>
      </c>
      <c r="AA25" s="12">
        <f t="shared" si="9"/>
        <v>1</v>
      </c>
      <c r="AB25" s="12">
        <f t="shared" si="10"/>
        <v>1</v>
      </c>
      <c r="AD25" s="12">
        <f t="shared" si="11"/>
        <v>98</v>
      </c>
      <c r="AE25" s="18">
        <f t="shared" si="12"/>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3"/>
        <v>1</v>
      </c>
      <c r="AK25" s="12">
        <f t="shared" si="14"/>
        <v>1</v>
      </c>
      <c r="AL25" s="12">
        <f t="shared" si="15"/>
        <v>1</v>
      </c>
      <c r="AM25" s="12">
        <f t="shared" si="16"/>
        <v>1</v>
      </c>
      <c r="AQ25" s="30"/>
      <c r="AR25" s="31"/>
      <c r="AS25" s="32" t="s">
        <v>17</v>
      </c>
      <c r="AT25" s="32" t="s">
        <v>18</v>
      </c>
      <c r="AU25" s="32" t="s">
        <v>19</v>
      </c>
      <c r="AV25" s="138" t="s">
        <v>20</v>
      </c>
      <c r="AW25" s="140"/>
      <c r="AX25" s="140"/>
      <c r="AY25" s="32" t="s">
        <v>17</v>
      </c>
      <c r="AZ25" s="32" t="s">
        <v>31</v>
      </c>
      <c r="BA25" s="32" t="s">
        <v>19</v>
      </c>
      <c r="BB25" s="33" t="s">
        <v>20</v>
      </c>
    </row>
    <row r="26" spans="1:55" ht="12" customHeight="1" thickBot="1" x14ac:dyDescent="0.3">
      <c r="A26" s="5">
        <f t="shared" si="0"/>
        <v>0</v>
      </c>
      <c r="B26" s="5">
        <f t="shared" si="1"/>
        <v>0</v>
      </c>
      <c r="C26" s="14">
        <f t="shared" si="17"/>
        <v>97</v>
      </c>
      <c r="E26" s="56"/>
      <c r="F26" s="242">
        <f>VLOOKUP(C26,Blad1!$A:$G,7,0)</f>
        <v>220</v>
      </c>
      <c r="G26" s="67" t="str">
        <f t="shared" si="18"/>
        <v/>
      </c>
      <c r="H26" s="4" t="str">
        <f>IF(G26="I",$K26,IF(G26="II",$K26-SUM(H$8:H25),IF(G26="III",$K26-SUM(H$8:H25),IF(G26="IV",$K26-SUM(H$8:H25),IF(G26="V",1-SUM(H$8:H25)," ")))))</f>
        <v xml:space="preserve"> </v>
      </c>
      <c r="I26" s="68" t="str">
        <f t="shared" si="2"/>
        <v/>
      </c>
      <c r="J26" s="43" t="str">
        <f>IF(I26="A",$K26,IF(I26="B",$K26-SUM(J$8:J25),IF(I26="C",$K26-SUM(J$8:J25),IF(I26="D",$K26-SUM(J$8:J25),IF(I26="E",1-SUM(J$8:J25)," ")))))</f>
        <v xml:space="preserve"> </v>
      </c>
      <c r="K26" s="1">
        <f>IF(C$4=0,0,(SUM(D$8:D26)/C$4))</f>
        <v>0</v>
      </c>
      <c r="L26" s="9" t="str">
        <f t="shared" si="3"/>
        <v xml:space="preserve"> </v>
      </c>
      <c r="M26" s="2" t="str">
        <f>IF(U26=2,K26,IF(W26=2,K26-SUM(M$8:M25),IF(X26=2,K26-SUM(M$8:M25),IF(X25=2,1-SUM(M$8:M25)," "))))</f>
        <v xml:space="preserve"> </v>
      </c>
      <c r="N26" s="1" t="str">
        <f t="shared" si="4"/>
        <v xml:space="preserve"> </v>
      </c>
      <c r="P26" s="3" t="str">
        <f>IF(O26="Plus",$K26,IF(O26="Basis",$K26-SUM(P$8:P25),IF(O26="Breedte",$K26-SUM(P$8:P25),IF(O25="Breedte",1-SUM(P$8:P25)," "))))</f>
        <v xml:space="preserve"> </v>
      </c>
      <c r="Q26" s="57" t="str">
        <f t="shared" si="19"/>
        <v/>
      </c>
      <c r="R26" s="180">
        <f t="shared" si="20"/>
        <v>220</v>
      </c>
      <c r="S26" s="12">
        <f t="shared" si="5"/>
        <v>97</v>
      </c>
      <c r="T26" s="18">
        <f t="shared" si="6"/>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7"/>
        <v>1</v>
      </c>
      <c r="Z26" s="12">
        <f t="shared" si="8"/>
        <v>1</v>
      </c>
      <c r="AA26" s="12">
        <f t="shared" si="9"/>
        <v>1</v>
      </c>
      <c r="AB26" s="12">
        <f t="shared" si="10"/>
        <v>1</v>
      </c>
      <c r="AD26" s="12">
        <f t="shared" si="11"/>
        <v>97</v>
      </c>
      <c r="AE26" s="18">
        <f t="shared" si="12"/>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3"/>
        <v>1</v>
      </c>
      <c r="AK26" s="12">
        <f t="shared" si="14"/>
        <v>1</v>
      </c>
      <c r="AL26" s="12">
        <f t="shared" si="15"/>
        <v>1</v>
      </c>
      <c r="AM26" s="12">
        <f t="shared" si="16"/>
        <v>1</v>
      </c>
      <c r="AQ26" s="49" t="s">
        <v>24</v>
      </c>
      <c r="AR26" s="50">
        <v>0.2</v>
      </c>
      <c r="AS26" s="125">
        <f>IF(AS18=0,0,VLOOKUP("Plus",$L:$R,7,FALSE))</f>
        <v>0</v>
      </c>
      <c r="AT26" s="19">
        <f>AT18</f>
        <v>0</v>
      </c>
      <c r="AU26" s="20">
        <f>AU18</f>
        <v>0</v>
      </c>
      <c r="AV26" s="20">
        <f>AV18</f>
        <v>0</v>
      </c>
      <c r="AW26" s="131"/>
      <c r="AX26" s="132"/>
      <c r="AY26" s="126">
        <f>IF(AY18=0,0,VLOOKUP("Plus",$O:$T,4,FALSE))</f>
        <v>0</v>
      </c>
      <c r="AZ26" s="47">
        <f t="shared" ref="AZ26:BB28" si="22">AZ18</f>
        <v>0</v>
      </c>
      <c r="BA26" s="26">
        <f t="shared" si="22"/>
        <v>0</v>
      </c>
      <c r="BB26" s="22">
        <f t="shared" si="22"/>
        <v>0</v>
      </c>
    </row>
    <row r="27" spans="1:55" ht="12" customHeight="1" thickTop="1" thickBot="1" x14ac:dyDescent="0.3">
      <c r="A27" s="5">
        <f t="shared" si="0"/>
        <v>0</v>
      </c>
      <c r="B27" s="5">
        <f t="shared" si="1"/>
        <v>0</v>
      </c>
      <c r="C27" s="14">
        <f t="shared" si="17"/>
        <v>96</v>
      </c>
      <c r="F27" s="242">
        <f>VLOOKUP(C27,Blad1!$A:$G,7,0)</f>
        <v>219</v>
      </c>
      <c r="G27" s="67" t="str">
        <f t="shared" si="18"/>
        <v/>
      </c>
      <c r="H27" s="4" t="str">
        <f>IF(G27="I",$K27,IF(G27="II",$K27-SUM(H$8:H26),IF(G27="III",$K27-SUM(H$8:H26),IF(G27="IV",$K27-SUM(H$8:H26),IF(G27="V",1-SUM(H$8:H26)," ")))))</f>
        <v xml:space="preserve"> </v>
      </c>
      <c r="I27" s="68" t="str">
        <f t="shared" si="2"/>
        <v/>
      </c>
      <c r="J27" s="43" t="str">
        <f>IF(I27="A",$K27,IF(I27="B",$K27-SUM(J$8:J26),IF(I27="C",$K27-SUM(J$8:J26),IF(I27="D",$K27-SUM(J$8:J26),IF(I27="E",1-SUM(J$8:J26)," ")))))</f>
        <v xml:space="preserve"> </v>
      </c>
      <c r="K27" s="1">
        <f>IF(C$4=0,0,(SUM(D$8:D27)/C$4))</f>
        <v>0</v>
      </c>
      <c r="L27" s="9" t="str">
        <f t="shared" si="3"/>
        <v xml:space="preserve"> </v>
      </c>
      <c r="M27" s="2" t="str">
        <f>IF(U27=2,K27,IF(W27=2,K27-SUM(M$8:M26),IF(X27=2,K27-SUM(M$8:M26),IF(X26=2,1-SUM(M$8:M26)," "))))</f>
        <v xml:space="preserve"> </v>
      </c>
      <c r="N27" s="1" t="str">
        <f t="shared" si="4"/>
        <v xml:space="preserve"> </v>
      </c>
      <c r="P27" s="3" t="str">
        <f>IF(O27="Plus",$K27,IF(O27="Basis",$K27-SUM(P$8:P26),IF(O27="Breedte",$K27-SUM(P$8:P26),IF(O26="Breedte",1-SUM(P$8:P26)," "))))</f>
        <v xml:space="preserve"> </v>
      </c>
      <c r="Q27" s="57" t="str">
        <f t="shared" si="19"/>
        <v/>
      </c>
      <c r="R27" s="180">
        <f t="shared" si="20"/>
        <v>219</v>
      </c>
      <c r="S27" s="12">
        <f t="shared" si="5"/>
        <v>96</v>
      </c>
      <c r="T27" s="18">
        <f t="shared" si="6"/>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7"/>
        <v>1</v>
      </c>
      <c r="Z27" s="12">
        <f t="shared" si="8"/>
        <v>1</v>
      </c>
      <c r="AA27" s="12">
        <f t="shared" si="9"/>
        <v>1</v>
      </c>
      <c r="AB27" s="12">
        <f t="shared" si="10"/>
        <v>1</v>
      </c>
      <c r="AD27" s="12">
        <f t="shared" si="11"/>
        <v>96</v>
      </c>
      <c r="AE27" s="18">
        <f t="shared" si="12"/>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3"/>
        <v>1</v>
      </c>
      <c r="AK27" s="12">
        <f t="shared" si="14"/>
        <v>1</v>
      </c>
      <c r="AL27" s="12">
        <f t="shared" si="15"/>
        <v>1</v>
      </c>
      <c r="AM27" s="12">
        <f t="shared" si="16"/>
        <v>1</v>
      </c>
      <c r="AQ27" s="49" t="s">
        <v>22</v>
      </c>
      <c r="AR27" s="50">
        <v>0.6</v>
      </c>
      <c r="AS27" s="125">
        <f>IF(AS19=0,0,VLOOKUP("Basis",$L:$R,7,FALSE))</f>
        <v>0</v>
      </c>
      <c r="AT27" s="19">
        <f>AT19</f>
        <v>0</v>
      </c>
      <c r="AU27" s="20">
        <f t="shared" ref="AU27:AV28" si="23">AU19</f>
        <v>0</v>
      </c>
      <c r="AV27" s="20">
        <f t="shared" si="23"/>
        <v>0</v>
      </c>
      <c r="AW27" s="133"/>
      <c r="AX27" s="134"/>
      <c r="AY27" s="126">
        <f>IF(AY19=0,0,VLOOKUP("Basis",$O:$T,4,FALSE))</f>
        <v>0</v>
      </c>
      <c r="AZ27" s="47">
        <f t="shared" si="22"/>
        <v>0</v>
      </c>
      <c r="BA27" s="26">
        <f t="shared" si="22"/>
        <v>0</v>
      </c>
      <c r="BB27" s="22">
        <f t="shared" si="22"/>
        <v>0</v>
      </c>
    </row>
    <row r="28" spans="1:55" ht="12" customHeight="1" thickTop="1" thickBot="1" x14ac:dyDescent="0.3">
      <c r="A28" s="5">
        <f t="shared" si="0"/>
        <v>0</v>
      </c>
      <c r="B28" s="5">
        <f t="shared" si="1"/>
        <v>0</v>
      </c>
      <c r="C28" s="14">
        <f t="shared" si="17"/>
        <v>95</v>
      </c>
      <c r="F28" s="242">
        <f>VLOOKUP(C28,Blad1!$A:$G,7,0)</f>
        <v>218</v>
      </c>
      <c r="G28" s="67" t="str">
        <f t="shared" si="18"/>
        <v/>
      </c>
      <c r="H28" s="4" t="str">
        <f>IF(G28="I",$K28,IF(G28="II",$K28-SUM(H$8:H27),IF(G28="III",$K28-SUM(H$8:H27),IF(G28="IV",$K28-SUM(H$8:H27),IF(G28="V",1-SUM(H$8:H27)," ")))))</f>
        <v xml:space="preserve"> </v>
      </c>
      <c r="I28" s="68" t="str">
        <f t="shared" si="2"/>
        <v/>
      </c>
      <c r="J28" s="43" t="str">
        <f>IF(I28="A",$K28,IF(I28="B",$K28-SUM(J$8:J27),IF(I28="C",$K28-SUM(J$8:J27),IF(I28="D",$K28-SUM(J$8:J27),IF(I28="E",1-SUM(J$8:J27)," ")))))</f>
        <v xml:space="preserve"> </v>
      </c>
      <c r="K28" s="1">
        <f>IF(C$4=0,0,(SUM(D$8:D28)/C$4))</f>
        <v>0</v>
      </c>
      <c r="L28" s="9" t="str">
        <f t="shared" si="3"/>
        <v xml:space="preserve"> </v>
      </c>
      <c r="M28" s="2" t="str">
        <f>IF(U28=2,K28,IF(W28=2,K28-SUM(M$8:M27),IF(X28=2,K28-SUM(M$8:M27),IF(X27=2,1-SUM(M$8:M27)," "))))</f>
        <v xml:space="preserve"> </v>
      </c>
      <c r="N28" s="1" t="str">
        <f t="shared" si="4"/>
        <v xml:space="preserve"> </v>
      </c>
      <c r="P28" s="3" t="str">
        <f>IF(O28="Plus",$K28,IF(O28="Basis",$K28-SUM(P$8:P27),IF(O28="Breedte",$K28-SUM(P$8:P27),IF(O27="Breedte",1-SUM(P$8:P27)," "))))</f>
        <v xml:space="preserve"> </v>
      </c>
      <c r="Q28" s="57" t="str">
        <f t="shared" si="19"/>
        <v/>
      </c>
      <c r="R28" s="180">
        <f t="shared" si="20"/>
        <v>218</v>
      </c>
      <c r="S28" s="12">
        <f t="shared" si="5"/>
        <v>95</v>
      </c>
      <c r="T28" s="18">
        <f t="shared" si="6"/>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7"/>
        <v>1</v>
      </c>
      <c r="Z28" s="12">
        <f t="shared" si="8"/>
        <v>1</v>
      </c>
      <c r="AA28" s="12">
        <f t="shared" si="9"/>
        <v>1</v>
      </c>
      <c r="AB28" s="12">
        <f t="shared" si="10"/>
        <v>1</v>
      </c>
      <c r="AD28" s="12">
        <f t="shared" si="11"/>
        <v>95</v>
      </c>
      <c r="AE28" s="18">
        <f t="shared" si="12"/>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3"/>
        <v>1</v>
      </c>
      <c r="AK28" s="12">
        <f t="shared" si="14"/>
        <v>1</v>
      </c>
      <c r="AL28" s="12">
        <f t="shared" si="15"/>
        <v>1</v>
      </c>
      <c r="AM28" s="12">
        <f t="shared" si="16"/>
        <v>1</v>
      </c>
      <c r="AQ28" s="49" t="s">
        <v>23</v>
      </c>
      <c r="AR28" s="50">
        <v>0.2</v>
      </c>
      <c r="AS28" s="125">
        <f>IF(AS20=0,0,VLOOKUP("Breedte",$L:$R,7,FALSE))</f>
        <v>0</v>
      </c>
      <c r="AT28" s="19">
        <f>AT20</f>
        <v>0</v>
      </c>
      <c r="AU28" s="20">
        <f t="shared" si="23"/>
        <v>0</v>
      </c>
      <c r="AV28" s="20">
        <f t="shared" si="23"/>
        <v>0</v>
      </c>
      <c r="AW28" s="133"/>
      <c r="AX28" s="134"/>
      <c r="AY28" s="126">
        <f>IF(AY20=0,0,VLOOKUP("Breedte",$O:$T,4,FALSE))</f>
        <v>0</v>
      </c>
      <c r="AZ28" s="47">
        <f t="shared" si="22"/>
        <v>0</v>
      </c>
      <c r="BA28" s="26">
        <f t="shared" si="22"/>
        <v>0</v>
      </c>
      <c r="BB28" s="22">
        <f t="shared" si="22"/>
        <v>0</v>
      </c>
    </row>
    <row r="29" spans="1:55" ht="12" customHeight="1" thickTop="1" thickBot="1" x14ac:dyDescent="0.3">
      <c r="A29" s="5">
        <f t="shared" si="0"/>
        <v>0</v>
      </c>
      <c r="B29" s="5">
        <f t="shared" si="1"/>
        <v>0</v>
      </c>
      <c r="C29" s="14">
        <f t="shared" si="17"/>
        <v>94</v>
      </c>
      <c r="F29" s="242">
        <f>VLOOKUP(C29,Blad1!$A:$G,7,0)</f>
        <v>217</v>
      </c>
      <c r="G29" s="67" t="str">
        <f t="shared" si="18"/>
        <v/>
      </c>
      <c r="H29" s="4" t="str">
        <f>IF(G29="I",$K29,IF(G29="II",$K29-SUM(H$8:H28),IF(G29="III",$K29-SUM(H$8:H28),IF(G29="IV",$K29-SUM(H$8:H28),IF(G29="V",1-SUM(H$8:H28)," ")))))</f>
        <v xml:space="preserve"> </v>
      </c>
      <c r="I29" s="68" t="str">
        <f t="shared" si="2"/>
        <v/>
      </c>
      <c r="J29" s="43" t="str">
        <f>IF(I29="A",$K29,IF(I29="B",$K29-SUM(J$8:J28),IF(I29="C",$K29-SUM(J$8:J28),IF(I29="D",$K29-SUM(J$8:J28),IF(I29="E",1-SUM(J$8:J28)," ")))))</f>
        <v xml:space="preserve"> </v>
      </c>
      <c r="K29" s="1">
        <f>IF(C$4=0,0,(SUM(D$8:D29)/C$4))</f>
        <v>0</v>
      </c>
      <c r="L29" s="9" t="str">
        <f t="shared" si="3"/>
        <v xml:space="preserve"> </v>
      </c>
      <c r="M29" s="2" t="str">
        <f>IF(U29=2,K29,IF(W29=2,K29-SUM(M$8:M28),IF(X29=2,K29-SUM(M$8:M28),IF(X28=2,1-SUM(M$8:M28)," "))))</f>
        <v xml:space="preserve"> </v>
      </c>
      <c r="N29" s="1" t="str">
        <f t="shared" si="4"/>
        <v xml:space="preserve"> </v>
      </c>
      <c r="P29" s="3" t="str">
        <f>IF(O29="Plus",$K29,IF(O29="Basis",$K29-SUM(P$8:P28),IF(O29="Breedte",$K29-SUM(P$8:P28),IF(O28="Breedte",1-SUM(P$8:P28)," "))))</f>
        <v xml:space="preserve"> </v>
      </c>
      <c r="Q29" s="57" t="str">
        <f t="shared" si="19"/>
        <v/>
      </c>
      <c r="R29" s="180">
        <f t="shared" si="20"/>
        <v>217</v>
      </c>
      <c r="S29" s="12">
        <f t="shared" si="5"/>
        <v>94</v>
      </c>
      <c r="T29" s="18">
        <f t="shared" si="6"/>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7"/>
        <v>1</v>
      </c>
      <c r="Z29" s="12">
        <f t="shared" si="8"/>
        <v>1</v>
      </c>
      <c r="AA29" s="12">
        <f t="shared" si="9"/>
        <v>1</v>
      </c>
      <c r="AB29" s="12">
        <f t="shared" si="10"/>
        <v>1</v>
      </c>
      <c r="AD29" s="12">
        <f t="shared" si="11"/>
        <v>94</v>
      </c>
      <c r="AE29" s="18">
        <f t="shared" si="12"/>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3"/>
        <v>1</v>
      </c>
      <c r="AK29" s="12">
        <f t="shared" si="14"/>
        <v>1</v>
      </c>
      <c r="AL29" s="12">
        <f t="shared" si="15"/>
        <v>1</v>
      </c>
      <c r="AM29" s="12">
        <f t="shared" si="16"/>
        <v>1</v>
      </c>
      <c r="AQ29" s="49" t="s">
        <v>25</v>
      </c>
      <c r="AR29" s="50"/>
      <c r="AS29" s="125"/>
      <c r="AT29" s="19"/>
      <c r="AU29" s="20"/>
      <c r="AV29" s="20">
        <f>IF(SUM(AT26:AT28)&lt;AT30,1,0)</f>
        <v>0</v>
      </c>
      <c r="AW29" s="133"/>
      <c r="AX29" s="134"/>
      <c r="AY29" s="21"/>
      <c r="AZ29" s="47"/>
      <c r="BA29" s="26"/>
      <c r="BB29" s="22">
        <f>IF(SUM(W11:W13)=0,0,IF(SUM(AT26:AT28)&lt;AT30,1,0))</f>
        <v>0</v>
      </c>
    </row>
    <row r="30" spans="1:55" ht="12" customHeight="1" thickTop="1" thickBot="1" x14ac:dyDescent="0.3">
      <c r="A30" s="5">
        <f t="shared" si="0"/>
        <v>0</v>
      </c>
      <c r="B30" s="5">
        <f t="shared" si="1"/>
        <v>0</v>
      </c>
      <c r="C30" s="14">
        <f t="shared" si="17"/>
        <v>93</v>
      </c>
      <c r="F30" s="242">
        <f>VLOOKUP(C30,Blad1!$A:$G,7,0)</f>
        <v>216</v>
      </c>
      <c r="G30" s="67" t="str">
        <f t="shared" si="18"/>
        <v/>
      </c>
      <c r="H30" s="4" t="str">
        <f>IF(G30="I",$K30,IF(G30="II",$K30-SUM(H$8:H29),IF(G30="III",$K30-SUM(H$8:H29),IF(G30="IV",$K30-SUM(H$8:H29),IF(G30="V",1-SUM(H$8:H29)," ")))))</f>
        <v xml:space="preserve"> </v>
      </c>
      <c r="I30" s="68" t="str">
        <f t="shared" si="2"/>
        <v/>
      </c>
      <c r="J30" s="43" t="str">
        <f>IF(I30="A",$K30,IF(I30="B",$K30-SUM(J$8:J29),IF(I30="C",$K30-SUM(J$8:J29),IF(I30="D",$K30-SUM(J$8:J29),IF(I30="E",1-SUM(J$8:J29)," ")))))</f>
        <v xml:space="preserve"> </v>
      </c>
      <c r="K30" s="1">
        <f>IF(C$4=0,0,(SUM(D$8:D30)/C$4))</f>
        <v>0</v>
      </c>
      <c r="L30" s="9" t="str">
        <f t="shared" si="3"/>
        <v xml:space="preserve"> </v>
      </c>
      <c r="M30" s="2" t="str">
        <f>IF(U30=2,K30,IF(W30=2,K30-SUM(M$8:M29),IF(X30=2,K30-SUM(M$8:M29),IF(X29=2,1-SUM(M$8:M29)," "))))</f>
        <v xml:space="preserve"> </v>
      </c>
      <c r="N30" s="1" t="str">
        <f t="shared" si="4"/>
        <v xml:space="preserve"> </v>
      </c>
      <c r="P30" s="3" t="str">
        <f>IF(O30="Plus",$K30,IF(O30="Basis",$K30-SUM(P$8:P29),IF(O30="Breedte",$K30-SUM(P$8:P29),IF(O29="Breedte",1-SUM(P$8:P29)," "))))</f>
        <v xml:space="preserve"> </v>
      </c>
      <c r="Q30" s="57" t="str">
        <f t="shared" si="19"/>
        <v/>
      </c>
      <c r="R30" s="180">
        <f t="shared" si="20"/>
        <v>216</v>
      </c>
      <c r="S30" s="12">
        <f t="shared" si="5"/>
        <v>93</v>
      </c>
      <c r="T30" s="18">
        <f t="shared" si="6"/>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7"/>
        <v>1</v>
      </c>
      <c r="Z30" s="12">
        <f t="shared" si="8"/>
        <v>1</v>
      </c>
      <c r="AA30" s="12">
        <f t="shared" si="9"/>
        <v>1</v>
      </c>
      <c r="AB30" s="12">
        <f t="shared" si="10"/>
        <v>1</v>
      </c>
      <c r="AD30" s="12">
        <f t="shared" si="11"/>
        <v>93</v>
      </c>
      <c r="AE30" s="18">
        <f t="shared" si="12"/>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3"/>
        <v>1</v>
      </c>
      <c r="AK30" s="12">
        <f t="shared" si="14"/>
        <v>1</v>
      </c>
      <c r="AL30" s="12">
        <f t="shared" si="15"/>
        <v>1</v>
      </c>
      <c r="AM30" s="12">
        <f t="shared" si="16"/>
        <v>1</v>
      </c>
      <c r="AQ30" s="52"/>
      <c r="AR30" s="53"/>
      <c r="AS30" s="36"/>
      <c r="AT30" s="143">
        <f>$C$4</f>
        <v>0</v>
      </c>
      <c r="AU30" s="36"/>
      <c r="AV30" s="36"/>
      <c r="AW30" s="137"/>
      <c r="AX30" s="137"/>
      <c r="AY30" s="37"/>
      <c r="AZ30" s="48">
        <f>AT30</f>
        <v>0</v>
      </c>
      <c r="BA30" s="37"/>
      <c r="BB30" s="38"/>
    </row>
    <row r="31" spans="1:55" ht="12" customHeight="1" thickTop="1" thickBot="1" x14ac:dyDescent="0.3">
      <c r="A31" s="5">
        <f t="shared" si="0"/>
        <v>0</v>
      </c>
      <c r="B31" s="5">
        <f t="shared" si="1"/>
        <v>0</v>
      </c>
      <c r="C31" s="14">
        <f t="shared" si="17"/>
        <v>92</v>
      </c>
      <c r="F31" s="242">
        <f>VLOOKUP(C31,Blad1!$A:$G,7,0)</f>
        <v>215</v>
      </c>
      <c r="G31" s="67" t="str">
        <f t="shared" si="18"/>
        <v/>
      </c>
      <c r="H31" s="4" t="str">
        <f>IF(G31="I",$K31,IF(G31="II",$K31-SUM(H$8:H30),IF(G31="III",$K31-SUM(H$8:H30),IF(G31="IV",$K31-SUM(H$8:H30),IF(G31="V",1-SUM(H$8:H30)," ")))))</f>
        <v xml:space="preserve"> </v>
      </c>
      <c r="I31" s="68" t="str">
        <f t="shared" si="2"/>
        <v/>
      </c>
      <c r="J31" s="43" t="str">
        <f>IF(I31="A",$K31,IF(I31="B",$K31-SUM(J$8:J30),IF(I31="C",$K31-SUM(J$8:J30),IF(I31="D",$K31-SUM(J$8:J30),IF(I31="E",1-SUM(J$8:J30)," ")))))</f>
        <v xml:space="preserve"> </v>
      </c>
      <c r="K31" s="1">
        <f>IF(C$4=0,0,(SUM(D$8:D31)/C$4))</f>
        <v>0</v>
      </c>
      <c r="L31" s="9" t="str">
        <f t="shared" si="3"/>
        <v xml:space="preserve"> </v>
      </c>
      <c r="M31" s="2" t="str">
        <f>IF(U31=2,K31,IF(W31=2,K31-SUM(M$8:M30),IF(X31=2,K31-SUM(M$8:M30),IF(X30=2,1-SUM(M$8:M30)," "))))</f>
        <v xml:space="preserve"> </v>
      </c>
      <c r="N31" s="1" t="str">
        <f t="shared" si="4"/>
        <v xml:space="preserve"> </v>
      </c>
      <c r="P31" s="3" t="str">
        <f>IF(O31="Plus",$K31,IF(O31="Basis",$K31-SUM(P$8:P30),IF(O31="Breedte",$K31-SUM(P$8:P30),IF(O30="Breedte",1-SUM(P$8:P30)," "))))</f>
        <v xml:space="preserve"> </v>
      </c>
      <c r="Q31" s="57" t="str">
        <f t="shared" si="19"/>
        <v/>
      </c>
      <c r="R31" s="180">
        <f t="shared" si="20"/>
        <v>215</v>
      </c>
      <c r="S31" s="12">
        <f t="shared" si="5"/>
        <v>92</v>
      </c>
      <c r="T31" s="18">
        <f t="shared" si="6"/>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7"/>
        <v>1</v>
      </c>
      <c r="Z31" s="12">
        <f t="shared" si="8"/>
        <v>1</v>
      </c>
      <c r="AA31" s="12">
        <f t="shared" si="9"/>
        <v>1</v>
      </c>
      <c r="AB31" s="12">
        <f t="shared" si="10"/>
        <v>1</v>
      </c>
      <c r="AD31" s="12">
        <f t="shared" si="11"/>
        <v>92</v>
      </c>
      <c r="AE31" s="18">
        <f t="shared" si="12"/>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3"/>
        <v>1</v>
      </c>
      <c r="AK31" s="12">
        <f t="shared" si="14"/>
        <v>1</v>
      </c>
      <c r="AL31" s="12">
        <f t="shared" si="15"/>
        <v>1</v>
      </c>
      <c r="AM31" s="12">
        <f t="shared" si="16"/>
        <v>1</v>
      </c>
      <c r="AQ31" s="60"/>
      <c r="AR31" s="60"/>
      <c r="AS31" s="60"/>
      <c r="AT31" s="60"/>
      <c r="AU31" s="60"/>
      <c r="AV31" s="60"/>
      <c r="AW31" s="136"/>
      <c r="AX31" s="136"/>
      <c r="AY31" s="60"/>
      <c r="AZ31" s="60"/>
      <c r="BA31" s="60"/>
      <c r="BB31" s="60"/>
    </row>
    <row r="32" spans="1:55" ht="12" customHeight="1" thickTop="1" x14ac:dyDescent="0.25">
      <c r="A32" s="5">
        <f t="shared" si="0"/>
        <v>0</v>
      </c>
      <c r="B32" s="5">
        <f t="shared" si="1"/>
        <v>20</v>
      </c>
      <c r="C32" s="14">
        <f t="shared" si="17"/>
        <v>91</v>
      </c>
      <c r="F32" s="242">
        <f>VLOOKUP(C32,Blad1!$A:$G,7,0)</f>
        <v>213</v>
      </c>
      <c r="G32" s="67" t="str">
        <f t="shared" si="18"/>
        <v>I</v>
      </c>
      <c r="H32" s="4">
        <f>IF(G32="I",$K32,IF(G32="II",$K32-SUM(H$8:H31),IF(G32="III",$K32-SUM(H$8:H31),IF(G32="IV",$K32-SUM(H$8:H31),IF(G32="V",1-SUM(H$8:H31)," ")))))</f>
        <v>0</v>
      </c>
      <c r="I32" s="68" t="str">
        <f t="shared" si="2"/>
        <v/>
      </c>
      <c r="J32" s="43" t="str">
        <f>IF(I32="A",$K32,IF(I32="B",$K32-SUM(J$8:J31),IF(I32="C",$K32-SUM(J$8:J31),IF(I32="D",$K32-SUM(J$8:J31),IF(I32="E",1-SUM(J$8:J31)," ")))))</f>
        <v xml:space="preserve"> </v>
      </c>
      <c r="K32" s="1">
        <f>IF(C$4=0,0,(SUM(D$8:D32)/C$4))</f>
        <v>0</v>
      </c>
      <c r="L32" s="9" t="str">
        <f t="shared" si="3"/>
        <v xml:space="preserve"> </v>
      </c>
      <c r="M32" s="2" t="str">
        <f>IF(U32=2,K32,IF(W32=2,K32-SUM(M$8:M31),IF(X32=2,K32-SUM(M$8:M31),IF(X31=2,1-SUM(M$8:M31)," "))))</f>
        <v xml:space="preserve"> </v>
      </c>
      <c r="N32" s="1" t="str">
        <f t="shared" si="4"/>
        <v xml:space="preserve"> </v>
      </c>
      <c r="P32" s="3" t="str">
        <f>IF(O32="Plus",$K32,IF(O32="Basis",$K32-SUM(P$8:P31),IF(O32="Breedte",$K32-SUM(P$8:P31),IF(O31="Breedte",1-SUM(P$8:P31)," "))))</f>
        <v xml:space="preserve"> </v>
      </c>
      <c r="Q32" s="57" t="str">
        <f t="shared" si="19"/>
        <v/>
      </c>
      <c r="R32" s="180">
        <f t="shared" si="20"/>
        <v>213</v>
      </c>
      <c r="S32" s="12">
        <f t="shared" si="5"/>
        <v>91</v>
      </c>
      <c r="T32" s="18">
        <f t="shared" si="6"/>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7"/>
        <v>1</v>
      </c>
      <c r="Z32" s="12">
        <f t="shared" si="8"/>
        <v>1</v>
      </c>
      <c r="AA32" s="12">
        <f t="shared" si="9"/>
        <v>1</v>
      </c>
      <c r="AB32" s="12">
        <f t="shared" si="10"/>
        <v>1</v>
      </c>
      <c r="AD32" s="12">
        <f t="shared" si="11"/>
        <v>91</v>
      </c>
      <c r="AE32" s="18">
        <f t="shared" si="12"/>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3"/>
        <v>1</v>
      </c>
      <c r="AK32" s="12">
        <f t="shared" si="14"/>
        <v>1</v>
      </c>
      <c r="AL32" s="12">
        <f t="shared" si="15"/>
        <v>1</v>
      </c>
      <c r="AM32" s="12">
        <f t="shared" si="16"/>
        <v>1</v>
      </c>
      <c r="AQ32" s="49" t="s">
        <v>24</v>
      </c>
      <c r="AR32" s="51"/>
      <c r="AS32" s="123"/>
      <c r="AT32" s="51"/>
      <c r="AU32" s="51"/>
      <c r="AV32" s="51"/>
      <c r="AW32" s="51"/>
      <c r="AX32" s="51"/>
      <c r="AY32" s="51"/>
      <c r="AZ32" s="51"/>
      <c r="BA32" s="51"/>
      <c r="BB32" s="55"/>
    </row>
    <row r="33" spans="1:54" ht="12" customHeight="1" x14ac:dyDescent="0.25">
      <c r="A33" s="5">
        <f t="shared" si="0"/>
        <v>0</v>
      </c>
      <c r="B33" s="5">
        <f t="shared" si="1"/>
        <v>0</v>
      </c>
      <c r="C33" s="14">
        <f t="shared" si="17"/>
        <v>90</v>
      </c>
      <c r="F33" s="242">
        <f>VLOOKUP(C33,Blad1!$A:$G,7,0)</f>
        <v>212</v>
      </c>
      <c r="G33" s="67" t="str">
        <f t="shared" si="18"/>
        <v/>
      </c>
      <c r="H33" s="4" t="str">
        <f>IF(G33="I",$K33,IF(G33="II",$K33-SUM(H$8:H32),IF(G33="III",$K33-SUM(H$8:H32),IF(G33="IV",$K33-SUM(H$8:H32),IF(G33="V",1-SUM(H$8:H32)," ")))))</f>
        <v xml:space="preserve"> </v>
      </c>
      <c r="I33" s="68" t="str">
        <f t="shared" si="2"/>
        <v/>
      </c>
      <c r="J33" s="43" t="str">
        <f>IF(I33="A",$K33,IF(I33="B",$K33-SUM(J$8:J32),IF(I33="C",$K33-SUM(J$8:J32),IF(I33="D",$K33-SUM(J$8:J32),IF(I33="E",1-SUM(J$8:J32)," ")))))</f>
        <v xml:space="preserve"> </v>
      </c>
      <c r="K33" s="1">
        <f>IF(C$4=0,0,(SUM(D$8:D33)/C$4))</f>
        <v>0</v>
      </c>
      <c r="L33" s="9" t="str">
        <f t="shared" si="3"/>
        <v xml:space="preserve"> </v>
      </c>
      <c r="M33" s="2" t="str">
        <f>IF(U33=2,K33,IF(W33=2,K33-SUM(M$8:M32),IF(X33=2,K33-SUM(M$8:M32),IF(X32=2,1-SUM(M$8:M32)," "))))</f>
        <v xml:space="preserve"> </v>
      </c>
      <c r="N33" s="1" t="str">
        <f t="shared" si="4"/>
        <v xml:space="preserve"> </v>
      </c>
      <c r="P33" s="3" t="str">
        <f>IF(O33="Plus",$K33,IF(O33="Basis",$K33-SUM(P$8:P32),IF(O33="Breedte",$K33-SUM(P$8:P32),IF(O32="Breedte",1-SUM(P$8:P32)," "))))</f>
        <v xml:space="preserve"> </v>
      </c>
      <c r="Q33" s="57" t="str">
        <f t="shared" si="19"/>
        <v/>
      </c>
      <c r="R33" s="180">
        <f t="shared" si="20"/>
        <v>212</v>
      </c>
      <c r="S33" s="12">
        <f t="shared" si="5"/>
        <v>90</v>
      </c>
      <c r="T33" s="18">
        <f t="shared" si="6"/>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7"/>
        <v>1</v>
      </c>
      <c r="Z33" s="12">
        <f t="shared" si="8"/>
        <v>1</v>
      </c>
      <c r="AA33" s="12">
        <f t="shared" si="9"/>
        <v>1</v>
      </c>
      <c r="AB33" s="12">
        <f t="shared" si="10"/>
        <v>1</v>
      </c>
      <c r="AD33" s="12">
        <f t="shared" si="11"/>
        <v>90</v>
      </c>
      <c r="AE33" s="18">
        <f t="shared" si="12"/>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3"/>
        <v>1</v>
      </c>
      <c r="AK33" s="12">
        <f t="shared" si="14"/>
        <v>1</v>
      </c>
      <c r="AL33" s="12">
        <f t="shared" si="15"/>
        <v>1</v>
      </c>
      <c r="AM33" s="12">
        <f t="shared" si="16"/>
        <v>1</v>
      </c>
      <c r="AQ33" s="249" t="e">
        <f>VLOOKUP(AQ32,L8:Q275,6,FALSE)</f>
        <v>#N/A</v>
      </c>
      <c r="AR33" s="250"/>
      <c r="AS33" s="250"/>
      <c r="AT33" s="250"/>
      <c r="AU33" s="250"/>
      <c r="AV33" s="250"/>
      <c r="AW33" s="250"/>
      <c r="AX33" s="250"/>
      <c r="AY33" s="250"/>
      <c r="AZ33" s="250"/>
      <c r="BA33" s="250"/>
      <c r="BB33" s="251"/>
    </row>
    <row r="34" spans="1:54" ht="12" customHeight="1" x14ac:dyDescent="0.25">
      <c r="A34" s="5">
        <f t="shared" si="0"/>
        <v>0</v>
      </c>
      <c r="B34" s="5">
        <f t="shared" si="1"/>
        <v>0</v>
      </c>
      <c r="C34" s="14">
        <f t="shared" si="17"/>
        <v>89</v>
      </c>
      <c r="F34" s="242">
        <f>VLOOKUP(C34,Blad1!$A:$G,7,0)</f>
        <v>211</v>
      </c>
      <c r="G34" s="67" t="str">
        <f t="shared" si="18"/>
        <v/>
      </c>
      <c r="H34" s="4" t="str">
        <f>IF(G34="I",$K34,IF(G34="II",$K34-SUM(H$8:H33),IF(G34="III",$K34-SUM(H$8:H33),IF(G34="IV",$K34-SUM(H$8:H33),IF(G34="V",1-SUM(H$8:H33)," ")))))</f>
        <v xml:space="preserve"> </v>
      </c>
      <c r="I34" s="68" t="str">
        <f t="shared" si="2"/>
        <v/>
      </c>
      <c r="J34" s="43" t="str">
        <f>IF(I34="A",$K34,IF(I34="B",$K34-SUM(J$8:J33),IF(I34="C",$K34-SUM(J$8:J33),IF(I34="D",$K34-SUM(J$8:J33),IF(I34="E",1-SUM(J$8:J33)," ")))))</f>
        <v xml:space="preserve"> </v>
      </c>
      <c r="K34" s="1">
        <f>IF(C$4=0,0,(SUM(D$8:D34)/C$4))</f>
        <v>0</v>
      </c>
      <c r="L34" s="9" t="str">
        <f t="shared" si="3"/>
        <v xml:space="preserve"> </v>
      </c>
      <c r="M34" s="2" t="str">
        <f>IF(U34=2,K34,IF(W34=2,K34-SUM(M$8:M33),IF(X34=2,K34-SUM(M$8:M33),IF(X33=2,1-SUM(M$8:M33)," "))))</f>
        <v xml:space="preserve"> </v>
      </c>
      <c r="N34" s="1" t="str">
        <f t="shared" si="4"/>
        <v xml:space="preserve"> </v>
      </c>
      <c r="P34" s="3" t="str">
        <f>IF(O34="Plus",$K34,IF(O34="Basis",$K34-SUM(P$8:P33),IF(O34="Breedte",$K34-SUM(P$8:P33),IF(O33="Breedte",1-SUM(P$8:P33)," "))))</f>
        <v xml:space="preserve"> </v>
      </c>
      <c r="Q34" s="57" t="str">
        <f t="shared" si="19"/>
        <v/>
      </c>
      <c r="R34" s="180">
        <f t="shared" si="20"/>
        <v>211</v>
      </c>
      <c r="S34" s="12">
        <f t="shared" si="5"/>
        <v>89</v>
      </c>
      <c r="T34" s="18">
        <f t="shared" si="6"/>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7"/>
        <v>1</v>
      </c>
      <c r="Z34" s="12">
        <f t="shared" si="8"/>
        <v>1</v>
      </c>
      <c r="AA34" s="12">
        <f t="shared" si="9"/>
        <v>1</v>
      </c>
      <c r="AB34" s="12">
        <f t="shared" si="10"/>
        <v>1</v>
      </c>
      <c r="AD34" s="12">
        <f t="shared" si="11"/>
        <v>89</v>
      </c>
      <c r="AE34" s="18">
        <f t="shared" si="12"/>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3"/>
        <v>1</v>
      </c>
      <c r="AK34" s="12">
        <f t="shared" si="14"/>
        <v>1</v>
      </c>
      <c r="AL34" s="12">
        <f t="shared" si="15"/>
        <v>1</v>
      </c>
      <c r="AM34" s="12">
        <f t="shared" si="16"/>
        <v>1</v>
      </c>
      <c r="AQ34" s="49" t="s">
        <v>22</v>
      </c>
      <c r="AR34" s="51"/>
      <c r="AS34" s="123"/>
      <c r="AT34" s="51"/>
      <c r="AU34" s="51"/>
      <c r="AV34" s="51"/>
      <c r="AW34" s="51"/>
      <c r="AX34" s="51"/>
      <c r="AY34" s="51"/>
      <c r="AZ34" s="51"/>
      <c r="BA34" s="51"/>
      <c r="BB34" s="55"/>
    </row>
    <row r="35" spans="1:54" ht="24" customHeight="1" x14ac:dyDescent="0.25">
      <c r="A35" s="5">
        <f t="shared" si="0"/>
        <v>0</v>
      </c>
      <c r="B35" s="5">
        <f t="shared" si="1"/>
        <v>0</v>
      </c>
      <c r="C35" s="14">
        <f t="shared" si="17"/>
        <v>88</v>
      </c>
      <c r="F35" s="242">
        <f>VLOOKUP(C35,Blad1!$A:$G,7,0)</f>
        <v>209</v>
      </c>
      <c r="G35" s="67" t="str">
        <f t="shared" si="18"/>
        <v/>
      </c>
      <c r="H35" s="4" t="str">
        <f>IF(G35="I",$K35,IF(G35="II",$K35-SUM(H$8:H34),IF(G35="III",$K35-SUM(H$8:H34),IF(G35="IV",$K35-SUM(H$8:H34),IF(G35="V",1-SUM(H$8:H34)," ")))))</f>
        <v xml:space="preserve"> </v>
      </c>
      <c r="I35" s="68" t="str">
        <f t="shared" si="2"/>
        <v/>
      </c>
      <c r="J35" s="43" t="str">
        <f>IF(I35="A",$K35,IF(I35="B",$K35-SUM(J$8:J34),IF(I35="C",$K35-SUM(J$8:J34),IF(I35="D",$K35-SUM(J$8:J34),IF(I35="E",1-SUM(J$8:J34)," ")))))</f>
        <v xml:space="preserve"> </v>
      </c>
      <c r="K35" s="1">
        <f>IF(C$4=0,0,(SUM(D$8:D35)/C$4))</f>
        <v>0</v>
      </c>
      <c r="L35" s="9" t="str">
        <f t="shared" si="3"/>
        <v xml:space="preserve"> </v>
      </c>
      <c r="M35" s="2" t="str">
        <f>IF(U35=2,K35,IF(W35=2,K35-SUM(M$8:M34),IF(X35=2,K35-SUM(M$8:M34),IF(X34=2,1-SUM(M$8:M34)," "))))</f>
        <v xml:space="preserve"> </v>
      </c>
      <c r="N35" s="1" t="str">
        <f t="shared" si="4"/>
        <v xml:space="preserve"> </v>
      </c>
      <c r="P35" s="3" t="str">
        <f>IF(O35="Plus",$K35,IF(O35="Basis",$K35-SUM(P$8:P34),IF(O35="Breedte",$K35-SUM(P$8:P34),IF(O34="Breedte",1-SUM(P$8:P34)," "))))</f>
        <v xml:space="preserve"> </v>
      </c>
      <c r="Q35" s="57" t="str">
        <f t="shared" si="19"/>
        <v/>
      </c>
      <c r="R35" s="180">
        <f t="shared" si="20"/>
        <v>209</v>
      </c>
      <c r="S35" s="12">
        <f t="shared" si="5"/>
        <v>88</v>
      </c>
      <c r="T35" s="18">
        <f t="shared" si="6"/>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7"/>
        <v>1</v>
      </c>
      <c r="Z35" s="12">
        <f t="shared" si="8"/>
        <v>1</v>
      </c>
      <c r="AA35" s="12">
        <f t="shared" si="9"/>
        <v>1</v>
      </c>
      <c r="AB35" s="12">
        <f t="shared" si="10"/>
        <v>1</v>
      </c>
      <c r="AD35" s="12">
        <f t="shared" si="11"/>
        <v>88</v>
      </c>
      <c r="AE35" s="18">
        <f t="shared" si="12"/>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 t="shared" si="13"/>
        <v>1</v>
      </c>
      <c r="AK35" s="12">
        <f t="shared" si="14"/>
        <v>1</v>
      </c>
      <c r="AL35" s="12">
        <f t="shared" si="15"/>
        <v>1</v>
      </c>
      <c r="AM35" s="12">
        <f t="shared" si="16"/>
        <v>1</v>
      </c>
      <c r="AQ35" s="252" t="e">
        <f>VLOOKUP(AQ34,L8:Q275,6,FALSE)</f>
        <v>#N/A</v>
      </c>
      <c r="AR35" s="253"/>
      <c r="AS35" s="253"/>
      <c r="AT35" s="253"/>
      <c r="AU35" s="253"/>
      <c r="AV35" s="253"/>
      <c r="AW35" s="253"/>
      <c r="AX35" s="253"/>
      <c r="AY35" s="253"/>
      <c r="AZ35" s="253"/>
      <c r="BA35" s="253"/>
      <c r="BB35" s="254"/>
    </row>
    <row r="36" spans="1:54" ht="12" customHeight="1" x14ac:dyDescent="0.25">
      <c r="A36" s="5">
        <f t="shared" si="0"/>
        <v>0</v>
      </c>
      <c r="B36" s="5">
        <f t="shared" si="1"/>
        <v>0</v>
      </c>
      <c r="C36" s="14">
        <f t="shared" si="17"/>
        <v>87</v>
      </c>
      <c r="F36" s="242">
        <f>VLOOKUP(C36,Blad1!$A:$G,7,0)</f>
        <v>208</v>
      </c>
      <c r="G36" s="67" t="str">
        <f t="shared" si="18"/>
        <v/>
      </c>
      <c r="H36" s="4" t="str">
        <f>IF(G36="I",$K36,IF(G36="II",$K36-SUM(H$8:H35),IF(G36="III",$K36-SUM(H$8:H35),IF(G36="IV",$K36-SUM(H$8:H35),IF(G36="V",1-SUM(H$8:H35)," ")))))</f>
        <v xml:space="preserve"> </v>
      </c>
      <c r="I36" s="68" t="str">
        <f t="shared" si="2"/>
        <v/>
      </c>
      <c r="J36" s="43" t="str">
        <f>IF(I36="A",$K36,IF(I36="B",$K36-SUM(J$8:J35),IF(I36="C",$K36-SUM(J$8:J35),IF(I36="D",$K36-SUM(J$8:J35),IF(I36="E",1-SUM(J$8:J35)," ")))))</f>
        <v xml:space="preserve"> </v>
      </c>
      <c r="K36" s="1">
        <f>IF(C$4=0,0,(SUM(D$8:D36)/C$4))</f>
        <v>0</v>
      </c>
      <c r="L36" s="9" t="str">
        <f t="shared" si="3"/>
        <v xml:space="preserve"> </v>
      </c>
      <c r="M36" s="2" t="str">
        <f>IF(U36=2,K36,IF(W36=2,K36-SUM(M$8:M35),IF(X36=2,K36-SUM(M$8:M35),IF(X35=2,1-SUM(M$8:M35)," "))))</f>
        <v xml:space="preserve"> </v>
      </c>
      <c r="N36" s="1" t="str">
        <f t="shared" si="4"/>
        <v xml:space="preserve"> </v>
      </c>
      <c r="P36" s="3" t="str">
        <f>IF(O36="Plus",$K36,IF(O36="Basis",$K36-SUM(P$8:P35),IF(O36="Breedte",$K36-SUM(P$8:P35),IF(O35="Breedte",1-SUM(P$8:P35)," "))))</f>
        <v xml:space="preserve"> </v>
      </c>
      <c r="Q36" s="57" t="str">
        <f t="shared" si="19"/>
        <v/>
      </c>
      <c r="R36" s="180">
        <f t="shared" si="20"/>
        <v>208</v>
      </c>
      <c r="S36" s="12">
        <f t="shared" si="5"/>
        <v>87</v>
      </c>
      <c r="T36" s="18">
        <f t="shared" si="6"/>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7"/>
        <v>1</v>
      </c>
      <c r="Z36" s="12">
        <f t="shared" si="8"/>
        <v>1</v>
      </c>
      <c r="AA36" s="12">
        <f t="shared" si="9"/>
        <v>1</v>
      </c>
      <c r="AB36" s="12">
        <f t="shared" si="10"/>
        <v>1</v>
      </c>
      <c r="AD36" s="12">
        <f t="shared" si="11"/>
        <v>87</v>
      </c>
      <c r="AE36" s="18">
        <f t="shared" si="12"/>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3"/>
        <v>1</v>
      </c>
      <c r="AK36" s="12">
        <f t="shared" si="14"/>
        <v>1</v>
      </c>
      <c r="AL36" s="12">
        <f t="shared" si="15"/>
        <v>1</v>
      </c>
      <c r="AM36" s="12">
        <f t="shared" si="16"/>
        <v>1</v>
      </c>
      <c r="AQ36" s="49" t="s">
        <v>23</v>
      </c>
      <c r="AR36" s="51"/>
      <c r="AS36" s="123"/>
      <c r="AT36" s="51"/>
      <c r="AU36" s="51"/>
      <c r="AV36" s="51"/>
      <c r="AW36" s="51"/>
      <c r="AX36" s="51"/>
      <c r="AY36" s="51"/>
      <c r="AZ36" s="51"/>
      <c r="BA36" s="51"/>
      <c r="BB36" s="55"/>
    </row>
    <row r="37" spans="1:54" ht="12" customHeight="1" thickBot="1" x14ac:dyDescent="0.3">
      <c r="A37" s="5">
        <f t="shared" si="0"/>
        <v>0</v>
      </c>
      <c r="B37" s="5">
        <f t="shared" si="1"/>
        <v>0</v>
      </c>
      <c r="C37" s="14">
        <f t="shared" si="17"/>
        <v>86</v>
      </c>
      <c r="F37" s="242">
        <f>VLOOKUP(C37,Blad1!$A:$G,7,0)</f>
        <v>206</v>
      </c>
      <c r="G37" s="67" t="str">
        <f t="shared" si="18"/>
        <v/>
      </c>
      <c r="H37" s="4" t="str">
        <f>IF(G37="I",$K37,IF(G37="II",$K37-SUM(H$8:H36),IF(G37="III",$K37-SUM(H$8:H36),IF(G37="IV",$K37-SUM(H$8:H36),IF(G37="V",1-SUM(H$8:H36)," ")))))</f>
        <v xml:space="preserve"> </v>
      </c>
      <c r="I37" s="68" t="str">
        <f t="shared" si="2"/>
        <v/>
      </c>
      <c r="J37" s="43" t="str">
        <f>IF(I37="A",$K37,IF(I37="B",$K37-SUM(J$8:J36),IF(I37="C",$K37-SUM(J$8:J36),IF(I37="D",$K37-SUM(J$8:J36),IF(I37="E",1-SUM(J$8:J36)," ")))))</f>
        <v xml:space="preserve"> </v>
      </c>
      <c r="K37" s="1">
        <f>IF(C$4=0,0,(SUM(D$8:D37)/C$4))</f>
        <v>0</v>
      </c>
      <c r="L37" s="9" t="str">
        <f t="shared" si="3"/>
        <v xml:space="preserve"> </v>
      </c>
      <c r="M37" s="2" t="str">
        <f>IF(U37=2,K37,IF(W37=2,K37-SUM(M$8:M36),IF(X37=2,K37-SUM(M$8:M36),IF(X36=2,1-SUM(M$8:M36)," "))))</f>
        <v xml:space="preserve"> </v>
      </c>
      <c r="N37" s="1" t="str">
        <f t="shared" si="4"/>
        <v xml:space="preserve"> </v>
      </c>
      <c r="P37" s="3" t="str">
        <f>IF(O37="Plus",$K37,IF(O37="Basis",$K37-SUM(P$8:P36),IF(O37="Breedte",$K37-SUM(P$8:P36),IF(O36="Breedte",1-SUM(P$8:P36)," "))))</f>
        <v xml:space="preserve"> </v>
      </c>
      <c r="Q37" s="57" t="str">
        <f t="shared" si="19"/>
        <v/>
      </c>
      <c r="R37" s="180">
        <f t="shared" si="20"/>
        <v>206</v>
      </c>
      <c r="S37" s="12">
        <f t="shared" si="5"/>
        <v>86</v>
      </c>
      <c r="T37" s="18">
        <f t="shared" si="6"/>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7"/>
        <v>1</v>
      </c>
      <c r="Z37" s="12">
        <f t="shared" si="8"/>
        <v>1</v>
      </c>
      <c r="AA37" s="12">
        <f t="shared" si="9"/>
        <v>1</v>
      </c>
      <c r="AB37" s="12">
        <f t="shared" si="10"/>
        <v>1</v>
      </c>
      <c r="AD37" s="12">
        <f t="shared" si="11"/>
        <v>86</v>
      </c>
      <c r="AE37" s="18">
        <f t="shared" si="12"/>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3"/>
        <v>1</v>
      </c>
      <c r="AK37" s="12">
        <f t="shared" si="14"/>
        <v>1</v>
      </c>
      <c r="AL37" s="12">
        <f t="shared" si="15"/>
        <v>1</v>
      </c>
      <c r="AM37" s="12">
        <f t="shared" si="16"/>
        <v>1</v>
      </c>
      <c r="AQ37" s="243" t="e">
        <f>VLOOKUP(AQ36,L8:T275,6,FALSE)</f>
        <v>#N/A</v>
      </c>
      <c r="AR37" s="244"/>
      <c r="AS37" s="244"/>
      <c r="AT37" s="244"/>
      <c r="AU37" s="244"/>
      <c r="AV37" s="244"/>
      <c r="AW37" s="244"/>
      <c r="AX37" s="244"/>
      <c r="AY37" s="244"/>
      <c r="AZ37" s="244"/>
      <c r="BA37" s="244"/>
      <c r="BB37" s="245"/>
    </row>
    <row r="38" spans="1:54" ht="12" customHeight="1" thickTop="1" x14ac:dyDescent="0.25">
      <c r="A38" s="5">
        <f t="shared" si="0"/>
        <v>0</v>
      </c>
      <c r="B38" s="5">
        <f t="shared" si="1"/>
        <v>0</v>
      </c>
      <c r="C38" s="14">
        <f t="shared" si="17"/>
        <v>85</v>
      </c>
      <c r="F38" s="242">
        <f>VLOOKUP(C38,Blad1!$A:$G,7,0)</f>
        <v>205</v>
      </c>
      <c r="G38" s="67" t="str">
        <f t="shared" si="18"/>
        <v/>
      </c>
      <c r="H38" s="4" t="str">
        <f>IF(G38="I",$K38,IF(G38="II",$K38-SUM(H$8:H37),IF(G38="III",$K38-SUM(H$8:H37),IF(G38="IV",$K38-SUM(H$8:H37),IF(G38="V",1-SUM(H$8:H37)," ")))))</f>
        <v xml:space="preserve"> </v>
      </c>
      <c r="I38" s="68" t="str">
        <f t="shared" si="2"/>
        <v/>
      </c>
      <c r="J38" s="43" t="str">
        <f>IF(I38="A",$K38,IF(I38="B",$K38-SUM(J$8:J37),IF(I38="C",$K38-SUM(J$8:J37),IF(I38="D",$K38-SUM(J$8:J37),IF(I38="E",1-SUM(J$8:J37)," ")))))</f>
        <v xml:space="preserve"> </v>
      </c>
      <c r="K38" s="1">
        <f>IF(C$4=0,0,(SUM(D$8:D38)/C$4))</f>
        <v>0</v>
      </c>
      <c r="L38" s="9" t="str">
        <f t="shared" si="3"/>
        <v xml:space="preserve"> </v>
      </c>
      <c r="M38" s="2" t="str">
        <f>IF(U38=2,K38,IF(W38=2,K38-SUM(M$8:M37),IF(X38=2,K38-SUM(M$8:M37),IF(X37=2,1-SUM(M$8:M37)," "))))</f>
        <v xml:space="preserve"> </v>
      </c>
      <c r="N38" s="1" t="str">
        <f t="shared" si="4"/>
        <v xml:space="preserve"> </v>
      </c>
      <c r="P38" s="3" t="str">
        <f>IF(O38="Plus",$K38,IF(O38="Basis",$K38-SUM(P$8:P37),IF(O38="Breedte",$K38-SUM(P$8:P37),IF(O37="Breedte",1-SUM(P$8:P37)," "))))</f>
        <v xml:space="preserve"> </v>
      </c>
      <c r="Q38" s="57" t="str">
        <f t="shared" si="19"/>
        <v/>
      </c>
      <c r="R38" s="180">
        <f t="shared" si="20"/>
        <v>205</v>
      </c>
      <c r="S38" s="12">
        <f t="shared" si="5"/>
        <v>85</v>
      </c>
      <c r="T38" s="18">
        <f t="shared" si="6"/>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7"/>
        <v>1</v>
      </c>
      <c r="Z38" s="12">
        <f t="shared" si="8"/>
        <v>1</v>
      </c>
      <c r="AA38" s="12">
        <f t="shared" si="9"/>
        <v>1</v>
      </c>
      <c r="AB38" s="12">
        <f t="shared" si="10"/>
        <v>1</v>
      </c>
      <c r="AD38" s="12">
        <f t="shared" si="11"/>
        <v>85</v>
      </c>
      <c r="AE38" s="18">
        <f t="shared" si="12"/>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3"/>
        <v>1</v>
      </c>
      <c r="AK38" s="12">
        <f t="shared" si="14"/>
        <v>1</v>
      </c>
      <c r="AL38" s="12">
        <f t="shared" si="15"/>
        <v>1</v>
      </c>
      <c r="AM38" s="12">
        <f t="shared" si="16"/>
        <v>1</v>
      </c>
    </row>
    <row r="39" spans="1:54" ht="12" customHeight="1" x14ac:dyDescent="0.25">
      <c r="A39" s="5">
        <f t="shared" si="0"/>
        <v>25</v>
      </c>
      <c r="B39" s="5">
        <f t="shared" si="1"/>
        <v>20</v>
      </c>
      <c r="C39" s="14">
        <f t="shared" si="17"/>
        <v>84</v>
      </c>
      <c r="F39" s="242">
        <f>VLOOKUP(C39,Blad1!$A:$G,7,0)</f>
        <v>204</v>
      </c>
      <c r="G39" s="67" t="str">
        <f t="shared" si="18"/>
        <v>II</v>
      </c>
      <c r="H39" s="4">
        <f>IF(G39="I",$K39,IF(G39="II",$K39-SUM(H$8:H38),IF(G39="III",$K39-SUM(H$8:H38),IF(G39="IV",$K39-SUM(H$8:H38),IF(G39="V",1-SUM(H$8:H38)," ")))))</f>
        <v>0</v>
      </c>
      <c r="I39" s="68" t="str">
        <f t="shared" si="2"/>
        <v>A</v>
      </c>
      <c r="J39" s="43">
        <f>IF(I39="A",$K39,IF(I39="B",$K39-SUM(J$8:J38),IF(I39="C",$K39-SUM(J$8:J38),IF(I39="D",$K39-SUM(J$8:J38),IF(I39="E",1-SUM(J$8:J38)," ")))))</f>
        <v>0</v>
      </c>
      <c r="K39" s="1">
        <f>IF(C$4=0,0,(SUM(D$8:D39)/C$4))</f>
        <v>0</v>
      </c>
      <c r="L39" s="9" t="str">
        <f t="shared" si="3"/>
        <v xml:space="preserve"> </v>
      </c>
      <c r="M39" s="2" t="str">
        <f>IF(U39=2,K39,IF(W39=2,K39-SUM(M$8:M38),IF(X39=2,K39-SUM(M$8:M38),IF(X38=2,1-SUM(M$8:M38)," "))))</f>
        <v xml:space="preserve"> </v>
      </c>
      <c r="N39" s="1" t="str">
        <f t="shared" si="4"/>
        <v xml:space="preserve"> </v>
      </c>
      <c r="P39" s="3" t="str">
        <f>IF(O39="Plus",$K39,IF(O39="Basis",$K39-SUM(P$8:P38),IF(O39="Breedte",$K39-SUM(P$8:P38),IF(O38="Breedte",1-SUM(P$8:P38)," "))))</f>
        <v xml:space="preserve"> </v>
      </c>
      <c r="Q39" s="57" t="str">
        <f t="shared" si="19"/>
        <v/>
      </c>
      <c r="R39" s="180">
        <f t="shared" si="20"/>
        <v>204</v>
      </c>
      <c r="S39" s="12">
        <f t="shared" si="5"/>
        <v>84</v>
      </c>
      <c r="T39" s="18">
        <f t="shared" si="6"/>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7"/>
        <v>1</v>
      </c>
      <c r="Z39" s="12">
        <f t="shared" si="8"/>
        <v>1</v>
      </c>
      <c r="AA39" s="12">
        <f t="shared" si="9"/>
        <v>1</v>
      </c>
      <c r="AB39" s="12">
        <f t="shared" si="10"/>
        <v>1</v>
      </c>
      <c r="AD39" s="12">
        <f t="shared" si="11"/>
        <v>84</v>
      </c>
      <c r="AE39" s="18">
        <f t="shared" si="12"/>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3"/>
        <v>1</v>
      </c>
      <c r="AK39" s="12">
        <f t="shared" si="14"/>
        <v>1</v>
      </c>
      <c r="AL39" s="12">
        <f t="shared" si="15"/>
        <v>1</v>
      </c>
      <c r="AM39" s="12">
        <f t="shared" si="16"/>
        <v>1</v>
      </c>
    </row>
    <row r="40" spans="1:54" ht="12" customHeight="1" x14ac:dyDescent="0.25">
      <c r="A40" s="5">
        <f t="shared" si="0"/>
        <v>0</v>
      </c>
      <c r="B40" s="5">
        <f t="shared" si="1"/>
        <v>0</v>
      </c>
      <c r="C40" s="14">
        <f t="shared" si="17"/>
        <v>83</v>
      </c>
      <c r="F40" s="242">
        <f>VLOOKUP(C40,Blad1!$A:$G,7,0)</f>
        <v>203</v>
      </c>
      <c r="G40" s="67" t="str">
        <f t="shared" si="18"/>
        <v/>
      </c>
      <c r="H40" s="4" t="str">
        <f>IF(G40="I",$K40,IF(G40="II",$K40-SUM(H$8:H39),IF(G40="III",$K40-SUM(H$8:H39),IF(G40="IV",$K40-SUM(H$8:H39),IF(G40="V",1-SUM(H$8:H39)," ")))))</f>
        <v xml:space="preserve"> </v>
      </c>
      <c r="I40" s="68" t="str">
        <f t="shared" ref="I40:I71" si="24">IF(C40=84,"A",IF(C40=75,"B",IF(C40=65,"C",IF(C40=56,"D",IF(C40=0,"E","")))))</f>
        <v/>
      </c>
      <c r="J40" s="43" t="str">
        <f>IF(I40="A",$K40,IF(I40="B",$K40-SUM(J$8:J39),IF(I40="C",$K40-SUM(J$8:J39),IF(I40="D",$K40-SUM(J$8:J39),IF(I40="E",1-SUM(J$8:J39)," ")))))</f>
        <v xml:space="preserve"> </v>
      </c>
      <c r="K40" s="1">
        <f>IF(C$4=0,0,(SUM(D$8:D40)/C$4))</f>
        <v>0</v>
      </c>
      <c r="L40" s="9" t="str">
        <f t="shared" si="3"/>
        <v xml:space="preserve"> </v>
      </c>
      <c r="M40" s="2" t="str">
        <f>IF(U40=2,K40,IF(W40=2,K40-SUM(M$8:M39),IF(X40=2,K40-SUM(M$8:M39),IF(X39=2,1-SUM(M$8:M39)," "))))</f>
        <v xml:space="preserve"> </v>
      </c>
      <c r="N40" s="1" t="str">
        <f t="shared" si="4"/>
        <v xml:space="preserve"> </v>
      </c>
      <c r="P40" s="3" t="str">
        <f>IF(O40="Plus",$K40,IF(O40="Basis",$K40-SUM(P$8:P39),IF(O40="Breedte",$K40-SUM(P$8:P39),IF(O39="Breedte",1-SUM(P$8:P39)," "))))</f>
        <v xml:space="preserve"> </v>
      </c>
      <c r="Q40" s="57" t="str">
        <f t="shared" si="19"/>
        <v/>
      </c>
      <c r="R40" s="180">
        <f t="shared" si="20"/>
        <v>203</v>
      </c>
      <c r="S40" s="12">
        <f t="shared" si="5"/>
        <v>83</v>
      </c>
      <c r="T40" s="18">
        <f t="shared" si="6"/>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7"/>
        <v>1</v>
      </c>
      <c r="Z40" s="12">
        <f t="shared" si="8"/>
        <v>1</v>
      </c>
      <c r="AA40" s="12">
        <f t="shared" si="9"/>
        <v>1</v>
      </c>
      <c r="AB40" s="12">
        <f t="shared" si="10"/>
        <v>1</v>
      </c>
      <c r="AD40" s="12">
        <f t="shared" si="11"/>
        <v>83</v>
      </c>
      <c r="AE40" s="18">
        <f t="shared" si="12"/>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3"/>
        <v>1</v>
      </c>
      <c r="AK40" s="12">
        <f t="shared" si="14"/>
        <v>1</v>
      </c>
      <c r="AL40" s="12">
        <f t="shared" si="15"/>
        <v>1</v>
      </c>
      <c r="AM40" s="12">
        <f t="shared" si="16"/>
        <v>1</v>
      </c>
    </row>
    <row r="41" spans="1:54" ht="12" customHeight="1" x14ac:dyDescent="0.25">
      <c r="A41" s="5">
        <f t="shared" si="0"/>
        <v>0</v>
      </c>
      <c r="B41" s="5">
        <f t="shared" si="1"/>
        <v>0</v>
      </c>
      <c r="C41" s="14">
        <f t="shared" si="17"/>
        <v>82</v>
      </c>
      <c r="F41" s="242">
        <f>VLOOKUP(C41,Blad1!$A:$G,7,0)</f>
        <v>202</v>
      </c>
      <c r="G41" s="67" t="str">
        <f t="shared" si="18"/>
        <v/>
      </c>
      <c r="H41" s="4" t="str">
        <f>IF(G41="I",$K41,IF(G41="II",$K41-SUM(H$8:H40),IF(G41="III",$K41-SUM(H$8:H40),IF(G41="IV",$K41-SUM(H$8:H40),IF(G41="V",1-SUM(H$8:H40)," ")))))</f>
        <v xml:space="preserve"> </v>
      </c>
      <c r="I41" s="68" t="str">
        <f t="shared" si="24"/>
        <v/>
      </c>
      <c r="J41" s="43" t="str">
        <f>IF(I41="A",$K41,IF(I41="B",$K41-SUM(J$8:J40),IF(I41="C",$K41-SUM(J$8:J40),IF(I41="D",$K41-SUM(J$8:J40),IF(I41="E",1-SUM(J$8:J40)," ")))))</f>
        <v xml:space="preserve"> </v>
      </c>
      <c r="K41" s="1">
        <f>IF(C$4=0,0,(SUM(D$8:D41)/C$4))</f>
        <v>0</v>
      </c>
      <c r="L41" s="9" t="str">
        <f t="shared" si="3"/>
        <v xml:space="preserve"> </v>
      </c>
      <c r="M41" s="2" t="str">
        <f>IF(U41=2,K41,IF(W41=2,K41-SUM(M$8:M40),IF(X41=2,K41-SUM(M$8:M40),IF(X40=2,1-SUM(M$8:M40)," "))))</f>
        <v xml:space="preserve"> </v>
      </c>
      <c r="N41" s="1" t="str">
        <f t="shared" si="4"/>
        <v xml:space="preserve"> </v>
      </c>
      <c r="P41" s="3" t="str">
        <f>IF(O41="Plus",$K41,IF(O41="Basis",$K41-SUM(P$8:P40),IF(O41="Breedte",$K41-SUM(P$8:P40),IF(O40="Breedte",1-SUM(P$8:P40)," "))))</f>
        <v xml:space="preserve"> </v>
      </c>
      <c r="Q41" s="57" t="str">
        <f t="shared" si="19"/>
        <v/>
      </c>
      <c r="R41" s="180">
        <f t="shared" si="20"/>
        <v>202</v>
      </c>
      <c r="S41" s="12">
        <f t="shared" si="5"/>
        <v>82</v>
      </c>
      <c r="T41" s="18">
        <f t="shared" si="6"/>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7"/>
        <v>1</v>
      </c>
      <c r="Z41" s="12">
        <f t="shared" si="8"/>
        <v>1</v>
      </c>
      <c r="AA41" s="12">
        <f t="shared" si="9"/>
        <v>1</v>
      </c>
      <c r="AB41" s="12">
        <f t="shared" si="10"/>
        <v>1</v>
      </c>
      <c r="AD41" s="12">
        <f t="shared" si="11"/>
        <v>82</v>
      </c>
      <c r="AE41" s="18">
        <f t="shared" si="12"/>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3"/>
        <v>1</v>
      </c>
      <c r="AK41" s="12">
        <f t="shared" si="14"/>
        <v>1</v>
      </c>
      <c r="AL41" s="12">
        <f t="shared" si="15"/>
        <v>1</v>
      </c>
      <c r="AM41" s="12">
        <f t="shared" si="16"/>
        <v>1</v>
      </c>
    </row>
    <row r="42" spans="1:54" ht="12" customHeight="1" x14ac:dyDescent="0.25">
      <c r="A42" s="5">
        <f t="shared" si="0"/>
        <v>0</v>
      </c>
      <c r="B42" s="5">
        <f t="shared" si="1"/>
        <v>0</v>
      </c>
      <c r="C42" s="14">
        <f t="shared" si="17"/>
        <v>81</v>
      </c>
      <c r="F42" s="242">
        <f>VLOOKUP(C42,Blad1!$A:$G,7,0)</f>
        <v>200</v>
      </c>
      <c r="G42" s="67" t="str">
        <f t="shared" si="18"/>
        <v/>
      </c>
      <c r="H42" s="4" t="str">
        <f>IF(G42="I",$K42,IF(G42="II",$K42-SUM(H$8:H41),IF(G42="III",$K42-SUM(H$8:H41),IF(G42="IV",$K42-SUM(H$8:H41),IF(G42="V",1-SUM(H$8:H41)," ")))))</f>
        <v xml:space="preserve"> </v>
      </c>
      <c r="I42" s="68" t="str">
        <f t="shared" si="24"/>
        <v/>
      </c>
      <c r="J42" s="43" t="str">
        <f>IF(I42="A",$K42,IF(I42="B",$K42-SUM(J$8:J41),IF(I42="C",$K42-SUM(J$8:J41),IF(I42="D",$K42-SUM(J$8:J41),IF(I42="E",1-SUM(J$8:J41)," ")))))</f>
        <v xml:space="preserve"> </v>
      </c>
      <c r="K42" s="1">
        <f>IF(C$4=0,0,(SUM(D$8:D42)/C$4))</f>
        <v>0</v>
      </c>
      <c r="L42" s="9" t="str">
        <f t="shared" si="3"/>
        <v xml:space="preserve"> </v>
      </c>
      <c r="M42" s="2" t="str">
        <f>IF(U42=2,K42,IF(W42=2,K42-SUM(M$8:M41),IF(X42=2,K42-SUM(M$8:M41),IF(X41=2,1-SUM(M$8:M41)," "))))</f>
        <v xml:space="preserve"> </v>
      </c>
      <c r="N42" s="1" t="str">
        <f t="shared" si="4"/>
        <v xml:space="preserve"> </v>
      </c>
      <c r="P42" s="3" t="str">
        <f>IF(O42="Plus",$K42,IF(O42="Basis",$K42-SUM(P$8:P41),IF(O42="Breedte",$K42-SUM(P$8:P41),IF(O41="Breedte",1-SUM(P$8:P41)," "))))</f>
        <v xml:space="preserve"> </v>
      </c>
      <c r="Q42" s="57" t="str">
        <f t="shared" si="19"/>
        <v/>
      </c>
      <c r="R42" s="180">
        <f t="shared" si="20"/>
        <v>200</v>
      </c>
      <c r="S42" s="12">
        <f t="shared" si="5"/>
        <v>81</v>
      </c>
      <c r="T42" s="18">
        <f t="shared" si="6"/>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7"/>
        <v>1</v>
      </c>
      <c r="Z42" s="12">
        <f t="shared" si="8"/>
        <v>1</v>
      </c>
      <c r="AA42" s="12">
        <f t="shared" si="9"/>
        <v>1</v>
      </c>
      <c r="AB42" s="12">
        <f t="shared" si="10"/>
        <v>1</v>
      </c>
      <c r="AD42" s="12">
        <f t="shared" si="11"/>
        <v>81</v>
      </c>
      <c r="AE42" s="18">
        <f t="shared" si="12"/>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3"/>
        <v>1</v>
      </c>
      <c r="AK42" s="12">
        <f t="shared" si="14"/>
        <v>1</v>
      </c>
      <c r="AL42" s="12">
        <f t="shared" si="15"/>
        <v>1</v>
      </c>
      <c r="AM42" s="12">
        <f t="shared" si="16"/>
        <v>1</v>
      </c>
    </row>
    <row r="43" spans="1:54" ht="12" customHeight="1" x14ac:dyDescent="0.25">
      <c r="A43" s="5">
        <f t="shared" si="0"/>
        <v>0</v>
      </c>
      <c r="B43" s="5">
        <f t="shared" si="1"/>
        <v>0</v>
      </c>
      <c r="C43" s="14">
        <f t="shared" si="17"/>
        <v>80</v>
      </c>
      <c r="F43" s="242">
        <f>VLOOKUP(C43,Blad1!$A:$G,7,0)</f>
        <v>199</v>
      </c>
      <c r="G43" s="67" t="str">
        <f t="shared" si="18"/>
        <v/>
      </c>
      <c r="I43" s="68" t="str">
        <f t="shared" si="24"/>
        <v/>
      </c>
      <c r="J43" s="43" t="str">
        <f>IF(I43="A",$K43,IF(I43="B",$K43-SUM(J$8:J42),IF(I43="C",$K43-SUM(J$8:J42),IF(I43="D",$K43-SUM(J$8:J42),IF(I43="E",1-SUM(J$8:J42)," ")))))</f>
        <v xml:space="preserve"> </v>
      </c>
      <c r="K43" s="1">
        <f>IF(C$4=0,0,(SUM(D$8:D43)/C$4))</f>
        <v>0</v>
      </c>
      <c r="L43" s="9" t="str">
        <f t="shared" si="3"/>
        <v xml:space="preserve"> </v>
      </c>
      <c r="M43" s="2" t="str">
        <f>IF(U43=2,K43,IF(W43=2,K43-SUM(M$8:M42),IF(X43=2,K43-SUM(M$8:M42),IF(X42=2,1-SUM(M$8:M42)," "))))</f>
        <v xml:space="preserve"> </v>
      </c>
      <c r="N43" s="1" t="str">
        <f t="shared" si="4"/>
        <v xml:space="preserve"> </v>
      </c>
      <c r="P43" s="3" t="str">
        <f>IF(O43="Plus",$K43,IF(O43="Basis",$K43-SUM(P$8:P42),IF(O43="Breedte",$K43-SUM(P$8:P42),IF(O42="Breedte",1-SUM(P$8:P42)," "))))</f>
        <v xml:space="preserve"> </v>
      </c>
      <c r="Q43" s="57" t="str">
        <f t="shared" si="19"/>
        <v/>
      </c>
      <c r="R43" s="180">
        <f t="shared" si="20"/>
        <v>199</v>
      </c>
      <c r="S43" s="12">
        <f t="shared" si="5"/>
        <v>80</v>
      </c>
      <c r="T43" s="18">
        <f t="shared" si="6"/>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7"/>
        <v>1</v>
      </c>
      <c r="Z43" s="12">
        <f t="shared" si="8"/>
        <v>1</v>
      </c>
      <c r="AA43" s="12">
        <f t="shared" si="9"/>
        <v>1</v>
      </c>
      <c r="AB43" s="12">
        <f t="shared" si="10"/>
        <v>1</v>
      </c>
      <c r="AD43" s="12">
        <f t="shared" si="11"/>
        <v>80</v>
      </c>
      <c r="AE43" s="18">
        <f t="shared" si="12"/>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3"/>
        <v>1</v>
      </c>
      <c r="AK43" s="12">
        <f t="shared" si="14"/>
        <v>1</v>
      </c>
      <c r="AL43" s="12">
        <f t="shared" si="15"/>
        <v>1</v>
      </c>
      <c r="AM43" s="12">
        <f t="shared" si="16"/>
        <v>1</v>
      </c>
    </row>
    <row r="44" spans="1:54" ht="12" customHeight="1" x14ac:dyDescent="0.25">
      <c r="A44" s="5">
        <f t="shared" si="0"/>
        <v>0</v>
      </c>
      <c r="B44" s="5">
        <f t="shared" si="1"/>
        <v>0</v>
      </c>
      <c r="C44" s="14">
        <f t="shared" si="17"/>
        <v>79</v>
      </c>
      <c r="F44" s="242">
        <f>VLOOKUP(C44,Blad1!$A:$G,7,0)</f>
        <v>198</v>
      </c>
      <c r="G44" s="67" t="str">
        <f t="shared" si="18"/>
        <v/>
      </c>
      <c r="H44" s="4" t="str">
        <f>IF(G44="I",$K44,IF(G44="II",$K44-SUM(H$8:H43),IF(G44="III",$K44-SUM(H$8:H43),IF(G44="IV",$K44-SUM(H$8:H43),IF(G44="V",1-SUM(H$8:H43)," ")))))</f>
        <v xml:space="preserve"> </v>
      </c>
      <c r="I44" s="68" t="str">
        <f t="shared" si="24"/>
        <v/>
      </c>
      <c r="J44" s="43" t="str">
        <f>IF(I44="A",$K44,IF(I44="B",$K44-SUM(J$8:J43),IF(I44="C",$K44-SUM(J$8:J43),IF(I44="D",$K44-SUM(J$8:J43),IF(I44="E",1-SUM(J$8:J43)," ")))))</f>
        <v xml:space="preserve"> </v>
      </c>
      <c r="K44" s="1">
        <f>IF(C$4=0,0,(SUM(D$8:D44)/C$4))</f>
        <v>0</v>
      </c>
      <c r="L44" s="9" t="str">
        <f t="shared" si="3"/>
        <v xml:space="preserve"> </v>
      </c>
      <c r="M44" s="2" t="str">
        <f>IF(U44=2,K44,IF(W44=2,K44-SUM(M$8:M43),IF(X44=2,K44-SUM(M$8:M43),IF(X43=2,1-SUM(M$8:M43)," "))))</f>
        <v xml:space="preserve"> </v>
      </c>
      <c r="N44" s="1" t="str">
        <f t="shared" si="4"/>
        <v xml:space="preserve"> </v>
      </c>
      <c r="P44" s="3" t="str">
        <f>IF(O44="Plus",$K44,IF(O44="Basis",$K44-SUM(P$8:P43),IF(O44="Breedte",$K44-SUM(P$8:P43),IF(O43="Breedte",1-SUM(P$8:P43)," "))))</f>
        <v xml:space="preserve"> </v>
      </c>
      <c r="Q44" s="57" t="str">
        <f t="shared" si="19"/>
        <v/>
      </c>
      <c r="R44" s="180">
        <f t="shared" si="20"/>
        <v>198</v>
      </c>
      <c r="S44" s="12">
        <f t="shared" si="5"/>
        <v>79</v>
      </c>
      <c r="T44" s="18">
        <f t="shared" si="6"/>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7"/>
        <v>1</v>
      </c>
      <c r="Z44" s="12">
        <f t="shared" si="8"/>
        <v>1</v>
      </c>
      <c r="AA44" s="12">
        <f t="shared" si="9"/>
        <v>1</v>
      </c>
      <c r="AB44" s="12">
        <f t="shared" si="10"/>
        <v>1</v>
      </c>
      <c r="AD44" s="12">
        <f t="shared" si="11"/>
        <v>79</v>
      </c>
      <c r="AE44" s="18">
        <f t="shared" si="12"/>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3"/>
        <v>1</v>
      </c>
      <c r="AK44" s="12">
        <f t="shared" si="14"/>
        <v>1</v>
      </c>
      <c r="AL44" s="12">
        <f t="shared" si="15"/>
        <v>1</v>
      </c>
      <c r="AM44" s="12">
        <f t="shared" si="16"/>
        <v>1</v>
      </c>
    </row>
    <row r="45" spans="1:54" ht="12" customHeight="1" x14ac:dyDescent="0.25">
      <c r="A45" s="5">
        <f t="shared" si="0"/>
        <v>0</v>
      </c>
      <c r="B45" s="5">
        <f t="shared" si="1"/>
        <v>0</v>
      </c>
      <c r="C45" s="14">
        <f t="shared" si="17"/>
        <v>78</v>
      </c>
      <c r="F45" s="242">
        <f>VLOOKUP(C45,Blad1!$A:$G,7,0)</f>
        <v>197</v>
      </c>
      <c r="G45" s="67" t="str">
        <f t="shared" si="18"/>
        <v/>
      </c>
      <c r="H45" s="4" t="str">
        <f>IF(G45="I",$K45,IF(G45="II",$K45-SUM(H$8:H44),IF(G45="III",$K45-SUM(H$8:H44),IF(G45="IV",$K45-SUM(H$8:H44),IF(G45="V",1-SUM(H$8:H44)," ")))))</f>
        <v xml:space="preserve"> </v>
      </c>
      <c r="I45" s="68" t="str">
        <f t="shared" si="24"/>
        <v/>
      </c>
      <c r="J45" s="43" t="str">
        <f>IF(I45="A",$K45,IF(I45="B",$K45-SUM(J$8:J44),IF(I45="C",$K45-SUM(J$8:J44),IF(I45="D",$K45-SUM(J$8:J44),IF(I45="E",1-SUM(J$8:J44)," ")))))</f>
        <v xml:space="preserve"> </v>
      </c>
      <c r="K45" s="1">
        <f>IF(C$4=0,0,(SUM(D$8:D45)/C$4))</f>
        <v>0</v>
      </c>
      <c r="L45" s="9" t="str">
        <f t="shared" si="3"/>
        <v xml:space="preserve"> </v>
      </c>
      <c r="M45" s="2" t="str">
        <f>IF(U45=2,K45,IF(W45=2,K45-SUM(M$8:M44),IF(X45=2,K45-SUM(M$8:M44),IF(X44=2,1-SUM(M$8:M44)," "))))</f>
        <v xml:space="preserve"> </v>
      </c>
      <c r="N45" s="1" t="str">
        <f t="shared" si="4"/>
        <v xml:space="preserve"> </v>
      </c>
      <c r="P45" s="3" t="str">
        <f>IF(O45="Plus",$K45,IF(O45="Basis",$K45-SUM(P$8:P44),IF(O45="Breedte",$K45-SUM(P$8:P44),IF(O44="Breedte",1-SUM(P$8:P44)," "))))</f>
        <v xml:space="preserve"> </v>
      </c>
      <c r="Q45" s="57" t="str">
        <f t="shared" si="19"/>
        <v/>
      </c>
      <c r="R45" s="180">
        <f t="shared" si="20"/>
        <v>197</v>
      </c>
      <c r="S45" s="12">
        <f t="shared" si="5"/>
        <v>78</v>
      </c>
      <c r="T45" s="18">
        <f t="shared" si="6"/>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7"/>
        <v>1</v>
      </c>
      <c r="Z45" s="12">
        <f t="shared" si="8"/>
        <v>1</v>
      </c>
      <c r="AA45" s="12">
        <f t="shared" si="9"/>
        <v>1</v>
      </c>
      <c r="AB45" s="12">
        <f t="shared" si="10"/>
        <v>1</v>
      </c>
      <c r="AD45" s="12">
        <f t="shared" si="11"/>
        <v>78</v>
      </c>
      <c r="AE45" s="18">
        <f t="shared" si="12"/>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3"/>
        <v>1</v>
      </c>
      <c r="AK45" s="12">
        <f t="shared" si="14"/>
        <v>1</v>
      </c>
      <c r="AL45" s="12">
        <f t="shared" si="15"/>
        <v>1</v>
      </c>
      <c r="AM45" s="12">
        <f t="shared" si="16"/>
        <v>1</v>
      </c>
    </row>
    <row r="46" spans="1:54" ht="12" customHeight="1" x14ac:dyDescent="0.25">
      <c r="A46" s="5">
        <f t="shared" si="0"/>
        <v>0</v>
      </c>
      <c r="B46" s="5">
        <f t="shared" si="1"/>
        <v>20</v>
      </c>
      <c r="C46" s="14">
        <f t="shared" si="17"/>
        <v>77</v>
      </c>
      <c r="F46" s="242">
        <f>VLOOKUP(C46,Blad1!$A:$G,7,0)</f>
        <v>196</v>
      </c>
      <c r="G46" s="67" t="str">
        <f t="shared" si="18"/>
        <v>III</v>
      </c>
      <c r="H46" s="4">
        <f>IF(G46="I",$K46,IF(G46="II",$K46-SUM(H$8:H45),IF(G46="III",$K46-SUM(H$8:H45),IF(G46="IV",$K46-SUM(H$8:H45),IF(G46="V",1-SUM(H$8:H45)," ")))))</f>
        <v>0</v>
      </c>
      <c r="I46" s="68" t="str">
        <f t="shared" si="24"/>
        <v/>
      </c>
      <c r="J46" s="43" t="str">
        <f>IF(I46="A",$K46,IF(I46="B",$K46-SUM(J$8:J45),IF(I46="C",$K46-SUM(J$8:J45),IF(I46="D",$K46-SUM(J$8:J45),IF(I46="E",1-SUM(J$8:J45)," ")))))</f>
        <v xml:space="preserve"> </v>
      </c>
      <c r="K46" s="1">
        <f>IF(C$4=0,0,(SUM(D$8:D46)/C$4))</f>
        <v>0</v>
      </c>
      <c r="L46" s="9" t="str">
        <f t="shared" si="3"/>
        <v xml:space="preserve"> </v>
      </c>
      <c r="M46" s="2" t="str">
        <f>IF(U46=2,K46,IF(W46=2,K46-SUM(M$8:M45),IF(X46=2,K46-SUM(M$8:M45),IF(X45=2,1-SUM(M$8:M45)," "))))</f>
        <v xml:space="preserve"> </v>
      </c>
      <c r="N46" s="1" t="str">
        <f t="shared" si="4"/>
        <v xml:space="preserve"> </v>
      </c>
      <c r="P46" s="3" t="str">
        <f>IF(O46="Plus",$K46,IF(O46="Basis",$K46-SUM(P$8:P45),IF(O46="Breedte",$K46-SUM(P$8:P45),IF(O45="Breedte",1-SUM(P$8:P45)," "))))</f>
        <v xml:space="preserve"> </v>
      </c>
      <c r="Q46" s="57" t="str">
        <f t="shared" si="19"/>
        <v/>
      </c>
      <c r="R46" s="180">
        <f t="shared" si="20"/>
        <v>196</v>
      </c>
      <c r="S46" s="12">
        <f t="shared" si="5"/>
        <v>77</v>
      </c>
      <c r="T46" s="18">
        <f t="shared" si="6"/>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7"/>
        <v>1</v>
      </c>
      <c r="Z46" s="12">
        <f t="shared" si="8"/>
        <v>1</v>
      </c>
      <c r="AA46" s="12">
        <f t="shared" si="9"/>
        <v>1</v>
      </c>
      <c r="AB46" s="12">
        <f t="shared" si="10"/>
        <v>1</v>
      </c>
      <c r="AD46" s="12">
        <f t="shared" si="11"/>
        <v>77</v>
      </c>
      <c r="AE46" s="18">
        <f t="shared" si="12"/>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3"/>
        <v>1</v>
      </c>
      <c r="AK46" s="12">
        <f t="shared" si="14"/>
        <v>1</v>
      </c>
      <c r="AL46" s="12">
        <f t="shared" si="15"/>
        <v>1</v>
      </c>
      <c r="AM46" s="12">
        <f t="shared" si="16"/>
        <v>1</v>
      </c>
    </row>
    <row r="47" spans="1:54" ht="12" customHeight="1" x14ac:dyDescent="0.25">
      <c r="A47" s="5">
        <f t="shared" si="0"/>
        <v>0</v>
      </c>
      <c r="B47" s="5">
        <f t="shared" si="1"/>
        <v>0</v>
      </c>
      <c r="C47" s="14">
        <f t="shared" si="17"/>
        <v>76</v>
      </c>
      <c r="F47" s="242">
        <f>VLOOKUP(C47,Blad1!$A:$G,7,0)</f>
        <v>195</v>
      </c>
      <c r="G47" s="67" t="str">
        <f t="shared" si="18"/>
        <v/>
      </c>
      <c r="H47" s="4" t="str">
        <f>IF(G47="I",$K47,IF(G47="II",$K47-SUM(H$8:H46),IF(G47="III",$K47-SUM(H$8:H46),IF(G47="IV",$K47-SUM(H$8:H46),IF(G47="V",1-SUM(H$8:H46)," ")))))</f>
        <v xml:space="preserve"> </v>
      </c>
      <c r="I47" s="68" t="str">
        <f t="shared" si="24"/>
        <v/>
      </c>
      <c r="J47" s="43" t="str">
        <f>IF(I47="A",$K47,IF(I47="B",$K47-SUM(J$8:J46),IF(I47="C",$K47-SUM(J$8:J46),IF(I47="D",$K47-SUM(J$8:J46),IF(I47="E",1-SUM(J$8:J46)," ")))))</f>
        <v xml:space="preserve"> </v>
      </c>
      <c r="K47" s="1">
        <f>IF(C$4=0,0,(SUM(D$8:D47)/C$4))</f>
        <v>0</v>
      </c>
      <c r="L47" s="9" t="str">
        <f t="shared" si="3"/>
        <v xml:space="preserve"> </v>
      </c>
      <c r="M47" s="2" t="str">
        <f>IF(U47=2,K47,IF(W47=2,K47-SUM(M$8:M46),IF(X47=2,K47-SUM(M$8:M46),IF(X46=2,1-SUM(M$8:M46)," "))))</f>
        <v xml:space="preserve"> </v>
      </c>
      <c r="N47" s="1" t="str">
        <f t="shared" si="4"/>
        <v xml:space="preserve"> </v>
      </c>
      <c r="P47" s="3" t="str">
        <f>IF(O47="Plus",$K47,IF(O47="Basis",$K47-SUM(P$8:P46),IF(O47="Breedte",$K47-SUM(P$8:P46),IF(O46="Breedte",1-SUM(P$8:P46)," "))))</f>
        <v xml:space="preserve"> </v>
      </c>
      <c r="Q47" s="57" t="str">
        <f t="shared" si="19"/>
        <v/>
      </c>
      <c r="R47" s="180">
        <f t="shared" si="20"/>
        <v>195</v>
      </c>
      <c r="S47" s="12">
        <f t="shared" si="5"/>
        <v>76</v>
      </c>
      <c r="T47" s="18">
        <f t="shared" si="6"/>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7"/>
        <v>1</v>
      </c>
      <c r="Z47" s="12">
        <f t="shared" si="8"/>
        <v>1</v>
      </c>
      <c r="AA47" s="12">
        <f t="shared" si="9"/>
        <v>1</v>
      </c>
      <c r="AB47" s="12">
        <f t="shared" si="10"/>
        <v>1</v>
      </c>
      <c r="AD47" s="12">
        <f t="shared" si="11"/>
        <v>76</v>
      </c>
      <c r="AE47" s="18">
        <f t="shared" si="12"/>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3"/>
        <v>1</v>
      </c>
      <c r="AK47" s="12">
        <f t="shared" si="14"/>
        <v>1</v>
      </c>
      <c r="AL47" s="12">
        <f t="shared" si="15"/>
        <v>1</v>
      </c>
      <c r="AM47" s="12">
        <f t="shared" si="16"/>
        <v>1</v>
      </c>
    </row>
    <row r="48" spans="1:54" ht="12" customHeight="1" x14ac:dyDescent="0.25">
      <c r="A48" s="5">
        <f t="shared" si="0"/>
        <v>25</v>
      </c>
      <c r="B48" s="5">
        <f t="shared" si="1"/>
        <v>0</v>
      </c>
      <c r="C48" s="14">
        <f t="shared" si="17"/>
        <v>75</v>
      </c>
      <c r="F48" s="242">
        <f>VLOOKUP(C48,Blad1!$A:$G,7,0)</f>
        <v>194</v>
      </c>
      <c r="G48" s="67" t="str">
        <f t="shared" si="18"/>
        <v/>
      </c>
      <c r="H48" s="4" t="str">
        <f>IF(G48="I",$K48,IF(G48="II",$K48-SUM(H$8:H47),IF(G48="III",$K48-SUM(H$8:H47),IF(G48="IV",$K48-SUM(H$8:H47),IF(G48="V",1-SUM(H$8:H47)," ")))))</f>
        <v xml:space="preserve"> </v>
      </c>
      <c r="I48" s="68" t="str">
        <f t="shared" si="24"/>
        <v>B</v>
      </c>
      <c r="J48" s="43">
        <f>IF(I48="A",$K48,IF(I48="B",$K48-SUM(J$8:J47),IF(I48="C",$K48-SUM(J$8:J47),IF(I48="D",$K48-SUM(J$8:J47),IF(I48="E",1-SUM(J$8:J47)," ")))))</f>
        <v>0</v>
      </c>
      <c r="K48" s="1">
        <f>IF(C$4=0,0,(SUM(D$8:D48)/C$4))</f>
        <v>0</v>
      </c>
      <c r="L48" s="9" t="str">
        <f t="shared" si="3"/>
        <v xml:space="preserve"> </v>
      </c>
      <c r="M48" s="2" t="str">
        <f>IF(U48=2,K48,IF(W48=2,K48-SUM(M$8:M47),IF(X48=2,K48-SUM(M$8:M47),IF(X47=2,1-SUM(M$8:M47)," "))))</f>
        <v xml:space="preserve"> </v>
      </c>
      <c r="N48" s="1" t="str">
        <f t="shared" si="4"/>
        <v xml:space="preserve"> </v>
      </c>
      <c r="P48" s="3" t="str">
        <f>IF(O48="Plus",$K48,IF(O48="Basis",$K48-SUM(P$8:P47),IF(O48="Breedte",$K48-SUM(P$8:P47),IF(O47="Breedte",1-SUM(P$8:P47)," "))))</f>
        <v xml:space="preserve"> </v>
      </c>
      <c r="Q48" s="57" t="str">
        <f t="shared" si="19"/>
        <v/>
      </c>
      <c r="R48" s="180">
        <f t="shared" si="20"/>
        <v>194</v>
      </c>
      <c r="S48" s="12">
        <f t="shared" si="5"/>
        <v>75</v>
      </c>
      <c r="T48" s="18">
        <f t="shared" si="6"/>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7"/>
        <v>1</v>
      </c>
      <c r="Z48" s="12">
        <f t="shared" si="8"/>
        <v>1</v>
      </c>
      <c r="AA48" s="12">
        <f t="shared" si="9"/>
        <v>1</v>
      </c>
      <c r="AB48" s="12">
        <f t="shared" si="10"/>
        <v>1</v>
      </c>
      <c r="AD48" s="12">
        <f t="shared" si="11"/>
        <v>75</v>
      </c>
      <c r="AE48" s="18">
        <f t="shared" si="12"/>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3"/>
        <v>1</v>
      </c>
      <c r="AK48" s="12">
        <f t="shared" si="14"/>
        <v>1</v>
      </c>
      <c r="AL48" s="12">
        <f t="shared" si="15"/>
        <v>1</v>
      </c>
      <c r="AM48" s="12">
        <f t="shared" si="16"/>
        <v>1</v>
      </c>
    </row>
    <row r="49" spans="1:39" ht="12" customHeight="1" x14ac:dyDescent="0.25">
      <c r="A49" s="5">
        <f t="shared" si="0"/>
        <v>0</v>
      </c>
      <c r="B49" s="5">
        <f t="shared" si="1"/>
        <v>0</v>
      </c>
      <c r="C49" s="14">
        <f t="shared" si="17"/>
        <v>74</v>
      </c>
      <c r="F49" s="242">
        <f>VLOOKUP(C49,Blad1!$A:$G,7,0)</f>
        <v>193</v>
      </c>
      <c r="G49" s="67" t="str">
        <f t="shared" si="18"/>
        <v/>
      </c>
      <c r="H49" s="4" t="str">
        <f>IF(G49="I",$K49,IF(G49="II",$K49-SUM(H$8:H48),IF(G49="III",$K49-SUM(H$8:H48),IF(G49="IV",$K49-SUM(H$8:H48),IF(G49="V",1-SUM(H$8:H48)," ")))))</f>
        <v xml:space="preserve"> </v>
      </c>
      <c r="I49" s="68" t="str">
        <f t="shared" si="24"/>
        <v/>
      </c>
      <c r="J49" s="43" t="str">
        <f>IF(I49="A",$K49,IF(I49="B",$K49-SUM(J$8:J48),IF(I49="C",$K49-SUM(J$8:J48),IF(I49="D",$K49-SUM(J$8:J48),IF(I49="E",1-SUM(J$8:J48)," ")))))</f>
        <v xml:space="preserve"> </v>
      </c>
      <c r="K49" s="1">
        <f>IF(C$4=0,0,(SUM(D$8:D49)/C$4))</f>
        <v>0</v>
      </c>
      <c r="L49" s="9" t="str">
        <f t="shared" si="3"/>
        <v xml:space="preserve"> </v>
      </c>
      <c r="M49" s="2" t="str">
        <f>IF(U49=2,K49,IF(W49=2,K49-SUM(M$8:M48),IF(X49=2,K49-SUM(M$8:M48),IF(X48=2,1-SUM(M$8:M48)," "))))</f>
        <v xml:space="preserve"> </v>
      </c>
      <c r="N49" s="1" t="str">
        <f t="shared" si="4"/>
        <v xml:space="preserve"> </v>
      </c>
      <c r="P49" s="3" t="str">
        <f>IF(O49="Plus",$K49,IF(O49="Basis",$K49-SUM(P$8:P48),IF(O49="Breedte",$K49-SUM(P$8:P48),IF(O48="Breedte",1-SUM(P$8:P48)," "))))</f>
        <v xml:space="preserve"> </v>
      </c>
      <c r="Q49" s="57" t="str">
        <f t="shared" si="19"/>
        <v/>
      </c>
      <c r="R49" s="180">
        <f t="shared" si="20"/>
        <v>193</v>
      </c>
      <c r="S49" s="12">
        <f t="shared" si="5"/>
        <v>74</v>
      </c>
      <c r="T49" s="18">
        <f t="shared" si="6"/>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7"/>
        <v>1</v>
      </c>
      <c r="Z49" s="12">
        <f t="shared" si="8"/>
        <v>1</v>
      </c>
      <c r="AA49" s="12">
        <f t="shared" si="9"/>
        <v>1</v>
      </c>
      <c r="AB49" s="12">
        <f t="shared" si="10"/>
        <v>1</v>
      </c>
      <c r="AD49" s="12">
        <f t="shared" si="11"/>
        <v>74</v>
      </c>
      <c r="AE49" s="18">
        <f t="shared" si="12"/>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3"/>
        <v>1</v>
      </c>
      <c r="AK49" s="12">
        <f t="shared" si="14"/>
        <v>1</v>
      </c>
      <c r="AL49" s="12">
        <f t="shared" si="15"/>
        <v>1</v>
      </c>
      <c r="AM49" s="12">
        <f t="shared" si="16"/>
        <v>1</v>
      </c>
    </row>
    <row r="50" spans="1:39" ht="12" customHeight="1" x14ac:dyDescent="0.25">
      <c r="A50" s="5">
        <f t="shared" si="0"/>
        <v>0</v>
      </c>
      <c r="B50" s="5">
        <f t="shared" si="1"/>
        <v>0</v>
      </c>
      <c r="C50" s="14">
        <f t="shared" si="17"/>
        <v>73</v>
      </c>
      <c r="F50" s="242">
        <f>VLOOKUP(C50,Blad1!$A:$G,7,0)</f>
        <v>192</v>
      </c>
      <c r="G50" s="67" t="str">
        <f t="shared" si="18"/>
        <v/>
      </c>
      <c r="H50" s="4" t="str">
        <f>IF(G50="I",$K50,IF(G50="II",$K50-SUM(H$8:H49),IF(G50="III",$K50-SUM(H$8:H49),IF(G50="IV",$K50-SUM(H$8:H49),IF(G50="V",1-SUM(H$8:H49)," ")))))</f>
        <v xml:space="preserve"> </v>
      </c>
      <c r="I50" s="68" t="str">
        <f t="shared" si="24"/>
        <v/>
      </c>
      <c r="J50" s="43" t="str">
        <f>IF(I50="A",$K50,IF(I50="B",$K50-SUM(J$8:J49),IF(I50="C",$K50-SUM(J$8:J49),IF(I50="D",$K50-SUM(J$8:J49),IF(I50="E",1-SUM(J$8:J49)," ")))))</f>
        <v xml:space="preserve"> </v>
      </c>
      <c r="K50" s="1">
        <f>IF(C$4=0,0,(SUM(D$8:D50)/C$4))</f>
        <v>0</v>
      </c>
      <c r="L50" s="9" t="str">
        <f t="shared" si="3"/>
        <v xml:space="preserve"> </v>
      </c>
      <c r="M50" s="2" t="str">
        <f>IF(U50=2,K50,IF(W50=2,K50-SUM(M$8:M49),IF(X50=2,K50-SUM(M$8:M49),IF(X49=2,1-SUM(M$8:M49)," "))))</f>
        <v xml:space="preserve"> </v>
      </c>
      <c r="N50" s="1" t="str">
        <f t="shared" si="4"/>
        <v xml:space="preserve"> </v>
      </c>
      <c r="P50" s="3" t="str">
        <f>IF(O50="Plus",$K50,IF(O50="Basis",$K50-SUM(P$8:P49),IF(O50="Breedte",$K50-SUM(P$8:P49),IF(O49="Breedte",1-SUM(P$8:P49)," "))))</f>
        <v xml:space="preserve"> </v>
      </c>
      <c r="Q50" s="57" t="str">
        <f t="shared" si="19"/>
        <v/>
      </c>
      <c r="R50" s="180">
        <f t="shared" si="20"/>
        <v>192</v>
      </c>
      <c r="S50" s="12">
        <f t="shared" si="5"/>
        <v>73</v>
      </c>
      <c r="T50" s="18">
        <f t="shared" si="6"/>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7"/>
        <v>1</v>
      </c>
      <c r="Z50" s="12">
        <f t="shared" si="8"/>
        <v>1</v>
      </c>
      <c r="AA50" s="12">
        <f t="shared" si="9"/>
        <v>1</v>
      </c>
      <c r="AB50" s="12">
        <f t="shared" si="10"/>
        <v>1</v>
      </c>
      <c r="AD50" s="12">
        <f t="shared" si="11"/>
        <v>73</v>
      </c>
      <c r="AE50" s="18">
        <f t="shared" si="12"/>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3"/>
        <v>1</v>
      </c>
      <c r="AK50" s="12">
        <f t="shared" si="14"/>
        <v>1</v>
      </c>
      <c r="AL50" s="12">
        <f t="shared" si="15"/>
        <v>1</v>
      </c>
      <c r="AM50" s="12">
        <f t="shared" si="16"/>
        <v>1</v>
      </c>
    </row>
    <row r="51" spans="1:39" ht="12" customHeight="1" x14ac:dyDescent="0.25">
      <c r="A51" s="5">
        <f t="shared" si="0"/>
        <v>0</v>
      </c>
      <c r="B51" s="5">
        <f t="shared" si="1"/>
        <v>0</v>
      </c>
      <c r="C51" s="14">
        <f t="shared" si="17"/>
        <v>72</v>
      </c>
      <c r="F51" s="242">
        <f>VLOOKUP(C51,Blad1!$A:$G,7,0)</f>
        <v>190</v>
      </c>
      <c r="G51" s="67" t="str">
        <f t="shared" si="18"/>
        <v/>
      </c>
      <c r="H51" s="4" t="str">
        <f>IF(G51="I",$K51,IF(G51="II",$K51-SUM(H$8:H50),IF(G51="III",$K51-SUM(H$8:H50),IF(G51="IV",$K51-SUM(H$8:H50),IF(G51="V",1-SUM(H$8:H50)," ")))))</f>
        <v xml:space="preserve"> </v>
      </c>
      <c r="I51" s="68" t="str">
        <f t="shared" si="24"/>
        <v/>
      </c>
      <c r="J51" s="43" t="str">
        <f>IF(I51="A",$K51,IF(I51="B",$K51-SUM(J$8:J50),IF(I51="C",$K51-SUM(J$8:J50),IF(I51="D",$K51-SUM(J$8:J50),IF(I51="E",1-SUM(J$8:J50)," ")))))</f>
        <v xml:space="preserve"> </v>
      </c>
      <c r="K51" s="1">
        <f>IF(C$4=0,0,(SUM(D$8:D51)/C$4))</f>
        <v>0</v>
      </c>
      <c r="L51" s="9" t="str">
        <f t="shared" si="3"/>
        <v xml:space="preserve"> </v>
      </c>
      <c r="M51" s="2" t="str">
        <f>IF(U51=2,K51,IF(W51=2,K51-SUM(M$8:M50),IF(X51=2,K51-SUM(M$8:M50),IF(X50=2,1-SUM(M$8:M50)," "))))</f>
        <v xml:space="preserve"> </v>
      </c>
      <c r="N51" s="1" t="str">
        <f t="shared" si="4"/>
        <v xml:space="preserve"> </v>
      </c>
      <c r="P51" s="3" t="str">
        <f>IF(O51="Plus",$K51,IF(O51="Basis",$K51-SUM(P$8:P50),IF(O51="Breedte",$K51-SUM(P$8:P50),IF(O50="Breedte",1-SUM(P$8:P50)," "))))</f>
        <v xml:space="preserve"> </v>
      </c>
      <c r="Q51" s="57" t="str">
        <f t="shared" si="19"/>
        <v/>
      </c>
      <c r="R51" s="180">
        <f t="shared" si="20"/>
        <v>190</v>
      </c>
      <c r="S51" s="12">
        <f t="shared" si="5"/>
        <v>72</v>
      </c>
      <c r="T51" s="18">
        <f t="shared" si="6"/>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7"/>
        <v>1</v>
      </c>
      <c r="Z51" s="12">
        <f t="shared" si="8"/>
        <v>1</v>
      </c>
      <c r="AA51" s="12">
        <f t="shared" si="9"/>
        <v>1</v>
      </c>
      <c r="AB51" s="12">
        <f t="shared" si="10"/>
        <v>1</v>
      </c>
      <c r="AD51" s="12">
        <f t="shared" si="11"/>
        <v>72</v>
      </c>
      <c r="AE51" s="18">
        <f t="shared" si="12"/>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3"/>
        <v>1</v>
      </c>
      <c r="AK51" s="12">
        <f t="shared" si="14"/>
        <v>1</v>
      </c>
      <c r="AL51" s="12">
        <f t="shared" si="15"/>
        <v>1</v>
      </c>
      <c r="AM51" s="12">
        <f t="shared" si="16"/>
        <v>1</v>
      </c>
    </row>
    <row r="52" spans="1:39" ht="12" customHeight="1" x14ac:dyDescent="0.25">
      <c r="A52" s="5">
        <f t="shared" si="0"/>
        <v>0</v>
      </c>
      <c r="B52" s="5">
        <f t="shared" si="1"/>
        <v>0</v>
      </c>
      <c r="C52" s="14">
        <f t="shared" si="17"/>
        <v>71</v>
      </c>
      <c r="F52" s="242">
        <f>VLOOKUP(C52,Blad1!$A:$G,7,0)</f>
        <v>188</v>
      </c>
      <c r="G52" s="67" t="str">
        <f t="shared" si="18"/>
        <v/>
      </c>
      <c r="H52" s="4" t="str">
        <f>IF(G52="I",$K52,IF(G52="II",$K52-SUM(H$8:H51),IF(G52="III",$K52-SUM(H$8:H51),IF(G52="IV",$K52-SUM(H$8:H51),IF(G52="V",1-SUM(H$8:H51)," ")))))</f>
        <v xml:space="preserve"> </v>
      </c>
      <c r="I52" s="68" t="str">
        <f t="shared" si="24"/>
        <v/>
      </c>
      <c r="J52" s="43" t="str">
        <f>IF(I52="A",$K52,IF(I52="B",$K52-SUM(J$8:J51),IF(I52="C",$K52-SUM(J$8:J51),IF(I52="D",$K52-SUM(J$8:J51),IF(I52="E",1-SUM(J$8:J51)," ")))))</f>
        <v xml:space="preserve"> </v>
      </c>
      <c r="K52" s="1">
        <f>IF(C$4=0,0,(SUM(D$8:D52)/C$4))</f>
        <v>0</v>
      </c>
      <c r="L52" s="9" t="str">
        <f t="shared" si="3"/>
        <v xml:space="preserve"> </v>
      </c>
      <c r="M52" s="2" t="str">
        <f>IF(U52=2,K52,IF(W52=2,K52-SUM(M$8:M51),IF(X52=2,K52-SUM(M$8:M51),IF(X51=2,1-SUM(M$8:M51)," "))))</f>
        <v xml:space="preserve"> </v>
      </c>
      <c r="N52" s="1" t="str">
        <f t="shared" si="4"/>
        <v xml:space="preserve"> </v>
      </c>
      <c r="P52" s="3" t="str">
        <f>IF(O52="Plus",$K52,IF(O52="Basis",$K52-SUM(P$8:P51),IF(O52="Breedte",$K52-SUM(P$8:P51),IF(O51="Breedte",1-SUM(P$8:P51)," "))))</f>
        <v xml:space="preserve"> </v>
      </c>
      <c r="Q52" s="57" t="str">
        <f t="shared" si="19"/>
        <v/>
      </c>
      <c r="R52" s="180">
        <f t="shared" si="20"/>
        <v>188</v>
      </c>
      <c r="S52" s="12">
        <f t="shared" si="5"/>
        <v>71</v>
      </c>
      <c r="T52" s="18">
        <f t="shared" si="6"/>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7"/>
        <v>1</v>
      </c>
      <c r="Z52" s="12">
        <f t="shared" si="8"/>
        <v>1</v>
      </c>
      <c r="AA52" s="12">
        <f t="shared" si="9"/>
        <v>1</v>
      </c>
      <c r="AB52" s="12">
        <f t="shared" si="10"/>
        <v>1</v>
      </c>
      <c r="AD52" s="12">
        <f t="shared" si="11"/>
        <v>71</v>
      </c>
      <c r="AE52" s="18">
        <f t="shared" si="12"/>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3"/>
        <v>1</v>
      </c>
      <c r="AK52" s="12">
        <f t="shared" si="14"/>
        <v>1</v>
      </c>
      <c r="AL52" s="12">
        <f t="shared" si="15"/>
        <v>1</v>
      </c>
      <c r="AM52" s="12">
        <f t="shared" si="16"/>
        <v>1</v>
      </c>
    </row>
    <row r="53" spans="1:39" ht="12" customHeight="1" x14ac:dyDescent="0.25">
      <c r="A53" s="5">
        <f t="shared" si="0"/>
        <v>0</v>
      </c>
      <c r="B53" s="5">
        <f t="shared" si="1"/>
        <v>20</v>
      </c>
      <c r="C53" s="14">
        <f t="shared" si="17"/>
        <v>70</v>
      </c>
      <c r="F53" s="242">
        <f>VLOOKUP(C53,Blad1!$A:$G,7,0)</f>
        <v>187</v>
      </c>
      <c r="G53" s="67" t="str">
        <f t="shared" si="18"/>
        <v>IV</v>
      </c>
      <c r="H53" s="4">
        <f>IF(G53="I",$K53,IF(G53="II",$K53-SUM(H$8:H52),IF(G53="III",$K53-SUM(H$8:H52),IF(G53="IV",$K53-SUM(H$8:H52),IF(G53="V",1-SUM(H$8:H52)," ")))))</f>
        <v>0</v>
      </c>
      <c r="I53" s="68" t="str">
        <f t="shared" si="24"/>
        <v/>
      </c>
      <c r="J53" s="43" t="str">
        <f>IF(I53="A",$K53,IF(I53="B",$K53-SUM(J$8:J52),IF(I53="C",$K53-SUM(J$8:J52),IF(I53="D",$K53-SUM(J$8:J52),IF(I53="E",1-SUM(J$8:J52)," ")))))</f>
        <v xml:space="preserve"> </v>
      </c>
      <c r="K53" s="1">
        <f>IF(C$4=0,0,(SUM(D$8:D53)/C$4))</f>
        <v>0</v>
      </c>
      <c r="L53" s="9" t="str">
        <f t="shared" si="3"/>
        <v xml:space="preserve"> </v>
      </c>
      <c r="M53" s="2" t="str">
        <f>IF(U53=2,K53,IF(W53=2,K53-SUM(M$8:M52),IF(X53=2,K53-SUM(M$8:M52),IF(X52=2,1-SUM(M$8:M52)," "))))</f>
        <v xml:space="preserve"> </v>
      </c>
      <c r="N53" s="1" t="str">
        <f t="shared" si="4"/>
        <v xml:space="preserve"> </v>
      </c>
      <c r="P53" s="3" t="str">
        <f>IF(O53="Plus",$K53,IF(O53="Basis",$K53-SUM(P$8:P52),IF(O53="Breedte",$K53-SUM(P$8:P52),IF(O52="Breedte",1-SUM(P$8:P52)," "))))</f>
        <v xml:space="preserve"> </v>
      </c>
      <c r="Q53" s="57" t="str">
        <f t="shared" si="19"/>
        <v/>
      </c>
      <c r="R53" s="180">
        <f t="shared" si="20"/>
        <v>187</v>
      </c>
      <c r="S53" s="12">
        <f t="shared" si="5"/>
        <v>70</v>
      </c>
      <c r="T53" s="18">
        <f t="shared" si="6"/>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7"/>
        <v>1</v>
      </c>
      <c r="Z53" s="12">
        <f t="shared" si="8"/>
        <v>1</v>
      </c>
      <c r="AA53" s="12">
        <f t="shared" si="9"/>
        <v>1</v>
      </c>
      <c r="AB53" s="12">
        <f t="shared" si="10"/>
        <v>1</v>
      </c>
      <c r="AD53" s="12">
        <f t="shared" si="11"/>
        <v>70</v>
      </c>
      <c r="AE53" s="18">
        <f t="shared" si="12"/>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3"/>
        <v>1</v>
      </c>
      <c r="AK53" s="12">
        <f t="shared" si="14"/>
        <v>1</v>
      </c>
      <c r="AL53" s="12">
        <f t="shared" si="15"/>
        <v>1</v>
      </c>
      <c r="AM53" s="12">
        <f t="shared" si="16"/>
        <v>1</v>
      </c>
    </row>
    <row r="54" spans="1:39" ht="12" customHeight="1" x14ac:dyDescent="0.25">
      <c r="A54" s="5">
        <f t="shared" si="0"/>
        <v>0</v>
      </c>
      <c r="B54" s="5">
        <f t="shared" si="1"/>
        <v>0</v>
      </c>
      <c r="C54" s="14">
        <f t="shared" si="17"/>
        <v>69</v>
      </c>
      <c r="F54" s="242">
        <f>VLOOKUP(C54,Blad1!$A:$G,7,0)</f>
        <v>186</v>
      </c>
      <c r="G54" s="67" t="str">
        <f t="shared" si="18"/>
        <v/>
      </c>
      <c r="H54" s="4" t="str">
        <f>IF(G54="I",$K54,IF(G54="II",$K54-SUM(H$8:H53),IF(G54="III",$K54-SUM(H$8:H53),IF(G54="IV",$K54-SUM(H$8:H53),IF(G54="V",1-SUM(H$8:H53)," ")))))</f>
        <v xml:space="preserve"> </v>
      </c>
      <c r="I54" s="68" t="str">
        <f t="shared" si="24"/>
        <v/>
      </c>
      <c r="J54" s="43" t="str">
        <f>IF(I54="A",$K54,IF(I54="B",$K54-SUM(J$8:J53),IF(I54="C",$K54-SUM(J$8:J53),IF(I54="D",$K54-SUM(J$8:J53),IF(I54="E",1-SUM(J$8:J53)," ")))))</f>
        <v xml:space="preserve"> </v>
      </c>
      <c r="K54" s="1">
        <f>IF(C$4=0,0,(SUM(D$8:D54)/C$4))</f>
        <v>0</v>
      </c>
      <c r="L54" s="9" t="str">
        <f t="shared" si="3"/>
        <v xml:space="preserve"> </v>
      </c>
      <c r="M54" s="2" t="str">
        <f>IF(U54=2,K54,IF(W54=2,K54-SUM(M$8:M53),IF(X54=2,K54-SUM(M$8:M53),IF(X53=2,1-SUM(M$8:M53)," "))))</f>
        <v xml:space="preserve"> </v>
      </c>
      <c r="N54" s="1" t="str">
        <f t="shared" si="4"/>
        <v xml:space="preserve"> </v>
      </c>
      <c r="P54" s="3" t="str">
        <f>IF(O54="Plus",$K54,IF(O54="Basis",$K54-SUM(P$8:P53),IF(O54="Breedte",$K54-SUM(P$8:P53),IF(O53="Breedte",1-SUM(P$8:P53)," "))))</f>
        <v xml:space="preserve"> </v>
      </c>
      <c r="Q54" s="57" t="str">
        <f t="shared" si="19"/>
        <v/>
      </c>
      <c r="R54" s="180">
        <f t="shared" si="20"/>
        <v>186</v>
      </c>
      <c r="S54" s="12">
        <f t="shared" si="5"/>
        <v>69</v>
      </c>
      <c r="T54" s="18">
        <f t="shared" si="6"/>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7"/>
        <v>1</v>
      </c>
      <c r="Z54" s="12">
        <f t="shared" si="8"/>
        <v>1</v>
      </c>
      <c r="AA54" s="12">
        <f t="shared" si="9"/>
        <v>1</v>
      </c>
      <c r="AB54" s="12">
        <f t="shared" si="10"/>
        <v>1</v>
      </c>
      <c r="AD54" s="12">
        <f t="shared" si="11"/>
        <v>69</v>
      </c>
      <c r="AE54" s="18">
        <f t="shared" si="12"/>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3"/>
        <v>1</v>
      </c>
      <c r="AK54" s="12">
        <f t="shared" si="14"/>
        <v>1</v>
      </c>
      <c r="AL54" s="12">
        <f t="shared" si="15"/>
        <v>1</v>
      </c>
      <c r="AM54" s="12">
        <f t="shared" si="16"/>
        <v>1</v>
      </c>
    </row>
    <row r="55" spans="1:39" ht="12" customHeight="1" x14ac:dyDescent="0.25">
      <c r="A55" s="5">
        <f t="shared" si="0"/>
        <v>0</v>
      </c>
      <c r="B55" s="5">
        <f t="shared" si="1"/>
        <v>0</v>
      </c>
      <c r="C55" s="14">
        <f t="shared" si="17"/>
        <v>68</v>
      </c>
      <c r="F55" s="242">
        <f>VLOOKUP(C55,Blad1!$A:$G,7,0)</f>
        <v>185</v>
      </c>
      <c r="G55" s="67" t="str">
        <f t="shared" si="18"/>
        <v/>
      </c>
      <c r="H55" s="4" t="str">
        <f>IF(G55="I",$K55,IF(G55="II",$K55-SUM(H$8:H54),IF(G55="III",$K55-SUM(H$8:H54),IF(G55="IV",$K55-SUM(H$8:H54),IF(G55="V",1-SUM(H$8:H54)," ")))))</f>
        <v xml:space="preserve"> </v>
      </c>
      <c r="I55" s="68" t="str">
        <f t="shared" si="24"/>
        <v/>
      </c>
      <c r="J55" s="43" t="str">
        <f>IF(I55="A",$K55,IF(I55="B",$K55-SUM(J$8:J54),IF(I55="C",$K55-SUM(J$8:J54),IF(I55="D",$K55-SUM(J$8:J54),IF(I55="E",1-SUM(J$8:J54)," ")))))</f>
        <v xml:space="preserve"> </v>
      </c>
      <c r="K55" s="1">
        <f>IF(C$4=0,0,(SUM(D$8:D55)/C$4))</f>
        <v>0</v>
      </c>
      <c r="L55" s="9" t="str">
        <f t="shared" si="3"/>
        <v xml:space="preserve"> </v>
      </c>
      <c r="M55" s="2" t="str">
        <f>IF(U55=2,K55,IF(W55=2,K55-SUM(M$8:M54),IF(X55=2,K55-SUM(M$8:M54),IF(X54=2,1-SUM(M$8:M54)," "))))</f>
        <v xml:space="preserve"> </v>
      </c>
      <c r="N55" s="1" t="str">
        <f t="shared" si="4"/>
        <v xml:space="preserve"> </v>
      </c>
      <c r="P55" s="3" t="str">
        <f>IF(O55="Plus",$K55,IF(O55="Basis",$K55-SUM(P$8:P54),IF(O55="Breedte",$K55-SUM(P$8:P54),IF(O54="Breedte",1-SUM(P$8:P54)," "))))</f>
        <v xml:space="preserve"> </v>
      </c>
      <c r="Q55" s="57" t="str">
        <f t="shared" si="19"/>
        <v/>
      </c>
      <c r="R55" s="180">
        <f t="shared" si="20"/>
        <v>185</v>
      </c>
      <c r="S55" s="12">
        <f t="shared" si="5"/>
        <v>68</v>
      </c>
      <c r="T55" s="18">
        <f t="shared" si="6"/>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7"/>
        <v>1</v>
      </c>
      <c r="Z55" s="12">
        <f t="shared" si="8"/>
        <v>1</v>
      </c>
      <c r="AA55" s="12">
        <f t="shared" si="9"/>
        <v>1</v>
      </c>
      <c r="AB55" s="12">
        <f t="shared" si="10"/>
        <v>1</v>
      </c>
      <c r="AD55" s="12">
        <f t="shared" si="11"/>
        <v>68</v>
      </c>
      <c r="AE55" s="18">
        <f t="shared" si="12"/>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3"/>
        <v>1</v>
      </c>
      <c r="AK55" s="12">
        <f t="shared" si="14"/>
        <v>1</v>
      </c>
      <c r="AL55" s="12">
        <f t="shared" si="15"/>
        <v>1</v>
      </c>
      <c r="AM55" s="12">
        <f t="shared" si="16"/>
        <v>1</v>
      </c>
    </row>
    <row r="56" spans="1:39" ht="12" customHeight="1" x14ac:dyDescent="0.25">
      <c r="A56" s="5">
        <f t="shared" si="0"/>
        <v>0</v>
      </c>
      <c r="B56" s="5">
        <f t="shared" si="1"/>
        <v>0</v>
      </c>
      <c r="C56" s="14">
        <f t="shared" si="17"/>
        <v>67</v>
      </c>
      <c r="F56" s="242">
        <f>VLOOKUP(C56,Blad1!$A:$G,7,0)</f>
        <v>184</v>
      </c>
      <c r="G56" s="67" t="str">
        <f t="shared" si="18"/>
        <v/>
      </c>
      <c r="H56" s="4" t="str">
        <f>IF(G56="I",$K56,IF(G56="II",$K56-SUM(H$8:H55),IF(G56="III",$K56-SUM(H$8:H55),IF(G56="IV",$K56-SUM(H$8:H55),IF(G56="V",1-SUM(H$8:H55)," ")))))</f>
        <v xml:space="preserve"> </v>
      </c>
      <c r="I56" s="68" t="str">
        <f t="shared" si="24"/>
        <v/>
      </c>
      <c r="J56" s="43" t="str">
        <f>IF(I56="A",$K56,IF(I56="B",$K56-SUM(J$8:J55),IF(I56="C",$K56-SUM(J$8:J55),IF(I56="D",$K56-SUM(J$8:J55),IF(I56="E",1-SUM(J$8:J55)," ")))))</f>
        <v xml:space="preserve"> </v>
      </c>
      <c r="K56" s="1">
        <f>IF(C$4=0,0,(SUM(D$8:D56)/C$4))</f>
        <v>0</v>
      </c>
      <c r="L56" s="9" t="str">
        <f t="shared" si="3"/>
        <v xml:space="preserve"> </v>
      </c>
      <c r="M56" s="2" t="str">
        <f>IF(U56=2,K56,IF(W56=2,K56-SUM(M$8:M55),IF(X56=2,K56-SUM(M$8:M55),IF(X55=2,1-SUM(M$8:M55)," "))))</f>
        <v xml:space="preserve"> </v>
      </c>
      <c r="N56" s="1" t="str">
        <f t="shared" si="4"/>
        <v xml:space="preserve"> </v>
      </c>
      <c r="P56" s="3" t="str">
        <f>IF(O56="Plus",$K56,IF(O56="Basis",$K56-SUM(P$8:P55),IF(O56="Breedte",$K56-SUM(P$8:P55),IF(O55="Breedte",1-SUM(P$8:P55)," "))))</f>
        <v xml:space="preserve"> </v>
      </c>
      <c r="Q56" s="57" t="str">
        <f t="shared" si="19"/>
        <v/>
      </c>
      <c r="R56" s="180">
        <f t="shared" si="20"/>
        <v>184</v>
      </c>
      <c r="S56" s="12">
        <f t="shared" si="5"/>
        <v>67</v>
      </c>
      <c r="T56" s="18">
        <f t="shared" si="6"/>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7"/>
        <v>1</v>
      </c>
      <c r="Z56" s="12">
        <f t="shared" si="8"/>
        <v>1</v>
      </c>
      <c r="AA56" s="12">
        <f t="shared" si="9"/>
        <v>1</v>
      </c>
      <c r="AB56" s="12">
        <f t="shared" si="10"/>
        <v>1</v>
      </c>
      <c r="AD56" s="12">
        <f t="shared" si="11"/>
        <v>67</v>
      </c>
      <c r="AE56" s="18">
        <f t="shared" si="12"/>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3"/>
        <v>1</v>
      </c>
      <c r="AK56" s="12">
        <f t="shared" si="14"/>
        <v>1</v>
      </c>
      <c r="AL56" s="12">
        <f t="shared" si="15"/>
        <v>1</v>
      </c>
      <c r="AM56" s="12">
        <f t="shared" si="16"/>
        <v>1</v>
      </c>
    </row>
    <row r="57" spans="1:39" ht="12" customHeight="1" x14ac:dyDescent="0.25">
      <c r="A57" s="5">
        <f t="shared" si="0"/>
        <v>0</v>
      </c>
      <c r="B57" s="5">
        <f t="shared" si="1"/>
        <v>0</v>
      </c>
      <c r="C57" s="14">
        <f t="shared" si="17"/>
        <v>66</v>
      </c>
      <c r="F57" s="242">
        <f>VLOOKUP(C57,Blad1!$A:$G,7,0)</f>
        <v>183</v>
      </c>
      <c r="G57" s="67" t="str">
        <f t="shared" si="18"/>
        <v/>
      </c>
      <c r="H57" s="4" t="str">
        <f>IF(G57="I",$K57,IF(G57="II",$K57-SUM(H$8:H56),IF(G57="III",$K57-SUM(H$8:H56),IF(G57="IV",$K57-SUM(H$8:H56),IF(G57="V",1-SUM(H$8:H56)," ")))))</f>
        <v xml:space="preserve"> </v>
      </c>
      <c r="I57" s="68" t="str">
        <f t="shared" si="24"/>
        <v/>
      </c>
      <c r="J57" s="43" t="str">
        <f>IF(I57="A",$K57,IF(I57="B",$K57-SUM(J$8:J56),IF(I57="C",$K57-SUM(J$8:J56),IF(I57="D",$K57-SUM(J$8:J56),IF(I57="E",1-SUM(J$8:J56)," ")))))</f>
        <v xml:space="preserve"> </v>
      </c>
      <c r="K57" s="1">
        <f>IF(C$4=0,0,(SUM(D$8:D57)/C$4))</f>
        <v>0</v>
      </c>
      <c r="L57" s="9" t="str">
        <f t="shared" si="3"/>
        <v xml:space="preserve"> </v>
      </c>
      <c r="M57" s="2" t="str">
        <f>IF(U57=2,K57,IF(W57=2,K57-SUM(M$8:M56),IF(X57=2,K57-SUM(M$8:M56),IF(X56=2,1-SUM(M$8:M56)," "))))</f>
        <v xml:space="preserve"> </v>
      </c>
      <c r="N57" s="1" t="str">
        <f t="shared" si="4"/>
        <v xml:space="preserve"> </v>
      </c>
      <c r="P57" s="3" t="str">
        <f>IF(O57="Plus",$K57,IF(O57="Basis",$K57-SUM(P$8:P56),IF(O57="Breedte",$K57-SUM(P$8:P56),IF(O56="Breedte",1-SUM(P$8:P56)," "))))</f>
        <v xml:space="preserve"> </v>
      </c>
      <c r="Q57" s="57" t="str">
        <f t="shared" si="19"/>
        <v/>
      </c>
      <c r="R57" s="180">
        <f t="shared" si="20"/>
        <v>183</v>
      </c>
      <c r="S57" s="12">
        <f t="shared" si="5"/>
        <v>66</v>
      </c>
      <c r="T57" s="18">
        <f t="shared" si="6"/>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7"/>
        <v>1</v>
      </c>
      <c r="Z57" s="12">
        <f t="shared" si="8"/>
        <v>1</v>
      </c>
      <c r="AA57" s="12">
        <f t="shared" si="9"/>
        <v>1</v>
      </c>
      <c r="AB57" s="12">
        <f t="shared" si="10"/>
        <v>1</v>
      </c>
      <c r="AD57" s="12">
        <f t="shared" si="11"/>
        <v>66</v>
      </c>
      <c r="AE57" s="18">
        <f t="shared" si="12"/>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3"/>
        <v>1</v>
      </c>
      <c r="AK57" s="12">
        <f t="shared" si="14"/>
        <v>1</v>
      </c>
      <c r="AL57" s="12">
        <f t="shared" si="15"/>
        <v>1</v>
      </c>
      <c r="AM57" s="12">
        <f t="shared" si="16"/>
        <v>1</v>
      </c>
    </row>
    <row r="58" spans="1:39" ht="12" customHeight="1" x14ac:dyDescent="0.25">
      <c r="A58" s="5">
        <f t="shared" si="0"/>
        <v>25</v>
      </c>
      <c r="B58" s="5">
        <f t="shared" si="1"/>
        <v>0</v>
      </c>
      <c r="C58" s="14">
        <f t="shared" si="17"/>
        <v>65</v>
      </c>
      <c r="F58" s="242">
        <f>VLOOKUP(C58,Blad1!$A:$G,7,0)</f>
        <v>182</v>
      </c>
      <c r="G58" s="67" t="str">
        <f t="shared" si="18"/>
        <v/>
      </c>
      <c r="H58" s="4" t="str">
        <f>IF(G58="I",$K58,IF(G58="II",$K58-SUM(H$8:H57),IF(G58="III",$K58-SUM(H$8:H57),IF(G58="IV",$K58-SUM(H$8:H57),IF(G58="V",1-SUM(H$8:H57)," ")))))</f>
        <v xml:space="preserve"> </v>
      </c>
      <c r="I58" s="68" t="str">
        <f t="shared" si="24"/>
        <v>C</v>
      </c>
      <c r="J58" s="43">
        <f>IF(I58="A",$K58,IF(I58="B",$K58-SUM(J$8:J57),IF(I58="C",$K58-SUM(J$8:J57),IF(I58="D",$K58-SUM(J$8:J57),IF(I58="E",1-SUM(J$8:J57)," ")))))</f>
        <v>0</v>
      </c>
      <c r="K58" s="1">
        <f>IF(C$4=0,0,(SUM(D$8:D58)/C$4))</f>
        <v>0</v>
      </c>
      <c r="L58" s="9" t="str">
        <f t="shared" si="3"/>
        <v xml:space="preserve"> </v>
      </c>
      <c r="M58" s="2" t="str">
        <f>IF(U58=2,K58,IF(W58=2,K58-SUM(M$8:M57),IF(X58=2,K58-SUM(M$8:M57),IF(X57=2,1-SUM(M$8:M57)," "))))</f>
        <v xml:space="preserve"> </v>
      </c>
      <c r="N58" s="1" t="str">
        <f t="shared" si="4"/>
        <v xml:space="preserve"> </v>
      </c>
      <c r="P58" s="3" t="str">
        <f>IF(O58="Plus",$K58,IF(O58="Basis",$K58-SUM(P$8:P57),IF(O58="Breedte",$K58-SUM(P$8:P57),IF(O57="Breedte",1-SUM(P$8:P57)," "))))</f>
        <v xml:space="preserve"> </v>
      </c>
      <c r="Q58" s="57" t="str">
        <f t="shared" si="19"/>
        <v/>
      </c>
      <c r="R58" s="180">
        <f t="shared" si="20"/>
        <v>182</v>
      </c>
      <c r="S58" s="12">
        <f t="shared" si="5"/>
        <v>65</v>
      </c>
      <c r="T58" s="18">
        <f t="shared" si="6"/>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7"/>
        <v>1</v>
      </c>
      <c r="Z58" s="12">
        <f t="shared" si="8"/>
        <v>1</v>
      </c>
      <c r="AA58" s="12">
        <f t="shared" si="9"/>
        <v>1</v>
      </c>
      <c r="AB58" s="12">
        <f t="shared" si="10"/>
        <v>1</v>
      </c>
      <c r="AD58" s="12">
        <f t="shared" si="11"/>
        <v>65</v>
      </c>
      <c r="AE58" s="18">
        <f t="shared" si="12"/>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3"/>
        <v>1</v>
      </c>
      <c r="AK58" s="12">
        <f t="shared" si="14"/>
        <v>1</v>
      </c>
      <c r="AL58" s="12">
        <f t="shared" si="15"/>
        <v>1</v>
      </c>
      <c r="AM58" s="12">
        <f t="shared" si="16"/>
        <v>1</v>
      </c>
    </row>
    <row r="59" spans="1:39" ht="12" customHeight="1" x14ac:dyDescent="0.25">
      <c r="A59" s="5">
        <f t="shared" si="0"/>
        <v>0</v>
      </c>
      <c r="B59" s="5">
        <f t="shared" si="1"/>
        <v>0</v>
      </c>
      <c r="C59" s="14">
        <f t="shared" si="17"/>
        <v>64</v>
      </c>
      <c r="F59" s="242">
        <f>VLOOKUP(C59,Blad1!$A:$G,7,0)</f>
        <v>181</v>
      </c>
      <c r="G59" s="67" t="str">
        <f t="shared" si="18"/>
        <v/>
      </c>
      <c r="H59" s="4" t="str">
        <f>IF(G59="I",$K59,IF(G59="II",$K59-SUM(H$8:H58),IF(G59="III",$K59-SUM(H$8:H58),IF(G59="IV",$K59-SUM(H$8:H58),IF(G59="V",1-SUM(H$8:H58)," ")))))</f>
        <v xml:space="preserve"> </v>
      </c>
      <c r="I59" s="68" t="str">
        <f t="shared" si="24"/>
        <v/>
      </c>
      <c r="J59" s="43" t="str">
        <f>IF(I59="A",$K59,IF(I59="B",$K59-SUM(J$8:J58),IF(I59="C",$K59-SUM(J$8:J58),IF(I59="D",$K59-SUM(J$8:J58),IF(I59="E",1-SUM(J$8:J58)," ")))))</f>
        <v xml:space="preserve"> </v>
      </c>
      <c r="K59" s="1">
        <f>IF(C$4=0,0,(SUM(D$8:D59)/C$4))</f>
        <v>0</v>
      </c>
      <c r="L59" s="9" t="str">
        <f t="shared" si="3"/>
        <v xml:space="preserve"> </v>
      </c>
      <c r="M59" s="2" t="str">
        <f>IF(U59=2,K59,IF(W59=2,K59-SUM(M$8:M58),IF(X59=2,K59-SUM(M$8:M58),IF(X58=2,1-SUM(M$8:M58)," "))))</f>
        <v xml:space="preserve"> </v>
      </c>
      <c r="N59" s="1" t="str">
        <f t="shared" si="4"/>
        <v xml:space="preserve"> </v>
      </c>
      <c r="P59" s="3" t="str">
        <f>IF(O59="Plus",$K59,IF(O59="Basis",$K59-SUM(P$8:P58),IF(O59="Breedte",$K59-SUM(P$8:P58),IF(O58="Breedte",1-SUM(P$8:P58)," "))))</f>
        <v xml:space="preserve"> </v>
      </c>
      <c r="Q59" s="57" t="str">
        <f t="shared" si="19"/>
        <v/>
      </c>
      <c r="R59" s="180">
        <f t="shared" si="20"/>
        <v>181</v>
      </c>
      <c r="S59" s="12">
        <f t="shared" si="5"/>
        <v>64</v>
      </c>
      <c r="T59" s="18">
        <f t="shared" si="6"/>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7"/>
        <v>1</v>
      </c>
      <c r="Z59" s="12">
        <f t="shared" si="8"/>
        <v>1</v>
      </c>
      <c r="AA59" s="12">
        <f t="shared" si="9"/>
        <v>1</v>
      </c>
      <c r="AB59" s="12">
        <f t="shared" si="10"/>
        <v>1</v>
      </c>
      <c r="AD59" s="12">
        <f t="shared" si="11"/>
        <v>64</v>
      </c>
      <c r="AE59" s="18">
        <f t="shared" si="12"/>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3"/>
        <v>1</v>
      </c>
      <c r="AK59" s="12">
        <f t="shared" si="14"/>
        <v>1</v>
      </c>
      <c r="AL59" s="12">
        <f t="shared" si="15"/>
        <v>1</v>
      </c>
      <c r="AM59" s="12">
        <f t="shared" si="16"/>
        <v>1</v>
      </c>
    </row>
    <row r="60" spans="1:39" ht="12" customHeight="1" x14ac:dyDescent="0.25">
      <c r="A60" s="5">
        <f t="shared" si="0"/>
        <v>0</v>
      </c>
      <c r="B60" s="5">
        <f t="shared" si="1"/>
        <v>0</v>
      </c>
      <c r="C60" s="14">
        <f t="shared" si="17"/>
        <v>63</v>
      </c>
      <c r="F60" s="242">
        <f>VLOOKUP(C60,Blad1!$A:$G,7,0)</f>
        <v>180</v>
      </c>
      <c r="G60" s="67" t="str">
        <f t="shared" si="18"/>
        <v/>
      </c>
      <c r="H60" s="4" t="str">
        <f>IF(G60="I",$K60,IF(G60="II",$K60-SUM(H$8:H59),IF(G60="III",$K60-SUM(H$8:H59),IF(G60="IV",$K60-SUM(H$8:H59),IF(G60="V",1-SUM(H$8:H59)," ")))))</f>
        <v xml:space="preserve"> </v>
      </c>
      <c r="I60" s="68" t="str">
        <f t="shared" si="24"/>
        <v/>
      </c>
      <c r="J60" s="43" t="str">
        <f>IF(I60="A",$K60,IF(I60="B",$K60-SUM(J$8:J59),IF(I60="C",$K60-SUM(J$8:J59),IF(I60="D",$K60-SUM(J$8:J59),IF(I60="E",1-SUM(J$8:J59)," ")))))</f>
        <v xml:space="preserve"> </v>
      </c>
      <c r="K60" s="1">
        <f>IF(C$4=0,0,(SUM(D$8:D60)/C$4))</f>
        <v>0</v>
      </c>
      <c r="L60" s="9" t="str">
        <f t="shared" si="3"/>
        <v xml:space="preserve"> </v>
      </c>
      <c r="M60" s="2" t="str">
        <f>IF(U60=2,K60,IF(W60=2,K60-SUM(M$8:M59),IF(X60=2,K60-SUM(M$8:M59),IF(X59=2,1-SUM(M$8:M59)," "))))</f>
        <v xml:space="preserve"> </v>
      </c>
      <c r="N60" s="1" t="str">
        <f t="shared" si="4"/>
        <v xml:space="preserve"> </v>
      </c>
      <c r="P60" s="3" t="str">
        <f>IF(O60="Plus",$K60,IF(O60="Basis",$K60-SUM(P$8:P59),IF(O60="Breedte",$K60-SUM(P$8:P59),IF(O59="Breedte",1-SUM(P$8:P59)," "))))</f>
        <v xml:space="preserve"> </v>
      </c>
      <c r="Q60" s="57" t="str">
        <f t="shared" si="19"/>
        <v/>
      </c>
      <c r="R60" s="180">
        <f t="shared" si="20"/>
        <v>180</v>
      </c>
      <c r="S60" s="12">
        <f t="shared" si="5"/>
        <v>63</v>
      </c>
      <c r="T60" s="18">
        <f t="shared" si="6"/>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7"/>
        <v>1</v>
      </c>
      <c r="Z60" s="12">
        <f t="shared" si="8"/>
        <v>1</v>
      </c>
      <c r="AA60" s="12">
        <f t="shared" si="9"/>
        <v>1</v>
      </c>
      <c r="AB60" s="12">
        <f t="shared" si="10"/>
        <v>1</v>
      </c>
      <c r="AD60" s="12">
        <f t="shared" si="11"/>
        <v>63</v>
      </c>
      <c r="AE60" s="18">
        <f t="shared" si="12"/>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3"/>
        <v>1</v>
      </c>
      <c r="AK60" s="12">
        <f t="shared" si="14"/>
        <v>1</v>
      </c>
      <c r="AL60" s="12">
        <f t="shared" si="15"/>
        <v>1</v>
      </c>
      <c r="AM60" s="12">
        <f t="shared" si="16"/>
        <v>1</v>
      </c>
    </row>
    <row r="61" spans="1:39" ht="12" customHeight="1" x14ac:dyDescent="0.25">
      <c r="A61" s="5">
        <f t="shared" si="0"/>
        <v>0</v>
      </c>
      <c r="B61" s="5">
        <f t="shared" si="1"/>
        <v>0</v>
      </c>
      <c r="C61" s="14">
        <f t="shared" si="17"/>
        <v>62</v>
      </c>
      <c r="F61" s="242">
        <f>VLOOKUP(C61,Blad1!$A:$G,7,0)</f>
        <v>179</v>
      </c>
      <c r="G61" s="67" t="str">
        <f t="shared" si="18"/>
        <v/>
      </c>
      <c r="H61" s="4" t="str">
        <f>IF(G61="I",$K61,IF(G61="II",$K61-SUM(H$8:H60),IF(G61="III",$K61-SUM(H$8:H60),IF(G61="IV",$K61-SUM(H$8:H60),IF(G61="V",1-SUM(H$8:H60)," ")))))</f>
        <v xml:space="preserve"> </v>
      </c>
      <c r="I61" s="68" t="str">
        <f t="shared" si="24"/>
        <v/>
      </c>
      <c r="J61" s="43" t="str">
        <f>IF(I61="A",$K61,IF(I61="B",$K61-SUM(J$8:J60),IF(I61="C",$K61-SUM(J$8:J60),IF(I61="D",$K61-SUM(J$8:J60),IF(I61="E",1-SUM(J$8:J60)," ")))))</f>
        <v xml:space="preserve"> </v>
      </c>
      <c r="K61" s="1">
        <f>IF(C$4=0,0,(SUM(D$8:D61)/C$4))</f>
        <v>0</v>
      </c>
      <c r="L61" s="9" t="str">
        <f t="shared" si="3"/>
        <v xml:space="preserve"> </v>
      </c>
      <c r="M61" s="2" t="str">
        <f>IF(U61=2,K61,IF(W61=2,K61-SUM(M$8:M60),IF(X61=2,K61-SUM(M$8:M60),IF(X60=2,1-SUM(M$8:M60)," "))))</f>
        <v xml:space="preserve"> </v>
      </c>
      <c r="N61" s="1" t="str">
        <f t="shared" si="4"/>
        <v xml:space="preserve"> </v>
      </c>
      <c r="P61" s="3" t="str">
        <f>IF(O61="Plus",$K61,IF(O61="Basis",$K61-SUM(P$8:P60),IF(O61="Breedte",$K61-SUM(P$8:P60),IF(O60="Breedte",1-SUM(P$8:P60)," "))))</f>
        <v xml:space="preserve"> </v>
      </c>
      <c r="Q61" s="57" t="str">
        <f t="shared" si="19"/>
        <v/>
      </c>
      <c r="R61" s="180">
        <f t="shared" si="20"/>
        <v>179</v>
      </c>
      <c r="S61" s="12">
        <f t="shared" si="5"/>
        <v>62</v>
      </c>
      <c r="T61" s="18">
        <f t="shared" si="6"/>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7"/>
        <v>1</v>
      </c>
      <c r="Z61" s="12">
        <f t="shared" si="8"/>
        <v>1</v>
      </c>
      <c r="AA61" s="12">
        <f t="shared" si="9"/>
        <v>1</v>
      </c>
      <c r="AB61" s="12">
        <f t="shared" si="10"/>
        <v>1</v>
      </c>
      <c r="AD61" s="12">
        <f t="shared" si="11"/>
        <v>62</v>
      </c>
      <c r="AE61" s="18">
        <f t="shared" si="12"/>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3"/>
        <v>1</v>
      </c>
      <c r="AK61" s="12">
        <f t="shared" si="14"/>
        <v>1</v>
      </c>
      <c r="AL61" s="12">
        <f t="shared" si="15"/>
        <v>1</v>
      </c>
      <c r="AM61" s="12">
        <f t="shared" si="16"/>
        <v>1</v>
      </c>
    </row>
    <row r="62" spans="1:39" ht="12" customHeight="1" x14ac:dyDescent="0.25">
      <c r="A62" s="5">
        <f t="shared" si="0"/>
        <v>0</v>
      </c>
      <c r="B62" s="5">
        <f t="shared" si="1"/>
        <v>0</v>
      </c>
      <c r="C62" s="14">
        <f t="shared" si="17"/>
        <v>61</v>
      </c>
      <c r="F62" s="242">
        <f>VLOOKUP(C62,Blad1!$A:$G,7,0)</f>
        <v>178</v>
      </c>
      <c r="G62" s="67" t="str">
        <f t="shared" si="18"/>
        <v/>
      </c>
      <c r="H62" s="4" t="str">
        <f>IF(G62="I",$K62,IF(G62="II",$K62-SUM(H$8:H61),IF(G62="III",$K62-SUM(H$8:H61),IF(G62="IV",$K62-SUM(H$8:H61),IF(G62="V",1-SUM(H$8:H61)," ")))))</f>
        <v xml:space="preserve"> </v>
      </c>
      <c r="I62" s="68" t="str">
        <f t="shared" si="24"/>
        <v/>
      </c>
      <c r="J62" s="43" t="str">
        <f>IF(I62="A",$K62,IF(I62="B",$K62-SUM(J$8:J61),IF(I62="C",$K62-SUM(J$8:J61),IF(I62="D",$K62-SUM(J$8:J61),IF(I62="E",1-SUM(J$8:J61)," ")))))</f>
        <v xml:space="preserve"> </v>
      </c>
      <c r="K62" s="1">
        <f>IF(C$4=0,0,(SUM(D$8:D62)/C$4))</f>
        <v>0</v>
      </c>
      <c r="L62" s="9" t="str">
        <f t="shared" si="3"/>
        <v xml:space="preserve"> </v>
      </c>
      <c r="M62" s="2" t="str">
        <f>IF(U62=2,K62,IF(W62=2,K62-SUM(M$8:M61),IF(X62=2,K62-SUM(M$8:M61),IF(X61=2,1-SUM(M$8:M61)," "))))</f>
        <v xml:space="preserve"> </v>
      </c>
      <c r="N62" s="1" t="str">
        <f t="shared" si="4"/>
        <v xml:space="preserve"> </v>
      </c>
      <c r="P62" s="3" t="str">
        <f>IF(O62="Plus",$K62,IF(O62="Basis",$K62-SUM(P$8:P61),IF(O62="Breedte",$K62-SUM(P$8:P61),IF(O61="Breedte",1-SUM(P$8:P61)," "))))</f>
        <v xml:space="preserve"> </v>
      </c>
      <c r="Q62" s="57" t="str">
        <f t="shared" si="19"/>
        <v/>
      </c>
      <c r="R62" s="180">
        <f t="shared" si="20"/>
        <v>178</v>
      </c>
      <c r="S62" s="12">
        <f t="shared" si="5"/>
        <v>61</v>
      </c>
      <c r="T62" s="18">
        <f t="shared" si="6"/>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7"/>
        <v>1</v>
      </c>
      <c r="Z62" s="12">
        <f t="shared" si="8"/>
        <v>1</v>
      </c>
      <c r="AA62" s="12">
        <f t="shared" si="9"/>
        <v>1</v>
      </c>
      <c r="AB62" s="12">
        <f t="shared" si="10"/>
        <v>1</v>
      </c>
      <c r="AD62" s="12">
        <f t="shared" si="11"/>
        <v>61</v>
      </c>
      <c r="AE62" s="18">
        <f t="shared" si="12"/>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3"/>
        <v>1</v>
      </c>
      <c r="AK62" s="12">
        <f t="shared" si="14"/>
        <v>1</v>
      </c>
      <c r="AL62" s="12">
        <f t="shared" si="15"/>
        <v>1</v>
      </c>
      <c r="AM62" s="12">
        <f t="shared" si="16"/>
        <v>1</v>
      </c>
    </row>
    <row r="63" spans="1:39" ht="12" customHeight="1" x14ac:dyDescent="0.25">
      <c r="A63" s="5">
        <f t="shared" si="0"/>
        <v>0</v>
      </c>
      <c r="B63" s="5">
        <f t="shared" si="1"/>
        <v>0</v>
      </c>
      <c r="C63" s="14">
        <f t="shared" si="17"/>
        <v>60</v>
      </c>
      <c r="F63" s="242">
        <f>VLOOKUP(C63,Blad1!$A:$G,7,0)</f>
        <v>177</v>
      </c>
      <c r="G63" s="67" t="str">
        <f t="shared" si="18"/>
        <v/>
      </c>
      <c r="H63" s="4" t="str">
        <f>IF(G63="I",$K63,IF(G63="II",$K63-SUM(H$8:H62),IF(G63="III",$K63-SUM(H$8:H62),IF(G63="IV",$K63-SUM(H$8:H62),IF(G63="V",1-SUM(H$8:H62)," ")))))</f>
        <v xml:space="preserve"> </v>
      </c>
      <c r="I63" s="68" t="str">
        <f t="shared" si="24"/>
        <v/>
      </c>
      <c r="J63" s="43" t="str">
        <f>IF(I63="A",$K63,IF(I63="B",$K63-SUM(J$8:J62),IF(I63="C",$K63-SUM(J$8:J62),IF(I63="D",$K63-SUM(J$8:J62),IF(I63="E",1-SUM(J$8:J62)," ")))))</f>
        <v xml:space="preserve"> </v>
      </c>
      <c r="K63" s="1">
        <f>IF(C$4=0,0,(SUM(D$8:D63)/C$4))</f>
        <v>0</v>
      </c>
      <c r="L63" s="9" t="str">
        <f t="shared" si="3"/>
        <v xml:space="preserve"> </v>
      </c>
      <c r="M63" s="2" t="str">
        <f>IF(U63=2,K63,IF(W63=2,K63-SUM(M$8:M62),IF(X63=2,K63-SUM(M$8:M62),IF(X62=2,1-SUM(M$8:M62)," "))))</f>
        <v xml:space="preserve"> </v>
      </c>
      <c r="N63" s="1" t="str">
        <f t="shared" si="4"/>
        <v xml:space="preserve"> </v>
      </c>
      <c r="P63" s="3" t="str">
        <f>IF(O63="Plus",$K63,IF(O63="Basis",$K63-SUM(P$8:P62),IF(O63="Breedte",$K63-SUM(P$8:P62),IF(O62="Breedte",1-SUM(P$8:P62)," "))))</f>
        <v xml:space="preserve"> </v>
      </c>
      <c r="Q63" s="57" t="str">
        <f t="shared" si="19"/>
        <v/>
      </c>
      <c r="R63" s="180">
        <f t="shared" si="20"/>
        <v>177</v>
      </c>
      <c r="S63" s="12">
        <f t="shared" si="5"/>
        <v>60</v>
      </c>
      <c r="T63" s="18">
        <f t="shared" si="6"/>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7"/>
        <v>1</v>
      </c>
      <c r="Z63" s="12">
        <f t="shared" si="8"/>
        <v>1</v>
      </c>
      <c r="AA63" s="12">
        <f t="shared" si="9"/>
        <v>1</v>
      </c>
      <c r="AB63" s="12">
        <f t="shared" si="10"/>
        <v>1</v>
      </c>
      <c r="AD63" s="12">
        <f t="shared" si="11"/>
        <v>60</v>
      </c>
      <c r="AE63" s="18">
        <f t="shared" si="12"/>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3"/>
        <v>1</v>
      </c>
      <c r="AK63" s="12">
        <f t="shared" si="14"/>
        <v>1</v>
      </c>
      <c r="AL63" s="12">
        <f t="shared" si="15"/>
        <v>1</v>
      </c>
      <c r="AM63" s="12">
        <f t="shared" si="16"/>
        <v>1</v>
      </c>
    </row>
    <row r="64" spans="1:39" ht="12" customHeight="1" x14ac:dyDescent="0.25">
      <c r="A64" s="5">
        <f t="shared" si="0"/>
        <v>0</v>
      </c>
      <c r="B64" s="5">
        <f t="shared" si="1"/>
        <v>0</v>
      </c>
      <c r="C64" s="14">
        <f t="shared" si="17"/>
        <v>59</v>
      </c>
      <c r="F64" s="242">
        <f>VLOOKUP(C64,Blad1!$A:$G,7,0)</f>
        <v>176</v>
      </c>
      <c r="G64" s="67" t="str">
        <f t="shared" si="18"/>
        <v/>
      </c>
      <c r="H64" s="4" t="str">
        <f>IF(G64="I",$K64,IF(G64="II",$K64-SUM(H$8:H63),IF(G64="III",$K64-SUM(H$8:H63),IF(G64="IV",$K64-SUM(H$8:H63),IF(G64="V",1-SUM(H$8:H63)," ")))))</f>
        <v xml:space="preserve"> </v>
      </c>
      <c r="I64" s="68" t="str">
        <f t="shared" si="24"/>
        <v/>
      </c>
      <c r="J64" s="43" t="str">
        <f>IF(I64="A",$K64,IF(I64="B",$K64-SUM(J$8:J63),IF(I64="C",$K64-SUM(J$8:J63),IF(I64="D",$K64-SUM(J$8:J63),IF(I64="E",1-SUM(J$8:J63)," ")))))</f>
        <v xml:space="preserve"> </v>
      </c>
      <c r="K64" s="1">
        <f>IF(C$4=0,0,(SUM(D$8:D64)/C$4))</f>
        <v>0</v>
      </c>
      <c r="L64" s="9" t="str">
        <f t="shared" si="3"/>
        <v xml:space="preserve"> </v>
      </c>
      <c r="M64" s="2" t="str">
        <f>IF(U64=2,K64,IF(W64=2,K64-SUM(M$8:M63),IF(X64=2,K64-SUM(M$8:M63),IF(X63=2,1-SUM(M$8:M63)," "))))</f>
        <v xml:space="preserve"> </v>
      </c>
      <c r="N64" s="1" t="str">
        <f t="shared" si="4"/>
        <v xml:space="preserve"> </v>
      </c>
      <c r="P64" s="3" t="str">
        <f>IF(O64="Plus",$K64,IF(O64="Basis",$K64-SUM(P$8:P63),IF(O64="Breedte",$K64-SUM(P$8:P63),IF(O63="Breedte",1-SUM(P$8:P63)," "))))</f>
        <v xml:space="preserve"> </v>
      </c>
      <c r="Q64" s="57" t="str">
        <f t="shared" si="19"/>
        <v/>
      </c>
      <c r="R64" s="180">
        <f t="shared" si="20"/>
        <v>176</v>
      </c>
      <c r="S64" s="12">
        <f t="shared" si="5"/>
        <v>59</v>
      </c>
      <c r="T64" s="18">
        <f t="shared" si="6"/>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7"/>
        <v>1</v>
      </c>
      <c r="Z64" s="12">
        <f t="shared" si="8"/>
        <v>1</v>
      </c>
      <c r="AA64" s="12">
        <f t="shared" si="9"/>
        <v>1</v>
      </c>
      <c r="AB64" s="12">
        <f t="shared" si="10"/>
        <v>1</v>
      </c>
      <c r="AD64" s="12">
        <f t="shared" si="11"/>
        <v>59</v>
      </c>
      <c r="AE64" s="18">
        <f t="shared" si="12"/>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3"/>
        <v>1</v>
      </c>
      <c r="AK64" s="12">
        <f t="shared" si="14"/>
        <v>1</v>
      </c>
      <c r="AL64" s="12">
        <f t="shared" si="15"/>
        <v>1</v>
      </c>
      <c r="AM64" s="12">
        <f t="shared" si="16"/>
        <v>1</v>
      </c>
    </row>
    <row r="65" spans="1:39" ht="12" customHeight="1" x14ac:dyDescent="0.25">
      <c r="A65" s="5">
        <f t="shared" si="0"/>
        <v>0</v>
      </c>
      <c r="B65" s="5">
        <f t="shared" si="1"/>
        <v>0</v>
      </c>
      <c r="C65" s="14">
        <f t="shared" si="17"/>
        <v>58</v>
      </c>
      <c r="F65" s="242">
        <f>VLOOKUP(C65,Blad1!$A:$G,7,0)</f>
        <v>174</v>
      </c>
      <c r="G65" s="67" t="str">
        <f t="shared" si="18"/>
        <v/>
      </c>
      <c r="H65" s="4" t="str">
        <f>IF(G65="I",$K65,IF(G65="II",$K65-SUM(H$8:H64),IF(G65="III",$K65-SUM(H$8:H64),IF(G65="IV",$K65-SUM(H$8:H64),IF(G65="V",1-SUM(H$8:H64)," ")))))</f>
        <v xml:space="preserve"> </v>
      </c>
      <c r="I65" s="68" t="str">
        <f t="shared" si="24"/>
        <v/>
      </c>
      <c r="J65" s="43" t="str">
        <f>IF(I65="A",$K65,IF(I65="B",$K65-SUM(J$8:J64),IF(I65="C",$K65-SUM(J$8:J64),IF(I65="D",$K65-SUM(J$8:J64),IF(I65="E",1-SUM(J$8:J64)," ")))))</f>
        <v xml:space="preserve"> </v>
      </c>
      <c r="K65" s="1">
        <f>IF(C$4=0,0,(SUM(D$8:D65)/C$4))</f>
        <v>0</v>
      </c>
      <c r="L65" s="9" t="str">
        <f t="shared" si="3"/>
        <v xml:space="preserve"> </v>
      </c>
      <c r="M65" s="2" t="str">
        <f>IF(U65=2,K65,IF(W65=2,K65-SUM(M$8:M64),IF(X65=2,K65-SUM(M$8:M64),IF(X64=2,1-SUM(M$8:M64)," "))))</f>
        <v xml:space="preserve"> </v>
      </c>
      <c r="N65" s="1" t="str">
        <f t="shared" si="4"/>
        <v xml:space="preserve"> </v>
      </c>
      <c r="P65" s="3" t="str">
        <f>IF(O65="Plus",$K65,IF(O65="Basis",$K65-SUM(P$8:P64),IF(O65="Breedte",$K65-SUM(P$8:P64),IF(O64="Breedte",1-SUM(P$8:P64)," "))))</f>
        <v xml:space="preserve"> </v>
      </c>
      <c r="Q65" s="57" t="str">
        <f t="shared" si="19"/>
        <v/>
      </c>
      <c r="R65" s="180">
        <f t="shared" si="20"/>
        <v>174</v>
      </c>
      <c r="S65" s="12">
        <f t="shared" si="5"/>
        <v>58</v>
      </c>
      <c r="T65" s="18">
        <f t="shared" si="6"/>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7"/>
        <v>1</v>
      </c>
      <c r="Z65" s="12">
        <f t="shared" si="8"/>
        <v>1</v>
      </c>
      <c r="AA65" s="12">
        <f t="shared" si="9"/>
        <v>1</v>
      </c>
      <c r="AB65" s="12">
        <f t="shared" si="10"/>
        <v>1</v>
      </c>
      <c r="AD65" s="12">
        <f t="shared" si="11"/>
        <v>58</v>
      </c>
      <c r="AE65" s="18">
        <f t="shared" si="12"/>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3"/>
        <v>1</v>
      </c>
      <c r="AK65" s="12">
        <f t="shared" si="14"/>
        <v>1</v>
      </c>
      <c r="AL65" s="12">
        <f t="shared" si="15"/>
        <v>1</v>
      </c>
      <c r="AM65" s="12">
        <f t="shared" si="16"/>
        <v>1</v>
      </c>
    </row>
    <row r="66" spans="1:39" ht="12" customHeight="1" x14ac:dyDescent="0.25">
      <c r="A66" s="5">
        <f t="shared" si="0"/>
        <v>0</v>
      </c>
      <c r="B66" s="5">
        <f t="shared" si="1"/>
        <v>0</v>
      </c>
      <c r="C66" s="14">
        <f t="shared" si="17"/>
        <v>57</v>
      </c>
      <c r="F66" s="242">
        <f>VLOOKUP(C66,Blad1!$A:$G,7,0)</f>
        <v>173</v>
      </c>
      <c r="G66" s="67" t="str">
        <f t="shared" si="18"/>
        <v/>
      </c>
      <c r="H66" s="4" t="str">
        <f>IF(G66="I",$K66,IF(G66="II",$K66-SUM(H$8:H65),IF(G66="III",$K66-SUM(H$8:H65),IF(G66="IV",$K66-SUM(H$8:H65),IF(G66="V",1-SUM(H$8:H65)," ")))))</f>
        <v xml:space="preserve"> </v>
      </c>
      <c r="I66" s="68" t="str">
        <f t="shared" si="24"/>
        <v/>
      </c>
      <c r="J66" s="43" t="str">
        <f>IF(I66="A",$K66,IF(I66="B",$K66-SUM(J$8:J65),IF(I66="C",$K66-SUM(J$8:J65),IF(I66="D",$K66-SUM(J$8:J65),IF(I66="E",1-SUM(J$8:J65)," ")))))</f>
        <v xml:space="preserve"> </v>
      </c>
      <c r="K66" s="1">
        <f>IF(C$4=0,0,(SUM(D$8:D66)/C$4))</f>
        <v>0</v>
      </c>
      <c r="L66" s="9" t="str">
        <f t="shared" si="3"/>
        <v xml:space="preserve"> </v>
      </c>
      <c r="M66" s="2" t="str">
        <f>IF(U66=2,K66,IF(W66=2,K66-SUM(M$8:M65),IF(X66=2,K66-SUM(M$8:M65),IF(X65=2,1-SUM(M$8:M65)," "))))</f>
        <v xml:space="preserve"> </v>
      </c>
      <c r="N66" s="1" t="str">
        <f t="shared" si="4"/>
        <v xml:space="preserve"> </v>
      </c>
      <c r="P66" s="3" t="str">
        <f>IF(O66="Plus",$K66,IF(O66="Basis",$K66-SUM(P$8:P65),IF(O66="Breedte",$K66-SUM(P$8:P65),IF(O65="Breedte",1-SUM(P$8:P65)," "))))</f>
        <v xml:space="preserve"> </v>
      </c>
      <c r="Q66" s="57" t="str">
        <f t="shared" si="19"/>
        <v/>
      </c>
      <c r="R66" s="180">
        <f t="shared" si="20"/>
        <v>173</v>
      </c>
      <c r="S66" s="12">
        <f t="shared" si="5"/>
        <v>57</v>
      </c>
      <c r="T66" s="18">
        <f t="shared" si="6"/>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7"/>
        <v>1</v>
      </c>
      <c r="Z66" s="12">
        <f t="shared" si="8"/>
        <v>1</v>
      </c>
      <c r="AA66" s="12">
        <f t="shared" si="9"/>
        <v>1</v>
      </c>
      <c r="AB66" s="12">
        <f t="shared" si="10"/>
        <v>1</v>
      </c>
      <c r="AD66" s="12">
        <f t="shared" si="11"/>
        <v>57</v>
      </c>
      <c r="AE66" s="18">
        <f t="shared" si="12"/>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3"/>
        <v>1</v>
      </c>
      <c r="AK66" s="12">
        <f t="shared" si="14"/>
        <v>1</v>
      </c>
      <c r="AL66" s="12">
        <f t="shared" si="15"/>
        <v>1</v>
      </c>
      <c r="AM66" s="12">
        <f t="shared" si="16"/>
        <v>1</v>
      </c>
    </row>
    <row r="67" spans="1:39" ht="12" customHeight="1" x14ac:dyDescent="0.25">
      <c r="A67" s="5">
        <f t="shared" si="0"/>
        <v>15</v>
      </c>
      <c r="B67" s="5">
        <f t="shared" si="1"/>
        <v>0</v>
      </c>
      <c r="C67" s="14">
        <f t="shared" si="17"/>
        <v>56</v>
      </c>
      <c r="F67" s="242">
        <f>VLOOKUP(C67,Blad1!$A:$G,7,0)</f>
        <v>172</v>
      </c>
      <c r="G67" s="67" t="str">
        <f t="shared" si="18"/>
        <v/>
      </c>
      <c r="H67" s="4" t="str">
        <f>IF(G67="I",$K67,IF(G67="II",$K67-SUM(H$8:H66),IF(G67="III",$K67-SUM(H$8:H66),IF(G67="IV",$K67-SUM(H$8:H66),IF(G67="V",1-SUM(H$8:H66)," ")))))</f>
        <v xml:space="preserve"> </v>
      </c>
      <c r="I67" s="68" t="str">
        <f t="shared" si="24"/>
        <v>D</v>
      </c>
      <c r="J67" s="43">
        <f>IF(I67="A",$K67,IF(I67="B",$K67-SUM(J$8:J66),IF(I67="C",$K67-SUM(J$8:J66),IF(I67="D",$K67-SUM(J$8:J66),IF(I67="E",1-SUM(J$8:J66)," ")))))</f>
        <v>0</v>
      </c>
      <c r="K67" s="1">
        <f>IF(C$4=0,0,(SUM(D$8:D67)/C$4))</f>
        <v>0</v>
      </c>
      <c r="L67" s="9" t="str">
        <f t="shared" si="3"/>
        <v xml:space="preserve"> </v>
      </c>
      <c r="M67" s="2" t="str">
        <f>IF(U67=2,K67,IF(W67=2,K67-SUM(M$8:M66),IF(X67=2,K67-SUM(M$8:M66),IF(X66=2,1-SUM(M$8:M66)," "))))</f>
        <v xml:space="preserve"> </v>
      </c>
      <c r="N67" s="1" t="str">
        <f t="shared" si="4"/>
        <v xml:space="preserve"> </v>
      </c>
      <c r="P67" s="3" t="str">
        <f>IF(O67="Plus",$K67,IF(O67="Basis",$K67-SUM(P$8:P66),IF(O67="Breedte",$K67-SUM(P$8:P66),IF(O66="Breedte",1-SUM(P$8:P66)," "))))</f>
        <v xml:space="preserve"> </v>
      </c>
      <c r="Q67" s="57" t="str">
        <f t="shared" si="19"/>
        <v/>
      </c>
      <c r="R67" s="180">
        <f t="shared" si="20"/>
        <v>172</v>
      </c>
      <c r="S67" s="12">
        <f t="shared" si="5"/>
        <v>56</v>
      </c>
      <c r="T67" s="18">
        <f t="shared" si="6"/>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7"/>
        <v>1</v>
      </c>
      <c r="Z67" s="12">
        <f t="shared" si="8"/>
        <v>1</v>
      </c>
      <c r="AA67" s="12">
        <f t="shared" si="9"/>
        <v>1</v>
      </c>
      <c r="AB67" s="12">
        <f t="shared" si="10"/>
        <v>1</v>
      </c>
      <c r="AD67" s="12">
        <f t="shared" si="11"/>
        <v>56</v>
      </c>
      <c r="AE67" s="18">
        <f t="shared" si="12"/>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3"/>
        <v>1</v>
      </c>
      <c r="AK67" s="12">
        <f t="shared" si="14"/>
        <v>1</v>
      </c>
      <c r="AL67" s="12">
        <f t="shared" si="15"/>
        <v>1</v>
      </c>
      <c r="AM67" s="12">
        <f t="shared" si="16"/>
        <v>1</v>
      </c>
    </row>
    <row r="68" spans="1:39" ht="12" customHeight="1" x14ac:dyDescent="0.25">
      <c r="A68" s="5">
        <f t="shared" si="0"/>
        <v>0</v>
      </c>
      <c r="B68" s="5">
        <f t="shared" si="1"/>
        <v>0</v>
      </c>
      <c r="C68" s="14">
        <f t="shared" si="17"/>
        <v>55</v>
      </c>
      <c r="F68" s="242">
        <f>VLOOKUP(C68,Blad1!$A:$G,7,0)</f>
        <v>171</v>
      </c>
      <c r="G68" s="67" t="str">
        <f t="shared" si="18"/>
        <v/>
      </c>
      <c r="H68" s="4" t="str">
        <f>IF(G68="I",$K68,IF(G68="II",$K68-SUM(H$8:H67),IF(G68="III",$K68-SUM(H$8:H67),IF(G68="IV",$K68-SUM(H$8:H67),IF(G68="V",1-SUM(H$8:H67)," ")))))</f>
        <v xml:space="preserve"> </v>
      </c>
      <c r="I68" s="68" t="str">
        <f t="shared" si="24"/>
        <v/>
      </c>
      <c r="J68" s="43" t="str">
        <f>IF(I68="A",$K68,IF(I68="B",$K68-SUM(J$8:J67),IF(I68="C",$K68-SUM(J$8:J67),IF(I68="D",$K68-SUM(J$8:J67),IF(I68="E",1-SUM(J$8:J67)," ")))))</f>
        <v xml:space="preserve"> </v>
      </c>
      <c r="K68" s="1">
        <f>IF(C$4=0,0,(SUM(D$8:D68)/C$4))</f>
        <v>0</v>
      </c>
      <c r="L68" s="9" t="str">
        <f t="shared" si="3"/>
        <v xml:space="preserve"> </v>
      </c>
      <c r="M68" s="2" t="str">
        <f>IF(U68=2,K68,IF(W68=2,K68-SUM(M$8:M67),IF(X68=2,K68-SUM(M$8:M67),IF(X67=2,1-SUM(M$8:M67)," "))))</f>
        <v xml:space="preserve"> </v>
      </c>
      <c r="N68" s="1" t="str">
        <f t="shared" si="4"/>
        <v xml:space="preserve"> </v>
      </c>
      <c r="P68" s="3" t="str">
        <f>IF(O68="Plus",$K68,IF(O68="Basis",$K68-SUM(P$8:P67),IF(O68="Breedte",$K68-SUM(P$8:P67),IF(O67="Breedte",1-SUM(P$8:P67)," "))))</f>
        <v xml:space="preserve"> </v>
      </c>
      <c r="Q68" s="57" t="str">
        <f t="shared" si="19"/>
        <v/>
      </c>
      <c r="R68" s="180">
        <f t="shared" si="20"/>
        <v>171</v>
      </c>
      <c r="S68" s="12">
        <f t="shared" si="5"/>
        <v>55</v>
      </c>
      <c r="T68" s="18">
        <f t="shared" si="6"/>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7"/>
        <v>1</v>
      </c>
      <c r="Z68" s="12">
        <f t="shared" si="8"/>
        <v>1</v>
      </c>
      <c r="AA68" s="12">
        <f t="shared" si="9"/>
        <v>1</v>
      </c>
      <c r="AB68" s="12">
        <f t="shared" si="10"/>
        <v>1</v>
      </c>
      <c r="AD68" s="12">
        <f t="shared" si="11"/>
        <v>55</v>
      </c>
      <c r="AE68" s="18">
        <f t="shared" si="12"/>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3"/>
        <v>1</v>
      </c>
      <c r="AK68" s="12">
        <f t="shared" si="14"/>
        <v>1</v>
      </c>
      <c r="AL68" s="12">
        <f t="shared" si="15"/>
        <v>1</v>
      </c>
      <c r="AM68" s="12">
        <f t="shared" si="16"/>
        <v>1</v>
      </c>
    </row>
    <row r="69" spans="1:39" ht="12" customHeight="1" x14ac:dyDescent="0.25">
      <c r="A69" s="5">
        <f t="shared" si="0"/>
        <v>0</v>
      </c>
      <c r="B69" s="5">
        <f t="shared" si="1"/>
        <v>0</v>
      </c>
      <c r="C69" s="14">
        <f t="shared" si="17"/>
        <v>54</v>
      </c>
      <c r="F69" s="242">
        <f>VLOOKUP(C69,Blad1!$A:$G,7,0)</f>
        <v>170</v>
      </c>
      <c r="G69" s="67" t="str">
        <f t="shared" si="18"/>
        <v/>
      </c>
      <c r="H69" s="4" t="str">
        <f>IF(G69="I",$K69,IF(G69="II",$K69-SUM(H$8:H68),IF(G69="III",$K69-SUM(H$8:H68),IF(G69="IV",$K69-SUM(H$8:H68),IF(G69="V",1-SUM(H$8:H68)," ")))))</f>
        <v xml:space="preserve"> </v>
      </c>
      <c r="I69" s="68" t="str">
        <f t="shared" si="24"/>
        <v/>
      </c>
      <c r="J69" s="43" t="str">
        <f>IF(I69="A",$K69,IF(I69="B",$K69-SUM(J$8:J68),IF(I69="C",$K69-SUM(J$8:J68),IF(I69="D",$K69-SUM(J$8:J68),IF(I69="E",1-SUM(J$8:J68)," ")))))</f>
        <v xml:space="preserve"> </v>
      </c>
      <c r="K69" s="1">
        <f>IF(C$4=0,0,(SUM(D$8:D69)/C$4))</f>
        <v>0</v>
      </c>
      <c r="L69" s="9" t="str">
        <f t="shared" si="3"/>
        <v xml:space="preserve"> </v>
      </c>
      <c r="M69" s="2" t="str">
        <f>IF(U69=2,K69,IF(W69=2,K69-SUM(M$8:M68),IF(X69=2,K69-SUM(M$8:M68),IF(X68=2,1-SUM(M$8:M68)," "))))</f>
        <v xml:space="preserve"> </v>
      </c>
      <c r="N69" s="1" t="str">
        <f t="shared" si="4"/>
        <v xml:space="preserve"> </v>
      </c>
      <c r="P69" s="3" t="str">
        <f>IF(O69="Plus",$K69,IF(O69="Basis",$K69-SUM(P$8:P68),IF(O69="Breedte",$K69-SUM(P$8:P68),IF(O68="Breedte",1-SUM(P$8:P68)," "))))</f>
        <v xml:space="preserve"> </v>
      </c>
      <c r="Q69" s="57" t="str">
        <f t="shared" si="19"/>
        <v/>
      </c>
      <c r="R69" s="180">
        <f t="shared" si="20"/>
        <v>170</v>
      </c>
      <c r="S69" s="12">
        <f t="shared" si="5"/>
        <v>54</v>
      </c>
      <c r="T69" s="18">
        <f t="shared" si="6"/>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7"/>
        <v>1</v>
      </c>
      <c r="Z69" s="12">
        <f t="shared" si="8"/>
        <v>1</v>
      </c>
      <c r="AA69" s="12">
        <f t="shared" si="9"/>
        <v>1</v>
      </c>
      <c r="AB69" s="12">
        <f t="shared" si="10"/>
        <v>1</v>
      </c>
      <c r="AD69" s="12">
        <f t="shared" si="11"/>
        <v>54</v>
      </c>
      <c r="AE69" s="18">
        <f t="shared" si="12"/>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3"/>
        <v>1</v>
      </c>
      <c r="AK69" s="12">
        <f t="shared" si="14"/>
        <v>1</v>
      </c>
      <c r="AL69" s="12">
        <f t="shared" si="15"/>
        <v>1</v>
      </c>
      <c r="AM69" s="12">
        <f t="shared" si="16"/>
        <v>1</v>
      </c>
    </row>
    <row r="70" spans="1:39" ht="12" customHeight="1" x14ac:dyDescent="0.25">
      <c r="A70" s="5">
        <f t="shared" si="0"/>
        <v>0</v>
      </c>
      <c r="B70" s="5">
        <f t="shared" si="1"/>
        <v>0</v>
      </c>
      <c r="C70" s="14">
        <f t="shared" si="17"/>
        <v>53</v>
      </c>
      <c r="F70" s="242">
        <f>VLOOKUP(C70,Blad1!$A:$G,7,0)</f>
        <v>169</v>
      </c>
      <c r="G70" s="67" t="str">
        <f t="shared" si="18"/>
        <v/>
      </c>
      <c r="H70" s="4" t="str">
        <f>IF(G70="I",$K70,IF(G70="II",$K70-SUM(H$8:H69),IF(G70="III",$K70-SUM(H$8:H69),IF(G70="IV",$K70-SUM(H$8:H69),IF(G70="V",1-SUM(H$8:H69)," ")))))</f>
        <v xml:space="preserve"> </v>
      </c>
      <c r="I70" s="68" t="str">
        <f t="shared" si="24"/>
        <v/>
      </c>
      <c r="J70" s="43" t="str">
        <f>IF(I70="A",$K70,IF(I70="B",$K70-SUM(J$8:J69),IF(I70="C",$K70-SUM(J$8:J69),IF(I70="D",$K70-SUM(J$8:J69),IF(I70="E",1-SUM(J$8:J69)," ")))))</f>
        <v xml:space="preserve"> </v>
      </c>
      <c r="K70" s="1">
        <f>IF(C$4=0,0,(SUM(D$8:D70)/C$4))</f>
        <v>0</v>
      </c>
      <c r="L70" s="9" t="str">
        <f t="shared" si="3"/>
        <v xml:space="preserve"> </v>
      </c>
      <c r="M70" s="2" t="str">
        <f>IF(U70=2,K70,IF(W70=2,K70-SUM(M$8:M69),IF(X70=2,K70-SUM(M$8:M69),IF(X69=2,1-SUM(M$8:M69)," "))))</f>
        <v xml:space="preserve"> </v>
      </c>
      <c r="N70" s="1" t="str">
        <f t="shared" si="4"/>
        <v xml:space="preserve"> </v>
      </c>
      <c r="P70" s="3" t="str">
        <f>IF(O70="Plus",$K70,IF(O70="Basis",$K70-SUM(P$8:P69),IF(O70="Breedte",$K70-SUM(P$8:P69),IF(O69="Breedte",1-SUM(P$8:P69)," "))))</f>
        <v xml:space="preserve"> </v>
      </c>
      <c r="Q70" s="57" t="str">
        <f t="shared" si="19"/>
        <v/>
      </c>
      <c r="R70" s="180">
        <f t="shared" si="20"/>
        <v>169</v>
      </c>
      <c r="S70" s="12">
        <f t="shared" si="5"/>
        <v>53</v>
      </c>
      <c r="T70" s="18">
        <f t="shared" si="6"/>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7"/>
        <v>1</v>
      </c>
      <c r="Z70" s="12">
        <f t="shared" si="8"/>
        <v>1</v>
      </c>
      <c r="AA70" s="12">
        <f t="shared" si="9"/>
        <v>1</v>
      </c>
      <c r="AB70" s="12">
        <f t="shared" si="10"/>
        <v>1</v>
      </c>
      <c r="AD70" s="12">
        <f t="shared" si="11"/>
        <v>53</v>
      </c>
      <c r="AE70" s="18">
        <f t="shared" si="12"/>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3"/>
        <v>1</v>
      </c>
      <c r="AK70" s="12">
        <f t="shared" si="14"/>
        <v>1</v>
      </c>
      <c r="AL70" s="12">
        <f t="shared" si="15"/>
        <v>1</v>
      </c>
      <c r="AM70" s="12">
        <f t="shared" si="16"/>
        <v>1</v>
      </c>
    </row>
    <row r="71" spans="1:39" ht="12" customHeight="1" x14ac:dyDescent="0.25">
      <c r="A71" s="5">
        <f t="shared" si="0"/>
        <v>0</v>
      </c>
      <c r="B71" s="5">
        <f t="shared" si="1"/>
        <v>0</v>
      </c>
      <c r="C71" s="14">
        <f t="shared" si="17"/>
        <v>52</v>
      </c>
      <c r="F71" s="242">
        <f>VLOOKUP(C71,Blad1!$A:$G,7,0)</f>
        <v>168</v>
      </c>
      <c r="G71" s="67" t="str">
        <f t="shared" si="18"/>
        <v/>
      </c>
      <c r="H71" s="4" t="str">
        <f>IF(G71="I",$K71,IF(G71="II",$K71-SUM(H$8:H70),IF(G71="III",$K71-SUM(H$8:H70),IF(G71="IV",$K71-SUM(H$8:H70),IF(G71="V",1-SUM(H$8:H70)," ")))))</f>
        <v xml:space="preserve"> </v>
      </c>
      <c r="I71" s="68" t="str">
        <f t="shared" si="24"/>
        <v/>
      </c>
      <c r="J71" s="43" t="str">
        <f>IF(I71="A",$K71,IF(I71="B",$K71-SUM(J$8:J70),IF(I71="C",$K71-SUM(J$8:J70),IF(I71="D",$K71-SUM(J$8:J70),IF(I71="E",1-SUM(J$8:J70)," ")))))</f>
        <v xml:space="preserve"> </v>
      </c>
      <c r="K71" s="1">
        <f>IF(C$4=0,0,(SUM(D$8:D71)/C$4))</f>
        <v>0</v>
      </c>
      <c r="L71" s="9" t="str">
        <f t="shared" si="3"/>
        <v xml:space="preserve"> </v>
      </c>
      <c r="M71" s="2" t="str">
        <f>IF(U71=2,K71,IF(W71=2,K71-SUM(M$8:M70),IF(X71=2,K71-SUM(M$8:M70),IF(X70=2,1-SUM(M$8:M70)," "))))</f>
        <v xml:space="preserve"> </v>
      </c>
      <c r="N71" s="1" t="str">
        <f t="shared" si="4"/>
        <v xml:space="preserve"> </v>
      </c>
      <c r="P71" s="3" t="str">
        <f>IF(O71="Plus",$K71,IF(O71="Basis",$K71-SUM(P$8:P70),IF(O71="Breedte",$K71-SUM(P$8:P70),IF(O70="Breedte",1-SUM(P$8:P70)," "))))</f>
        <v xml:space="preserve"> </v>
      </c>
      <c r="Q71" s="57" t="str">
        <f t="shared" si="19"/>
        <v/>
      </c>
      <c r="R71" s="180">
        <f t="shared" si="20"/>
        <v>168</v>
      </c>
      <c r="S71" s="12">
        <f t="shared" si="5"/>
        <v>52</v>
      </c>
      <c r="T71" s="18">
        <f t="shared" si="6"/>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7"/>
        <v>1</v>
      </c>
      <c r="Z71" s="12">
        <f t="shared" si="8"/>
        <v>1</v>
      </c>
      <c r="AA71" s="12">
        <f t="shared" si="9"/>
        <v>1</v>
      </c>
      <c r="AB71" s="12">
        <f t="shared" si="10"/>
        <v>1</v>
      </c>
      <c r="AD71" s="12">
        <f t="shared" si="11"/>
        <v>52</v>
      </c>
      <c r="AE71" s="18">
        <f t="shared" si="12"/>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3"/>
        <v>1</v>
      </c>
      <c r="AK71" s="12">
        <f t="shared" si="14"/>
        <v>1</v>
      </c>
      <c r="AL71" s="12">
        <f t="shared" si="15"/>
        <v>1</v>
      </c>
      <c r="AM71" s="12">
        <f t="shared" si="16"/>
        <v>1</v>
      </c>
    </row>
    <row r="72" spans="1:39" ht="12" customHeight="1" x14ac:dyDescent="0.25">
      <c r="A72" s="5">
        <f t="shared" ref="A72:A135" si="25">IF(I72="A",25,IF(I72="B",25,IF(I72="C",25,IF(I72="D",15,IF(I72="E",10,0)))))</f>
        <v>0</v>
      </c>
      <c r="B72" s="5">
        <f t="shared" ref="B72:B135" si="26">IF(G72="I",20,IF(G72="II",20,IF(G72="III",20,IF(G72="IV",20,IF(G72="V",20,0)))))</f>
        <v>0</v>
      </c>
      <c r="C72" s="14">
        <f t="shared" si="17"/>
        <v>51</v>
      </c>
      <c r="F72" s="242">
        <f>VLOOKUP(C72,Blad1!$A:$G,7,0)</f>
        <v>167</v>
      </c>
      <c r="G72" s="67" t="str">
        <f t="shared" si="18"/>
        <v/>
      </c>
      <c r="H72" s="4" t="str">
        <f>IF(G72="I",$K72,IF(G72="II",$K72-SUM(H$8:H71),IF(G72="III",$K72-SUM(H$8:H71),IF(G72="IV",$K72-SUM(H$8:H71),IF(G72="V",1-SUM(H$8:H71)," ")))))</f>
        <v xml:space="preserve"> </v>
      </c>
      <c r="I72" s="68" t="str">
        <f t="shared" ref="I72:I103" si="27">IF(C72=84,"A",IF(C72=75,"B",IF(C72=65,"C",IF(C72=56,"D",IF(C72=0,"E","")))))</f>
        <v/>
      </c>
      <c r="J72" s="43" t="str">
        <f>IF(I72="A",$K72,IF(I72="B",$K72-SUM(J$8:J71),IF(I72="C",$K72-SUM(J$8:J71),IF(I72="D",$K72-SUM(J$8:J71),IF(I72="E",1-SUM(J$8:J71)," ")))))</f>
        <v xml:space="preserve"> </v>
      </c>
      <c r="K72" s="1">
        <f>IF(C$4=0,0,(SUM(D$8:D72)/C$4))</f>
        <v>0</v>
      </c>
      <c r="L72" s="9" t="str">
        <f t="shared" ref="L72:L135" si="28">IF(U72=2,"Plus",IF(W72=2,"Basis",IF(X72=2,"Breedte"," ")))</f>
        <v xml:space="preserve"> </v>
      </c>
      <c r="M72" s="2" t="str">
        <f>IF(U72=2,K72,IF(W72=2,K72-SUM(M$8:M71),IF(X72=2,K72-SUM(M$8:M71),IF(X71=2,1-SUM(M$8:M71)," "))))</f>
        <v xml:space="preserve"> </v>
      </c>
      <c r="N72" s="1" t="str">
        <f t="shared" ref="N72:N135" si="29">IF(OR(O72="Plus",O72="Basis",O72="Breedte"),K72," ")</f>
        <v xml:space="preserve"> </v>
      </c>
      <c r="P72" s="3" t="str">
        <f>IF(O72="Plus",$K72,IF(O72="Basis",$K72-SUM(P$8:P71),IF(O72="Breedte",$K72-SUM(P$8:P71),IF(O71="Breedte",1-SUM(P$8:P71)," "))))</f>
        <v xml:space="preserve"> </v>
      </c>
      <c r="Q72" s="57" t="str">
        <f t="shared" si="19"/>
        <v/>
      </c>
      <c r="R72" s="180">
        <f t="shared" si="20"/>
        <v>167</v>
      </c>
      <c r="S72" s="12">
        <f t="shared" ref="S72:S135" si="30">C72</f>
        <v>51</v>
      </c>
      <c r="T72" s="18">
        <f t="shared" ref="T72:T135" si="31">K72</f>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ref="Y72:Y135" si="32">IF(D72=0,1,ABS(K72-0.2))</f>
        <v>1</v>
      </c>
      <c r="Z72" s="12">
        <f t="shared" ref="Z72:Z135" si="33">IF(D72=0,1,ABS(K72-0.5))</f>
        <v>1</v>
      </c>
      <c r="AA72" s="12">
        <f t="shared" ref="AA72:AA135" si="34">IF(D72=0,1,ABS(K72-0.8))</f>
        <v>1</v>
      </c>
      <c r="AB72" s="12">
        <f t="shared" ref="AB72:AB135" si="35">IF(D72=0,1,ABS(K72-1))</f>
        <v>1</v>
      </c>
      <c r="AD72" s="12">
        <f t="shared" ref="AD72:AD135" si="36">S72</f>
        <v>51</v>
      </c>
      <c r="AE72" s="18">
        <f t="shared" ref="AE72:AE135" si="37">K72</f>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ref="AJ72:AJ135" si="38">IF(AE72=0,1,ABS(AH72-0.25))</f>
        <v>1</v>
      </c>
      <c r="AK72" s="12">
        <f t="shared" ref="AK72:AK135" si="39">IF(T72=0,1,ABS(W72-0.5))</f>
        <v>1</v>
      </c>
      <c r="AL72" s="12">
        <f t="shared" ref="AL72:AL135" si="40">IF(T72=0,1,ABS(W72-0.75))</f>
        <v>1</v>
      </c>
      <c r="AM72" s="12">
        <f t="shared" ref="AM72:AM135" si="41">IF(T72=0,1,ABS(W72-0.9))</f>
        <v>1</v>
      </c>
    </row>
    <row r="73" spans="1:39" ht="12" customHeight="1" x14ac:dyDescent="0.25">
      <c r="A73" s="5">
        <f t="shared" si="25"/>
        <v>0</v>
      </c>
      <c r="B73" s="5">
        <f t="shared" si="26"/>
        <v>0</v>
      </c>
      <c r="C73" s="14">
        <f t="shared" ref="C73:C136" si="42">C72-1</f>
        <v>50</v>
      </c>
      <c r="F73" s="242">
        <f>VLOOKUP(C73,Blad1!$A:$G,7,0)</f>
        <v>166</v>
      </c>
      <c r="G73" s="67" t="str">
        <f t="shared" ref="G73:G136" si="43">IF(C73=91,"I",IF(C73=84,"II",IF(C73=77,"III",IF(C73=70,"IV",IF(C73=0,"V","")))))</f>
        <v/>
      </c>
      <c r="H73" s="4" t="str">
        <f>IF(G73="I",$K73,IF(G73="II",$K73-SUM(H$8:H72),IF(G73="III",$K73-SUM(H$8:H72),IF(G73="IV",$K73-SUM(H$8:H72),IF(G73="V",1-SUM(H$8:H72)," ")))))</f>
        <v xml:space="preserve"> </v>
      </c>
      <c r="I73" s="68" t="str">
        <f t="shared" si="27"/>
        <v/>
      </c>
      <c r="J73" s="43" t="str">
        <f>IF(I73="A",$K73,IF(I73="B",$K73-SUM(J$8:J72),IF(I73="C",$K73-SUM(J$8:J72),IF(I73="D",$K73-SUM(J$8:J72),IF(I73="E",1-SUM(J$8:J72)," ")))))</f>
        <v xml:space="preserve"> </v>
      </c>
      <c r="K73" s="1">
        <f>IF(C$4=0,0,(SUM(D$8:D73)/C$4))</f>
        <v>0</v>
      </c>
      <c r="L73" s="9" t="str">
        <f t="shared" si="28"/>
        <v xml:space="preserve"> </v>
      </c>
      <c r="M73" s="2" t="str">
        <f>IF(U73=2,K73,IF(W73=2,K73-SUM(M$8:M72),IF(X73=2,K73-SUM(M$8:M72),IF(X72=2,1-SUM(M$8:M72)," "))))</f>
        <v xml:space="preserve"> </v>
      </c>
      <c r="N73" s="1" t="str">
        <f t="shared" si="29"/>
        <v xml:space="preserve"> </v>
      </c>
      <c r="P73" s="3" t="str">
        <f>IF(O73="Plus",$K73,IF(O73="Basis",$K73-SUM(P$8:P72),IF(O73="Breedte",$K73-SUM(P$8:P72),IF(O72="Breedte",1-SUM(P$8:P72)," "))))</f>
        <v xml:space="preserve"> </v>
      </c>
      <c r="Q73" s="57" t="str">
        <f t="shared" ref="Q73:Q136" si="44">IF(L72="plus",IF(E73=0,"",CONCATENATE(E73,", ")),IF(L72="basis",IF(E73=0,"",CONCATENATE(E73,", ")),CONCATENATE(Q72,IF(E73=0,"",CONCATENATE(E73,", ")))))</f>
        <v/>
      </c>
      <c r="R73" s="180">
        <f t="shared" ref="R73:R136" si="45">F73</f>
        <v>166</v>
      </c>
      <c r="S73" s="12">
        <f t="shared" si="30"/>
        <v>50</v>
      </c>
      <c r="T73" s="18">
        <f t="shared" si="31"/>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si="32"/>
        <v>1</v>
      </c>
      <c r="Z73" s="12">
        <f t="shared" si="33"/>
        <v>1</v>
      </c>
      <c r="AA73" s="12">
        <f t="shared" si="34"/>
        <v>1</v>
      </c>
      <c r="AB73" s="12">
        <f t="shared" si="35"/>
        <v>1</v>
      </c>
      <c r="AD73" s="12">
        <f t="shared" si="36"/>
        <v>50</v>
      </c>
      <c r="AE73" s="18">
        <f t="shared" si="37"/>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si="38"/>
        <v>1</v>
      </c>
      <c r="AK73" s="12">
        <f t="shared" si="39"/>
        <v>1</v>
      </c>
      <c r="AL73" s="12">
        <f t="shared" si="40"/>
        <v>1</v>
      </c>
      <c r="AM73" s="12">
        <f t="shared" si="41"/>
        <v>1</v>
      </c>
    </row>
    <row r="74" spans="1:39" ht="12" customHeight="1" x14ac:dyDescent="0.25">
      <c r="A74" s="5">
        <f t="shared" si="25"/>
        <v>0</v>
      </c>
      <c r="B74" s="5">
        <f t="shared" si="26"/>
        <v>0</v>
      </c>
      <c r="C74" s="14">
        <f t="shared" si="42"/>
        <v>49</v>
      </c>
      <c r="F74" s="242">
        <f>VLOOKUP(C74,Blad1!$A:$G,7,0)</f>
        <v>165</v>
      </c>
      <c r="G74" s="67" t="str">
        <f t="shared" si="43"/>
        <v/>
      </c>
      <c r="H74" s="4" t="str">
        <f>IF(G74="I",$K74,IF(G74="II",$K74-SUM(H$8:H73),IF(G74="III",$K74-SUM(H$8:H73),IF(G74="IV",$K74-SUM(H$8:H73),IF(G74="V",1-SUM(H$8:H73)," ")))))</f>
        <v xml:space="preserve"> </v>
      </c>
      <c r="I74" s="68" t="str">
        <f t="shared" si="27"/>
        <v/>
      </c>
      <c r="J74" s="43" t="str">
        <f>IF(I74="A",$K74,IF(I74="B",$K74-SUM(J$8:J73),IF(I74="C",$K74-SUM(J$8:J73),IF(I74="D",$K74-SUM(J$8:J73),IF(I74="E",1-SUM(J$8:J73)," ")))))</f>
        <v xml:space="preserve"> </v>
      </c>
      <c r="K74" s="1">
        <f>IF(C$4=0,0,(SUM(D$8:D74)/C$4))</f>
        <v>0</v>
      </c>
      <c r="L74" s="9" t="str">
        <f t="shared" si="28"/>
        <v xml:space="preserve"> </v>
      </c>
      <c r="M74" s="2" t="str">
        <f>IF(U74=2,K74,IF(W74=2,K74-SUM(M$8:M73),IF(X74=2,K74-SUM(M$8:M73),IF(X73=2,1-SUM(M$8:M73)," "))))</f>
        <v xml:space="preserve"> </v>
      </c>
      <c r="N74" s="1" t="str">
        <f t="shared" si="29"/>
        <v xml:space="preserve"> </v>
      </c>
      <c r="P74" s="3" t="str">
        <f>IF(O74="Plus",$K74,IF(O74="Basis",$K74-SUM(P$8:P73),IF(O74="Breedte",$K74-SUM(P$8:P73),IF(O73="Breedte",1-SUM(P$8:P73)," "))))</f>
        <v xml:space="preserve"> </v>
      </c>
      <c r="Q74" s="57" t="str">
        <f t="shared" si="44"/>
        <v/>
      </c>
      <c r="R74" s="180">
        <f t="shared" si="45"/>
        <v>165</v>
      </c>
      <c r="S74" s="12">
        <f t="shared" si="30"/>
        <v>49</v>
      </c>
      <c r="T74" s="18">
        <f t="shared" si="31"/>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2"/>
        <v>1</v>
      </c>
      <c r="Z74" s="12">
        <f t="shared" si="33"/>
        <v>1</v>
      </c>
      <c r="AA74" s="12">
        <f t="shared" si="34"/>
        <v>1</v>
      </c>
      <c r="AB74" s="12">
        <f t="shared" si="35"/>
        <v>1</v>
      </c>
      <c r="AD74" s="12">
        <f t="shared" si="36"/>
        <v>49</v>
      </c>
      <c r="AE74" s="18">
        <f t="shared" si="37"/>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8"/>
        <v>1</v>
      </c>
      <c r="AK74" s="12">
        <f t="shared" si="39"/>
        <v>1</v>
      </c>
      <c r="AL74" s="12">
        <f t="shared" si="40"/>
        <v>1</v>
      </c>
      <c r="AM74" s="12">
        <f t="shared" si="41"/>
        <v>1</v>
      </c>
    </row>
    <row r="75" spans="1:39" ht="12" customHeight="1" x14ac:dyDescent="0.25">
      <c r="A75" s="5">
        <f t="shared" si="25"/>
        <v>0</v>
      </c>
      <c r="B75" s="5">
        <f t="shared" si="26"/>
        <v>0</v>
      </c>
      <c r="C75" s="14">
        <f t="shared" si="42"/>
        <v>48</v>
      </c>
      <c r="F75" s="242">
        <f>VLOOKUP(C75,Blad1!$A:$G,7,0)</f>
        <v>164</v>
      </c>
      <c r="G75" s="67" t="str">
        <f t="shared" si="43"/>
        <v/>
      </c>
      <c r="H75" s="4" t="str">
        <f>IF(G75="I",$K75,IF(G75="II",$K75-SUM(H$8:H74),IF(G75="III",$K75-SUM(H$8:H74),IF(G75="IV",$K75-SUM(H$8:H74),IF(G75="V",1-SUM(H$8:H74)," ")))))</f>
        <v xml:space="preserve"> </v>
      </c>
      <c r="I75" s="68" t="str">
        <f t="shared" si="27"/>
        <v/>
      </c>
      <c r="J75" s="43" t="str">
        <f>IF(I75="A",$K75,IF(I75="B",$K75-SUM(J$8:J74),IF(I75="C",$K75-SUM(J$8:J74),IF(I75="D",$K75-SUM(J$8:J74),IF(I75="E",1-SUM(J$8:J74)," ")))))</f>
        <v xml:space="preserve"> </v>
      </c>
      <c r="K75" s="1">
        <f>IF(C$4=0,0,(SUM(D$8:D75)/C$4))</f>
        <v>0</v>
      </c>
      <c r="L75" s="9" t="str">
        <f t="shared" si="28"/>
        <v xml:space="preserve"> </v>
      </c>
      <c r="M75" s="2" t="str">
        <f>IF(U75=2,K75,IF(W75=2,K75-SUM(M$8:M74),IF(X75=2,K75-SUM(M$8:M74),IF(X74=2,1-SUM(M$8:M74)," "))))</f>
        <v xml:space="preserve"> </v>
      </c>
      <c r="N75" s="1" t="str">
        <f t="shared" si="29"/>
        <v xml:space="preserve"> </v>
      </c>
      <c r="P75" s="3" t="str">
        <f>IF(O75="Plus",$K75,IF(O75="Basis",$K75-SUM(P$8:P74),IF(O75="Breedte",$K75-SUM(P$8:P74),IF(O74="Breedte",1-SUM(P$8:P74)," "))))</f>
        <v xml:space="preserve"> </v>
      </c>
      <c r="Q75" s="57" t="str">
        <f t="shared" si="44"/>
        <v/>
      </c>
      <c r="R75" s="180">
        <f t="shared" si="45"/>
        <v>164</v>
      </c>
      <c r="S75" s="12">
        <f t="shared" si="30"/>
        <v>48</v>
      </c>
      <c r="T75" s="18">
        <f t="shared" si="31"/>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2"/>
        <v>1</v>
      </c>
      <c r="Z75" s="12">
        <f t="shared" si="33"/>
        <v>1</v>
      </c>
      <c r="AA75" s="12">
        <f t="shared" si="34"/>
        <v>1</v>
      </c>
      <c r="AB75" s="12">
        <f t="shared" si="35"/>
        <v>1</v>
      </c>
      <c r="AD75" s="12">
        <f t="shared" si="36"/>
        <v>48</v>
      </c>
      <c r="AE75" s="18">
        <f t="shared" si="37"/>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8"/>
        <v>1</v>
      </c>
      <c r="AK75" s="12">
        <f t="shared" si="39"/>
        <v>1</v>
      </c>
      <c r="AL75" s="12">
        <f t="shared" si="40"/>
        <v>1</v>
      </c>
      <c r="AM75" s="12">
        <f t="shared" si="41"/>
        <v>1</v>
      </c>
    </row>
    <row r="76" spans="1:39" ht="12" customHeight="1" x14ac:dyDescent="0.25">
      <c r="A76" s="5">
        <f t="shared" si="25"/>
        <v>0</v>
      </c>
      <c r="B76" s="5">
        <f t="shared" si="26"/>
        <v>0</v>
      </c>
      <c r="C76" s="14">
        <f t="shared" si="42"/>
        <v>47</v>
      </c>
      <c r="F76" s="242">
        <f>VLOOKUP(C76,Blad1!$A:$G,7,0)</f>
        <v>163</v>
      </c>
      <c r="G76" s="67" t="str">
        <f t="shared" si="43"/>
        <v/>
      </c>
      <c r="H76" s="4" t="str">
        <f>IF(G76="I",$K76,IF(G76="II",$K76-SUM(H$8:H75),IF(G76="III",$K76-SUM(H$8:H75),IF(G76="IV",$K76-SUM(H$8:H75),IF(G76="V",1-SUM(H$8:H75)," ")))))</f>
        <v xml:space="preserve"> </v>
      </c>
      <c r="I76" s="68" t="str">
        <f t="shared" si="27"/>
        <v/>
      </c>
      <c r="J76" s="43" t="str">
        <f>IF(I76="A",$K76,IF(I76="B",$K76-SUM(J$8:J75),IF(I76="C",$K76-SUM(J$8:J75),IF(I76="D",$K76-SUM(J$8:J75),IF(I76="E",1-SUM(J$8:J75)," ")))))</f>
        <v xml:space="preserve"> </v>
      </c>
      <c r="K76" s="1">
        <f>IF(C$4=0,0,(SUM(D$8:D76)/C$4))</f>
        <v>0</v>
      </c>
      <c r="L76" s="9" t="str">
        <f t="shared" si="28"/>
        <v xml:space="preserve"> </v>
      </c>
      <c r="M76" s="2" t="str">
        <f>IF(U76=2,K76,IF(W76=2,K76-SUM(M$8:M75),IF(X76=2,K76-SUM(M$8:M75),IF(X75=2,1-SUM(M$8:M75)," "))))</f>
        <v xml:space="preserve"> </v>
      </c>
      <c r="N76" s="1" t="str">
        <f t="shared" si="29"/>
        <v xml:space="preserve"> </v>
      </c>
      <c r="P76" s="3" t="str">
        <f>IF(O76="Plus",$K76,IF(O76="Basis",$K76-SUM(P$8:P75),IF(O76="Breedte",$K76-SUM(P$8:P75),IF(O75="Breedte",1-SUM(P$8:P75)," "))))</f>
        <v xml:space="preserve"> </v>
      </c>
      <c r="Q76" s="57" t="str">
        <f t="shared" si="44"/>
        <v/>
      </c>
      <c r="R76" s="180">
        <f t="shared" si="45"/>
        <v>163</v>
      </c>
      <c r="S76" s="12">
        <f t="shared" si="30"/>
        <v>47</v>
      </c>
      <c r="T76" s="18">
        <f t="shared" si="31"/>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2"/>
        <v>1</v>
      </c>
      <c r="Z76" s="12">
        <f t="shared" si="33"/>
        <v>1</v>
      </c>
      <c r="AA76" s="12">
        <f t="shared" si="34"/>
        <v>1</v>
      </c>
      <c r="AB76" s="12">
        <f t="shared" si="35"/>
        <v>1</v>
      </c>
      <c r="AD76" s="12">
        <f t="shared" si="36"/>
        <v>47</v>
      </c>
      <c r="AE76" s="18">
        <f t="shared" si="37"/>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8"/>
        <v>1</v>
      </c>
      <c r="AK76" s="12">
        <f t="shared" si="39"/>
        <v>1</v>
      </c>
      <c r="AL76" s="12">
        <f t="shared" si="40"/>
        <v>1</v>
      </c>
      <c r="AM76" s="12">
        <f t="shared" si="41"/>
        <v>1</v>
      </c>
    </row>
    <row r="77" spans="1:39" ht="12" customHeight="1" x14ac:dyDescent="0.25">
      <c r="A77" s="5">
        <f t="shared" si="25"/>
        <v>0</v>
      </c>
      <c r="B77" s="5">
        <f t="shared" si="26"/>
        <v>0</v>
      </c>
      <c r="C77" s="14">
        <f t="shared" si="42"/>
        <v>46</v>
      </c>
      <c r="F77" s="242">
        <f>VLOOKUP(C77,Blad1!$A:$G,7,0)</f>
        <v>162</v>
      </c>
      <c r="G77" s="67" t="str">
        <f t="shared" si="43"/>
        <v/>
      </c>
      <c r="H77" s="4" t="str">
        <f>IF(G77="I",$K77,IF(G77="II",$K77-SUM(H$8:H76),IF(G77="III",$K77-SUM(H$8:H76),IF(G77="IV",$K77-SUM(H$8:H76),IF(G77="V",1-SUM(H$8:H76)," ")))))</f>
        <v xml:space="preserve"> </v>
      </c>
      <c r="I77" s="68" t="str">
        <f t="shared" si="27"/>
        <v/>
      </c>
      <c r="J77" s="43" t="str">
        <f>IF(I77="A",$K77,IF(I77="B",$K77-SUM(J$8:J76),IF(I77="C",$K77-SUM(J$8:J76),IF(I77="D",$K77-SUM(J$8:J76),IF(I77="E",1-SUM(J$8:J76)," ")))))</f>
        <v xml:space="preserve"> </v>
      </c>
      <c r="K77" s="1">
        <f>IF(C$4=0,0,(SUM(D$8:D77)/C$4))</f>
        <v>0</v>
      </c>
      <c r="L77" s="9" t="str">
        <f t="shared" si="28"/>
        <v xml:space="preserve"> </v>
      </c>
      <c r="M77" s="2" t="str">
        <f>IF(U77=2,K77,IF(W77=2,K77-SUM(M$8:M76),IF(X77=2,K77-SUM(M$8:M76),IF(X76=2,1-SUM(M$8:M76)," "))))</f>
        <v xml:space="preserve"> </v>
      </c>
      <c r="N77" s="1" t="str">
        <f t="shared" si="29"/>
        <v xml:space="preserve"> </v>
      </c>
      <c r="P77" s="3" t="str">
        <f>IF(O77="Plus",$K77,IF(O77="Basis",$K77-SUM(P$8:P76),IF(O77="Breedte",$K77-SUM(P$8:P76),IF(O76="Breedte",1-SUM(P$8:P76)," "))))</f>
        <v xml:space="preserve"> </v>
      </c>
      <c r="Q77" s="57" t="str">
        <f t="shared" si="44"/>
        <v/>
      </c>
      <c r="R77" s="180">
        <f t="shared" si="45"/>
        <v>162</v>
      </c>
      <c r="S77" s="12">
        <f t="shared" si="30"/>
        <v>46</v>
      </c>
      <c r="T77" s="18">
        <f t="shared" si="31"/>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2"/>
        <v>1</v>
      </c>
      <c r="Z77" s="12">
        <f t="shared" si="33"/>
        <v>1</v>
      </c>
      <c r="AA77" s="12">
        <f t="shared" si="34"/>
        <v>1</v>
      </c>
      <c r="AB77" s="12">
        <f t="shared" si="35"/>
        <v>1</v>
      </c>
      <c r="AD77" s="12">
        <f t="shared" si="36"/>
        <v>46</v>
      </c>
      <c r="AE77" s="18">
        <f t="shared" si="37"/>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8"/>
        <v>1</v>
      </c>
      <c r="AK77" s="12">
        <f t="shared" si="39"/>
        <v>1</v>
      </c>
      <c r="AL77" s="12">
        <f t="shared" si="40"/>
        <v>1</v>
      </c>
      <c r="AM77" s="12">
        <f t="shared" si="41"/>
        <v>1</v>
      </c>
    </row>
    <row r="78" spans="1:39" ht="12" customHeight="1" x14ac:dyDescent="0.25">
      <c r="A78" s="5">
        <f t="shared" si="25"/>
        <v>0</v>
      </c>
      <c r="B78" s="5">
        <f t="shared" si="26"/>
        <v>0</v>
      </c>
      <c r="C78" s="14">
        <f t="shared" si="42"/>
        <v>45</v>
      </c>
      <c r="F78" s="242">
        <f>VLOOKUP(C78,Blad1!$A:$G,7,0)</f>
        <v>161</v>
      </c>
      <c r="G78" s="67" t="str">
        <f t="shared" si="43"/>
        <v/>
      </c>
      <c r="H78" s="4" t="str">
        <f>IF(G78="I",$K78,IF(G78="II",$K78-SUM(H$8:H77),IF(G78="III",$K78-SUM(H$8:H77),IF(G78="IV",$K78-SUM(H$8:H77),IF(G78="V",1-SUM(H$8:H77)," ")))))</f>
        <v xml:space="preserve"> </v>
      </c>
      <c r="I78" s="68" t="str">
        <f t="shared" si="27"/>
        <v/>
      </c>
      <c r="J78" s="43" t="str">
        <f>IF(I78="A",$K78,IF(I78="B",$K78-SUM(J$8:J77),IF(I78="C",$K78-SUM(J$8:J77),IF(I78="D",$K78-SUM(J$8:J77),IF(I78="E",1-SUM(J$8:J77)," ")))))</f>
        <v xml:space="preserve"> </v>
      </c>
      <c r="K78" s="1">
        <f>IF(C$4=0,0,(SUM(D$8:D78)/C$4))</f>
        <v>0</v>
      </c>
      <c r="L78" s="9" t="str">
        <f t="shared" si="28"/>
        <v xml:space="preserve"> </v>
      </c>
      <c r="M78" s="2" t="str">
        <f>IF(U78=2,K78,IF(W78=2,K78-SUM(M$8:M77),IF(X78=2,K78-SUM(M$8:M77),IF(X77=2,1-SUM(M$8:M77)," "))))</f>
        <v xml:space="preserve"> </v>
      </c>
      <c r="N78" s="1" t="str">
        <f t="shared" si="29"/>
        <v xml:space="preserve"> </v>
      </c>
      <c r="P78" s="3" t="str">
        <f>IF(O78="Plus",$K78,IF(O78="Basis",$K78-SUM(P$8:P77),IF(O78="Breedte",$K78-SUM(P$8:P77),IF(O77="Breedte",1-SUM(P$8:P77)," "))))</f>
        <v xml:space="preserve"> </v>
      </c>
      <c r="Q78" s="57" t="str">
        <f t="shared" si="44"/>
        <v/>
      </c>
      <c r="R78" s="180">
        <f t="shared" si="45"/>
        <v>161</v>
      </c>
      <c r="S78" s="12">
        <f t="shared" si="30"/>
        <v>45</v>
      </c>
      <c r="T78" s="18">
        <f t="shared" si="31"/>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2"/>
        <v>1</v>
      </c>
      <c r="Z78" s="12">
        <f t="shared" si="33"/>
        <v>1</v>
      </c>
      <c r="AA78" s="12">
        <f t="shared" si="34"/>
        <v>1</v>
      </c>
      <c r="AB78" s="12">
        <f t="shared" si="35"/>
        <v>1</v>
      </c>
      <c r="AD78" s="12">
        <f t="shared" si="36"/>
        <v>45</v>
      </c>
      <c r="AE78" s="18">
        <f t="shared" si="37"/>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8"/>
        <v>1</v>
      </c>
      <c r="AK78" s="12">
        <f t="shared" si="39"/>
        <v>1</v>
      </c>
      <c r="AL78" s="12">
        <f t="shared" si="40"/>
        <v>1</v>
      </c>
      <c r="AM78" s="12">
        <f t="shared" si="41"/>
        <v>1</v>
      </c>
    </row>
    <row r="79" spans="1:39" ht="12" customHeight="1" x14ac:dyDescent="0.25">
      <c r="A79" s="5">
        <f t="shared" si="25"/>
        <v>0</v>
      </c>
      <c r="B79" s="5">
        <f t="shared" si="26"/>
        <v>0</v>
      </c>
      <c r="C79" s="14">
        <f t="shared" si="42"/>
        <v>44</v>
      </c>
      <c r="F79" s="242">
        <f>VLOOKUP(C79,Blad1!$A:$G,7,0)</f>
        <v>160</v>
      </c>
      <c r="G79" s="67" t="str">
        <f t="shared" si="43"/>
        <v/>
      </c>
      <c r="H79" s="4" t="str">
        <f>IF(G79="I",$K79,IF(G79="II",$K79-SUM(H$8:H78),IF(G79="III",$K79-SUM(H$8:H78),IF(G79="IV",$K79-SUM(H$8:H78),IF(G79="V",1-SUM(H$8:H78)," ")))))</f>
        <v xml:space="preserve"> </v>
      </c>
      <c r="I79" s="68" t="str">
        <f t="shared" si="27"/>
        <v/>
      </c>
      <c r="J79" s="43" t="str">
        <f>IF(I79="A",$K79,IF(I79="B",$K79-SUM(J$8:J78),IF(I79="C",$K79-SUM(J$8:J78),IF(I79="D",$K79-SUM(J$8:J78),IF(I79="E",1-SUM(J$8:J78)," ")))))</f>
        <v xml:space="preserve"> </v>
      </c>
      <c r="K79" s="1">
        <f>IF(C$4=0,0,(SUM(D$8:D79)/C$4))</f>
        <v>0</v>
      </c>
      <c r="L79" s="9" t="str">
        <f t="shared" si="28"/>
        <v xml:space="preserve"> </v>
      </c>
      <c r="M79" s="2" t="str">
        <f>IF(U79=2,K79,IF(W79=2,K79-SUM(M$8:M78),IF(X79=2,K79-SUM(M$8:M78),IF(X78=2,1-SUM(M$8:M78)," "))))</f>
        <v xml:space="preserve"> </v>
      </c>
      <c r="N79" s="1" t="str">
        <f t="shared" si="29"/>
        <v xml:space="preserve"> </v>
      </c>
      <c r="P79" s="3" t="str">
        <f>IF(O79="Plus",$K79,IF(O79="Basis",$K79-SUM(P$8:P78),IF(O79="Breedte",$K79-SUM(P$8:P78),IF(O78="Breedte",1-SUM(P$8:P78)," "))))</f>
        <v xml:space="preserve"> </v>
      </c>
      <c r="Q79" s="57" t="str">
        <f t="shared" si="44"/>
        <v/>
      </c>
      <c r="R79" s="180">
        <f t="shared" si="45"/>
        <v>160</v>
      </c>
      <c r="S79" s="12">
        <f t="shared" si="30"/>
        <v>44</v>
      </c>
      <c r="T79" s="18">
        <f t="shared" si="31"/>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2"/>
        <v>1</v>
      </c>
      <c r="Z79" s="12">
        <f t="shared" si="33"/>
        <v>1</v>
      </c>
      <c r="AA79" s="12">
        <f t="shared" si="34"/>
        <v>1</v>
      </c>
      <c r="AB79" s="12">
        <f t="shared" si="35"/>
        <v>1</v>
      </c>
      <c r="AD79" s="12">
        <f t="shared" si="36"/>
        <v>44</v>
      </c>
      <c r="AE79" s="18">
        <f t="shared" si="37"/>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8"/>
        <v>1</v>
      </c>
      <c r="AK79" s="12">
        <f t="shared" si="39"/>
        <v>1</v>
      </c>
      <c r="AL79" s="12">
        <f t="shared" si="40"/>
        <v>1</v>
      </c>
      <c r="AM79" s="12">
        <f t="shared" si="41"/>
        <v>1</v>
      </c>
    </row>
    <row r="80" spans="1:39" ht="12" customHeight="1" x14ac:dyDescent="0.25">
      <c r="A80" s="5">
        <f t="shared" si="25"/>
        <v>0</v>
      </c>
      <c r="B80" s="5">
        <f t="shared" si="26"/>
        <v>0</v>
      </c>
      <c r="C80" s="14">
        <f t="shared" si="42"/>
        <v>43</v>
      </c>
      <c r="F80" s="242">
        <f>VLOOKUP(C80,Blad1!$A:$G,7,0)</f>
        <v>159</v>
      </c>
      <c r="G80" s="67" t="str">
        <f t="shared" si="43"/>
        <v/>
      </c>
      <c r="H80" s="4" t="str">
        <f>IF(G80="I",$K80,IF(G80="II",$K80-SUM(H$8:H79),IF(G80="III",$K80-SUM(H$8:H79),IF(G80="IV",$K80-SUM(H$8:H79),IF(G80="V",1-SUM(H$8:H79)," ")))))</f>
        <v xml:space="preserve"> </v>
      </c>
      <c r="I80" s="68" t="str">
        <f t="shared" si="27"/>
        <v/>
      </c>
      <c r="J80" s="43" t="str">
        <f>IF(I80="A",$K80,IF(I80="B",$K80-SUM(J$8:J79),IF(I80="C",$K80-SUM(J$8:J79),IF(I80="D",$K80-SUM(J$8:J79),IF(I80="E",1-SUM(J$8:J79)," ")))))</f>
        <v xml:space="preserve"> </v>
      </c>
      <c r="K80" s="1">
        <f>IF(C$4=0,0,(SUM(D$8:D80)/C$4))</f>
        <v>0</v>
      </c>
      <c r="L80" s="9" t="str">
        <f t="shared" si="28"/>
        <v xml:space="preserve"> </v>
      </c>
      <c r="M80" s="2" t="str">
        <f>IF(U80=2,K80,IF(W80=2,K80-SUM(M$8:M79),IF(X80=2,K80-SUM(M$8:M79),IF(X79=2,1-SUM(M$8:M79)," "))))</f>
        <v xml:space="preserve"> </v>
      </c>
      <c r="N80" s="1" t="str">
        <f t="shared" si="29"/>
        <v xml:space="preserve"> </v>
      </c>
      <c r="P80" s="3" t="str">
        <f>IF(O80="Plus",$K80,IF(O80="Basis",$K80-SUM(P$8:P79),IF(O80="Breedte",$K80-SUM(P$8:P79),IF(O79="Breedte",1-SUM(P$8:P79)," "))))</f>
        <v xml:space="preserve"> </v>
      </c>
      <c r="Q80" s="57" t="str">
        <f t="shared" si="44"/>
        <v/>
      </c>
      <c r="R80" s="180">
        <f t="shared" si="45"/>
        <v>159</v>
      </c>
      <c r="S80" s="12">
        <f t="shared" si="30"/>
        <v>43</v>
      </c>
      <c r="T80" s="18">
        <f t="shared" si="31"/>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2"/>
        <v>1</v>
      </c>
      <c r="Z80" s="12">
        <f t="shared" si="33"/>
        <v>1</v>
      </c>
      <c r="AA80" s="12">
        <f t="shared" si="34"/>
        <v>1</v>
      </c>
      <c r="AB80" s="12">
        <f t="shared" si="35"/>
        <v>1</v>
      </c>
      <c r="AD80" s="12">
        <f t="shared" si="36"/>
        <v>43</v>
      </c>
      <c r="AE80" s="18">
        <f t="shared" si="37"/>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8"/>
        <v>1</v>
      </c>
      <c r="AK80" s="12">
        <f t="shared" si="39"/>
        <v>1</v>
      </c>
      <c r="AL80" s="12">
        <f t="shared" si="40"/>
        <v>1</v>
      </c>
      <c r="AM80" s="12">
        <f t="shared" si="41"/>
        <v>1</v>
      </c>
    </row>
    <row r="81" spans="1:39" ht="12" customHeight="1" x14ac:dyDescent="0.25">
      <c r="A81" s="5">
        <f t="shared" si="25"/>
        <v>0</v>
      </c>
      <c r="B81" s="5">
        <f t="shared" si="26"/>
        <v>0</v>
      </c>
      <c r="C81" s="14">
        <f t="shared" si="42"/>
        <v>42</v>
      </c>
      <c r="F81" s="242">
        <f>VLOOKUP(C81,Blad1!$A:$G,7,0)</f>
        <v>158</v>
      </c>
      <c r="G81" s="67" t="str">
        <f t="shared" si="43"/>
        <v/>
      </c>
      <c r="H81" s="4" t="str">
        <f>IF(G81="I",$K81,IF(G81="II",$K81-SUM(H$8:H80),IF(G81="III",$K81-SUM(H$8:H80),IF(G81="IV",$K81-SUM(H$8:H80),IF(G81="V",1-SUM(H$8:H80)," ")))))</f>
        <v xml:space="preserve"> </v>
      </c>
      <c r="I81" s="68" t="str">
        <f t="shared" si="27"/>
        <v/>
      </c>
      <c r="J81" s="43" t="str">
        <f>IF(I81="A",$K81,IF(I81="B",$K81-SUM(J$8:J80),IF(I81="C",$K81-SUM(J$8:J80),IF(I81="D",$K81-SUM(J$8:J80),IF(I81="E",1-SUM(J$8:J80)," ")))))</f>
        <v xml:space="preserve"> </v>
      </c>
      <c r="K81" s="1">
        <f>IF(C$4=0,0,(SUM(D$8:D81)/C$4))</f>
        <v>0</v>
      </c>
      <c r="L81" s="9" t="str">
        <f t="shared" si="28"/>
        <v xml:space="preserve"> </v>
      </c>
      <c r="M81" s="2" t="str">
        <f>IF(U81=2,K81,IF(W81=2,K81-SUM(M$8:M80),IF(X81=2,K81-SUM(M$8:M80),IF(X80=2,1-SUM(M$8:M80)," "))))</f>
        <v xml:space="preserve"> </v>
      </c>
      <c r="N81" s="1" t="str">
        <f t="shared" si="29"/>
        <v xml:space="preserve"> </v>
      </c>
      <c r="P81" s="3" t="str">
        <f>IF(O81="Plus",$K81,IF(O81="Basis",$K81-SUM(P$8:P80),IF(O81="Breedte",$K81-SUM(P$8:P80),IF(O80="Breedte",1-SUM(P$8:P80)," "))))</f>
        <v xml:space="preserve"> </v>
      </c>
      <c r="Q81" s="57" t="str">
        <f t="shared" si="44"/>
        <v/>
      </c>
      <c r="R81" s="180">
        <f t="shared" si="45"/>
        <v>158</v>
      </c>
      <c r="S81" s="12">
        <f t="shared" si="30"/>
        <v>42</v>
      </c>
      <c r="T81" s="18">
        <f t="shared" si="31"/>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2"/>
        <v>1</v>
      </c>
      <c r="Z81" s="12">
        <f t="shared" si="33"/>
        <v>1</v>
      </c>
      <c r="AA81" s="12">
        <f t="shared" si="34"/>
        <v>1</v>
      </c>
      <c r="AB81" s="12">
        <f t="shared" si="35"/>
        <v>1</v>
      </c>
      <c r="AD81" s="12">
        <f t="shared" si="36"/>
        <v>42</v>
      </c>
      <c r="AE81" s="18">
        <f t="shared" si="37"/>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8"/>
        <v>1</v>
      </c>
      <c r="AK81" s="12">
        <f t="shared" si="39"/>
        <v>1</v>
      </c>
      <c r="AL81" s="12">
        <f t="shared" si="40"/>
        <v>1</v>
      </c>
      <c r="AM81" s="12">
        <f t="shared" si="41"/>
        <v>1</v>
      </c>
    </row>
    <row r="82" spans="1:39" ht="12" customHeight="1" x14ac:dyDescent="0.25">
      <c r="A82" s="5">
        <f t="shared" si="25"/>
        <v>0</v>
      </c>
      <c r="B82" s="5">
        <f t="shared" si="26"/>
        <v>0</v>
      </c>
      <c r="C82" s="14">
        <f t="shared" si="42"/>
        <v>41</v>
      </c>
      <c r="F82" s="242">
        <f>VLOOKUP(C82,Blad1!$A:$G,7,0)</f>
        <v>157</v>
      </c>
      <c r="G82" s="67" t="str">
        <f t="shared" si="43"/>
        <v/>
      </c>
      <c r="H82" s="4" t="str">
        <f>IF(G82="I",$K82,IF(G82="II",$K82-SUM(H$8:H81),IF(G82="III",$K82-SUM(H$8:H81),IF(G82="IV",$K82-SUM(H$8:H81),IF(G82="V",1-SUM(H$8:H81)," ")))))</f>
        <v xml:space="preserve"> </v>
      </c>
      <c r="I82" s="68" t="str">
        <f t="shared" si="27"/>
        <v/>
      </c>
      <c r="J82" s="43" t="str">
        <f>IF(I82="A",$K82,IF(I82="B",$K82-SUM(J$8:J81),IF(I82="C",$K82-SUM(J$8:J81),IF(I82="D",$K82-SUM(J$8:J81),IF(I82="E",1-SUM(J$8:J81)," ")))))</f>
        <v xml:space="preserve"> </v>
      </c>
      <c r="K82" s="1">
        <f>IF(C$4=0,0,(SUM(D$8:D82)/C$4))</f>
        <v>0</v>
      </c>
      <c r="L82" s="9" t="str">
        <f t="shared" si="28"/>
        <v xml:space="preserve"> </v>
      </c>
      <c r="M82" s="2" t="str">
        <f>IF(U82=2,K82,IF(W82=2,K82-SUM(M$8:M81),IF(X82=2,K82-SUM(M$8:M81),IF(X81=2,1-SUM(M$8:M81)," "))))</f>
        <v xml:space="preserve"> </v>
      </c>
      <c r="N82" s="1" t="str">
        <f t="shared" si="29"/>
        <v xml:space="preserve"> </v>
      </c>
      <c r="P82" s="3" t="str">
        <f>IF(O82="Plus",$K82,IF(O82="Basis",$K82-SUM(P$8:P81),IF(O82="Breedte",$K82-SUM(P$8:P81),IF(O81="Breedte",1-SUM(P$8:P81)," "))))</f>
        <v xml:space="preserve"> </v>
      </c>
      <c r="Q82" s="57" t="str">
        <f t="shared" si="44"/>
        <v/>
      </c>
      <c r="R82" s="180">
        <f t="shared" si="45"/>
        <v>157</v>
      </c>
      <c r="S82" s="12">
        <f t="shared" si="30"/>
        <v>41</v>
      </c>
      <c r="T82" s="18">
        <f t="shared" si="31"/>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2"/>
        <v>1</v>
      </c>
      <c r="Z82" s="12">
        <f t="shared" si="33"/>
        <v>1</v>
      </c>
      <c r="AA82" s="12">
        <f t="shared" si="34"/>
        <v>1</v>
      </c>
      <c r="AB82" s="12">
        <f t="shared" si="35"/>
        <v>1</v>
      </c>
      <c r="AD82" s="12">
        <f t="shared" si="36"/>
        <v>41</v>
      </c>
      <c r="AE82" s="18">
        <f t="shared" si="37"/>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8"/>
        <v>1</v>
      </c>
      <c r="AK82" s="12">
        <f t="shared" si="39"/>
        <v>1</v>
      </c>
      <c r="AL82" s="12">
        <f t="shared" si="40"/>
        <v>1</v>
      </c>
      <c r="AM82" s="12">
        <f t="shared" si="41"/>
        <v>1</v>
      </c>
    </row>
    <row r="83" spans="1:39" ht="12" customHeight="1" x14ac:dyDescent="0.25">
      <c r="A83" s="5">
        <f t="shared" si="25"/>
        <v>0</v>
      </c>
      <c r="B83" s="5">
        <f t="shared" si="26"/>
        <v>0</v>
      </c>
      <c r="C83" s="14">
        <f t="shared" si="42"/>
        <v>40</v>
      </c>
      <c r="F83" s="242">
        <f>VLOOKUP(C83,Blad1!$A:$G,7,0)</f>
        <v>156</v>
      </c>
      <c r="G83" s="67" t="str">
        <f t="shared" si="43"/>
        <v/>
      </c>
      <c r="H83" s="4" t="str">
        <f>IF(G83="I",$K83,IF(G83="II",$K83-SUM(H$8:H82),IF(G83="III",$K83-SUM(H$8:H82),IF(G83="IV",$K83-SUM(H$8:H82),IF(G83="V",1-SUM(H$8:H82)," ")))))</f>
        <v xml:space="preserve"> </v>
      </c>
      <c r="I83" s="68" t="str">
        <f t="shared" si="27"/>
        <v/>
      </c>
      <c r="J83" s="43" t="str">
        <f>IF(I83="A",$K83,IF(I83="B",$K83-SUM(J$8:J82),IF(I83="C",$K83-SUM(J$8:J82),IF(I83="D",$K83-SUM(J$8:J82),IF(I83="E",1-SUM(J$8:J82)," ")))))</f>
        <v xml:space="preserve"> </v>
      </c>
      <c r="K83" s="1">
        <f>IF(C$4=0,0,(SUM(D$8:D83)/C$4))</f>
        <v>0</v>
      </c>
      <c r="L83" s="9" t="str">
        <f t="shared" si="28"/>
        <v xml:space="preserve"> </v>
      </c>
      <c r="M83" s="2" t="str">
        <f>IF(U83=2,K83,IF(W83=2,K83-SUM(M$8:M82),IF(X83=2,K83-SUM(M$8:M82),IF(X82=2,1-SUM(M$8:M82)," "))))</f>
        <v xml:space="preserve"> </v>
      </c>
      <c r="N83" s="1" t="str">
        <f t="shared" si="29"/>
        <v xml:space="preserve"> </v>
      </c>
      <c r="P83" s="3" t="str">
        <f>IF(O83="Plus",$K83,IF(O83="Basis",$K83-SUM(P$8:P82),IF(O83="Breedte",$K83-SUM(P$8:P82),IF(O82="Breedte",1-SUM(P$8:P82)," "))))</f>
        <v xml:space="preserve"> </v>
      </c>
      <c r="Q83" s="57" t="str">
        <f t="shared" si="44"/>
        <v/>
      </c>
      <c r="R83" s="180">
        <f t="shared" si="45"/>
        <v>156</v>
      </c>
      <c r="S83" s="12">
        <f t="shared" si="30"/>
        <v>40</v>
      </c>
      <c r="T83" s="18">
        <f t="shared" si="31"/>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2"/>
        <v>1</v>
      </c>
      <c r="Z83" s="12">
        <f t="shared" si="33"/>
        <v>1</v>
      </c>
      <c r="AA83" s="12">
        <f t="shared" si="34"/>
        <v>1</v>
      </c>
      <c r="AB83" s="12">
        <f t="shared" si="35"/>
        <v>1</v>
      </c>
      <c r="AD83" s="12">
        <f t="shared" si="36"/>
        <v>40</v>
      </c>
      <c r="AE83" s="18">
        <f t="shared" si="37"/>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8"/>
        <v>1</v>
      </c>
      <c r="AK83" s="12">
        <f t="shared" si="39"/>
        <v>1</v>
      </c>
      <c r="AL83" s="12">
        <f t="shared" si="40"/>
        <v>1</v>
      </c>
      <c r="AM83" s="12">
        <f t="shared" si="41"/>
        <v>1</v>
      </c>
    </row>
    <row r="84" spans="1:39" ht="12" customHeight="1" x14ac:dyDescent="0.25">
      <c r="A84" s="5">
        <f t="shared" si="25"/>
        <v>0</v>
      </c>
      <c r="B84" s="5">
        <f t="shared" si="26"/>
        <v>0</v>
      </c>
      <c r="C84" s="14">
        <f t="shared" si="42"/>
        <v>39</v>
      </c>
      <c r="F84" s="242">
        <f>VLOOKUP(C84,Blad1!$A:$G,7,0)</f>
        <v>155</v>
      </c>
      <c r="G84" s="67" t="str">
        <f t="shared" si="43"/>
        <v/>
      </c>
      <c r="H84" s="4" t="str">
        <f>IF(G84="I",$K84,IF(G84="II",$K84-SUM(H$8:H83),IF(G84="III",$K84-SUM(H$8:H83),IF(G84="IV",$K84-SUM(H$8:H83),IF(G84="V",1-SUM(H$8:H83)," ")))))</f>
        <v xml:space="preserve"> </v>
      </c>
      <c r="I84" s="68" t="str">
        <f t="shared" si="27"/>
        <v/>
      </c>
      <c r="J84" s="43" t="str">
        <f>IF(I84="A",$K84,IF(I84="B",$K84-SUM(J$8:J83),IF(I84="C",$K84-SUM(J$8:J83),IF(I84="D",$K84-SUM(J$8:J83),IF(I84="E",1-SUM(J$8:J83)," ")))))</f>
        <v xml:space="preserve"> </v>
      </c>
      <c r="K84" s="1">
        <f>IF(C$4=0,0,(SUM(D$8:D84)/C$4))</f>
        <v>0</v>
      </c>
      <c r="L84" s="9" t="str">
        <f t="shared" si="28"/>
        <v xml:space="preserve"> </v>
      </c>
      <c r="M84" s="2" t="str">
        <f>IF(U84=2,K84,IF(W84=2,K84-SUM(M$8:M83),IF(X84=2,K84-SUM(M$8:M83),IF(X83=2,1-SUM(M$8:M83)," "))))</f>
        <v xml:space="preserve"> </v>
      </c>
      <c r="N84" s="1" t="str">
        <f t="shared" si="29"/>
        <v xml:space="preserve"> </v>
      </c>
      <c r="P84" s="3" t="str">
        <f>IF(O84="Plus",$K84,IF(O84="Basis",$K84-SUM(P$8:P83),IF(O84="Breedte",$K84-SUM(P$8:P83),IF(O83="Breedte",1-SUM(P$8:P83)," "))))</f>
        <v xml:space="preserve"> </v>
      </c>
      <c r="Q84" s="57" t="str">
        <f t="shared" si="44"/>
        <v/>
      </c>
      <c r="R84" s="180">
        <f t="shared" si="45"/>
        <v>155</v>
      </c>
      <c r="S84" s="12">
        <f t="shared" si="30"/>
        <v>39</v>
      </c>
      <c r="T84" s="18">
        <f t="shared" si="31"/>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2"/>
        <v>1</v>
      </c>
      <c r="Z84" s="12">
        <f t="shared" si="33"/>
        <v>1</v>
      </c>
      <c r="AA84" s="12">
        <f t="shared" si="34"/>
        <v>1</v>
      </c>
      <c r="AB84" s="12">
        <f t="shared" si="35"/>
        <v>1</v>
      </c>
      <c r="AD84" s="12">
        <f t="shared" si="36"/>
        <v>39</v>
      </c>
      <c r="AE84" s="18">
        <f t="shared" si="37"/>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8"/>
        <v>1</v>
      </c>
      <c r="AK84" s="12">
        <f t="shared" si="39"/>
        <v>1</v>
      </c>
      <c r="AL84" s="12">
        <f t="shared" si="40"/>
        <v>1</v>
      </c>
      <c r="AM84" s="12">
        <f t="shared" si="41"/>
        <v>1</v>
      </c>
    </row>
    <row r="85" spans="1:39" ht="12" customHeight="1" x14ac:dyDescent="0.25">
      <c r="A85" s="5">
        <f t="shared" si="25"/>
        <v>0</v>
      </c>
      <c r="B85" s="5">
        <f t="shared" si="26"/>
        <v>0</v>
      </c>
      <c r="C85" s="14">
        <f t="shared" si="42"/>
        <v>38</v>
      </c>
      <c r="F85" s="242">
        <f>VLOOKUP(C85,Blad1!$A:$G,7,0)</f>
        <v>154</v>
      </c>
      <c r="G85" s="67" t="str">
        <f t="shared" si="43"/>
        <v/>
      </c>
      <c r="H85" s="4" t="str">
        <f>IF(G85="I",$K85,IF(G85="II",$K85-SUM(H$8:H84),IF(G85="III",$K85-SUM(H$8:H84),IF(G85="IV",$K85-SUM(H$8:H84),IF(G85="V",1-SUM(H$8:H84)," ")))))</f>
        <v xml:space="preserve"> </v>
      </c>
      <c r="I85" s="68" t="str">
        <f t="shared" si="27"/>
        <v/>
      </c>
      <c r="J85" s="43" t="str">
        <f>IF(I85="A",$K85,IF(I85="B",$K85-SUM(J$8:J84),IF(I85="C",$K85-SUM(J$8:J84),IF(I85="D",$K85-SUM(J$8:J84),IF(I85="E",1-SUM(J$8:J84)," ")))))</f>
        <v xml:space="preserve"> </v>
      </c>
      <c r="K85" s="1">
        <f>IF(C$4=0,0,(SUM(D$8:D85)/C$4))</f>
        <v>0</v>
      </c>
      <c r="L85" s="9" t="str">
        <f t="shared" si="28"/>
        <v xml:space="preserve"> </v>
      </c>
      <c r="M85" s="2" t="str">
        <f>IF(U85=2,K85,IF(W85=2,K85-SUM(M$8:M84),IF(X85=2,K85-SUM(M$8:M84),IF(X84=2,1-SUM(M$8:M84)," "))))</f>
        <v xml:space="preserve"> </v>
      </c>
      <c r="N85" s="1" t="str">
        <f t="shared" si="29"/>
        <v xml:space="preserve"> </v>
      </c>
      <c r="P85" s="3" t="str">
        <f>IF(O85="Plus",$K85,IF(O85="Basis",$K85-SUM(P$8:P84),IF(O85="Breedte",$K85-SUM(P$8:P84),IF(O84="Breedte",1-SUM(P$8:P84)," "))))</f>
        <v xml:space="preserve"> </v>
      </c>
      <c r="Q85" s="57" t="str">
        <f t="shared" si="44"/>
        <v/>
      </c>
      <c r="R85" s="180">
        <f t="shared" si="45"/>
        <v>154</v>
      </c>
      <c r="S85" s="12">
        <f t="shared" si="30"/>
        <v>38</v>
      </c>
      <c r="T85" s="18">
        <f t="shared" si="31"/>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2"/>
        <v>1</v>
      </c>
      <c r="Z85" s="12">
        <f t="shared" si="33"/>
        <v>1</v>
      </c>
      <c r="AA85" s="12">
        <f t="shared" si="34"/>
        <v>1</v>
      </c>
      <c r="AB85" s="12">
        <f t="shared" si="35"/>
        <v>1</v>
      </c>
      <c r="AD85" s="12">
        <f t="shared" si="36"/>
        <v>38</v>
      </c>
      <c r="AE85" s="18">
        <f t="shared" si="37"/>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8"/>
        <v>1</v>
      </c>
      <c r="AK85" s="12">
        <f t="shared" si="39"/>
        <v>1</v>
      </c>
      <c r="AL85" s="12">
        <f t="shared" si="40"/>
        <v>1</v>
      </c>
      <c r="AM85" s="12">
        <f t="shared" si="41"/>
        <v>1</v>
      </c>
    </row>
    <row r="86" spans="1:39" ht="12" customHeight="1" x14ac:dyDescent="0.25">
      <c r="A86" s="5">
        <f t="shared" si="25"/>
        <v>0</v>
      </c>
      <c r="B86" s="5">
        <f t="shared" si="26"/>
        <v>0</v>
      </c>
      <c r="C86" s="14">
        <f t="shared" si="42"/>
        <v>37</v>
      </c>
      <c r="F86" s="242">
        <f>VLOOKUP(C86,Blad1!$A:$G,7,0)</f>
        <v>153</v>
      </c>
      <c r="G86" s="67" t="str">
        <f t="shared" si="43"/>
        <v/>
      </c>
      <c r="H86" s="4" t="str">
        <f>IF(G86="I",$K86,IF(G86="II",$K86-SUM(H$8:H85),IF(G86="III",$K86-SUM(H$8:H85),IF(G86="IV",$K86-SUM(H$8:H85),IF(G86="V",1-SUM(H$8:H85)," ")))))</f>
        <v xml:space="preserve"> </v>
      </c>
      <c r="I86" s="68" t="str">
        <f t="shared" si="27"/>
        <v/>
      </c>
      <c r="J86" s="43" t="str">
        <f>IF(I86="A",$K86,IF(I86="B",$K86-SUM(J$8:J85),IF(I86="C",$K86-SUM(J$8:J85),IF(I86="D",$K86-SUM(J$8:J85),IF(I86="E",1-SUM(J$8:J85)," ")))))</f>
        <v xml:space="preserve"> </v>
      </c>
      <c r="K86" s="1">
        <f>IF(C$4=0,0,(SUM(D$8:D86)/C$4))</f>
        <v>0</v>
      </c>
      <c r="L86" s="9" t="str">
        <f t="shared" si="28"/>
        <v xml:space="preserve"> </v>
      </c>
      <c r="M86" s="2" t="str">
        <f>IF(U86=2,K86,IF(W86=2,K86-SUM(M$8:M85),IF(X86=2,K86-SUM(M$8:M85),IF(X85=2,1-SUM(M$8:M85)," "))))</f>
        <v xml:space="preserve"> </v>
      </c>
      <c r="N86" s="1" t="str">
        <f t="shared" si="29"/>
        <v xml:space="preserve"> </v>
      </c>
      <c r="P86" s="3" t="str">
        <f>IF(O86="Plus",$K86,IF(O86="Basis",$K86-SUM(P$8:P85),IF(O86="Breedte",$K86-SUM(P$8:P85),IF(O85="Breedte",1-SUM(P$8:P85)," "))))</f>
        <v xml:space="preserve"> </v>
      </c>
      <c r="Q86" s="57" t="str">
        <f t="shared" si="44"/>
        <v/>
      </c>
      <c r="R86" s="180">
        <f t="shared" si="45"/>
        <v>153</v>
      </c>
      <c r="S86" s="12">
        <f t="shared" si="30"/>
        <v>37</v>
      </c>
      <c r="T86" s="18">
        <f t="shared" si="31"/>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2"/>
        <v>1</v>
      </c>
      <c r="Z86" s="12">
        <f t="shared" si="33"/>
        <v>1</v>
      </c>
      <c r="AA86" s="12">
        <f t="shared" si="34"/>
        <v>1</v>
      </c>
      <c r="AB86" s="12">
        <f t="shared" si="35"/>
        <v>1</v>
      </c>
      <c r="AD86" s="12">
        <f t="shared" si="36"/>
        <v>37</v>
      </c>
      <c r="AE86" s="18">
        <f t="shared" si="37"/>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8"/>
        <v>1</v>
      </c>
      <c r="AK86" s="12">
        <f t="shared" si="39"/>
        <v>1</v>
      </c>
      <c r="AL86" s="12">
        <f t="shared" si="40"/>
        <v>1</v>
      </c>
      <c r="AM86" s="12">
        <f t="shared" si="41"/>
        <v>1</v>
      </c>
    </row>
    <row r="87" spans="1:39" ht="12" customHeight="1" x14ac:dyDescent="0.25">
      <c r="A87" s="5">
        <f t="shared" si="25"/>
        <v>0</v>
      </c>
      <c r="B87" s="5">
        <f t="shared" si="26"/>
        <v>0</v>
      </c>
      <c r="C87" s="14">
        <f t="shared" si="42"/>
        <v>36</v>
      </c>
      <c r="F87" s="242">
        <f>VLOOKUP(C87,Blad1!$A:$G,7,0)</f>
        <v>152</v>
      </c>
      <c r="G87" s="67" t="str">
        <f t="shared" si="43"/>
        <v/>
      </c>
      <c r="H87" s="4" t="str">
        <f>IF(G87="I",$K87,IF(G87="II",$K87-SUM(H$8:H86),IF(G87="III",$K87-SUM(H$8:H86),IF(G87="IV",$K87-SUM(H$8:H86),IF(G87="V",1-SUM(H$8:H86)," ")))))</f>
        <v xml:space="preserve"> </v>
      </c>
      <c r="I87" s="68" t="str">
        <f t="shared" si="27"/>
        <v/>
      </c>
      <c r="J87" s="43" t="str">
        <f>IF(I87="A",$K87,IF(I87="B",$K87-SUM(J$8:J86),IF(I87="C",$K87-SUM(J$8:J86),IF(I87="D",$K87-SUM(J$8:J86),IF(I87="E",1-SUM(J$8:J86)," ")))))</f>
        <v xml:space="preserve"> </v>
      </c>
      <c r="K87" s="1">
        <f>IF(C$4=0,0,(SUM(D$8:D87)/C$4))</f>
        <v>0</v>
      </c>
      <c r="L87" s="9" t="str">
        <f t="shared" si="28"/>
        <v xml:space="preserve"> </v>
      </c>
      <c r="M87" s="2" t="str">
        <f>IF(U87=2,K87,IF(W87=2,K87-SUM(M$8:M86),IF(X87=2,K87-SUM(M$8:M86),IF(X86=2,1-SUM(M$8:M86)," "))))</f>
        <v xml:space="preserve"> </v>
      </c>
      <c r="N87" s="1" t="str">
        <f t="shared" si="29"/>
        <v xml:space="preserve"> </v>
      </c>
      <c r="P87" s="3" t="str">
        <f>IF(O87="Plus",$K87,IF(O87="Basis",$K87-SUM(P$8:P86),IF(O87="Breedte",$K87-SUM(P$8:P86),IF(O86="Breedte",1-SUM(P$8:P86)," "))))</f>
        <v xml:space="preserve"> </v>
      </c>
      <c r="Q87" s="57" t="str">
        <f t="shared" si="44"/>
        <v/>
      </c>
      <c r="R87" s="180">
        <f t="shared" si="45"/>
        <v>152</v>
      </c>
      <c r="S87" s="12">
        <f t="shared" si="30"/>
        <v>36</v>
      </c>
      <c r="T87" s="18">
        <f t="shared" si="31"/>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2"/>
        <v>1</v>
      </c>
      <c r="Z87" s="12">
        <f t="shared" si="33"/>
        <v>1</v>
      </c>
      <c r="AA87" s="12">
        <f t="shared" si="34"/>
        <v>1</v>
      </c>
      <c r="AB87" s="12">
        <f t="shared" si="35"/>
        <v>1</v>
      </c>
      <c r="AD87" s="12">
        <f t="shared" si="36"/>
        <v>36</v>
      </c>
      <c r="AE87" s="18">
        <f t="shared" si="37"/>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8"/>
        <v>1</v>
      </c>
      <c r="AK87" s="12">
        <f t="shared" si="39"/>
        <v>1</v>
      </c>
      <c r="AL87" s="12">
        <f t="shared" si="40"/>
        <v>1</v>
      </c>
      <c r="AM87" s="12">
        <f t="shared" si="41"/>
        <v>1</v>
      </c>
    </row>
    <row r="88" spans="1:39" ht="12" customHeight="1" x14ac:dyDescent="0.25">
      <c r="A88" s="5">
        <f t="shared" si="25"/>
        <v>0</v>
      </c>
      <c r="B88" s="5">
        <f t="shared" si="26"/>
        <v>0</v>
      </c>
      <c r="C88" s="14">
        <f t="shared" si="42"/>
        <v>35</v>
      </c>
      <c r="F88" s="242">
        <f>VLOOKUP(C88,Blad1!$A:$G,7,0)</f>
        <v>151</v>
      </c>
      <c r="G88" s="67" t="str">
        <f t="shared" si="43"/>
        <v/>
      </c>
      <c r="H88" s="4" t="str">
        <f>IF(G88="I",$K88,IF(G88="II",$K88-SUM(H$8:H87),IF(G88="III",$K88-SUM(H$8:H87),IF(G88="IV",$K88-SUM(H$8:H87),IF(G88="V",1-SUM(H$8:H87)," ")))))</f>
        <v xml:space="preserve"> </v>
      </c>
      <c r="I88" s="68" t="str">
        <f t="shared" si="27"/>
        <v/>
      </c>
      <c r="J88" s="43" t="str">
        <f>IF(I88="A",$K88,IF(I88="B",$K88-SUM(J$8:J87),IF(I88="C",$K88-SUM(J$8:J87),IF(I88="D",$K88-SUM(J$8:J87),IF(I88="E",1-SUM(J$8:J87)," ")))))</f>
        <v xml:space="preserve"> </v>
      </c>
      <c r="K88" s="1">
        <f>IF(C$4=0,0,(SUM(D$8:D88)/C$4))</f>
        <v>0</v>
      </c>
      <c r="L88" s="9" t="str">
        <f t="shared" si="28"/>
        <v xml:space="preserve"> </v>
      </c>
      <c r="M88" s="2" t="str">
        <f>IF(U88=2,K88,IF(W88=2,K88-SUM(M$8:M87),IF(X88=2,K88-SUM(M$8:M87),IF(X87=2,1-SUM(M$8:M87)," "))))</f>
        <v xml:space="preserve"> </v>
      </c>
      <c r="N88" s="1" t="str">
        <f t="shared" si="29"/>
        <v xml:space="preserve"> </v>
      </c>
      <c r="P88" s="3" t="str">
        <f>IF(O88="Plus",$K88,IF(O88="Basis",$K88-SUM(P$8:P87),IF(O88="Breedte",$K88-SUM(P$8:P87),IF(O87="Breedte",1-SUM(P$8:P87)," "))))</f>
        <v xml:space="preserve"> </v>
      </c>
      <c r="Q88" s="57" t="str">
        <f t="shared" si="44"/>
        <v/>
      </c>
      <c r="R88" s="180">
        <f t="shared" si="45"/>
        <v>151</v>
      </c>
      <c r="S88" s="12">
        <f t="shared" si="30"/>
        <v>35</v>
      </c>
      <c r="T88" s="18">
        <f t="shared" si="31"/>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2"/>
        <v>1</v>
      </c>
      <c r="Z88" s="12">
        <f t="shared" si="33"/>
        <v>1</v>
      </c>
      <c r="AA88" s="12">
        <f t="shared" si="34"/>
        <v>1</v>
      </c>
      <c r="AB88" s="12">
        <f t="shared" si="35"/>
        <v>1</v>
      </c>
      <c r="AD88" s="12">
        <f t="shared" si="36"/>
        <v>35</v>
      </c>
      <c r="AE88" s="18">
        <f t="shared" si="37"/>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8"/>
        <v>1</v>
      </c>
      <c r="AK88" s="12">
        <f t="shared" si="39"/>
        <v>1</v>
      </c>
      <c r="AL88" s="12">
        <f t="shared" si="40"/>
        <v>1</v>
      </c>
      <c r="AM88" s="12">
        <f t="shared" si="41"/>
        <v>1</v>
      </c>
    </row>
    <row r="89" spans="1:39" ht="12" customHeight="1" x14ac:dyDescent="0.25">
      <c r="A89" s="5">
        <f t="shared" si="25"/>
        <v>0</v>
      </c>
      <c r="B89" s="5">
        <f t="shared" si="26"/>
        <v>0</v>
      </c>
      <c r="C89" s="14">
        <f t="shared" si="42"/>
        <v>34</v>
      </c>
      <c r="F89" s="242">
        <f>VLOOKUP(C89,Blad1!$A:$G,7,0)</f>
        <v>150</v>
      </c>
      <c r="G89" s="67" t="str">
        <f t="shared" si="43"/>
        <v/>
      </c>
      <c r="H89" s="4" t="str">
        <f>IF(G89="I",$K89,IF(G89="II",$K89-SUM(H$8:H88),IF(G89="III",$K89-SUM(H$8:H88),IF(G89="IV",$K89-SUM(H$8:H88),IF(G89="V",1-SUM(H$8:H88)," ")))))</f>
        <v xml:space="preserve"> </v>
      </c>
      <c r="I89" s="68" t="str">
        <f t="shared" si="27"/>
        <v/>
      </c>
      <c r="J89" s="43" t="str">
        <f>IF(I89="A",$K89,IF(I89="B",$K89-SUM(J$8:J88),IF(I89="C",$K89-SUM(J$8:J88),IF(I89="D",$K89-SUM(J$8:J88),IF(I89="E",1-SUM(J$8:J88)," ")))))</f>
        <v xml:space="preserve"> </v>
      </c>
      <c r="K89" s="1">
        <f>IF(C$4=0,0,(SUM(D$8:D89)/C$4))</f>
        <v>0</v>
      </c>
      <c r="L89" s="9" t="str">
        <f t="shared" si="28"/>
        <v xml:space="preserve"> </v>
      </c>
      <c r="M89" s="2" t="str">
        <f>IF(U89=2,K89,IF(W89=2,K89-SUM(M$8:M88),IF(X89=2,K89-SUM(M$8:M88),IF(X88=2,1-SUM(M$8:M88)," "))))</f>
        <v xml:space="preserve"> </v>
      </c>
      <c r="N89" s="1" t="str">
        <f t="shared" si="29"/>
        <v xml:space="preserve"> </v>
      </c>
      <c r="P89" s="3" t="str">
        <f>IF(O89="Plus",$K89,IF(O89="Basis",$K89-SUM(P$8:P88),IF(O89="Breedte",$K89-SUM(P$8:P88),IF(O88="Breedte",1-SUM(P$8:P88)," "))))</f>
        <v xml:space="preserve"> </v>
      </c>
      <c r="Q89" s="57" t="str">
        <f t="shared" si="44"/>
        <v/>
      </c>
      <c r="R89" s="180">
        <f t="shared" si="45"/>
        <v>150</v>
      </c>
      <c r="S89" s="12">
        <f t="shared" si="30"/>
        <v>34</v>
      </c>
      <c r="T89" s="18">
        <f t="shared" si="31"/>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2"/>
        <v>1</v>
      </c>
      <c r="Z89" s="12">
        <f t="shared" si="33"/>
        <v>1</v>
      </c>
      <c r="AA89" s="12">
        <f t="shared" si="34"/>
        <v>1</v>
      </c>
      <c r="AB89" s="12">
        <f t="shared" si="35"/>
        <v>1</v>
      </c>
      <c r="AD89" s="12">
        <f t="shared" si="36"/>
        <v>34</v>
      </c>
      <c r="AE89" s="18">
        <f t="shared" si="37"/>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8"/>
        <v>1</v>
      </c>
      <c r="AK89" s="12">
        <f t="shared" si="39"/>
        <v>1</v>
      </c>
      <c r="AL89" s="12">
        <f t="shared" si="40"/>
        <v>1</v>
      </c>
      <c r="AM89" s="12">
        <f t="shared" si="41"/>
        <v>1</v>
      </c>
    </row>
    <row r="90" spans="1:39" ht="12" customHeight="1" x14ac:dyDescent="0.25">
      <c r="A90" s="5">
        <f t="shared" si="25"/>
        <v>0</v>
      </c>
      <c r="B90" s="5">
        <f t="shared" si="26"/>
        <v>0</v>
      </c>
      <c r="C90" s="14">
        <f t="shared" si="42"/>
        <v>33</v>
      </c>
      <c r="F90" s="242">
        <f>VLOOKUP(C90,Blad1!$A:$G,7,0)</f>
        <v>149</v>
      </c>
      <c r="G90" s="67" t="str">
        <f t="shared" si="43"/>
        <v/>
      </c>
      <c r="H90" s="4" t="str">
        <f>IF(G90="I",$K90,IF(G90="II",$K90-SUM(H$8:H89),IF(G90="III",$K90-SUM(H$8:H89),IF(G90="IV",$K90-SUM(H$8:H89),IF(G90="V",1-SUM(H$8:H89)," ")))))</f>
        <v xml:space="preserve"> </v>
      </c>
      <c r="I90" s="68" t="str">
        <f t="shared" si="27"/>
        <v/>
      </c>
      <c r="J90" s="43" t="str">
        <f>IF(I90="A",$K90,IF(I90="B",$K90-SUM(J$8:J89),IF(I90="C",$K90-SUM(J$8:J89),IF(I90="D",$K90-SUM(J$8:J89),IF(I90="E",1-SUM(J$8:J89)," ")))))</f>
        <v xml:space="preserve"> </v>
      </c>
      <c r="K90" s="1">
        <f>IF(C$4=0,0,(SUM(D$8:D90)/C$4))</f>
        <v>0</v>
      </c>
      <c r="L90" s="9" t="str">
        <f t="shared" si="28"/>
        <v xml:space="preserve"> </v>
      </c>
      <c r="M90" s="2" t="str">
        <f>IF(U90=2,K90,IF(W90=2,K90-SUM(M$8:M89),IF(X90=2,K90-SUM(M$8:M89),IF(X89=2,1-SUM(M$8:M89)," "))))</f>
        <v xml:space="preserve"> </v>
      </c>
      <c r="N90" s="1" t="str">
        <f t="shared" si="29"/>
        <v xml:space="preserve"> </v>
      </c>
      <c r="P90" s="3" t="str">
        <f>IF(O90="Plus",$K90,IF(O90="Basis",$K90-SUM(P$8:P89),IF(O90="Breedte",$K90-SUM(P$8:P89),IF(O89="Breedte",1-SUM(P$8:P89)," "))))</f>
        <v xml:space="preserve"> </v>
      </c>
      <c r="Q90" s="57" t="str">
        <f t="shared" si="44"/>
        <v/>
      </c>
      <c r="R90" s="180">
        <f t="shared" si="45"/>
        <v>149</v>
      </c>
      <c r="S90" s="12">
        <f t="shared" si="30"/>
        <v>33</v>
      </c>
      <c r="T90" s="18">
        <f t="shared" si="31"/>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2"/>
        <v>1</v>
      </c>
      <c r="Z90" s="12">
        <f t="shared" si="33"/>
        <v>1</v>
      </c>
      <c r="AA90" s="12">
        <f t="shared" si="34"/>
        <v>1</v>
      </c>
      <c r="AB90" s="12">
        <f t="shared" si="35"/>
        <v>1</v>
      </c>
      <c r="AD90" s="12">
        <f t="shared" si="36"/>
        <v>33</v>
      </c>
      <c r="AE90" s="18">
        <f t="shared" si="37"/>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8"/>
        <v>1</v>
      </c>
      <c r="AK90" s="12">
        <f t="shared" si="39"/>
        <v>1</v>
      </c>
      <c r="AL90" s="12">
        <f t="shared" si="40"/>
        <v>1</v>
      </c>
      <c r="AM90" s="12">
        <f t="shared" si="41"/>
        <v>1</v>
      </c>
    </row>
    <row r="91" spans="1:39" ht="12" customHeight="1" x14ac:dyDescent="0.25">
      <c r="A91" s="5">
        <f t="shared" si="25"/>
        <v>0</v>
      </c>
      <c r="B91" s="5">
        <f t="shared" si="26"/>
        <v>0</v>
      </c>
      <c r="C91" s="14">
        <f t="shared" si="42"/>
        <v>32</v>
      </c>
      <c r="F91" s="242">
        <f>VLOOKUP(C91,Blad1!$A:$G,7,0)</f>
        <v>148</v>
      </c>
      <c r="G91" s="67" t="str">
        <f t="shared" si="43"/>
        <v/>
      </c>
      <c r="H91" s="4" t="str">
        <f>IF(G91="I",$K91,IF(G91="II",$K91-SUM(H$8:H90),IF(G91="III",$K91-SUM(H$8:H90),IF(G91="IV",$K91-SUM(H$8:H90),IF(G91="V",1-SUM(H$8:H90)," ")))))</f>
        <v xml:space="preserve"> </v>
      </c>
      <c r="I91" s="68" t="str">
        <f t="shared" si="27"/>
        <v/>
      </c>
      <c r="J91" s="43" t="str">
        <f>IF(I91="A",$K91,IF(I91="B",$K91-SUM(J$8:J90),IF(I91="C",$K91-SUM(J$8:J90),IF(I91="D",$K91-SUM(J$8:J90),IF(I91="E",1-SUM(J$8:J90)," ")))))</f>
        <v xml:space="preserve"> </v>
      </c>
      <c r="K91" s="1">
        <f>IF(C$4=0,0,(SUM(D$8:D91)/C$4))</f>
        <v>0</v>
      </c>
      <c r="L91" s="9" t="str">
        <f t="shared" si="28"/>
        <v xml:space="preserve"> </v>
      </c>
      <c r="M91" s="2" t="str">
        <f>IF(U91=2,K91,IF(W91=2,K91-SUM(M$8:M90),IF(X91=2,K91-SUM(M$8:M90),IF(X90=2,1-SUM(M$8:M90)," "))))</f>
        <v xml:space="preserve"> </v>
      </c>
      <c r="N91" s="1" t="str">
        <f t="shared" si="29"/>
        <v xml:space="preserve"> </v>
      </c>
      <c r="P91" s="3" t="str">
        <f>IF(O91="Plus",$K91,IF(O91="Basis",$K91-SUM(P$8:P90),IF(O91="Breedte",$K91-SUM(P$8:P90),IF(O90="Breedte",1-SUM(P$8:P90)," "))))</f>
        <v xml:space="preserve"> </v>
      </c>
      <c r="Q91" s="57" t="str">
        <f t="shared" si="44"/>
        <v/>
      </c>
      <c r="R91" s="180">
        <f t="shared" si="45"/>
        <v>148</v>
      </c>
      <c r="S91" s="12">
        <f t="shared" si="30"/>
        <v>32</v>
      </c>
      <c r="T91" s="18">
        <f t="shared" si="31"/>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2"/>
        <v>1</v>
      </c>
      <c r="Z91" s="12">
        <f t="shared" si="33"/>
        <v>1</v>
      </c>
      <c r="AA91" s="12">
        <f t="shared" si="34"/>
        <v>1</v>
      </c>
      <c r="AB91" s="12">
        <f t="shared" si="35"/>
        <v>1</v>
      </c>
      <c r="AD91" s="12">
        <f t="shared" si="36"/>
        <v>32</v>
      </c>
      <c r="AE91" s="18">
        <f t="shared" si="37"/>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8"/>
        <v>1</v>
      </c>
      <c r="AK91" s="12">
        <f t="shared" si="39"/>
        <v>1</v>
      </c>
      <c r="AL91" s="12">
        <f t="shared" si="40"/>
        <v>1</v>
      </c>
      <c r="AM91" s="12">
        <f t="shared" si="41"/>
        <v>1</v>
      </c>
    </row>
    <row r="92" spans="1:39" ht="12" customHeight="1" x14ac:dyDescent="0.25">
      <c r="A92" s="5">
        <f t="shared" si="25"/>
        <v>0</v>
      </c>
      <c r="B92" s="5">
        <f t="shared" si="26"/>
        <v>0</v>
      </c>
      <c r="C92" s="14">
        <f t="shared" si="42"/>
        <v>31</v>
      </c>
      <c r="F92" s="242">
        <f>VLOOKUP(C92,Blad1!$A:$G,7,0)</f>
        <v>147</v>
      </c>
      <c r="G92" s="67" t="str">
        <f t="shared" si="43"/>
        <v/>
      </c>
      <c r="H92" s="4" t="str">
        <f>IF(G92="I",$K92,IF(G92="II",$K92-SUM(H$8:H91),IF(G92="III",$K92-SUM(H$8:H91),IF(G92="IV",$K92-SUM(H$8:H91),IF(G92="V",1-SUM(H$8:H91)," ")))))</f>
        <v xml:space="preserve"> </v>
      </c>
      <c r="I92" s="68" t="str">
        <f t="shared" si="27"/>
        <v/>
      </c>
      <c r="J92" s="43" t="str">
        <f>IF(I92="A",$K92,IF(I92="B",$K92-SUM(J$8:J91),IF(I92="C",$K92-SUM(J$8:J91),IF(I92="D",$K92-SUM(J$8:J91),IF(I92="E",1-SUM(J$8:J91)," ")))))</f>
        <v xml:space="preserve"> </v>
      </c>
      <c r="K92" s="1">
        <f>IF(C$4=0,0,(SUM(D$8:D92)/C$4))</f>
        <v>0</v>
      </c>
      <c r="L92" s="9" t="str">
        <f t="shared" si="28"/>
        <v xml:space="preserve"> </v>
      </c>
      <c r="M92" s="2" t="str">
        <f>IF(U92=2,K92,IF(W92=2,K92-SUM(M$8:M91),IF(X92=2,K92-SUM(M$8:M91),IF(X91=2,1-SUM(M$8:M91)," "))))</f>
        <v xml:space="preserve"> </v>
      </c>
      <c r="N92" s="1" t="str">
        <f t="shared" si="29"/>
        <v xml:space="preserve"> </v>
      </c>
      <c r="P92" s="3" t="str">
        <f>IF(O92="Plus",$K92,IF(O92="Basis",$K92-SUM(P$8:P91),IF(O92="Breedte",$K92-SUM(P$8:P91),IF(O91="Breedte",1-SUM(P$8:P91)," "))))</f>
        <v xml:space="preserve"> </v>
      </c>
      <c r="Q92" s="57" t="str">
        <f t="shared" si="44"/>
        <v/>
      </c>
      <c r="R92" s="180">
        <f t="shared" si="45"/>
        <v>147</v>
      </c>
      <c r="S92" s="12">
        <f t="shared" si="30"/>
        <v>31</v>
      </c>
      <c r="T92" s="18">
        <f t="shared" si="31"/>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2"/>
        <v>1</v>
      </c>
      <c r="Z92" s="12">
        <f t="shared" si="33"/>
        <v>1</v>
      </c>
      <c r="AA92" s="12">
        <f t="shared" si="34"/>
        <v>1</v>
      </c>
      <c r="AB92" s="12">
        <f t="shared" si="35"/>
        <v>1</v>
      </c>
      <c r="AD92" s="12">
        <f t="shared" si="36"/>
        <v>31</v>
      </c>
      <c r="AE92" s="18">
        <f t="shared" si="37"/>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8"/>
        <v>1</v>
      </c>
      <c r="AK92" s="12">
        <f t="shared" si="39"/>
        <v>1</v>
      </c>
      <c r="AL92" s="12">
        <f t="shared" si="40"/>
        <v>1</v>
      </c>
      <c r="AM92" s="12">
        <f t="shared" si="41"/>
        <v>1</v>
      </c>
    </row>
    <row r="93" spans="1:39" ht="12" customHeight="1" x14ac:dyDescent="0.25">
      <c r="A93" s="5">
        <f t="shared" si="25"/>
        <v>0</v>
      </c>
      <c r="B93" s="5">
        <f t="shared" si="26"/>
        <v>0</v>
      </c>
      <c r="C93" s="14">
        <f t="shared" si="42"/>
        <v>30</v>
      </c>
      <c r="F93" s="242">
        <f>VLOOKUP(C93,Blad1!$A:$G,7,0)</f>
        <v>146</v>
      </c>
      <c r="G93" s="67" t="str">
        <f t="shared" si="43"/>
        <v/>
      </c>
      <c r="H93" s="4" t="str">
        <f>IF(G93="I",$K93,IF(G93="II",$K93-SUM(H$8:H92),IF(G93="III",$K93-SUM(H$8:H92),IF(G93="IV",$K93-SUM(H$8:H92),IF(G93="V",1-SUM(H$8:H92)," ")))))</f>
        <v xml:space="preserve"> </v>
      </c>
      <c r="I93" s="68" t="str">
        <f t="shared" si="27"/>
        <v/>
      </c>
      <c r="J93" s="43" t="str">
        <f>IF(I93="A",$K93,IF(I93="B",$K93-SUM(J$8:J92),IF(I93="C",$K93-SUM(J$8:J92),IF(I93="D",$K93-SUM(J$8:J92),IF(I93="E",1-SUM(J$8:J92)," ")))))</f>
        <v xml:space="preserve"> </v>
      </c>
      <c r="K93" s="1">
        <f>IF(C$4=0,0,(SUM(D$8:D93)/C$4))</f>
        <v>0</v>
      </c>
      <c r="L93" s="9" t="str">
        <f t="shared" si="28"/>
        <v xml:space="preserve"> </v>
      </c>
      <c r="M93" s="2" t="str">
        <f>IF(U93=2,K93,IF(W93=2,K93-SUM(M$8:M92),IF(X93=2,K93-SUM(M$8:M92),IF(X92=2,1-SUM(M$8:M92)," "))))</f>
        <v xml:space="preserve"> </v>
      </c>
      <c r="N93" s="1" t="str">
        <f t="shared" si="29"/>
        <v xml:space="preserve"> </v>
      </c>
      <c r="P93" s="3" t="str">
        <f>IF(O93="Plus",$K93,IF(O93="Basis",$K93-SUM(P$8:P92),IF(O93="Breedte",$K93-SUM(P$8:P92),IF(O92="Breedte",1-SUM(P$8:P92)," "))))</f>
        <v xml:space="preserve"> </v>
      </c>
      <c r="Q93" s="57" t="str">
        <f t="shared" si="44"/>
        <v/>
      </c>
      <c r="R93" s="180">
        <f t="shared" si="45"/>
        <v>146</v>
      </c>
      <c r="S93" s="12">
        <f t="shared" si="30"/>
        <v>30</v>
      </c>
      <c r="T93" s="18">
        <f t="shared" si="31"/>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2"/>
        <v>1</v>
      </c>
      <c r="Z93" s="12">
        <f t="shared" si="33"/>
        <v>1</v>
      </c>
      <c r="AA93" s="12">
        <f t="shared" si="34"/>
        <v>1</v>
      </c>
      <c r="AB93" s="12">
        <f t="shared" si="35"/>
        <v>1</v>
      </c>
      <c r="AD93" s="12">
        <f t="shared" si="36"/>
        <v>30</v>
      </c>
      <c r="AE93" s="18">
        <f t="shared" si="37"/>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8"/>
        <v>1</v>
      </c>
      <c r="AK93" s="12">
        <f t="shared" si="39"/>
        <v>1</v>
      </c>
      <c r="AL93" s="12">
        <f t="shared" si="40"/>
        <v>1</v>
      </c>
      <c r="AM93" s="12">
        <f t="shared" si="41"/>
        <v>1</v>
      </c>
    </row>
    <row r="94" spans="1:39" ht="12" customHeight="1" x14ac:dyDescent="0.25">
      <c r="A94" s="5">
        <f t="shared" si="25"/>
        <v>0</v>
      </c>
      <c r="B94" s="5">
        <f t="shared" si="26"/>
        <v>0</v>
      </c>
      <c r="C94" s="14">
        <f t="shared" si="42"/>
        <v>29</v>
      </c>
      <c r="F94" s="242">
        <f>VLOOKUP(C94,Blad1!$A:$G,7,0)</f>
        <v>145</v>
      </c>
      <c r="G94" s="67" t="str">
        <f t="shared" si="43"/>
        <v/>
      </c>
      <c r="H94" s="4" t="str">
        <f>IF(G94="I",$K94,IF(G94="II",$K94-SUM(H$8:H93),IF(G94="III",$K94-SUM(H$8:H93),IF(G94="IV",$K94-SUM(H$8:H93),IF(G94="V",1-SUM(H$8:H93)," ")))))</f>
        <v xml:space="preserve"> </v>
      </c>
      <c r="I94" s="68" t="str">
        <f t="shared" si="27"/>
        <v/>
      </c>
      <c r="J94" s="43" t="str">
        <f>IF(I94="A",$K94,IF(I94="B",$K94-SUM(J$8:J93),IF(I94="C",$K94-SUM(J$8:J93),IF(I94="D",$K94-SUM(J$8:J93),IF(I94="E",1-SUM(J$8:J93)," ")))))</f>
        <v xml:space="preserve"> </v>
      </c>
      <c r="K94" s="1">
        <f>IF(C$4=0,0,(SUM(D$8:D94)/C$4))</f>
        <v>0</v>
      </c>
      <c r="L94" s="9" t="str">
        <f t="shared" si="28"/>
        <v xml:space="preserve"> </v>
      </c>
      <c r="M94" s="2" t="str">
        <f>IF(U94=2,K94,IF(W94=2,K94-SUM(M$8:M93),IF(X94=2,K94-SUM(M$8:M93),IF(X93=2,1-SUM(M$8:M93)," "))))</f>
        <v xml:space="preserve"> </v>
      </c>
      <c r="N94" s="1" t="str">
        <f t="shared" si="29"/>
        <v xml:space="preserve"> </v>
      </c>
      <c r="P94" s="3" t="str">
        <f>IF(O94="Plus",$K94,IF(O94="Basis",$K94-SUM(P$8:P93),IF(O94="Breedte",$K94-SUM(P$8:P93),IF(O93="Breedte",1-SUM(P$8:P93)," "))))</f>
        <v xml:space="preserve"> </v>
      </c>
      <c r="Q94" s="57" t="str">
        <f t="shared" si="44"/>
        <v/>
      </c>
      <c r="R94" s="180">
        <f t="shared" si="45"/>
        <v>145</v>
      </c>
      <c r="S94" s="12">
        <f t="shared" si="30"/>
        <v>29</v>
      </c>
      <c r="T94" s="18">
        <f t="shared" si="31"/>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2"/>
        <v>1</v>
      </c>
      <c r="Z94" s="12">
        <f t="shared" si="33"/>
        <v>1</v>
      </c>
      <c r="AA94" s="12">
        <f t="shared" si="34"/>
        <v>1</v>
      </c>
      <c r="AB94" s="12">
        <f t="shared" si="35"/>
        <v>1</v>
      </c>
      <c r="AD94" s="12">
        <f t="shared" si="36"/>
        <v>29</v>
      </c>
      <c r="AE94" s="18">
        <f t="shared" si="37"/>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8"/>
        <v>1</v>
      </c>
      <c r="AK94" s="12">
        <f t="shared" si="39"/>
        <v>1</v>
      </c>
      <c r="AL94" s="12">
        <f t="shared" si="40"/>
        <v>1</v>
      </c>
      <c r="AM94" s="12">
        <f t="shared" si="41"/>
        <v>1</v>
      </c>
    </row>
    <row r="95" spans="1:39" ht="12" customHeight="1" x14ac:dyDescent="0.25">
      <c r="A95" s="5">
        <f t="shared" si="25"/>
        <v>0</v>
      </c>
      <c r="B95" s="5">
        <f t="shared" si="26"/>
        <v>0</v>
      </c>
      <c r="C95" s="14">
        <f t="shared" si="42"/>
        <v>28</v>
      </c>
      <c r="F95" s="242">
        <f>VLOOKUP(C95,Blad1!$A:$G,7,0)</f>
        <v>144</v>
      </c>
      <c r="G95" s="67" t="str">
        <f t="shared" si="43"/>
        <v/>
      </c>
      <c r="H95" s="4" t="str">
        <f>IF(G95="I",$K95,IF(G95="II",$K95-SUM(H$8:H94),IF(G95="III",$K95-SUM(H$8:H94),IF(G95="IV",$K95-SUM(H$8:H94),IF(G95="V",1-SUM(H$8:H94)," ")))))</f>
        <v xml:space="preserve"> </v>
      </c>
      <c r="I95" s="68" t="str">
        <f t="shared" si="27"/>
        <v/>
      </c>
      <c r="J95" s="43" t="str">
        <f>IF(I95="A",$K95,IF(I95="B",$K95-SUM(J$8:J94),IF(I95="C",$K95-SUM(J$8:J94),IF(I95="D",$K95-SUM(J$8:J94),IF(I95="E",1-SUM(J$8:J94)," ")))))</f>
        <v xml:space="preserve"> </v>
      </c>
      <c r="K95" s="1">
        <f>IF(C$4=0,0,(SUM(D$8:D95)/C$4))</f>
        <v>0</v>
      </c>
      <c r="L95" s="9" t="str">
        <f t="shared" si="28"/>
        <v xml:space="preserve"> </v>
      </c>
      <c r="M95" s="2" t="str">
        <f>IF(U95=2,K95,IF(W95=2,K95-SUM(M$8:M94),IF(X95=2,K95-SUM(M$8:M94),IF(X94=2,1-SUM(M$8:M94)," "))))</f>
        <v xml:space="preserve"> </v>
      </c>
      <c r="N95" s="1" t="str">
        <f t="shared" si="29"/>
        <v xml:space="preserve"> </v>
      </c>
      <c r="P95" s="3" t="str">
        <f>IF(O95="Plus",$K95,IF(O95="Basis",$K95-SUM(P$8:P94),IF(O95="Breedte",$K95-SUM(P$8:P94),IF(O94="Breedte",1-SUM(P$8:P94)," "))))</f>
        <v xml:space="preserve"> </v>
      </c>
      <c r="Q95" s="57" t="str">
        <f t="shared" si="44"/>
        <v/>
      </c>
      <c r="R95" s="180">
        <f t="shared" si="45"/>
        <v>144</v>
      </c>
      <c r="S95" s="12">
        <f t="shared" si="30"/>
        <v>28</v>
      </c>
      <c r="T95" s="18">
        <f t="shared" si="31"/>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2"/>
        <v>1</v>
      </c>
      <c r="Z95" s="12">
        <f t="shared" si="33"/>
        <v>1</v>
      </c>
      <c r="AA95" s="12">
        <f t="shared" si="34"/>
        <v>1</v>
      </c>
      <c r="AB95" s="12">
        <f t="shared" si="35"/>
        <v>1</v>
      </c>
      <c r="AD95" s="12">
        <f t="shared" si="36"/>
        <v>28</v>
      </c>
      <c r="AE95" s="18">
        <f t="shared" si="37"/>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8"/>
        <v>1</v>
      </c>
      <c r="AK95" s="12">
        <f t="shared" si="39"/>
        <v>1</v>
      </c>
      <c r="AL95" s="12">
        <f t="shared" si="40"/>
        <v>1</v>
      </c>
      <c r="AM95" s="12">
        <f t="shared" si="41"/>
        <v>1</v>
      </c>
    </row>
    <row r="96" spans="1:39" ht="12" customHeight="1" x14ac:dyDescent="0.25">
      <c r="A96" s="5">
        <f t="shared" si="25"/>
        <v>0</v>
      </c>
      <c r="B96" s="5">
        <f t="shared" si="26"/>
        <v>0</v>
      </c>
      <c r="C96" s="14">
        <f t="shared" si="42"/>
        <v>27</v>
      </c>
      <c r="F96" s="242">
        <f>VLOOKUP(C96,Blad1!$A:$G,7,0)</f>
        <v>143</v>
      </c>
      <c r="G96" s="67" t="str">
        <f t="shared" si="43"/>
        <v/>
      </c>
      <c r="H96" s="4" t="str">
        <f>IF(G96="I",$K96,IF(G96="II",$K96-SUM(H$8:H95),IF(G96="III",$K96-SUM(H$8:H95),IF(G96="IV",$K96-SUM(H$8:H95),IF(G96="V",1-SUM(H$8:H95)," ")))))</f>
        <v xml:space="preserve"> </v>
      </c>
      <c r="I96" s="68" t="str">
        <f t="shared" si="27"/>
        <v/>
      </c>
      <c r="J96" s="43" t="str">
        <f>IF(I96="A",$K96,IF(I96="B",$K96-SUM(J$8:J95),IF(I96="C",$K96-SUM(J$8:J95),IF(I96="D",$K96-SUM(J$8:J95),IF(I96="E",1-SUM(J$8:J95)," ")))))</f>
        <v xml:space="preserve"> </v>
      </c>
      <c r="K96" s="1">
        <f>IF(C$4=0,0,(SUM(D$8:D96)/C$4))</f>
        <v>0</v>
      </c>
      <c r="L96" s="9" t="str">
        <f t="shared" si="28"/>
        <v xml:space="preserve"> </v>
      </c>
      <c r="M96" s="2" t="str">
        <f>IF(U96=2,K96,IF(W96=2,K96-SUM(M$8:M95),IF(X96=2,K96-SUM(M$8:M95),IF(X95=2,1-SUM(M$8:M95)," "))))</f>
        <v xml:space="preserve"> </v>
      </c>
      <c r="N96" s="1" t="str">
        <f t="shared" si="29"/>
        <v xml:space="preserve"> </v>
      </c>
      <c r="P96" s="3" t="str">
        <f>IF(O96="Plus",$K96,IF(O96="Basis",$K96-SUM(P$8:P95),IF(O96="Breedte",$K96-SUM(P$8:P95),IF(O95="Breedte",1-SUM(P$8:P95)," "))))</f>
        <v xml:space="preserve"> </v>
      </c>
      <c r="Q96" s="57" t="str">
        <f t="shared" si="44"/>
        <v/>
      </c>
      <c r="R96" s="180">
        <f t="shared" si="45"/>
        <v>143</v>
      </c>
      <c r="S96" s="12">
        <f t="shared" si="30"/>
        <v>27</v>
      </c>
      <c r="T96" s="18">
        <f t="shared" si="31"/>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2"/>
        <v>1</v>
      </c>
      <c r="Z96" s="12">
        <f t="shared" si="33"/>
        <v>1</v>
      </c>
      <c r="AA96" s="12">
        <f t="shared" si="34"/>
        <v>1</v>
      </c>
      <c r="AB96" s="12">
        <f t="shared" si="35"/>
        <v>1</v>
      </c>
      <c r="AD96" s="12">
        <f t="shared" si="36"/>
        <v>27</v>
      </c>
      <c r="AE96" s="18">
        <f t="shared" si="37"/>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8"/>
        <v>1</v>
      </c>
      <c r="AK96" s="12">
        <f t="shared" si="39"/>
        <v>1</v>
      </c>
      <c r="AL96" s="12">
        <f t="shared" si="40"/>
        <v>1</v>
      </c>
      <c r="AM96" s="12">
        <f t="shared" si="41"/>
        <v>1</v>
      </c>
    </row>
    <row r="97" spans="1:39" ht="12" customHeight="1" x14ac:dyDescent="0.25">
      <c r="A97" s="5">
        <f t="shared" si="25"/>
        <v>0</v>
      </c>
      <c r="B97" s="5">
        <f t="shared" si="26"/>
        <v>0</v>
      </c>
      <c r="C97" s="14">
        <f t="shared" si="42"/>
        <v>26</v>
      </c>
      <c r="F97" s="242">
        <f>VLOOKUP(C97,Blad1!$A:$G,7,0)</f>
        <v>142</v>
      </c>
      <c r="G97" s="67" t="str">
        <f t="shared" si="43"/>
        <v/>
      </c>
      <c r="H97" s="4" t="str">
        <f>IF(G97="I",$K97,IF(G97="II",$K97-SUM(H$8:H96),IF(G97="III",$K97-SUM(H$8:H96),IF(G97="IV",$K97-SUM(H$8:H96),IF(G97="V",1-SUM(H$8:H96)," ")))))</f>
        <v xml:space="preserve"> </v>
      </c>
      <c r="I97" s="68" t="str">
        <f t="shared" si="27"/>
        <v/>
      </c>
      <c r="J97" s="43" t="str">
        <f>IF(I97="A",$K97,IF(I97="B",$K97-SUM(J$8:J96),IF(I97="C",$K97-SUM(J$8:J96),IF(I97="D",$K97-SUM(J$8:J96),IF(I97="E",1-SUM(J$8:J96)," ")))))</f>
        <v xml:space="preserve"> </v>
      </c>
      <c r="K97" s="1">
        <f>IF(C$4=0,0,(SUM(D$8:D97)/C$4))</f>
        <v>0</v>
      </c>
      <c r="L97" s="9" t="str">
        <f t="shared" si="28"/>
        <v xml:space="preserve"> </v>
      </c>
      <c r="M97" s="2" t="str">
        <f>IF(U97=2,K97,IF(W97=2,K97-SUM(M$8:M96),IF(X97=2,K97-SUM(M$8:M96),IF(X96=2,1-SUM(M$8:M96)," "))))</f>
        <v xml:space="preserve"> </v>
      </c>
      <c r="N97" s="1" t="str">
        <f t="shared" si="29"/>
        <v xml:space="preserve"> </v>
      </c>
      <c r="P97" s="3" t="str">
        <f>IF(O97="Plus",$K97,IF(O97="Basis",$K97-SUM(P$8:P96),IF(O97="Breedte",$K97-SUM(P$8:P96),IF(O96="Breedte",1-SUM(P$8:P96)," "))))</f>
        <v xml:space="preserve"> </v>
      </c>
      <c r="Q97" s="57" t="str">
        <f t="shared" si="44"/>
        <v/>
      </c>
      <c r="R97" s="180">
        <f t="shared" si="45"/>
        <v>142</v>
      </c>
      <c r="S97" s="12">
        <f t="shared" si="30"/>
        <v>26</v>
      </c>
      <c r="T97" s="18">
        <f t="shared" si="31"/>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2"/>
        <v>1</v>
      </c>
      <c r="Z97" s="12">
        <f t="shared" si="33"/>
        <v>1</v>
      </c>
      <c r="AA97" s="12">
        <f t="shared" si="34"/>
        <v>1</v>
      </c>
      <c r="AB97" s="12">
        <f t="shared" si="35"/>
        <v>1</v>
      </c>
      <c r="AD97" s="12">
        <f t="shared" si="36"/>
        <v>26</v>
      </c>
      <c r="AE97" s="18">
        <f t="shared" si="37"/>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8"/>
        <v>1</v>
      </c>
      <c r="AK97" s="12">
        <f t="shared" si="39"/>
        <v>1</v>
      </c>
      <c r="AL97" s="12">
        <f t="shared" si="40"/>
        <v>1</v>
      </c>
      <c r="AM97" s="12">
        <f t="shared" si="41"/>
        <v>1</v>
      </c>
    </row>
    <row r="98" spans="1:39" ht="12" customHeight="1" x14ac:dyDescent="0.25">
      <c r="A98" s="5">
        <f t="shared" si="25"/>
        <v>0</v>
      </c>
      <c r="B98" s="5">
        <f t="shared" si="26"/>
        <v>0</v>
      </c>
      <c r="C98" s="14">
        <f t="shared" si="42"/>
        <v>25</v>
      </c>
      <c r="F98" s="242">
        <f>VLOOKUP(C98,Blad1!$A:$G,7,0)</f>
        <v>141</v>
      </c>
      <c r="G98" s="67" t="str">
        <f t="shared" si="43"/>
        <v/>
      </c>
      <c r="H98" s="4" t="str">
        <f>IF(G98="I",$K98,IF(G98="II",$K98-SUM(H$8:H97),IF(G98="III",$K98-SUM(H$8:H97),IF(G98="IV",$K98-SUM(H$8:H97),IF(G98="V",1-SUM(H$8:H97)," ")))))</f>
        <v xml:space="preserve"> </v>
      </c>
      <c r="I98" s="68" t="str">
        <f t="shared" si="27"/>
        <v/>
      </c>
      <c r="J98" s="43" t="str">
        <f>IF(I98="A",$K98,IF(I98="B",$K98-SUM(J$8:J97),IF(I98="C",$K98-SUM(J$8:J97),IF(I98="D",$K98-SUM(J$8:J97),IF(I98="E",1-SUM(J$8:J97)," ")))))</f>
        <v xml:space="preserve"> </v>
      </c>
      <c r="K98" s="1">
        <f>IF(C$4=0,0,(SUM(D$8:D98)/C$4))</f>
        <v>0</v>
      </c>
      <c r="L98" s="9" t="str">
        <f t="shared" si="28"/>
        <v xml:space="preserve"> </v>
      </c>
      <c r="M98" s="2" t="str">
        <f>IF(U98=2,K98,IF(W98=2,K98-SUM(M$8:M97),IF(X98=2,K98-SUM(M$8:M97),IF(X97=2,1-SUM(M$8:M97)," "))))</f>
        <v xml:space="preserve"> </v>
      </c>
      <c r="N98" s="1" t="str">
        <f t="shared" si="29"/>
        <v xml:space="preserve"> </v>
      </c>
      <c r="P98" s="3" t="str">
        <f>IF(O98="Plus",$K98,IF(O98="Basis",$K98-SUM(P$8:P97),IF(O98="Breedte",$K98-SUM(P$8:P97),IF(O97="Breedte",1-SUM(P$8:P97)," "))))</f>
        <v xml:space="preserve"> </v>
      </c>
      <c r="Q98" s="57" t="str">
        <f t="shared" si="44"/>
        <v/>
      </c>
      <c r="R98" s="180">
        <f t="shared" si="45"/>
        <v>141</v>
      </c>
      <c r="S98" s="12">
        <f t="shared" si="30"/>
        <v>25</v>
      </c>
      <c r="T98" s="18">
        <f t="shared" si="31"/>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2"/>
        <v>1</v>
      </c>
      <c r="Z98" s="12">
        <f t="shared" si="33"/>
        <v>1</v>
      </c>
      <c r="AA98" s="12">
        <f t="shared" si="34"/>
        <v>1</v>
      </c>
      <c r="AB98" s="12">
        <f t="shared" si="35"/>
        <v>1</v>
      </c>
      <c r="AD98" s="12">
        <f t="shared" si="36"/>
        <v>25</v>
      </c>
      <c r="AE98" s="18">
        <f t="shared" si="37"/>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8"/>
        <v>1</v>
      </c>
      <c r="AK98" s="12">
        <f t="shared" si="39"/>
        <v>1</v>
      </c>
      <c r="AL98" s="12">
        <f t="shared" si="40"/>
        <v>1</v>
      </c>
      <c r="AM98" s="12">
        <f t="shared" si="41"/>
        <v>1</v>
      </c>
    </row>
    <row r="99" spans="1:39" ht="12" customHeight="1" x14ac:dyDescent="0.25">
      <c r="A99" s="5">
        <f t="shared" si="25"/>
        <v>0</v>
      </c>
      <c r="B99" s="5">
        <f t="shared" si="26"/>
        <v>0</v>
      </c>
      <c r="C99" s="14">
        <f t="shared" si="42"/>
        <v>24</v>
      </c>
      <c r="F99" s="242">
        <f>VLOOKUP(C99,Blad1!$A:$G,7,0)</f>
        <v>140</v>
      </c>
      <c r="G99" s="67" t="str">
        <f t="shared" si="43"/>
        <v/>
      </c>
      <c r="H99" s="4" t="str">
        <f>IF(G99="I",$K99,IF(G99="II",$K99-SUM(H$8:H98),IF(G99="III",$K99-SUM(H$8:H98),IF(G99="IV",$K99-SUM(H$8:H98),IF(G99="V",1-SUM(H$8:H98)," ")))))</f>
        <v xml:space="preserve"> </v>
      </c>
      <c r="I99" s="68" t="str">
        <f t="shared" si="27"/>
        <v/>
      </c>
      <c r="J99" s="43" t="str">
        <f>IF(I99="A",$K99,IF(I99="B",$K99-SUM(J$8:J98),IF(I99="C",$K99-SUM(J$8:J98),IF(I99="D",$K99-SUM(J$8:J98),IF(I99="E",1-SUM(J$8:J98)," ")))))</f>
        <v xml:space="preserve"> </v>
      </c>
      <c r="K99" s="1">
        <f>IF(C$4=0,0,(SUM(D$8:D99)/C$4))</f>
        <v>0</v>
      </c>
      <c r="L99" s="9" t="str">
        <f t="shared" si="28"/>
        <v xml:space="preserve"> </v>
      </c>
      <c r="M99" s="2" t="str">
        <f>IF(U99=2,K99,IF(W99=2,K99-SUM(M$8:M98),IF(X99=2,K99-SUM(M$8:M98),IF(X98=2,1-SUM(M$8:M98)," "))))</f>
        <v xml:space="preserve"> </v>
      </c>
      <c r="N99" s="1" t="str">
        <f t="shared" si="29"/>
        <v xml:space="preserve"> </v>
      </c>
      <c r="P99" s="3" t="str">
        <f>IF(O99="Plus",$K99,IF(O99="Basis",$K99-SUM(P$8:P98),IF(O99="Breedte",$K99-SUM(P$8:P98),IF(O98="Breedte",1-SUM(P$8:P98)," "))))</f>
        <v xml:space="preserve"> </v>
      </c>
      <c r="Q99" s="57" t="str">
        <f t="shared" si="44"/>
        <v/>
      </c>
      <c r="R99" s="180">
        <f t="shared" si="45"/>
        <v>140</v>
      </c>
      <c r="S99" s="12">
        <f t="shared" si="30"/>
        <v>24</v>
      </c>
      <c r="T99" s="18">
        <f t="shared" si="31"/>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2"/>
        <v>1</v>
      </c>
      <c r="Z99" s="12">
        <f t="shared" si="33"/>
        <v>1</v>
      </c>
      <c r="AA99" s="12">
        <f t="shared" si="34"/>
        <v>1</v>
      </c>
      <c r="AB99" s="12">
        <f t="shared" si="35"/>
        <v>1</v>
      </c>
      <c r="AD99" s="12">
        <f t="shared" si="36"/>
        <v>24</v>
      </c>
      <c r="AE99" s="18">
        <f t="shared" si="37"/>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8"/>
        <v>1</v>
      </c>
      <c r="AK99" s="12">
        <f t="shared" si="39"/>
        <v>1</v>
      </c>
      <c r="AL99" s="12">
        <f t="shared" si="40"/>
        <v>1</v>
      </c>
      <c r="AM99" s="12">
        <f t="shared" si="41"/>
        <v>1</v>
      </c>
    </row>
    <row r="100" spans="1:39" ht="12" customHeight="1" x14ac:dyDescent="0.25">
      <c r="A100" s="5">
        <f t="shared" si="25"/>
        <v>0</v>
      </c>
      <c r="B100" s="5">
        <f t="shared" si="26"/>
        <v>0</v>
      </c>
      <c r="C100" s="14">
        <f t="shared" si="42"/>
        <v>23</v>
      </c>
      <c r="F100" s="242">
        <f>VLOOKUP(C100,Blad1!$A:$G,7,0)</f>
        <v>139</v>
      </c>
      <c r="G100" s="67" t="str">
        <f t="shared" si="43"/>
        <v/>
      </c>
      <c r="H100" s="4" t="str">
        <f>IF(G100="I",$K100,IF(G100="II",$K100-SUM(H$8:H99),IF(G100="III",$K100-SUM(H$8:H99),IF(G100="IV",$K100-SUM(H$8:H99),IF(G100="V",1-SUM(H$8:H99)," ")))))</f>
        <v xml:space="preserve"> </v>
      </c>
      <c r="I100" s="68" t="str">
        <f t="shared" si="27"/>
        <v/>
      </c>
      <c r="J100" s="43" t="str">
        <f>IF(I100="A",$K100,IF(I100="B",$K100-SUM(J$8:J99),IF(I100="C",$K100-SUM(J$8:J99),IF(I100="D",$K100-SUM(J$8:J99),IF(I100="E",1-SUM(J$8:J99)," ")))))</f>
        <v xml:space="preserve"> </v>
      </c>
      <c r="K100" s="1">
        <f>IF(C$4=0,0,(SUM(D$8:D100)/C$4))</f>
        <v>0</v>
      </c>
      <c r="L100" s="9" t="str">
        <f t="shared" si="28"/>
        <v xml:space="preserve"> </v>
      </c>
      <c r="M100" s="2" t="str">
        <f>IF(U100=2,K100,IF(W100=2,K100-SUM(M$8:M99),IF(X100=2,K100-SUM(M$8:M99),IF(X99=2,1-SUM(M$8:M99)," "))))</f>
        <v xml:space="preserve"> </v>
      </c>
      <c r="N100" s="1" t="str">
        <f t="shared" si="29"/>
        <v xml:space="preserve"> </v>
      </c>
      <c r="P100" s="3" t="str">
        <f>IF(O100="Plus",$K100,IF(O100="Basis",$K100-SUM(P$8:P99),IF(O100="Breedte",$K100-SUM(P$8:P99),IF(O99="Breedte",1-SUM(P$8:P99)," "))))</f>
        <v xml:space="preserve"> </v>
      </c>
      <c r="Q100" s="57" t="str">
        <f t="shared" si="44"/>
        <v/>
      </c>
      <c r="R100" s="180">
        <f t="shared" si="45"/>
        <v>139</v>
      </c>
      <c r="S100" s="12">
        <f t="shared" si="30"/>
        <v>23</v>
      </c>
      <c r="T100" s="18">
        <f t="shared" si="31"/>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2"/>
        <v>1</v>
      </c>
      <c r="Z100" s="12">
        <f t="shared" si="33"/>
        <v>1</v>
      </c>
      <c r="AA100" s="12">
        <f t="shared" si="34"/>
        <v>1</v>
      </c>
      <c r="AB100" s="12">
        <f t="shared" si="35"/>
        <v>1</v>
      </c>
      <c r="AD100" s="12">
        <f t="shared" si="36"/>
        <v>23</v>
      </c>
      <c r="AE100" s="18">
        <f t="shared" si="37"/>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8"/>
        <v>1</v>
      </c>
      <c r="AK100" s="12">
        <f t="shared" si="39"/>
        <v>1</v>
      </c>
      <c r="AL100" s="12">
        <f t="shared" si="40"/>
        <v>1</v>
      </c>
      <c r="AM100" s="12">
        <f t="shared" si="41"/>
        <v>1</v>
      </c>
    </row>
    <row r="101" spans="1:39" ht="12" customHeight="1" x14ac:dyDescent="0.25">
      <c r="A101" s="5">
        <f t="shared" si="25"/>
        <v>0</v>
      </c>
      <c r="B101" s="5">
        <f t="shared" si="26"/>
        <v>0</v>
      </c>
      <c r="C101" s="14">
        <f t="shared" si="42"/>
        <v>22</v>
      </c>
      <c r="F101" s="242">
        <f>VLOOKUP(C101,Blad1!$A:$G,7,0)</f>
        <v>138</v>
      </c>
      <c r="G101" s="67" t="str">
        <f t="shared" si="43"/>
        <v/>
      </c>
      <c r="H101" s="4" t="str">
        <f>IF(G101="I",$K101,IF(G101="II",$K101-SUM(H$8:H100),IF(G101="III",$K101-SUM(H$8:H100),IF(G101="IV",$K101-SUM(H$8:H100),IF(G101="V",1-SUM(H$8:H100)," ")))))</f>
        <v xml:space="preserve"> </v>
      </c>
      <c r="I101" s="68" t="str">
        <f t="shared" si="27"/>
        <v/>
      </c>
      <c r="J101" s="43" t="str">
        <f>IF(I101="A",$K101,IF(I101="B",$K101-SUM(J$8:J100),IF(I101="C",$K101-SUM(J$8:J100),IF(I101="D",$K101-SUM(J$8:J100),IF(I101="E",1-SUM(J$8:J100)," ")))))</f>
        <v xml:space="preserve"> </v>
      </c>
      <c r="K101" s="1">
        <f>IF(C$4=0,0,(SUM(D$8:D101)/C$4))</f>
        <v>0</v>
      </c>
      <c r="L101" s="9" t="str">
        <f t="shared" si="28"/>
        <v xml:space="preserve"> </v>
      </c>
      <c r="M101" s="2" t="str">
        <f>IF(U101=2,K101,IF(W101=2,K101-SUM(M$8:M100),IF(X101=2,K101-SUM(M$8:M100),IF(X100=2,1-SUM(M$8:M100)," "))))</f>
        <v xml:space="preserve"> </v>
      </c>
      <c r="N101" s="1" t="str">
        <f t="shared" si="29"/>
        <v xml:space="preserve"> </v>
      </c>
      <c r="P101" s="3" t="str">
        <f>IF(O101="Plus",$K101,IF(O101="Basis",$K101-SUM(P$8:P100),IF(O101="Breedte",$K101-SUM(P$8:P100),IF(O100="Breedte",1-SUM(P$8:P100)," "))))</f>
        <v xml:space="preserve"> </v>
      </c>
      <c r="Q101" s="57" t="str">
        <f t="shared" si="44"/>
        <v/>
      </c>
      <c r="R101" s="180">
        <f t="shared" si="45"/>
        <v>138</v>
      </c>
      <c r="S101" s="12">
        <f t="shared" si="30"/>
        <v>22</v>
      </c>
      <c r="T101" s="18">
        <f t="shared" si="31"/>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2"/>
        <v>1</v>
      </c>
      <c r="Z101" s="12">
        <f t="shared" si="33"/>
        <v>1</v>
      </c>
      <c r="AA101" s="12">
        <f t="shared" si="34"/>
        <v>1</v>
      </c>
      <c r="AB101" s="12">
        <f t="shared" si="35"/>
        <v>1</v>
      </c>
      <c r="AD101" s="12">
        <f t="shared" si="36"/>
        <v>22</v>
      </c>
      <c r="AE101" s="18">
        <f t="shared" si="37"/>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8"/>
        <v>1</v>
      </c>
      <c r="AK101" s="12">
        <f t="shared" si="39"/>
        <v>1</v>
      </c>
      <c r="AL101" s="12">
        <f t="shared" si="40"/>
        <v>1</v>
      </c>
      <c r="AM101" s="12">
        <f t="shared" si="41"/>
        <v>1</v>
      </c>
    </row>
    <row r="102" spans="1:39" ht="12" customHeight="1" x14ac:dyDescent="0.25">
      <c r="A102" s="5">
        <f t="shared" si="25"/>
        <v>0</v>
      </c>
      <c r="B102" s="5">
        <f t="shared" si="26"/>
        <v>0</v>
      </c>
      <c r="C102" s="14">
        <f t="shared" si="42"/>
        <v>21</v>
      </c>
      <c r="F102" s="242">
        <f>VLOOKUP(C102,Blad1!$A:$G,7,0)</f>
        <v>137</v>
      </c>
      <c r="G102" s="67" t="str">
        <f t="shared" si="43"/>
        <v/>
      </c>
      <c r="H102" s="4" t="str">
        <f>IF(G102="I",$K102,IF(G102="II",$K102-SUM(H$8:H101),IF(G102="III",$K102-SUM(H$8:H101),IF(G102="IV",$K102-SUM(H$8:H101),IF(G102="V",1-SUM(H$8:H101)," ")))))</f>
        <v xml:space="preserve"> </v>
      </c>
      <c r="I102" s="68" t="str">
        <f t="shared" si="27"/>
        <v/>
      </c>
      <c r="J102" s="43" t="str">
        <f>IF(I102="A",$K102,IF(I102="B",$K102-SUM(J$8:J101),IF(I102="C",$K102-SUM(J$8:J101),IF(I102="D",$K102-SUM(J$8:J101),IF(I102="E",1-SUM(J$8:J101)," ")))))</f>
        <v xml:space="preserve"> </v>
      </c>
      <c r="K102" s="1">
        <f>IF(C$4=0,0,(SUM(D$8:D102)/C$4))</f>
        <v>0</v>
      </c>
      <c r="L102" s="9" t="str">
        <f t="shared" si="28"/>
        <v xml:space="preserve"> </v>
      </c>
      <c r="M102" s="2" t="str">
        <f>IF(U102=2,K102,IF(W102=2,K102-SUM(M$8:M101),IF(X102=2,K102-SUM(M$8:M101),IF(X101=2,1-SUM(M$8:M101)," "))))</f>
        <v xml:space="preserve"> </v>
      </c>
      <c r="N102" s="1" t="str">
        <f t="shared" si="29"/>
        <v xml:space="preserve"> </v>
      </c>
      <c r="P102" s="3" t="str">
        <f>IF(O102="Plus",$K102,IF(O102="Basis",$K102-SUM(P$8:P101),IF(O102="Breedte",$K102-SUM(P$8:P101),IF(O101="Breedte",1-SUM(P$8:P101)," "))))</f>
        <v xml:space="preserve"> </v>
      </c>
      <c r="Q102" s="57" t="str">
        <f t="shared" si="44"/>
        <v/>
      </c>
      <c r="R102" s="180">
        <f t="shared" si="45"/>
        <v>137</v>
      </c>
      <c r="S102" s="12">
        <f t="shared" si="30"/>
        <v>21</v>
      </c>
      <c r="T102" s="18">
        <f t="shared" si="31"/>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2"/>
        <v>1</v>
      </c>
      <c r="Z102" s="12">
        <f t="shared" si="33"/>
        <v>1</v>
      </c>
      <c r="AA102" s="12">
        <f t="shared" si="34"/>
        <v>1</v>
      </c>
      <c r="AB102" s="12">
        <f t="shared" si="35"/>
        <v>1</v>
      </c>
      <c r="AD102" s="12">
        <f t="shared" si="36"/>
        <v>21</v>
      </c>
      <c r="AE102" s="18">
        <f t="shared" si="37"/>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8"/>
        <v>1</v>
      </c>
      <c r="AK102" s="12">
        <f t="shared" si="39"/>
        <v>1</v>
      </c>
      <c r="AL102" s="12">
        <f t="shared" si="40"/>
        <v>1</v>
      </c>
      <c r="AM102" s="12">
        <f t="shared" si="41"/>
        <v>1</v>
      </c>
    </row>
    <row r="103" spans="1:39" ht="12" customHeight="1" x14ac:dyDescent="0.25">
      <c r="A103" s="5">
        <f t="shared" si="25"/>
        <v>0</v>
      </c>
      <c r="B103" s="5">
        <f t="shared" si="26"/>
        <v>0</v>
      </c>
      <c r="C103" s="14">
        <f t="shared" si="42"/>
        <v>20</v>
      </c>
      <c r="F103" s="242">
        <f>VLOOKUP(C103,Blad1!$A:$G,7,0)</f>
        <v>136</v>
      </c>
      <c r="G103" s="67" t="str">
        <f t="shared" si="43"/>
        <v/>
      </c>
      <c r="H103" s="4" t="str">
        <f>IF(G103="I",$K103,IF(G103="II",$K103-SUM(H$8:H102),IF(G103="III",$K103-SUM(H$8:H102),IF(G103="IV",$K103-SUM(H$8:H102),IF(G103="V",1-SUM(H$8:H102)," ")))))</f>
        <v xml:space="preserve"> </v>
      </c>
      <c r="I103" s="68" t="str">
        <f t="shared" si="27"/>
        <v/>
      </c>
      <c r="J103" s="43" t="str">
        <f>IF(I103="A",$K103,IF(I103="B",$K103-SUM(J$8:J102),IF(I103="C",$K103-SUM(J$8:J102),IF(I103="D",$K103-SUM(J$8:J102),IF(I103="E",1-SUM(J$8:J102)," ")))))</f>
        <v xml:space="preserve"> </v>
      </c>
      <c r="K103" s="1">
        <f>IF(C$4=0,0,(SUM(D$8:D103)/C$4))</f>
        <v>0</v>
      </c>
      <c r="L103" s="9" t="str">
        <f t="shared" si="28"/>
        <v xml:space="preserve"> </v>
      </c>
      <c r="M103" s="2" t="str">
        <f>IF(U103=2,K103,IF(W103=2,K103-SUM(M$8:M102),IF(X103=2,K103-SUM(M$8:M102),IF(X102=2,1-SUM(M$8:M102)," "))))</f>
        <v xml:space="preserve"> </v>
      </c>
      <c r="N103" s="1" t="str">
        <f t="shared" si="29"/>
        <v xml:space="preserve"> </v>
      </c>
      <c r="P103" s="3" t="str">
        <f>IF(O103="Plus",$K103,IF(O103="Basis",$K103-SUM(P$8:P102),IF(O103="Breedte",$K103-SUM(P$8:P102),IF(O102="Breedte",1-SUM(P$8:P102)," "))))</f>
        <v xml:space="preserve"> </v>
      </c>
      <c r="Q103" s="57" t="str">
        <f t="shared" si="44"/>
        <v/>
      </c>
      <c r="R103" s="180">
        <f t="shared" si="45"/>
        <v>136</v>
      </c>
      <c r="S103" s="12">
        <f t="shared" si="30"/>
        <v>20</v>
      </c>
      <c r="T103" s="18">
        <f t="shared" si="31"/>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2"/>
        <v>1</v>
      </c>
      <c r="Z103" s="12">
        <f t="shared" si="33"/>
        <v>1</v>
      </c>
      <c r="AA103" s="12">
        <f t="shared" si="34"/>
        <v>1</v>
      </c>
      <c r="AB103" s="12">
        <f t="shared" si="35"/>
        <v>1</v>
      </c>
      <c r="AD103" s="12">
        <f t="shared" si="36"/>
        <v>20</v>
      </c>
      <c r="AE103" s="18">
        <f t="shared" si="37"/>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8"/>
        <v>1</v>
      </c>
      <c r="AK103" s="12">
        <f t="shared" si="39"/>
        <v>1</v>
      </c>
      <c r="AL103" s="12">
        <f t="shared" si="40"/>
        <v>1</v>
      </c>
      <c r="AM103" s="12">
        <f t="shared" si="41"/>
        <v>1</v>
      </c>
    </row>
    <row r="104" spans="1:39" ht="12" customHeight="1" x14ac:dyDescent="0.25">
      <c r="A104" s="5">
        <f t="shared" si="25"/>
        <v>0</v>
      </c>
      <c r="B104" s="5">
        <f t="shared" si="26"/>
        <v>0</v>
      </c>
      <c r="C104" s="14">
        <f t="shared" si="42"/>
        <v>19</v>
      </c>
      <c r="F104" s="242">
        <f>VLOOKUP(C104,Blad1!$A:$G,7,0)</f>
        <v>135</v>
      </c>
      <c r="G104" s="67" t="str">
        <f t="shared" si="43"/>
        <v/>
      </c>
      <c r="H104" s="4" t="str">
        <f>IF(G104="I",$K104,IF(G104="II",$K104-SUM(H$8:H103),IF(G104="III",$K104-SUM(H$8:H103),IF(G104="IV",$K104-SUM(H$8:H103),IF(G104="V",1-SUM(H$8:H103)," ")))))</f>
        <v xml:space="preserve"> </v>
      </c>
      <c r="I104" s="68" t="str">
        <f t="shared" ref="I104:I135" si="46">IF(C104=84,"A",IF(C104=75,"B",IF(C104=65,"C",IF(C104=56,"D",IF(C104=0,"E","")))))</f>
        <v/>
      </c>
      <c r="J104" s="43" t="str">
        <f>IF(I104="A",$K104,IF(I104="B",$K104-SUM(J$8:J103),IF(I104="C",$K104-SUM(J$8:J103),IF(I104="D",$K104-SUM(J$8:J103),IF(I104="E",1-SUM(J$8:J103)," ")))))</f>
        <v xml:space="preserve"> </v>
      </c>
      <c r="K104" s="1">
        <f>IF(C$4=0,0,(SUM(D$8:D104)/C$4))</f>
        <v>0</v>
      </c>
      <c r="L104" s="9" t="str">
        <f t="shared" si="28"/>
        <v xml:space="preserve"> </v>
      </c>
      <c r="M104" s="2" t="str">
        <f>IF(U104=2,K104,IF(W104=2,K104-SUM(M$8:M103),IF(X104=2,K104-SUM(M$8:M103),IF(X103=2,1-SUM(M$8:M103)," "))))</f>
        <v xml:space="preserve"> </v>
      </c>
      <c r="N104" s="1" t="str">
        <f t="shared" si="29"/>
        <v xml:space="preserve"> </v>
      </c>
      <c r="P104" s="3" t="str">
        <f>IF(O104="Plus",$K104,IF(O104="Basis",$K104-SUM(P$8:P103),IF(O104="Breedte",$K104-SUM(P$8:P103),IF(O103="Breedte",1-SUM(P$8:P103)," "))))</f>
        <v xml:space="preserve"> </v>
      </c>
      <c r="Q104" s="57" t="str">
        <f t="shared" si="44"/>
        <v/>
      </c>
      <c r="R104" s="180">
        <f t="shared" si="45"/>
        <v>135</v>
      </c>
      <c r="S104" s="12">
        <f t="shared" si="30"/>
        <v>19</v>
      </c>
      <c r="T104" s="18">
        <f t="shared" si="31"/>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2"/>
        <v>1</v>
      </c>
      <c r="Z104" s="12">
        <f t="shared" si="33"/>
        <v>1</v>
      </c>
      <c r="AA104" s="12">
        <f t="shared" si="34"/>
        <v>1</v>
      </c>
      <c r="AB104" s="12">
        <f t="shared" si="35"/>
        <v>1</v>
      </c>
      <c r="AD104" s="12">
        <f t="shared" si="36"/>
        <v>19</v>
      </c>
      <c r="AE104" s="18">
        <f t="shared" si="37"/>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8"/>
        <v>1</v>
      </c>
      <c r="AK104" s="12">
        <f t="shared" si="39"/>
        <v>1</v>
      </c>
      <c r="AL104" s="12">
        <f t="shared" si="40"/>
        <v>1</v>
      </c>
      <c r="AM104" s="12">
        <f t="shared" si="41"/>
        <v>1</v>
      </c>
    </row>
    <row r="105" spans="1:39" ht="12" customHeight="1" x14ac:dyDescent="0.25">
      <c r="A105" s="5">
        <f t="shared" si="25"/>
        <v>0</v>
      </c>
      <c r="B105" s="5">
        <f t="shared" si="26"/>
        <v>0</v>
      </c>
      <c r="C105" s="14">
        <f t="shared" si="42"/>
        <v>18</v>
      </c>
      <c r="F105" s="242">
        <f>VLOOKUP(C105,Blad1!$A:$G,7,0)</f>
        <v>134</v>
      </c>
      <c r="G105" s="67" t="str">
        <f t="shared" si="43"/>
        <v/>
      </c>
      <c r="H105" s="4" t="str">
        <f>IF(G105="I",$K105,IF(G105="II",$K105-SUM(H$8:H104),IF(G105="III",$K105-SUM(H$8:H104),IF(G105="IV",$K105-SUM(H$8:H104),IF(G105="V",1-SUM(H$8:H104)," ")))))</f>
        <v xml:space="preserve"> </v>
      </c>
      <c r="I105" s="68" t="str">
        <f t="shared" si="46"/>
        <v/>
      </c>
      <c r="J105" s="43" t="str">
        <f>IF(I105="A",$K105,IF(I105="B",$K105-SUM(J$8:J104),IF(I105="C",$K105-SUM(J$8:J104),IF(I105="D",$K105-SUM(J$8:J104),IF(I105="E",1-SUM(J$8:J104)," ")))))</f>
        <v xml:space="preserve"> </v>
      </c>
      <c r="K105" s="1">
        <f>IF(C$4=0,0,(SUM(D$8:D105)/C$4))</f>
        <v>0</v>
      </c>
      <c r="L105" s="9" t="str">
        <f t="shared" si="28"/>
        <v xml:space="preserve"> </v>
      </c>
      <c r="M105" s="2" t="str">
        <f>IF(U105=2,K105,IF(W105=2,K105-SUM(M$8:M104),IF(X105=2,K105-SUM(M$8:M104),IF(X104=2,1-SUM(M$8:M104)," "))))</f>
        <v xml:space="preserve"> </v>
      </c>
      <c r="N105" s="1" t="str">
        <f t="shared" si="29"/>
        <v xml:space="preserve"> </v>
      </c>
      <c r="P105" s="3" t="str">
        <f>IF(O105="Plus",$K105,IF(O105="Basis",$K105-SUM(P$8:P104),IF(O105="Breedte",$K105-SUM(P$8:P104),IF(O104="Breedte",1-SUM(P$8:P104)," "))))</f>
        <v xml:space="preserve"> </v>
      </c>
      <c r="Q105" s="57" t="str">
        <f t="shared" si="44"/>
        <v/>
      </c>
      <c r="R105" s="180">
        <f t="shared" si="45"/>
        <v>134</v>
      </c>
      <c r="S105" s="12">
        <f t="shared" si="30"/>
        <v>18</v>
      </c>
      <c r="T105" s="18">
        <f t="shared" si="31"/>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2"/>
        <v>1</v>
      </c>
      <c r="Z105" s="12">
        <f t="shared" si="33"/>
        <v>1</v>
      </c>
      <c r="AA105" s="12">
        <f t="shared" si="34"/>
        <v>1</v>
      </c>
      <c r="AB105" s="12">
        <f t="shared" si="35"/>
        <v>1</v>
      </c>
      <c r="AD105" s="12">
        <f t="shared" si="36"/>
        <v>18</v>
      </c>
      <c r="AE105" s="18">
        <f t="shared" si="37"/>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8"/>
        <v>1</v>
      </c>
      <c r="AK105" s="12">
        <f t="shared" si="39"/>
        <v>1</v>
      </c>
      <c r="AL105" s="12">
        <f t="shared" si="40"/>
        <v>1</v>
      </c>
      <c r="AM105" s="12">
        <f t="shared" si="41"/>
        <v>1</v>
      </c>
    </row>
    <row r="106" spans="1:39" ht="12" customHeight="1" x14ac:dyDescent="0.25">
      <c r="A106" s="5">
        <f t="shared" si="25"/>
        <v>0</v>
      </c>
      <c r="B106" s="5">
        <f t="shared" si="26"/>
        <v>0</v>
      </c>
      <c r="C106" s="14">
        <f t="shared" si="42"/>
        <v>17</v>
      </c>
      <c r="F106" s="242">
        <f>VLOOKUP(C106,Blad1!$A:$G,7,0)</f>
        <v>133</v>
      </c>
      <c r="G106" s="67" t="str">
        <f t="shared" si="43"/>
        <v/>
      </c>
      <c r="H106" s="4" t="str">
        <f>IF(G106="I",$K106,IF(G106="II",$K106-SUM(H$8:H105),IF(G106="III",$K106-SUM(H$8:H105),IF(G106="IV",$K106-SUM(H$8:H105),IF(G106="V",1-SUM(H$8:H105)," ")))))</f>
        <v xml:space="preserve"> </v>
      </c>
      <c r="I106" s="68" t="str">
        <f t="shared" si="46"/>
        <v/>
      </c>
      <c r="J106" s="43" t="str">
        <f>IF(I106="A",$K106,IF(I106="B",$K106-SUM(J$8:J105),IF(I106="C",$K106-SUM(J$8:J105),IF(I106="D",$K106-SUM(J$8:J105),IF(I106="E",1-SUM(J$8:J105)," ")))))</f>
        <v xml:space="preserve"> </v>
      </c>
      <c r="K106" s="1">
        <f>IF(C$4=0,0,(SUM(D$8:D106)/C$4))</f>
        <v>0</v>
      </c>
      <c r="L106" s="9" t="str">
        <f t="shared" si="28"/>
        <v xml:space="preserve"> </v>
      </c>
      <c r="M106" s="2" t="str">
        <f>IF(U106=2,K106,IF(W106=2,K106-SUM(M$8:M105),IF(X106=2,K106-SUM(M$8:M105),IF(X105=2,1-SUM(M$8:M105)," "))))</f>
        <v xml:space="preserve"> </v>
      </c>
      <c r="N106" s="1" t="str">
        <f t="shared" si="29"/>
        <v xml:space="preserve"> </v>
      </c>
      <c r="P106" s="3" t="str">
        <f>IF(O106="Plus",$K106,IF(O106="Basis",$K106-SUM(P$8:P105),IF(O106="Breedte",$K106-SUM(P$8:P105),IF(O105="Breedte",1-SUM(P$8:P105)," "))))</f>
        <v xml:space="preserve"> </v>
      </c>
      <c r="Q106" s="57" t="str">
        <f t="shared" si="44"/>
        <v/>
      </c>
      <c r="R106" s="180">
        <f t="shared" si="45"/>
        <v>133</v>
      </c>
      <c r="S106" s="12">
        <f t="shared" si="30"/>
        <v>17</v>
      </c>
      <c r="T106" s="18">
        <f t="shared" si="31"/>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2"/>
        <v>1</v>
      </c>
      <c r="Z106" s="12">
        <f t="shared" si="33"/>
        <v>1</v>
      </c>
      <c r="AA106" s="12">
        <f t="shared" si="34"/>
        <v>1</v>
      </c>
      <c r="AB106" s="12">
        <f t="shared" si="35"/>
        <v>1</v>
      </c>
      <c r="AD106" s="12">
        <f t="shared" si="36"/>
        <v>17</v>
      </c>
      <c r="AE106" s="18">
        <f t="shared" si="37"/>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8"/>
        <v>1</v>
      </c>
      <c r="AK106" s="12">
        <f t="shared" si="39"/>
        <v>1</v>
      </c>
      <c r="AL106" s="12">
        <f t="shared" si="40"/>
        <v>1</v>
      </c>
      <c r="AM106" s="12">
        <f t="shared" si="41"/>
        <v>1</v>
      </c>
    </row>
    <row r="107" spans="1:39" ht="12" customHeight="1" x14ac:dyDescent="0.25">
      <c r="A107" s="5">
        <f t="shared" si="25"/>
        <v>0</v>
      </c>
      <c r="B107" s="5">
        <f t="shared" si="26"/>
        <v>0</v>
      </c>
      <c r="C107" s="14">
        <f t="shared" si="42"/>
        <v>16</v>
      </c>
      <c r="F107" s="242">
        <f>VLOOKUP(C107,Blad1!$A:$G,7,0)</f>
        <v>132</v>
      </c>
      <c r="G107" s="67" t="str">
        <f t="shared" si="43"/>
        <v/>
      </c>
      <c r="H107" s="4" t="str">
        <f>IF(G107="I",$K107,IF(G107="II",$K107-SUM(H$8:H106),IF(G107="III",$K107-SUM(H$8:H106),IF(G107="IV",$K107-SUM(H$8:H106),IF(G107="V",1-SUM(H$8:H106)," ")))))</f>
        <v xml:space="preserve"> </v>
      </c>
      <c r="I107" s="68" t="str">
        <f t="shared" si="46"/>
        <v/>
      </c>
      <c r="J107" s="43" t="str">
        <f>IF(I107="A",$K107,IF(I107="B",$K107-SUM(J$8:J106),IF(I107="C",$K107-SUM(J$8:J106),IF(I107="D",$K107-SUM(J$8:J106),IF(I107="E",1-SUM(J$8:J106)," ")))))</f>
        <v xml:space="preserve"> </v>
      </c>
      <c r="K107" s="1">
        <f>IF(C$4=0,0,(SUM(D$8:D107)/C$4))</f>
        <v>0</v>
      </c>
      <c r="L107" s="9" t="str">
        <f t="shared" si="28"/>
        <v xml:space="preserve"> </v>
      </c>
      <c r="M107" s="2" t="str">
        <f>IF(U107=2,K107,IF(W107=2,K107-SUM(M$8:M106),IF(X107=2,K107-SUM(M$8:M106),IF(X106=2,1-SUM(M$8:M106)," "))))</f>
        <v xml:space="preserve"> </v>
      </c>
      <c r="N107" s="1" t="str">
        <f t="shared" si="29"/>
        <v xml:space="preserve"> </v>
      </c>
      <c r="P107" s="3" t="str">
        <f>IF(O107="Plus",$K107,IF(O107="Basis",$K107-SUM(P$8:P106),IF(O107="Breedte",$K107-SUM(P$8:P106),IF(O106="Breedte",1-SUM(P$8:P106)," "))))</f>
        <v xml:space="preserve"> </v>
      </c>
      <c r="Q107" s="57" t="str">
        <f t="shared" si="44"/>
        <v/>
      </c>
      <c r="R107" s="180">
        <f t="shared" si="45"/>
        <v>132</v>
      </c>
      <c r="S107" s="12">
        <f t="shared" si="30"/>
        <v>16</v>
      </c>
      <c r="T107" s="18">
        <f t="shared" si="31"/>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2"/>
        <v>1</v>
      </c>
      <c r="Z107" s="12">
        <f t="shared" si="33"/>
        <v>1</v>
      </c>
      <c r="AA107" s="12">
        <f t="shared" si="34"/>
        <v>1</v>
      </c>
      <c r="AB107" s="12">
        <f t="shared" si="35"/>
        <v>1</v>
      </c>
      <c r="AD107" s="12">
        <f t="shared" si="36"/>
        <v>16</v>
      </c>
      <c r="AE107" s="18">
        <f t="shared" si="37"/>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8"/>
        <v>1</v>
      </c>
      <c r="AK107" s="12">
        <f t="shared" si="39"/>
        <v>1</v>
      </c>
      <c r="AL107" s="12">
        <f t="shared" si="40"/>
        <v>1</v>
      </c>
      <c r="AM107" s="12">
        <f t="shared" si="41"/>
        <v>1</v>
      </c>
    </row>
    <row r="108" spans="1:39" ht="12" customHeight="1" x14ac:dyDescent="0.25">
      <c r="A108" s="5">
        <f t="shared" si="25"/>
        <v>0</v>
      </c>
      <c r="B108" s="5">
        <f t="shared" si="26"/>
        <v>0</v>
      </c>
      <c r="C108" s="14">
        <f t="shared" si="42"/>
        <v>15</v>
      </c>
      <c r="F108" s="242">
        <f>VLOOKUP(C108,Blad1!$A:$G,7,0)</f>
        <v>131</v>
      </c>
      <c r="G108" s="67" t="str">
        <f t="shared" si="43"/>
        <v/>
      </c>
      <c r="H108" s="4" t="str">
        <f>IF(G108="I",$K108,IF(G108="II",$K108-SUM(H$8:H107),IF(G108="III",$K108-SUM(H$8:H107),IF(G108="IV",$K108-SUM(H$8:H107),IF(G108="V",1-SUM(H$8:H107)," ")))))</f>
        <v xml:space="preserve"> </v>
      </c>
      <c r="I108" s="68" t="str">
        <f t="shared" si="46"/>
        <v/>
      </c>
      <c r="J108" s="43" t="str">
        <f>IF(I108="A",$K108,IF(I108="B",$K108-SUM(J$8:J107),IF(I108="C",$K108-SUM(J$8:J107),IF(I108="D",$K108-SUM(J$8:J107),IF(I108="E",1-SUM(J$8:J107)," ")))))</f>
        <v xml:space="preserve"> </v>
      </c>
      <c r="K108" s="1">
        <f>IF(C$4=0,0,(SUM(D$8:D108)/C$4))</f>
        <v>0</v>
      </c>
      <c r="L108" s="9" t="str">
        <f t="shared" si="28"/>
        <v xml:space="preserve"> </v>
      </c>
      <c r="M108" s="2" t="str">
        <f>IF(U108=2,K108,IF(W108=2,K108-SUM(M$8:M107),IF(X108=2,K108-SUM(M$8:M107),IF(X107=2,1-SUM(M$8:M107)," "))))</f>
        <v xml:space="preserve"> </v>
      </c>
      <c r="N108" s="1" t="str">
        <f t="shared" si="29"/>
        <v xml:space="preserve"> </v>
      </c>
      <c r="P108" s="3" t="str">
        <f>IF(O108="Plus",$K108,IF(O108="Basis",$K108-SUM(P$8:P107),IF(O108="Breedte",$K108-SUM(P$8:P107),IF(O107="Breedte",1-SUM(P$8:P107)," "))))</f>
        <v xml:space="preserve"> </v>
      </c>
      <c r="Q108" s="57" t="str">
        <f t="shared" si="44"/>
        <v/>
      </c>
      <c r="R108" s="180">
        <f t="shared" si="45"/>
        <v>131</v>
      </c>
      <c r="S108" s="12">
        <f t="shared" si="30"/>
        <v>15</v>
      </c>
      <c r="T108" s="18">
        <f t="shared" si="31"/>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2"/>
        <v>1</v>
      </c>
      <c r="Z108" s="12">
        <f t="shared" si="33"/>
        <v>1</v>
      </c>
      <c r="AA108" s="12">
        <f t="shared" si="34"/>
        <v>1</v>
      </c>
      <c r="AB108" s="12">
        <f t="shared" si="35"/>
        <v>1</v>
      </c>
      <c r="AD108" s="12">
        <f t="shared" si="36"/>
        <v>15</v>
      </c>
      <c r="AE108" s="18">
        <f t="shared" si="37"/>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8"/>
        <v>1</v>
      </c>
      <c r="AK108" s="12">
        <f t="shared" si="39"/>
        <v>1</v>
      </c>
      <c r="AL108" s="12">
        <f t="shared" si="40"/>
        <v>1</v>
      </c>
      <c r="AM108" s="12">
        <f t="shared" si="41"/>
        <v>1</v>
      </c>
    </row>
    <row r="109" spans="1:39" ht="12" customHeight="1" x14ac:dyDescent="0.25">
      <c r="A109" s="5">
        <f t="shared" si="25"/>
        <v>0</v>
      </c>
      <c r="B109" s="5">
        <f t="shared" si="26"/>
        <v>0</v>
      </c>
      <c r="C109" s="14">
        <f t="shared" si="42"/>
        <v>14</v>
      </c>
      <c r="F109" s="242">
        <f>VLOOKUP(C109,Blad1!$A:$G,7,0)</f>
        <v>130</v>
      </c>
      <c r="G109" s="67" t="str">
        <f t="shared" si="43"/>
        <v/>
      </c>
      <c r="H109" s="4" t="str">
        <f>IF(G109="I",$K109,IF(G109="II",$K109-SUM(H$8:H108),IF(G109="III",$K109-SUM(H$8:H108),IF(G109="IV",$K109-SUM(H$8:H108),IF(G109="V",1-SUM(H$8:H108)," ")))))</f>
        <v xml:space="preserve"> </v>
      </c>
      <c r="I109" s="68" t="str">
        <f t="shared" si="46"/>
        <v/>
      </c>
      <c r="J109" s="43" t="str">
        <f>IF(I109="A",$K109,IF(I109="B",$K109-SUM(J$8:J108),IF(I109="C",$K109-SUM(J$8:J108),IF(I109="D",$K109-SUM(J$8:J108),IF(I109="E",1-SUM(J$8:J108)," ")))))</f>
        <v xml:space="preserve"> </v>
      </c>
      <c r="K109" s="1">
        <f>IF(C$4=0,0,(SUM(D$8:D109)/C$4))</f>
        <v>0</v>
      </c>
      <c r="L109" s="9" t="str">
        <f t="shared" si="28"/>
        <v xml:space="preserve"> </v>
      </c>
      <c r="M109" s="2" t="str">
        <f>IF(U109=2,K109,IF(W109=2,K109-SUM(M$8:M108),IF(X109=2,K109-SUM(M$8:M108),IF(X108=2,1-SUM(M$8:M108)," "))))</f>
        <v xml:space="preserve"> </v>
      </c>
      <c r="N109" s="1" t="str">
        <f t="shared" si="29"/>
        <v xml:space="preserve"> </v>
      </c>
      <c r="P109" s="3" t="str">
        <f>IF(O109="Plus",$K109,IF(O109="Basis",$K109-SUM(P$8:P108),IF(O109="Breedte",$K109-SUM(P$8:P108),IF(O108="Breedte",1-SUM(P$8:P108)," "))))</f>
        <v xml:space="preserve"> </v>
      </c>
      <c r="Q109" s="57" t="str">
        <f t="shared" si="44"/>
        <v/>
      </c>
      <c r="R109" s="180">
        <f t="shared" si="45"/>
        <v>130</v>
      </c>
      <c r="S109" s="12">
        <f t="shared" si="30"/>
        <v>14</v>
      </c>
      <c r="T109" s="18">
        <f t="shared" si="31"/>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2"/>
        <v>1</v>
      </c>
      <c r="Z109" s="12">
        <f t="shared" si="33"/>
        <v>1</v>
      </c>
      <c r="AA109" s="12">
        <f t="shared" si="34"/>
        <v>1</v>
      </c>
      <c r="AB109" s="12">
        <f t="shared" si="35"/>
        <v>1</v>
      </c>
      <c r="AD109" s="12">
        <f t="shared" si="36"/>
        <v>14</v>
      </c>
      <c r="AE109" s="18">
        <f t="shared" si="37"/>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8"/>
        <v>1</v>
      </c>
      <c r="AK109" s="12">
        <f t="shared" si="39"/>
        <v>1</v>
      </c>
      <c r="AL109" s="12">
        <f t="shared" si="40"/>
        <v>1</v>
      </c>
      <c r="AM109" s="12">
        <f t="shared" si="41"/>
        <v>1</v>
      </c>
    </row>
    <row r="110" spans="1:39" ht="12" customHeight="1" x14ac:dyDescent="0.25">
      <c r="A110" s="5">
        <f t="shared" si="25"/>
        <v>0</v>
      </c>
      <c r="B110" s="5">
        <f t="shared" si="26"/>
        <v>0</v>
      </c>
      <c r="C110" s="14">
        <f t="shared" si="42"/>
        <v>13</v>
      </c>
      <c r="F110" s="242">
        <f>VLOOKUP(C110,Blad1!$A:$G,7,0)</f>
        <v>129</v>
      </c>
      <c r="G110" s="67" t="str">
        <f t="shared" si="43"/>
        <v/>
      </c>
      <c r="H110" s="4" t="str">
        <f>IF(G110="I",$K110,IF(G110="II",$K110-SUM(H$8:H109),IF(G110="III",$K110-SUM(H$8:H109),IF(G110="IV",$K110-SUM(H$8:H109),IF(G110="V",1-SUM(H$8:H109)," ")))))</f>
        <v xml:space="preserve"> </v>
      </c>
      <c r="I110" s="68" t="str">
        <f t="shared" si="46"/>
        <v/>
      </c>
      <c r="J110" s="43" t="str">
        <f>IF(I110="A",$K110,IF(I110="B",$K110-SUM(J$8:J109),IF(I110="C",$K110-SUM(J$8:J109),IF(I110="D",$K110-SUM(J$8:J109),IF(I110="E",1-SUM(J$8:J109)," ")))))</f>
        <v xml:space="preserve"> </v>
      </c>
      <c r="K110" s="1">
        <f>IF(C$4=0,0,(SUM(D$8:D110)/C$4))</f>
        <v>0</v>
      </c>
      <c r="L110" s="9" t="str">
        <f t="shared" si="28"/>
        <v xml:space="preserve"> </v>
      </c>
      <c r="M110" s="2" t="str">
        <f>IF(U110=2,K110,IF(W110=2,K110-SUM(M$8:M109),IF(X110=2,K110-SUM(M$8:M109),IF(X109=2,1-SUM(M$8:M109)," "))))</f>
        <v xml:space="preserve"> </v>
      </c>
      <c r="N110" s="1" t="str">
        <f t="shared" si="29"/>
        <v xml:space="preserve"> </v>
      </c>
      <c r="P110" s="3" t="str">
        <f>IF(O110="Plus",$K110,IF(O110="Basis",$K110-SUM(P$8:P109),IF(O110="Breedte",$K110-SUM(P$8:P109),IF(O109="Breedte",1-SUM(P$8:P109)," "))))</f>
        <v xml:space="preserve"> </v>
      </c>
      <c r="Q110" s="57" t="str">
        <f t="shared" si="44"/>
        <v/>
      </c>
      <c r="R110" s="180">
        <f t="shared" si="45"/>
        <v>129</v>
      </c>
      <c r="S110" s="12">
        <f t="shared" si="30"/>
        <v>13</v>
      </c>
      <c r="T110" s="18">
        <f t="shared" si="31"/>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2"/>
        <v>1</v>
      </c>
      <c r="Z110" s="12">
        <f t="shared" si="33"/>
        <v>1</v>
      </c>
      <c r="AA110" s="12">
        <f t="shared" si="34"/>
        <v>1</v>
      </c>
      <c r="AB110" s="12">
        <f t="shared" si="35"/>
        <v>1</v>
      </c>
      <c r="AD110" s="12">
        <f t="shared" si="36"/>
        <v>13</v>
      </c>
      <c r="AE110" s="18">
        <f t="shared" si="37"/>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8"/>
        <v>1</v>
      </c>
      <c r="AK110" s="12">
        <f t="shared" si="39"/>
        <v>1</v>
      </c>
      <c r="AL110" s="12">
        <f t="shared" si="40"/>
        <v>1</v>
      </c>
      <c r="AM110" s="12">
        <f t="shared" si="41"/>
        <v>1</v>
      </c>
    </row>
    <row r="111" spans="1:39" ht="12" customHeight="1" x14ac:dyDescent="0.25">
      <c r="A111" s="5">
        <f t="shared" si="25"/>
        <v>0</v>
      </c>
      <c r="B111" s="5">
        <f t="shared" si="26"/>
        <v>0</v>
      </c>
      <c r="C111" s="14">
        <f t="shared" si="42"/>
        <v>12</v>
      </c>
      <c r="F111" s="242">
        <f>VLOOKUP(C111,Blad1!$A:$G,7,0)</f>
        <v>128</v>
      </c>
      <c r="G111" s="67" t="str">
        <f t="shared" si="43"/>
        <v/>
      </c>
      <c r="H111" s="4" t="str">
        <f>IF(G111="I",$K111,IF(G111="II",$K111-SUM(H$8:H110),IF(G111="III",$K111-SUM(H$8:H110),IF(G111="IV",$K111-SUM(H$8:H110),IF(G111="V",1-SUM(H$8:H110)," ")))))</f>
        <v xml:space="preserve"> </v>
      </c>
      <c r="I111" s="68" t="str">
        <f t="shared" si="46"/>
        <v/>
      </c>
      <c r="J111" s="43" t="str">
        <f>IF(I111="A",$K111,IF(I111="B",$K111-SUM(J$8:J110),IF(I111="C",$K111-SUM(J$8:J110),IF(I111="D",$K111-SUM(J$8:J110),IF(I111="E",1-SUM(J$8:J110)," ")))))</f>
        <v xml:space="preserve"> </v>
      </c>
      <c r="K111" s="1">
        <f>IF(C$4=0,0,(SUM(D$8:D111)/C$4))</f>
        <v>0</v>
      </c>
      <c r="L111" s="9" t="str">
        <f t="shared" si="28"/>
        <v xml:space="preserve"> </v>
      </c>
      <c r="M111" s="2" t="str">
        <f>IF(U111=2,K111,IF(W111=2,K111-SUM(M$8:M110),IF(X111=2,K111-SUM(M$8:M110),IF(X110=2,1-SUM(M$8:M110)," "))))</f>
        <v xml:space="preserve"> </v>
      </c>
      <c r="N111" s="1" t="str">
        <f t="shared" si="29"/>
        <v xml:space="preserve"> </v>
      </c>
      <c r="P111" s="3" t="str">
        <f>IF(O111="Plus",$K111,IF(O111="Basis",$K111-SUM(P$8:P110),IF(O111="Breedte",$K111-SUM(P$8:P110),IF(O110="Breedte",1-SUM(P$8:P110)," "))))</f>
        <v xml:space="preserve"> </v>
      </c>
      <c r="Q111" s="57" t="str">
        <f t="shared" si="44"/>
        <v/>
      </c>
      <c r="R111" s="180">
        <f t="shared" si="45"/>
        <v>128</v>
      </c>
      <c r="S111" s="12">
        <f t="shared" si="30"/>
        <v>12</v>
      </c>
      <c r="T111" s="18">
        <f t="shared" si="31"/>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2"/>
        <v>1</v>
      </c>
      <c r="Z111" s="12">
        <f t="shared" si="33"/>
        <v>1</v>
      </c>
      <c r="AA111" s="12">
        <f t="shared" si="34"/>
        <v>1</v>
      </c>
      <c r="AB111" s="12">
        <f t="shared" si="35"/>
        <v>1</v>
      </c>
      <c r="AD111" s="12">
        <f t="shared" si="36"/>
        <v>12</v>
      </c>
      <c r="AE111" s="18">
        <f t="shared" si="37"/>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8"/>
        <v>1</v>
      </c>
      <c r="AK111" s="12">
        <f t="shared" si="39"/>
        <v>1</v>
      </c>
      <c r="AL111" s="12">
        <f t="shared" si="40"/>
        <v>1</v>
      </c>
      <c r="AM111" s="12">
        <f t="shared" si="41"/>
        <v>1</v>
      </c>
    </row>
    <row r="112" spans="1:39" ht="12" customHeight="1" x14ac:dyDescent="0.25">
      <c r="A112" s="5">
        <f t="shared" si="25"/>
        <v>0</v>
      </c>
      <c r="B112" s="5">
        <f t="shared" si="26"/>
        <v>0</v>
      </c>
      <c r="C112" s="14">
        <f t="shared" si="42"/>
        <v>11</v>
      </c>
      <c r="F112" s="242">
        <f>VLOOKUP(C112,Blad1!$A:$G,7,0)</f>
        <v>127</v>
      </c>
      <c r="G112" s="67" t="str">
        <f t="shared" si="43"/>
        <v/>
      </c>
      <c r="H112" s="4" t="str">
        <f>IF(G112="I",$K112,IF(G112="II",$K112-SUM(H$8:H111),IF(G112="III",$K112-SUM(H$8:H111),IF(G112="IV",$K112-SUM(H$8:H111),IF(G112="V",1-SUM(H$8:H111)," ")))))</f>
        <v xml:space="preserve"> </v>
      </c>
      <c r="I112" s="68" t="str">
        <f t="shared" si="46"/>
        <v/>
      </c>
      <c r="J112" s="43" t="str">
        <f>IF(I112="A",$K112,IF(I112="B",$K112-SUM(J$8:J111),IF(I112="C",$K112-SUM(J$8:J111),IF(I112="D",$K112-SUM(J$8:J111),IF(I112="E",1-SUM(J$8:J111)," ")))))</f>
        <v xml:space="preserve"> </v>
      </c>
      <c r="K112" s="1">
        <f>IF(C$4=0,0,(SUM(D$8:D112)/C$4))</f>
        <v>0</v>
      </c>
      <c r="L112" s="9" t="str">
        <f t="shared" si="28"/>
        <v xml:space="preserve"> </v>
      </c>
      <c r="M112" s="2" t="str">
        <f>IF(U112=2,K112,IF(W112=2,K112-SUM(M$8:M111),IF(X112=2,K112-SUM(M$8:M111),IF(X111=2,1-SUM(M$8:M111)," "))))</f>
        <v xml:space="preserve"> </v>
      </c>
      <c r="N112" s="1" t="str">
        <f t="shared" si="29"/>
        <v xml:space="preserve"> </v>
      </c>
      <c r="P112" s="3" t="str">
        <f>IF(O112="Plus",$K112,IF(O112="Basis",$K112-SUM(P$8:P111),IF(O112="Breedte",$K112-SUM(P$8:P111),IF(O111="Breedte",1-SUM(P$8:P111)," "))))</f>
        <v xml:space="preserve"> </v>
      </c>
      <c r="Q112" s="57" t="str">
        <f t="shared" si="44"/>
        <v/>
      </c>
      <c r="R112" s="180">
        <f t="shared" si="45"/>
        <v>127</v>
      </c>
      <c r="S112" s="12">
        <f t="shared" si="30"/>
        <v>11</v>
      </c>
      <c r="T112" s="18">
        <f t="shared" si="31"/>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2"/>
        <v>1</v>
      </c>
      <c r="Z112" s="12">
        <f t="shared" si="33"/>
        <v>1</v>
      </c>
      <c r="AA112" s="12">
        <f t="shared" si="34"/>
        <v>1</v>
      </c>
      <c r="AB112" s="12">
        <f t="shared" si="35"/>
        <v>1</v>
      </c>
      <c r="AD112" s="12">
        <f t="shared" si="36"/>
        <v>11</v>
      </c>
      <c r="AE112" s="18">
        <f t="shared" si="37"/>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8"/>
        <v>1</v>
      </c>
      <c r="AK112" s="12">
        <f t="shared" si="39"/>
        <v>1</v>
      </c>
      <c r="AL112" s="12">
        <f t="shared" si="40"/>
        <v>1</v>
      </c>
      <c r="AM112" s="12">
        <f t="shared" si="41"/>
        <v>1</v>
      </c>
    </row>
    <row r="113" spans="1:39" ht="12" customHeight="1" x14ac:dyDescent="0.25">
      <c r="A113" s="5">
        <f t="shared" si="25"/>
        <v>0</v>
      </c>
      <c r="B113" s="5">
        <f t="shared" si="26"/>
        <v>0</v>
      </c>
      <c r="C113" s="14">
        <f t="shared" si="42"/>
        <v>10</v>
      </c>
      <c r="F113" s="242">
        <f>VLOOKUP(C113,Blad1!$A:$G,7,0)</f>
        <v>126</v>
      </c>
      <c r="G113" s="67" t="str">
        <f t="shared" si="43"/>
        <v/>
      </c>
      <c r="H113" s="4" t="str">
        <f>IF(G113="I",$K113,IF(G113="II",$K113-SUM(H$8:H112),IF(G113="III",$K113-SUM(H$8:H112),IF(G113="IV",$K113-SUM(H$8:H112),IF(G113="V",1-SUM(H$8:H112)," ")))))</f>
        <v xml:space="preserve"> </v>
      </c>
      <c r="I113" s="68" t="str">
        <f t="shared" si="46"/>
        <v/>
      </c>
      <c r="J113" s="43" t="str">
        <f>IF(I113="A",$K113,IF(I113="B",$K113-SUM(J$8:J112),IF(I113="C",$K113-SUM(J$8:J112),IF(I113="D",$K113-SUM(J$8:J112),IF(I113="E",1-SUM(J$8:J112)," ")))))</f>
        <v xml:space="preserve"> </v>
      </c>
      <c r="K113" s="1">
        <f>IF(C$4=0,0,(SUM(D$8:D113)/C$4))</f>
        <v>0</v>
      </c>
      <c r="L113" s="9" t="str">
        <f t="shared" si="28"/>
        <v xml:space="preserve"> </v>
      </c>
      <c r="M113" s="2" t="str">
        <f>IF(U113=2,K113,IF(W113=2,K113-SUM(M$8:M112),IF(X113=2,K113-SUM(M$8:M112),IF(X112=2,1-SUM(M$8:M112)," "))))</f>
        <v xml:space="preserve"> </v>
      </c>
      <c r="N113" s="1" t="str">
        <f t="shared" si="29"/>
        <v xml:space="preserve"> </v>
      </c>
      <c r="P113" s="3" t="str">
        <f>IF(O113="Plus",$K113,IF(O113="Basis",$K113-SUM(P$8:P112),IF(O113="Breedte",$K113-SUM(P$8:P112),IF(O112="Breedte",1-SUM(P$8:P112)," "))))</f>
        <v xml:space="preserve"> </v>
      </c>
      <c r="Q113" s="57" t="str">
        <f t="shared" si="44"/>
        <v/>
      </c>
      <c r="R113" s="180">
        <f t="shared" si="45"/>
        <v>126</v>
      </c>
      <c r="S113" s="12">
        <f t="shared" si="30"/>
        <v>10</v>
      </c>
      <c r="T113" s="18">
        <f t="shared" si="31"/>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2"/>
        <v>1</v>
      </c>
      <c r="Z113" s="12">
        <f t="shared" si="33"/>
        <v>1</v>
      </c>
      <c r="AA113" s="12">
        <f t="shared" si="34"/>
        <v>1</v>
      </c>
      <c r="AB113" s="12">
        <f t="shared" si="35"/>
        <v>1</v>
      </c>
      <c r="AD113" s="12">
        <f t="shared" si="36"/>
        <v>10</v>
      </c>
      <c r="AE113" s="18">
        <f t="shared" si="37"/>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8"/>
        <v>1</v>
      </c>
      <c r="AK113" s="12">
        <f t="shared" si="39"/>
        <v>1</v>
      </c>
      <c r="AL113" s="12">
        <f t="shared" si="40"/>
        <v>1</v>
      </c>
      <c r="AM113" s="12">
        <f t="shared" si="41"/>
        <v>1</v>
      </c>
    </row>
    <row r="114" spans="1:39" ht="12" customHeight="1" x14ac:dyDescent="0.25">
      <c r="A114" s="5">
        <f t="shared" si="25"/>
        <v>0</v>
      </c>
      <c r="B114" s="5">
        <f t="shared" si="26"/>
        <v>0</v>
      </c>
      <c r="C114" s="14">
        <f t="shared" si="42"/>
        <v>9</v>
      </c>
      <c r="F114" s="242">
        <f>VLOOKUP(C114,Blad1!$A:$G,7,0)</f>
        <v>125</v>
      </c>
      <c r="G114" s="67" t="str">
        <f t="shared" si="43"/>
        <v/>
      </c>
      <c r="H114" s="4" t="str">
        <f>IF(G114="I",$K114,IF(G114="II",$K114-SUM(H$8:H113),IF(G114="III",$K114-SUM(H$8:H113),IF(G114="IV",$K114-SUM(H$8:H113),IF(G114="V",1-SUM(H$8:H113)," ")))))</f>
        <v xml:space="preserve"> </v>
      </c>
      <c r="I114" s="68" t="str">
        <f t="shared" si="46"/>
        <v/>
      </c>
      <c r="J114" s="43" t="str">
        <f>IF(I114="A",$K114,IF(I114="B",$K114-SUM(J$8:J113),IF(I114="C",$K114-SUM(J$8:J113),IF(I114="D",$K114-SUM(J$8:J113),IF(I114="E",1-SUM(J$8:J113)," ")))))</f>
        <v xml:space="preserve"> </v>
      </c>
      <c r="K114" s="1">
        <f>IF(C$4=0,0,(SUM(D$8:D114)/C$4))</f>
        <v>0</v>
      </c>
      <c r="L114" s="9" t="str">
        <f t="shared" si="28"/>
        <v xml:space="preserve"> </v>
      </c>
      <c r="M114" s="2" t="str">
        <f>IF(U114=2,K114,IF(W114=2,K114-SUM(M$8:M113),IF(X114=2,K114-SUM(M$8:M113),IF(X113=2,1-SUM(M$8:M113)," "))))</f>
        <v xml:space="preserve"> </v>
      </c>
      <c r="N114" s="1" t="str">
        <f t="shared" si="29"/>
        <v xml:space="preserve"> </v>
      </c>
      <c r="P114" s="3" t="str">
        <f>IF(O114="Plus",$K114,IF(O114="Basis",$K114-SUM(P$8:P113),IF(O114="Breedte",$K114-SUM(P$8:P113),IF(O113="Breedte",1-SUM(P$8:P113)," "))))</f>
        <v xml:space="preserve"> </v>
      </c>
      <c r="Q114" s="57" t="str">
        <f t="shared" si="44"/>
        <v/>
      </c>
      <c r="R114" s="180">
        <f t="shared" si="45"/>
        <v>125</v>
      </c>
      <c r="S114" s="12">
        <f t="shared" si="30"/>
        <v>9</v>
      </c>
      <c r="T114" s="18">
        <f t="shared" si="31"/>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2"/>
        <v>1</v>
      </c>
      <c r="Z114" s="12">
        <f t="shared" si="33"/>
        <v>1</v>
      </c>
      <c r="AA114" s="12">
        <f t="shared" si="34"/>
        <v>1</v>
      </c>
      <c r="AB114" s="12">
        <f t="shared" si="35"/>
        <v>1</v>
      </c>
      <c r="AD114" s="12">
        <f t="shared" si="36"/>
        <v>9</v>
      </c>
      <c r="AE114" s="18">
        <f t="shared" si="37"/>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8"/>
        <v>1</v>
      </c>
      <c r="AK114" s="12">
        <f t="shared" si="39"/>
        <v>1</v>
      </c>
      <c r="AL114" s="12">
        <f t="shared" si="40"/>
        <v>1</v>
      </c>
      <c r="AM114" s="12">
        <f t="shared" si="41"/>
        <v>1</v>
      </c>
    </row>
    <row r="115" spans="1:39" ht="12" customHeight="1" x14ac:dyDescent="0.25">
      <c r="A115" s="5">
        <f t="shared" si="25"/>
        <v>0</v>
      </c>
      <c r="B115" s="5">
        <f t="shared" si="26"/>
        <v>0</v>
      </c>
      <c r="C115" s="14">
        <f t="shared" si="42"/>
        <v>8</v>
      </c>
      <c r="F115" s="242">
        <f>VLOOKUP(C115,Blad1!$A:$G,7,0)</f>
        <v>124</v>
      </c>
      <c r="G115" s="67" t="str">
        <f t="shared" si="43"/>
        <v/>
      </c>
      <c r="H115" s="4" t="str">
        <f>IF(G115="I",$K115,IF(G115="II",$K115-SUM(H$8:H114),IF(G115="III",$K115-SUM(H$8:H114),IF(G115="IV",$K115-SUM(H$8:H114),IF(G115="V",1-SUM(H$8:H114)," ")))))</f>
        <v xml:space="preserve"> </v>
      </c>
      <c r="I115" s="68" t="str">
        <f t="shared" si="46"/>
        <v/>
      </c>
      <c r="J115" s="43" t="str">
        <f>IF(I115="A",$K115,IF(I115="B",$K115-SUM(J$8:J114),IF(I115="C",$K115-SUM(J$8:J114),IF(I115="D",$K115-SUM(J$8:J114),IF(I115="E",1-SUM(J$8:J114)," ")))))</f>
        <v xml:space="preserve"> </v>
      </c>
      <c r="K115" s="1">
        <f>IF(C$4=0,0,(SUM(D$8:D115)/C$4))</f>
        <v>0</v>
      </c>
      <c r="L115" s="9" t="str">
        <f t="shared" si="28"/>
        <v xml:space="preserve"> </v>
      </c>
      <c r="M115" s="2" t="str">
        <f>IF(U115=2,K115,IF(W115=2,K115-SUM(M$8:M114),IF(X115=2,K115-SUM(M$8:M114),IF(X114=2,1-SUM(M$8:M114)," "))))</f>
        <v xml:space="preserve"> </v>
      </c>
      <c r="N115" s="1" t="str">
        <f t="shared" si="29"/>
        <v xml:space="preserve"> </v>
      </c>
      <c r="P115" s="3" t="str">
        <f>IF(O115="Plus",$K115,IF(O115="Basis",$K115-SUM(P$8:P114),IF(O115="Breedte",$K115-SUM(P$8:P114),IF(O114="Breedte",1-SUM(P$8:P114)," "))))</f>
        <v xml:space="preserve"> </v>
      </c>
      <c r="Q115" s="57" t="str">
        <f t="shared" si="44"/>
        <v/>
      </c>
      <c r="R115" s="180">
        <f t="shared" si="45"/>
        <v>124</v>
      </c>
      <c r="S115" s="12">
        <f t="shared" si="30"/>
        <v>8</v>
      </c>
      <c r="T115" s="18">
        <f t="shared" si="31"/>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2"/>
        <v>1</v>
      </c>
      <c r="Z115" s="12">
        <f t="shared" si="33"/>
        <v>1</v>
      </c>
      <c r="AA115" s="12">
        <f t="shared" si="34"/>
        <v>1</v>
      </c>
      <c r="AB115" s="12">
        <f t="shared" si="35"/>
        <v>1</v>
      </c>
      <c r="AD115" s="12">
        <f t="shared" si="36"/>
        <v>8</v>
      </c>
      <c r="AE115" s="18">
        <f t="shared" si="37"/>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8"/>
        <v>1</v>
      </c>
      <c r="AK115" s="12">
        <f t="shared" si="39"/>
        <v>1</v>
      </c>
      <c r="AL115" s="12">
        <f t="shared" si="40"/>
        <v>1</v>
      </c>
      <c r="AM115" s="12">
        <f t="shared" si="41"/>
        <v>1</v>
      </c>
    </row>
    <row r="116" spans="1:39" ht="12" customHeight="1" x14ac:dyDescent="0.25">
      <c r="A116" s="5">
        <f t="shared" si="25"/>
        <v>0</v>
      </c>
      <c r="B116" s="5">
        <f t="shared" si="26"/>
        <v>0</v>
      </c>
      <c r="C116" s="14">
        <f t="shared" si="42"/>
        <v>7</v>
      </c>
      <c r="F116" s="242">
        <f>VLOOKUP(C116,Blad1!$A:$G,7,0)</f>
        <v>123</v>
      </c>
      <c r="G116" s="67" t="str">
        <f t="shared" si="43"/>
        <v/>
      </c>
      <c r="H116" s="4" t="str">
        <f>IF(G116="I",$K116,IF(G116="II",$K116-SUM(H$8:H115),IF(G116="III",$K116-SUM(H$8:H115),IF(G116="IV",$K116-SUM(H$8:H115),IF(G116="V",1-SUM(H$8:H115)," ")))))</f>
        <v xml:space="preserve"> </v>
      </c>
      <c r="I116" s="68" t="str">
        <f t="shared" si="46"/>
        <v/>
      </c>
      <c r="J116" s="43" t="str">
        <f>IF(I116="A",$K116,IF(I116="B",$K116-SUM(J$8:J115),IF(I116="C",$K116-SUM(J$8:J115),IF(I116="D",$K116-SUM(J$8:J115),IF(I116="E",1-SUM(J$8:J115)," ")))))</f>
        <v xml:space="preserve"> </v>
      </c>
      <c r="K116" s="1">
        <f>IF(C$4=0,0,(SUM(D$8:D116)/C$4))</f>
        <v>0</v>
      </c>
      <c r="L116" s="9" t="str">
        <f t="shared" si="28"/>
        <v xml:space="preserve"> </v>
      </c>
      <c r="M116" s="2" t="str">
        <f>IF(U116=2,K116,IF(W116=2,K116-SUM(M$8:M115),IF(X116=2,K116-SUM(M$8:M115),IF(X115=2,1-SUM(M$8:M115)," "))))</f>
        <v xml:space="preserve"> </v>
      </c>
      <c r="N116" s="1" t="str">
        <f t="shared" si="29"/>
        <v xml:space="preserve"> </v>
      </c>
      <c r="P116" s="3" t="str">
        <f>IF(O116="Plus",$K116,IF(O116="Basis",$K116-SUM(P$8:P115),IF(O116="Breedte",$K116-SUM(P$8:P115),IF(O115="Breedte",1-SUM(P$8:P115)," "))))</f>
        <v xml:space="preserve"> </v>
      </c>
      <c r="Q116" s="57" t="str">
        <f t="shared" si="44"/>
        <v/>
      </c>
      <c r="R116" s="180">
        <f t="shared" si="45"/>
        <v>123</v>
      </c>
      <c r="S116" s="12">
        <f t="shared" si="30"/>
        <v>7</v>
      </c>
      <c r="T116" s="18">
        <f t="shared" si="31"/>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2"/>
        <v>1</v>
      </c>
      <c r="Z116" s="12">
        <f t="shared" si="33"/>
        <v>1</v>
      </c>
      <c r="AA116" s="12">
        <f t="shared" si="34"/>
        <v>1</v>
      </c>
      <c r="AB116" s="12">
        <f t="shared" si="35"/>
        <v>1</v>
      </c>
      <c r="AD116" s="12">
        <f t="shared" si="36"/>
        <v>7</v>
      </c>
      <c r="AE116" s="18">
        <f t="shared" si="37"/>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8"/>
        <v>1</v>
      </c>
      <c r="AK116" s="12">
        <f t="shared" si="39"/>
        <v>1</v>
      </c>
      <c r="AL116" s="12">
        <f t="shared" si="40"/>
        <v>1</v>
      </c>
      <c r="AM116" s="12">
        <f t="shared" si="41"/>
        <v>1</v>
      </c>
    </row>
    <row r="117" spans="1:39" ht="12" customHeight="1" x14ac:dyDescent="0.25">
      <c r="A117" s="5">
        <f t="shared" si="25"/>
        <v>0</v>
      </c>
      <c r="B117" s="5">
        <f t="shared" si="26"/>
        <v>0</v>
      </c>
      <c r="C117" s="14">
        <f t="shared" si="42"/>
        <v>6</v>
      </c>
      <c r="F117" s="242">
        <f>VLOOKUP(C117,Blad1!$A:$G,7,0)</f>
        <v>122</v>
      </c>
      <c r="G117" s="67" t="str">
        <f t="shared" si="43"/>
        <v/>
      </c>
      <c r="H117" s="4" t="str">
        <f>IF(G117="I",$K117,IF(G117="II",$K117-SUM(H$8:H116),IF(G117="III",$K117-SUM(H$8:H116),IF(G117="IV",$K117-SUM(H$8:H116),IF(G117="V",1-SUM(H$8:H116)," ")))))</f>
        <v xml:space="preserve"> </v>
      </c>
      <c r="I117" s="68" t="str">
        <f t="shared" si="46"/>
        <v/>
      </c>
      <c r="J117" s="43" t="str">
        <f>IF(I117="A",$K117,IF(I117="B",$K117-SUM(J$8:J116),IF(I117="C",$K117-SUM(J$8:J116),IF(I117="D",$K117-SUM(J$8:J116),IF(I117="E",1-SUM(J$8:J116)," ")))))</f>
        <v xml:space="preserve"> </v>
      </c>
      <c r="K117" s="1">
        <f>IF(C$4=0,0,(SUM(D$8:D117)/C$4))</f>
        <v>0</v>
      </c>
      <c r="L117" s="9" t="str">
        <f t="shared" si="28"/>
        <v xml:space="preserve"> </v>
      </c>
      <c r="M117" s="2" t="str">
        <f>IF(U117=2,K117,IF(W117=2,K117-SUM(M$8:M116),IF(X117=2,K117-SUM(M$8:M116),IF(X116=2,1-SUM(M$8:M116)," "))))</f>
        <v xml:space="preserve"> </v>
      </c>
      <c r="N117" s="1" t="str">
        <f t="shared" si="29"/>
        <v xml:space="preserve"> </v>
      </c>
      <c r="P117" s="3" t="str">
        <f>IF(O117="Plus",$K117,IF(O117="Basis",$K117-SUM(P$8:P116),IF(O117="Breedte",$K117-SUM(P$8:P116),IF(O116="Breedte",1-SUM(P$8:P116)," "))))</f>
        <v xml:space="preserve"> </v>
      </c>
      <c r="Q117" s="57" t="str">
        <f t="shared" si="44"/>
        <v/>
      </c>
      <c r="R117" s="180">
        <f t="shared" si="45"/>
        <v>122</v>
      </c>
      <c r="S117" s="12">
        <f t="shared" si="30"/>
        <v>6</v>
      </c>
      <c r="T117" s="18">
        <f t="shared" si="31"/>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2"/>
        <v>1</v>
      </c>
      <c r="Z117" s="12">
        <f t="shared" si="33"/>
        <v>1</v>
      </c>
      <c r="AA117" s="12">
        <f t="shared" si="34"/>
        <v>1</v>
      </c>
      <c r="AB117" s="12">
        <f t="shared" si="35"/>
        <v>1</v>
      </c>
      <c r="AD117" s="12">
        <f t="shared" si="36"/>
        <v>6</v>
      </c>
      <c r="AE117" s="18">
        <f t="shared" si="37"/>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8"/>
        <v>1</v>
      </c>
      <c r="AK117" s="12">
        <f t="shared" si="39"/>
        <v>1</v>
      </c>
      <c r="AL117" s="12">
        <f t="shared" si="40"/>
        <v>1</v>
      </c>
      <c r="AM117" s="12">
        <f t="shared" si="41"/>
        <v>1</v>
      </c>
    </row>
    <row r="118" spans="1:39" ht="12" customHeight="1" x14ac:dyDescent="0.25">
      <c r="A118" s="5">
        <f t="shared" si="25"/>
        <v>0</v>
      </c>
      <c r="B118" s="5">
        <f t="shared" si="26"/>
        <v>0</v>
      </c>
      <c r="C118" s="14">
        <f t="shared" si="42"/>
        <v>5</v>
      </c>
      <c r="F118" s="242">
        <f>VLOOKUP(C118,Blad1!$A:$G,7,0)</f>
        <v>121</v>
      </c>
      <c r="G118" s="67" t="str">
        <f t="shared" si="43"/>
        <v/>
      </c>
      <c r="H118" s="4" t="str">
        <f>IF(G118="I",$K118,IF(G118="II",$K118-SUM(H$8:H117),IF(G118="III",$K118-SUM(H$8:H117),IF(G118="IV",$K118-SUM(H$8:H117),IF(G118="V",1-SUM(H$8:H117)," ")))))</f>
        <v xml:space="preserve"> </v>
      </c>
      <c r="I118" s="68" t="str">
        <f t="shared" si="46"/>
        <v/>
      </c>
      <c r="J118" s="43" t="str">
        <f>IF(I118="A",$K118,IF(I118="B",$K118-SUM(J$8:J117),IF(I118="C",$K118-SUM(J$8:J117),IF(I118="D",$K118-SUM(J$8:J117),IF(I118="E",1-SUM(J$8:J117)," ")))))</f>
        <v xml:space="preserve"> </v>
      </c>
      <c r="K118" s="1">
        <f>IF(C$4=0,0,(SUM(D$8:D118)/C$4))</f>
        <v>0</v>
      </c>
      <c r="L118" s="9" t="str">
        <f t="shared" si="28"/>
        <v xml:space="preserve"> </v>
      </c>
      <c r="M118" s="2" t="str">
        <f>IF(U118=2,K118,IF(W118=2,K118-SUM(M$8:M117),IF(X118=2,K118-SUM(M$8:M117),IF(X117=2,1-SUM(M$8:M117)," "))))</f>
        <v xml:space="preserve"> </v>
      </c>
      <c r="N118" s="1" t="str">
        <f t="shared" si="29"/>
        <v xml:space="preserve"> </v>
      </c>
      <c r="P118" s="3" t="str">
        <f>IF(O118="Plus",$K118,IF(O118="Basis",$K118-SUM(P$8:P117),IF(O118="Breedte",$K118-SUM(P$8:P117),IF(O117="Breedte",1-SUM(P$8:P117)," "))))</f>
        <v xml:space="preserve"> </v>
      </c>
      <c r="Q118" s="57" t="str">
        <f t="shared" si="44"/>
        <v/>
      </c>
      <c r="R118" s="180">
        <f t="shared" si="45"/>
        <v>121</v>
      </c>
      <c r="S118" s="12">
        <f t="shared" si="30"/>
        <v>5</v>
      </c>
      <c r="T118" s="18">
        <f t="shared" si="31"/>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2"/>
        <v>1</v>
      </c>
      <c r="Z118" s="12">
        <f t="shared" si="33"/>
        <v>1</v>
      </c>
      <c r="AA118" s="12">
        <f t="shared" si="34"/>
        <v>1</v>
      </c>
      <c r="AB118" s="12">
        <f t="shared" si="35"/>
        <v>1</v>
      </c>
      <c r="AD118" s="12">
        <f t="shared" si="36"/>
        <v>5</v>
      </c>
      <c r="AE118" s="18">
        <f t="shared" si="37"/>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8"/>
        <v>1</v>
      </c>
      <c r="AK118" s="12">
        <f t="shared" si="39"/>
        <v>1</v>
      </c>
      <c r="AL118" s="12">
        <f t="shared" si="40"/>
        <v>1</v>
      </c>
      <c r="AM118" s="12">
        <f t="shared" si="41"/>
        <v>1</v>
      </c>
    </row>
    <row r="119" spans="1:39" ht="12" customHeight="1" x14ac:dyDescent="0.25">
      <c r="A119" s="5">
        <f t="shared" si="25"/>
        <v>0</v>
      </c>
      <c r="B119" s="5">
        <f t="shared" si="26"/>
        <v>0</v>
      </c>
      <c r="C119" s="14">
        <f t="shared" si="42"/>
        <v>4</v>
      </c>
      <c r="F119" s="242">
        <f>VLOOKUP(C119,Blad1!$A:$G,7,0)</f>
        <v>120</v>
      </c>
      <c r="G119" s="67" t="str">
        <f t="shared" si="43"/>
        <v/>
      </c>
      <c r="H119" s="4" t="str">
        <f>IF(G119="I",$K119,IF(G119="II",$K119-SUM(H$8:H118),IF(G119="III",$K119-SUM(H$8:H118),IF(G119="IV",$K119-SUM(H$8:H118),IF(G119="V",1-SUM(H$8:H118)," ")))))</f>
        <v xml:space="preserve"> </v>
      </c>
      <c r="I119" s="68" t="str">
        <f t="shared" si="46"/>
        <v/>
      </c>
      <c r="J119" s="43" t="str">
        <f>IF(I119="A",$K119,IF(I119="B",$K119-SUM(J$8:J118),IF(I119="C",$K119-SUM(J$8:J118),IF(I119="D",$K119-SUM(J$8:J118),IF(I119="E",1-SUM(J$8:J118)," ")))))</f>
        <v xml:space="preserve"> </v>
      </c>
      <c r="K119" s="1">
        <f>IF(C$4=0,0,(SUM(D$8:D119)/C$4))</f>
        <v>0</v>
      </c>
      <c r="L119" s="9" t="str">
        <f t="shared" si="28"/>
        <v xml:space="preserve"> </v>
      </c>
      <c r="M119" s="2" t="str">
        <f>IF(U119=2,K119,IF(W119=2,K119-SUM(M$8:M118),IF(X119=2,K119-SUM(M$8:M118),IF(X118=2,1-SUM(M$8:M118)," "))))</f>
        <v xml:space="preserve"> </v>
      </c>
      <c r="N119" s="1" t="str">
        <f t="shared" si="29"/>
        <v xml:space="preserve"> </v>
      </c>
      <c r="P119" s="3" t="str">
        <f>IF(O119="Plus",$K119,IF(O119="Basis",$K119-SUM(P$8:P118),IF(O119="Breedte",$K119-SUM(P$8:P118),IF(O118="Breedte",1-SUM(P$8:P118)," "))))</f>
        <v xml:space="preserve"> </v>
      </c>
      <c r="Q119" s="57" t="str">
        <f t="shared" si="44"/>
        <v/>
      </c>
      <c r="R119" s="180">
        <f t="shared" si="45"/>
        <v>120</v>
      </c>
      <c r="S119" s="12">
        <f t="shared" si="30"/>
        <v>4</v>
      </c>
      <c r="T119" s="18">
        <f t="shared" si="31"/>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2"/>
        <v>1</v>
      </c>
      <c r="Z119" s="12">
        <f t="shared" si="33"/>
        <v>1</v>
      </c>
      <c r="AA119" s="12">
        <f t="shared" si="34"/>
        <v>1</v>
      </c>
      <c r="AB119" s="12">
        <f t="shared" si="35"/>
        <v>1</v>
      </c>
      <c r="AD119" s="12">
        <f t="shared" si="36"/>
        <v>4</v>
      </c>
      <c r="AE119" s="18">
        <f t="shared" si="37"/>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8"/>
        <v>1</v>
      </c>
      <c r="AK119" s="12">
        <f t="shared" si="39"/>
        <v>1</v>
      </c>
      <c r="AL119" s="12">
        <f t="shared" si="40"/>
        <v>1</v>
      </c>
      <c r="AM119" s="12">
        <f t="shared" si="41"/>
        <v>1</v>
      </c>
    </row>
    <row r="120" spans="1:39" ht="12" customHeight="1" x14ac:dyDescent="0.25">
      <c r="A120" s="5">
        <f t="shared" si="25"/>
        <v>0</v>
      </c>
      <c r="B120" s="5">
        <f t="shared" si="26"/>
        <v>0</v>
      </c>
      <c r="C120" s="14">
        <f t="shared" si="42"/>
        <v>3</v>
      </c>
      <c r="F120" s="242">
        <f>VLOOKUP(C120,Blad1!$A:$G,7,0)</f>
        <v>119</v>
      </c>
      <c r="G120" s="67" t="str">
        <f t="shared" si="43"/>
        <v/>
      </c>
      <c r="H120" s="4" t="str">
        <f>IF(G120="I",$K120,IF(G120="II",$K120-SUM(H$8:H119),IF(G120="III",$K120-SUM(H$8:H119),IF(G120="IV",$K120-SUM(H$8:H119),IF(G120="V",1-SUM(H$8:H119)," ")))))</f>
        <v xml:space="preserve"> </v>
      </c>
      <c r="I120" s="68" t="str">
        <f t="shared" si="46"/>
        <v/>
      </c>
      <c r="J120" s="43" t="str">
        <f>IF(I120="A",$K120,IF(I120="B",$K120-SUM(J$8:J119),IF(I120="C",$K120-SUM(J$8:J119),IF(I120="D",$K120-SUM(J$8:J119),IF(I120="E",1-SUM(J$8:J119)," ")))))</f>
        <v xml:space="preserve"> </v>
      </c>
      <c r="K120" s="1">
        <f>IF(C$4=0,0,(SUM(D$8:D120)/C$4))</f>
        <v>0</v>
      </c>
      <c r="L120" s="9" t="str">
        <f t="shared" si="28"/>
        <v xml:space="preserve"> </v>
      </c>
      <c r="M120" s="2" t="str">
        <f>IF(U120=2,K120,IF(W120=2,K120-SUM(M$8:M119),IF(X120=2,K120-SUM(M$8:M119),IF(X119=2,1-SUM(M$8:M119)," "))))</f>
        <v xml:space="preserve"> </v>
      </c>
      <c r="N120" s="1" t="str">
        <f t="shared" si="29"/>
        <v xml:space="preserve"> </v>
      </c>
      <c r="P120" s="3" t="str">
        <f>IF(O120="Plus",$K120,IF(O120="Basis",$K120-SUM(P$8:P119),IF(O120="Breedte",$K120-SUM(P$8:P119),IF(O119="Breedte",1-SUM(P$8:P119)," "))))</f>
        <v xml:space="preserve"> </v>
      </c>
      <c r="Q120" s="57" t="str">
        <f t="shared" si="44"/>
        <v/>
      </c>
      <c r="R120" s="180">
        <f t="shared" si="45"/>
        <v>119</v>
      </c>
      <c r="S120" s="12">
        <f t="shared" si="30"/>
        <v>3</v>
      </c>
      <c r="T120" s="18">
        <f t="shared" si="31"/>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2"/>
        <v>1</v>
      </c>
      <c r="Z120" s="12">
        <f t="shared" si="33"/>
        <v>1</v>
      </c>
      <c r="AA120" s="12">
        <f t="shared" si="34"/>
        <v>1</v>
      </c>
      <c r="AB120" s="12">
        <f t="shared" si="35"/>
        <v>1</v>
      </c>
      <c r="AD120" s="12">
        <f t="shared" si="36"/>
        <v>3</v>
      </c>
      <c r="AE120" s="18">
        <f t="shared" si="37"/>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8"/>
        <v>1</v>
      </c>
      <c r="AK120" s="12">
        <f t="shared" si="39"/>
        <v>1</v>
      </c>
      <c r="AL120" s="12">
        <f t="shared" si="40"/>
        <v>1</v>
      </c>
      <c r="AM120" s="12">
        <f t="shared" si="41"/>
        <v>1</v>
      </c>
    </row>
    <row r="121" spans="1:39" ht="12" customHeight="1" x14ac:dyDescent="0.25">
      <c r="A121" s="5">
        <f t="shared" si="25"/>
        <v>0</v>
      </c>
      <c r="B121" s="5">
        <f t="shared" si="26"/>
        <v>0</v>
      </c>
      <c r="C121" s="14">
        <f t="shared" si="42"/>
        <v>2</v>
      </c>
      <c r="F121" s="242">
        <f>VLOOKUP(C121,Blad1!$A:$G,7,0)</f>
        <v>118</v>
      </c>
      <c r="G121" s="67" t="str">
        <f t="shared" si="43"/>
        <v/>
      </c>
      <c r="H121" s="4" t="str">
        <f>IF(G121="I",$K121,IF(G121="II",$K121-SUM(H$8:H120),IF(G121="III",$K121-SUM(H$8:H120),IF(G121="IV",$K121-SUM(H$8:H120),IF(G121="V",1-SUM(H$8:H120)," ")))))</f>
        <v xml:space="preserve"> </v>
      </c>
      <c r="I121" s="68" t="str">
        <f t="shared" si="46"/>
        <v/>
      </c>
      <c r="J121" s="43" t="str">
        <f>IF(I121="A",$K121,IF(I121="B",$K121-SUM(J$8:J120),IF(I121="C",$K121-SUM(J$8:J120),IF(I121="D",$K121-SUM(J$8:J120),IF(I121="E",1-SUM(J$8:J120)," ")))))</f>
        <v xml:space="preserve"> </v>
      </c>
      <c r="K121" s="1">
        <f>IF(C$4=0,0,(SUM(D$8:D121)/C$4))</f>
        <v>0</v>
      </c>
      <c r="L121" s="9" t="str">
        <f t="shared" si="28"/>
        <v xml:space="preserve"> </v>
      </c>
      <c r="M121" s="2" t="str">
        <f>IF(U121=2,K121,IF(W121=2,K121-SUM(M$8:M120),IF(X121=2,K121-SUM(M$8:M120),IF(X120=2,1-SUM(M$8:M120)," "))))</f>
        <v xml:space="preserve"> </v>
      </c>
      <c r="N121" s="1" t="str">
        <f t="shared" si="29"/>
        <v xml:space="preserve"> </v>
      </c>
      <c r="P121" s="3" t="str">
        <f>IF(O121="Plus",$K121,IF(O121="Basis",$K121-SUM(P$8:P120),IF(O121="Breedte",$K121-SUM(P$8:P120),IF(O120="Breedte",1-SUM(P$8:P120)," "))))</f>
        <v xml:space="preserve"> </v>
      </c>
      <c r="Q121" s="57" t="str">
        <f t="shared" si="44"/>
        <v/>
      </c>
      <c r="R121" s="180">
        <f t="shared" si="45"/>
        <v>118</v>
      </c>
      <c r="S121" s="12">
        <f t="shared" si="30"/>
        <v>2</v>
      </c>
      <c r="T121" s="18">
        <f t="shared" si="31"/>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2"/>
        <v>1</v>
      </c>
      <c r="Z121" s="12">
        <f t="shared" si="33"/>
        <v>1</v>
      </c>
      <c r="AA121" s="12">
        <f t="shared" si="34"/>
        <v>1</v>
      </c>
      <c r="AB121" s="12">
        <f t="shared" si="35"/>
        <v>1</v>
      </c>
      <c r="AD121" s="12">
        <f t="shared" si="36"/>
        <v>2</v>
      </c>
      <c r="AE121" s="18">
        <f t="shared" si="37"/>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8"/>
        <v>1</v>
      </c>
      <c r="AK121" s="12">
        <f t="shared" si="39"/>
        <v>1</v>
      </c>
      <c r="AL121" s="12">
        <f t="shared" si="40"/>
        <v>1</v>
      </c>
      <c r="AM121" s="12">
        <f t="shared" si="41"/>
        <v>1</v>
      </c>
    </row>
    <row r="122" spans="1:39" ht="12" customHeight="1" x14ac:dyDescent="0.25">
      <c r="A122" s="5">
        <f t="shared" si="25"/>
        <v>0</v>
      </c>
      <c r="B122" s="5">
        <f t="shared" si="26"/>
        <v>0</v>
      </c>
      <c r="C122" s="14">
        <f t="shared" si="42"/>
        <v>1</v>
      </c>
      <c r="F122" s="242">
        <f>VLOOKUP(C122,Blad1!$A:$G,7,0)</f>
        <v>117</v>
      </c>
      <c r="G122" s="67" t="str">
        <f t="shared" si="43"/>
        <v/>
      </c>
      <c r="H122" s="4" t="str">
        <f>IF(G122="I",$K122,IF(G122="II",$K122-SUM(H$8:H121),IF(G122="III",$K122-SUM(H$8:H121),IF(G122="IV",$K122-SUM(H$8:H121),IF(G122="V",1-SUM(H$8:H121)," ")))))</f>
        <v xml:space="preserve"> </v>
      </c>
      <c r="I122" s="68" t="str">
        <f t="shared" si="46"/>
        <v/>
      </c>
      <c r="J122" s="43" t="str">
        <f>IF(I122="A",$K122,IF(I122="B",$K122-SUM(J$8:J121),IF(I122="C",$K122-SUM(J$8:J121),IF(I122="D",$K122-SUM(J$8:J121),IF(I122="E",1-SUM(J$8:J121)," ")))))</f>
        <v xml:space="preserve"> </v>
      </c>
      <c r="K122" s="1">
        <f>IF(C$4=0,0,(SUM(D$8:D122)/C$4))</f>
        <v>0</v>
      </c>
      <c r="L122" s="9" t="str">
        <f t="shared" si="28"/>
        <v xml:space="preserve"> </v>
      </c>
      <c r="M122" s="2" t="str">
        <f>IF(U122=2,K122,IF(W122=2,K122-SUM(M$8:M121),IF(X122=2,K122-SUM(M$8:M121),IF(X121=2,1-SUM(M$8:M121)," "))))</f>
        <v xml:space="preserve"> </v>
      </c>
      <c r="N122" s="1" t="str">
        <f t="shared" si="29"/>
        <v xml:space="preserve"> </v>
      </c>
      <c r="P122" s="3" t="str">
        <f>IF(O122="Plus",$K122,IF(O122="Basis",$K122-SUM(P$8:P121),IF(O122="Breedte",$K122-SUM(P$8:P121),IF(O121="Breedte",1-SUM(P$8:P121)," "))))</f>
        <v xml:space="preserve"> </v>
      </c>
      <c r="Q122" s="57" t="str">
        <f t="shared" si="44"/>
        <v/>
      </c>
      <c r="R122" s="180">
        <f t="shared" si="45"/>
        <v>117</v>
      </c>
      <c r="S122" s="12">
        <f t="shared" si="30"/>
        <v>1</v>
      </c>
      <c r="T122" s="18">
        <f t="shared" si="31"/>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2"/>
        <v>1</v>
      </c>
      <c r="Z122" s="12">
        <f t="shared" si="33"/>
        <v>1</v>
      </c>
      <c r="AA122" s="12">
        <f t="shared" si="34"/>
        <v>1</v>
      </c>
      <c r="AB122" s="12">
        <f t="shared" si="35"/>
        <v>1</v>
      </c>
      <c r="AD122" s="12">
        <f t="shared" si="36"/>
        <v>1</v>
      </c>
      <c r="AE122" s="18">
        <f t="shared" si="37"/>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8"/>
        <v>1</v>
      </c>
      <c r="AK122" s="12">
        <f t="shared" si="39"/>
        <v>1</v>
      </c>
      <c r="AL122" s="12">
        <f t="shared" si="40"/>
        <v>1</v>
      </c>
      <c r="AM122" s="12">
        <f t="shared" si="41"/>
        <v>1</v>
      </c>
    </row>
    <row r="123" spans="1:39" ht="12" customHeight="1" x14ac:dyDescent="0.25">
      <c r="A123" s="5">
        <f t="shared" si="25"/>
        <v>10</v>
      </c>
      <c r="B123" s="5">
        <f t="shared" si="26"/>
        <v>20</v>
      </c>
      <c r="C123" s="14">
        <f t="shared" si="42"/>
        <v>0</v>
      </c>
      <c r="F123" s="242">
        <f>VLOOKUP(C123,Blad1!$A:$G,7,0)</f>
        <v>116</v>
      </c>
      <c r="G123" s="67" t="str">
        <f t="shared" si="43"/>
        <v>V</v>
      </c>
      <c r="H123" s="4">
        <f>IF(G123="I",$K123,IF(G123="II",$K123-SUM(H$8:H122),IF(G123="III",$K123-SUM(H$8:H122),IF(G123="IV",$K123-SUM(H$8:H122),IF(G123="V",1-SUM(H$8:H122)," ")))))</f>
        <v>1</v>
      </c>
      <c r="I123" s="68" t="str">
        <f t="shared" si="46"/>
        <v>E</v>
      </c>
      <c r="J123" s="43">
        <f>IF(I123="A",$K123,IF(I123="B",$K123-SUM(J$8:J122),IF(I123="C",$K123-SUM(J$8:J122),IF(I123="D",$K123-SUM(J$8:J122),IF(I123="E",1-SUM(J$8:J122)," ")))))</f>
        <v>1</v>
      </c>
      <c r="K123" s="1">
        <f>IF(C$4=0,0,(SUM(D$8:D123)/C$4))</f>
        <v>0</v>
      </c>
      <c r="L123" s="9" t="str">
        <f t="shared" si="28"/>
        <v xml:space="preserve"> </v>
      </c>
      <c r="M123" s="2" t="str">
        <f>IF(U123=2,K123,IF(W123=2,K123-SUM(M$8:M122),IF(X123=2,K123-SUM(M$8:M122),IF(X122=2,1-SUM(M$8:M122)," "))))</f>
        <v xml:space="preserve"> </v>
      </c>
      <c r="N123" s="1" t="str">
        <f t="shared" si="29"/>
        <v xml:space="preserve"> </v>
      </c>
      <c r="P123" s="3" t="str">
        <f>IF(O123="Plus",$K123,IF(O123="Basis",$K123-SUM(P$8:P122),IF(O123="Breedte",$K123-SUM(P$8:P122),IF(O122="Breedte",1-SUM(P$8:P122)," "))))</f>
        <v xml:space="preserve"> </v>
      </c>
      <c r="Q123" s="57" t="str">
        <f t="shared" si="44"/>
        <v/>
      </c>
      <c r="R123" s="180">
        <f t="shared" si="45"/>
        <v>116</v>
      </c>
      <c r="S123" s="12">
        <f t="shared" si="30"/>
        <v>0</v>
      </c>
      <c r="T123" s="18">
        <f t="shared" si="31"/>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2"/>
        <v>1</v>
      </c>
      <c r="Z123" s="12">
        <f t="shared" si="33"/>
        <v>1</v>
      </c>
      <c r="AA123" s="12">
        <f t="shared" si="34"/>
        <v>1</v>
      </c>
      <c r="AB123" s="12">
        <f t="shared" si="35"/>
        <v>1</v>
      </c>
      <c r="AD123" s="12">
        <f t="shared" si="36"/>
        <v>0</v>
      </c>
      <c r="AE123" s="18">
        <f t="shared" si="37"/>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8"/>
        <v>1</v>
      </c>
      <c r="AK123" s="12">
        <f t="shared" si="39"/>
        <v>1</v>
      </c>
      <c r="AL123" s="12">
        <f t="shared" si="40"/>
        <v>1</v>
      </c>
      <c r="AM123" s="12">
        <f t="shared" si="41"/>
        <v>1</v>
      </c>
    </row>
    <row r="124" spans="1:39" ht="12" customHeight="1" x14ac:dyDescent="0.25">
      <c r="A124" s="5">
        <f t="shared" si="25"/>
        <v>0</v>
      </c>
      <c r="B124" s="5">
        <f t="shared" si="26"/>
        <v>0</v>
      </c>
      <c r="C124" s="14">
        <f t="shared" si="42"/>
        <v>-1</v>
      </c>
      <c r="F124" s="242" t="e">
        <f>VLOOKUP(C124,Blad1!$A:$G,7,0)</f>
        <v>#N/A</v>
      </c>
      <c r="G124" s="67" t="str">
        <f t="shared" si="43"/>
        <v/>
      </c>
      <c r="H124" s="4" t="str">
        <f>IF(G124="I",$K124,IF(G124="II",$K124-SUM(H$8:H123),IF(G124="III",$K124-SUM(H$8:H123),IF(G124="IV",$K124-SUM(H$8:H123),IF(G124="V",1-SUM(H$8:H123)," ")))))</f>
        <v xml:space="preserve"> </v>
      </c>
      <c r="I124" s="68" t="str">
        <f t="shared" si="46"/>
        <v/>
      </c>
      <c r="J124" s="43" t="str">
        <f>IF(I124="A",$K124,IF(I124="B",$K124-SUM(J$8:J123),IF(I124="C",$K124-SUM(J$8:J123),IF(I124="D",$K124-SUM(J$8:J123),IF(I124="E",1-SUM(J$8:J123)," ")))))</f>
        <v xml:space="preserve"> </v>
      </c>
      <c r="K124" s="1">
        <f>IF(C$4=0,0,(SUM(D$8:D124)/C$4))</f>
        <v>0</v>
      </c>
      <c r="L124" s="9" t="str">
        <f t="shared" si="28"/>
        <v xml:space="preserve"> </v>
      </c>
      <c r="M124" s="2" t="str">
        <f>IF(U124=2,K124,IF(W124=2,K124-SUM(M$8:M123),IF(X124=2,K124-SUM(M$8:M123),IF(X123=2,1-SUM(M$8:M123)," "))))</f>
        <v xml:space="preserve"> </v>
      </c>
      <c r="N124" s="1" t="str">
        <f t="shared" si="29"/>
        <v xml:space="preserve"> </v>
      </c>
      <c r="P124" s="3" t="str">
        <f>IF(O124="Plus",$K124,IF(O124="Basis",$K124-SUM(P$8:P123),IF(O124="Breedte",$K124-SUM(P$8:P123),IF(O123="Breedte",1-SUM(P$8:P123)," "))))</f>
        <v xml:space="preserve"> </v>
      </c>
      <c r="Q124" s="57" t="str">
        <f t="shared" si="44"/>
        <v/>
      </c>
      <c r="R124" s="180" t="e">
        <f t="shared" si="45"/>
        <v>#N/A</v>
      </c>
      <c r="S124" s="12">
        <f t="shared" si="30"/>
        <v>-1</v>
      </c>
      <c r="T124" s="18">
        <f t="shared" si="31"/>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2"/>
        <v>1</v>
      </c>
      <c r="Z124" s="12">
        <f t="shared" si="33"/>
        <v>1</v>
      </c>
      <c r="AA124" s="12">
        <f t="shared" si="34"/>
        <v>1</v>
      </c>
      <c r="AB124" s="12">
        <f t="shared" si="35"/>
        <v>1</v>
      </c>
      <c r="AD124" s="12">
        <f t="shared" si="36"/>
        <v>-1</v>
      </c>
      <c r="AE124" s="18">
        <f t="shared" si="37"/>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8"/>
        <v>1</v>
      </c>
      <c r="AK124" s="12">
        <f t="shared" si="39"/>
        <v>1</v>
      </c>
      <c r="AL124" s="12">
        <f t="shared" si="40"/>
        <v>1</v>
      </c>
      <c r="AM124" s="12">
        <f t="shared" si="41"/>
        <v>1</v>
      </c>
    </row>
    <row r="125" spans="1:39" ht="12" customHeight="1" x14ac:dyDescent="0.25">
      <c r="A125" s="5">
        <f t="shared" si="25"/>
        <v>0</v>
      </c>
      <c r="B125" s="5">
        <f t="shared" si="26"/>
        <v>0</v>
      </c>
      <c r="C125" s="14">
        <f t="shared" si="42"/>
        <v>-2</v>
      </c>
      <c r="F125" s="242" t="e">
        <f>VLOOKUP(C125,Blad1!$A:$G,7,0)</f>
        <v>#N/A</v>
      </c>
      <c r="G125" s="67" t="str">
        <f t="shared" si="43"/>
        <v/>
      </c>
      <c r="H125" s="4" t="str">
        <f>IF(G125="I",$K125,IF(G125="II",$K125-SUM(H$8:H124),IF(G125="III",$K125-SUM(H$8:H124),IF(G125="IV",$K125-SUM(H$8:H124),IF(G125="V",1-SUM(H$8:H124)," ")))))</f>
        <v xml:space="preserve"> </v>
      </c>
      <c r="I125" s="68" t="str">
        <f t="shared" si="46"/>
        <v/>
      </c>
      <c r="J125" s="43" t="str">
        <f>IF(I125="A",$K125,IF(I125="B",$K125-SUM(J$8:J124),IF(I125="C",$K125-SUM(J$8:J124),IF(I125="D",$K125-SUM(J$8:J124),IF(I125="E",1-SUM(J$8:J124)," ")))))</f>
        <v xml:space="preserve"> </v>
      </c>
      <c r="K125" s="1">
        <f>IF(C$4=0,0,(SUM(D$8:D125)/C$4))</f>
        <v>0</v>
      </c>
      <c r="L125" s="9" t="str">
        <f t="shared" si="28"/>
        <v xml:space="preserve"> </v>
      </c>
      <c r="M125" s="2" t="str">
        <f>IF(U125=2,K125,IF(W125=2,K125-SUM(M$8:M124),IF(X125=2,K125-SUM(M$8:M124),IF(X124=2,1-SUM(M$8:M124)," "))))</f>
        <v xml:space="preserve"> </v>
      </c>
      <c r="N125" s="1" t="str">
        <f t="shared" si="29"/>
        <v xml:space="preserve"> </v>
      </c>
      <c r="P125" s="3" t="str">
        <f>IF(O125="Plus",$K125,IF(O125="Basis",$K125-SUM(P$8:P124),IF(O125="Breedte",$K125-SUM(P$8:P124),IF(O124="Breedte",1-SUM(P$8:P124)," "))))</f>
        <v xml:space="preserve"> </v>
      </c>
      <c r="Q125" s="57" t="str">
        <f t="shared" si="44"/>
        <v/>
      </c>
      <c r="R125" s="180" t="e">
        <f t="shared" si="45"/>
        <v>#N/A</v>
      </c>
      <c r="S125" s="12">
        <f t="shared" si="30"/>
        <v>-2</v>
      </c>
      <c r="T125" s="18">
        <f t="shared" si="31"/>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2"/>
        <v>1</v>
      </c>
      <c r="Z125" s="12">
        <f t="shared" si="33"/>
        <v>1</v>
      </c>
      <c r="AA125" s="12">
        <f t="shared" si="34"/>
        <v>1</v>
      </c>
      <c r="AB125" s="12">
        <f t="shared" si="35"/>
        <v>1</v>
      </c>
      <c r="AD125" s="12">
        <f t="shared" si="36"/>
        <v>-2</v>
      </c>
      <c r="AE125" s="18">
        <f t="shared" si="37"/>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8"/>
        <v>1</v>
      </c>
      <c r="AK125" s="12">
        <f t="shared" si="39"/>
        <v>1</v>
      </c>
      <c r="AL125" s="12">
        <f t="shared" si="40"/>
        <v>1</v>
      </c>
      <c r="AM125" s="12">
        <f t="shared" si="41"/>
        <v>1</v>
      </c>
    </row>
    <row r="126" spans="1:39" ht="12" customHeight="1" x14ac:dyDescent="0.25">
      <c r="A126" s="5">
        <f t="shared" si="25"/>
        <v>0</v>
      </c>
      <c r="B126" s="5">
        <f t="shared" si="26"/>
        <v>0</v>
      </c>
      <c r="C126" s="14">
        <f t="shared" si="42"/>
        <v>-3</v>
      </c>
      <c r="F126" s="242" t="e">
        <f>VLOOKUP(C126,Blad1!$A:$G,7,0)</f>
        <v>#N/A</v>
      </c>
      <c r="G126" s="67" t="str">
        <f t="shared" si="43"/>
        <v/>
      </c>
      <c r="H126" s="4" t="str">
        <f>IF(G126="I",$K126,IF(G126="II",$K126-SUM(H$8:H125),IF(G126="III",$K126-SUM(H$8:H125),IF(G126="IV",$K126-SUM(H$8:H125),IF(G126="V",1-SUM(H$8:H125)," ")))))</f>
        <v xml:space="preserve"> </v>
      </c>
      <c r="I126" s="68" t="str">
        <f t="shared" si="46"/>
        <v/>
      </c>
      <c r="J126" s="43" t="str">
        <f>IF(I126="A",$K126,IF(I126="B",$K126-SUM(J$8:J125),IF(I126="C",$K126-SUM(J$8:J125),IF(I126="D",$K126-SUM(J$8:J125),IF(I126="E",1-SUM(J$8:J125)," ")))))</f>
        <v xml:space="preserve"> </v>
      </c>
      <c r="K126" s="1">
        <f>IF(C$4=0,0,(SUM(D$8:D126)/C$4))</f>
        <v>0</v>
      </c>
      <c r="L126" s="9" t="str">
        <f t="shared" si="28"/>
        <v xml:space="preserve"> </v>
      </c>
      <c r="M126" s="2" t="str">
        <f>IF(U126=2,K126,IF(W126=2,K126-SUM(M$8:M125),IF(X126=2,K126-SUM(M$8:M125),IF(X125=2,1-SUM(M$8:M125)," "))))</f>
        <v xml:space="preserve"> </v>
      </c>
      <c r="N126" s="1" t="str">
        <f t="shared" si="29"/>
        <v xml:space="preserve"> </v>
      </c>
      <c r="P126" s="3" t="str">
        <f>IF(O126="Plus",$K126,IF(O126="Basis",$K126-SUM(P$8:P125),IF(O126="Breedte",$K126-SUM(P$8:P125),IF(O125="Breedte",1-SUM(P$8:P125)," "))))</f>
        <v xml:space="preserve"> </v>
      </c>
      <c r="Q126" s="57" t="str">
        <f t="shared" si="44"/>
        <v/>
      </c>
      <c r="R126" s="180" t="e">
        <f t="shared" si="45"/>
        <v>#N/A</v>
      </c>
      <c r="S126" s="12">
        <f t="shared" si="30"/>
        <v>-3</v>
      </c>
      <c r="T126" s="18">
        <f t="shared" si="31"/>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2"/>
        <v>1</v>
      </c>
      <c r="Z126" s="12">
        <f t="shared" si="33"/>
        <v>1</v>
      </c>
      <c r="AA126" s="12">
        <f t="shared" si="34"/>
        <v>1</v>
      </c>
      <c r="AB126" s="12">
        <f t="shared" si="35"/>
        <v>1</v>
      </c>
      <c r="AD126" s="12">
        <f t="shared" si="36"/>
        <v>-3</v>
      </c>
      <c r="AE126" s="18">
        <f t="shared" si="37"/>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8"/>
        <v>1</v>
      </c>
      <c r="AK126" s="12">
        <f t="shared" si="39"/>
        <v>1</v>
      </c>
      <c r="AL126" s="12">
        <f t="shared" si="40"/>
        <v>1</v>
      </c>
      <c r="AM126" s="12">
        <f t="shared" si="41"/>
        <v>1</v>
      </c>
    </row>
    <row r="127" spans="1:39" ht="12" customHeight="1" x14ac:dyDescent="0.25">
      <c r="A127" s="5">
        <f t="shared" si="25"/>
        <v>0</v>
      </c>
      <c r="B127" s="5">
        <f t="shared" si="26"/>
        <v>0</v>
      </c>
      <c r="C127" s="14">
        <f t="shared" si="42"/>
        <v>-4</v>
      </c>
      <c r="F127" s="242" t="e">
        <f>VLOOKUP(C127,Blad1!$A:$G,7,0)</f>
        <v>#N/A</v>
      </c>
      <c r="G127" s="67" t="str">
        <f t="shared" si="43"/>
        <v/>
      </c>
      <c r="H127" s="4" t="str">
        <f>IF(G127="I",$K127,IF(G127="II",$K127-SUM(H$8:H126),IF(G127="III",$K127-SUM(H$8:H126),IF(G127="IV",$K127-SUM(H$8:H126),IF(G127="V",1-SUM(H$8:H126)," ")))))</f>
        <v xml:space="preserve"> </v>
      </c>
      <c r="I127" s="68" t="str">
        <f t="shared" si="46"/>
        <v/>
      </c>
      <c r="J127" s="43" t="str">
        <f>IF(I127="A",$K127,IF(I127="B",$K127-SUM(J$8:J126),IF(I127="C",$K127-SUM(J$8:J126),IF(I127="D",$K127-SUM(J$8:J126),IF(I127="E",1-SUM(J$8:J126)," ")))))</f>
        <v xml:space="preserve"> </v>
      </c>
      <c r="K127" s="1">
        <f>IF(C$4=0,0,(SUM(D$8:D127)/C$4))</f>
        <v>0</v>
      </c>
      <c r="L127" s="9" t="str">
        <f t="shared" si="28"/>
        <v xml:space="preserve"> </v>
      </c>
      <c r="M127" s="2" t="str">
        <f>IF(U127=2,K127,IF(W127=2,K127-SUM(M$8:M126),IF(X127=2,K127-SUM(M$8:M126),IF(X126=2,1-SUM(M$8:M126)," "))))</f>
        <v xml:space="preserve"> </v>
      </c>
      <c r="N127" s="1" t="str">
        <f t="shared" si="29"/>
        <v xml:space="preserve"> </v>
      </c>
      <c r="P127" s="3" t="str">
        <f>IF(O127="Plus",$K127,IF(O127="Basis",$K127-SUM(P$8:P126),IF(O127="Breedte",$K127-SUM(P$8:P126),IF(O126="Breedte",1-SUM(P$8:P126)," "))))</f>
        <v xml:space="preserve"> </v>
      </c>
      <c r="Q127" s="57" t="str">
        <f t="shared" si="44"/>
        <v/>
      </c>
      <c r="R127" s="180" t="e">
        <f t="shared" si="45"/>
        <v>#N/A</v>
      </c>
      <c r="S127" s="12">
        <f t="shared" si="30"/>
        <v>-4</v>
      </c>
      <c r="T127" s="18">
        <f t="shared" si="31"/>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2"/>
        <v>1</v>
      </c>
      <c r="Z127" s="12">
        <f t="shared" si="33"/>
        <v>1</v>
      </c>
      <c r="AA127" s="12">
        <f t="shared" si="34"/>
        <v>1</v>
      </c>
      <c r="AB127" s="12">
        <f t="shared" si="35"/>
        <v>1</v>
      </c>
      <c r="AD127" s="12">
        <f t="shared" si="36"/>
        <v>-4</v>
      </c>
      <c r="AE127" s="18">
        <f t="shared" si="37"/>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8"/>
        <v>1</v>
      </c>
      <c r="AK127" s="12">
        <f t="shared" si="39"/>
        <v>1</v>
      </c>
      <c r="AL127" s="12">
        <f t="shared" si="40"/>
        <v>1</v>
      </c>
      <c r="AM127" s="12">
        <f t="shared" si="41"/>
        <v>1</v>
      </c>
    </row>
    <row r="128" spans="1:39" ht="12" customHeight="1" x14ac:dyDescent="0.25">
      <c r="A128" s="5">
        <f t="shared" si="25"/>
        <v>0</v>
      </c>
      <c r="B128" s="5">
        <f t="shared" si="26"/>
        <v>0</v>
      </c>
      <c r="C128" s="14">
        <f t="shared" si="42"/>
        <v>-5</v>
      </c>
      <c r="F128" s="242" t="e">
        <f>VLOOKUP(C128,Blad1!$A:$G,7,0)</f>
        <v>#N/A</v>
      </c>
      <c r="G128" s="67" t="str">
        <f t="shared" si="43"/>
        <v/>
      </c>
      <c r="H128" s="4" t="str">
        <f>IF(G128="I",$K128,IF(G128="II",$K128-SUM(H$8:H127),IF(G128="III",$K128-SUM(H$8:H127),IF(G128="IV",$K128-SUM(H$8:H127),IF(G128="V",1-SUM(H$8:H127)," ")))))</f>
        <v xml:space="preserve"> </v>
      </c>
      <c r="I128" s="68" t="str">
        <f t="shared" si="46"/>
        <v/>
      </c>
      <c r="J128" s="43" t="str">
        <f>IF(I128="A",$K128,IF(I128="B",$K128-SUM(J$8:J127),IF(I128="C",$K128-SUM(J$8:J127),IF(I128="D",$K128-SUM(J$8:J127),IF(I128="E",1-SUM(J$8:J127)," ")))))</f>
        <v xml:space="preserve"> </v>
      </c>
      <c r="K128" s="1">
        <f>IF(C$4=0,0,(SUM(D$8:D128)/C$4))</f>
        <v>0</v>
      </c>
      <c r="L128" s="9" t="str">
        <f t="shared" si="28"/>
        <v xml:space="preserve"> </v>
      </c>
      <c r="M128" s="2" t="str">
        <f>IF(U128=2,K128,IF(W128=2,K128-SUM(M$8:M127),IF(X128=2,K128-SUM(M$8:M127),IF(X127=2,1-SUM(M$8:M127)," "))))</f>
        <v xml:space="preserve"> </v>
      </c>
      <c r="N128" s="1" t="str">
        <f t="shared" si="29"/>
        <v xml:space="preserve"> </v>
      </c>
      <c r="P128" s="3" t="str">
        <f>IF(O128="Plus",$K128,IF(O128="Basis",$K128-SUM(P$8:P127),IF(O128="Breedte",$K128-SUM(P$8:P127),IF(O127="Breedte",1-SUM(P$8:P127)," "))))</f>
        <v xml:space="preserve"> </v>
      </c>
      <c r="Q128" s="57" t="str">
        <f t="shared" si="44"/>
        <v/>
      </c>
      <c r="R128" s="180" t="e">
        <f t="shared" si="45"/>
        <v>#N/A</v>
      </c>
      <c r="S128" s="12">
        <f t="shared" si="30"/>
        <v>-5</v>
      </c>
      <c r="T128" s="18">
        <f t="shared" si="31"/>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2"/>
        <v>1</v>
      </c>
      <c r="Z128" s="12">
        <f t="shared" si="33"/>
        <v>1</v>
      </c>
      <c r="AA128" s="12">
        <f t="shared" si="34"/>
        <v>1</v>
      </c>
      <c r="AB128" s="12">
        <f t="shared" si="35"/>
        <v>1</v>
      </c>
      <c r="AD128" s="12">
        <f t="shared" si="36"/>
        <v>-5</v>
      </c>
      <c r="AE128" s="18">
        <f t="shared" si="37"/>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8"/>
        <v>1</v>
      </c>
      <c r="AK128" s="12">
        <f t="shared" si="39"/>
        <v>1</v>
      </c>
      <c r="AL128" s="12">
        <f t="shared" si="40"/>
        <v>1</v>
      </c>
      <c r="AM128" s="12">
        <f t="shared" si="41"/>
        <v>1</v>
      </c>
    </row>
    <row r="129" spans="1:39" ht="12" customHeight="1" x14ac:dyDescent="0.25">
      <c r="A129" s="5">
        <f t="shared" si="25"/>
        <v>0</v>
      </c>
      <c r="B129" s="5">
        <f t="shared" si="26"/>
        <v>0</v>
      </c>
      <c r="C129" s="14">
        <f t="shared" si="42"/>
        <v>-6</v>
      </c>
      <c r="F129" s="242" t="e">
        <f>VLOOKUP(C129,Blad1!$A:$G,7,0)</f>
        <v>#N/A</v>
      </c>
      <c r="G129" s="67" t="str">
        <f t="shared" si="43"/>
        <v/>
      </c>
      <c r="H129" s="4" t="str">
        <f>IF(G129="I",$K129,IF(G129="II",$K129-SUM(H$8:H128),IF(G129="III",$K129-SUM(H$8:H128),IF(G129="IV",$K129-SUM(H$8:H128),IF(G129="V",1-SUM(H$8:H128)," ")))))</f>
        <v xml:space="preserve"> </v>
      </c>
      <c r="I129" s="68" t="str">
        <f t="shared" si="46"/>
        <v/>
      </c>
      <c r="J129" s="43" t="str">
        <f>IF(I129="A",$K129,IF(I129="B",$K129-SUM(J$8:J128),IF(I129="C",$K129-SUM(J$8:J128),IF(I129="D",$K129-SUM(J$8:J128),IF(I129="E",1-SUM(J$8:J128)," ")))))</f>
        <v xml:space="preserve"> </v>
      </c>
      <c r="K129" s="1">
        <f>IF(C$4=0,0,(SUM(D$8:D129)/C$4))</f>
        <v>0</v>
      </c>
      <c r="L129" s="9" t="str">
        <f t="shared" si="28"/>
        <v xml:space="preserve"> </v>
      </c>
      <c r="M129" s="2" t="str">
        <f>IF(U129=2,K129,IF(W129=2,K129-SUM(M$8:M128),IF(X129=2,K129-SUM(M$8:M128),IF(X128=2,1-SUM(M$8:M128)," "))))</f>
        <v xml:space="preserve"> </v>
      </c>
      <c r="N129" s="1" t="str">
        <f t="shared" si="29"/>
        <v xml:space="preserve"> </v>
      </c>
      <c r="P129" s="3" t="str">
        <f>IF(O129="Plus",$K129,IF(O129="Basis",$K129-SUM(P$8:P128),IF(O129="Breedte",$K129-SUM(P$8:P128),IF(O128="Breedte",1-SUM(P$8:P128)," "))))</f>
        <v xml:space="preserve"> </v>
      </c>
      <c r="Q129" s="57" t="str">
        <f t="shared" si="44"/>
        <v/>
      </c>
      <c r="R129" s="180" t="e">
        <f t="shared" si="45"/>
        <v>#N/A</v>
      </c>
      <c r="S129" s="12">
        <f t="shared" si="30"/>
        <v>-6</v>
      </c>
      <c r="T129" s="18">
        <f t="shared" si="31"/>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2"/>
        <v>1</v>
      </c>
      <c r="Z129" s="12">
        <f t="shared" si="33"/>
        <v>1</v>
      </c>
      <c r="AA129" s="12">
        <f t="shared" si="34"/>
        <v>1</v>
      </c>
      <c r="AB129" s="12">
        <f t="shared" si="35"/>
        <v>1</v>
      </c>
      <c r="AD129" s="12">
        <f t="shared" si="36"/>
        <v>-6</v>
      </c>
      <c r="AE129" s="18">
        <f t="shared" si="37"/>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8"/>
        <v>1</v>
      </c>
      <c r="AK129" s="12">
        <f t="shared" si="39"/>
        <v>1</v>
      </c>
      <c r="AL129" s="12">
        <f t="shared" si="40"/>
        <v>1</v>
      </c>
      <c r="AM129" s="12">
        <f t="shared" si="41"/>
        <v>1</v>
      </c>
    </row>
    <row r="130" spans="1:39" ht="12" customHeight="1" x14ac:dyDescent="0.25">
      <c r="A130" s="5">
        <f t="shared" si="25"/>
        <v>0</v>
      </c>
      <c r="B130" s="5">
        <f t="shared" si="26"/>
        <v>0</v>
      </c>
      <c r="C130" s="14">
        <f t="shared" si="42"/>
        <v>-7</v>
      </c>
      <c r="F130" s="242" t="e">
        <f>VLOOKUP(C130,Blad1!$A:$G,7,0)</f>
        <v>#N/A</v>
      </c>
      <c r="G130" s="67" t="str">
        <f t="shared" si="43"/>
        <v/>
      </c>
      <c r="H130" s="4" t="str">
        <f>IF(G130="I",$K130,IF(G130="II",$K130-SUM(H$8:H129),IF(G130="III",$K130-SUM(H$8:H129),IF(G130="IV",$K130-SUM(H$8:H129),IF(G130="V",1-SUM(H$8:H129)," ")))))</f>
        <v xml:space="preserve"> </v>
      </c>
      <c r="I130" s="68" t="str">
        <f t="shared" si="46"/>
        <v/>
      </c>
      <c r="J130" s="43" t="str">
        <f>IF(I130="A",$K130,IF(I130="B",$K130-SUM(J$8:J129),IF(I130="C",$K130-SUM(J$8:J129),IF(I130="D",$K130-SUM(J$8:J129),IF(I130="E",1-SUM(J$8:J129)," ")))))</f>
        <v xml:space="preserve"> </v>
      </c>
      <c r="K130" s="1">
        <f>IF(C$4=0,0,(SUM(D$8:D130)/C$4))</f>
        <v>0</v>
      </c>
      <c r="L130" s="9" t="str">
        <f t="shared" si="28"/>
        <v xml:space="preserve"> </v>
      </c>
      <c r="M130" s="2" t="str">
        <f>IF(U130=2,K130,IF(W130=2,K130-SUM(M$8:M129),IF(X130=2,K130-SUM(M$8:M129),IF(X129=2,1-SUM(M$8:M129)," "))))</f>
        <v xml:space="preserve"> </v>
      </c>
      <c r="N130" s="1" t="str">
        <f t="shared" si="29"/>
        <v xml:space="preserve"> </v>
      </c>
      <c r="P130" s="3" t="str">
        <f>IF(O130="Plus",$K130,IF(O130="Basis",$K130-SUM(P$8:P129),IF(O130="Breedte",$K130-SUM(P$8:P129),IF(O129="Breedte",1-SUM(P$8:P129)," "))))</f>
        <v xml:space="preserve"> </v>
      </c>
      <c r="Q130" s="57" t="str">
        <f t="shared" si="44"/>
        <v/>
      </c>
      <c r="R130" s="180" t="e">
        <f t="shared" si="45"/>
        <v>#N/A</v>
      </c>
      <c r="S130" s="12">
        <f t="shared" si="30"/>
        <v>-7</v>
      </c>
      <c r="T130" s="18">
        <f t="shared" si="31"/>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2"/>
        <v>1</v>
      </c>
      <c r="Z130" s="12">
        <f t="shared" si="33"/>
        <v>1</v>
      </c>
      <c r="AA130" s="12">
        <f t="shared" si="34"/>
        <v>1</v>
      </c>
      <c r="AB130" s="12">
        <f t="shared" si="35"/>
        <v>1</v>
      </c>
      <c r="AD130" s="12">
        <f t="shared" si="36"/>
        <v>-7</v>
      </c>
      <c r="AE130" s="18">
        <f t="shared" si="37"/>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8"/>
        <v>1</v>
      </c>
      <c r="AK130" s="12">
        <f t="shared" si="39"/>
        <v>1</v>
      </c>
      <c r="AL130" s="12">
        <f t="shared" si="40"/>
        <v>1</v>
      </c>
      <c r="AM130" s="12">
        <f t="shared" si="41"/>
        <v>1</v>
      </c>
    </row>
    <row r="131" spans="1:39" ht="12" customHeight="1" x14ac:dyDescent="0.25">
      <c r="A131" s="5">
        <f t="shared" si="25"/>
        <v>0</v>
      </c>
      <c r="B131" s="5">
        <f t="shared" si="26"/>
        <v>0</v>
      </c>
      <c r="C131" s="14">
        <f t="shared" si="42"/>
        <v>-8</v>
      </c>
      <c r="F131" s="242" t="e">
        <f>VLOOKUP(C131,Blad1!$A:$G,7,0)</f>
        <v>#N/A</v>
      </c>
      <c r="G131" s="67" t="str">
        <f t="shared" si="43"/>
        <v/>
      </c>
      <c r="H131" s="4" t="str">
        <f>IF(G131="I",$K131,IF(G131="II",$K131-SUM(H$8:H130),IF(G131="III",$K131-SUM(H$8:H130),IF(G131="IV",$K131-SUM(H$8:H130),IF(G131="V",1-SUM(H$8:H130)," ")))))</f>
        <v xml:space="preserve"> </v>
      </c>
      <c r="I131" s="68" t="str">
        <f t="shared" si="46"/>
        <v/>
      </c>
      <c r="J131" s="43" t="str">
        <f>IF(I131="A",$K131,IF(I131="B",$K131-SUM(J$8:J130),IF(I131="C",$K131-SUM(J$8:J130),IF(I131="D",$K131-SUM(J$8:J130),IF(I131="E",1-SUM(J$8:J130)," ")))))</f>
        <v xml:space="preserve"> </v>
      </c>
      <c r="K131" s="1">
        <f>IF(C$4=0,0,(SUM(D$8:D131)/C$4))</f>
        <v>0</v>
      </c>
      <c r="L131" s="9" t="str">
        <f t="shared" si="28"/>
        <v xml:space="preserve"> </v>
      </c>
      <c r="M131" s="2" t="str">
        <f>IF(U131=2,K131,IF(W131=2,K131-SUM(M$8:M130),IF(X131=2,K131-SUM(M$8:M130),IF(X130=2,1-SUM(M$8:M130)," "))))</f>
        <v xml:space="preserve"> </v>
      </c>
      <c r="N131" s="1" t="str">
        <f t="shared" si="29"/>
        <v xml:space="preserve"> </v>
      </c>
      <c r="P131" s="3" t="str">
        <f>IF(O131="Plus",$K131,IF(O131="Basis",$K131-SUM(P$8:P130),IF(O131="Breedte",$K131-SUM(P$8:P130),IF(O130="Breedte",1-SUM(P$8:P130)," "))))</f>
        <v xml:space="preserve"> </v>
      </c>
      <c r="Q131" s="57" t="str">
        <f t="shared" si="44"/>
        <v/>
      </c>
      <c r="R131" s="180" t="e">
        <f t="shared" si="45"/>
        <v>#N/A</v>
      </c>
      <c r="S131" s="12">
        <f t="shared" si="30"/>
        <v>-8</v>
      </c>
      <c r="T131" s="18">
        <f t="shared" si="31"/>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2"/>
        <v>1</v>
      </c>
      <c r="Z131" s="12">
        <f t="shared" si="33"/>
        <v>1</v>
      </c>
      <c r="AA131" s="12">
        <f t="shared" si="34"/>
        <v>1</v>
      </c>
      <c r="AB131" s="12">
        <f t="shared" si="35"/>
        <v>1</v>
      </c>
      <c r="AD131" s="12">
        <f t="shared" si="36"/>
        <v>-8</v>
      </c>
      <c r="AE131" s="18">
        <f t="shared" si="37"/>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8"/>
        <v>1</v>
      </c>
      <c r="AK131" s="12">
        <f t="shared" si="39"/>
        <v>1</v>
      </c>
      <c r="AL131" s="12">
        <f t="shared" si="40"/>
        <v>1</v>
      </c>
      <c r="AM131" s="12">
        <f t="shared" si="41"/>
        <v>1</v>
      </c>
    </row>
    <row r="132" spans="1:39" ht="12" customHeight="1" x14ac:dyDescent="0.25">
      <c r="A132" s="5">
        <f t="shared" si="25"/>
        <v>0</v>
      </c>
      <c r="B132" s="5">
        <f t="shared" si="26"/>
        <v>0</v>
      </c>
      <c r="C132" s="14">
        <f t="shared" si="42"/>
        <v>-9</v>
      </c>
      <c r="F132" s="242" t="e">
        <f>VLOOKUP(C132,Blad1!$A:$G,7,0)</f>
        <v>#N/A</v>
      </c>
      <c r="G132" s="67" t="str">
        <f t="shared" si="43"/>
        <v/>
      </c>
      <c r="H132" s="4" t="str">
        <f>IF(G132="I",$K132,IF(G132="II",$K132-SUM(H$8:H131),IF(G132="III",$K132-SUM(H$8:H131),IF(G132="IV",$K132-SUM(H$8:H131),IF(G132="V",1-SUM(H$8:H131)," ")))))</f>
        <v xml:space="preserve"> </v>
      </c>
      <c r="I132" s="68" t="str">
        <f t="shared" si="46"/>
        <v/>
      </c>
      <c r="J132" s="43" t="str">
        <f>IF(I132="A",$K132,IF(I132="B",$K132-SUM(J$8:J131),IF(I132="C",$K132-SUM(J$8:J131),IF(I132="D",$K132-SUM(J$8:J131),IF(I132="E",1-SUM(J$8:J131)," ")))))</f>
        <v xml:space="preserve"> </v>
      </c>
      <c r="K132" s="1">
        <f>IF(C$4=0,0,(SUM(D$8:D132)/C$4))</f>
        <v>0</v>
      </c>
      <c r="L132" s="9" t="str">
        <f t="shared" si="28"/>
        <v xml:space="preserve"> </v>
      </c>
      <c r="M132" s="2" t="str">
        <f>IF(U132=2,K132,IF(W132=2,K132-SUM(M$8:M131),IF(X132=2,K132-SUM(M$8:M131),IF(X131=2,1-SUM(M$8:M131)," "))))</f>
        <v xml:space="preserve"> </v>
      </c>
      <c r="N132" s="1" t="str">
        <f t="shared" si="29"/>
        <v xml:space="preserve"> </v>
      </c>
      <c r="P132" s="3" t="str">
        <f>IF(O132="Plus",$K132,IF(O132="Basis",$K132-SUM(P$8:P131),IF(O132="Breedte",$K132-SUM(P$8:P131),IF(O131="Breedte",1-SUM(P$8:P131)," "))))</f>
        <v xml:space="preserve"> </v>
      </c>
      <c r="Q132" s="57" t="str">
        <f t="shared" si="44"/>
        <v/>
      </c>
      <c r="R132" s="180" t="e">
        <f t="shared" si="45"/>
        <v>#N/A</v>
      </c>
      <c r="S132" s="12">
        <f t="shared" si="30"/>
        <v>-9</v>
      </c>
      <c r="T132" s="18">
        <f t="shared" si="31"/>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2"/>
        <v>1</v>
      </c>
      <c r="Z132" s="12">
        <f t="shared" si="33"/>
        <v>1</v>
      </c>
      <c r="AA132" s="12">
        <f t="shared" si="34"/>
        <v>1</v>
      </c>
      <c r="AB132" s="12">
        <f t="shared" si="35"/>
        <v>1</v>
      </c>
      <c r="AD132" s="12">
        <f t="shared" si="36"/>
        <v>-9</v>
      </c>
      <c r="AE132" s="18">
        <f t="shared" si="37"/>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8"/>
        <v>1</v>
      </c>
      <c r="AK132" s="12">
        <f t="shared" si="39"/>
        <v>1</v>
      </c>
      <c r="AL132" s="12">
        <f t="shared" si="40"/>
        <v>1</v>
      </c>
      <c r="AM132" s="12">
        <f t="shared" si="41"/>
        <v>1</v>
      </c>
    </row>
    <row r="133" spans="1:39" ht="12" customHeight="1" x14ac:dyDescent="0.25">
      <c r="A133" s="5">
        <f t="shared" si="25"/>
        <v>0</v>
      </c>
      <c r="B133" s="5">
        <f t="shared" si="26"/>
        <v>0</v>
      </c>
      <c r="C133" s="14">
        <f t="shared" si="42"/>
        <v>-10</v>
      </c>
      <c r="F133" s="242" t="e">
        <f>VLOOKUP(C133,Blad1!$A:$G,7,0)</f>
        <v>#N/A</v>
      </c>
      <c r="G133" s="67" t="str">
        <f t="shared" si="43"/>
        <v/>
      </c>
      <c r="H133" s="4" t="str">
        <f>IF(G133="I",$K133,IF(G133="II",$K133-SUM(H$8:H132),IF(G133="III",$K133-SUM(H$8:H132),IF(G133="IV",$K133-SUM(H$8:H132),IF(G133="V",1-SUM(H$8:H132)," ")))))</f>
        <v xml:space="preserve"> </v>
      </c>
      <c r="I133" s="68" t="str">
        <f t="shared" si="46"/>
        <v/>
      </c>
      <c r="J133" s="43" t="str">
        <f>IF(I133="A",$K133,IF(I133="B",$K133-SUM(J$8:J132),IF(I133="C",$K133-SUM(J$8:J132),IF(I133="D",$K133-SUM(J$8:J132),IF(I133="E",1-SUM(J$8:J132)," ")))))</f>
        <v xml:space="preserve"> </v>
      </c>
      <c r="K133" s="1">
        <f>IF(C$4=0,0,(SUM(D$8:D133)/C$4))</f>
        <v>0</v>
      </c>
      <c r="L133" s="9" t="str">
        <f t="shared" si="28"/>
        <v xml:space="preserve"> </v>
      </c>
      <c r="M133" s="2" t="str">
        <f>IF(U133=2,K133,IF(W133=2,K133-SUM(M$8:M132),IF(X133=2,K133-SUM(M$8:M132),IF(X132=2,1-SUM(M$8:M132)," "))))</f>
        <v xml:space="preserve"> </v>
      </c>
      <c r="N133" s="1" t="str">
        <f t="shared" si="29"/>
        <v xml:space="preserve"> </v>
      </c>
      <c r="P133" s="3" t="str">
        <f>IF(O133="Plus",$K133,IF(O133="Basis",$K133-SUM(P$8:P132),IF(O133="Breedte",$K133-SUM(P$8:P132),IF(O132="Breedte",1-SUM(P$8:P132)," "))))</f>
        <v xml:space="preserve"> </v>
      </c>
      <c r="Q133" s="57" t="str">
        <f t="shared" si="44"/>
        <v/>
      </c>
      <c r="R133" s="180" t="e">
        <f t="shared" si="45"/>
        <v>#N/A</v>
      </c>
      <c r="S133" s="12">
        <f t="shared" si="30"/>
        <v>-10</v>
      </c>
      <c r="T133" s="18">
        <f t="shared" si="31"/>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2"/>
        <v>1</v>
      </c>
      <c r="Z133" s="12">
        <f t="shared" si="33"/>
        <v>1</v>
      </c>
      <c r="AA133" s="12">
        <f t="shared" si="34"/>
        <v>1</v>
      </c>
      <c r="AB133" s="12">
        <f t="shared" si="35"/>
        <v>1</v>
      </c>
      <c r="AD133" s="12">
        <f t="shared" si="36"/>
        <v>-10</v>
      </c>
      <c r="AE133" s="18">
        <f t="shared" si="37"/>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8"/>
        <v>1</v>
      </c>
      <c r="AK133" s="12">
        <f t="shared" si="39"/>
        <v>1</v>
      </c>
      <c r="AL133" s="12">
        <f t="shared" si="40"/>
        <v>1</v>
      </c>
      <c r="AM133" s="12">
        <f t="shared" si="41"/>
        <v>1</v>
      </c>
    </row>
    <row r="134" spans="1:39" ht="12" customHeight="1" x14ac:dyDescent="0.25">
      <c r="A134" s="5">
        <f t="shared" si="25"/>
        <v>0</v>
      </c>
      <c r="B134" s="5">
        <f t="shared" si="26"/>
        <v>0</v>
      </c>
      <c r="C134" s="14">
        <f t="shared" si="42"/>
        <v>-11</v>
      </c>
      <c r="F134" s="242" t="e">
        <f>VLOOKUP(C134,Blad1!$A:$G,7,0)</f>
        <v>#N/A</v>
      </c>
      <c r="G134" s="67" t="str">
        <f t="shared" si="43"/>
        <v/>
      </c>
      <c r="H134" s="4" t="str">
        <f>IF(G134="I",$K134,IF(G134="II",$K134-SUM(H$8:H133),IF(G134="III",$K134-SUM(H$8:H133),IF(G134="IV",$K134-SUM(H$8:H133),IF(G134="V",1-SUM(H$8:H133)," ")))))</f>
        <v xml:space="preserve"> </v>
      </c>
      <c r="I134" s="68" t="str">
        <f t="shared" si="46"/>
        <v/>
      </c>
      <c r="J134" s="43" t="str">
        <f>IF(I134="A",$K134,IF(I134="B",$K134-SUM(J$8:J133),IF(I134="C",$K134-SUM(J$8:J133),IF(I134="D",$K134-SUM(J$8:J133),IF(I134="E",1-SUM(J$8:J133)," ")))))</f>
        <v xml:space="preserve"> </v>
      </c>
      <c r="K134" s="1">
        <f>IF(C$4=0,0,(SUM(D$8:D134)/C$4))</f>
        <v>0</v>
      </c>
      <c r="L134" s="9" t="str">
        <f t="shared" si="28"/>
        <v xml:space="preserve"> </v>
      </c>
      <c r="M134" s="2" t="str">
        <f>IF(U134=2,K134,IF(W134=2,K134-SUM(M$8:M133),IF(X134=2,K134-SUM(M$8:M133),IF(X133=2,1-SUM(M$8:M133)," "))))</f>
        <v xml:space="preserve"> </v>
      </c>
      <c r="N134" s="1" t="str">
        <f t="shared" si="29"/>
        <v xml:space="preserve"> </v>
      </c>
      <c r="P134" s="3" t="str">
        <f>IF(O134="Plus",$K134,IF(O134="Basis",$K134-SUM(P$8:P133),IF(O134="Breedte",$K134-SUM(P$8:P133),IF(O133="Breedte",1-SUM(P$8:P133)," "))))</f>
        <v xml:space="preserve"> </v>
      </c>
      <c r="Q134" s="57" t="str">
        <f t="shared" si="44"/>
        <v/>
      </c>
      <c r="R134" s="180" t="e">
        <f t="shared" si="45"/>
        <v>#N/A</v>
      </c>
      <c r="S134" s="12">
        <f t="shared" si="30"/>
        <v>-11</v>
      </c>
      <c r="T134" s="18">
        <f t="shared" si="31"/>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2"/>
        <v>1</v>
      </c>
      <c r="Z134" s="12">
        <f t="shared" si="33"/>
        <v>1</v>
      </c>
      <c r="AA134" s="12">
        <f t="shared" si="34"/>
        <v>1</v>
      </c>
      <c r="AB134" s="12">
        <f t="shared" si="35"/>
        <v>1</v>
      </c>
      <c r="AD134" s="12">
        <f t="shared" si="36"/>
        <v>-11</v>
      </c>
      <c r="AE134" s="18">
        <f t="shared" si="37"/>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8"/>
        <v>1</v>
      </c>
      <c r="AK134" s="12">
        <f t="shared" si="39"/>
        <v>1</v>
      </c>
      <c r="AL134" s="12">
        <f t="shared" si="40"/>
        <v>1</v>
      </c>
      <c r="AM134" s="12">
        <f t="shared" si="41"/>
        <v>1</v>
      </c>
    </row>
    <row r="135" spans="1:39" ht="12" customHeight="1" x14ac:dyDescent="0.25">
      <c r="A135" s="5">
        <f t="shared" si="25"/>
        <v>0</v>
      </c>
      <c r="B135" s="5">
        <f t="shared" si="26"/>
        <v>0</v>
      </c>
      <c r="C135" s="14">
        <f t="shared" si="42"/>
        <v>-12</v>
      </c>
      <c r="F135" s="242" t="e">
        <f>VLOOKUP(C135,Blad1!$A:$G,7,0)</f>
        <v>#N/A</v>
      </c>
      <c r="G135" s="67" t="str">
        <f t="shared" si="43"/>
        <v/>
      </c>
      <c r="H135" s="4" t="str">
        <f>IF(G135="I",$K135,IF(G135="II",$K135-SUM(H$8:H134),IF(G135="III",$K135-SUM(H$8:H134),IF(G135="IV",$K135-SUM(H$8:H134),IF(G135="V",1-SUM(H$8:H134)," ")))))</f>
        <v xml:space="preserve"> </v>
      </c>
      <c r="I135" s="68" t="str">
        <f t="shared" si="46"/>
        <v/>
      </c>
      <c r="J135" s="43" t="str">
        <f>IF(I135="A",$K135,IF(I135="B",$K135-SUM(J$8:J134),IF(I135="C",$K135-SUM(J$8:J134),IF(I135="D",$K135-SUM(J$8:J134),IF(I135="E",1-SUM(J$8:J134)," ")))))</f>
        <v xml:space="preserve"> </v>
      </c>
      <c r="K135" s="1">
        <f>IF(C$4=0,0,(SUM(D$8:D135)/C$4))</f>
        <v>0</v>
      </c>
      <c r="L135" s="9" t="str">
        <f t="shared" si="28"/>
        <v xml:space="preserve"> </v>
      </c>
      <c r="M135" s="2" t="str">
        <f>IF(U135=2,K135,IF(W135=2,K135-SUM(M$8:M134),IF(X135=2,K135-SUM(M$8:M134),IF(X134=2,1-SUM(M$8:M134)," "))))</f>
        <v xml:space="preserve"> </v>
      </c>
      <c r="N135" s="1" t="str">
        <f t="shared" si="29"/>
        <v xml:space="preserve"> </v>
      </c>
      <c r="P135" s="3" t="str">
        <f>IF(O135="Plus",$K135,IF(O135="Basis",$K135-SUM(P$8:P134),IF(O135="Breedte",$K135-SUM(P$8:P134),IF(O134="Breedte",1-SUM(P$8:P134)," "))))</f>
        <v xml:space="preserve"> </v>
      </c>
      <c r="Q135" s="57" t="str">
        <f t="shared" si="44"/>
        <v/>
      </c>
      <c r="R135" s="180" t="e">
        <f t="shared" si="45"/>
        <v>#N/A</v>
      </c>
      <c r="S135" s="12">
        <f t="shared" si="30"/>
        <v>-12</v>
      </c>
      <c r="T135" s="18">
        <f t="shared" si="31"/>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2"/>
        <v>1</v>
      </c>
      <c r="Z135" s="12">
        <f t="shared" si="33"/>
        <v>1</v>
      </c>
      <c r="AA135" s="12">
        <f t="shared" si="34"/>
        <v>1</v>
      </c>
      <c r="AB135" s="12">
        <f t="shared" si="35"/>
        <v>1</v>
      </c>
      <c r="AD135" s="12">
        <f t="shared" si="36"/>
        <v>-12</v>
      </c>
      <c r="AE135" s="18">
        <f t="shared" si="37"/>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8"/>
        <v>1</v>
      </c>
      <c r="AK135" s="12">
        <f t="shared" si="39"/>
        <v>1</v>
      </c>
      <c r="AL135" s="12">
        <f t="shared" si="40"/>
        <v>1</v>
      </c>
      <c r="AM135" s="12">
        <f t="shared" si="41"/>
        <v>1</v>
      </c>
    </row>
    <row r="136" spans="1:39" ht="12" customHeight="1" x14ac:dyDescent="0.25">
      <c r="A136" s="5">
        <f t="shared" ref="A136:A199" si="47">IF(I136="A",25,IF(I136="B",25,IF(I136="C",25,IF(I136="D",15,IF(I136="E",10,0)))))</f>
        <v>0</v>
      </c>
      <c r="B136" s="5">
        <f t="shared" ref="B136:B199" si="48">IF(G136="I",20,IF(G136="II",20,IF(G136="III",20,IF(G136="IV",20,IF(G136="V",20,0)))))</f>
        <v>0</v>
      </c>
      <c r="C136" s="14">
        <f t="shared" si="42"/>
        <v>-13</v>
      </c>
      <c r="F136" s="242" t="e">
        <f>VLOOKUP(C136,Blad1!$A:$G,7,0)</f>
        <v>#N/A</v>
      </c>
      <c r="G136" s="67" t="str">
        <f t="shared" si="43"/>
        <v/>
      </c>
      <c r="H136" s="4" t="str">
        <f>IF(G136="I",$K136,IF(G136="II",$K136-SUM(H$8:H135),IF(G136="III",$K136-SUM(H$8:H135),IF(G136="IV",$K136-SUM(H$8:H135),IF(G136="V",1-SUM(H$8:H135)," ")))))</f>
        <v xml:space="preserve"> </v>
      </c>
      <c r="I136" s="68" t="str">
        <f t="shared" ref="I136:I167" si="49">IF(C136=84,"A",IF(C136=75,"B",IF(C136=65,"C",IF(C136=56,"D",IF(C136=0,"E","")))))</f>
        <v/>
      </c>
      <c r="J136" s="43" t="str">
        <f>IF(I136="A",$K136,IF(I136="B",$K136-SUM(J$8:J135),IF(I136="C",$K136-SUM(J$8:J135),IF(I136="D",$K136-SUM(J$8:J135),IF(I136="E",1-SUM(J$8:J135)," ")))))</f>
        <v xml:space="preserve"> </v>
      </c>
      <c r="K136" s="1">
        <f>IF(C$4=0,0,(SUM(D$8:D136)/C$4))</f>
        <v>0</v>
      </c>
      <c r="L136" s="9" t="str">
        <f t="shared" ref="L136:L199" si="50">IF(U136=2,"Plus",IF(W136=2,"Basis",IF(X136=2,"Breedte"," ")))</f>
        <v xml:space="preserve"> </v>
      </c>
      <c r="M136" s="2" t="str">
        <f>IF(U136=2,K136,IF(W136=2,K136-SUM(M$8:M135),IF(X136=2,K136-SUM(M$8:M135),IF(X135=2,1-SUM(M$8:M135)," "))))</f>
        <v xml:space="preserve"> </v>
      </c>
      <c r="N136" s="1" t="str">
        <f t="shared" ref="N136:N199" si="51">IF(OR(O136="Plus",O136="Basis",O136="Breedte"),K136," ")</f>
        <v xml:space="preserve"> </v>
      </c>
      <c r="P136" s="3" t="str">
        <f>IF(O136="Plus",$K136,IF(O136="Basis",$K136-SUM(P$8:P135),IF(O136="Breedte",$K136-SUM(P$8:P135),IF(O135="Breedte",1-SUM(P$8:P135)," "))))</f>
        <v xml:space="preserve"> </v>
      </c>
      <c r="Q136" s="57" t="str">
        <f t="shared" si="44"/>
        <v/>
      </c>
      <c r="R136" s="180" t="e">
        <f t="shared" si="45"/>
        <v>#N/A</v>
      </c>
      <c r="S136" s="12">
        <f t="shared" ref="S136:S199" si="52">C136</f>
        <v>-13</v>
      </c>
      <c r="T136" s="18">
        <f t="shared" ref="T136:T199" si="53">K136</f>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ref="Y136:Y199" si="54">IF(D136=0,1,ABS(K136-0.2))</f>
        <v>1</v>
      </c>
      <c r="Z136" s="12">
        <f t="shared" ref="Z136:Z199" si="55">IF(D136=0,1,ABS(K136-0.5))</f>
        <v>1</v>
      </c>
      <c r="AA136" s="12">
        <f t="shared" ref="AA136:AA199" si="56">IF(D136=0,1,ABS(K136-0.8))</f>
        <v>1</v>
      </c>
      <c r="AB136" s="12">
        <f t="shared" ref="AB136:AB199" si="57">IF(D136=0,1,ABS(K136-1))</f>
        <v>1</v>
      </c>
      <c r="AD136" s="12">
        <f t="shared" ref="AD136:AD199" si="58">S136</f>
        <v>-13</v>
      </c>
      <c r="AE136" s="18">
        <f t="shared" ref="AE136:AE199" si="59">K136</f>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ref="AJ136:AJ199" si="60">IF(AE136=0,1,ABS(AH136-0.25))</f>
        <v>1</v>
      </c>
      <c r="AK136" s="12">
        <f t="shared" ref="AK136:AK199" si="61">IF(T136=0,1,ABS(W136-0.5))</f>
        <v>1</v>
      </c>
      <c r="AL136" s="12">
        <f t="shared" ref="AL136:AL199" si="62">IF(T136=0,1,ABS(W136-0.75))</f>
        <v>1</v>
      </c>
      <c r="AM136" s="12">
        <f t="shared" ref="AM136:AM199" si="63">IF(T136=0,1,ABS(W136-0.9))</f>
        <v>1</v>
      </c>
    </row>
    <row r="137" spans="1:39" ht="12" customHeight="1" x14ac:dyDescent="0.25">
      <c r="A137" s="5">
        <f t="shared" si="47"/>
        <v>0</v>
      </c>
      <c r="B137" s="5">
        <f t="shared" si="48"/>
        <v>0</v>
      </c>
      <c r="C137" s="14">
        <f t="shared" ref="C137:C200" si="64">C136-1</f>
        <v>-14</v>
      </c>
      <c r="F137" s="242" t="e">
        <f>VLOOKUP(C137,Blad1!$A:$G,7,0)</f>
        <v>#N/A</v>
      </c>
      <c r="G137" s="67" t="str">
        <f t="shared" ref="G137:G160" si="65">IF(C137=91,"I",IF(C137=84,"II",IF(C137=77,"III",IF(C137=70,"IV",IF(C137=0,"V","")))))</f>
        <v/>
      </c>
      <c r="H137" s="4" t="str">
        <f>IF(G137="I",$K137,IF(G137="II",$K137-SUM(H$8:H136),IF(G137="III",$K137-SUM(H$8:H136),IF(G137="IV",$K137-SUM(H$8:H136),IF(G137="V",1-SUM(H$8:H136)," ")))))</f>
        <v xml:space="preserve"> </v>
      </c>
      <c r="I137" s="68" t="str">
        <f t="shared" si="49"/>
        <v/>
      </c>
      <c r="J137" s="43" t="str">
        <f>IF(I137="A",$K137,IF(I137="B",$K137-SUM(J$8:J136),IF(I137="C",$K137-SUM(J$8:J136),IF(I137="D",$K137-SUM(J$8:J136),IF(I137="E",1-SUM(J$8:J136)," ")))))</f>
        <v xml:space="preserve"> </v>
      </c>
      <c r="K137" s="1">
        <f>IF(C$4=0,0,(SUM(D$8:D137)/C$4))</f>
        <v>0</v>
      </c>
      <c r="L137" s="9" t="str">
        <f t="shared" si="50"/>
        <v xml:space="preserve"> </v>
      </c>
      <c r="M137" s="2" t="str">
        <f>IF(U137=2,K137,IF(W137=2,K137-SUM(M$8:M136),IF(X137=2,K137-SUM(M$8:M136),IF(X136=2,1-SUM(M$8:M136)," "))))</f>
        <v xml:space="preserve"> </v>
      </c>
      <c r="N137" s="1" t="str">
        <f t="shared" si="51"/>
        <v xml:space="preserve"> </v>
      </c>
      <c r="P137" s="3" t="str">
        <f>IF(O137="Plus",$K137,IF(O137="Basis",$K137-SUM(P$8:P136),IF(O137="Breedte",$K137-SUM(P$8:P136),IF(O136="Breedte",1-SUM(P$8:P136)," "))))</f>
        <v xml:space="preserve"> </v>
      </c>
      <c r="Q137" s="57" t="str">
        <f t="shared" ref="Q137:Q200" si="66">IF(L136="plus",IF(E137=0,"",CONCATENATE(E137,", ")),IF(L136="basis",IF(E137=0,"",CONCATENATE(E137,", ")),CONCATENATE(Q136,IF(E137=0,"",CONCATENATE(E137,", ")))))</f>
        <v/>
      </c>
      <c r="R137" s="180" t="e">
        <f t="shared" ref="R137:R199" si="67">F137</f>
        <v>#N/A</v>
      </c>
      <c r="S137" s="12">
        <f t="shared" si="52"/>
        <v>-14</v>
      </c>
      <c r="T137" s="18">
        <f t="shared" si="53"/>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si="54"/>
        <v>1</v>
      </c>
      <c r="Z137" s="12">
        <f t="shared" si="55"/>
        <v>1</v>
      </c>
      <c r="AA137" s="12">
        <f t="shared" si="56"/>
        <v>1</v>
      </c>
      <c r="AB137" s="12">
        <f t="shared" si="57"/>
        <v>1</v>
      </c>
      <c r="AD137" s="12">
        <f t="shared" si="58"/>
        <v>-14</v>
      </c>
      <c r="AE137" s="18">
        <f t="shared" si="59"/>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si="60"/>
        <v>1</v>
      </c>
      <c r="AK137" s="12">
        <f t="shared" si="61"/>
        <v>1</v>
      </c>
      <c r="AL137" s="12">
        <f t="shared" si="62"/>
        <v>1</v>
      </c>
      <c r="AM137" s="12">
        <f t="shared" si="63"/>
        <v>1</v>
      </c>
    </row>
    <row r="138" spans="1:39" ht="12" customHeight="1" x14ac:dyDescent="0.25">
      <c r="A138" s="5">
        <f t="shared" si="47"/>
        <v>0</v>
      </c>
      <c r="B138" s="5">
        <f t="shared" si="48"/>
        <v>0</v>
      </c>
      <c r="C138" s="14">
        <f t="shared" si="64"/>
        <v>-15</v>
      </c>
      <c r="F138" s="242" t="e">
        <f>VLOOKUP(C138,Blad1!$A:$G,7,0)</f>
        <v>#N/A</v>
      </c>
      <c r="G138" s="67" t="str">
        <f t="shared" si="65"/>
        <v/>
      </c>
      <c r="H138" s="4" t="str">
        <f>IF(G138="I",$K138,IF(G138="II",$K138-SUM(H$8:H137),IF(G138="III",$K138-SUM(H$8:H137),IF(G138="IV",$K138-SUM(H$8:H137),IF(G138="V",1-SUM(H$8:H137)," ")))))</f>
        <v xml:space="preserve"> </v>
      </c>
      <c r="I138" s="68" t="str">
        <f t="shared" si="49"/>
        <v/>
      </c>
      <c r="J138" s="43" t="str">
        <f>IF(I138="A",$K138,IF(I138="B",$K138-SUM(J$8:J137),IF(I138="C",$K138-SUM(J$8:J137),IF(I138="D",$K138-SUM(J$8:J137),IF(I138="E",1-SUM(J$8:J137)," ")))))</f>
        <v xml:space="preserve"> </v>
      </c>
      <c r="K138" s="1">
        <f>IF(C$4=0,0,(SUM(D$8:D138)/C$4))</f>
        <v>0</v>
      </c>
      <c r="L138" s="9" t="str">
        <f t="shared" si="50"/>
        <v xml:space="preserve"> </v>
      </c>
      <c r="M138" s="2" t="str">
        <f>IF(U138=2,K138,IF(W138=2,K138-SUM(M$8:M137),IF(X138=2,K138-SUM(M$8:M137),IF(X137=2,1-SUM(M$8:M137)," "))))</f>
        <v xml:space="preserve"> </v>
      </c>
      <c r="N138" s="1" t="str">
        <f t="shared" si="51"/>
        <v xml:space="preserve"> </v>
      </c>
      <c r="P138" s="3" t="str">
        <f>IF(O138="Plus",$K138,IF(O138="Basis",$K138-SUM(P$8:P137),IF(O138="Breedte",$K138-SUM(P$8:P137),IF(O137="Breedte",1-SUM(P$8:P137)," "))))</f>
        <v xml:space="preserve"> </v>
      </c>
      <c r="Q138" s="57" t="str">
        <f t="shared" si="66"/>
        <v/>
      </c>
      <c r="R138" s="180" t="e">
        <f t="shared" si="67"/>
        <v>#N/A</v>
      </c>
      <c r="S138" s="12">
        <f t="shared" si="52"/>
        <v>-15</v>
      </c>
      <c r="T138" s="18">
        <f t="shared" si="53"/>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4"/>
        <v>1</v>
      </c>
      <c r="Z138" s="12">
        <f t="shared" si="55"/>
        <v>1</v>
      </c>
      <c r="AA138" s="12">
        <f t="shared" si="56"/>
        <v>1</v>
      </c>
      <c r="AB138" s="12">
        <f t="shared" si="57"/>
        <v>1</v>
      </c>
      <c r="AD138" s="12">
        <f t="shared" si="58"/>
        <v>-15</v>
      </c>
      <c r="AE138" s="18">
        <f t="shared" si="59"/>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60"/>
        <v>1</v>
      </c>
      <c r="AK138" s="12">
        <f t="shared" si="61"/>
        <v>1</v>
      </c>
      <c r="AL138" s="12">
        <f t="shared" si="62"/>
        <v>1</v>
      </c>
      <c r="AM138" s="12">
        <f t="shared" si="63"/>
        <v>1</v>
      </c>
    </row>
    <row r="139" spans="1:39" ht="12" customHeight="1" x14ac:dyDescent="0.25">
      <c r="A139" s="5">
        <f t="shared" si="47"/>
        <v>0</v>
      </c>
      <c r="B139" s="5">
        <f t="shared" si="48"/>
        <v>0</v>
      </c>
      <c r="C139" s="14">
        <f t="shared" si="64"/>
        <v>-16</v>
      </c>
      <c r="F139" s="242" t="e">
        <f>VLOOKUP(C139,Blad1!$A:$G,7,0)</f>
        <v>#N/A</v>
      </c>
      <c r="G139" s="67" t="str">
        <f t="shared" si="65"/>
        <v/>
      </c>
      <c r="H139" s="4" t="str">
        <f>IF(G139="I",$K139,IF(G139="II",$K139-SUM(H$8:H138),IF(G139="III",$K139-SUM(H$8:H138),IF(G139="IV",$K139-SUM(H$8:H138),IF(G139="V",1-SUM(H$8:H138)," ")))))</f>
        <v xml:space="preserve"> </v>
      </c>
      <c r="I139" s="68" t="str">
        <f t="shared" si="49"/>
        <v/>
      </c>
      <c r="J139" s="43" t="str">
        <f>IF(I139="A",$K139,IF(I139="B",$K139-SUM(J$8:J138),IF(I139="C",$K139-SUM(J$8:J138),IF(I139="D",$K139-SUM(J$8:J138),IF(I139="E",1-SUM(J$8:J138)," ")))))</f>
        <v xml:space="preserve"> </v>
      </c>
      <c r="K139" s="1">
        <f>IF(C$4=0,0,(SUM(D$8:D139)/C$4))</f>
        <v>0</v>
      </c>
      <c r="L139" s="9" t="str">
        <f t="shared" si="50"/>
        <v xml:space="preserve"> </v>
      </c>
      <c r="M139" s="2" t="str">
        <f>IF(U139=2,K139,IF(W139=2,K139-SUM(M$8:M138),IF(X139=2,K139-SUM(M$8:M138),IF(X138=2,1-SUM(M$8:M138)," "))))</f>
        <v xml:space="preserve"> </v>
      </c>
      <c r="N139" s="1" t="str">
        <f t="shared" si="51"/>
        <v xml:space="preserve"> </v>
      </c>
      <c r="P139" s="3" t="str">
        <f>IF(O139="Plus",$K139,IF(O139="Basis",$K139-SUM(P$8:P138),IF(O139="Breedte",$K139-SUM(P$8:P138),IF(O138="Breedte",1-SUM(P$8:P138)," "))))</f>
        <v xml:space="preserve"> </v>
      </c>
      <c r="Q139" s="57" t="str">
        <f t="shared" si="66"/>
        <v/>
      </c>
      <c r="R139" s="180" t="e">
        <f t="shared" si="67"/>
        <v>#N/A</v>
      </c>
      <c r="S139" s="12">
        <f t="shared" si="52"/>
        <v>-16</v>
      </c>
      <c r="T139" s="18">
        <f t="shared" si="53"/>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4"/>
        <v>1</v>
      </c>
      <c r="Z139" s="12">
        <f t="shared" si="55"/>
        <v>1</v>
      </c>
      <c r="AA139" s="12">
        <f t="shared" si="56"/>
        <v>1</v>
      </c>
      <c r="AB139" s="12">
        <f t="shared" si="57"/>
        <v>1</v>
      </c>
      <c r="AD139" s="12">
        <f t="shared" si="58"/>
        <v>-16</v>
      </c>
      <c r="AE139" s="18">
        <f t="shared" si="59"/>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60"/>
        <v>1</v>
      </c>
      <c r="AK139" s="12">
        <f t="shared" si="61"/>
        <v>1</v>
      </c>
      <c r="AL139" s="12">
        <f t="shared" si="62"/>
        <v>1</v>
      </c>
      <c r="AM139" s="12">
        <f t="shared" si="63"/>
        <v>1</v>
      </c>
    </row>
    <row r="140" spans="1:39" ht="12" customHeight="1" x14ac:dyDescent="0.25">
      <c r="A140" s="5">
        <f t="shared" si="47"/>
        <v>0</v>
      </c>
      <c r="B140" s="5">
        <f t="shared" si="48"/>
        <v>0</v>
      </c>
      <c r="C140" s="14">
        <f t="shared" si="64"/>
        <v>-17</v>
      </c>
      <c r="F140" s="242" t="e">
        <f>VLOOKUP(C140,Blad1!$A:$G,7,0)</f>
        <v>#N/A</v>
      </c>
      <c r="G140" s="67" t="str">
        <f t="shared" si="65"/>
        <v/>
      </c>
      <c r="H140" s="4" t="str">
        <f>IF(G140="I",$K140,IF(G140="II",$K140-SUM(H$8:H139),IF(G140="III",$K140-SUM(H$8:H139),IF(G140="IV",$K140-SUM(H$8:H139),IF(G140="V",1-SUM(H$8:H139)," ")))))</f>
        <v xml:space="preserve"> </v>
      </c>
      <c r="I140" s="68" t="str">
        <f t="shared" si="49"/>
        <v/>
      </c>
      <c r="J140" s="43" t="str">
        <f>IF(I140="A",$K140,IF(I140="B",$K140-SUM(J$8:J139),IF(I140="C",$K140-SUM(J$8:J139),IF(I140="D",$K140-SUM(J$8:J139),IF(I140="E",1-SUM(J$8:J139)," ")))))</f>
        <v xml:space="preserve"> </v>
      </c>
      <c r="K140" s="1">
        <f>IF(C$4=0,0,(SUM(D$8:D140)/C$4))</f>
        <v>0</v>
      </c>
      <c r="L140" s="9" t="str">
        <f t="shared" si="50"/>
        <v xml:space="preserve"> </v>
      </c>
      <c r="M140" s="2" t="str">
        <f>IF(U140=2,K140,IF(W140=2,K140-SUM(M$8:M139),IF(X140=2,K140-SUM(M$8:M139),IF(X139=2,1-SUM(M$8:M139)," "))))</f>
        <v xml:space="preserve"> </v>
      </c>
      <c r="N140" s="1" t="str">
        <f t="shared" si="51"/>
        <v xml:space="preserve"> </v>
      </c>
      <c r="P140" s="3" t="str">
        <f>IF(O140="Plus",$K140,IF(O140="Basis",$K140-SUM(P$8:P139),IF(O140="Breedte",$K140-SUM(P$8:P139),IF(O139="Breedte",1-SUM(P$8:P139)," "))))</f>
        <v xml:space="preserve"> </v>
      </c>
      <c r="Q140" s="57" t="str">
        <f t="shared" si="66"/>
        <v/>
      </c>
      <c r="R140" s="180" t="e">
        <f t="shared" si="67"/>
        <v>#N/A</v>
      </c>
      <c r="S140" s="12">
        <f t="shared" si="52"/>
        <v>-17</v>
      </c>
      <c r="T140" s="18">
        <f t="shared" si="53"/>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4"/>
        <v>1</v>
      </c>
      <c r="Z140" s="12">
        <f t="shared" si="55"/>
        <v>1</v>
      </c>
      <c r="AA140" s="12">
        <f t="shared" si="56"/>
        <v>1</v>
      </c>
      <c r="AB140" s="12">
        <f t="shared" si="57"/>
        <v>1</v>
      </c>
      <c r="AD140" s="12">
        <f t="shared" si="58"/>
        <v>-17</v>
      </c>
      <c r="AE140" s="18">
        <f t="shared" si="59"/>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60"/>
        <v>1</v>
      </c>
      <c r="AK140" s="12">
        <f t="shared" si="61"/>
        <v>1</v>
      </c>
      <c r="AL140" s="12">
        <f t="shared" si="62"/>
        <v>1</v>
      </c>
      <c r="AM140" s="12">
        <f t="shared" si="63"/>
        <v>1</v>
      </c>
    </row>
    <row r="141" spans="1:39" ht="12" customHeight="1" x14ac:dyDescent="0.25">
      <c r="A141" s="5">
        <f t="shared" si="47"/>
        <v>0</v>
      </c>
      <c r="B141" s="5">
        <f t="shared" si="48"/>
        <v>0</v>
      </c>
      <c r="C141" s="14">
        <f t="shared" si="64"/>
        <v>-18</v>
      </c>
      <c r="F141" s="242" t="e">
        <f>VLOOKUP(C141,Blad1!$A:$G,7,0)</f>
        <v>#N/A</v>
      </c>
      <c r="G141" s="67" t="str">
        <f t="shared" si="65"/>
        <v/>
      </c>
      <c r="H141" s="4" t="str">
        <f>IF(G141="I",$K141,IF(G141="II",$K141-SUM(H$8:H140),IF(G141="III",$K141-SUM(H$8:H140),IF(G141="IV",$K141-SUM(H$8:H140),IF(G141="V",1-SUM(H$8:H140)," ")))))</f>
        <v xml:space="preserve"> </v>
      </c>
      <c r="I141" s="68" t="str">
        <f t="shared" si="49"/>
        <v/>
      </c>
      <c r="J141" s="43" t="str">
        <f>IF(I141="A",$K141,IF(I141="B",$K141-SUM(J$8:J140),IF(I141="C",$K141-SUM(J$8:J140),IF(I141="D",$K141-SUM(J$8:J140),IF(I141="E",1-SUM(J$8:J140)," ")))))</f>
        <v xml:space="preserve"> </v>
      </c>
      <c r="K141" s="1">
        <f>IF(C$4=0,0,(SUM(D$8:D141)/C$4))</f>
        <v>0</v>
      </c>
      <c r="L141" s="9" t="str">
        <f t="shared" si="50"/>
        <v xml:space="preserve"> </v>
      </c>
      <c r="M141" s="2" t="str">
        <f>IF(U141=2,K141,IF(W141=2,K141-SUM(M$8:M140),IF(X141=2,K141-SUM(M$8:M140),IF(X140=2,1-SUM(M$8:M140)," "))))</f>
        <v xml:space="preserve"> </v>
      </c>
      <c r="N141" s="1" t="str">
        <f t="shared" si="51"/>
        <v xml:space="preserve"> </v>
      </c>
      <c r="P141" s="3" t="str">
        <f>IF(O141="Plus",$K141,IF(O141="Basis",$K141-SUM(P$8:P140),IF(O141="Breedte",$K141-SUM(P$8:P140),IF(O140="Breedte",1-SUM(P$8:P140)," "))))</f>
        <v xml:space="preserve"> </v>
      </c>
      <c r="Q141" s="57" t="str">
        <f t="shared" si="66"/>
        <v/>
      </c>
      <c r="R141" s="180" t="e">
        <f t="shared" si="67"/>
        <v>#N/A</v>
      </c>
      <c r="S141" s="12">
        <f t="shared" si="52"/>
        <v>-18</v>
      </c>
      <c r="T141" s="18">
        <f t="shared" si="53"/>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4"/>
        <v>1</v>
      </c>
      <c r="Z141" s="12">
        <f t="shared" si="55"/>
        <v>1</v>
      </c>
      <c r="AA141" s="12">
        <f t="shared" si="56"/>
        <v>1</v>
      </c>
      <c r="AB141" s="12">
        <f t="shared" si="57"/>
        <v>1</v>
      </c>
      <c r="AD141" s="12">
        <f t="shared" si="58"/>
        <v>-18</v>
      </c>
      <c r="AE141" s="18">
        <f t="shared" si="59"/>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60"/>
        <v>1</v>
      </c>
      <c r="AK141" s="12">
        <f t="shared" si="61"/>
        <v>1</v>
      </c>
      <c r="AL141" s="12">
        <f t="shared" si="62"/>
        <v>1</v>
      </c>
      <c r="AM141" s="12">
        <f t="shared" si="63"/>
        <v>1</v>
      </c>
    </row>
    <row r="142" spans="1:39" ht="12" customHeight="1" x14ac:dyDescent="0.25">
      <c r="A142" s="5">
        <f t="shared" si="47"/>
        <v>0</v>
      </c>
      <c r="B142" s="5">
        <f t="shared" si="48"/>
        <v>0</v>
      </c>
      <c r="C142" s="14">
        <f t="shared" si="64"/>
        <v>-19</v>
      </c>
      <c r="F142" s="242" t="e">
        <f>VLOOKUP(C142,Blad1!$A:$G,7,0)</f>
        <v>#N/A</v>
      </c>
      <c r="G142" s="67" t="str">
        <f t="shared" si="65"/>
        <v/>
      </c>
      <c r="H142" s="4" t="str">
        <f>IF(G142="I",$K142,IF(G142="II",$K142-SUM(H$8:H141),IF(G142="III",$K142-SUM(H$8:H141),IF(G142="IV",$K142-SUM(H$8:H141),IF(G142="V",1-SUM(H$8:H141)," ")))))</f>
        <v xml:space="preserve"> </v>
      </c>
      <c r="I142" s="68" t="str">
        <f t="shared" si="49"/>
        <v/>
      </c>
      <c r="J142" s="43" t="str">
        <f>IF(I142="A",$K142,IF(I142="B",$K142-SUM(J$8:J141),IF(I142="C",$K142-SUM(J$8:J141),IF(I142="D",$K142-SUM(J$8:J141),IF(I142="E",1-SUM(J$8:J141)," ")))))</f>
        <v xml:space="preserve"> </v>
      </c>
      <c r="K142" s="1">
        <f>IF(C$4=0,0,(SUM(D$8:D142)/C$4))</f>
        <v>0</v>
      </c>
      <c r="L142" s="9" t="str">
        <f t="shared" si="50"/>
        <v xml:space="preserve"> </v>
      </c>
      <c r="M142" s="2" t="str">
        <f>IF(U142=2,K142,IF(W142=2,K142-SUM(M$8:M141),IF(X142=2,K142-SUM(M$8:M141),IF(X141=2,1-SUM(M$8:M141)," "))))</f>
        <v xml:space="preserve"> </v>
      </c>
      <c r="N142" s="1" t="str">
        <f t="shared" si="51"/>
        <v xml:space="preserve"> </v>
      </c>
      <c r="P142" s="3" t="str">
        <f>IF(O142="Plus",$K142,IF(O142="Basis",$K142-SUM(P$8:P141),IF(O142="Breedte",$K142-SUM(P$8:P141),IF(O141="Breedte",1-SUM(P$8:P141)," "))))</f>
        <v xml:space="preserve"> </v>
      </c>
      <c r="Q142" s="57" t="str">
        <f t="shared" si="66"/>
        <v/>
      </c>
      <c r="R142" s="180" t="e">
        <f t="shared" si="67"/>
        <v>#N/A</v>
      </c>
      <c r="S142" s="12">
        <f t="shared" si="52"/>
        <v>-19</v>
      </c>
      <c r="T142" s="18">
        <f t="shared" si="53"/>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4"/>
        <v>1</v>
      </c>
      <c r="Z142" s="12">
        <f t="shared" si="55"/>
        <v>1</v>
      </c>
      <c r="AA142" s="12">
        <f t="shared" si="56"/>
        <v>1</v>
      </c>
      <c r="AB142" s="12">
        <f t="shared" si="57"/>
        <v>1</v>
      </c>
      <c r="AD142" s="12">
        <f t="shared" si="58"/>
        <v>-19</v>
      </c>
      <c r="AE142" s="18">
        <f t="shared" si="59"/>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60"/>
        <v>1</v>
      </c>
      <c r="AK142" s="12">
        <f t="shared" si="61"/>
        <v>1</v>
      </c>
      <c r="AL142" s="12">
        <f t="shared" si="62"/>
        <v>1</v>
      </c>
      <c r="AM142" s="12">
        <f t="shared" si="63"/>
        <v>1</v>
      </c>
    </row>
    <row r="143" spans="1:39" ht="12" customHeight="1" x14ac:dyDescent="0.25">
      <c r="A143" s="5">
        <f t="shared" si="47"/>
        <v>0</v>
      </c>
      <c r="B143" s="5">
        <f t="shared" si="48"/>
        <v>0</v>
      </c>
      <c r="C143" s="14">
        <f t="shared" si="64"/>
        <v>-20</v>
      </c>
      <c r="F143" s="242" t="e">
        <f>VLOOKUP(C143,Blad1!$A:$G,7,0)</f>
        <v>#N/A</v>
      </c>
      <c r="G143" s="67" t="str">
        <f t="shared" si="65"/>
        <v/>
      </c>
      <c r="H143" s="4" t="str">
        <f>IF(G143="I",$K143,IF(G143="II",$K143-SUM(H$8:H142),IF(G143="III",$K143-SUM(H$8:H142),IF(G143="IV",$K143-SUM(H$8:H142),IF(G143="V",1-SUM(H$8:H142)," ")))))</f>
        <v xml:space="preserve"> </v>
      </c>
      <c r="I143" s="68" t="str">
        <f t="shared" si="49"/>
        <v/>
      </c>
      <c r="J143" s="43" t="str">
        <f>IF(I143="A",$K143,IF(I143="B",$K143-SUM(J$8:J142),IF(I143="C",$K143-SUM(J$8:J142),IF(I143="D",$K143-SUM(J$8:J142),IF(I143="E",1-SUM(J$8:J142)," ")))))</f>
        <v xml:space="preserve"> </v>
      </c>
      <c r="K143" s="1">
        <f>IF(C$4=0,0,(SUM(D$8:D143)/C$4))</f>
        <v>0</v>
      </c>
      <c r="L143" s="9" t="str">
        <f t="shared" si="50"/>
        <v xml:space="preserve"> </v>
      </c>
      <c r="M143" s="2" t="str">
        <f>IF(U143=2,K143,IF(W143=2,K143-SUM(M$8:M142),IF(X143=2,K143-SUM(M$8:M142),IF(X142=2,1-SUM(M$8:M142)," "))))</f>
        <v xml:space="preserve"> </v>
      </c>
      <c r="N143" s="1" t="str">
        <f t="shared" si="51"/>
        <v xml:space="preserve"> </v>
      </c>
      <c r="P143" s="3" t="str">
        <f>IF(O143="Plus",$K143,IF(O143="Basis",$K143-SUM(P$8:P142),IF(O143="Breedte",$K143-SUM(P$8:P142),IF(O142="Breedte",1-SUM(P$8:P142)," "))))</f>
        <v xml:space="preserve"> </v>
      </c>
      <c r="Q143" s="57" t="str">
        <f t="shared" si="66"/>
        <v/>
      </c>
      <c r="R143" s="180" t="e">
        <f t="shared" si="67"/>
        <v>#N/A</v>
      </c>
      <c r="S143" s="12">
        <f t="shared" si="52"/>
        <v>-20</v>
      </c>
      <c r="T143" s="18">
        <f t="shared" si="53"/>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4"/>
        <v>1</v>
      </c>
      <c r="Z143" s="12">
        <f t="shared" si="55"/>
        <v>1</v>
      </c>
      <c r="AA143" s="12">
        <f t="shared" si="56"/>
        <v>1</v>
      </c>
      <c r="AB143" s="12">
        <f t="shared" si="57"/>
        <v>1</v>
      </c>
      <c r="AD143" s="12">
        <f t="shared" si="58"/>
        <v>-20</v>
      </c>
      <c r="AE143" s="18">
        <f t="shared" si="59"/>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60"/>
        <v>1</v>
      </c>
      <c r="AK143" s="12">
        <f t="shared" si="61"/>
        <v>1</v>
      </c>
      <c r="AL143" s="12">
        <f t="shared" si="62"/>
        <v>1</v>
      </c>
      <c r="AM143" s="12">
        <f t="shared" si="63"/>
        <v>1</v>
      </c>
    </row>
    <row r="144" spans="1:39" ht="12" customHeight="1" x14ac:dyDescent="0.25">
      <c r="A144" s="5">
        <f t="shared" si="47"/>
        <v>0</v>
      </c>
      <c r="B144" s="5">
        <f t="shared" si="48"/>
        <v>0</v>
      </c>
      <c r="C144" s="14">
        <f t="shared" si="64"/>
        <v>-21</v>
      </c>
      <c r="F144" s="242" t="e">
        <f>VLOOKUP(C144,Blad1!$A:$G,7,0)</f>
        <v>#N/A</v>
      </c>
      <c r="G144" s="67" t="str">
        <f t="shared" si="65"/>
        <v/>
      </c>
      <c r="H144" s="4" t="str">
        <f>IF(G144="I",$K144,IF(G144="II",$K144-SUM(H$8:H143),IF(G144="III",$K144-SUM(H$8:H143),IF(G144="IV",$K144-SUM(H$8:H143),IF(G144="V",1-SUM(H$8:H143)," ")))))</f>
        <v xml:space="preserve"> </v>
      </c>
      <c r="I144" s="68" t="str">
        <f t="shared" si="49"/>
        <v/>
      </c>
      <c r="J144" s="43" t="str">
        <f>IF(I144="A",$K144,IF(I144="B",$K144-SUM(J$8:J143),IF(I144="C",$K144-SUM(J$8:J143),IF(I144="D",$K144-SUM(J$8:J143),IF(I144="E",1-SUM(J$8:J143)," ")))))</f>
        <v xml:space="preserve"> </v>
      </c>
      <c r="K144" s="1">
        <f>IF(C$4=0,0,(SUM(D$8:D144)/C$4))</f>
        <v>0</v>
      </c>
      <c r="L144" s="9" t="str">
        <f t="shared" si="50"/>
        <v xml:space="preserve"> </v>
      </c>
      <c r="M144" s="2" t="str">
        <f>IF(U144=2,K144,IF(W144=2,K144-SUM(M$8:M143),IF(X144=2,K144-SUM(M$8:M143),IF(X143=2,1-SUM(M$8:M143)," "))))</f>
        <v xml:space="preserve"> </v>
      </c>
      <c r="N144" s="1" t="str">
        <f t="shared" si="51"/>
        <v xml:space="preserve"> </v>
      </c>
      <c r="P144" s="3" t="str">
        <f>IF(O144="Plus",$K144,IF(O144="Basis",$K144-SUM(P$8:P143),IF(O144="Breedte",$K144-SUM(P$8:P143),IF(O143="Breedte",1-SUM(P$8:P143)," "))))</f>
        <v xml:space="preserve"> </v>
      </c>
      <c r="Q144" s="57" t="str">
        <f t="shared" si="66"/>
        <v/>
      </c>
      <c r="R144" s="180" t="e">
        <f t="shared" si="67"/>
        <v>#N/A</v>
      </c>
      <c r="S144" s="12">
        <f t="shared" si="52"/>
        <v>-21</v>
      </c>
      <c r="T144" s="18">
        <f t="shared" si="53"/>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4"/>
        <v>1</v>
      </c>
      <c r="Z144" s="12">
        <f t="shared" si="55"/>
        <v>1</v>
      </c>
      <c r="AA144" s="12">
        <f t="shared" si="56"/>
        <v>1</v>
      </c>
      <c r="AB144" s="12">
        <f t="shared" si="57"/>
        <v>1</v>
      </c>
      <c r="AD144" s="12">
        <f t="shared" si="58"/>
        <v>-21</v>
      </c>
      <c r="AE144" s="18">
        <f t="shared" si="59"/>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60"/>
        <v>1</v>
      </c>
      <c r="AK144" s="12">
        <f t="shared" si="61"/>
        <v>1</v>
      </c>
      <c r="AL144" s="12">
        <f t="shared" si="62"/>
        <v>1</v>
      </c>
      <c r="AM144" s="12">
        <f t="shared" si="63"/>
        <v>1</v>
      </c>
    </row>
    <row r="145" spans="1:39" ht="12" customHeight="1" x14ac:dyDescent="0.25">
      <c r="A145" s="5">
        <f t="shared" si="47"/>
        <v>0</v>
      </c>
      <c r="B145" s="5">
        <f t="shared" si="48"/>
        <v>0</v>
      </c>
      <c r="C145" s="14">
        <f t="shared" si="64"/>
        <v>-22</v>
      </c>
      <c r="F145" s="242" t="e">
        <f>VLOOKUP(C145,Blad1!$A:$G,7,0)</f>
        <v>#N/A</v>
      </c>
      <c r="G145" s="67" t="str">
        <f t="shared" si="65"/>
        <v/>
      </c>
      <c r="H145" s="4" t="str">
        <f>IF(G145="I",$K145,IF(G145="II",$K145-SUM(H$8:H144),IF(G145="III",$K145-SUM(H$8:H144),IF(G145="IV",$K145-SUM(H$8:H144),IF(G145="V",1-SUM(H$8:H144)," ")))))</f>
        <v xml:space="preserve"> </v>
      </c>
      <c r="I145" s="68" t="str">
        <f t="shared" si="49"/>
        <v/>
      </c>
      <c r="J145" s="43" t="str">
        <f>IF(I145="A",$K145,IF(I145="B",$K145-SUM(J$8:J144),IF(I145="C",$K145-SUM(J$8:J144),IF(I145="D",$K145-SUM(J$8:J144),IF(I145="E",1-SUM(J$8:J144)," ")))))</f>
        <v xml:space="preserve"> </v>
      </c>
      <c r="K145" s="1">
        <f>IF(C$4=0,0,(SUM(D$8:D145)/C$4))</f>
        <v>0</v>
      </c>
      <c r="L145" s="9" t="str">
        <f t="shared" si="50"/>
        <v xml:space="preserve"> </v>
      </c>
      <c r="M145" s="2" t="str">
        <f>IF(U145=2,K145,IF(W145=2,K145-SUM(M$8:M144),IF(X145=2,K145-SUM(M$8:M144),IF(X144=2,1-SUM(M$8:M144)," "))))</f>
        <v xml:space="preserve"> </v>
      </c>
      <c r="N145" s="1" t="str">
        <f t="shared" si="51"/>
        <v xml:space="preserve"> </v>
      </c>
      <c r="P145" s="3" t="str">
        <f>IF(O145="Plus",$K145,IF(O145="Basis",$K145-SUM(P$8:P144),IF(O145="Breedte",$K145-SUM(P$8:P144),IF(O144="Breedte",1-SUM(P$8:P144)," "))))</f>
        <v xml:space="preserve"> </v>
      </c>
      <c r="Q145" s="57" t="str">
        <f t="shared" si="66"/>
        <v/>
      </c>
      <c r="R145" s="180" t="e">
        <f t="shared" si="67"/>
        <v>#N/A</v>
      </c>
      <c r="S145" s="12">
        <f t="shared" si="52"/>
        <v>-22</v>
      </c>
      <c r="T145" s="18">
        <f t="shared" si="53"/>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4"/>
        <v>1</v>
      </c>
      <c r="Z145" s="12">
        <f t="shared" si="55"/>
        <v>1</v>
      </c>
      <c r="AA145" s="12">
        <f t="shared" si="56"/>
        <v>1</v>
      </c>
      <c r="AB145" s="12">
        <f t="shared" si="57"/>
        <v>1</v>
      </c>
      <c r="AD145" s="12">
        <f t="shared" si="58"/>
        <v>-22</v>
      </c>
      <c r="AE145" s="18">
        <f t="shared" si="59"/>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60"/>
        <v>1</v>
      </c>
      <c r="AK145" s="12">
        <f t="shared" si="61"/>
        <v>1</v>
      </c>
      <c r="AL145" s="12">
        <f t="shared" si="62"/>
        <v>1</v>
      </c>
      <c r="AM145" s="12">
        <f t="shared" si="63"/>
        <v>1</v>
      </c>
    </row>
    <row r="146" spans="1:39" ht="12" customHeight="1" x14ac:dyDescent="0.25">
      <c r="A146" s="5">
        <f t="shared" si="47"/>
        <v>0</v>
      </c>
      <c r="B146" s="5">
        <f t="shared" si="48"/>
        <v>0</v>
      </c>
      <c r="C146" s="14">
        <f t="shared" si="64"/>
        <v>-23</v>
      </c>
      <c r="F146" s="242" t="e">
        <f>VLOOKUP(C146,Blad1!$A:$G,7,0)</f>
        <v>#N/A</v>
      </c>
      <c r="G146" s="67" t="str">
        <f t="shared" si="65"/>
        <v/>
      </c>
      <c r="H146" s="4" t="str">
        <f>IF(G146="I",$K146,IF(G146="II",$K146-SUM(H$8:H145),IF(G146="III",$K146-SUM(H$8:H145),IF(G146="IV",$K146-SUM(H$8:H145),IF(G146="V",1-SUM(H$8:H145)," ")))))</f>
        <v xml:space="preserve"> </v>
      </c>
      <c r="I146" s="68" t="str">
        <f t="shared" si="49"/>
        <v/>
      </c>
      <c r="J146" s="43" t="str">
        <f>IF(I146="A",$K146,IF(I146="B",$K146-SUM(J$8:J145),IF(I146="C",$K146-SUM(J$8:J145),IF(I146="D",$K146-SUM(J$8:J145),IF(I146="E",1-SUM(J$8:J145)," ")))))</f>
        <v xml:space="preserve"> </v>
      </c>
      <c r="K146" s="1">
        <f>IF(C$4=0,0,(SUM(D$8:D146)/C$4))</f>
        <v>0</v>
      </c>
      <c r="L146" s="9" t="str">
        <f t="shared" si="50"/>
        <v xml:space="preserve"> </v>
      </c>
      <c r="M146" s="2" t="str">
        <f>IF(U146=2,K146,IF(W146=2,K146-SUM(M$8:M145),IF(X146=2,K146-SUM(M$8:M145),IF(X145=2,1-SUM(M$8:M145)," "))))</f>
        <v xml:space="preserve"> </v>
      </c>
      <c r="N146" s="1" t="str">
        <f t="shared" si="51"/>
        <v xml:space="preserve"> </v>
      </c>
      <c r="P146" s="3" t="str">
        <f>IF(O146="Plus",$K146,IF(O146="Basis",$K146-SUM(P$8:P145),IF(O146="Breedte",$K146-SUM(P$8:P145),IF(O145="Breedte",1-SUM(P$8:P145)," "))))</f>
        <v xml:space="preserve"> </v>
      </c>
      <c r="Q146" s="57" t="str">
        <f t="shared" si="66"/>
        <v/>
      </c>
      <c r="R146" s="180" t="e">
        <f t="shared" si="67"/>
        <v>#N/A</v>
      </c>
      <c r="S146" s="12">
        <f t="shared" si="52"/>
        <v>-23</v>
      </c>
      <c r="T146" s="18">
        <f t="shared" si="53"/>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4"/>
        <v>1</v>
      </c>
      <c r="Z146" s="12">
        <f t="shared" si="55"/>
        <v>1</v>
      </c>
      <c r="AA146" s="12">
        <f t="shared" si="56"/>
        <v>1</v>
      </c>
      <c r="AB146" s="12">
        <f t="shared" si="57"/>
        <v>1</v>
      </c>
      <c r="AD146" s="12">
        <f t="shared" si="58"/>
        <v>-23</v>
      </c>
      <c r="AE146" s="18">
        <f t="shared" si="59"/>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60"/>
        <v>1</v>
      </c>
      <c r="AK146" s="12">
        <f t="shared" si="61"/>
        <v>1</v>
      </c>
      <c r="AL146" s="12">
        <f t="shared" si="62"/>
        <v>1</v>
      </c>
      <c r="AM146" s="12">
        <f t="shared" si="63"/>
        <v>1</v>
      </c>
    </row>
    <row r="147" spans="1:39" ht="12" customHeight="1" x14ac:dyDescent="0.25">
      <c r="A147" s="5">
        <f t="shared" si="47"/>
        <v>0</v>
      </c>
      <c r="B147" s="5">
        <f t="shared" si="48"/>
        <v>0</v>
      </c>
      <c r="C147" s="14">
        <f t="shared" si="64"/>
        <v>-24</v>
      </c>
      <c r="F147" s="242" t="e">
        <f>VLOOKUP(C147,Blad1!$A:$G,7,0)</f>
        <v>#N/A</v>
      </c>
      <c r="G147" s="67" t="str">
        <f t="shared" si="65"/>
        <v/>
      </c>
      <c r="H147" s="4" t="str">
        <f>IF(G147="I",$K147,IF(G147="II",$K147-SUM(H$8:H146),IF(G147="III",$K147-SUM(H$8:H146),IF(G147="IV",$K147-SUM(H$8:H146),IF(G147="V",1-SUM(H$8:H146)," ")))))</f>
        <v xml:space="preserve"> </v>
      </c>
      <c r="I147" s="68" t="str">
        <f t="shared" si="49"/>
        <v/>
      </c>
      <c r="J147" s="43" t="str">
        <f>IF(I147="A",$K147,IF(I147="B",$K147-SUM(J$8:J146),IF(I147="C",$K147-SUM(J$8:J146),IF(I147="D",$K147-SUM(J$8:J146),IF(I147="E",1-SUM(J$8:J146)," ")))))</f>
        <v xml:space="preserve"> </v>
      </c>
      <c r="K147" s="1">
        <f>IF(C$4=0,0,(SUM(D$8:D147)/C$4))</f>
        <v>0</v>
      </c>
      <c r="L147" s="9" t="str">
        <f t="shared" si="50"/>
        <v xml:space="preserve"> </v>
      </c>
      <c r="M147" s="2" t="str">
        <f>IF(U147=2,K147,IF(W147=2,K147-SUM(M$8:M146),IF(X147=2,K147-SUM(M$8:M146),IF(X146=2,1-SUM(M$8:M146)," "))))</f>
        <v xml:space="preserve"> </v>
      </c>
      <c r="N147" s="1" t="str">
        <f t="shared" si="51"/>
        <v xml:space="preserve"> </v>
      </c>
      <c r="P147" s="3" t="str">
        <f>IF(O147="Plus",$K147,IF(O147="Basis",$K147-SUM(P$8:P146),IF(O147="Breedte",$K147-SUM(P$8:P146),IF(O146="Breedte",1-SUM(P$8:P146)," "))))</f>
        <v xml:space="preserve"> </v>
      </c>
      <c r="Q147" s="57" t="str">
        <f t="shared" si="66"/>
        <v/>
      </c>
      <c r="R147" s="180" t="e">
        <f t="shared" si="67"/>
        <v>#N/A</v>
      </c>
      <c r="S147" s="12">
        <f t="shared" si="52"/>
        <v>-24</v>
      </c>
      <c r="T147" s="18">
        <f t="shared" si="53"/>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4"/>
        <v>1</v>
      </c>
      <c r="Z147" s="12">
        <f t="shared" si="55"/>
        <v>1</v>
      </c>
      <c r="AA147" s="12">
        <f t="shared" si="56"/>
        <v>1</v>
      </c>
      <c r="AB147" s="12">
        <f t="shared" si="57"/>
        <v>1</v>
      </c>
      <c r="AD147" s="12">
        <f t="shared" si="58"/>
        <v>-24</v>
      </c>
      <c r="AE147" s="18">
        <f t="shared" si="59"/>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60"/>
        <v>1</v>
      </c>
      <c r="AK147" s="12">
        <f t="shared" si="61"/>
        <v>1</v>
      </c>
      <c r="AL147" s="12">
        <f t="shared" si="62"/>
        <v>1</v>
      </c>
      <c r="AM147" s="12">
        <f t="shared" si="63"/>
        <v>1</v>
      </c>
    </row>
    <row r="148" spans="1:39" ht="12" customHeight="1" x14ac:dyDescent="0.25">
      <c r="A148" s="5">
        <f t="shared" si="47"/>
        <v>0</v>
      </c>
      <c r="B148" s="5">
        <f t="shared" si="48"/>
        <v>0</v>
      </c>
      <c r="C148" s="14">
        <f t="shared" si="64"/>
        <v>-25</v>
      </c>
      <c r="F148" s="242" t="e">
        <f>VLOOKUP(C148,Blad1!$A:$G,7,0)</f>
        <v>#N/A</v>
      </c>
      <c r="G148" s="67" t="str">
        <f t="shared" si="65"/>
        <v/>
      </c>
      <c r="H148" s="4" t="str">
        <f>IF(G148="I",$K148,IF(G148="II",$K148-SUM(H$8:H147),IF(G148="III",$K148-SUM(H$8:H147),IF(G148="IV",$K148-SUM(H$8:H147),IF(G148="V",1-SUM(H$8:H147)," ")))))</f>
        <v xml:space="preserve"> </v>
      </c>
      <c r="I148" s="68" t="str">
        <f t="shared" si="49"/>
        <v/>
      </c>
      <c r="J148" s="43" t="str">
        <f>IF(I148="A",$K148,IF(I148="B",$K148-SUM(J$8:J147),IF(I148="C",$K148-SUM(J$8:J147),IF(I148="D",$K148-SUM(J$8:J147),IF(I148="E",1-SUM(J$8:J147)," ")))))</f>
        <v xml:space="preserve"> </v>
      </c>
      <c r="K148" s="1">
        <f>IF(C$4=0,0,(SUM(D$8:D148)/C$4))</f>
        <v>0</v>
      </c>
      <c r="L148" s="9" t="str">
        <f t="shared" si="50"/>
        <v xml:space="preserve"> </v>
      </c>
      <c r="M148" s="2" t="str">
        <f>IF(U148=2,K148,IF(W148=2,K148-SUM(M$8:M147),IF(X148=2,K148-SUM(M$8:M147),IF(X147=2,1-SUM(M$8:M147)," "))))</f>
        <v xml:space="preserve"> </v>
      </c>
      <c r="N148" s="1" t="str">
        <f t="shared" si="51"/>
        <v xml:space="preserve"> </v>
      </c>
      <c r="P148" s="3" t="str">
        <f>IF(O148="Plus",$K148,IF(O148="Basis",$K148-SUM(P$8:P147),IF(O148="Breedte",$K148-SUM(P$8:P147),IF(O147="Breedte",1-SUM(P$8:P147)," "))))</f>
        <v xml:space="preserve"> </v>
      </c>
      <c r="Q148" s="57" t="str">
        <f t="shared" si="66"/>
        <v/>
      </c>
      <c r="R148" s="180" t="e">
        <f t="shared" si="67"/>
        <v>#N/A</v>
      </c>
      <c r="S148" s="12">
        <f t="shared" si="52"/>
        <v>-25</v>
      </c>
      <c r="T148" s="18">
        <f t="shared" si="53"/>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4"/>
        <v>1</v>
      </c>
      <c r="Z148" s="12">
        <f t="shared" si="55"/>
        <v>1</v>
      </c>
      <c r="AA148" s="12">
        <f t="shared" si="56"/>
        <v>1</v>
      </c>
      <c r="AB148" s="12">
        <f t="shared" si="57"/>
        <v>1</v>
      </c>
      <c r="AD148" s="12">
        <f t="shared" si="58"/>
        <v>-25</v>
      </c>
      <c r="AE148" s="18">
        <f t="shared" si="59"/>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60"/>
        <v>1</v>
      </c>
      <c r="AK148" s="12">
        <f t="shared" si="61"/>
        <v>1</v>
      </c>
      <c r="AL148" s="12">
        <f t="shared" si="62"/>
        <v>1</v>
      </c>
      <c r="AM148" s="12">
        <f t="shared" si="63"/>
        <v>1</v>
      </c>
    </row>
    <row r="149" spans="1:39" ht="12" customHeight="1" x14ac:dyDescent="0.25">
      <c r="A149" s="5">
        <f t="shared" si="47"/>
        <v>0</v>
      </c>
      <c r="B149" s="5">
        <f t="shared" si="48"/>
        <v>0</v>
      </c>
      <c r="C149" s="14">
        <f t="shared" si="64"/>
        <v>-26</v>
      </c>
      <c r="F149" s="242" t="e">
        <f>VLOOKUP(C149,Blad1!$A:$G,7,0)</f>
        <v>#N/A</v>
      </c>
      <c r="G149" s="67" t="str">
        <f t="shared" si="65"/>
        <v/>
      </c>
      <c r="H149" s="4" t="str">
        <f>IF(G149="I",$K149,IF(G149="II",$K149-SUM(H$8:H148),IF(G149="III",$K149-SUM(H$8:H148),IF(G149="IV",$K149-SUM(H$8:H148),IF(G149="V",1-SUM(H$8:H148)," ")))))</f>
        <v xml:space="preserve"> </v>
      </c>
      <c r="I149" s="68" t="str">
        <f t="shared" si="49"/>
        <v/>
      </c>
      <c r="J149" s="43" t="str">
        <f>IF(I149="A",$K149,IF(I149="B",$K149-SUM(J$8:J148),IF(I149="C",$K149-SUM(J$8:J148),IF(I149="D",$K149-SUM(J$8:J148),IF(I149="E",1-SUM(J$8:J148)," ")))))</f>
        <v xml:space="preserve"> </v>
      </c>
      <c r="K149" s="1">
        <f>IF(C$4=0,0,(SUM(D$8:D149)/C$4))</f>
        <v>0</v>
      </c>
      <c r="L149" s="9" t="str">
        <f t="shared" si="50"/>
        <v xml:space="preserve"> </v>
      </c>
      <c r="M149" s="2" t="str">
        <f>IF(U149=2,K149,IF(W149=2,K149-SUM(M$8:M148),IF(X149=2,K149-SUM(M$8:M148),IF(X148=2,1-SUM(M$8:M148)," "))))</f>
        <v xml:space="preserve"> </v>
      </c>
      <c r="N149" s="1" t="str">
        <f t="shared" si="51"/>
        <v xml:space="preserve"> </v>
      </c>
      <c r="P149" s="3" t="str">
        <f>IF(O149="Plus",$K149,IF(O149="Basis",$K149-SUM(P$8:P148),IF(O149="Breedte",$K149-SUM(P$8:P148),IF(O148="Breedte",1-SUM(P$8:P148)," "))))</f>
        <v xml:space="preserve"> </v>
      </c>
      <c r="Q149" s="57" t="str">
        <f t="shared" si="66"/>
        <v/>
      </c>
      <c r="R149" s="180" t="e">
        <f t="shared" si="67"/>
        <v>#N/A</v>
      </c>
      <c r="S149" s="12">
        <f t="shared" si="52"/>
        <v>-26</v>
      </c>
      <c r="T149" s="18">
        <f t="shared" si="53"/>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4"/>
        <v>1</v>
      </c>
      <c r="Z149" s="12">
        <f t="shared" si="55"/>
        <v>1</v>
      </c>
      <c r="AA149" s="12">
        <f t="shared" si="56"/>
        <v>1</v>
      </c>
      <c r="AB149" s="12">
        <f t="shared" si="57"/>
        <v>1</v>
      </c>
      <c r="AD149" s="12">
        <f t="shared" si="58"/>
        <v>-26</v>
      </c>
      <c r="AE149" s="18">
        <f t="shared" si="59"/>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60"/>
        <v>1</v>
      </c>
      <c r="AK149" s="12">
        <f t="shared" si="61"/>
        <v>1</v>
      </c>
      <c r="AL149" s="12">
        <f t="shared" si="62"/>
        <v>1</v>
      </c>
      <c r="AM149" s="12">
        <f t="shared" si="63"/>
        <v>1</v>
      </c>
    </row>
    <row r="150" spans="1:39" ht="12" customHeight="1" x14ac:dyDescent="0.25">
      <c r="A150" s="5">
        <f t="shared" si="47"/>
        <v>0</v>
      </c>
      <c r="B150" s="5">
        <f t="shared" si="48"/>
        <v>0</v>
      </c>
      <c r="C150" s="14">
        <f t="shared" si="64"/>
        <v>-27</v>
      </c>
      <c r="F150" s="242" t="e">
        <f>VLOOKUP(C150,Blad1!$A:$G,7,0)</f>
        <v>#N/A</v>
      </c>
      <c r="G150" s="67" t="str">
        <f t="shared" si="65"/>
        <v/>
      </c>
      <c r="H150" s="4" t="str">
        <f>IF(G150="I",$K150,IF(G150="II",$K150-SUM(H$8:H149),IF(G150="III",$K150-SUM(H$8:H149),IF(G150="IV",$K150-SUM(H$8:H149),IF(G150="V",1-SUM(H$8:H149)," ")))))</f>
        <v xml:space="preserve"> </v>
      </c>
      <c r="I150" s="68" t="str">
        <f t="shared" si="49"/>
        <v/>
      </c>
      <c r="J150" s="43" t="str">
        <f>IF(I150="A",$K150,IF(I150="B",$K150-SUM(J$8:J149),IF(I150="C",$K150-SUM(J$8:J149),IF(I150="D",$K150-SUM(J$8:J149),IF(I150="E",1-SUM(J$8:J149)," ")))))</f>
        <v xml:space="preserve"> </v>
      </c>
      <c r="K150" s="1">
        <f>IF(C$4=0,0,(SUM(D$8:D150)/C$4))</f>
        <v>0</v>
      </c>
      <c r="L150" s="9" t="str">
        <f t="shared" si="50"/>
        <v xml:space="preserve"> </v>
      </c>
      <c r="M150" s="2" t="str">
        <f>IF(U150=2,K150,IF(W150=2,K150-SUM(M$8:M149),IF(X150=2,K150-SUM(M$8:M149),IF(X149=2,1-SUM(M$8:M149)," "))))</f>
        <v xml:space="preserve"> </v>
      </c>
      <c r="N150" s="1" t="str">
        <f t="shared" si="51"/>
        <v xml:space="preserve"> </v>
      </c>
      <c r="P150" s="3" t="str">
        <f>IF(O150="Plus",$K150,IF(O150="Basis",$K150-SUM(P$8:P149),IF(O150="Breedte",$K150-SUM(P$8:P149),IF(O149="Breedte",1-SUM(P$8:P149)," "))))</f>
        <v xml:space="preserve"> </v>
      </c>
      <c r="Q150" s="57" t="str">
        <f t="shared" si="66"/>
        <v/>
      </c>
      <c r="R150" s="180" t="e">
        <f t="shared" si="67"/>
        <v>#N/A</v>
      </c>
      <c r="S150" s="12">
        <f t="shared" si="52"/>
        <v>-27</v>
      </c>
      <c r="T150" s="18">
        <f t="shared" si="53"/>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4"/>
        <v>1</v>
      </c>
      <c r="Z150" s="12">
        <f t="shared" si="55"/>
        <v>1</v>
      </c>
      <c r="AA150" s="12">
        <f t="shared" si="56"/>
        <v>1</v>
      </c>
      <c r="AB150" s="12">
        <f t="shared" si="57"/>
        <v>1</v>
      </c>
      <c r="AD150" s="12">
        <f t="shared" si="58"/>
        <v>-27</v>
      </c>
      <c r="AE150" s="18">
        <f t="shared" si="59"/>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60"/>
        <v>1</v>
      </c>
      <c r="AK150" s="12">
        <f t="shared" si="61"/>
        <v>1</v>
      </c>
      <c r="AL150" s="12">
        <f t="shared" si="62"/>
        <v>1</v>
      </c>
      <c r="AM150" s="12">
        <f t="shared" si="63"/>
        <v>1</v>
      </c>
    </row>
    <row r="151" spans="1:39" ht="12" customHeight="1" x14ac:dyDescent="0.25">
      <c r="A151" s="5">
        <f t="shared" si="47"/>
        <v>0</v>
      </c>
      <c r="B151" s="5">
        <f t="shared" si="48"/>
        <v>0</v>
      </c>
      <c r="C151" s="14">
        <f t="shared" si="64"/>
        <v>-28</v>
      </c>
      <c r="F151" s="151" t="e">
        <f>VLOOKUP(C151,Blad1!$A:$G,7,0)</f>
        <v>#N/A</v>
      </c>
      <c r="G151" s="67" t="str">
        <f t="shared" si="65"/>
        <v/>
      </c>
      <c r="H151" s="4" t="str">
        <f>IF(G151="I",$K151,IF(G151="II",$K151-SUM(H$8:H150),IF(G151="III",$K151-SUM(H$8:H150),IF(G151="IV",$K151-SUM(H$8:H150),IF(G151="V",1-SUM(H$8:H150)," ")))))</f>
        <v xml:space="preserve"> </v>
      </c>
      <c r="I151" s="68" t="str">
        <f t="shared" si="49"/>
        <v/>
      </c>
      <c r="J151" s="43" t="str">
        <f>IF(I151="A",$K151,IF(I151="B",$K151-SUM(J$8:J150),IF(I151="C",$K151-SUM(J$8:J150),IF(I151="D",$K151-SUM(J$8:J150),IF(I151="E",1-SUM(J$8:J150)," ")))))</f>
        <v xml:space="preserve"> </v>
      </c>
      <c r="K151" s="1">
        <f>IF(C$4=0,0,(SUM(D$8:D151)/C$4))</f>
        <v>0</v>
      </c>
      <c r="L151" s="9" t="str">
        <f t="shared" si="50"/>
        <v xml:space="preserve"> </v>
      </c>
      <c r="M151" s="2" t="str">
        <f>IF(U151=2,K151,IF(W151=2,K151-SUM(M$8:M150),IF(X151=2,K151-SUM(M$8:M150),IF(X150=2,1-SUM(M$8:M150)," "))))</f>
        <v xml:space="preserve"> </v>
      </c>
      <c r="N151" s="1" t="str">
        <f t="shared" si="51"/>
        <v xml:space="preserve"> </v>
      </c>
      <c r="P151" s="3" t="str">
        <f>IF(O151="Plus",$K151,IF(O151="Basis",$K151-SUM(P$8:P150),IF(O151="Breedte",$K151-SUM(P$8:P150),IF(O150="Breedte",1-SUM(P$8:P150)," "))))</f>
        <v xml:space="preserve"> </v>
      </c>
      <c r="Q151" s="57" t="str">
        <f t="shared" si="66"/>
        <v/>
      </c>
      <c r="R151" s="180" t="e">
        <f t="shared" si="67"/>
        <v>#N/A</v>
      </c>
      <c r="S151" s="12">
        <f t="shared" si="52"/>
        <v>-28</v>
      </c>
      <c r="T151" s="18">
        <f t="shared" si="53"/>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4"/>
        <v>1</v>
      </c>
      <c r="Z151" s="12">
        <f t="shared" si="55"/>
        <v>1</v>
      </c>
      <c r="AA151" s="12">
        <f t="shared" si="56"/>
        <v>1</v>
      </c>
      <c r="AB151" s="12">
        <f t="shared" si="57"/>
        <v>1</v>
      </c>
      <c r="AD151" s="12">
        <f t="shared" si="58"/>
        <v>-28</v>
      </c>
      <c r="AE151" s="18">
        <f t="shared" si="59"/>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60"/>
        <v>1</v>
      </c>
      <c r="AK151" s="12">
        <f t="shared" si="61"/>
        <v>1</v>
      </c>
      <c r="AL151" s="12">
        <f t="shared" si="62"/>
        <v>1</v>
      </c>
      <c r="AM151" s="12">
        <f t="shared" si="63"/>
        <v>1</v>
      </c>
    </row>
    <row r="152" spans="1:39" ht="12" customHeight="1" x14ac:dyDescent="0.25">
      <c r="A152" s="5">
        <f t="shared" si="47"/>
        <v>0</v>
      </c>
      <c r="B152" s="5">
        <f t="shared" si="48"/>
        <v>0</v>
      </c>
      <c r="C152" s="14">
        <f t="shared" si="64"/>
        <v>-29</v>
      </c>
      <c r="F152" s="151" t="e">
        <f>VLOOKUP(C152,Blad1!$A:$G,7,0)</f>
        <v>#N/A</v>
      </c>
      <c r="G152" s="67" t="str">
        <f t="shared" si="65"/>
        <v/>
      </c>
      <c r="H152" s="4" t="str">
        <f>IF(G152="I",$K152,IF(G152="II",$K152-SUM(H$8:H151),IF(G152="III",$K152-SUM(H$8:H151),IF(G152="IV",$K152-SUM(H$8:H151),IF(G152="V",1-SUM(H$8:H151)," ")))))</f>
        <v xml:space="preserve"> </v>
      </c>
      <c r="I152" s="68" t="str">
        <f t="shared" si="49"/>
        <v/>
      </c>
      <c r="J152" s="43" t="str">
        <f>IF(I152="A",$K152,IF(I152="B",$K152-SUM(J$8:J151),IF(I152="C",$K152-SUM(J$8:J151),IF(I152="D",$K152-SUM(J$8:J151),IF(I152="E",1-SUM(J$8:J151)," ")))))</f>
        <v xml:space="preserve"> </v>
      </c>
      <c r="K152" s="1">
        <f>IF(C$4=0,0,(SUM(D$8:D152)/C$4))</f>
        <v>0</v>
      </c>
      <c r="L152" s="9" t="str">
        <f t="shared" si="50"/>
        <v xml:space="preserve"> </v>
      </c>
      <c r="M152" s="2" t="str">
        <f>IF(U152=2,K152,IF(W152=2,K152-SUM(M$8:M151),IF(X152=2,K152-SUM(M$8:M151),IF(X151=2,1-SUM(M$8:M151)," "))))</f>
        <v xml:space="preserve"> </v>
      </c>
      <c r="N152" s="1" t="str">
        <f t="shared" si="51"/>
        <v xml:space="preserve"> </v>
      </c>
      <c r="P152" s="3" t="str">
        <f>IF(O152="Plus",$K152,IF(O152="Basis",$K152-SUM(P$8:P151),IF(O152="Breedte",$K152-SUM(P$8:P151),IF(O151="Breedte",1-SUM(P$8:P151)," "))))</f>
        <v xml:space="preserve"> </v>
      </c>
      <c r="Q152" s="57" t="str">
        <f t="shared" si="66"/>
        <v/>
      </c>
      <c r="R152" s="180" t="e">
        <f t="shared" si="67"/>
        <v>#N/A</v>
      </c>
      <c r="S152" s="12">
        <f t="shared" si="52"/>
        <v>-29</v>
      </c>
      <c r="T152" s="18">
        <f t="shared" si="53"/>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4"/>
        <v>1</v>
      </c>
      <c r="Z152" s="12">
        <f t="shared" si="55"/>
        <v>1</v>
      </c>
      <c r="AA152" s="12">
        <f t="shared" si="56"/>
        <v>1</v>
      </c>
      <c r="AB152" s="12">
        <f t="shared" si="57"/>
        <v>1</v>
      </c>
      <c r="AD152" s="12">
        <f t="shared" si="58"/>
        <v>-29</v>
      </c>
      <c r="AE152" s="18">
        <f t="shared" si="59"/>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60"/>
        <v>1</v>
      </c>
      <c r="AK152" s="12">
        <f t="shared" si="61"/>
        <v>1</v>
      </c>
      <c r="AL152" s="12">
        <f t="shared" si="62"/>
        <v>1</v>
      </c>
      <c r="AM152" s="12">
        <f t="shared" si="63"/>
        <v>1</v>
      </c>
    </row>
    <row r="153" spans="1:39" ht="12" customHeight="1" x14ac:dyDescent="0.25">
      <c r="A153" s="5">
        <f t="shared" si="47"/>
        <v>0</v>
      </c>
      <c r="B153" s="5">
        <f t="shared" si="48"/>
        <v>0</v>
      </c>
      <c r="C153" s="14">
        <f t="shared" si="64"/>
        <v>-30</v>
      </c>
      <c r="F153" s="151" t="e">
        <f>VLOOKUP(C153,Blad1!$A:$G,7,0)</f>
        <v>#N/A</v>
      </c>
      <c r="G153" s="67" t="str">
        <f t="shared" si="65"/>
        <v/>
      </c>
      <c r="H153" s="4" t="str">
        <f>IF(G153="I",$K153,IF(G153="II",$K153-SUM(H$8:H152),IF(G153="III",$K153-SUM(H$8:H152),IF(G153="IV",$K153-SUM(H$8:H152),IF(G153="V",1-SUM(H$8:H152)," ")))))</f>
        <v xml:space="preserve"> </v>
      </c>
      <c r="I153" s="68" t="str">
        <f t="shared" si="49"/>
        <v/>
      </c>
      <c r="J153" s="43" t="str">
        <f>IF(I153="A",$K153,IF(I153="B",$K153-SUM(J$8:J152),IF(I153="C",$K153-SUM(J$8:J152),IF(I153="D",$K153-SUM(J$8:J152),IF(I153="E",1-SUM(J$8:J152)," ")))))</f>
        <v xml:space="preserve"> </v>
      </c>
      <c r="K153" s="1">
        <f>IF(C$4=0,0,(SUM(D$8:D153)/C$4))</f>
        <v>0</v>
      </c>
      <c r="L153" s="9" t="str">
        <f t="shared" si="50"/>
        <v xml:space="preserve"> </v>
      </c>
      <c r="M153" s="2" t="str">
        <f>IF(U153=2,K153,IF(W153=2,K153-SUM(M$8:M152),IF(X153=2,K153-SUM(M$8:M152),IF(X152=2,1-SUM(M$8:M152)," "))))</f>
        <v xml:space="preserve"> </v>
      </c>
      <c r="N153" s="1" t="str">
        <f t="shared" si="51"/>
        <v xml:space="preserve"> </v>
      </c>
      <c r="P153" s="3" t="str">
        <f>IF(O153="Plus",$K153,IF(O153="Basis",$K153-SUM(P$8:P152),IF(O153="Breedte",$K153-SUM(P$8:P152),IF(O152="Breedte",1-SUM(P$8:P152)," "))))</f>
        <v xml:space="preserve"> </v>
      </c>
      <c r="Q153" s="57" t="str">
        <f t="shared" si="66"/>
        <v/>
      </c>
      <c r="R153" s="180" t="e">
        <f t="shared" si="67"/>
        <v>#N/A</v>
      </c>
      <c r="S153" s="12">
        <f t="shared" si="52"/>
        <v>-30</v>
      </c>
      <c r="T153" s="18">
        <f t="shared" si="53"/>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4"/>
        <v>1</v>
      </c>
      <c r="Z153" s="12">
        <f t="shared" si="55"/>
        <v>1</v>
      </c>
      <c r="AA153" s="12">
        <f t="shared" si="56"/>
        <v>1</v>
      </c>
      <c r="AB153" s="12">
        <f t="shared" si="57"/>
        <v>1</v>
      </c>
      <c r="AD153" s="12">
        <f t="shared" si="58"/>
        <v>-30</v>
      </c>
      <c r="AE153" s="18">
        <f t="shared" si="59"/>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60"/>
        <v>1</v>
      </c>
      <c r="AK153" s="12">
        <f t="shared" si="61"/>
        <v>1</v>
      </c>
      <c r="AL153" s="12">
        <f t="shared" si="62"/>
        <v>1</v>
      </c>
      <c r="AM153" s="12">
        <f t="shared" si="63"/>
        <v>1</v>
      </c>
    </row>
    <row r="154" spans="1:39" ht="12" customHeight="1" x14ac:dyDescent="0.25">
      <c r="A154" s="5">
        <f t="shared" si="47"/>
        <v>0</v>
      </c>
      <c r="B154" s="5">
        <f t="shared" si="48"/>
        <v>0</v>
      </c>
      <c r="C154" s="14">
        <f t="shared" si="64"/>
        <v>-31</v>
      </c>
      <c r="F154" s="151" t="e">
        <f>VLOOKUP(C154,Blad1!$A:$G,7,0)</f>
        <v>#N/A</v>
      </c>
      <c r="G154" s="67" t="str">
        <f t="shared" si="65"/>
        <v/>
      </c>
      <c r="H154" s="4" t="str">
        <f>IF(G154="I",$K154,IF(G154="II",$K154-SUM(H$8:H153),IF(G154="III",$K154-SUM(H$8:H153),IF(G154="IV",$K154-SUM(H$8:H153),IF(G154="V",1-SUM(H$8:H153)," ")))))</f>
        <v xml:space="preserve"> </v>
      </c>
      <c r="I154" s="68" t="str">
        <f t="shared" si="49"/>
        <v/>
      </c>
      <c r="J154" s="43" t="str">
        <f>IF(I154="A",$K154,IF(I154="B",$K154-SUM(J$8:J153),IF(I154="C",$K154-SUM(J$8:J153),IF(I154="D",$K154-SUM(J$8:J153),IF(I154="E",1-SUM(J$8:J153)," ")))))</f>
        <v xml:space="preserve"> </v>
      </c>
      <c r="K154" s="1">
        <f>IF(C$4=0,0,(SUM(D$8:D154)/C$4))</f>
        <v>0</v>
      </c>
      <c r="L154" s="9" t="str">
        <f t="shared" si="50"/>
        <v xml:space="preserve"> </v>
      </c>
      <c r="M154" s="2" t="str">
        <f>IF(U154=2,K154,IF(W154=2,K154-SUM(M$8:M153),IF(X154=2,K154-SUM(M$8:M153),IF(X153=2,1-SUM(M$8:M153)," "))))</f>
        <v xml:space="preserve"> </v>
      </c>
      <c r="N154" s="1" t="str">
        <f t="shared" si="51"/>
        <v xml:space="preserve"> </v>
      </c>
      <c r="P154" s="3" t="str">
        <f>IF(O154="Plus",$K154,IF(O154="Basis",$K154-SUM(P$8:P153),IF(O154="Breedte",$K154-SUM(P$8:P153),IF(O153="Breedte",1-SUM(P$8:P153)," "))))</f>
        <v xml:space="preserve"> </v>
      </c>
      <c r="Q154" s="57" t="str">
        <f t="shared" si="66"/>
        <v/>
      </c>
      <c r="R154" s="180" t="e">
        <f t="shared" si="67"/>
        <v>#N/A</v>
      </c>
      <c r="S154" s="12">
        <f t="shared" si="52"/>
        <v>-31</v>
      </c>
      <c r="T154" s="18">
        <f t="shared" si="53"/>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4"/>
        <v>1</v>
      </c>
      <c r="Z154" s="12">
        <f t="shared" si="55"/>
        <v>1</v>
      </c>
      <c r="AA154" s="12">
        <f t="shared" si="56"/>
        <v>1</v>
      </c>
      <c r="AB154" s="12">
        <f t="shared" si="57"/>
        <v>1</v>
      </c>
      <c r="AD154" s="12">
        <f t="shared" si="58"/>
        <v>-31</v>
      </c>
      <c r="AE154" s="18">
        <f t="shared" si="59"/>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60"/>
        <v>1</v>
      </c>
      <c r="AK154" s="12">
        <f t="shared" si="61"/>
        <v>1</v>
      </c>
      <c r="AL154" s="12">
        <f t="shared" si="62"/>
        <v>1</v>
      </c>
      <c r="AM154" s="12">
        <f t="shared" si="63"/>
        <v>1</v>
      </c>
    </row>
    <row r="155" spans="1:39" ht="12" customHeight="1" x14ac:dyDescent="0.25">
      <c r="A155" s="5">
        <f t="shared" si="47"/>
        <v>0</v>
      </c>
      <c r="B155" s="5">
        <f t="shared" si="48"/>
        <v>0</v>
      </c>
      <c r="C155" s="14">
        <f t="shared" si="64"/>
        <v>-32</v>
      </c>
      <c r="F155" s="151" t="e">
        <f>VLOOKUP(C155,Blad1!$A:$G,7,0)</f>
        <v>#N/A</v>
      </c>
      <c r="G155" s="67" t="str">
        <f t="shared" si="65"/>
        <v/>
      </c>
      <c r="H155" s="4" t="str">
        <f>IF(G155="I",$K155,IF(G155="II",$K155-SUM(H$8:H154),IF(G155="III",$K155-SUM(H$8:H154),IF(G155="IV",$K155-SUM(H$8:H154),IF(G155="V",1-SUM(H$8:H154)," ")))))</f>
        <v xml:space="preserve"> </v>
      </c>
      <c r="I155" s="68" t="str">
        <f t="shared" si="49"/>
        <v/>
      </c>
      <c r="J155" s="43" t="str">
        <f>IF(I155="A",$K155,IF(I155="B",$K155-SUM(J$8:J154),IF(I155="C",$K155-SUM(J$8:J154),IF(I155="D",$K155-SUM(J$8:J154),IF(I155="E",1-SUM(J$8:J154)," ")))))</f>
        <v xml:space="preserve"> </v>
      </c>
      <c r="K155" s="1">
        <f>IF(C$4=0,0,(SUM(D$8:D155)/C$4))</f>
        <v>0</v>
      </c>
      <c r="L155" s="9" t="str">
        <f t="shared" si="50"/>
        <v xml:space="preserve"> </v>
      </c>
      <c r="M155" s="2" t="str">
        <f>IF(U155=2,K155,IF(W155=2,K155-SUM(M$8:M154),IF(X155=2,K155-SUM(M$8:M154),IF(X154=2,1-SUM(M$8:M154)," "))))</f>
        <v xml:space="preserve"> </v>
      </c>
      <c r="N155" s="1" t="str">
        <f t="shared" si="51"/>
        <v xml:space="preserve"> </v>
      </c>
      <c r="P155" s="3" t="str">
        <f>IF(O155="Plus",$K155,IF(O155="Basis",$K155-SUM(P$8:P154),IF(O155="Breedte",$K155-SUM(P$8:P154),IF(O154="Breedte",1-SUM(P$8:P154)," "))))</f>
        <v xml:space="preserve"> </v>
      </c>
      <c r="Q155" s="57" t="str">
        <f t="shared" si="66"/>
        <v/>
      </c>
      <c r="R155" s="180" t="e">
        <f t="shared" si="67"/>
        <v>#N/A</v>
      </c>
      <c r="S155" s="12">
        <f t="shared" si="52"/>
        <v>-32</v>
      </c>
      <c r="T155" s="18">
        <f t="shared" si="53"/>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4"/>
        <v>1</v>
      </c>
      <c r="Z155" s="12">
        <f t="shared" si="55"/>
        <v>1</v>
      </c>
      <c r="AA155" s="12">
        <f t="shared" si="56"/>
        <v>1</v>
      </c>
      <c r="AB155" s="12">
        <f t="shared" si="57"/>
        <v>1</v>
      </c>
      <c r="AD155" s="12">
        <f t="shared" si="58"/>
        <v>-32</v>
      </c>
      <c r="AE155" s="18">
        <f t="shared" si="59"/>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60"/>
        <v>1</v>
      </c>
      <c r="AK155" s="12">
        <f t="shared" si="61"/>
        <v>1</v>
      </c>
      <c r="AL155" s="12">
        <f t="shared" si="62"/>
        <v>1</v>
      </c>
      <c r="AM155" s="12">
        <f t="shared" si="63"/>
        <v>1</v>
      </c>
    </row>
    <row r="156" spans="1:39" ht="12" customHeight="1" x14ac:dyDescent="0.25">
      <c r="A156" s="5">
        <f t="shared" si="47"/>
        <v>0</v>
      </c>
      <c r="B156" s="5">
        <f t="shared" si="48"/>
        <v>0</v>
      </c>
      <c r="C156" s="14">
        <f t="shared" si="64"/>
        <v>-33</v>
      </c>
      <c r="F156" s="151" t="e">
        <f>VLOOKUP(C156,Blad1!$A:$G,7,0)</f>
        <v>#N/A</v>
      </c>
      <c r="G156" s="67" t="str">
        <f t="shared" si="65"/>
        <v/>
      </c>
      <c r="H156" s="4" t="str">
        <f>IF(G156="I",$K156,IF(G156="II",$K156-SUM(H$8:H155),IF(G156="III",$K156-SUM(H$8:H155),IF(G156="IV",$K156-SUM(H$8:H155),IF(G156="V",1-SUM(H$8:H155)," ")))))</f>
        <v xml:space="preserve"> </v>
      </c>
      <c r="I156" s="68" t="str">
        <f t="shared" si="49"/>
        <v/>
      </c>
      <c r="J156" s="43" t="str">
        <f>IF(I156="A",$K156,IF(I156="B",$K156-SUM(J$8:J155),IF(I156="C",$K156-SUM(J$8:J155),IF(I156="D",$K156-SUM(J$8:J155),IF(I156="E",1-SUM(J$8:J155)," ")))))</f>
        <v xml:space="preserve"> </v>
      </c>
      <c r="K156" s="1">
        <f>IF(C$4=0,0,(SUM(D$8:D156)/C$4))</f>
        <v>0</v>
      </c>
      <c r="L156" s="9" t="str">
        <f t="shared" si="50"/>
        <v xml:space="preserve"> </v>
      </c>
      <c r="M156" s="2" t="str">
        <f>IF(U156=2,K156,IF(W156=2,K156-SUM(M$8:M155),IF(X156=2,K156-SUM(M$8:M155),IF(X155=2,1-SUM(M$8:M155)," "))))</f>
        <v xml:space="preserve"> </v>
      </c>
      <c r="N156" s="1" t="str">
        <f t="shared" si="51"/>
        <v xml:space="preserve"> </v>
      </c>
      <c r="P156" s="3" t="str">
        <f>IF(O156="Plus",$K156,IF(O156="Basis",$K156-SUM(P$8:P155),IF(O156="Breedte",$K156-SUM(P$8:P155),IF(O155="Breedte",1-SUM(P$8:P155)," "))))</f>
        <v xml:space="preserve"> </v>
      </c>
      <c r="Q156" s="57" t="str">
        <f t="shared" si="66"/>
        <v/>
      </c>
      <c r="R156" s="180" t="e">
        <f t="shared" si="67"/>
        <v>#N/A</v>
      </c>
      <c r="S156" s="12">
        <f t="shared" si="52"/>
        <v>-33</v>
      </c>
      <c r="T156" s="18">
        <f t="shared" si="53"/>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4"/>
        <v>1</v>
      </c>
      <c r="Z156" s="12">
        <f t="shared" si="55"/>
        <v>1</v>
      </c>
      <c r="AA156" s="12">
        <f t="shared" si="56"/>
        <v>1</v>
      </c>
      <c r="AB156" s="12">
        <f t="shared" si="57"/>
        <v>1</v>
      </c>
      <c r="AD156" s="12">
        <f t="shared" si="58"/>
        <v>-33</v>
      </c>
      <c r="AE156" s="18">
        <f t="shared" si="59"/>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60"/>
        <v>1</v>
      </c>
      <c r="AK156" s="12">
        <f t="shared" si="61"/>
        <v>1</v>
      </c>
      <c r="AL156" s="12">
        <f t="shared" si="62"/>
        <v>1</v>
      </c>
      <c r="AM156" s="12">
        <f t="shared" si="63"/>
        <v>1</v>
      </c>
    </row>
    <row r="157" spans="1:39" ht="12" customHeight="1" x14ac:dyDescent="0.25">
      <c r="A157" s="5">
        <f t="shared" si="47"/>
        <v>0</v>
      </c>
      <c r="B157" s="5">
        <f t="shared" si="48"/>
        <v>0</v>
      </c>
      <c r="C157" s="14">
        <f t="shared" si="64"/>
        <v>-34</v>
      </c>
      <c r="F157" s="151" t="e">
        <f>VLOOKUP(C157,Blad1!$A:$G,7,0)</f>
        <v>#N/A</v>
      </c>
      <c r="G157" s="67" t="str">
        <f t="shared" si="65"/>
        <v/>
      </c>
      <c r="H157" s="4" t="str">
        <f>IF(G157="I",$K157,IF(G157="II",$K157-SUM(H$8:H156),IF(G157="III",$K157-SUM(H$8:H156),IF(G157="IV",$K157-SUM(H$8:H156),IF(G157="V",1-SUM(H$8:H156)," ")))))</f>
        <v xml:space="preserve"> </v>
      </c>
      <c r="I157" s="68" t="str">
        <f t="shared" si="49"/>
        <v/>
      </c>
      <c r="J157" s="43" t="str">
        <f>IF(I157="A",$K157,IF(I157="B",$K157-SUM(J$8:J156),IF(I157="C",$K157-SUM(J$8:J156),IF(I157="D",$K157-SUM(J$8:J156),IF(I157="E",1-SUM(J$8:J156)," ")))))</f>
        <v xml:space="preserve"> </v>
      </c>
      <c r="K157" s="1">
        <f>IF(C$4=0,0,(SUM(D$8:D157)/C$4))</f>
        <v>0</v>
      </c>
      <c r="L157" s="9" t="str">
        <f t="shared" si="50"/>
        <v xml:space="preserve"> </v>
      </c>
      <c r="M157" s="2" t="str">
        <f>IF(U157=2,K157,IF(W157=2,K157-SUM(M$8:M156),IF(X157=2,K157-SUM(M$8:M156),IF(X156=2,1-SUM(M$8:M156)," "))))</f>
        <v xml:space="preserve"> </v>
      </c>
      <c r="N157" s="1" t="str">
        <f t="shared" si="51"/>
        <v xml:space="preserve"> </v>
      </c>
      <c r="P157" s="3" t="str">
        <f>IF(O157="Plus",$K157,IF(O157="Basis",$K157-SUM(P$8:P156),IF(O157="Breedte",$K157-SUM(P$8:P156),IF(O156="Breedte",1-SUM(P$8:P156)," "))))</f>
        <v xml:space="preserve"> </v>
      </c>
      <c r="Q157" s="57" t="str">
        <f t="shared" si="66"/>
        <v/>
      </c>
      <c r="R157" s="180" t="e">
        <f t="shared" si="67"/>
        <v>#N/A</v>
      </c>
      <c r="S157" s="12">
        <f t="shared" si="52"/>
        <v>-34</v>
      </c>
      <c r="T157" s="18">
        <f t="shared" si="53"/>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4"/>
        <v>1</v>
      </c>
      <c r="Z157" s="12">
        <f t="shared" si="55"/>
        <v>1</v>
      </c>
      <c r="AA157" s="12">
        <f t="shared" si="56"/>
        <v>1</v>
      </c>
      <c r="AB157" s="12">
        <f t="shared" si="57"/>
        <v>1</v>
      </c>
      <c r="AD157" s="12">
        <f t="shared" si="58"/>
        <v>-34</v>
      </c>
      <c r="AE157" s="18">
        <f t="shared" si="59"/>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60"/>
        <v>1</v>
      </c>
      <c r="AK157" s="12">
        <f t="shared" si="61"/>
        <v>1</v>
      </c>
      <c r="AL157" s="12">
        <f t="shared" si="62"/>
        <v>1</v>
      </c>
      <c r="AM157" s="12">
        <f t="shared" si="63"/>
        <v>1</v>
      </c>
    </row>
    <row r="158" spans="1:39" ht="12" customHeight="1" x14ac:dyDescent="0.25">
      <c r="A158" s="5">
        <f t="shared" si="47"/>
        <v>0</v>
      </c>
      <c r="B158" s="5">
        <f t="shared" si="48"/>
        <v>0</v>
      </c>
      <c r="C158" s="14">
        <f t="shared" si="64"/>
        <v>-35</v>
      </c>
      <c r="F158" s="151" t="e">
        <f>VLOOKUP(C158,Blad1!$A:$G,7,0)</f>
        <v>#N/A</v>
      </c>
      <c r="G158" s="67" t="str">
        <f t="shared" si="65"/>
        <v/>
      </c>
      <c r="H158" s="4" t="str">
        <f>IF(G158="I",$K158,IF(G158="II",$K158-SUM(H$8:H157),IF(G158="III",$K158-SUM(H$8:H157),IF(G158="IV",$K158-SUM(H$8:H157),IF(G158="V",1-SUM(H$8:H157)," ")))))</f>
        <v xml:space="preserve"> </v>
      </c>
      <c r="I158" s="68" t="str">
        <f t="shared" si="49"/>
        <v/>
      </c>
      <c r="J158" s="43" t="str">
        <f>IF(I158="A",$K158,IF(I158="B",$K158-SUM(J$8:J157),IF(I158="C",$K158-SUM(J$8:J157),IF(I158="D",$K158-SUM(J$8:J157),IF(I158="E",1-SUM(J$8:J157)," ")))))</f>
        <v xml:space="preserve"> </v>
      </c>
      <c r="K158" s="1">
        <f>IF(C$4=0,0,(SUM(D$8:D158)/C$4))</f>
        <v>0</v>
      </c>
      <c r="L158" s="9" t="str">
        <f t="shared" si="50"/>
        <v xml:space="preserve"> </v>
      </c>
      <c r="M158" s="2" t="str">
        <f>IF(U158=2,K158,IF(W158=2,K158-SUM(M$8:M157),IF(X158=2,K158-SUM(M$8:M157),IF(X157=2,1-SUM(M$8:M157)," "))))</f>
        <v xml:space="preserve"> </v>
      </c>
      <c r="N158" s="1" t="str">
        <f t="shared" si="51"/>
        <v xml:space="preserve"> </v>
      </c>
      <c r="P158" s="3" t="str">
        <f>IF(O158="Plus",$K158,IF(O158="Basis",$K158-SUM(P$8:P157),IF(O158="Breedte",$K158-SUM(P$8:P157),IF(O157="Breedte",1-SUM(P$8:P157)," "))))</f>
        <v xml:space="preserve"> </v>
      </c>
      <c r="Q158" s="57" t="str">
        <f t="shared" si="66"/>
        <v/>
      </c>
      <c r="R158" s="180" t="e">
        <f t="shared" si="67"/>
        <v>#N/A</v>
      </c>
      <c r="S158" s="12">
        <f t="shared" si="52"/>
        <v>-35</v>
      </c>
      <c r="T158" s="18">
        <f t="shared" si="53"/>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4"/>
        <v>1</v>
      </c>
      <c r="Z158" s="12">
        <f t="shared" si="55"/>
        <v>1</v>
      </c>
      <c r="AA158" s="12">
        <f t="shared" si="56"/>
        <v>1</v>
      </c>
      <c r="AB158" s="12">
        <f t="shared" si="57"/>
        <v>1</v>
      </c>
      <c r="AD158" s="12">
        <f t="shared" si="58"/>
        <v>-35</v>
      </c>
      <c r="AE158" s="18">
        <f t="shared" si="59"/>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60"/>
        <v>1</v>
      </c>
      <c r="AK158" s="12">
        <f t="shared" si="61"/>
        <v>1</v>
      </c>
      <c r="AL158" s="12">
        <f t="shared" si="62"/>
        <v>1</v>
      </c>
      <c r="AM158" s="12">
        <f t="shared" si="63"/>
        <v>1</v>
      </c>
    </row>
    <row r="159" spans="1:39" ht="12" customHeight="1" x14ac:dyDescent="0.25">
      <c r="A159" s="5">
        <f t="shared" si="47"/>
        <v>0</v>
      </c>
      <c r="B159" s="5">
        <f t="shared" si="48"/>
        <v>0</v>
      </c>
      <c r="C159" s="14">
        <f t="shared" si="64"/>
        <v>-36</v>
      </c>
      <c r="F159" s="151" t="e">
        <f>VLOOKUP(C159,Blad1!$A:$G,7,0)</f>
        <v>#N/A</v>
      </c>
      <c r="G159" s="67" t="str">
        <f t="shared" si="65"/>
        <v/>
      </c>
      <c r="H159" s="4" t="str">
        <f>IF(G159="I",$K159,IF(G159="II",$K159-SUM(H$8:H158),IF(G159="III",$K159-SUM(H$8:H158),IF(G159="IV",$K159-SUM(H$8:H158),IF(G159="V",1-SUM(H$8:H158)," ")))))</f>
        <v xml:space="preserve"> </v>
      </c>
      <c r="I159" s="68" t="str">
        <f t="shared" si="49"/>
        <v/>
      </c>
      <c r="J159" s="43" t="str">
        <f>IF(I159="A",$K159,IF(I159="B",$K159-SUM(J$8:J158),IF(I159="C",$K159-SUM(J$8:J158),IF(I159="D",$K159-SUM(J$8:J158),IF(I159="E",1-SUM(J$8:J158)," ")))))</f>
        <v xml:space="preserve"> </v>
      </c>
      <c r="K159" s="1">
        <f>IF(C$4=0,0,(SUM(D$8:D159)/C$4))</f>
        <v>0</v>
      </c>
      <c r="L159" s="9" t="str">
        <f t="shared" si="50"/>
        <v xml:space="preserve"> </v>
      </c>
      <c r="M159" s="2" t="str">
        <f>IF(U159=2,K159,IF(W159=2,K159-SUM(M$8:M158),IF(X159=2,K159-SUM(M$8:M158),IF(X158=2,1-SUM(M$8:M158)," "))))</f>
        <v xml:space="preserve"> </v>
      </c>
      <c r="N159" s="1" t="str">
        <f t="shared" si="51"/>
        <v xml:space="preserve"> </v>
      </c>
      <c r="P159" s="3" t="str">
        <f>IF(O159="Plus",$K159,IF(O159="Basis",$K159-SUM(P$8:P158),IF(O159="Breedte",$K159-SUM(P$8:P158),IF(O158="Breedte",1-SUM(P$8:P158)," "))))</f>
        <v xml:space="preserve"> </v>
      </c>
      <c r="Q159" s="57" t="str">
        <f t="shared" si="66"/>
        <v/>
      </c>
      <c r="R159" s="180" t="e">
        <f t="shared" si="67"/>
        <v>#N/A</v>
      </c>
      <c r="S159" s="12">
        <f t="shared" si="52"/>
        <v>-36</v>
      </c>
      <c r="T159" s="18">
        <f t="shared" si="53"/>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4"/>
        <v>1</v>
      </c>
      <c r="Z159" s="12">
        <f t="shared" si="55"/>
        <v>1</v>
      </c>
      <c r="AA159" s="12">
        <f t="shared" si="56"/>
        <v>1</v>
      </c>
      <c r="AB159" s="12">
        <f t="shared" si="57"/>
        <v>1</v>
      </c>
      <c r="AD159" s="12">
        <f t="shared" si="58"/>
        <v>-36</v>
      </c>
      <c r="AE159" s="18">
        <f t="shared" si="59"/>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60"/>
        <v>1</v>
      </c>
      <c r="AK159" s="12">
        <f t="shared" si="61"/>
        <v>1</v>
      </c>
      <c r="AL159" s="12">
        <f t="shared" si="62"/>
        <v>1</v>
      </c>
      <c r="AM159" s="12">
        <f t="shared" si="63"/>
        <v>1</v>
      </c>
    </row>
    <row r="160" spans="1:39" ht="12" customHeight="1" x14ac:dyDescent="0.25">
      <c r="A160" s="5">
        <f t="shared" si="47"/>
        <v>0</v>
      </c>
      <c r="B160" s="5">
        <f t="shared" si="48"/>
        <v>0</v>
      </c>
      <c r="C160" s="14">
        <f t="shared" si="64"/>
        <v>-37</v>
      </c>
      <c r="F160" s="151" t="e">
        <f>VLOOKUP(C160,Blad1!$A:$G,7,0)</f>
        <v>#N/A</v>
      </c>
      <c r="G160" s="67" t="str">
        <f t="shared" si="65"/>
        <v/>
      </c>
      <c r="H160" s="4" t="str">
        <f>IF(G160="I",$K160,IF(G160="II",$K160-SUM(H$8:H159),IF(G160="III",$K160-SUM(H$8:H159),IF(G160="IV",$K160-SUM(H$8:H159),IF(G160="V",1-SUM(H$8:H159)," ")))))</f>
        <v xml:space="preserve"> </v>
      </c>
      <c r="I160" s="68" t="str">
        <f t="shared" si="49"/>
        <v/>
      </c>
      <c r="J160" s="43" t="str">
        <f>IF(I160="A",$K160,IF(I160="B",$K160-SUM(J$8:J159),IF(I160="C",$K160-SUM(J$8:J159),IF(I160="D",$K160-SUM(J$8:J159),IF(I160="E",1-SUM(J$8:J159)," ")))))</f>
        <v xml:space="preserve"> </v>
      </c>
      <c r="K160" s="1">
        <f>IF(C$4=0,0,(SUM(D$8:D160)/C$4))</f>
        <v>0</v>
      </c>
      <c r="L160" s="9" t="str">
        <f t="shared" si="50"/>
        <v xml:space="preserve"> </v>
      </c>
      <c r="M160" s="2" t="str">
        <f>IF(U160=2,K160,IF(W160=2,K160-SUM(M$8:M159),IF(X160=2,K160-SUM(M$8:M159),IF(X159=2,1-SUM(M$8:M159)," "))))</f>
        <v xml:space="preserve"> </v>
      </c>
      <c r="N160" s="1" t="str">
        <f t="shared" si="51"/>
        <v xml:space="preserve"> </v>
      </c>
      <c r="P160" s="3" t="str">
        <f>IF(O160="Plus",$K160,IF(O160="Basis",$K160-SUM(P$8:P159),IF(O160="Breedte",$K160-SUM(P$8:P159),IF(O159="Breedte",1-SUM(P$8:P159)," "))))</f>
        <v xml:space="preserve"> </v>
      </c>
      <c r="Q160" s="57" t="str">
        <f t="shared" si="66"/>
        <v/>
      </c>
      <c r="R160" s="180" t="e">
        <f t="shared" si="67"/>
        <v>#N/A</v>
      </c>
      <c r="S160" s="12">
        <f t="shared" si="52"/>
        <v>-37</v>
      </c>
      <c r="T160" s="18">
        <f t="shared" si="53"/>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4"/>
        <v>1</v>
      </c>
      <c r="Z160" s="12">
        <f t="shared" si="55"/>
        <v>1</v>
      </c>
      <c r="AA160" s="12">
        <f t="shared" si="56"/>
        <v>1</v>
      </c>
      <c r="AB160" s="12">
        <f t="shared" si="57"/>
        <v>1</v>
      </c>
      <c r="AD160" s="12">
        <f t="shared" si="58"/>
        <v>-37</v>
      </c>
      <c r="AE160" s="18">
        <f t="shared" si="59"/>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60"/>
        <v>1</v>
      </c>
      <c r="AK160" s="12">
        <f t="shared" si="61"/>
        <v>1</v>
      </c>
      <c r="AL160" s="12">
        <f t="shared" si="62"/>
        <v>1</v>
      </c>
      <c r="AM160" s="12">
        <f t="shared" si="63"/>
        <v>1</v>
      </c>
    </row>
    <row r="161" spans="1:39" ht="12" customHeight="1" x14ac:dyDescent="0.25">
      <c r="A161" s="5">
        <f t="shared" si="47"/>
        <v>0</v>
      </c>
      <c r="B161" s="5">
        <f t="shared" si="48"/>
        <v>0</v>
      </c>
      <c r="C161" s="14">
        <f t="shared" si="64"/>
        <v>-38</v>
      </c>
      <c r="F161" s="151" t="e">
        <f>VLOOKUP(C161,Blad1!$A:$G,7,0)</f>
        <v>#N/A</v>
      </c>
      <c r="G161" s="67" t="str">
        <f t="shared" ref="G161:G167" si="68">IF(C161=87,"I",IF(C161=78,"II",IF(C161=71,"III",IF(C161=62,"IV",IF(C161=0,"V","")))))</f>
        <v/>
      </c>
      <c r="H161" s="4" t="str">
        <f>IF(G161="I",$K161,IF(G161="II",$K161-SUM(H$8:H160),IF(G161="III",$K161-SUM(H$8:H160),IF(G161="IV",$K161-SUM(H$8:H160),IF(G161="V",1-SUM(H$8:H160)," ")))))</f>
        <v xml:space="preserve"> </v>
      </c>
      <c r="I161" s="68" t="str">
        <f t="shared" si="49"/>
        <v/>
      </c>
      <c r="J161" s="43" t="str">
        <f>IF(I161="A",$K161,IF(I161="B",$K161-SUM(J$8:J160),IF(I161="C",$K161-SUM(J$8:J160),IF(I161="D",$K161-SUM(J$8:J160),IF(I161="E",1-SUM(J$8:J160)," ")))))</f>
        <v xml:space="preserve"> </v>
      </c>
      <c r="K161" s="1">
        <f>IF(C$4=0,0,(SUM(D$8:D161)/C$4))</f>
        <v>0</v>
      </c>
      <c r="L161" s="9" t="str">
        <f t="shared" si="50"/>
        <v xml:space="preserve"> </v>
      </c>
      <c r="M161" s="2" t="str">
        <f>IF(U161=2,K161,IF(W161=2,K161-SUM(M$8:M160),IF(X161=2,K161-SUM(M$8:M160),IF(X160=2,1-SUM(M$8:M160)," "))))</f>
        <v xml:space="preserve"> </v>
      </c>
      <c r="N161" s="1" t="str">
        <f t="shared" si="51"/>
        <v xml:space="preserve"> </v>
      </c>
      <c r="P161" s="3" t="str">
        <f>IF(O161="Plus",$K161,IF(O161="Basis",$K161-SUM(P$8:P160),IF(O161="Breedte",$K161-SUM(P$8:P160),IF(O160="Breedte",1-SUM(P$8:P160)," "))))</f>
        <v xml:space="preserve"> </v>
      </c>
      <c r="Q161" s="57" t="str">
        <f t="shared" si="66"/>
        <v/>
      </c>
      <c r="R161" s="180" t="e">
        <f t="shared" si="67"/>
        <v>#N/A</v>
      </c>
      <c r="S161" s="12">
        <f t="shared" si="52"/>
        <v>-38</v>
      </c>
      <c r="T161" s="18">
        <f t="shared" si="53"/>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4"/>
        <v>1</v>
      </c>
      <c r="Z161" s="12">
        <f t="shared" si="55"/>
        <v>1</v>
      </c>
      <c r="AA161" s="12">
        <f t="shared" si="56"/>
        <v>1</v>
      </c>
      <c r="AB161" s="12">
        <f t="shared" si="57"/>
        <v>1</v>
      </c>
      <c r="AD161" s="12">
        <f t="shared" si="58"/>
        <v>-38</v>
      </c>
      <c r="AE161" s="18">
        <f t="shared" si="59"/>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60"/>
        <v>1</v>
      </c>
      <c r="AK161" s="12">
        <f t="shared" si="61"/>
        <v>1</v>
      </c>
      <c r="AL161" s="12">
        <f t="shared" si="62"/>
        <v>1</v>
      </c>
      <c r="AM161" s="12">
        <f t="shared" si="63"/>
        <v>1</v>
      </c>
    </row>
    <row r="162" spans="1:39" ht="12" customHeight="1" x14ac:dyDescent="0.25">
      <c r="A162" s="5">
        <f t="shared" si="47"/>
        <v>0</v>
      </c>
      <c r="B162" s="5">
        <f t="shared" si="48"/>
        <v>0</v>
      </c>
      <c r="C162" s="14">
        <f t="shared" si="64"/>
        <v>-39</v>
      </c>
      <c r="F162" s="151" t="e">
        <f>VLOOKUP(C162,Blad1!$A:$G,7,0)</f>
        <v>#N/A</v>
      </c>
      <c r="G162" s="67" t="str">
        <f t="shared" si="68"/>
        <v/>
      </c>
      <c r="H162" s="4" t="str">
        <f>IF(G162="I",$K162,IF(G162="II",$K162-SUM(H$8:H161),IF(G162="III",$K162-SUM(H$8:H161),IF(G162="IV",$K162-SUM(H$8:H161),IF(G162="V",1-SUM(H$8:H161)," ")))))</f>
        <v xml:space="preserve"> </v>
      </c>
      <c r="I162" s="68" t="str">
        <f t="shared" si="49"/>
        <v/>
      </c>
      <c r="J162" s="43" t="str">
        <f>IF(I162="A",$K162,IF(I162="B",$K162-SUM(J$8:J161),IF(I162="C",$K162-SUM(J$8:J161),IF(I162="D",$K162-SUM(J$8:J161),IF(I162="E",1-SUM(J$8:J161)," ")))))</f>
        <v xml:space="preserve"> </v>
      </c>
      <c r="K162" s="1">
        <f>IF(C$4=0,0,(SUM(D$8:D162)/C$4))</f>
        <v>0</v>
      </c>
      <c r="L162" s="9" t="str">
        <f t="shared" si="50"/>
        <v xml:space="preserve"> </v>
      </c>
      <c r="M162" s="2" t="str">
        <f>IF(U162=2,K162,IF(W162=2,K162-SUM(M$8:M161),IF(X162=2,K162-SUM(M$8:M161),IF(X161=2,1-SUM(M$8:M161)," "))))</f>
        <v xml:space="preserve"> </v>
      </c>
      <c r="N162" s="1" t="str">
        <f t="shared" si="51"/>
        <v xml:space="preserve"> </v>
      </c>
      <c r="P162" s="3" t="str">
        <f>IF(O162="Plus",$K162,IF(O162="Basis",$K162-SUM(P$8:P161),IF(O162="Breedte",$K162-SUM(P$8:P161),IF(O161="Breedte",1-SUM(P$8:P161)," "))))</f>
        <v xml:space="preserve"> </v>
      </c>
      <c r="Q162" s="57" t="str">
        <f t="shared" si="66"/>
        <v/>
      </c>
      <c r="R162" s="180" t="e">
        <f t="shared" si="67"/>
        <v>#N/A</v>
      </c>
      <c r="S162" s="12">
        <f t="shared" si="52"/>
        <v>-39</v>
      </c>
      <c r="T162" s="18">
        <f t="shared" si="53"/>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4"/>
        <v>1</v>
      </c>
      <c r="Z162" s="12">
        <f t="shared" si="55"/>
        <v>1</v>
      </c>
      <c r="AA162" s="12">
        <f t="shared" si="56"/>
        <v>1</v>
      </c>
      <c r="AB162" s="12">
        <f t="shared" si="57"/>
        <v>1</v>
      </c>
      <c r="AD162" s="12">
        <f t="shared" si="58"/>
        <v>-39</v>
      </c>
      <c r="AE162" s="18">
        <f t="shared" si="59"/>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60"/>
        <v>1</v>
      </c>
      <c r="AK162" s="12">
        <f t="shared" si="61"/>
        <v>1</v>
      </c>
      <c r="AL162" s="12">
        <f t="shared" si="62"/>
        <v>1</v>
      </c>
      <c r="AM162" s="12">
        <f t="shared" si="63"/>
        <v>1</v>
      </c>
    </row>
    <row r="163" spans="1:39" ht="12" customHeight="1" x14ac:dyDescent="0.25">
      <c r="A163" s="5">
        <f t="shared" si="47"/>
        <v>0</v>
      </c>
      <c r="B163" s="5">
        <f t="shared" si="48"/>
        <v>0</v>
      </c>
      <c r="C163" s="14">
        <f t="shared" si="64"/>
        <v>-40</v>
      </c>
      <c r="F163" s="151" t="e">
        <f>VLOOKUP(C163,Blad1!$A:$G,7,0)</f>
        <v>#N/A</v>
      </c>
      <c r="G163" s="67" t="str">
        <f t="shared" si="68"/>
        <v/>
      </c>
      <c r="H163" s="4" t="str">
        <f>IF(G163="I",$K163,IF(G163="II",$K163-SUM(H$8:H162),IF(G163="III",$K163-SUM(H$8:H162),IF(G163="IV",$K163-SUM(H$8:H162),IF(G163="V",1-SUM(H$8:H162)," ")))))</f>
        <v xml:space="preserve"> </v>
      </c>
      <c r="I163" s="68" t="str">
        <f t="shared" si="49"/>
        <v/>
      </c>
      <c r="J163" s="43" t="str">
        <f>IF(I163="A",$K163,IF(I163="B",$K163-SUM(J$8:J162),IF(I163="C",$K163-SUM(J$8:J162),IF(I163="D",$K163-SUM(J$8:J162),IF(I163="E",1-SUM(J$8:J162)," ")))))</f>
        <v xml:space="preserve"> </v>
      </c>
      <c r="K163" s="1">
        <f>IF(C$4=0,0,(SUM(D$8:D163)/C$4))</f>
        <v>0</v>
      </c>
      <c r="L163" s="9" t="str">
        <f t="shared" si="50"/>
        <v xml:space="preserve"> </v>
      </c>
      <c r="M163" s="2" t="str">
        <f>IF(U163=2,K163,IF(W163=2,K163-SUM(M$8:M162),IF(X163=2,K163-SUM(M$8:M162),IF(X162=2,1-SUM(M$8:M162)," "))))</f>
        <v xml:space="preserve"> </v>
      </c>
      <c r="N163" s="1" t="str">
        <f t="shared" si="51"/>
        <v xml:space="preserve"> </v>
      </c>
      <c r="P163" s="3" t="str">
        <f>IF(O163="Plus",$K163,IF(O163="Basis",$K163-SUM(P$8:P162),IF(O163="Breedte",$K163-SUM(P$8:P162),IF(O162="Breedte",1-SUM(P$8:P162)," "))))</f>
        <v xml:space="preserve"> </v>
      </c>
      <c r="Q163" s="57" t="str">
        <f t="shared" si="66"/>
        <v/>
      </c>
      <c r="R163" s="180" t="e">
        <f t="shared" si="67"/>
        <v>#N/A</v>
      </c>
      <c r="S163" s="12">
        <f t="shared" si="52"/>
        <v>-40</v>
      </c>
      <c r="T163" s="18">
        <f t="shared" si="53"/>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4"/>
        <v>1</v>
      </c>
      <c r="Z163" s="12">
        <f t="shared" si="55"/>
        <v>1</v>
      </c>
      <c r="AA163" s="12">
        <f t="shared" si="56"/>
        <v>1</v>
      </c>
      <c r="AB163" s="12">
        <f t="shared" si="57"/>
        <v>1</v>
      </c>
      <c r="AD163" s="12">
        <f t="shared" si="58"/>
        <v>-40</v>
      </c>
      <c r="AE163" s="18">
        <f t="shared" si="59"/>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60"/>
        <v>1</v>
      </c>
      <c r="AK163" s="12">
        <f t="shared" si="61"/>
        <v>1</v>
      </c>
      <c r="AL163" s="12">
        <f t="shared" si="62"/>
        <v>1</v>
      </c>
      <c r="AM163" s="12">
        <f t="shared" si="63"/>
        <v>1</v>
      </c>
    </row>
    <row r="164" spans="1:39" ht="12" customHeight="1" x14ac:dyDescent="0.25">
      <c r="A164" s="5">
        <f t="shared" si="47"/>
        <v>0</v>
      </c>
      <c r="B164" s="5">
        <f t="shared" si="48"/>
        <v>0</v>
      </c>
      <c r="C164" s="14">
        <f t="shared" si="64"/>
        <v>-41</v>
      </c>
      <c r="F164" s="151" t="e">
        <f>VLOOKUP(C164,Blad1!$A:$G,7,0)</f>
        <v>#N/A</v>
      </c>
      <c r="G164" s="67" t="str">
        <f t="shared" si="68"/>
        <v/>
      </c>
      <c r="H164" s="4" t="str">
        <f>IF(G164="I",$K164,IF(G164="II",$K164-SUM(H$8:H163),IF(G164="III",$K164-SUM(H$8:H163),IF(G164="IV",$K164-SUM(H$8:H163),IF(G164="V",1-SUM(H$8:H163)," ")))))</f>
        <v xml:space="preserve"> </v>
      </c>
      <c r="I164" s="68" t="str">
        <f t="shared" si="49"/>
        <v/>
      </c>
      <c r="J164" s="43" t="str">
        <f>IF(I164="A",$K164,IF(I164="B",$K164-SUM(J$8:J163),IF(I164="C",$K164-SUM(J$8:J163),IF(I164="D",$K164-SUM(J$8:J163),IF(I164="E",1-SUM(J$8:J163)," ")))))</f>
        <v xml:space="preserve"> </v>
      </c>
      <c r="K164" s="1">
        <f>IF(C$4=0,0,(SUM(D$8:D164)/C$4))</f>
        <v>0</v>
      </c>
      <c r="L164" s="9" t="str">
        <f t="shared" si="50"/>
        <v xml:space="preserve"> </v>
      </c>
      <c r="M164" s="2" t="str">
        <f>IF(U164=2,K164,IF(W164=2,K164-SUM(M$8:M163),IF(X164=2,K164-SUM(M$8:M163),IF(X163=2,1-SUM(M$8:M163)," "))))</f>
        <v xml:space="preserve"> </v>
      </c>
      <c r="N164" s="1" t="str">
        <f t="shared" si="51"/>
        <v xml:space="preserve"> </v>
      </c>
      <c r="P164" s="3" t="str">
        <f>IF(O164="Plus",$K164,IF(O164="Basis",$K164-SUM(P$8:P163),IF(O164="Breedte",$K164-SUM(P$8:P163),IF(O163="Breedte",1-SUM(P$8:P163)," "))))</f>
        <v xml:space="preserve"> </v>
      </c>
      <c r="Q164" s="57" t="str">
        <f t="shared" si="66"/>
        <v/>
      </c>
      <c r="R164" s="180" t="e">
        <f t="shared" si="67"/>
        <v>#N/A</v>
      </c>
      <c r="S164" s="12">
        <f t="shared" si="52"/>
        <v>-41</v>
      </c>
      <c r="T164" s="18">
        <f t="shared" si="53"/>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4"/>
        <v>1</v>
      </c>
      <c r="Z164" s="12">
        <f t="shared" si="55"/>
        <v>1</v>
      </c>
      <c r="AA164" s="12">
        <f t="shared" si="56"/>
        <v>1</v>
      </c>
      <c r="AB164" s="12">
        <f t="shared" si="57"/>
        <v>1</v>
      </c>
      <c r="AD164" s="12">
        <f t="shared" si="58"/>
        <v>-41</v>
      </c>
      <c r="AE164" s="18">
        <f t="shared" si="59"/>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60"/>
        <v>1</v>
      </c>
      <c r="AK164" s="12">
        <f t="shared" si="61"/>
        <v>1</v>
      </c>
      <c r="AL164" s="12">
        <f t="shared" si="62"/>
        <v>1</v>
      </c>
      <c r="AM164" s="12">
        <f t="shared" si="63"/>
        <v>1</v>
      </c>
    </row>
    <row r="165" spans="1:39" ht="12" customHeight="1" x14ac:dyDescent="0.25">
      <c r="A165" s="5">
        <f t="shared" si="47"/>
        <v>0</v>
      </c>
      <c r="B165" s="5">
        <f t="shared" si="48"/>
        <v>0</v>
      </c>
      <c r="C165" s="14">
        <f t="shared" si="64"/>
        <v>-42</v>
      </c>
      <c r="F165" s="151" t="e">
        <f>VLOOKUP(C165,Blad1!$A:$G,7,0)</f>
        <v>#N/A</v>
      </c>
      <c r="G165" s="67" t="str">
        <f t="shared" si="68"/>
        <v/>
      </c>
      <c r="H165" s="4" t="str">
        <f>IF(G165="I",$K165,IF(G165="II",$K165-SUM(H$8:H164),IF(G165="III",$K165-SUM(H$8:H164),IF(G165="IV",$K165-SUM(H$8:H164),IF(G165="V",1-SUM(H$8:H164)," ")))))</f>
        <v xml:space="preserve"> </v>
      </c>
      <c r="I165" s="68" t="str">
        <f t="shared" si="49"/>
        <v/>
      </c>
      <c r="J165" s="43" t="str">
        <f>IF(I165="A",$K165,IF(I165="B",$K165-SUM(J$8:J164),IF(I165="C",$K165-SUM(J$8:J164),IF(I165="D",$K165-SUM(J$8:J164),IF(I165="E",1-SUM(J$8:J164)," ")))))</f>
        <v xml:space="preserve"> </v>
      </c>
      <c r="K165" s="1">
        <f>IF(C$4=0,0,(SUM(D$8:D165)/C$4))</f>
        <v>0</v>
      </c>
      <c r="L165" s="9" t="str">
        <f t="shared" si="50"/>
        <v xml:space="preserve"> </v>
      </c>
      <c r="M165" s="2" t="str">
        <f>IF(U165=2,K165,IF(W165=2,K165-SUM(M$8:M164),IF(X165=2,K165-SUM(M$8:M164),IF(X164=2,1-SUM(M$8:M164)," "))))</f>
        <v xml:space="preserve"> </v>
      </c>
      <c r="N165" s="1" t="str">
        <f t="shared" si="51"/>
        <v xml:space="preserve"> </v>
      </c>
      <c r="P165" s="3" t="str">
        <f>IF(O165="Plus",$K165,IF(O165="Basis",$K165-SUM(P$8:P164),IF(O165="Breedte",$K165-SUM(P$8:P164),IF(O164="Breedte",1-SUM(P$8:P164)," "))))</f>
        <v xml:space="preserve"> </v>
      </c>
      <c r="Q165" s="57" t="str">
        <f t="shared" si="66"/>
        <v/>
      </c>
      <c r="R165" s="180" t="e">
        <f t="shared" si="67"/>
        <v>#N/A</v>
      </c>
      <c r="S165" s="12">
        <f t="shared" si="52"/>
        <v>-42</v>
      </c>
      <c r="T165" s="18">
        <f t="shared" si="53"/>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4"/>
        <v>1</v>
      </c>
      <c r="Z165" s="12">
        <f t="shared" si="55"/>
        <v>1</v>
      </c>
      <c r="AA165" s="12">
        <f t="shared" si="56"/>
        <v>1</v>
      </c>
      <c r="AB165" s="12">
        <f t="shared" si="57"/>
        <v>1</v>
      </c>
      <c r="AD165" s="12">
        <f t="shared" si="58"/>
        <v>-42</v>
      </c>
      <c r="AE165" s="18">
        <f t="shared" si="59"/>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60"/>
        <v>1</v>
      </c>
      <c r="AK165" s="12">
        <f t="shared" si="61"/>
        <v>1</v>
      </c>
      <c r="AL165" s="12">
        <f t="shared" si="62"/>
        <v>1</v>
      </c>
      <c r="AM165" s="12">
        <f t="shared" si="63"/>
        <v>1</v>
      </c>
    </row>
    <row r="166" spans="1:39" ht="12" customHeight="1" x14ac:dyDescent="0.25">
      <c r="A166" s="5">
        <f t="shared" si="47"/>
        <v>0</v>
      </c>
      <c r="B166" s="5">
        <f t="shared" si="48"/>
        <v>0</v>
      </c>
      <c r="C166" s="14">
        <f t="shared" si="64"/>
        <v>-43</v>
      </c>
      <c r="F166" s="151" t="e">
        <f>VLOOKUP(C166,Blad1!$A:$G,7,0)</f>
        <v>#N/A</v>
      </c>
      <c r="G166" s="67" t="str">
        <f t="shared" si="68"/>
        <v/>
      </c>
      <c r="H166" s="4" t="str">
        <f>IF(G166="I",$K166,IF(G166="II",$K166-SUM(H$8:H165),IF(G166="III",$K166-SUM(H$8:H165),IF(G166="IV",$K166-SUM(H$8:H165),IF(G166="V",1-SUM(H$8:H165)," ")))))</f>
        <v xml:space="preserve"> </v>
      </c>
      <c r="I166" s="68" t="str">
        <f t="shared" si="49"/>
        <v/>
      </c>
      <c r="J166" s="43" t="str">
        <f>IF(I166="A",$K166,IF(I166="B",$K166-SUM(J$8:J165),IF(I166="C",$K166-SUM(J$8:J165),IF(I166="D",$K166-SUM(J$8:J165),IF(I166="E",1-SUM(J$8:J165)," ")))))</f>
        <v xml:space="preserve"> </v>
      </c>
      <c r="K166" s="1">
        <f>IF(C$4=0,0,(SUM(D$8:D166)/C$4))</f>
        <v>0</v>
      </c>
      <c r="L166" s="9" t="str">
        <f t="shared" si="50"/>
        <v xml:space="preserve"> </v>
      </c>
      <c r="M166" s="2" t="str">
        <f>IF(U166=2,K166,IF(W166=2,K166-SUM(M$8:M165),IF(X166=2,K166-SUM(M$8:M165),IF(X165=2,1-SUM(M$8:M165)," "))))</f>
        <v xml:space="preserve"> </v>
      </c>
      <c r="N166" s="1" t="str">
        <f t="shared" si="51"/>
        <v xml:space="preserve"> </v>
      </c>
      <c r="P166" s="3" t="str">
        <f>IF(O166="Plus",$K166,IF(O166="Basis",$K166-SUM(P$8:P165),IF(O166="Breedte",$K166-SUM(P$8:P165),IF(O165="Breedte",1-SUM(P$8:P165)," "))))</f>
        <v xml:space="preserve"> </v>
      </c>
      <c r="Q166" s="57" t="str">
        <f t="shared" si="66"/>
        <v/>
      </c>
      <c r="R166" s="180" t="e">
        <f t="shared" si="67"/>
        <v>#N/A</v>
      </c>
      <c r="S166" s="12">
        <f t="shared" si="52"/>
        <v>-43</v>
      </c>
      <c r="T166" s="18">
        <f t="shared" si="53"/>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4"/>
        <v>1</v>
      </c>
      <c r="Z166" s="12">
        <f t="shared" si="55"/>
        <v>1</v>
      </c>
      <c r="AA166" s="12">
        <f t="shared" si="56"/>
        <v>1</v>
      </c>
      <c r="AB166" s="12">
        <f t="shared" si="57"/>
        <v>1</v>
      </c>
      <c r="AD166" s="12">
        <f t="shared" si="58"/>
        <v>-43</v>
      </c>
      <c r="AE166" s="18">
        <f t="shared" si="59"/>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60"/>
        <v>1</v>
      </c>
      <c r="AK166" s="12">
        <f t="shared" si="61"/>
        <v>1</v>
      </c>
      <c r="AL166" s="12">
        <f t="shared" si="62"/>
        <v>1</v>
      </c>
      <c r="AM166" s="12">
        <f t="shared" si="63"/>
        <v>1</v>
      </c>
    </row>
    <row r="167" spans="1:39" ht="12" customHeight="1" x14ac:dyDescent="0.25">
      <c r="A167" s="5">
        <f t="shared" si="47"/>
        <v>0</v>
      </c>
      <c r="B167" s="5">
        <f t="shared" si="48"/>
        <v>0</v>
      </c>
      <c r="C167" s="14">
        <f t="shared" si="64"/>
        <v>-44</v>
      </c>
      <c r="F167" s="151" t="e">
        <f>VLOOKUP(C167,Blad1!$A:$G,7,0)</f>
        <v>#N/A</v>
      </c>
      <c r="G167" s="67" t="str">
        <f t="shared" si="68"/>
        <v/>
      </c>
      <c r="H167" s="4" t="str">
        <f>IF(G167="I",$K167,IF(G167="II",$K167-SUM(H$8:H166),IF(G167="III",$K167-SUM(H$8:H166),IF(G167="IV",$K167-SUM(H$8:H166),IF(G167="V",1-SUM(H$8:H166)," ")))))</f>
        <v xml:space="preserve"> </v>
      </c>
      <c r="I167" s="68" t="str">
        <f t="shared" si="49"/>
        <v/>
      </c>
      <c r="J167" s="43" t="str">
        <f>IF(I167="A",$K167,IF(I167="B",$K167-SUM(J$8:J166),IF(I167="C",$K167-SUM(J$8:J166),IF(I167="D",$K167-SUM(J$8:J166),IF(I167="E",1-SUM(J$8:J166)," ")))))</f>
        <v xml:space="preserve"> </v>
      </c>
      <c r="K167" s="1">
        <f>IF(C$4=0,0,(SUM(D$8:D167)/C$4))</f>
        <v>0</v>
      </c>
      <c r="L167" s="9" t="str">
        <f t="shared" si="50"/>
        <v xml:space="preserve"> </v>
      </c>
      <c r="M167" s="2" t="str">
        <f>IF(U167=2,K167,IF(W167=2,K167-SUM(M$8:M166),IF(X167=2,K167-SUM(M$8:M166),IF(X166=2,1-SUM(M$8:M166)," "))))</f>
        <v xml:space="preserve"> </v>
      </c>
      <c r="N167" s="1" t="str">
        <f t="shared" si="51"/>
        <v xml:space="preserve"> </v>
      </c>
      <c r="P167" s="3" t="str">
        <f>IF(O167="Plus",$K167,IF(O167="Basis",$K167-SUM(P$8:P166),IF(O167="Breedte",$K167-SUM(P$8:P166),IF(O166="Breedte",1-SUM(P$8:P166)," "))))</f>
        <v xml:space="preserve"> </v>
      </c>
      <c r="Q167" s="57" t="str">
        <f t="shared" si="66"/>
        <v/>
      </c>
      <c r="R167" s="180" t="e">
        <f t="shared" si="67"/>
        <v>#N/A</v>
      </c>
      <c r="S167" s="12">
        <f t="shared" si="52"/>
        <v>-44</v>
      </c>
      <c r="T167" s="18">
        <f t="shared" si="53"/>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4"/>
        <v>1</v>
      </c>
      <c r="Z167" s="12">
        <f t="shared" si="55"/>
        <v>1</v>
      </c>
      <c r="AA167" s="12">
        <f t="shared" si="56"/>
        <v>1</v>
      </c>
      <c r="AB167" s="12">
        <f t="shared" si="57"/>
        <v>1</v>
      </c>
      <c r="AD167" s="12">
        <f t="shared" si="58"/>
        <v>-44</v>
      </c>
      <c r="AE167" s="18">
        <f t="shared" si="59"/>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60"/>
        <v>1</v>
      </c>
      <c r="AK167" s="12">
        <f t="shared" si="61"/>
        <v>1</v>
      </c>
      <c r="AL167" s="12">
        <f t="shared" si="62"/>
        <v>1</v>
      </c>
      <c r="AM167" s="12">
        <f t="shared" si="63"/>
        <v>1</v>
      </c>
    </row>
    <row r="168" spans="1:39" ht="12" customHeight="1" x14ac:dyDescent="0.25">
      <c r="A168" s="5">
        <f t="shared" si="47"/>
        <v>0</v>
      </c>
      <c r="B168" s="5">
        <f t="shared" si="48"/>
        <v>0</v>
      </c>
      <c r="C168" s="14">
        <f t="shared" si="64"/>
        <v>-45</v>
      </c>
      <c r="F168" s="151" t="e">
        <f>VLOOKUP(C168,Blad1!$A:$G,7,0)</f>
        <v>#N/A</v>
      </c>
      <c r="G168" s="67" t="str">
        <f t="shared" ref="G168:G201" si="69">IF(C168=87,"I",IF(C168=78,"II",IF(C168=71,"III",IF(C168=62,"IV",IF(C168=0,"V","")))))</f>
        <v/>
      </c>
      <c r="H168" s="4" t="str">
        <f>IF(G168="I",$K168,IF(G168="II",$K168-SUM(H$8:H167),IF(G168="III",$K168-SUM(H$8:H167),IF(G168="IV",$K168-SUM(H$8:H167),IF(G168="V",1-SUM(H$8:H167)," ")))))</f>
        <v xml:space="preserve"> </v>
      </c>
      <c r="I168" s="68" t="str">
        <f t="shared" ref="I168:I201" si="70">IF(C168=84,"A",IF(C168=75,"B",IF(C168=65,"C",IF(C168=56,"D",IF(C168=0,"E","")))))</f>
        <v/>
      </c>
      <c r="J168" s="43" t="str">
        <f>IF(I168="A",$K168,IF(I168="B",$K168-SUM(J$8:J167),IF(I168="C",$K168-SUM(J$8:J167),IF(I168="D",$K168-SUM(J$8:J167),IF(I168="E",1-SUM(J$8:J167)," ")))))</f>
        <v xml:space="preserve"> </v>
      </c>
      <c r="K168" s="1">
        <f>IF(C$4=0,0,(SUM(D$8:D168)/C$4))</f>
        <v>0</v>
      </c>
      <c r="L168" s="9" t="str">
        <f t="shared" si="50"/>
        <v xml:space="preserve"> </v>
      </c>
      <c r="M168" s="2" t="str">
        <f>IF(U168=2,K168,IF(W168=2,K168-SUM(M$8:M167),IF(X168=2,K168-SUM(M$8:M167),IF(X167=2,1-SUM(M$8:M167)," "))))</f>
        <v xml:space="preserve"> </v>
      </c>
      <c r="N168" s="1" t="str">
        <f t="shared" si="51"/>
        <v xml:space="preserve"> </v>
      </c>
      <c r="P168" s="3" t="str">
        <f>IF(O168="Plus",$K168,IF(O168="Basis",$K168-SUM(P$8:P167),IF(O168="Breedte",$K168-SUM(P$8:P167),IF(O167="Breedte",1-SUM(P$8:P167)," "))))</f>
        <v xml:space="preserve"> </v>
      </c>
      <c r="Q168" s="57" t="str">
        <f t="shared" si="66"/>
        <v/>
      </c>
      <c r="R168" s="180" t="e">
        <f t="shared" si="67"/>
        <v>#N/A</v>
      </c>
      <c r="S168" s="12">
        <f t="shared" si="52"/>
        <v>-45</v>
      </c>
      <c r="T168" s="18">
        <f t="shared" si="53"/>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4"/>
        <v>1</v>
      </c>
      <c r="Z168" s="12">
        <f t="shared" si="55"/>
        <v>1</v>
      </c>
      <c r="AA168" s="12">
        <f t="shared" si="56"/>
        <v>1</v>
      </c>
      <c r="AB168" s="12">
        <f t="shared" si="57"/>
        <v>1</v>
      </c>
      <c r="AD168" s="12">
        <f t="shared" si="58"/>
        <v>-45</v>
      </c>
      <c r="AE168" s="18">
        <f t="shared" si="59"/>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60"/>
        <v>1</v>
      </c>
      <c r="AK168" s="12">
        <f t="shared" si="61"/>
        <v>1</v>
      </c>
      <c r="AL168" s="12">
        <f t="shared" si="62"/>
        <v>1</v>
      </c>
      <c r="AM168" s="12">
        <f t="shared" si="63"/>
        <v>1</v>
      </c>
    </row>
    <row r="169" spans="1:39" ht="12" customHeight="1" x14ac:dyDescent="0.25">
      <c r="A169" s="5">
        <f t="shared" si="47"/>
        <v>0</v>
      </c>
      <c r="B169" s="5">
        <f t="shared" si="48"/>
        <v>0</v>
      </c>
      <c r="C169" s="14">
        <f t="shared" si="64"/>
        <v>-46</v>
      </c>
      <c r="F169" s="151" t="e">
        <f>VLOOKUP(C169,Blad1!$A:$G,7,0)</f>
        <v>#N/A</v>
      </c>
      <c r="G169" s="67" t="str">
        <f t="shared" si="69"/>
        <v/>
      </c>
      <c r="H169" s="4" t="str">
        <f>IF(G169="I",$K169,IF(G169="II",$K169-SUM(H$8:H168),IF(G169="III",$K169-SUM(H$8:H168),IF(G169="IV",$K169-SUM(H$8:H168),IF(G169="V",1-SUM(H$8:H168)," ")))))</f>
        <v xml:space="preserve"> </v>
      </c>
      <c r="I169" s="68" t="str">
        <f t="shared" si="70"/>
        <v/>
      </c>
      <c r="J169" s="43" t="str">
        <f>IF(I169="A",$K169,IF(I169="B",$K169-SUM(J$8:J168),IF(I169="C",$K169-SUM(J$8:J168),IF(I169="D",$K169-SUM(J$8:J168),IF(I169="E",1-SUM(J$8:J168)," ")))))</f>
        <v xml:space="preserve"> </v>
      </c>
      <c r="K169" s="1">
        <f>IF(C$4=0,0,(SUM(D$8:D169)/C$4))</f>
        <v>0</v>
      </c>
      <c r="L169" s="9" t="str">
        <f t="shared" si="50"/>
        <v xml:space="preserve"> </v>
      </c>
      <c r="M169" s="2" t="str">
        <f>IF(U169=2,K169,IF(W169=2,K169-SUM(M$8:M168),IF(X169=2,K169-SUM(M$8:M168),IF(X168=2,1-SUM(M$8:M168)," "))))</f>
        <v xml:space="preserve"> </v>
      </c>
      <c r="N169" s="1" t="str">
        <f t="shared" si="51"/>
        <v xml:space="preserve"> </v>
      </c>
      <c r="P169" s="3" t="str">
        <f>IF(O169="Plus",$K169,IF(O169="Basis",$K169-SUM(P$8:P168),IF(O169="Breedte",$K169-SUM(P$8:P168),IF(O168="Breedte",1-SUM(P$8:P168)," "))))</f>
        <v xml:space="preserve"> </v>
      </c>
      <c r="Q169" s="57" t="str">
        <f t="shared" si="66"/>
        <v/>
      </c>
      <c r="R169" s="180" t="e">
        <f t="shared" si="67"/>
        <v>#N/A</v>
      </c>
      <c r="S169" s="12">
        <f t="shared" si="52"/>
        <v>-46</v>
      </c>
      <c r="T169" s="18">
        <f t="shared" si="53"/>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4"/>
        <v>1</v>
      </c>
      <c r="Z169" s="12">
        <f t="shared" si="55"/>
        <v>1</v>
      </c>
      <c r="AA169" s="12">
        <f t="shared" si="56"/>
        <v>1</v>
      </c>
      <c r="AB169" s="12">
        <f t="shared" si="57"/>
        <v>1</v>
      </c>
      <c r="AD169" s="12">
        <f t="shared" si="58"/>
        <v>-46</v>
      </c>
      <c r="AE169" s="18">
        <f t="shared" si="59"/>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60"/>
        <v>1</v>
      </c>
      <c r="AK169" s="12">
        <f t="shared" si="61"/>
        <v>1</v>
      </c>
      <c r="AL169" s="12">
        <f t="shared" si="62"/>
        <v>1</v>
      </c>
      <c r="AM169" s="12">
        <f t="shared" si="63"/>
        <v>1</v>
      </c>
    </row>
    <row r="170" spans="1:39" ht="12" customHeight="1" x14ac:dyDescent="0.25">
      <c r="A170" s="5">
        <f t="shared" si="47"/>
        <v>0</v>
      </c>
      <c r="B170" s="5">
        <f t="shared" si="48"/>
        <v>0</v>
      </c>
      <c r="C170" s="14">
        <f t="shared" si="64"/>
        <v>-47</v>
      </c>
      <c r="F170" s="151" t="e">
        <f>VLOOKUP(C170,Blad1!$A:$G,7,0)</f>
        <v>#N/A</v>
      </c>
      <c r="G170" s="67" t="str">
        <f t="shared" si="69"/>
        <v/>
      </c>
      <c r="H170" s="4" t="str">
        <f>IF(G170="I",$K170,IF(G170="II",$K170-SUM(H$8:H169),IF(G170="III",$K170-SUM(H$8:H169),IF(G170="IV",$K170-SUM(H$8:H169),IF(G170="V",1-SUM(H$8:H169)," ")))))</f>
        <v xml:space="preserve"> </v>
      </c>
      <c r="I170" s="68" t="str">
        <f t="shared" si="70"/>
        <v/>
      </c>
      <c r="J170" s="43" t="str">
        <f>IF(I170="A",$K170,IF(I170="B",$K170-SUM(J$8:J169),IF(I170="C",$K170-SUM(J$8:J169),IF(I170="D",$K170-SUM(J$8:J169),IF(I170="E",1-SUM(J$8:J169)," ")))))</f>
        <v xml:space="preserve"> </v>
      </c>
      <c r="K170" s="1">
        <f>IF(C$4=0,0,(SUM(D$8:D170)/C$4))</f>
        <v>0</v>
      </c>
      <c r="L170" s="9" t="str">
        <f t="shared" si="50"/>
        <v xml:space="preserve"> </v>
      </c>
      <c r="M170" s="2" t="str">
        <f>IF(U170=2,K170,IF(W170=2,K170-SUM(M$8:M169),IF(X170=2,K170-SUM(M$8:M169),IF(X169=2,1-SUM(M$8:M169)," "))))</f>
        <v xml:space="preserve"> </v>
      </c>
      <c r="N170" s="1" t="str">
        <f t="shared" si="51"/>
        <v xml:space="preserve"> </v>
      </c>
      <c r="P170" s="3" t="str">
        <f>IF(O170="Plus",$K170,IF(O170="Basis",$K170-SUM(P$8:P169),IF(O170="Breedte",$K170-SUM(P$8:P169),IF(O169="Breedte",1-SUM(P$8:P169)," "))))</f>
        <v xml:space="preserve"> </v>
      </c>
      <c r="Q170" s="57" t="str">
        <f t="shared" si="66"/>
        <v/>
      </c>
      <c r="R170" s="180" t="e">
        <f t="shared" si="67"/>
        <v>#N/A</v>
      </c>
      <c r="S170" s="12">
        <f t="shared" si="52"/>
        <v>-47</v>
      </c>
      <c r="T170" s="18">
        <f t="shared" si="53"/>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4"/>
        <v>1</v>
      </c>
      <c r="Z170" s="12">
        <f t="shared" si="55"/>
        <v>1</v>
      </c>
      <c r="AA170" s="12">
        <f t="shared" si="56"/>
        <v>1</v>
      </c>
      <c r="AB170" s="12">
        <f t="shared" si="57"/>
        <v>1</v>
      </c>
      <c r="AD170" s="12">
        <f t="shared" si="58"/>
        <v>-47</v>
      </c>
      <c r="AE170" s="18">
        <f t="shared" si="59"/>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60"/>
        <v>1</v>
      </c>
      <c r="AK170" s="12">
        <f t="shared" si="61"/>
        <v>1</v>
      </c>
      <c r="AL170" s="12">
        <f t="shared" si="62"/>
        <v>1</v>
      </c>
      <c r="AM170" s="12">
        <f t="shared" si="63"/>
        <v>1</v>
      </c>
    </row>
    <row r="171" spans="1:39" ht="12" customHeight="1" x14ac:dyDescent="0.25">
      <c r="A171" s="5">
        <f t="shared" si="47"/>
        <v>0</v>
      </c>
      <c r="B171" s="5">
        <f t="shared" si="48"/>
        <v>0</v>
      </c>
      <c r="C171" s="14">
        <f t="shared" si="64"/>
        <v>-48</v>
      </c>
      <c r="F171" s="151" t="e">
        <f>VLOOKUP(C171,Blad1!$A:$G,7,0)</f>
        <v>#N/A</v>
      </c>
      <c r="G171" s="67" t="str">
        <f t="shared" si="69"/>
        <v/>
      </c>
      <c r="H171" s="4" t="str">
        <f>IF(G171="I",$K171,IF(G171="II",$K171-SUM(H$8:H170),IF(G171="III",$K171-SUM(H$8:H170),IF(G171="IV",$K171-SUM(H$8:H170),IF(G171="V",1-SUM(H$8:H170)," ")))))</f>
        <v xml:space="preserve"> </v>
      </c>
      <c r="I171" s="68" t="str">
        <f t="shared" si="70"/>
        <v/>
      </c>
      <c r="J171" s="43" t="str">
        <f>IF(I171="A",$K171,IF(I171="B",$K171-SUM(J$8:J170),IF(I171="C",$K171-SUM(J$8:J170),IF(I171="D",$K171-SUM(J$8:J170),IF(I171="E",1-SUM(J$8:J170)," ")))))</f>
        <v xml:space="preserve"> </v>
      </c>
      <c r="K171" s="1">
        <f>IF(C$4=0,0,(SUM(D$8:D171)/C$4))</f>
        <v>0</v>
      </c>
      <c r="L171" s="9" t="str">
        <f t="shared" si="50"/>
        <v xml:space="preserve"> </v>
      </c>
      <c r="M171" s="2" t="str">
        <f>IF(U171=2,K171,IF(W171=2,K171-SUM(M$8:M170),IF(X171=2,K171-SUM(M$8:M170),IF(X170=2,1-SUM(M$8:M170)," "))))</f>
        <v xml:space="preserve"> </v>
      </c>
      <c r="N171" s="1" t="str">
        <f t="shared" si="51"/>
        <v xml:space="preserve"> </v>
      </c>
      <c r="P171" s="3" t="str">
        <f>IF(O171="Plus",$K171,IF(O171="Basis",$K171-SUM(P$8:P170),IF(O171="Breedte",$K171-SUM(P$8:P170),IF(O170="Breedte",1-SUM(P$8:P170)," "))))</f>
        <v xml:space="preserve"> </v>
      </c>
      <c r="Q171" s="57" t="str">
        <f t="shared" si="66"/>
        <v/>
      </c>
      <c r="R171" s="180" t="e">
        <f t="shared" si="67"/>
        <v>#N/A</v>
      </c>
      <c r="S171" s="12">
        <f t="shared" si="52"/>
        <v>-48</v>
      </c>
      <c r="T171" s="18">
        <f t="shared" si="53"/>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4"/>
        <v>1</v>
      </c>
      <c r="Z171" s="12">
        <f t="shared" si="55"/>
        <v>1</v>
      </c>
      <c r="AA171" s="12">
        <f t="shared" si="56"/>
        <v>1</v>
      </c>
      <c r="AB171" s="12">
        <f t="shared" si="57"/>
        <v>1</v>
      </c>
      <c r="AD171" s="12">
        <f t="shared" si="58"/>
        <v>-48</v>
      </c>
      <c r="AE171" s="18">
        <f t="shared" si="59"/>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60"/>
        <v>1</v>
      </c>
      <c r="AK171" s="12">
        <f t="shared" si="61"/>
        <v>1</v>
      </c>
      <c r="AL171" s="12">
        <f t="shared" si="62"/>
        <v>1</v>
      </c>
      <c r="AM171" s="12">
        <f t="shared" si="63"/>
        <v>1</v>
      </c>
    </row>
    <row r="172" spans="1:39" ht="12" customHeight="1" x14ac:dyDescent="0.25">
      <c r="A172" s="5">
        <f t="shared" si="47"/>
        <v>0</v>
      </c>
      <c r="B172" s="5">
        <f t="shared" si="48"/>
        <v>0</v>
      </c>
      <c r="C172" s="14">
        <f t="shared" si="64"/>
        <v>-49</v>
      </c>
      <c r="F172" s="151" t="e">
        <f>VLOOKUP(C172,Blad1!$A:$G,7,0)</f>
        <v>#N/A</v>
      </c>
      <c r="G172" s="67" t="str">
        <f t="shared" si="69"/>
        <v/>
      </c>
      <c r="H172" s="4" t="str">
        <f>IF(G172="I",$K172,IF(G172="II",$K172-SUM(H$8:H171),IF(G172="III",$K172-SUM(H$8:H171),IF(G172="IV",$K172-SUM(H$8:H171),IF(G172="V",1-SUM(H$8:H171)," ")))))</f>
        <v xml:space="preserve"> </v>
      </c>
      <c r="I172" s="68" t="str">
        <f t="shared" si="70"/>
        <v/>
      </c>
      <c r="J172" s="43" t="str">
        <f>IF(I172="A",$K172,IF(I172="B",$K172-SUM(J$8:J171),IF(I172="C",$K172-SUM(J$8:J171),IF(I172="D",$K172-SUM(J$8:J171),IF(I172="E",1-SUM(J$8:J171)," ")))))</f>
        <v xml:space="preserve"> </v>
      </c>
      <c r="K172" s="1">
        <f>IF(C$4=0,0,(SUM(D$8:D172)/C$4))</f>
        <v>0</v>
      </c>
      <c r="L172" s="9" t="str">
        <f t="shared" si="50"/>
        <v xml:space="preserve"> </v>
      </c>
      <c r="M172" s="2" t="str">
        <f>IF(U172=2,K172,IF(W172=2,K172-SUM(M$8:M171),IF(X172=2,K172-SUM(M$8:M171),IF(X171=2,1-SUM(M$8:M171)," "))))</f>
        <v xml:space="preserve"> </v>
      </c>
      <c r="N172" s="1" t="str">
        <f t="shared" si="51"/>
        <v xml:space="preserve"> </v>
      </c>
      <c r="P172" s="3" t="str">
        <f>IF(O172="Plus",$K172,IF(O172="Basis",$K172-SUM(P$8:P171),IF(O172="Breedte",$K172-SUM(P$8:P171),IF(O171="Breedte",1-SUM(P$8:P171)," "))))</f>
        <v xml:space="preserve"> </v>
      </c>
      <c r="Q172" s="57" t="str">
        <f t="shared" si="66"/>
        <v/>
      </c>
      <c r="R172" s="180" t="e">
        <f t="shared" si="67"/>
        <v>#N/A</v>
      </c>
      <c r="S172" s="12">
        <f t="shared" si="52"/>
        <v>-49</v>
      </c>
      <c r="T172" s="18">
        <f t="shared" si="53"/>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4"/>
        <v>1</v>
      </c>
      <c r="Z172" s="12">
        <f t="shared" si="55"/>
        <v>1</v>
      </c>
      <c r="AA172" s="12">
        <f t="shared" si="56"/>
        <v>1</v>
      </c>
      <c r="AB172" s="12">
        <f t="shared" si="57"/>
        <v>1</v>
      </c>
      <c r="AD172" s="12">
        <f t="shared" si="58"/>
        <v>-49</v>
      </c>
      <c r="AE172" s="18">
        <f t="shared" si="59"/>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60"/>
        <v>1</v>
      </c>
      <c r="AK172" s="12">
        <f t="shared" si="61"/>
        <v>1</v>
      </c>
      <c r="AL172" s="12">
        <f t="shared" si="62"/>
        <v>1</v>
      </c>
      <c r="AM172" s="12">
        <f t="shared" si="63"/>
        <v>1</v>
      </c>
    </row>
    <row r="173" spans="1:39" ht="12" customHeight="1" x14ac:dyDescent="0.25">
      <c r="A173" s="5">
        <f t="shared" si="47"/>
        <v>0</v>
      </c>
      <c r="B173" s="5">
        <f t="shared" si="48"/>
        <v>0</v>
      </c>
      <c r="C173" s="14">
        <f t="shared" si="64"/>
        <v>-50</v>
      </c>
      <c r="F173" s="151" t="e">
        <f>VLOOKUP(C173,Blad1!$A:$G,7,0)</f>
        <v>#N/A</v>
      </c>
      <c r="G173" s="67" t="str">
        <f t="shared" si="69"/>
        <v/>
      </c>
      <c r="H173" s="4" t="str">
        <f>IF(G173="I",$K173,IF(G173="II",$K173-SUM(H$8:H172),IF(G173="III",$K173-SUM(H$8:H172),IF(G173="IV",$K173-SUM(H$8:H172),IF(G173="V",1-SUM(H$8:H172)," ")))))</f>
        <v xml:space="preserve"> </v>
      </c>
      <c r="I173" s="68" t="str">
        <f t="shared" si="70"/>
        <v/>
      </c>
      <c r="J173" s="43" t="str">
        <f>IF(I173="A",$K173,IF(I173="B",$K173-SUM(J$8:J172),IF(I173="C",$K173-SUM(J$8:J172),IF(I173="D",$K173-SUM(J$8:J172),IF(I173="E",1-SUM(J$8:J172)," ")))))</f>
        <v xml:space="preserve"> </v>
      </c>
      <c r="K173" s="1">
        <f>IF(C$4=0,0,(SUM(D$8:D173)/C$4))</f>
        <v>0</v>
      </c>
      <c r="L173" s="9" t="str">
        <f t="shared" si="50"/>
        <v xml:space="preserve"> </v>
      </c>
      <c r="M173" s="2" t="str">
        <f>IF(U173=2,K173,IF(W173=2,K173-SUM(M$8:M172),IF(X173=2,K173-SUM(M$8:M172),IF(X172=2,1-SUM(M$8:M172)," "))))</f>
        <v xml:space="preserve"> </v>
      </c>
      <c r="N173" s="1" t="str">
        <f t="shared" si="51"/>
        <v xml:space="preserve"> </v>
      </c>
      <c r="P173" s="3" t="str">
        <f>IF(O173="Plus",$K173,IF(O173="Basis",$K173-SUM(P$8:P172),IF(O173="Breedte",$K173-SUM(P$8:P172),IF(O172="Breedte",1-SUM(P$8:P172)," "))))</f>
        <v xml:space="preserve"> </v>
      </c>
      <c r="Q173" s="57" t="str">
        <f t="shared" si="66"/>
        <v/>
      </c>
      <c r="R173" s="180" t="e">
        <f t="shared" si="67"/>
        <v>#N/A</v>
      </c>
      <c r="S173" s="12">
        <f t="shared" si="52"/>
        <v>-50</v>
      </c>
      <c r="T173" s="18">
        <f t="shared" si="53"/>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4"/>
        <v>1</v>
      </c>
      <c r="Z173" s="12">
        <f t="shared" si="55"/>
        <v>1</v>
      </c>
      <c r="AA173" s="12">
        <f t="shared" si="56"/>
        <v>1</v>
      </c>
      <c r="AB173" s="12">
        <f t="shared" si="57"/>
        <v>1</v>
      </c>
      <c r="AD173" s="12">
        <f t="shared" si="58"/>
        <v>-50</v>
      </c>
      <c r="AE173" s="18">
        <f t="shared" si="59"/>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60"/>
        <v>1</v>
      </c>
      <c r="AK173" s="12">
        <f t="shared" si="61"/>
        <v>1</v>
      </c>
      <c r="AL173" s="12">
        <f t="shared" si="62"/>
        <v>1</v>
      </c>
      <c r="AM173" s="12">
        <f t="shared" si="63"/>
        <v>1</v>
      </c>
    </row>
    <row r="174" spans="1:39" ht="12" customHeight="1" x14ac:dyDescent="0.25">
      <c r="A174" s="5">
        <f t="shared" si="47"/>
        <v>0</v>
      </c>
      <c r="B174" s="5">
        <f t="shared" si="48"/>
        <v>0</v>
      </c>
      <c r="C174" s="14">
        <f t="shared" si="64"/>
        <v>-51</v>
      </c>
      <c r="F174" s="151" t="e">
        <f>VLOOKUP(C174,Blad1!$A:$G,7,0)</f>
        <v>#N/A</v>
      </c>
      <c r="G174" s="67" t="str">
        <f t="shared" si="69"/>
        <v/>
      </c>
      <c r="H174" s="4" t="str">
        <f>IF(G174="I",$K174,IF(G174="II",$K174-SUM(H$8:H173),IF(G174="III",$K174-SUM(H$8:H173),IF(G174="IV",$K174-SUM(H$8:H173),IF(G174="V",1-SUM(H$8:H173)," ")))))</f>
        <v xml:space="preserve"> </v>
      </c>
      <c r="I174" s="68" t="str">
        <f t="shared" si="70"/>
        <v/>
      </c>
      <c r="J174" s="43" t="str">
        <f>IF(I174="A",$K174,IF(I174="B",$K174-SUM(J$8:J173),IF(I174="C",$K174-SUM(J$8:J173),IF(I174="D",$K174-SUM(J$8:J173),IF(I174="E",1-SUM(J$8:J173)," ")))))</f>
        <v xml:space="preserve"> </v>
      </c>
      <c r="K174" s="1">
        <f>IF(C$4=0,0,(SUM(D$8:D174)/C$4))</f>
        <v>0</v>
      </c>
      <c r="L174" s="9" t="str">
        <f t="shared" si="50"/>
        <v xml:space="preserve"> </v>
      </c>
      <c r="M174" s="2" t="str">
        <f>IF(U174=2,K174,IF(W174=2,K174-SUM(M$8:M173),IF(X174=2,K174-SUM(M$8:M173),IF(X173=2,1-SUM(M$8:M173)," "))))</f>
        <v xml:space="preserve"> </v>
      </c>
      <c r="N174" s="1" t="str">
        <f t="shared" si="51"/>
        <v xml:space="preserve"> </v>
      </c>
      <c r="P174" s="3" t="str">
        <f>IF(O174="Plus",$K174,IF(O174="Basis",$K174-SUM(P$8:P173),IF(O174="Breedte",$K174-SUM(P$8:P173),IF(O173="Breedte",1-SUM(P$8:P173)," "))))</f>
        <v xml:space="preserve"> </v>
      </c>
      <c r="Q174" s="57" t="str">
        <f t="shared" si="66"/>
        <v/>
      </c>
      <c r="R174" s="180" t="e">
        <f t="shared" si="67"/>
        <v>#N/A</v>
      </c>
      <c r="S174" s="12">
        <f t="shared" si="52"/>
        <v>-51</v>
      </c>
      <c r="T174" s="18">
        <f t="shared" si="53"/>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4"/>
        <v>1</v>
      </c>
      <c r="Z174" s="12">
        <f t="shared" si="55"/>
        <v>1</v>
      </c>
      <c r="AA174" s="12">
        <f t="shared" si="56"/>
        <v>1</v>
      </c>
      <c r="AB174" s="12">
        <f t="shared" si="57"/>
        <v>1</v>
      </c>
      <c r="AD174" s="12">
        <f t="shared" si="58"/>
        <v>-51</v>
      </c>
      <c r="AE174" s="18">
        <f t="shared" si="59"/>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60"/>
        <v>1</v>
      </c>
      <c r="AK174" s="12">
        <f t="shared" si="61"/>
        <v>1</v>
      </c>
      <c r="AL174" s="12">
        <f t="shared" si="62"/>
        <v>1</v>
      </c>
      <c r="AM174" s="12">
        <f t="shared" si="63"/>
        <v>1</v>
      </c>
    </row>
    <row r="175" spans="1:39" ht="12" customHeight="1" x14ac:dyDescent="0.25">
      <c r="A175" s="5">
        <f t="shared" si="47"/>
        <v>0</v>
      </c>
      <c r="B175" s="5">
        <f t="shared" si="48"/>
        <v>0</v>
      </c>
      <c r="C175" s="14">
        <f t="shared" si="64"/>
        <v>-52</v>
      </c>
      <c r="F175" s="151" t="e">
        <f>VLOOKUP(C175,Blad1!$A:$G,7,0)</f>
        <v>#N/A</v>
      </c>
      <c r="G175" s="67" t="str">
        <f t="shared" si="69"/>
        <v/>
      </c>
      <c r="H175" s="4" t="str">
        <f>IF(G175="I",$K175,IF(G175="II",$K175-SUM(H$8:H174),IF(G175="III",$K175-SUM(H$8:H174),IF(G175="IV",$K175-SUM(H$8:H174),IF(G175="V",1-SUM(H$8:H174)," ")))))</f>
        <v xml:space="preserve"> </v>
      </c>
      <c r="I175" s="68" t="str">
        <f t="shared" si="70"/>
        <v/>
      </c>
      <c r="J175" s="43" t="str">
        <f>IF(I175="A",$K175,IF(I175="B",$K175-SUM(J$8:J174),IF(I175="C",$K175-SUM(J$8:J174),IF(I175="D",$K175-SUM(J$8:J174),IF(I175="E",1-SUM(J$8:J174)," ")))))</f>
        <v xml:space="preserve"> </v>
      </c>
      <c r="K175" s="1">
        <f>IF(C$4=0,0,(SUM(D$8:D175)/C$4))</f>
        <v>0</v>
      </c>
      <c r="L175" s="9" t="str">
        <f t="shared" si="50"/>
        <v xml:space="preserve"> </v>
      </c>
      <c r="M175" s="2" t="str">
        <f>IF(U175=2,K175,IF(W175=2,K175-SUM(M$8:M174),IF(X175=2,K175-SUM(M$8:M174),IF(X174=2,1-SUM(M$8:M174)," "))))</f>
        <v xml:space="preserve"> </v>
      </c>
      <c r="N175" s="1" t="str">
        <f t="shared" si="51"/>
        <v xml:space="preserve"> </v>
      </c>
      <c r="P175" s="3" t="str">
        <f>IF(O175="Plus",$K175,IF(O175="Basis",$K175-SUM(P$8:P174),IF(O175="Breedte",$K175-SUM(P$8:P174),IF(O174="Breedte",1-SUM(P$8:P174)," "))))</f>
        <v xml:space="preserve"> </v>
      </c>
      <c r="Q175" s="57" t="str">
        <f t="shared" si="66"/>
        <v/>
      </c>
      <c r="R175" s="180" t="e">
        <f t="shared" si="67"/>
        <v>#N/A</v>
      </c>
      <c r="S175" s="12">
        <f t="shared" si="52"/>
        <v>-52</v>
      </c>
      <c r="T175" s="18">
        <f t="shared" si="53"/>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4"/>
        <v>1</v>
      </c>
      <c r="Z175" s="12">
        <f t="shared" si="55"/>
        <v>1</v>
      </c>
      <c r="AA175" s="12">
        <f t="shared" si="56"/>
        <v>1</v>
      </c>
      <c r="AB175" s="12">
        <f t="shared" si="57"/>
        <v>1</v>
      </c>
      <c r="AD175" s="12">
        <f t="shared" si="58"/>
        <v>-52</v>
      </c>
      <c r="AE175" s="18">
        <f t="shared" si="59"/>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60"/>
        <v>1</v>
      </c>
      <c r="AK175" s="12">
        <f t="shared" si="61"/>
        <v>1</v>
      </c>
      <c r="AL175" s="12">
        <f t="shared" si="62"/>
        <v>1</v>
      </c>
      <c r="AM175" s="12">
        <f t="shared" si="63"/>
        <v>1</v>
      </c>
    </row>
    <row r="176" spans="1:39" ht="12" customHeight="1" x14ac:dyDescent="0.25">
      <c r="A176" s="5">
        <f t="shared" si="47"/>
        <v>0</v>
      </c>
      <c r="B176" s="5">
        <f t="shared" si="48"/>
        <v>0</v>
      </c>
      <c r="C176" s="14">
        <f t="shared" si="64"/>
        <v>-53</v>
      </c>
      <c r="F176" s="151" t="e">
        <f>VLOOKUP(C176,Blad1!$A:$G,7,0)</f>
        <v>#N/A</v>
      </c>
      <c r="G176" s="67" t="str">
        <f t="shared" si="69"/>
        <v/>
      </c>
      <c r="H176" s="4" t="str">
        <f>IF(G176="I",$K176,IF(G176="II",$K176-SUM(H$8:H175),IF(G176="III",$K176-SUM(H$8:H175),IF(G176="IV",$K176-SUM(H$8:H175),IF(G176="V",1-SUM(H$8:H175)," ")))))</f>
        <v xml:space="preserve"> </v>
      </c>
      <c r="I176" s="68" t="str">
        <f t="shared" si="70"/>
        <v/>
      </c>
      <c r="J176" s="43" t="str">
        <f>IF(I176="A",$K176,IF(I176="B",$K176-SUM(J$8:J175),IF(I176="C",$K176-SUM(J$8:J175),IF(I176="D",$K176-SUM(J$8:J175),IF(I176="E",1-SUM(J$8:J175)," ")))))</f>
        <v xml:space="preserve"> </v>
      </c>
      <c r="K176" s="1">
        <f>IF(C$4=0,0,(SUM(D$8:D176)/C$4))</f>
        <v>0</v>
      </c>
      <c r="L176" s="9" t="str">
        <f t="shared" si="50"/>
        <v xml:space="preserve"> </v>
      </c>
      <c r="M176" s="2" t="str">
        <f>IF(U176=2,K176,IF(W176=2,K176-SUM(M$8:M175),IF(X176=2,K176-SUM(M$8:M175),IF(X175=2,1-SUM(M$8:M175)," "))))</f>
        <v xml:space="preserve"> </v>
      </c>
      <c r="N176" s="1" t="str">
        <f t="shared" si="51"/>
        <v xml:space="preserve"> </v>
      </c>
      <c r="P176" s="3" t="str">
        <f>IF(O176="Plus",$K176,IF(O176="Basis",$K176-SUM(P$8:P175),IF(O176="Breedte",$K176-SUM(P$8:P175),IF(O175="Breedte",1-SUM(P$8:P175)," "))))</f>
        <v xml:space="preserve"> </v>
      </c>
      <c r="Q176" s="57" t="str">
        <f t="shared" si="66"/>
        <v/>
      </c>
      <c r="R176" s="180" t="e">
        <f t="shared" si="67"/>
        <v>#N/A</v>
      </c>
      <c r="S176" s="12">
        <f t="shared" si="52"/>
        <v>-53</v>
      </c>
      <c r="T176" s="18">
        <f t="shared" si="53"/>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4"/>
        <v>1</v>
      </c>
      <c r="Z176" s="12">
        <f t="shared" si="55"/>
        <v>1</v>
      </c>
      <c r="AA176" s="12">
        <f t="shared" si="56"/>
        <v>1</v>
      </c>
      <c r="AB176" s="12">
        <f t="shared" si="57"/>
        <v>1</v>
      </c>
      <c r="AD176" s="12">
        <f t="shared" si="58"/>
        <v>-53</v>
      </c>
      <c r="AE176" s="18">
        <f t="shared" si="59"/>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60"/>
        <v>1</v>
      </c>
      <c r="AK176" s="12">
        <f t="shared" si="61"/>
        <v>1</v>
      </c>
      <c r="AL176" s="12">
        <f t="shared" si="62"/>
        <v>1</v>
      </c>
      <c r="AM176" s="12">
        <f t="shared" si="63"/>
        <v>1</v>
      </c>
    </row>
    <row r="177" spans="1:39" ht="12" customHeight="1" x14ac:dyDescent="0.25">
      <c r="A177" s="5">
        <f t="shared" si="47"/>
        <v>0</v>
      </c>
      <c r="B177" s="5">
        <f t="shared" si="48"/>
        <v>0</v>
      </c>
      <c r="C177" s="14">
        <f t="shared" si="64"/>
        <v>-54</v>
      </c>
      <c r="F177" s="151" t="e">
        <f>VLOOKUP(C177,Blad1!$A:$G,7,0)</f>
        <v>#N/A</v>
      </c>
      <c r="G177" s="67" t="str">
        <f t="shared" si="69"/>
        <v/>
      </c>
      <c r="H177" s="4" t="str">
        <f>IF(G177="I",$K177,IF(G177="II",$K177-SUM(H$8:H176),IF(G177="III",$K177-SUM(H$8:H176),IF(G177="IV",$K177-SUM(H$8:H176),IF(G177="V",1-SUM(H$8:H176)," ")))))</f>
        <v xml:space="preserve"> </v>
      </c>
      <c r="I177" s="68" t="str">
        <f t="shared" si="70"/>
        <v/>
      </c>
      <c r="J177" s="43" t="str">
        <f>IF(I177="A",$K177,IF(I177="B",$K177-SUM(J$8:J176),IF(I177="C",$K177-SUM(J$8:J176),IF(I177="D",$K177-SUM(J$8:J176),IF(I177="E",1-SUM(J$8:J176)," ")))))</f>
        <v xml:space="preserve"> </v>
      </c>
      <c r="K177" s="1">
        <f>IF(C$4=0,0,(SUM(D$8:D177)/C$4))</f>
        <v>0</v>
      </c>
      <c r="L177" s="9" t="str">
        <f t="shared" si="50"/>
        <v xml:space="preserve"> </v>
      </c>
      <c r="M177" s="2" t="str">
        <f>IF(U177=2,K177,IF(W177=2,K177-SUM(M$8:M176),IF(X177=2,K177-SUM(M$8:M176),IF(X176=2,1-SUM(M$8:M176)," "))))</f>
        <v xml:space="preserve"> </v>
      </c>
      <c r="N177" s="1" t="str">
        <f t="shared" si="51"/>
        <v xml:space="preserve"> </v>
      </c>
      <c r="P177" s="3" t="str">
        <f>IF(O177="Plus",$K177,IF(O177="Basis",$K177-SUM(P$8:P176),IF(O177="Breedte",$K177-SUM(P$8:P176),IF(O176="Breedte",1-SUM(P$8:P176)," "))))</f>
        <v xml:space="preserve"> </v>
      </c>
      <c r="Q177" s="57" t="str">
        <f t="shared" si="66"/>
        <v/>
      </c>
      <c r="R177" s="180" t="e">
        <f t="shared" si="67"/>
        <v>#N/A</v>
      </c>
      <c r="S177" s="12">
        <f t="shared" si="52"/>
        <v>-54</v>
      </c>
      <c r="T177" s="18">
        <f t="shared" si="53"/>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4"/>
        <v>1</v>
      </c>
      <c r="Z177" s="12">
        <f t="shared" si="55"/>
        <v>1</v>
      </c>
      <c r="AA177" s="12">
        <f t="shared" si="56"/>
        <v>1</v>
      </c>
      <c r="AB177" s="12">
        <f t="shared" si="57"/>
        <v>1</v>
      </c>
      <c r="AD177" s="12">
        <f t="shared" si="58"/>
        <v>-54</v>
      </c>
      <c r="AE177" s="18">
        <f t="shared" si="59"/>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60"/>
        <v>1</v>
      </c>
      <c r="AK177" s="12">
        <f t="shared" si="61"/>
        <v>1</v>
      </c>
      <c r="AL177" s="12">
        <f t="shared" si="62"/>
        <v>1</v>
      </c>
      <c r="AM177" s="12">
        <f t="shared" si="63"/>
        <v>1</v>
      </c>
    </row>
    <row r="178" spans="1:39" ht="12" customHeight="1" x14ac:dyDescent="0.25">
      <c r="A178" s="5">
        <f t="shared" si="47"/>
        <v>0</v>
      </c>
      <c r="B178" s="5">
        <f t="shared" si="48"/>
        <v>0</v>
      </c>
      <c r="C178" s="14">
        <f t="shared" si="64"/>
        <v>-55</v>
      </c>
      <c r="F178" s="151" t="e">
        <f>VLOOKUP(C178,Blad1!$A:$G,7,0)</f>
        <v>#N/A</v>
      </c>
      <c r="G178" s="67" t="str">
        <f t="shared" si="69"/>
        <v/>
      </c>
      <c r="H178" s="4" t="str">
        <f>IF(G178="I",$K178,IF(G178="II",$K178-SUM(H$8:H177),IF(G178="III",$K178-SUM(H$8:H177),IF(G178="IV",$K178-SUM(H$8:H177),IF(G178="V",1-SUM(H$8:H177)," ")))))</f>
        <v xml:space="preserve"> </v>
      </c>
      <c r="I178" s="68" t="str">
        <f t="shared" si="70"/>
        <v/>
      </c>
      <c r="J178" s="43" t="str">
        <f>IF(I178="A",$K178,IF(I178="B",$K178-SUM(J$8:J177),IF(I178="C",$K178-SUM(J$8:J177),IF(I178="D",$K178-SUM(J$8:J177),IF(I178="E",1-SUM(J$8:J177)," ")))))</f>
        <v xml:space="preserve"> </v>
      </c>
      <c r="K178" s="1">
        <f>IF(C$4=0,0,(SUM(D$8:D178)/C$4))</f>
        <v>0</v>
      </c>
      <c r="L178" s="9" t="str">
        <f t="shared" si="50"/>
        <v xml:space="preserve"> </v>
      </c>
      <c r="M178" s="2" t="str">
        <f>IF(U178=2,K178,IF(W178=2,K178-SUM(M$8:M177),IF(X178=2,K178-SUM(M$8:M177),IF(X177=2,1-SUM(M$8:M177)," "))))</f>
        <v xml:space="preserve"> </v>
      </c>
      <c r="N178" s="1" t="str">
        <f t="shared" si="51"/>
        <v xml:space="preserve"> </v>
      </c>
      <c r="P178" s="3" t="str">
        <f>IF(O178="Plus",$K178,IF(O178="Basis",$K178-SUM(P$8:P177),IF(O178="Breedte",$K178-SUM(P$8:P177),IF(O177="Breedte",1-SUM(P$8:P177)," "))))</f>
        <v xml:space="preserve"> </v>
      </c>
      <c r="Q178" s="57" t="str">
        <f t="shared" si="66"/>
        <v/>
      </c>
      <c r="R178" s="180" t="e">
        <f t="shared" si="67"/>
        <v>#N/A</v>
      </c>
      <c r="S178" s="12">
        <f t="shared" si="52"/>
        <v>-55</v>
      </c>
      <c r="T178" s="18">
        <f t="shared" si="53"/>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4"/>
        <v>1</v>
      </c>
      <c r="Z178" s="12">
        <f t="shared" si="55"/>
        <v>1</v>
      </c>
      <c r="AA178" s="12">
        <f t="shared" si="56"/>
        <v>1</v>
      </c>
      <c r="AB178" s="12">
        <f t="shared" si="57"/>
        <v>1</v>
      </c>
      <c r="AD178" s="12">
        <f t="shared" si="58"/>
        <v>-55</v>
      </c>
      <c r="AE178" s="18">
        <f t="shared" si="59"/>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60"/>
        <v>1</v>
      </c>
      <c r="AK178" s="12">
        <f t="shared" si="61"/>
        <v>1</v>
      </c>
      <c r="AL178" s="12">
        <f t="shared" si="62"/>
        <v>1</v>
      </c>
      <c r="AM178" s="12">
        <f t="shared" si="63"/>
        <v>1</v>
      </c>
    </row>
    <row r="179" spans="1:39" ht="12" customHeight="1" x14ac:dyDescent="0.25">
      <c r="A179" s="5">
        <f t="shared" si="47"/>
        <v>0</v>
      </c>
      <c r="B179" s="5">
        <f t="shared" si="48"/>
        <v>0</v>
      </c>
      <c r="C179" s="14">
        <f t="shared" si="64"/>
        <v>-56</v>
      </c>
      <c r="F179" s="151" t="e">
        <f>VLOOKUP(C179,Blad1!$A:$G,7,0)</f>
        <v>#N/A</v>
      </c>
      <c r="G179" s="67" t="str">
        <f t="shared" si="69"/>
        <v/>
      </c>
      <c r="H179" s="4" t="str">
        <f>IF(G179="I",$K179,IF(G179="II",$K179-SUM(H$8:H178),IF(G179="III",$K179-SUM(H$8:H178),IF(G179="IV",$K179-SUM(H$8:H178),IF(G179="V",1-SUM(H$8:H178)," ")))))</f>
        <v xml:space="preserve"> </v>
      </c>
      <c r="I179" s="68" t="str">
        <f t="shared" si="70"/>
        <v/>
      </c>
      <c r="J179" s="43" t="str">
        <f>IF(I179="A",$K179,IF(I179="B",$K179-SUM(J$8:J178),IF(I179="C",$K179-SUM(J$8:J178),IF(I179="D",$K179-SUM(J$8:J178),IF(I179="E",1-SUM(J$8:J178)," ")))))</f>
        <v xml:space="preserve"> </v>
      </c>
      <c r="K179" s="1">
        <f>IF(C$4=0,0,(SUM(D$8:D179)/C$4))</f>
        <v>0</v>
      </c>
      <c r="L179" s="9" t="str">
        <f t="shared" si="50"/>
        <v xml:space="preserve"> </v>
      </c>
      <c r="M179" s="2" t="str">
        <f>IF(U179=2,K179,IF(W179=2,K179-SUM(M$8:M178),IF(X179=2,K179-SUM(M$8:M178),IF(X178=2,1-SUM(M$8:M178)," "))))</f>
        <v xml:space="preserve"> </v>
      </c>
      <c r="N179" s="1" t="str">
        <f t="shared" si="51"/>
        <v xml:space="preserve"> </v>
      </c>
      <c r="P179" s="3" t="str">
        <f>IF(O179="Plus",$K179,IF(O179="Basis",$K179-SUM(P$8:P178),IF(O179="Breedte",$K179-SUM(P$8:P178),IF(O178="Breedte",1-SUM(P$8:P178)," "))))</f>
        <v xml:space="preserve"> </v>
      </c>
      <c r="Q179" s="57" t="str">
        <f t="shared" si="66"/>
        <v/>
      </c>
      <c r="R179" s="180" t="e">
        <f t="shared" si="67"/>
        <v>#N/A</v>
      </c>
      <c r="S179" s="12">
        <f t="shared" si="52"/>
        <v>-56</v>
      </c>
      <c r="T179" s="18">
        <f t="shared" si="53"/>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4"/>
        <v>1</v>
      </c>
      <c r="Z179" s="12">
        <f t="shared" si="55"/>
        <v>1</v>
      </c>
      <c r="AA179" s="12">
        <f t="shared" si="56"/>
        <v>1</v>
      </c>
      <c r="AB179" s="12">
        <f t="shared" si="57"/>
        <v>1</v>
      </c>
      <c r="AD179" s="12">
        <f t="shared" si="58"/>
        <v>-56</v>
      </c>
      <c r="AE179" s="18">
        <f t="shared" si="59"/>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60"/>
        <v>1</v>
      </c>
      <c r="AK179" s="12">
        <f t="shared" si="61"/>
        <v>1</v>
      </c>
      <c r="AL179" s="12">
        <f t="shared" si="62"/>
        <v>1</v>
      </c>
      <c r="AM179" s="12">
        <f t="shared" si="63"/>
        <v>1</v>
      </c>
    </row>
    <row r="180" spans="1:39" ht="12" customHeight="1" x14ac:dyDescent="0.25">
      <c r="A180" s="5">
        <f t="shared" si="47"/>
        <v>0</v>
      </c>
      <c r="B180" s="5">
        <f t="shared" si="48"/>
        <v>0</v>
      </c>
      <c r="C180" s="14">
        <f t="shared" si="64"/>
        <v>-57</v>
      </c>
      <c r="F180" s="151" t="e">
        <f>VLOOKUP(C180,Blad1!$A:$G,7,0)</f>
        <v>#N/A</v>
      </c>
      <c r="G180" s="67" t="str">
        <f t="shared" si="69"/>
        <v/>
      </c>
      <c r="H180" s="4" t="str">
        <f>IF(G180="I",$K180,IF(G180="II",$K180-SUM(H$8:H179),IF(G180="III",$K180-SUM(H$8:H179),IF(G180="IV",$K180-SUM(H$8:H179),IF(G180="V",1-SUM(H$8:H179)," ")))))</f>
        <v xml:space="preserve"> </v>
      </c>
      <c r="I180" s="68" t="str">
        <f t="shared" si="70"/>
        <v/>
      </c>
      <c r="J180" s="43" t="str">
        <f>IF(I180="A",$K180,IF(I180="B",$K180-SUM(J$8:J179),IF(I180="C",$K180-SUM(J$8:J179),IF(I180="D",$K180-SUM(J$8:J179),IF(I180="E",1-SUM(J$8:J179)," ")))))</f>
        <v xml:space="preserve"> </v>
      </c>
      <c r="K180" s="1">
        <f>IF(C$4=0,0,(SUM(D$8:D180)/C$4))</f>
        <v>0</v>
      </c>
      <c r="L180" s="9" t="str">
        <f t="shared" si="50"/>
        <v xml:space="preserve"> </v>
      </c>
      <c r="M180" s="2" t="str">
        <f>IF(U180=2,K180,IF(W180=2,K180-SUM(M$8:M179),IF(X180=2,K180-SUM(M$8:M179),IF(X179=2,1-SUM(M$8:M179)," "))))</f>
        <v xml:space="preserve"> </v>
      </c>
      <c r="N180" s="1" t="str">
        <f t="shared" si="51"/>
        <v xml:space="preserve"> </v>
      </c>
      <c r="P180" s="3" t="str">
        <f>IF(O180="Plus",$K180,IF(O180="Basis",$K180-SUM(P$8:P179),IF(O180="Breedte",$K180-SUM(P$8:P179),IF(O179="Breedte",1-SUM(P$8:P179)," "))))</f>
        <v xml:space="preserve"> </v>
      </c>
      <c r="Q180" s="57" t="str">
        <f t="shared" si="66"/>
        <v/>
      </c>
      <c r="R180" s="180" t="e">
        <f t="shared" si="67"/>
        <v>#N/A</v>
      </c>
      <c r="S180" s="12">
        <f t="shared" si="52"/>
        <v>-57</v>
      </c>
      <c r="T180" s="18">
        <f t="shared" si="53"/>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4"/>
        <v>1</v>
      </c>
      <c r="Z180" s="12">
        <f t="shared" si="55"/>
        <v>1</v>
      </c>
      <c r="AA180" s="12">
        <f t="shared" si="56"/>
        <v>1</v>
      </c>
      <c r="AB180" s="12">
        <f t="shared" si="57"/>
        <v>1</v>
      </c>
      <c r="AD180" s="12">
        <f t="shared" si="58"/>
        <v>-57</v>
      </c>
      <c r="AE180" s="18">
        <f t="shared" si="59"/>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60"/>
        <v>1</v>
      </c>
      <c r="AK180" s="12">
        <f t="shared" si="61"/>
        <v>1</v>
      </c>
      <c r="AL180" s="12">
        <f t="shared" si="62"/>
        <v>1</v>
      </c>
      <c r="AM180" s="12">
        <f t="shared" si="63"/>
        <v>1</v>
      </c>
    </row>
    <row r="181" spans="1:39" ht="12" customHeight="1" x14ac:dyDescent="0.25">
      <c r="A181" s="5">
        <f t="shared" si="47"/>
        <v>0</v>
      </c>
      <c r="B181" s="5">
        <f t="shared" si="48"/>
        <v>0</v>
      </c>
      <c r="C181" s="14">
        <f t="shared" si="64"/>
        <v>-58</v>
      </c>
      <c r="F181" s="151" t="e">
        <f>VLOOKUP(C181,Blad1!$A:$G,7,0)</f>
        <v>#N/A</v>
      </c>
      <c r="G181" s="67" t="str">
        <f t="shared" si="69"/>
        <v/>
      </c>
      <c r="H181" s="4" t="str">
        <f>IF(G181="I",$K181,IF(G181="II",$K181-SUM(H$8:H180),IF(G181="III",$K181-SUM(H$8:H180),IF(G181="IV",$K181-SUM(H$8:H180),IF(G181="V",1-SUM(H$8:H180)," ")))))</f>
        <v xml:space="preserve"> </v>
      </c>
      <c r="I181" s="68" t="str">
        <f t="shared" si="70"/>
        <v/>
      </c>
      <c r="J181" s="43" t="str">
        <f>IF(I181="A",$K181,IF(I181="B",$K181-SUM(J$8:J180),IF(I181="C",$K181-SUM(J$8:J180),IF(I181="D",$K181-SUM(J$8:J180),IF(I181="E",1-SUM(J$8:J180)," ")))))</f>
        <v xml:space="preserve"> </v>
      </c>
      <c r="K181" s="1">
        <f>IF(C$4=0,0,(SUM(D$8:D181)/C$4))</f>
        <v>0</v>
      </c>
      <c r="L181" s="9" t="str">
        <f t="shared" si="50"/>
        <v xml:space="preserve"> </v>
      </c>
      <c r="M181" s="2" t="str">
        <f>IF(U181=2,K181,IF(W181=2,K181-SUM(M$8:M180),IF(X181=2,K181-SUM(M$8:M180),IF(X180=2,1-SUM(M$8:M180)," "))))</f>
        <v xml:space="preserve"> </v>
      </c>
      <c r="N181" s="1" t="str">
        <f t="shared" si="51"/>
        <v xml:space="preserve"> </v>
      </c>
      <c r="P181" s="3" t="str">
        <f>IF(O181="Plus",$K181,IF(O181="Basis",$K181-SUM(P$8:P180),IF(O181="Breedte",$K181-SUM(P$8:P180),IF(O180="Breedte",1-SUM(P$8:P180)," "))))</f>
        <v xml:space="preserve"> </v>
      </c>
      <c r="Q181" s="57" t="str">
        <f t="shared" si="66"/>
        <v/>
      </c>
      <c r="R181" s="180" t="e">
        <f t="shared" si="67"/>
        <v>#N/A</v>
      </c>
      <c r="S181" s="12">
        <f t="shared" si="52"/>
        <v>-58</v>
      </c>
      <c r="T181" s="18">
        <f t="shared" si="53"/>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4"/>
        <v>1</v>
      </c>
      <c r="Z181" s="12">
        <f t="shared" si="55"/>
        <v>1</v>
      </c>
      <c r="AA181" s="12">
        <f t="shared" si="56"/>
        <v>1</v>
      </c>
      <c r="AB181" s="12">
        <f t="shared" si="57"/>
        <v>1</v>
      </c>
      <c r="AD181" s="12">
        <f t="shared" si="58"/>
        <v>-58</v>
      </c>
      <c r="AE181" s="18">
        <f t="shared" si="59"/>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60"/>
        <v>1</v>
      </c>
      <c r="AK181" s="12">
        <f t="shared" si="61"/>
        <v>1</v>
      </c>
      <c r="AL181" s="12">
        <f t="shared" si="62"/>
        <v>1</v>
      </c>
      <c r="AM181" s="12">
        <f t="shared" si="63"/>
        <v>1</v>
      </c>
    </row>
    <row r="182" spans="1:39" ht="12" customHeight="1" x14ac:dyDescent="0.25">
      <c r="A182" s="5">
        <f t="shared" si="47"/>
        <v>0</v>
      </c>
      <c r="B182" s="5">
        <f t="shared" si="48"/>
        <v>0</v>
      </c>
      <c r="C182" s="14">
        <f t="shared" si="64"/>
        <v>-59</v>
      </c>
      <c r="F182" s="151" t="e">
        <f>VLOOKUP(C182,Blad1!$A:$G,7,0)</f>
        <v>#N/A</v>
      </c>
      <c r="G182" s="67" t="str">
        <f t="shared" si="69"/>
        <v/>
      </c>
      <c r="H182" s="4" t="str">
        <f>IF(G182="I",$K182,IF(G182="II",$K182-SUM(H$8:H181),IF(G182="III",$K182-SUM(H$8:H181),IF(G182="IV",$K182-SUM(H$8:H181),IF(G182="V",1-SUM(H$8:H181)," ")))))</f>
        <v xml:space="preserve"> </v>
      </c>
      <c r="I182" s="68" t="str">
        <f t="shared" si="70"/>
        <v/>
      </c>
      <c r="J182" s="43" t="str">
        <f>IF(I182="A",$K182,IF(I182="B",$K182-SUM(J$8:J181),IF(I182="C",$K182-SUM(J$8:J181),IF(I182="D",$K182-SUM(J$8:J181),IF(I182="E",1-SUM(J$8:J181)," ")))))</f>
        <v xml:space="preserve"> </v>
      </c>
      <c r="K182" s="1">
        <f>IF(C$4=0,0,(SUM(D$8:D182)/C$4))</f>
        <v>0</v>
      </c>
      <c r="L182" s="9" t="str">
        <f t="shared" si="50"/>
        <v xml:space="preserve"> </v>
      </c>
      <c r="M182" s="2" t="str">
        <f>IF(U182=2,K182,IF(W182=2,K182-SUM(M$8:M181),IF(X182=2,K182-SUM(M$8:M181),IF(X181=2,1-SUM(M$8:M181)," "))))</f>
        <v xml:space="preserve"> </v>
      </c>
      <c r="N182" s="1" t="str">
        <f t="shared" si="51"/>
        <v xml:space="preserve"> </v>
      </c>
      <c r="P182" s="3" t="str">
        <f>IF(O182="Plus",$K182,IF(O182="Basis",$K182-SUM(P$8:P181),IF(O182="Breedte",$K182-SUM(P$8:P181),IF(O181="Breedte",1-SUM(P$8:P181)," "))))</f>
        <v xml:space="preserve"> </v>
      </c>
      <c r="Q182" s="57" t="str">
        <f t="shared" si="66"/>
        <v/>
      </c>
      <c r="R182" s="180" t="e">
        <f t="shared" si="67"/>
        <v>#N/A</v>
      </c>
      <c r="S182" s="12">
        <f t="shared" si="52"/>
        <v>-59</v>
      </c>
      <c r="T182" s="18">
        <f t="shared" si="53"/>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4"/>
        <v>1</v>
      </c>
      <c r="Z182" s="12">
        <f t="shared" si="55"/>
        <v>1</v>
      </c>
      <c r="AA182" s="12">
        <f t="shared" si="56"/>
        <v>1</v>
      </c>
      <c r="AB182" s="12">
        <f t="shared" si="57"/>
        <v>1</v>
      </c>
      <c r="AD182" s="12">
        <f t="shared" si="58"/>
        <v>-59</v>
      </c>
      <c r="AE182" s="18">
        <f t="shared" si="59"/>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60"/>
        <v>1</v>
      </c>
      <c r="AK182" s="12">
        <f t="shared" si="61"/>
        <v>1</v>
      </c>
      <c r="AL182" s="12">
        <f t="shared" si="62"/>
        <v>1</v>
      </c>
      <c r="AM182" s="12">
        <f t="shared" si="63"/>
        <v>1</v>
      </c>
    </row>
    <row r="183" spans="1:39" ht="12" customHeight="1" x14ac:dyDescent="0.25">
      <c r="A183" s="5">
        <f t="shared" si="47"/>
        <v>0</v>
      </c>
      <c r="B183" s="5">
        <f t="shared" si="48"/>
        <v>0</v>
      </c>
      <c r="C183" s="14">
        <f t="shared" si="64"/>
        <v>-60</v>
      </c>
      <c r="F183" s="151" t="e">
        <f>VLOOKUP(C183,Blad1!$A:$G,7,0)</f>
        <v>#N/A</v>
      </c>
      <c r="G183" s="67" t="str">
        <f t="shared" si="69"/>
        <v/>
      </c>
      <c r="H183" s="4" t="str">
        <f>IF(G183="I",$K183,IF(G183="II",$K183-SUM(H$8:H182),IF(G183="III",$K183-SUM(H$8:H182),IF(G183="IV",$K183-SUM(H$8:H182),IF(G183="V",1-SUM(H$8:H182)," ")))))</f>
        <v xml:space="preserve"> </v>
      </c>
      <c r="I183" s="68" t="str">
        <f t="shared" si="70"/>
        <v/>
      </c>
      <c r="J183" s="43" t="str">
        <f>IF(I183="A",$K183,IF(I183="B",$K183-SUM(J$8:J182),IF(I183="C",$K183-SUM(J$8:J182),IF(I183="D",$K183-SUM(J$8:J182),IF(I183="E",1-SUM(J$8:J182)," ")))))</f>
        <v xml:space="preserve"> </v>
      </c>
      <c r="K183" s="1">
        <f>IF(C$4=0,0,(SUM(D$8:D183)/C$4))</f>
        <v>0</v>
      </c>
      <c r="L183" s="9" t="str">
        <f t="shared" si="50"/>
        <v xml:space="preserve"> </v>
      </c>
      <c r="M183" s="2" t="str">
        <f>IF(U183=2,K183,IF(W183=2,K183-SUM(M$8:M182),IF(X183=2,K183-SUM(M$8:M182),IF(X182=2,1-SUM(M$8:M182)," "))))</f>
        <v xml:space="preserve"> </v>
      </c>
      <c r="N183" s="1" t="str">
        <f t="shared" si="51"/>
        <v xml:space="preserve"> </v>
      </c>
      <c r="P183" s="3" t="str">
        <f>IF(O183="Plus",$K183,IF(O183="Basis",$K183-SUM(P$8:P182),IF(O183="Breedte",$K183-SUM(P$8:P182),IF(O182="Breedte",1-SUM(P$8:P182)," "))))</f>
        <v xml:space="preserve"> </v>
      </c>
      <c r="Q183" s="57" t="str">
        <f t="shared" si="66"/>
        <v/>
      </c>
      <c r="R183" s="180" t="e">
        <f t="shared" si="67"/>
        <v>#N/A</v>
      </c>
      <c r="S183" s="12">
        <f t="shared" si="52"/>
        <v>-60</v>
      </c>
      <c r="T183" s="18">
        <f t="shared" si="53"/>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4"/>
        <v>1</v>
      </c>
      <c r="Z183" s="12">
        <f t="shared" si="55"/>
        <v>1</v>
      </c>
      <c r="AA183" s="12">
        <f t="shared" si="56"/>
        <v>1</v>
      </c>
      <c r="AB183" s="12">
        <f t="shared" si="57"/>
        <v>1</v>
      </c>
      <c r="AD183" s="12">
        <f t="shared" si="58"/>
        <v>-60</v>
      </c>
      <c r="AE183" s="18">
        <f t="shared" si="59"/>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60"/>
        <v>1</v>
      </c>
      <c r="AK183" s="12">
        <f t="shared" si="61"/>
        <v>1</v>
      </c>
      <c r="AL183" s="12">
        <f t="shared" si="62"/>
        <v>1</v>
      </c>
      <c r="AM183" s="12">
        <f t="shared" si="63"/>
        <v>1</v>
      </c>
    </row>
    <row r="184" spans="1:39" ht="12" customHeight="1" x14ac:dyDescent="0.25">
      <c r="A184" s="5">
        <f t="shared" si="47"/>
        <v>0</v>
      </c>
      <c r="B184" s="5">
        <f t="shared" si="48"/>
        <v>0</v>
      </c>
      <c r="C184" s="14">
        <f t="shared" si="64"/>
        <v>-61</v>
      </c>
      <c r="F184" s="151" t="e">
        <f>VLOOKUP(C184,Blad1!$A:$G,7,0)</f>
        <v>#N/A</v>
      </c>
      <c r="G184" s="67" t="str">
        <f t="shared" si="69"/>
        <v/>
      </c>
      <c r="H184" s="4" t="str">
        <f>IF(G184="I",$K184,IF(G184="II",$K184-SUM(H$8:H183),IF(G184="III",$K184-SUM(H$8:H183),IF(G184="IV",$K184-SUM(H$8:H183),IF(G184="V",1-SUM(H$8:H183)," ")))))</f>
        <v xml:space="preserve"> </v>
      </c>
      <c r="I184" s="68" t="str">
        <f t="shared" si="70"/>
        <v/>
      </c>
      <c r="J184" s="43" t="str">
        <f>IF(I184="A",$K184,IF(I184="B",$K184-SUM(J$8:J183),IF(I184="C",$K184-SUM(J$8:J183),IF(I184="D",$K184-SUM(J$8:J183),IF(I184="E",1-SUM(J$8:J183)," ")))))</f>
        <v xml:space="preserve"> </v>
      </c>
      <c r="K184" s="1">
        <f>IF(C$4=0,0,(SUM(D$8:D184)/C$4))</f>
        <v>0</v>
      </c>
      <c r="L184" s="9" t="str">
        <f t="shared" si="50"/>
        <v xml:space="preserve"> </v>
      </c>
      <c r="M184" s="2" t="str">
        <f>IF(U184=2,K184,IF(W184=2,K184-SUM(M$8:M183),IF(X184=2,K184-SUM(M$8:M183),IF(X183=2,1-SUM(M$8:M183)," "))))</f>
        <v xml:space="preserve"> </v>
      </c>
      <c r="N184" s="1" t="str">
        <f t="shared" si="51"/>
        <v xml:space="preserve"> </v>
      </c>
      <c r="P184" s="3" t="str">
        <f>IF(O184="Plus",$K184,IF(O184="Basis",$K184-SUM(P$8:P183),IF(O184="Breedte",$K184-SUM(P$8:P183),IF(O183="Breedte",1-SUM(P$8:P183)," "))))</f>
        <v xml:space="preserve"> </v>
      </c>
      <c r="Q184" s="57" t="str">
        <f t="shared" si="66"/>
        <v/>
      </c>
      <c r="R184" s="180" t="e">
        <f t="shared" si="67"/>
        <v>#N/A</v>
      </c>
      <c r="S184" s="12">
        <f t="shared" si="52"/>
        <v>-61</v>
      </c>
      <c r="T184" s="18">
        <f t="shared" si="53"/>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4"/>
        <v>1</v>
      </c>
      <c r="Z184" s="12">
        <f t="shared" si="55"/>
        <v>1</v>
      </c>
      <c r="AA184" s="12">
        <f t="shared" si="56"/>
        <v>1</v>
      </c>
      <c r="AB184" s="12">
        <f t="shared" si="57"/>
        <v>1</v>
      </c>
      <c r="AD184" s="12">
        <f t="shared" si="58"/>
        <v>-61</v>
      </c>
      <c r="AE184" s="18">
        <f t="shared" si="59"/>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60"/>
        <v>1</v>
      </c>
      <c r="AK184" s="12">
        <f t="shared" si="61"/>
        <v>1</v>
      </c>
      <c r="AL184" s="12">
        <f t="shared" si="62"/>
        <v>1</v>
      </c>
      <c r="AM184" s="12">
        <f t="shared" si="63"/>
        <v>1</v>
      </c>
    </row>
    <row r="185" spans="1:39" ht="12" customHeight="1" x14ac:dyDescent="0.25">
      <c r="A185" s="5">
        <f t="shared" si="47"/>
        <v>0</v>
      </c>
      <c r="B185" s="5">
        <f t="shared" si="48"/>
        <v>0</v>
      </c>
      <c r="C185" s="14">
        <f t="shared" si="64"/>
        <v>-62</v>
      </c>
      <c r="F185" s="151" t="e">
        <f>VLOOKUP(C185,Blad1!$A:$G,7,0)</f>
        <v>#N/A</v>
      </c>
      <c r="G185" s="67" t="str">
        <f t="shared" si="69"/>
        <v/>
      </c>
      <c r="H185" s="4" t="str">
        <f>IF(G185="I",$K185,IF(G185="II",$K185-SUM(H$8:H184),IF(G185="III",$K185-SUM(H$8:H184),IF(G185="IV",$K185-SUM(H$8:H184),IF(G185="V",1-SUM(H$8:H184)," ")))))</f>
        <v xml:space="preserve"> </v>
      </c>
      <c r="I185" s="68" t="str">
        <f t="shared" si="70"/>
        <v/>
      </c>
      <c r="J185" s="43" t="str">
        <f>IF(I185="A",$K185,IF(I185="B",$K185-SUM(J$8:J184),IF(I185="C",$K185-SUM(J$8:J184),IF(I185="D",$K185-SUM(J$8:J184),IF(I185="E",1-SUM(J$8:J184)," ")))))</f>
        <v xml:space="preserve"> </v>
      </c>
      <c r="K185" s="1">
        <f>IF(C$4=0,0,(SUM(D$8:D185)/C$4))</f>
        <v>0</v>
      </c>
      <c r="L185" s="9" t="str">
        <f t="shared" si="50"/>
        <v xml:space="preserve"> </v>
      </c>
      <c r="M185" s="2" t="str">
        <f>IF(U185=2,K185,IF(W185=2,K185-SUM(M$8:M184),IF(X185=2,K185-SUM(M$8:M184),IF(X184=2,1-SUM(M$8:M184)," "))))</f>
        <v xml:space="preserve"> </v>
      </c>
      <c r="N185" s="1" t="str">
        <f t="shared" si="51"/>
        <v xml:space="preserve"> </v>
      </c>
      <c r="P185" s="3" t="str">
        <f>IF(O185="Plus",$K185,IF(O185="Basis",$K185-SUM(P$8:P184),IF(O185="Breedte",$K185-SUM(P$8:P184),IF(O184="Breedte",1-SUM(P$8:P184)," "))))</f>
        <v xml:space="preserve"> </v>
      </c>
      <c r="Q185" s="57" t="str">
        <f t="shared" si="66"/>
        <v/>
      </c>
      <c r="R185" s="180" t="e">
        <f t="shared" si="67"/>
        <v>#N/A</v>
      </c>
      <c r="S185" s="12">
        <f t="shared" si="52"/>
        <v>-62</v>
      </c>
      <c r="T185" s="18">
        <f t="shared" si="53"/>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4"/>
        <v>1</v>
      </c>
      <c r="Z185" s="12">
        <f t="shared" si="55"/>
        <v>1</v>
      </c>
      <c r="AA185" s="12">
        <f t="shared" si="56"/>
        <v>1</v>
      </c>
      <c r="AB185" s="12">
        <f t="shared" si="57"/>
        <v>1</v>
      </c>
      <c r="AD185" s="12">
        <f t="shared" si="58"/>
        <v>-62</v>
      </c>
      <c r="AE185" s="18">
        <f t="shared" si="59"/>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60"/>
        <v>1</v>
      </c>
      <c r="AK185" s="12">
        <f t="shared" si="61"/>
        <v>1</v>
      </c>
      <c r="AL185" s="12">
        <f t="shared" si="62"/>
        <v>1</v>
      </c>
      <c r="AM185" s="12">
        <f t="shared" si="63"/>
        <v>1</v>
      </c>
    </row>
    <row r="186" spans="1:39" ht="12" customHeight="1" x14ac:dyDescent="0.25">
      <c r="A186" s="5">
        <f t="shared" si="47"/>
        <v>0</v>
      </c>
      <c r="B186" s="5">
        <f t="shared" si="48"/>
        <v>0</v>
      </c>
      <c r="C186" s="14">
        <f t="shared" si="64"/>
        <v>-63</v>
      </c>
      <c r="F186" s="151" t="e">
        <f>VLOOKUP(C186,Blad1!$A:$G,7,0)</f>
        <v>#N/A</v>
      </c>
      <c r="G186" s="67" t="str">
        <f t="shared" si="69"/>
        <v/>
      </c>
      <c r="H186" s="4" t="str">
        <f>IF(G186="I",$K186,IF(G186="II",$K186-SUM(H$8:H185),IF(G186="III",$K186-SUM(H$8:H185),IF(G186="IV",$K186-SUM(H$8:H185),IF(G186="V",1-SUM(H$8:H185)," ")))))</f>
        <v xml:space="preserve"> </v>
      </c>
      <c r="I186" s="68" t="str">
        <f t="shared" si="70"/>
        <v/>
      </c>
      <c r="J186" s="43" t="str">
        <f>IF(I186="A",$K186,IF(I186="B",$K186-SUM(J$8:J185),IF(I186="C",$K186-SUM(J$8:J185),IF(I186="D",$K186-SUM(J$8:J185),IF(I186="E",1-SUM(J$8:J185)," ")))))</f>
        <v xml:space="preserve"> </v>
      </c>
      <c r="K186" s="1">
        <f>IF(C$4=0,0,(SUM(D$8:D186)/C$4))</f>
        <v>0</v>
      </c>
      <c r="L186" s="9" t="str">
        <f t="shared" si="50"/>
        <v xml:space="preserve"> </v>
      </c>
      <c r="M186" s="2" t="str">
        <f>IF(U186=2,K186,IF(W186=2,K186-SUM(M$8:M185),IF(X186=2,K186-SUM(M$8:M185),IF(X185=2,1-SUM(M$8:M185)," "))))</f>
        <v xml:space="preserve"> </v>
      </c>
      <c r="N186" s="1" t="str">
        <f t="shared" si="51"/>
        <v xml:space="preserve"> </v>
      </c>
      <c r="P186" s="3" t="str">
        <f>IF(O186="Plus",$K186,IF(O186="Basis",$K186-SUM(P$8:P185),IF(O186="Breedte",$K186-SUM(P$8:P185),IF(O185="Breedte",1-SUM(P$8:P185)," "))))</f>
        <v xml:space="preserve"> </v>
      </c>
      <c r="Q186" s="57" t="str">
        <f t="shared" si="66"/>
        <v/>
      </c>
      <c r="R186" s="180" t="e">
        <f t="shared" si="67"/>
        <v>#N/A</v>
      </c>
      <c r="S186" s="12">
        <f t="shared" si="52"/>
        <v>-63</v>
      </c>
      <c r="T186" s="18">
        <f t="shared" si="53"/>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4"/>
        <v>1</v>
      </c>
      <c r="Z186" s="12">
        <f t="shared" si="55"/>
        <v>1</v>
      </c>
      <c r="AA186" s="12">
        <f t="shared" si="56"/>
        <v>1</v>
      </c>
      <c r="AB186" s="12">
        <f t="shared" si="57"/>
        <v>1</v>
      </c>
      <c r="AD186" s="12">
        <f t="shared" si="58"/>
        <v>-63</v>
      </c>
      <c r="AE186" s="18">
        <f t="shared" si="59"/>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60"/>
        <v>1</v>
      </c>
      <c r="AK186" s="12">
        <f t="shared" si="61"/>
        <v>1</v>
      </c>
      <c r="AL186" s="12">
        <f t="shared" si="62"/>
        <v>1</v>
      </c>
      <c r="AM186" s="12">
        <f t="shared" si="63"/>
        <v>1</v>
      </c>
    </row>
    <row r="187" spans="1:39" ht="12" customHeight="1" x14ac:dyDescent="0.25">
      <c r="A187" s="5">
        <f t="shared" si="47"/>
        <v>0</v>
      </c>
      <c r="B187" s="5">
        <f t="shared" si="48"/>
        <v>0</v>
      </c>
      <c r="C187" s="14">
        <f t="shared" si="64"/>
        <v>-64</v>
      </c>
      <c r="F187" s="151" t="e">
        <f>VLOOKUP(C187,Blad1!$A:$G,7,0)</f>
        <v>#N/A</v>
      </c>
      <c r="G187" s="67" t="str">
        <f t="shared" si="69"/>
        <v/>
      </c>
      <c r="H187" s="4" t="str">
        <f>IF(G187="I",$K187,IF(G187="II",$K187-SUM(H$8:H186),IF(G187="III",$K187-SUM(H$8:H186),IF(G187="IV",$K187-SUM(H$8:H186),IF(G187="V",1-SUM(H$8:H186)," ")))))</f>
        <v xml:space="preserve"> </v>
      </c>
      <c r="I187" s="68" t="str">
        <f t="shared" si="70"/>
        <v/>
      </c>
      <c r="J187" s="43" t="str">
        <f>IF(I187="A",$K187,IF(I187="B",$K187-SUM(J$8:J186),IF(I187="C",$K187-SUM(J$8:J186),IF(I187="D",$K187-SUM(J$8:J186),IF(I187="E",1-SUM(J$8:J186)," ")))))</f>
        <v xml:space="preserve"> </v>
      </c>
      <c r="K187" s="1">
        <f>IF(C$4=0,0,(SUM(D$8:D187)/C$4))</f>
        <v>0</v>
      </c>
      <c r="L187" s="9" t="str">
        <f t="shared" si="50"/>
        <v xml:space="preserve"> </v>
      </c>
      <c r="M187" s="2" t="str">
        <f>IF(U187=2,K187,IF(W187=2,K187-SUM(M$8:M186),IF(X187=2,K187-SUM(M$8:M186),IF(X186=2,1-SUM(M$8:M186)," "))))</f>
        <v xml:space="preserve"> </v>
      </c>
      <c r="N187" s="1" t="str">
        <f t="shared" si="51"/>
        <v xml:space="preserve"> </v>
      </c>
      <c r="P187" s="3" t="str">
        <f>IF(O187="Plus",$K187,IF(O187="Basis",$K187-SUM(P$8:P186),IF(O187="Breedte",$K187-SUM(P$8:P186),IF(O186="Breedte",1-SUM(P$8:P186)," "))))</f>
        <v xml:space="preserve"> </v>
      </c>
      <c r="Q187" s="57" t="str">
        <f t="shared" si="66"/>
        <v/>
      </c>
      <c r="R187" s="180" t="e">
        <f t="shared" si="67"/>
        <v>#N/A</v>
      </c>
      <c r="S187" s="12">
        <f t="shared" si="52"/>
        <v>-64</v>
      </c>
      <c r="T187" s="18">
        <f t="shared" si="53"/>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4"/>
        <v>1</v>
      </c>
      <c r="Z187" s="12">
        <f t="shared" si="55"/>
        <v>1</v>
      </c>
      <c r="AA187" s="12">
        <f t="shared" si="56"/>
        <v>1</v>
      </c>
      <c r="AB187" s="12">
        <f t="shared" si="57"/>
        <v>1</v>
      </c>
      <c r="AD187" s="12">
        <f t="shared" si="58"/>
        <v>-64</v>
      </c>
      <c r="AE187" s="18">
        <f t="shared" si="59"/>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60"/>
        <v>1</v>
      </c>
      <c r="AK187" s="12">
        <f t="shared" si="61"/>
        <v>1</v>
      </c>
      <c r="AL187" s="12">
        <f t="shared" si="62"/>
        <v>1</v>
      </c>
      <c r="AM187" s="12">
        <f t="shared" si="63"/>
        <v>1</v>
      </c>
    </row>
    <row r="188" spans="1:39" ht="12" customHeight="1" x14ac:dyDescent="0.25">
      <c r="A188" s="5">
        <f t="shared" si="47"/>
        <v>0</v>
      </c>
      <c r="B188" s="5">
        <f t="shared" si="48"/>
        <v>0</v>
      </c>
      <c r="C188" s="14">
        <f t="shared" si="64"/>
        <v>-65</v>
      </c>
      <c r="F188" s="151" t="e">
        <f>VLOOKUP(C188,Blad1!$A:$G,7,0)</f>
        <v>#N/A</v>
      </c>
      <c r="G188" s="67" t="str">
        <f t="shared" si="69"/>
        <v/>
      </c>
      <c r="H188" s="4" t="str">
        <f>IF(G188="I",$K188,IF(G188="II",$K188-SUM(H$8:H187),IF(G188="III",$K188-SUM(H$8:H187),IF(G188="IV",$K188-SUM(H$8:H187),IF(G188="V",1-SUM(H$8:H187)," ")))))</f>
        <v xml:space="preserve"> </v>
      </c>
      <c r="I188" s="68" t="str">
        <f t="shared" si="70"/>
        <v/>
      </c>
      <c r="J188" s="43" t="str">
        <f>IF(I188="A",$K188,IF(I188="B",$K188-SUM(J$8:J187),IF(I188="C",$K188-SUM(J$8:J187),IF(I188="D",$K188-SUM(J$8:J187),IF(I188="E",1-SUM(J$8:J187)," ")))))</f>
        <v xml:space="preserve"> </v>
      </c>
      <c r="K188" s="1">
        <f>IF(C$4=0,0,(SUM(D$8:D188)/C$4))</f>
        <v>0</v>
      </c>
      <c r="L188" s="9" t="str">
        <f t="shared" si="50"/>
        <v xml:space="preserve"> </v>
      </c>
      <c r="M188" s="2" t="str">
        <f>IF(U188=2,K188,IF(W188=2,K188-SUM(M$8:M187),IF(X188=2,K188-SUM(M$8:M187),IF(X187=2,1-SUM(M$8:M187)," "))))</f>
        <v xml:space="preserve"> </v>
      </c>
      <c r="N188" s="1" t="str">
        <f t="shared" si="51"/>
        <v xml:space="preserve"> </v>
      </c>
      <c r="P188" s="3" t="str">
        <f>IF(O188="Plus",$K188,IF(O188="Basis",$K188-SUM(P$8:P187),IF(O188="Breedte",$K188-SUM(P$8:P187),IF(O187="Breedte",1-SUM(P$8:P187)," "))))</f>
        <v xml:space="preserve"> </v>
      </c>
      <c r="Q188" s="57" t="str">
        <f t="shared" si="66"/>
        <v/>
      </c>
      <c r="R188" s="180" t="e">
        <f t="shared" si="67"/>
        <v>#N/A</v>
      </c>
      <c r="S188" s="12">
        <f t="shared" si="52"/>
        <v>-65</v>
      </c>
      <c r="T188" s="18">
        <f t="shared" si="53"/>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4"/>
        <v>1</v>
      </c>
      <c r="Z188" s="12">
        <f t="shared" si="55"/>
        <v>1</v>
      </c>
      <c r="AA188" s="12">
        <f t="shared" si="56"/>
        <v>1</v>
      </c>
      <c r="AB188" s="12">
        <f t="shared" si="57"/>
        <v>1</v>
      </c>
      <c r="AD188" s="12">
        <f t="shared" si="58"/>
        <v>-65</v>
      </c>
      <c r="AE188" s="18">
        <f t="shared" si="59"/>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60"/>
        <v>1</v>
      </c>
      <c r="AK188" s="12">
        <f t="shared" si="61"/>
        <v>1</v>
      </c>
      <c r="AL188" s="12">
        <f t="shared" si="62"/>
        <v>1</v>
      </c>
      <c r="AM188" s="12">
        <f t="shared" si="63"/>
        <v>1</v>
      </c>
    </row>
    <row r="189" spans="1:39" ht="12" customHeight="1" x14ac:dyDescent="0.25">
      <c r="A189" s="5">
        <f t="shared" si="47"/>
        <v>0</v>
      </c>
      <c r="B189" s="5">
        <f t="shared" si="48"/>
        <v>0</v>
      </c>
      <c r="C189" s="14">
        <f t="shared" si="64"/>
        <v>-66</v>
      </c>
      <c r="F189" s="151" t="e">
        <f>VLOOKUP(C189,Blad1!$A:$G,7,0)</f>
        <v>#N/A</v>
      </c>
      <c r="G189" s="67" t="str">
        <f t="shared" si="69"/>
        <v/>
      </c>
      <c r="H189" s="4" t="str">
        <f>IF(G189="I",$K189,IF(G189="II",$K189-SUM(H$8:H188),IF(G189="III",$K189-SUM(H$8:H188),IF(G189="IV",$K189-SUM(H$8:H188),IF(G189="V",1-SUM(H$8:H188)," ")))))</f>
        <v xml:space="preserve"> </v>
      </c>
      <c r="I189" s="68" t="str">
        <f t="shared" si="70"/>
        <v/>
      </c>
      <c r="J189" s="43" t="str">
        <f>IF(I189="A",$K189,IF(I189="B",$K189-SUM(J$8:J188),IF(I189="C",$K189-SUM(J$8:J188),IF(I189="D",$K189-SUM(J$8:J188),IF(I189="E",1-SUM(J$8:J188)," ")))))</f>
        <v xml:space="preserve"> </v>
      </c>
      <c r="K189" s="1">
        <f>IF(C$4=0,0,(SUM(D$8:D189)/C$4))</f>
        <v>0</v>
      </c>
      <c r="L189" s="9" t="str">
        <f t="shared" si="50"/>
        <v xml:space="preserve"> </v>
      </c>
      <c r="M189" s="2" t="str">
        <f>IF(U189=2,K189,IF(W189=2,K189-SUM(M$8:M188),IF(X189=2,K189-SUM(M$8:M188),IF(X188=2,1-SUM(M$8:M188)," "))))</f>
        <v xml:space="preserve"> </v>
      </c>
      <c r="N189" s="1" t="str">
        <f t="shared" si="51"/>
        <v xml:space="preserve"> </v>
      </c>
      <c r="P189" s="3" t="str">
        <f>IF(O189="Plus",$K189,IF(O189="Basis",$K189-SUM(P$8:P188),IF(O189="Breedte",$K189-SUM(P$8:P188),IF(O188="Breedte",1-SUM(P$8:P188)," "))))</f>
        <v xml:space="preserve"> </v>
      </c>
      <c r="Q189" s="57" t="str">
        <f t="shared" si="66"/>
        <v/>
      </c>
      <c r="R189" s="180" t="e">
        <f t="shared" si="67"/>
        <v>#N/A</v>
      </c>
      <c r="S189" s="12">
        <f t="shared" si="52"/>
        <v>-66</v>
      </c>
      <c r="T189" s="18">
        <f t="shared" si="53"/>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4"/>
        <v>1</v>
      </c>
      <c r="Z189" s="12">
        <f t="shared" si="55"/>
        <v>1</v>
      </c>
      <c r="AA189" s="12">
        <f t="shared" si="56"/>
        <v>1</v>
      </c>
      <c r="AB189" s="12">
        <f t="shared" si="57"/>
        <v>1</v>
      </c>
      <c r="AD189" s="12">
        <f t="shared" si="58"/>
        <v>-66</v>
      </c>
      <c r="AE189" s="18">
        <f t="shared" si="59"/>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60"/>
        <v>1</v>
      </c>
      <c r="AK189" s="12">
        <f t="shared" si="61"/>
        <v>1</v>
      </c>
      <c r="AL189" s="12">
        <f t="shared" si="62"/>
        <v>1</v>
      </c>
      <c r="AM189" s="12">
        <f t="shared" si="63"/>
        <v>1</v>
      </c>
    </row>
    <row r="190" spans="1:39" ht="12" customHeight="1" x14ac:dyDescent="0.25">
      <c r="A190" s="5">
        <f t="shared" si="47"/>
        <v>0</v>
      </c>
      <c r="B190" s="5">
        <f t="shared" si="48"/>
        <v>0</v>
      </c>
      <c r="C190" s="14">
        <f t="shared" si="64"/>
        <v>-67</v>
      </c>
      <c r="F190" s="151" t="e">
        <f>VLOOKUP(C190,Blad1!$A:$G,7,0)</f>
        <v>#N/A</v>
      </c>
      <c r="G190" s="67" t="str">
        <f t="shared" si="69"/>
        <v/>
      </c>
      <c r="H190" s="4" t="str">
        <f>IF(G190="I",$K190,IF(G190="II",$K190-SUM(H$8:H189),IF(G190="III",$K190-SUM(H$8:H189),IF(G190="IV",$K190-SUM(H$8:H189),IF(G190="V",1-SUM(H$8:H189)," ")))))</f>
        <v xml:space="preserve"> </v>
      </c>
      <c r="I190" s="68" t="str">
        <f t="shared" si="70"/>
        <v/>
      </c>
      <c r="J190" s="43" t="str">
        <f>IF(I190="A",$K190,IF(I190="B",$K190-SUM(J$8:J189),IF(I190="C",$K190-SUM(J$8:J189),IF(I190="D",$K190-SUM(J$8:J189),IF(I190="E",1-SUM(J$8:J189)," ")))))</f>
        <v xml:space="preserve"> </v>
      </c>
      <c r="K190" s="1">
        <f>IF(C$4=0,0,(SUM(D$8:D190)/C$4))</f>
        <v>0</v>
      </c>
      <c r="L190" s="9" t="str">
        <f t="shared" si="50"/>
        <v xml:space="preserve"> </v>
      </c>
      <c r="M190" s="2" t="str">
        <f>IF(U190=2,K190,IF(W190=2,K190-SUM(M$8:M189),IF(X190=2,K190-SUM(M$8:M189),IF(X189=2,1-SUM(M$8:M189)," "))))</f>
        <v xml:space="preserve"> </v>
      </c>
      <c r="N190" s="1" t="str">
        <f t="shared" si="51"/>
        <v xml:space="preserve"> </v>
      </c>
      <c r="P190" s="3" t="str">
        <f>IF(O190="Plus",$K190,IF(O190="Basis",$K190-SUM(P$8:P189),IF(O190="Breedte",$K190-SUM(P$8:P189),IF(O189="Breedte",1-SUM(P$8:P189)," "))))</f>
        <v xml:space="preserve"> </v>
      </c>
      <c r="Q190" s="57" t="str">
        <f t="shared" si="66"/>
        <v/>
      </c>
      <c r="R190" s="180" t="e">
        <f t="shared" si="67"/>
        <v>#N/A</v>
      </c>
      <c r="S190" s="12">
        <f t="shared" si="52"/>
        <v>-67</v>
      </c>
      <c r="T190" s="18">
        <f t="shared" si="53"/>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4"/>
        <v>1</v>
      </c>
      <c r="Z190" s="12">
        <f t="shared" si="55"/>
        <v>1</v>
      </c>
      <c r="AA190" s="12">
        <f t="shared" si="56"/>
        <v>1</v>
      </c>
      <c r="AB190" s="12">
        <f t="shared" si="57"/>
        <v>1</v>
      </c>
      <c r="AD190" s="12">
        <f t="shared" si="58"/>
        <v>-67</v>
      </c>
      <c r="AE190" s="18">
        <f t="shared" si="59"/>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60"/>
        <v>1</v>
      </c>
      <c r="AK190" s="12">
        <f t="shared" si="61"/>
        <v>1</v>
      </c>
      <c r="AL190" s="12">
        <f t="shared" si="62"/>
        <v>1</v>
      </c>
      <c r="AM190" s="12">
        <f t="shared" si="63"/>
        <v>1</v>
      </c>
    </row>
    <row r="191" spans="1:39" ht="12" customHeight="1" x14ac:dyDescent="0.25">
      <c r="A191" s="5">
        <f t="shared" si="47"/>
        <v>0</v>
      </c>
      <c r="B191" s="5">
        <f t="shared" si="48"/>
        <v>0</v>
      </c>
      <c r="C191" s="14">
        <f t="shared" si="64"/>
        <v>-68</v>
      </c>
      <c r="F191" s="151" t="e">
        <f>VLOOKUP(C191,Blad1!$A:$G,7,0)</f>
        <v>#N/A</v>
      </c>
      <c r="G191" s="67" t="str">
        <f t="shared" si="69"/>
        <v/>
      </c>
      <c r="H191" s="4" t="str">
        <f>IF(G191="I",$K191,IF(G191="II",$K191-SUM(H$8:H190),IF(G191="III",$K191-SUM(H$8:H190),IF(G191="IV",$K191-SUM(H$8:H190),IF(G191="V",1-SUM(H$8:H190)," ")))))</f>
        <v xml:space="preserve"> </v>
      </c>
      <c r="I191" s="68" t="str">
        <f t="shared" si="70"/>
        <v/>
      </c>
      <c r="J191" s="43" t="str">
        <f>IF(I191="A",$K191,IF(I191="B",$K191-SUM(J$8:J190),IF(I191="C",$K191-SUM(J$8:J190),IF(I191="D",$K191-SUM(J$8:J190),IF(I191="E",1-SUM(J$8:J190)," ")))))</f>
        <v xml:space="preserve"> </v>
      </c>
      <c r="K191" s="1">
        <f>IF(C$4=0,0,(SUM(D$8:D191)/C$4))</f>
        <v>0</v>
      </c>
      <c r="L191" s="9" t="str">
        <f t="shared" si="50"/>
        <v xml:space="preserve"> </v>
      </c>
      <c r="M191" s="2" t="str">
        <f>IF(U191=2,K191,IF(W191=2,K191-SUM(M$8:M190),IF(X191=2,K191-SUM(M$8:M190),IF(X190=2,1-SUM(M$8:M190)," "))))</f>
        <v xml:space="preserve"> </v>
      </c>
      <c r="N191" s="1" t="str">
        <f t="shared" si="51"/>
        <v xml:space="preserve"> </v>
      </c>
      <c r="P191" s="3" t="str">
        <f>IF(O191="Plus",$K191,IF(O191="Basis",$K191-SUM(P$8:P190),IF(O191="Breedte",$K191-SUM(P$8:P190),IF(O190="Breedte",1-SUM(P$8:P190)," "))))</f>
        <v xml:space="preserve"> </v>
      </c>
      <c r="Q191" s="57" t="str">
        <f t="shared" si="66"/>
        <v/>
      </c>
      <c r="R191" s="180" t="e">
        <f t="shared" si="67"/>
        <v>#N/A</v>
      </c>
      <c r="S191" s="12">
        <f t="shared" si="52"/>
        <v>-68</v>
      </c>
      <c r="T191" s="18">
        <f t="shared" si="53"/>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4"/>
        <v>1</v>
      </c>
      <c r="Z191" s="12">
        <f t="shared" si="55"/>
        <v>1</v>
      </c>
      <c r="AA191" s="12">
        <f t="shared" si="56"/>
        <v>1</v>
      </c>
      <c r="AB191" s="12">
        <f t="shared" si="57"/>
        <v>1</v>
      </c>
      <c r="AD191" s="12">
        <f t="shared" si="58"/>
        <v>-68</v>
      </c>
      <c r="AE191" s="18">
        <f t="shared" si="59"/>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60"/>
        <v>1</v>
      </c>
      <c r="AK191" s="12">
        <f t="shared" si="61"/>
        <v>1</v>
      </c>
      <c r="AL191" s="12">
        <f t="shared" si="62"/>
        <v>1</v>
      </c>
      <c r="AM191" s="12">
        <f t="shared" si="63"/>
        <v>1</v>
      </c>
    </row>
    <row r="192" spans="1:39" ht="12" customHeight="1" x14ac:dyDescent="0.25">
      <c r="A192" s="5">
        <f t="shared" si="47"/>
        <v>0</v>
      </c>
      <c r="B192" s="5">
        <f t="shared" si="48"/>
        <v>0</v>
      </c>
      <c r="C192" s="14">
        <f t="shared" si="64"/>
        <v>-69</v>
      </c>
      <c r="F192" s="151" t="e">
        <f>VLOOKUP(C192,Blad1!$A:$G,7,0)</f>
        <v>#N/A</v>
      </c>
      <c r="G192" s="67" t="str">
        <f t="shared" si="69"/>
        <v/>
      </c>
      <c r="H192" s="4" t="str">
        <f>IF(G192="I",$K192,IF(G192="II",$K192-SUM(H$8:H191),IF(G192="III",$K192-SUM(H$8:H191),IF(G192="IV",$K192-SUM(H$8:H191),IF(G192="V",1-SUM(H$8:H191)," ")))))</f>
        <v xml:space="preserve"> </v>
      </c>
      <c r="I192" s="68" t="str">
        <f t="shared" si="70"/>
        <v/>
      </c>
      <c r="J192" s="43" t="str">
        <f>IF(I192="A",$K192,IF(I192="B",$K192-SUM(J$8:J191),IF(I192="C",$K192-SUM(J$8:J191),IF(I192="D",$K192-SUM(J$8:J191),IF(I192="E",1-SUM(J$8:J191)," ")))))</f>
        <v xml:space="preserve"> </v>
      </c>
      <c r="K192" s="1">
        <f>IF(C$4=0,0,(SUM(D$8:D192)/C$4))</f>
        <v>0</v>
      </c>
      <c r="L192" s="9" t="str">
        <f t="shared" si="50"/>
        <v xml:space="preserve"> </v>
      </c>
      <c r="M192" s="2" t="str">
        <f>IF(U192=2,K192,IF(W192=2,K192-SUM(M$8:M191),IF(X192=2,K192-SUM(M$8:M191),IF(X191=2,1-SUM(M$8:M191)," "))))</f>
        <v xml:space="preserve"> </v>
      </c>
      <c r="N192" s="1" t="str">
        <f t="shared" si="51"/>
        <v xml:space="preserve"> </v>
      </c>
      <c r="P192" s="3" t="str">
        <f>IF(O192="Plus",$K192,IF(O192="Basis",$K192-SUM(P$8:P191),IF(O192="Breedte",$K192-SUM(P$8:P191),IF(O191="Breedte",1-SUM(P$8:P191)," "))))</f>
        <v xml:space="preserve"> </v>
      </c>
      <c r="Q192" s="57" t="str">
        <f t="shared" si="66"/>
        <v/>
      </c>
      <c r="R192" s="180" t="e">
        <f t="shared" si="67"/>
        <v>#N/A</v>
      </c>
      <c r="S192" s="12">
        <f t="shared" si="52"/>
        <v>-69</v>
      </c>
      <c r="T192" s="18">
        <f t="shared" si="53"/>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4"/>
        <v>1</v>
      </c>
      <c r="Z192" s="12">
        <f t="shared" si="55"/>
        <v>1</v>
      </c>
      <c r="AA192" s="12">
        <f t="shared" si="56"/>
        <v>1</v>
      </c>
      <c r="AB192" s="12">
        <f t="shared" si="57"/>
        <v>1</v>
      </c>
      <c r="AD192" s="12">
        <f t="shared" si="58"/>
        <v>-69</v>
      </c>
      <c r="AE192" s="18">
        <f t="shared" si="59"/>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60"/>
        <v>1</v>
      </c>
      <c r="AK192" s="12">
        <f t="shared" si="61"/>
        <v>1</v>
      </c>
      <c r="AL192" s="12">
        <f t="shared" si="62"/>
        <v>1</v>
      </c>
      <c r="AM192" s="12">
        <f t="shared" si="63"/>
        <v>1</v>
      </c>
    </row>
    <row r="193" spans="1:39" ht="12" customHeight="1" x14ac:dyDescent="0.25">
      <c r="A193" s="5">
        <f t="shared" si="47"/>
        <v>0</v>
      </c>
      <c r="B193" s="5">
        <f t="shared" si="48"/>
        <v>0</v>
      </c>
      <c r="C193" s="14">
        <f t="shared" si="64"/>
        <v>-70</v>
      </c>
      <c r="F193" s="151" t="e">
        <f>VLOOKUP(C193,Blad1!$A:$G,7,0)</f>
        <v>#N/A</v>
      </c>
      <c r="G193" s="67" t="str">
        <f t="shared" si="69"/>
        <v/>
      </c>
      <c r="H193" s="4" t="str">
        <f>IF(G193="I",$K193,IF(G193="II",$K193-SUM(H$8:H192),IF(G193="III",$K193-SUM(H$8:H192),IF(G193="IV",$K193-SUM(H$8:H192),IF(G193="V",1-SUM(H$8:H192)," ")))))</f>
        <v xml:space="preserve"> </v>
      </c>
      <c r="I193" s="68" t="str">
        <f t="shared" si="70"/>
        <v/>
      </c>
      <c r="J193" s="43" t="str">
        <f>IF(I193="A",$K193,IF(I193="B",$K193-SUM(J$8:J192),IF(I193="C",$K193-SUM(J$8:J192),IF(I193="D",$K193-SUM(J$8:J192),IF(I193="E",1-SUM(J$8:J192)," ")))))</f>
        <v xml:space="preserve"> </v>
      </c>
      <c r="K193" s="1">
        <f>IF(C$4=0,0,(SUM(D$8:D193)/C$4))</f>
        <v>0</v>
      </c>
      <c r="L193" s="9" t="str">
        <f t="shared" si="50"/>
        <v xml:space="preserve"> </v>
      </c>
      <c r="M193" s="2" t="str">
        <f>IF(U193=2,K193,IF(W193=2,K193-SUM(M$8:M192),IF(X193=2,K193-SUM(M$8:M192),IF(X192=2,1-SUM(M$8:M192)," "))))</f>
        <v xml:space="preserve"> </v>
      </c>
      <c r="N193" s="1" t="str">
        <f t="shared" si="51"/>
        <v xml:space="preserve"> </v>
      </c>
      <c r="P193" s="3" t="str">
        <f>IF(O193="Plus",$K193,IF(O193="Basis",$K193-SUM(P$8:P192),IF(O193="Breedte",$K193-SUM(P$8:P192),IF(O192="Breedte",1-SUM(P$8:P192)," "))))</f>
        <v xml:space="preserve"> </v>
      </c>
      <c r="Q193" s="57" t="str">
        <f t="shared" si="66"/>
        <v/>
      </c>
      <c r="R193" s="180" t="e">
        <f t="shared" si="67"/>
        <v>#N/A</v>
      </c>
      <c r="S193" s="12">
        <f t="shared" si="52"/>
        <v>-70</v>
      </c>
      <c r="T193" s="18">
        <f t="shared" si="53"/>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4"/>
        <v>1</v>
      </c>
      <c r="Z193" s="12">
        <f t="shared" si="55"/>
        <v>1</v>
      </c>
      <c r="AA193" s="12">
        <f t="shared" si="56"/>
        <v>1</v>
      </c>
      <c r="AB193" s="12">
        <f t="shared" si="57"/>
        <v>1</v>
      </c>
      <c r="AD193" s="12">
        <f t="shared" si="58"/>
        <v>-70</v>
      </c>
      <c r="AE193" s="18">
        <f t="shared" si="59"/>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60"/>
        <v>1</v>
      </c>
      <c r="AK193" s="12">
        <f t="shared" si="61"/>
        <v>1</v>
      </c>
      <c r="AL193" s="12">
        <f t="shared" si="62"/>
        <v>1</v>
      </c>
      <c r="AM193" s="12">
        <f t="shared" si="63"/>
        <v>1</v>
      </c>
    </row>
    <row r="194" spans="1:39" ht="12" customHeight="1" x14ac:dyDescent="0.25">
      <c r="A194" s="5">
        <f t="shared" si="47"/>
        <v>0</v>
      </c>
      <c r="B194" s="5">
        <f t="shared" si="48"/>
        <v>0</v>
      </c>
      <c r="C194" s="14">
        <f t="shared" si="64"/>
        <v>-71</v>
      </c>
      <c r="F194" s="151" t="e">
        <f>VLOOKUP(C194,Blad1!$A:$G,7,0)</f>
        <v>#N/A</v>
      </c>
      <c r="G194" s="67" t="str">
        <f t="shared" si="69"/>
        <v/>
      </c>
      <c r="H194" s="4" t="str">
        <f>IF(G194="I",$K194,IF(G194="II",$K194-SUM(H$8:H193),IF(G194="III",$K194-SUM(H$8:H193),IF(G194="IV",$K194-SUM(H$8:H193),IF(G194="V",1-SUM(H$8:H193)," ")))))</f>
        <v xml:space="preserve"> </v>
      </c>
      <c r="I194" s="68" t="str">
        <f t="shared" si="70"/>
        <v/>
      </c>
      <c r="J194" s="43" t="str">
        <f>IF(I194="A",$K194,IF(I194="B",$K194-SUM(J$8:J193),IF(I194="C",$K194-SUM(J$8:J193),IF(I194="D",$K194-SUM(J$8:J193),IF(I194="E",1-SUM(J$8:J193)," ")))))</f>
        <v xml:space="preserve"> </v>
      </c>
      <c r="K194" s="1">
        <f>IF(C$4=0,0,(SUM(D$8:D194)/C$4))</f>
        <v>0</v>
      </c>
      <c r="L194" s="9" t="str">
        <f t="shared" si="50"/>
        <v xml:space="preserve"> </v>
      </c>
      <c r="M194" s="2" t="str">
        <f>IF(U194=2,K194,IF(W194=2,K194-SUM(M$8:M193),IF(X194=2,K194-SUM(M$8:M193),IF(X193=2,1-SUM(M$8:M193)," "))))</f>
        <v xml:space="preserve"> </v>
      </c>
      <c r="N194" s="1" t="str">
        <f t="shared" si="51"/>
        <v xml:space="preserve"> </v>
      </c>
      <c r="P194" s="3" t="str">
        <f>IF(O194="Plus",$K194,IF(O194="Basis",$K194-SUM(P$8:P193),IF(O194="Breedte",$K194-SUM(P$8:P193),IF(O193="Breedte",1-SUM(P$8:P193)," "))))</f>
        <v xml:space="preserve"> </v>
      </c>
      <c r="Q194" s="57" t="str">
        <f t="shared" si="66"/>
        <v/>
      </c>
      <c r="R194" s="180" t="e">
        <f t="shared" si="67"/>
        <v>#N/A</v>
      </c>
      <c r="S194" s="12">
        <f t="shared" si="52"/>
        <v>-71</v>
      </c>
      <c r="T194" s="18">
        <f t="shared" si="53"/>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4"/>
        <v>1</v>
      </c>
      <c r="Z194" s="12">
        <f t="shared" si="55"/>
        <v>1</v>
      </c>
      <c r="AA194" s="12">
        <f t="shared" si="56"/>
        <v>1</v>
      </c>
      <c r="AB194" s="12">
        <f t="shared" si="57"/>
        <v>1</v>
      </c>
      <c r="AD194" s="12">
        <f t="shared" si="58"/>
        <v>-71</v>
      </c>
      <c r="AE194" s="18">
        <f t="shared" si="59"/>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60"/>
        <v>1</v>
      </c>
      <c r="AK194" s="12">
        <f t="shared" si="61"/>
        <v>1</v>
      </c>
      <c r="AL194" s="12">
        <f t="shared" si="62"/>
        <v>1</v>
      </c>
      <c r="AM194" s="12">
        <f t="shared" si="63"/>
        <v>1</v>
      </c>
    </row>
    <row r="195" spans="1:39" ht="12" customHeight="1" x14ac:dyDescent="0.25">
      <c r="A195" s="5">
        <f t="shared" si="47"/>
        <v>0</v>
      </c>
      <c r="B195" s="5">
        <f t="shared" si="48"/>
        <v>0</v>
      </c>
      <c r="C195" s="14">
        <f t="shared" si="64"/>
        <v>-72</v>
      </c>
      <c r="F195" s="151" t="e">
        <f>VLOOKUP(C195,Blad1!$A:$G,7,0)</f>
        <v>#N/A</v>
      </c>
      <c r="G195" s="67" t="str">
        <f t="shared" si="69"/>
        <v/>
      </c>
      <c r="H195" s="4" t="str">
        <f>IF(G195="I",$K195,IF(G195="II",$K195-SUM(H$8:H194),IF(G195="III",$K195-SUM(H$8:H194),IF(G195="IV",$K195-SUM(H$8:H194),IF(G195="V",1-SUM(H$8:H194)," ")))))</f>
        <v xml:space="preserve"> </v>
      </c>
      <c r="I195" s="68" t="str">
        <f t="shared" si="70"/>
        <v/>
      </c>
      <c r="J195" s="43" t="str">
        <f>IF(I195="A",$K195,IF(I195="B",$K195-SUM(J$8:J194),IF(I195="C",$K195-SUM(J$8:J194),IF(I195="D",$K195-SUM(J$8:J194),IF(I195="E",1-SUM(J$8:J194)," ")))))</f>
        <v xml:space="preserve"> </v>
      </c>
      <c r="K195" s="1">
        <f>IF(C$4=0,0,(SUM(D$8:D195)/C$4))</f>
        <v>0</v>
      </c>
      <c r="L195" s="9" t="str">
        <f t="shared" si="50"/>
        <v xml:space="preserve"> </v>
      </c>
      <c r="M195" s="2" t="str">
        <f>IF(U195=2,K195,IF(W195=2,K195-SUM(M$8:M194),IF(X195=2,K195-SUM(M$8:M194),IF(X194=2,1-SUM(M$8:M194)," "))))</f>
        <v xml:space="preserve"> </v>
      </c>
      <c r="N195" s="1" t="str">
        <f t="shared" si="51"/>
        <v xml:space="preserve"> </v>
      </c>
      <c r="P195" s="3" t="str">
        <f>IF(O195="Plus",$K195,IF(O195="Basis",$K195-SUM(P$8:P194),IF(O195="Breedte",$K195-SUM(P$8:P194),IF(O194="Breedte",1-SUM(P$8:P194)," "))))</f>
        <v xml:space="preserve"> </v>
      </c>
      <c r="Q195" s="57" t="str">
        <f t="shared" si="66"/>
        <v/>
      </c>
      <c r="R195" s="180" t="e">
        <f t="shared" si="67"/>
        <v>#N/A</v>
      </c>
      <c r="S195" s="12">
        <f t="shared" si="52"/>
        <v>-72</v>
      </c>
      <c r="T195" s="18">
        <f t="shared" si="53"/>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4"/>
        <v>1</v>
      </c>
      <c r="Z195" s="12">
        <f t="shared" si="55"/>
        <v>1</v>
      </c>
      <c r="AA195" s="12">
        <f t="shared" si="56"/>
        <v>1</v>
      </c>
      <c r="AB195" s="12">
        <f t="shared" si="57"/>
        <v>1</v>
      </c>
      <c r="AD195" s="12">
        <f t="shared" si="58"/>
        <v>-72</v>
      </c>
      <c r="AE195" s="18">
        <f t="shared" si="59"/>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60"/>
        <v>1</v>
      </c>
      <c r="AK195" s="12">
        <f t="shared" si="61"/>
        <v>1</v>
      </c>
      <c r="AL195" s="12">
        <f t="shared" si="62"/>
        <v>1</v>
      </c>
      <c r="AM195" s="12">
        <f t="shared" si="63"/>
        <v>1</v>
      </c>
    </row>
    <row r="196" spans="1:39" ht="12" customHeight="1" x14ac:dyDescent="0.25">
      <c r="A196" s="5">
        <f t="shared" si="47"/>
        <v>0</v>
      </c>
      <c r="B196" s="5">
        <f t="shared" si="48"/>
        <v>0</v>
      </c>
      <c r="C196" s="14">
        <f t="shared" si="64"/>
        <v>-73</v>
      </c>
      <c r="F196" s="151" t="e">
        <f>VLOOKUP(C196,Blad1!$A:$G,7,0)</f>
        <v>#N/A</v>
      </c>
      <c r="G196" s="67" t="str">
        <f t="shared" si="69"/>
        <v/>
      </c>
      <c r="H196" s="4" t="str">
        <f>IF(G196="I",$K196,IF(G196="II",$K196-SUM(H$8:H195),IF(G196="III",$K196-SUM(H$8:H195),IF(G196="IV",$K196-SUM(H$8:H195),IF(G196="V",1-SUM(H$8:H195)," ")))))</f>
        <v xml:space="preserve"> </v>
      </c>
      <c r="I196" s="68" t="str">
        <f t="shared" si="70"/>
        <v/>
      </c>
      <c r="J196" s="43" t="str">
        <f>IF(I196="A",$K196,IF(I196="B",$K196-SUM(J$8:J195),IF(I196="C",$K196-SUM(J$8:J195),IF(I196="D",$K196-SUM(J$8:J195),IF(I196="E",1-SUM(J$8:J195)," ")))))</f>
        <v xml:space="preserve"> </v>
      </c>
      <c r="K196" s="1">
        <f>IF(C$4=0,0,(SUM(D$8:D196)/C$4))</f>
        <v>0</v>
      </c>
      <c r="L196" s="9" t="str">
        <f t="shared" si="50"/>
        <v xml:space="preserve"> </v>
      </c>
      <c r="M196" s="2" t="str">
        <f>IF(U196=2,K196,IF(W196=2,K196-SUM(M$8:M195),IF(X196=2,K196-SUM(M$8:M195),IF(X195=2,1-SUM(M$8:M195)," "))))</f>
        <v xml:space="preserve"> </v>
      </c>
      <c r="N196" s="1" t="str">
        <f t="shared" si="51"/>
        <v xml:space="preserve"> </v>
      </c>
      <c r="P196" s="3" t="str">
        <f>IF(O196="Plus",$K196,IF(O196="Basis",$K196-SUM(P$8:P195),IF(O196="Breedte",$K196-SUM(P$8:P195),IF(O195="Breedte",1-SUM(P$8:P195)," "))))</f>
        <v xml:space="preserve"> </v>
      </c>
      <c r="Q196" s="57" t="str">
        <f t="shared" si="66"/>
        <v/>
      </c>
      <c r="R196" s="180" t="e">
        <f t="shared" si="67"/>
        <v>#N/A</v>
      </c>
      <c r="S196" s="12">
        <f t="shared" si="52"/>
        <v>-73</v>
      </c>
      <c r="T196" s="18">
        <f t="shared" si="53"/>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4"/>
        <v>1</v>
      </c>
      <c r="Z196" s="12">
        <f t="shared" si="55"/>
        <v>1</v>
      </c>
      <c r="AA196" s="12">
        <f t="shared" si="56"/>
        <v>1</v>
      </c>
      <c r="AB196" s="12">
        <f t="shared" si="57"/>
        <v>1</v>
      </c>
      <c r="AD196" s="12">
        <f t="shared" si="58"/>
        <v>-73</v>
      </c>
      <c r="AE196" s="18">
        <f t="shared" si="59"/>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60"/>
        <v>1</v>
      </c>
      <c r="AK196" s="12">
        <f t="shared" si="61"/>
        <v>1</v>
      </c>
      <c r="AL196" s="12">
        <f t="shared" si="62"/>
        <v>1</v>
      </c>
      <c r="AM196" s="12">
        <f t="shared" si="63"/>
        <v>1</v>
      </c>
    </row>
    <row r="197" spans="1:39" ht="12" customHeight="1" x14ac:dyDescent="0.25">
      <c r="A197" s="5">
        <f t="shared" si="47"/>
        <v>0</v>
      </c>
      <c r="B197" s="5">
        <f t="shared" si="48"/>
        <v>0</v>
      </c>
      <c r="C197" s="14">
        <f t="shared" si="64"/>
        <v>-74</v>
      </c>
      <c r="F197" s="151" t="e">
        <f>VLOOKUP(C197,Blad1!$A:$G,7,0)</f>
        <v>#N/A</v>
      </c>
      <c r="G197" s="67" t="str">
        <f t="shared" si="69"/>
        <v/>
      </c>
      <c r="H197" s="4" t="str">
        <f>IF(G197="I",$K197,IF(G197="II",$K197-SUM(H$8:H196),IF(G197="III",$K197-SUM(H$8:H196),IF(G197="IV",$K197-SUM(H$8:H196),IF(G197="V",1-SUM(H$8:H196)," ")))))</f>
        <v xml:space="preserve"> </v>
      </c>
      <c r="I197" s="68" t="str">
        <f t="shared" si="70"/>
        <v/>
      </c>
      <c r="J197" s="43" t="str">
        <f>IF(I197="A",$K197,IF(I197="B",$K197-SUM(J$8:J196),IF(I197="C",$K197-SUM(J$8:J196),IF(I197="D",$K197-SUM(J$8:J196),IF(I197="E",1-SUM(J$8:J196)," ")))))</f>
        <v xml:space="preserve"> </v>
      </c>
      <c r="K197" s="1">
        <f>IF(C$4=0,0,(SUM(D$8:D197)/C$4))</f>
        <v>0</v>
      </c>
      <c r="L197" s="9" t="str">
        <f t="shared" si="50"/>
        <v xml:space="preserve"> </v>
      </c>
      <c r="M197" s="2" t="str">
        <f>IF(U197=2,K197,IF(W197=2,K197-SUM(M$8:M196),IF(X197=2,K197-SUM(M$8:M196),IF(X196=2,1-SUM(M$8:M196)," "))))</f>
        <v xml:space="preserve"> </v>
      </c>
      <c r="N197" s="1" t="str">
        <f t="shared" si="51"/>
        <v xml:space="preserve"> </v>
      </c>
      <c r="P197" s="3" t="str">
        <f>IF(O197="Plus",$K197,IF(O197="Basis",$K197-SUM(P$8:P196),IF(O197="Breedte",$K197-SUM(P$8:P196),IF(O196="Breedte",1-SUM(P$8:P196)," "))))</f>
        <v xml:space="preserve"> </v>
      </c>
      <c r="Q197" s="57" t="str">
        <f t="shared" si="66"/>
        <v/>
      </c>
      <c r="R197" s="180" t="e">
        <f t="shared" si="67"/>
        <v>#N/A</v>
      </c>
      <c r="S197" s="12">
        <f t="shared" si="52"/>
        <v>-74</v>
      </c>
      <c r="T197" s="18">
        <f t="shared" si="53"/>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4"/>
        <v>1</v>
      </c>
      <c r="Z197" s="12">
        <f t="shared" si="55"/>
        <v>1</v>
      </c>
      <c r="AA197" s="12">
        <f t="shared" si="56"/>
        <v>1</v>
      </c>
      <c r="AB197" s="12">
        <f t="shared" si="57"/>
        <v>1</v>
      </c>
      <c r="AD197" s="12">
        <f t="shared" si="58"/>
        <v>-74</v>
      </c>
      <c r="AE197" s="18">
        <f t="shared" si="59"/>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60"/>
        <v>1</v>
      </c>
      <c r="AK197" s="12">
        <f t="shared" si="61"/>
        <v>1</v>
      </c>
      <c r="AL197" s="12">
        <f t="shared" si="62"/>
        <v>1</v>
      </c>
      <c r="AM197" s="12">
        <f t="shared" si="63"/>
        <v>1</v>
      </c>
    </row>
    <row r="198" spans="1:39" ht="12" customHeight="1" x14ac:dyDescent="0.25">
      <c r="A198" s="5">
        <f t="shared" si="47"/>
        <v>0</v>
      </c>
      <c r="B198" s="5">
        <f t="shared" si="48"/>
        <v>0</v>
      </c>
      <c r="C198" s="14">
        <f t="shared" si="64"/>
        <v>-75</v>
      </c>
      <c r="F198" s="151" t="e">
        <f>VLOOKUP(C198,Blad1!$A:$G,7,0)</f>
        <v>#N/A</v>
      </c>
      <c r="G198" s="67" t="str">
        <f t="shared" si="69"/>
        <v/>
      </c>
      <c r="H198" s="4" t="str">
        <f>IF(G198="I",$K198,IF(G198="II",$K198-SUM(H$8:H197),IF(G198="III",$K198-SUM(H$8:H197),IF(G198="IV",$K198-SUM(H$8:H197),IF(G198="V",1-SUM(H$8:H197)," ")))))</f>
        <v xml:space="preserve"> </v>
      </c>
      <c r="I198" s="68" t="str">
        <f t="shared" si="70"/>
        <v/>
      </c>
      <c r="J198" s="43" t="str">
        <f>IF(I198="A",$K198,IF(I198="B",$K198-SUM(J$8:J197),IF(I198="C",$K198-SUM(J$8:J197),IF(I198="D",$K198-SUM(J$8:J197),IF(I198="E",1-SUM(J$8:J197)," ")))))</f>
        <v xml:space="preserve"> </v>
      </c>
      <c r="K198" s="1">
        <f>IF(C$4=0,0,(SUM(D$8:D198)/C$4))</f>
        <v>0</v>
      </c>
      <c r="L198" s="9" t="str">
        <f t="shared" si="50"/>
        <v xml:space="preserve"> </v>
      </c>
      <c r="M198" s="2" t="str">
        <f>IF(U198=2,K198,IF(W198=2,K198-SUM(M$8:M197),IF(X198=2,K198-SUM(M$8:M197),IF(X197=2,1-SUM(M$8:M197)," "))))</f>
        <v xml:space="preserve"> </v>
      </c>
      <c r="N198" s="1" t="str">
        <f t="shared" si="51"/>
        <v xml:space="preserve"> </v>
      </c>
      <c r="P198" s="3" t="str">
        <f>IF(O198="Plus",$K198,IF(O198="Basis",$K198-SUM(P$8:P197),IF(O198="Breedte",$K198-SUM(P$8:P197),IF(O197="Breedte",1-SUM(P$8:P197)," "))))</f>
        <v xml:space="preserve"> </v>
      </c>
      <c r="Q198" s="57" t="str">
        <f t="shared" si="66"/>
        <v/>
      </c>
      <c r="R198" s="180" t="e">
        <f t="shared" si="67"/>
        <v>#N/A</v>
      </c>
      <c r="S198" s="12">
        <f t="shared" si="52"/>
        <v>-75</v>
      </c>
      <c r="T198" s="18">
        <f t="shared" si="53"/>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4"/>
        <v>1</v>
      </c>
      <c r="Z198" s="12">
        <f t="shared" si="55"/>
        <v>1</v>
      </c>
      <c r="AA198" s="12">
        <f t="shared" si="56"/>
        <v>1</v>
      </c>
      <c r="AB198" s="12">
        <f t="shared" si="57"/>
        <v>1</v>
      </c>
      <c r="AD198" s="12">
        <f t="shared" si="58"/>
        <v>-75</v>
      </c>
      <c r="AE198" s="18">
        <f t="shared" si="59"/>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60"/>
        <v>1</v>
      </c>
      <c r="AK198" s="12">
        <f t="shared" si="61"/>
        <v>1</v>
      </c>
      <c r="AL198" s="12">
        <f t="shared" si="62"/>
        <v>1</v>
      </c>
      <c r="AM198" s="12">
        <f t="shared" si="63"/>
        <v>1</v>
      </c>
    </row>
    <row r="199" spans="1:39" ht="12" customHeight="1" x14ac:dyDescent="0.25">
      <c r="A199" s="5">
        <f t="shared" si="47"/>
        <v>0</v>
      </c>
      <c r="B199" s="5">
        <f t="shared" si="48"/>
        <v>0</v>
      </c>
      <c r="C199" s="14">
        <f t="shared" si="64"/>
        <v>-76</v>
      </c>
      <c r="F199" s="151" t="e">
        <f>VLOOKUP(C199,Blad1!$A:$G,7,0)</f>
        <v>#N/A</v>
      </c>
      <c r="G199" s="67" t="str">
        <f t="shared" si="69"/>
        <v/>
      </c>
      <c r="H199" s="4" t="str">
        <f>IF(G199="I",$K199,IF(G199="II",$K199-SUM(H$8:H198),IF(G199="III",$K199-SUM(H$8:H198),IF(G199="IV",$K199-SUM(H$8:H198),IF(G199="V",1-SUM(H$8:H198)," ")))))</f>
        <v xml:space="preserve"> </v>
      </c>
      <c r="I199" s="68" t="str">
        <f t="shared" si="70"/>
        <v/>
      </c>
      <c r="J199" s="43" t="str">
        <f>IF(I199="A",$K199,IF(I199="B",$K199-SUM(J$8:J198),IF(I199="C",$K199-SUM(J$8:J198),IF(I199="D",$K199-SUM(J$8:J198),IF(I199="E",1-SUM(J$8:J198)," ")))))</f>
        <v xml:space="preserve"> </v>
      </c>
      <c r="K199" s="1">
        <f>IF(C$4=0,0,(SUM(D$8:D199)/C$4))</f>
        <v>0</v>
      </c>
      <c r="L199" s="9" t="str">
        <f t="shared" si="50"/>
        <v xml:space="preserve"> </v>
      </c>
      <c r="M199" s="2" t="str">
        <f>IF(U199=2,K199,IF(W199=2,K199-SUM(M$8:M198),IF(X199=2,K199-SUM(M$8:M198),IF(X198=2,1-SUM(M$8:M198)," "))))</f>
        <v xml:space="preserve"> </v>
      </c>
      <c r="N199" s="1" t="str">
        <f t="shared" si="51"/>
        <v xml:space="preserve"> </v>
      </c>
      <c r="P199" s="3" t="str">
        <f>IF(O199="Plus",$K199,IF(O199="Basis",$K199-SUM(P$8:P198),IF(O199="Breedte",$K199-SUM(P$8:P198),IF(O198="Breedte",1-SUM(P$8:P198)," "))))</f>
        <v xml:space="preserve"> </v>
      </c>
      <c r="Q199" s="57" t="str">
        <f t="shared" si="66"/>
        <v/>
      </c>
      <c r="R199" s="180" t="e">
        <f t="shared" si="67"/>
        <v>#N/A</v>
      </c>
      <c r="S199" s="12">
        <f t="shared" si="52"/>
        <v>-76</v>
      </c>
      <c r="T199" s="18">
        <f t="shared" si="53"/>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4"/>
        <v>1</v>
      </c>
      <c r="Z199" s="12">
        <f t="shared" si="55"/>
        <v>1</v>
      </c>
      <c r="AA199" s="12">
        <f t="shared" si="56"/>
        <v>1</v>
      </c>
      <c r="AB199" s="12">
        <f t="shared" si="57"/>
        <v>1</v>
      </c>
      <c r="AD199" s="12">
        <f t="shared" si="58"/>
        <v>-76</v>
      </c>
      <c r="AE199" s="18">
        <f t="shared" si="59"/>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60"/>
        <v>1</v>
      </c>
      <c r="AK199" s="12">
        <f t="shared" si="61"/>
        <v>1</v>
      </c>
      <c r="AL199" s="12">
        <f t="shared" si="62"/>
        <v>1</v>
      </c>
      <c r="AM199" s="12">
        <f t="shared" si="63"/>
        <v>1</v>
      </c>
    </row>
    <row r="200" spans="1:39" ht="12" customHeight="1" x14ac:dyDescent="0.15">
      <c r="A200" s="5">
        <f t="shared" ref="A200:A250" si="71">IF(I200="A",25,IF(I200="B",25,IF(I200="C",25,IF(I200="D",15,IF(I200="E",10,0)))))</f>
        <v>0</v>
      </c>
      <c r="B200" s="5">
        <f t="shared" ref="B200:B250" si="72">IF(G200="I",20,IF(G200="II",20,IF(G200="III",20,IF(G200="IV",20,IF(G200="V",20,0)))))</f>
        <v>0</v>
      </c>
      <c r="C200" s="14">
        <f t="shared" si="64"/>
        <v>-77</v>
      </c>
      <c r="F200" s="151" t="e">
        <f>VLOOKUP(C200,Blad1!$A:$G,7,0)</f>
        <v>#N/A</v>
      </c>
      <c r="G200" s="67" t="str">
        <f t="shared" si="69"/>
        <v/>
      </c>
      <c r="H200" s="4" t="str">
        <f>IF(G200="I",$K200,IF(G200="II",$K200-SUM(H$8:H199),IF(G200="III",$K200-SUM(H$8:H199),IF(G200="IV",$K200-SUM(H$8:H199),IF(G200="V",1-SUM(H$8:H199)," ")))))</f>
        <v xml:space="preserve"> </v>
      </c>
      <c r="I200" s="68" t="str">
        <f t="shared" si="70"/>
        <v/>
      </c>
      <c r="J200" s="43" t="str">
        <f>IF(I200="A",$K200,IF(I200="B",$K200-SUM(J$8:J199),IF(I200="C",$K200-SUM(J$8:J199),IF(I200="D",$K200-SUM(J$8:J199),IF(I200="E",1-SUM(J$8:J199)," ")))))</f>
        <v xml:space="preserve"> </v>
      </c>
      <c r="K200" s="1">
        <f>IF(C$4=0,0,(SUM(D$8:D200)/C$4))</f>
        <v>0</v>
      </c>
      <c r="L200" s="9" t="str">
        <f t="shared" ref="L200:L242" si="73">IF(U200=2,"Plus",IF(W200=2,"Basis",IF(X200=2,"Breedte"," ")))</f>
        <v xml:space="preserve"> </v>
      </c>
      <c r="M200" s="2" t="str">
        <f>IF(U200=2,K200,IF(W200=2,K200-SUM(M$8:M199),IF(X200=2,K200-SUM(M$8:M199),IF(X199=2,1-SUM(M$8:M199)," "))))</f>
        <v xml:space="preserve"> </v>
      </c>
      <c r="N200" s="1" t="str">
        <f t="shared" ref="N200:N208" si="74">IF(OR(O200="Plus",O200="Basis",O200="Breedte"),K200," ")</f>
        <v xml:space="preserve"> </v>
      </c>
      <c r="P200" s="3" t="str">
        <f>IF(O200="Plus",$K200,IF(O200="Basis",$K200-SUM(P$8:P199),IF(O200="Breedte",$K200-SUM(P$8:P199),IF(O199="Breedte",1-SUM(P$8:P199)," "))))</f>
        <v xml:space="preserve"> </v>
      </c>
      <c r="Q200" s="57" t="str">
        <f t="shared" si="66"/>
        <v/>
      </c>
      <c r="R200" s="57"/>
      <c r="S200" s="12">
        <f t="shared" ref="S200:S208" si="75">C200</f>
        <v>-77</v>
      </c>
      <c r="T200" s="18">
        <f t="shared" ref="T200:T208" si="76">K200</f>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ref="Y200:Y208" si="77">IF(D200=0,1,ABS(K200-0.2))</f>
        <v>1</v>
      </c>
      <c r="Z200" s="12">
        <f t="shared" ref="Z200:Z208" si="78">IF(D200=0,1,ABS(K200-0.5))</f>
        <v>1</v>
      </c>
      <c r="AA200" s="12">
        <f t="shared" ref="AA200:AA208" si="79">IF(D200=0,1,ABS(K200-0.8))</f>
        <v>1</v>
      </c>
      <c r="AB200" s="12">
        <f t="shared" ref="AB200:AB208" si="80">IF(D200=0,1,ABS(K200-1))</f>
        <v>1</v>
      </c>
      <c r="AD200" s="12">
        <f t="shared" ref="AD200:AD208" si="81">S200</f>
        <v>-77</v>
      </c>
      <c r="AE200" s="18">
        <f t="shared" ref="AE200:AE215" si="82">K200</f>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ref="AJ200:AJ237" si="83">IF(AE200=0,1,ABS(AH200-0.25))</f>
        <v>1</v>
      </c>
      <c r="AK200" s="12">
        <f t="shared" ref="AK200:AK208" si="84">IF(T200=0,1,ABS(W200-0.5))</f>
        <v>1</v>
      </c>
      <c r="AL200" s="12">
        <f t="shared" ref="AL200:AL208" si="85">IF(T200=0,1,ABS(W200-0.75))</f>
        <v>1</v>
      </c>
      <c r="AM200" s="12">
        <f t="shared" ref="AM200:AM208" si="86">IF(T200=0,1,ABS(W200-0.9))</f>
        <v>1</v>
      </c>
    </row>
    <row r="201" spans="1:39" ht="12" customHeight="1" x14ac:dyDescent="0.15">
      <c r="A201" s="5">
        <f t="shared" si="71"/>
        <v>0</v>
      </c>
      <c r="B201" s="5">
        <f t="shared" si="72"/>
        <v>0</v>
      </c>
      <c r="C201" s="14">
        <f t="shared" ref="C201:C237" si="87">C200-1</f>
        <v>-78</v>
      </c>
      <c r="G201" s="67" t="str">
        <f t="shared" si="69"/>
        <v/>
      </c>
      <c r="H201" s="4" t="str">
        <f>IF(G201="I",$K201,IF(G201="II",$K201-SUM(H$8:H200),IF(G201="III",$K201-SUM(H$8:H200),IF(G201="IV",$K201-SUM(H$8:H200),IF(G201="V",1-SUM(H$8:H200)," ")))))</f>
        <v xml:space="preserve"> </v>
      </c>
      <c r="I201" s="68" t="str">
        <f t="shared" si="70"/>
        <v/>
      </c>
      <c r="J201" s="43" t="str">
        <f>IF(I201="A",$K201,IF(I201="B",$K201-SUM(J$8:J200),IF(I201="C",$K201-SUM(J$8:J200),IF(I201="D",$K201-SUM(J$8:J200),IF(I201="E",1-SUM(J$8:J200)," ")))))</f>
        <v xml:space="preserve"> </v>
      </c>
      <c r="K201" s="1">
        <f>IF(C$4=0,0,(SUM(D$8:D201)/C$4))</f>
        <v>0</v>
      </c>
      <c r="L201" s="9" t="str">
        <f t="shared" si="73"/>
        <v xml:space="preserve"> </v>
      </c>
      <c r="M201" s="2" t="str">
        <f>IF(U201=2,K201,IF(W201=2,K201-SUM(M$8:M200),IF(X201=2,K201-SUM(M$8:M200),IF(X200=2,1-SUM(M$8:M200)," "))))</f>
        <v xml:space="preserve"> </v>
      </c>
      <c r="N201" s="1" t="str">
        <f t="shared" si="74"/>
        <v xml:space="preserve"> </v>
      </c>
      <c r="P201" s="3" t="str">
        <f>IF(O201="Plus",$K201,IF(O201="Basis",$K201-SUM(P$8:P200),IF(O201="Breedte",$K201-SUM(P$8:P200),IF(O200="Breedte",1-SUM(P$8:P200)," "))))</f>
        <v xml:space="preserve"> </v>
      </c>
      <c r="Q201" s="57" t="str">
        <f t="shared" ref="Q201:Q264" si="88">IF(L200="plus",IF(E201=0,"",CONCATENATE(E201,", ")),IF(L200="basis",IF(E201=0,"",CONCATENATE(E201,", ")),CONCATENATE(Q200,IF(E201=0,"",CONCATENATE(E201,", ")))))</f>
        <v/>
      </c>
      <c r="R201" s="57"/>
      <c r="S201" s="12">
        <f t="shared" si="75"/>
        <v>-78</v>
      </c>
      <c r="T201" s="18">
        <f t="shared" si="76"/>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si="77"/>
        <v>1</v>
      </c>
      <c r="Z201" s="12">
        <f t="shared" si="78"/>
        <v>1</v>
      </c>
      <c r="AA201" s="12">
        <f t="shared" si="79"/>
        <v>1</v>
      </c>
      <c r="AB201" s="12">
        <f t="shared" si="80"/>
        <v>1</v>
      </c>
      <c r="AD201" s="12">
        <f t="shared" si="81"/>
        <v>-78</v>
      </c>
      <c r="AE201" s="18">
        <f t="shared" si="82"/>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si="83"/>
        <v>1</v>
      </c>
      <c r="AK201" s="12">
        <f t="shared" si="84"/>
        <v>1</v>
      </c>
      <c r="AL201" s="12">
        <f t="shared" si="85"/>
        <v>1</v>
      </c>
      <c r="AM201" s="12">
        <f t="shared" si="86"/>
        <v>1</v>
      </c>
    </row>
    <row r="202" spans="1:39" ht="12" customHeight="1" x14ac:dyDescent="0.15">
      <c r="A202" s="5">
        <f t="shared" si="71"/>
        <v>0</v>
      </c>
      <c r="B202" s="5">
        <f t="shared" si="72"/>
        <v>0</v>
      </c>
      <c r="C202" s="14">
        <f t="shared" si="87"/>
        <v>-79</v>
      </c>
      <c r="H202" s="4" t="str">
        <f>IF(G202="I",$K202,IF(G202="II",$K202-SUM(H$8:H201),IF(G202="III",$K202-SUM(H$8:H201),IF(G202="IV",$K202-SUM(H$8:H201),IF(G202="V",1-SUM(H$8:H201)," ")))))</f>
        <v xml:space="preserve"> </v>
      </c>
      <c r="I202" s="54"/>
      <c r="J202" s="43" t="str">
        <f>IF(I202="A",$K202,IF(I202="B",$K202-SUM(J$8:J201),IF(I202="C",$K202-SUM(J$8:J201),IF(I202="D",$K202-SUM(J$8:J201),IF(I202="E",1-SUM(J$8:J201)," ")))))</f>
        <v xml:space="preserve"> </v>
      </c>
      <c r="K202" s="1">
        <f>IF(C$4=0,0,(SUM(D$8:D202)/C$4))</f>
        <v>0</v>
      </c>
      <c r="L202" s="9" t="str">
        <f t="shared" si="73"/>
        <v xml:space="preserve"> </v>
      </c>
      <c r="M202" s="2" t="str">
        <f>IF(U202=2,K202,IF(W202=2,K202-SUM(M$8:M201),IF(X202=2,K202-SUM(M$8:M201),IF(X201=2,1-SUM(M$8:M201)," "))))</f>
        <v xml:space="preserve"> </v>
      </c>
      <c r="N202" s="1" t="str">
        <f t="shared" si="74"/>
        <v xml:space="preserve"> </v>
      </c>
      <c r="P202" s="3" t="str">
        <f>IF(O202="Plus",$K202,IF(O202="Basis",$K202-SUM(P$8:P201),IF(O202="Breedte",$K202-SUM(P$8:P201),IF(O201="Breedte",1-SUM(P$8:P201)," "))))</f>
        <v xml:space="preserve"> </v>
      </c>
      <c r="Q202" s="57" t="str">
        <f t="shared" si="88"/>
        <v/>
      </c>
      <c r="R202" s="57"/>
      <c r="S202" s="12">
        <f t="shared" si="75"/>
        <v>-79</v>
      </c>
      <c r="T202" s="18">
        <f t="shared" si="76"/>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7"/>
        <v>1</v>
      </c>
      <c r="Z202" s="12">
        <f t="shared" si="78"/>
        <v>1</v>
      </c>
      <c r="AA202" s="12">
        <f t="shared" si="79"/>
        <v>1</v>
      </c>
      <c r="AB202" s="12">
        <f t="shared" si="80"/>
        <v>1</v>
      </c>
      <c r="AD202" s="12">
        <f t="shared" si="81"/>
        <v>-79</v>
      </c>
      <c r="AE202" s="18">
        <f t="shared" si="82"/>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3"/>
        <v>1</v>
      </c>
      <c r="AK202" s="12">
        <f t="shared" si="84"/>
        <v>1</v>
      </c>
      <c r="AL202" s="12">
        <f t="shared" si="85"/>
        <v>1</v>
      </c>
      <c r="AM202" s="12">
        <f t="shared" si="86"/>
        <v>1</v>
      </c>
    </row>
    <row r="203" spans="1:39" ht="12" customHeight="1" x14ac:dyDescent="0.15">
      <c r="A203" s="5">
        <f t="shared" si="71"/>
        <v>0</v>
      </c>
      <c r="B203" s="5">
        <f t="shared" si="72"/>
        <v>0</v>
      </c>
      <c r="C203" s="14">
        <f t="shared" si="87"/>
        <v>-80</v>
      </c>
      <c r="H203" s="4" t="str">
        <f>IF(G203="I",$K203,IF(G203="II",$K203-SUM(H$8:H202),IF(G203="III",$K203-SUM(H$8:H202),IF(G203="IV",$K203-SUM(H$8:H202),IF(G203="V",1-SUM(H$8:H202)," ")))))</f>
        <v xml:space="preserve"> </v>
      </c>
      <c r="I203" s="54"/>
      <c r="J203" s="43" t="str">
        <f>IF(I203="A",$K203,IF(I203="B",$K203-SUM(J$8:J202),IF(I203="C",$K203-SUM(J$8:J202),IF(I203="D",$K203-SUM(J$8:J202),IF(I203="E",1-SUM(J$8:J202)," ")))))</f>
        <v xml:space="preserve"> </v>
      </c>
      <c r="K203" s="1">
        <f>IF(C$4=0,0,(SUM(D$8:D203)/C$4))</f>
        <v>0</v>
      </c>
      <c r="L203" s="9" t="str">
        <f t="shared" si="73"/>
        <v xml:space="preserve"> </v>
      </c>
      <c r="M203" s="2" t="str">
        <f>IF(U203=2,K203,IF(W203=2,K203-SUM(M$8:M202),IF(X203=2,K203-SUM(M$8:M202),IF(X202=2,1-SUM(M$8:M202)," "))))</f>
        <v xml:space="preserve"> </v>
      </c>
      <c r="N203" s="1" t="str">
        <f t="shared" si="74"/>
        <v xml:space="preserve"> </v>
      </c>
      <c r="P203" s="3" t="str">
        <f>IF(O203="Plus",$K203,IF(O203="Basis",$K203-SUM(P$8:P202),IF(O203="Breedte",$K203-SUM(P$8:P202),IF(O202="Breedte",1-SUM(P$8:P202)," "))))</f>
        <v xml:space="preserve"> </v>
      </c>
      <c r="Q203" s="57" t="str">
        <f t="shared" si="88"/>
        <v/>
      </c>
      <c r="R203" s="57"/>
      <c r="S203" s="12">
        <f t="shared" si="75"/>
        <v>-80</v>
      </c>
      <c r="T203" s="18">
        <f t="shared" si="76"/>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7"/>
        <v>1</v>
      </c>
      <c r="Z203" s="12">
        <f t="shared" si="78"/>
        <v>1</v>
      </c>
      <c r="AA203" s="12">
        <f t="shared" si="79"/>
        <v>1</v>
      </c>
      <c r="AB203" s="12">
        <f t="shared" si="80"/>
        <v>1</v>
      </c>
      <c r="AD203" s="12">
        <f t="shared" si="81"/>
        <v>-80</v>
      </c>
      <c r="AE203" s="18">
        <f t="shared" si="82"/>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3"/>
        <v>1</v>
      </c>
      <c r="AK203" s="12">
        <f t="shared" si="84"/>
        <v>1</v>
      </c>
      <c r="AL203" s="12">
        <f t="shared" si="85"/>
        <v>1</v>
      </c>
      <c r="AM203" s="12">
        <f t="shared" si="86"/>
        <v>1</v>
      </c>
    </row>
    <row r="204" spans="1:39" ht="12" customHeight="1" x14ac:dyDescent="0.15">
      <c r="A204" s="5">
        <f t="shared" si="71"/>
        <v>0</v>
      </c>
      <c r="B204" s="5">
        <f t="shared" si="72"/>
        <v>0</v>
      </c>
      <c r="C204" s="14">
        <f t="shared" si="87"/>
        <v>-81</v>
      </c>
      <c r="H204" s="4" t="str">
        <f>IF(G204="I",$K204,IF(G204="II",$K204-SUM(H$8:H203),IF(G204="III",$K204-SUM(H$8:H203),IF(G204="IV",$K204-SUM(H$8:H203),IF(G204="V",1-SUM(H$8:H203)," ")))))</f>
        <v xml:space="preserve"> </v>
      </c>
      <c r="I204" s="54"/>
      <c r="J204" s="43" t="str">
        <f>IF(I204="A",$K204,IF(I204="B",$K204-SUM(J$8:J203),IF(I204="C",$K204-SUM(J$8:J203),IF(I204="D",$K204-SUM(J$8:J203),IF(I204="E",1-SUM(J$8:J203)," ")))))</f>
        <v xml:space="preserve"> </v>
      </c>
      <c r="K204" s="1">
        <f>IF(C$4=0,0,(SUM(D$8:D204)/C$4))</f>
        <v>0</v>
      </c>
      <c r="L204" s="9" t="str">
        <f t="shared" si="73"/>
        <v xml:space="preserve"> </v>
      </c>
      <c r="M204" s="2" t="str">
        <f>IF(U204=2,K204,IF(W204=2,K204-SUM(M$8:M203),IF(X204=2,K204-SUM(M$8:M203),IF(X203=2,1-SUM(M$8:M203)," "))))</f>
        <v xml:space="preserve"> </v>
      </c>
      <c r="N204" s="1" t="str">
        <f t="shared" si="74"/>
        <v xml:space="preserve"> </v>
      </c>
      <c r="P204" s="3" t="str">
        <f>IF(O204="Plus",$K204,IF(O204="Basis",$K204-SUM(P$8:P203),IF(O204="Breedte",$K204-SUM(P$8:P203),IF(O203="Breedte",1-SUM(P$8:P203)," "))))</f>
        <v xml:space="preserve"> </v>
      </c>
      <c r="Q204" s="57" t="str">
        <f t="shared" si="88"/>
        <v/>
      </c>
      <c r="R204" s="57"/>
      <c r="S204" s="12">
        <f t="shared" si="75"/>
        <v>-81</v>
      </c>
      <c r="T204" s="18">
        <f t="shared" si="76"/>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7"/>
        <v>1</v>
      </c>
      <c r="Z204" s="12">
        <f t="shared" si="78"/>
        <v>1</v>
      </c>
      <c r="AA204" s="12">
        <f t="shared" si="79"/>
        <v>1</v>
      </c>
      <c r="AB204" s="12">
        <f t="shared" si="80"/>
        <v>1</v>
      </c>
      <c r="AD204" s="12">
        <f t="shared" si="81"/>
        <v>-81</v>
      </c>
      <c r="AE204" s="18">
        <f t="shared" si="82"/>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3"/>
        <v>1</v>
      </c>
      <c r="AK204" s="12">
        <f t="shared" si="84"/>
        <v>1</v>
      </c>
      <c r="AL204" s="12">
        <f t="shared" si="85"/>
        <v>1</v>
      </c>
      <c r="AM204" s="12">
        <f t="shared" si="86"/>
        <v>1</v>
      </c>
    </row>
    <row r="205" spans="1:39" ht="12" customHeight="1" x14ac:dyDescent="0.15">
      <c r="A205" s="5">
        <f t="shared" si="71"/>
        <v>0</v>
      </c>
      <c r="B205" s="5">
        <f t="shared" si="72"/>
        <v>0</v>
      </c>
      <c r="C205" s="14">
        <f t="shared" si="87"/>
        <v>-82</v>
      </c>
      <c r="H205" s="4" t="str">
        <f>IF(G205="I",$K205,IF(G205="II",$K205-SUM(H$8:H204),IF(G205="III",$K205-SUM(H$8:H204),IF(G205="IV",$K205-SUM(H$8:H204),IF(G205="V",1-SUM(H$8:H204)," ")))))</f>
        <v xml:space="preserve"> </v>
      </c>
      <c r="I205" s="54"/>
      <c r="J205" s="43" t="str">
        <f>IF(I205="A",$K205,IF(I205="B",$K205-SUM(J$8:J204),IF(I205="C",$K205-SUM(J$8:J204),IF(I205="D",$K205-SUM(J$8:J204),IF(I205="E",1-SUM(J$8:J204)," ")))))</f>
        <v xml:space="preserve"> </v>
      </c>
      <c r="K205" s="1">
        <f>IF(C$4=0,0,(SUM(D$8:D205)/C$4))</f>
        <v>0</v>
      </c>
      <c r="L205" s="9" t="str">
        <f t="shared" si="73"/>
        <v xml:space="preserve"> </v>
      </c>
      <c r="M205" s="2" t="str">
        <f>IF(U205=2,K205,IF(W205=2,K205-SUM(M$8:M204),IF(X205=2,K205-SUM(M$8:M204),IF(X204=2,1-SUM(M$8:M204)," "))))</f>
        <v xml:space="preserve"> </v>
      </c>
      <c r="N205" s="1" t="str">
        <f t="shared" si="74"/>
        <v xml:space="preserve"> </v>
      </c>
      <c r="P205" s="3" t="str">
        <f>IF(O205="Plus",$K205,IF(O205="Basis",$K205-SUM(P$8:P204),IF(O205="Breedte",$K205-SUM(P$8:P204),IF(O204="Breedte",1-SUM(P$8:P204)," "))))</f>
        <v xml:space="preserve"> </v>
      </c>
      <c r="Q205" s="57" t="str">
        <f t="shared" si="88"/>
        <v/>
      </c>
      <c r="R205" s="57"/>
      <c r="S205" s="12">
        <f t="shared" si="75"/>
        <v>-82</v>
      </c>
      <c r="T205" s="18">
        <f t="shared" si="76"/>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7"/>
        <v>1</v>
      </c>
      <c r="Z205" s="12">
        <f t="shared" si="78"/>
        <v>1</v>
      </c>
      <c r="AA205" s="12">
        <f t="shared" si="79"/>
        <v>1</v>
      </c>
      <c r="AB205" s="12">
        <f t="shared" si="80"/>
        <v>1</v>
      </c>
      <c r="AD205" s="12">
        <f t="shared" si="81"/>
        <v>-82</v>
      </c>
      <c r="AE205" s="18">
        <f t="shared" si="82"/>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3"/>
        <v>1</v>
      </c>
      <c r="AK205" s="12">
        <f t="shared" si="84"/>
        <v>1</v>
      </c>
      <c r="AL205" s="12">
        <f t="shared" si="85"/>
        <v>1</v>
      </c>
      <c r="AM205" s="12">
        <f t="shared" si="86"/>
        <v>1</v>
      </c>
    </row>
    <row r="206" spans="1:39" ht="12" customHeight="1" x14ac:dyDescent="0.15">
      <c r="A206" s="5">
        <f t="shared" si="71"/>
        <v>0</v>
      </c>
      <c r="B206" s="5">
        <f t="shared" si="72"/>
        <v>0</v>
      </c>
      <c r="C206" s="14">
        <f t="shared" si="87"/>
        <v>-83</v>
      </c>
      <c r="H206" s="4" t="str">
        <f>IF(G206="I",$K206,IF(G206="II",$K206-SUM(H$8:H205),IF(G206="III",$K206-SUM(H$8:H205),IF(G206="IV",$K206-SUM(H$8:H205),IF(G206="V",1-SUM(H$8:H205)," ")))))</f>
        <v xml:space="preserve"> </v>
      </c>
      <c r="I206" s="54"/>
      <c r="J206" s="43" t="str">
        <f>IF(I206="A",$K206,IF(I206="B",$K206-SUM(J$8:J205),IF(I206="C",$K206-SUM(J$8:J205),IF(I206="D",$K206-SUM(J$8:J205),IF(I206="E",1-SUM(J$8:J205)," ")))))</f>
        <v xml:space="preserve"> </v>
      </c>
      <c r="K206" s="1">
        <f>IF(C$4=0,0,(SUM(D$8:D206)/C$4))</f>
        <v>0</v>
      </c>
      <c r="L206" s="9" t="str">
        <f t="shared" si="73"/>
        <v xml:space="preserve"> </v>
      </c>
      <c r="M206" s="2" t="str">
        <f>IF(U206=2,K206,IF(W206=2,K206-SUM(M$8:M205),IF(X206=2,K206-SUM(M$8:M205),IF(X205=2,1-SUM(M$8:M205)," "))))</f>
        <v xml:space="preserve"> </v>
      </c>
      <c r="N206" s="1" t="str">
        <f t="shared" si="74"/>
        <v xml:space="preserve"> </v>
      </c>
      <c r="P206" s="3" t="str">
        <f>IF(O206="Plus",$K206,IF(O206="Basis",$K206-SUM(P$8:P205),IF(O206="Breedte",$K206-SUM(P$8:P205),IF(O205="Breedte",1-SUM(P$8:P205)," "))))</f>
        <v xml:space="preserve"> </v>
      </c>
      <c r="Q206" s="57" t="str">
        <f t="shared" si="88"/>
        <v/>
      </c>
      <c r="R206" s="57"/>
      <c r="S206" s="12">
        <f t="shared" si="75"/>
        <v>-83</v>
      </c>
      <c r="T206" s="18">
        <f t="shared" si="76"/>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7"/>
        <v>1</v>
      </c>
      <c r="Z206" s="12">
        <f t="shared" si="78"/>
        <v>1</v>
      </c>
      <c r="AA206" s="12">
        <f t="shared" si="79"/>
        <v>1</v>
      </c>
      <c r="AB206" s="12">
        <f t="shared" si="80"/>
        <v>1</v>
      </c>
      <c r="AD206" s="12">
        <f t="shared" si="81"/>
        <v>-83</v>
      </c>
      <c r="AE206" s="18">
        <f t="shared" si="82"/>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3"/>
        <v>1</v>
      </c>
      <c r="AK206" s="12">
        <f t="shared" si="84"/>
        <v>1</v>
      </c>
      <c r="AL206" s="12">
        <f t="shared" si="85"/>
        <v>1</v>
      </c>
      <c r="AM206" s="12">
        <f t="shared" si="86"/>
        <v>1</v>
      </c>
    </row>
    <row r="207" spans="1:39" ht="12" customHeight="1" x14ac:dyDescent="0.15">
      <c r="A207" s="5">
        <f t="shared" si="71"/>
        <v>0</v>
      </c>
      <c r="B207" s="5">
        <f t="shared" si="72"/>
        <v>0</v>
      </c>
      <c r="C207" s="14">
        <f t="shared" si="87"/>
        <v>-84</v>
      </c>
      <c r="H207" s="4" t="str">
        <f>IF(G207="I",$K207,IF(G207="II",$K207-SUM(H$8:H206),IF(G207="III",$K207-SUM(H$8:H206),IF(G207="IV",$K207-SUM(H$8:H206),IF(G207="V",1-SUM(H$8:H206)," ")))))</f>
        <v xml:space="preserve"> </v>
      </c>
      <c r="I207" s="54"/>
      <c r="J207" s="43" t="str">
        <f>IF(I207="A",$K207,IF(I207="B",$K207-SUM(J$8:J206),IF(I207="C",$K207-SUM(J$8:J206),IF(I207="D",$K207-SUM(J$8:J206),IF(I207="E",1-SUM(J$8:J206)," ")))))</f>
        <v xml:space="preserve"> </v>
      </c>
      <c r="K207" s="1">
        <f>IF(C$4=0,0,(SUM(D$8:D207)/C$4))</f>
        <v>0</v>
      </c>
      <c r="L207" s="9" t="str">
        <f t="shared" si="73"/>
        <v xml:space="preserve"> </v>
      </c>
      <c r="M207" s="2" t="str">
        <f>IF(U207=2,K207,IF(W207=2,K207-SUM(M$8:M206),IF(X207=2,K207-SUM(M$8:M206),IF(X206=2,1-SUM(M$8:M206)," "))))</f>
        <v xml:space="preserve"> </v>
      </c>
      <c r="N207" s="1" t="str">
        <f t="shared" si="74"/>
        <v xml:space="preserve"> </v>
      </c>
      <c r="P207" s="3" t="str">
        <f>IF(O207="Plus",$K207,IF(O207="Basis",$K207-SUM(P$8:P206),IF(O207="Breedte",$K207-SUM(P$8:P206),IF(O206="Breedte",1-SUM(P$8:P206)," "))))</f>
        <v xml:space="preserve"> </v>
      </c>
      <c r="Q207" s="57" t="str">
        <f t="shared" si="88"/>
        <v/>
      </c>
      <c r="R207" s="57"/>
      <c r="S207" s="12">
        <f t="shared" si="75"/>
        <v>-84</v>
      </c>
      <c r="T207" s="18">
        <f t="shared" si="76"/>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7"/>
        <v>1</v>
      </c>
      <c r="Z207" s="12">
        <f t="shared" si="78"/>
        <v>1</v>
      </c>
      <c r="AA207" s="12">
        <f t="shared" si="79"/>
        <v>1</v>
      </c>
      <c r="AB207" s="12">
        <f t="shared" si="80"/>
        <v>1</v>
      </c>
      <c r="AD207" s="12">
        <f t="shared" si="81"/>
        <v>-84</v>
      </c>
      <c r="AE207" s="18">
        <f t="shared" si="82"/>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3"/>
        <v>1</v>
      </c>
      <c r="AK207" s="12">
        <f t="shared" si="84"/>
        <v>1</v>
      </c>
      <c r="AL207" s="12">
        <f t="shared" si="85"/>
        <v>1</v>
      </c>
      <c r="AM207" s="12">
        <f t="shared" si="86"/>
        <v>1</v>
      </c>
    </row>
    <row r="208" spans="1:39" ht="12" customHeight="1" x14ac:dyDescent="0.15">
      <c r="A208" s="5">
        <f t="shared" si="71"/>
        <v>0</v>
      </c>
      <c r="B208" s="5">
        <f t="shared" si="72"/>
        <v>0</v>
      </c>
      <c r="C208" s="14">
        <f t="shared" si="87"/>
        <v>-85</v>
      </c>
      <c r="H208" s="4" t="str">
        <f>IF(G208="I",$K208,IF(G208="II",$K208-SUM(H$8:H207),IF(G208="III",$K208-SUM(H$8:H207),IF(G208="IV",$K208-SUM(H$8:H207),IF(G208="V",1-SUM(H$8:H207)," ")))))</f>
        <v xml:space="preserve"> </v>
      </c>
      <c r="I208" s="54"/>
      <c r="J208" s="43" t="str">
        <f>IF(I208="A",$K208,IF(I208="B",$K208-SUM(J$8:J207),IF(I208="C",$K208-SUM(J$8:J207),IF(I208="D",$K208-SUM(J$8:J207),IF(I208="E",1-SUM(J$8:J207)," ")))))</f>
        <v xml:space="preserve"> </v>
      </c>
      <c r="K208" s="1">
        <f>IF(C$4=0,0,(SUM(D$8:D208)/C$4))</f>
        <v>0</v>
      </c>
      <c r="L208" s="9" t="str">
        <f t="shared" si="73"/>
        <v xml:space="preserve"> </v>
      </c>
      <c r="M208" s="2" t="str">
        <f>IF(U208=2,K208,IF(W208=2,K208-SUM(M$8:M207),IF(X208=2,K208-SUM(M$8:M207),IF(X207=2,1-SUM(M$8:M207)," "))))</f>
        <v xml:space="preserve"> </v>
      </c>
      <c r="N208" s="1" t="str">
        <f t="shared" si="74"/>
        <v xml:space="preserve"> </v>
      </c>
      <c r="P208" s="3" t="str">
        <f>IF(O208="Plus",$K208,IF(O208="Basis",$K208-SUM(P$8:P207),IF(O208="Breedte",$K208-SUM(P$8:P207),IF(O207="Breedte",1-SUM(P$8:P207)," "))))</f>
        <v xml:space="preserve"> </v>
      </c>
      <c r="Q208" s="57" t="str">
        <f t="shared" si="88"/>
        <v/>
      </c>
      <c r="R208" s="57"/>
      <c r="S208" s="12">
        <f t="shared" si="75"/>
        <v>-85</v>
      </c>
      <c r="T208" s="18">
        <f t="shared" si="76"/>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7"/>
        <v>1</v>
      </c>
      <c r="Z208" s="12">
        <f t="shared" si="78"/>
        <v>1</v>
      </c>
      <c r="AA208" s="12">
        <f t="shared" si="79"/>
        <v>1</v>
      </c>
      <c r="AB208" s="12">
        <f t="shared" si="80"/>
        <v>1</v>
      </c>
      <c r="AD208" s="12">
        <f t="shared" si="81"/>
        <v>-85</v>
      </c>
      <c r="AE208" s="18">
        <f t="shared" si="82"/>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3"/>
        <v>1</v>
      </c>
      <c r="AK208" s="12">
        <f t="shared" si="84"/>
        <v>1</v>
      </c>
      <c r="AL208" s="12">
        <f t="shared" si="85"/>
        <v>1</v>
      </c>
      <c r="AM208" s="12">
        <f t="shared" si="86"/>
        <v>1</v>
      </c>
    </row>
    <row r="209" spans="1:36" ht="12" customHeight="1" x14ac:dyDescent="0.15">
      <c r="A209" s="5">
        <f t="shared" si="71"/>
        <v>0</v>
      </c>
      <c r="B209" s="5">
        <f t="shared" si="72"/>
        <v>0</v>
      </c>
      <c r="C209" s="14">
        <f t="shared" si="87"/>
        <v>-86</v>
      </c>
      <c r="H209" s="4" t="str">
        <f>IF(G209="I",$K209,IF(G209="II",$K209-SUM(H$8:H208),IF(G209="III",$K209-SUM(H$8:H208),IF(G209="IV",$K209-SUM(H$8:H208),IF(G209="V",1-SUM(H$8:H208)," ")))))</f>
        <v xml:space="preserve"> </v>
      </c>
      <c r="I209" s="54"/>
      <c r="J209" s="43" t="str">
        <f>IF(I209="A",$K209,IF(I209="B",$K209-SUM(J$8:J208),IF(I209="C",$K209-SUM(J$8:J208),IF(I209="D",$K209-SUM(J$8:J208),IF(I209="E",1-SUM(J$8:J208)," ")))))</f>
        <v xml:space="preserve"> </v>
      </c>
      <c r="L209" s="9" t="str">
        <f t="shared" si="73"/>
        <v xml:space="preserve"> </v>
      </c>
      <c r="P209" s="3" t="str">
        <f>IF(O209="Plus",$K209,IF(O209="Basis",$K209-SUM(P$8:P208),IF(O209="Breedte",$K209-SUM(P$8:P208),IF(O208="Breedte",1-SUM(P$8:P208)," "))))</f>
        <v xml:space="preserve"> </v>
      </c>
      <c r="Q209" s="57" t="str">
        <f t="shared" si="88"/>
        <v/>
      </c>
      <c r="R209" s="57"/>
      <c r="AE209" s="18">
        <f t="shared" si="82"/>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3"/>
        <v>1</v>
      </c>
    </row>
    <row r="210" spans="1:36" ht="12" customHeight="1" x14ac:dyDescent="0.15">
      <c r="A210" s="5">
        <f t="shared" si="71"/>
        <v>0</v>
      </c>
      <c r="B210" s="5">
        <f t="shared" si="72"/>
        <v>0</v>
      </c>
      <c r="C210" s="14">
        <f t="shared" si="87"/>
        <v>-87</v>
      </c>
      <c r="H210" s="4" t="str">
        <f>IF(G210="I",$K210,IF(G210="II",$K210-SUM(H$8:H209),IF(G210="III",$K210-SUM(H$8:H209),IF(G210="IV",$K210-SUM(H$8:H209),IF(G210="V",1-SUM(H$8:H209)," ")))))</f>
        <v xml:space="preserve"> </v>
      </c>
      <c r="I210" s="54"/>
      <c r="J210" s="43" t="str">
        <f>IF(I210="A",$K210,IF(I210="B",$K210-SUM(J$8:J209),IF(I210="C",$K210-SUM(J$8:J209),IF(I210="D",$K210-SUM(J$8:J209),IF(I210="E",1-SUM(J$8:J209)," ")))))</f>
        <v xml:space="preserve"> </v>
      </c>
      <c r="L210" s="9" t="str">
        <f t="shared" si="73"/>
        <v xml:space="preserve"> </v>
      </c>
      <c r="P210" s="3" t="str">
        <f>IF(O210="Plus",$K210,IF(O210="Basis",$K210-SUM(P$8:P209),IF(O210="Breedte",$K210-SUM(P$8:P209),IF(O209="Breedte",1-SUM(P$8:P209)," "))))</f>
        <v xml:space="preserve"> </v>
      </c>
      <c r="Q210" s="57" t="str">
        <f t="shared" si="88"/>
        <v/>
      </c>
      <c r="R210" s="57"/>
      <c r="AE210" s="18">
        <f t="shared" si="82"/>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3"/>
        <v>1</v>
      </c>
    </row>
    <row r="211" spans="1:36" ht="12" customHeight="1" x14ac:dyDescent="0.15">
      <c r="A211" s="5">
        <f t="shared" si="71"/>
        <v>0</v>
      </c>
      <c r="B211" s="5">
        <f t="shared" si="72"/>
        <v>0</v>
      </c>
      <c r="C211" s="14">
        <f t="shared" si="87"/>
        <v>-88</v>
      </c>
      <c r="H211" s="4" t="str">
        <f>IF(G211="I",$K211,IF(G211="II",$K211-SUM(H$8:H210),IF(G211="III",$K211-SUM(H$8:H210),IF(G211="IV",$K211-SUM(H$8:H210),IF(G211="V",1-SUM(H$8:H210)," ")))))</f>
        <v xml:space="preserve"> </v>
      </c>
      <c r="I211" s="54"/>
      <c r="J211" s="43" t="str">
        <f>IF(I211="A",$K211,IF(I211="B",$K211-SUM(J$8:J210),IF(I211="C",$K211-SUM(J$8:J210),IF(I211="D",$K211-SUM(J$8:J210),IF(I211="E",1-SUM(J$8:J210)," ")))))</f>
        <v xml:space="preserve"> </v>
      </c>
      <c r="L211" s="9" t="str">
        <f t="shared" si="73"/>
        <v xml:space="preserve"> </v>
      </c>
      <c r="P211" s="3" t="str">
        <f>IF(O211="Plus",$K211,IF(O211="Basis",$K211-SUM(P$8:P210),IF(O211="Breedte",$K211-SUM(P$8:P210),IF(O210="Breedte",1-SUM(P$8:P210)," "))))</f>
        <v xml:space="preserve"> </v>
      </c>
      <c r="Q211" s="57" t="str">
        <f t="shared" si="88"/>
        <v/>
      </c>
      <c r="R211" s="57"/>
      <c r="AE211" s="18">
        <f t="shared" si="82"/>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3"/>
        <v>1</v>
      </c>
    </row>
    <row r="212" spans="1:36" ht="12" customHeight="1" x14ac:dyDescent="0.15">
      <c r="A212" s="5">
        <f t="shared" si="71"/>
        <v>0</v>
      </c>
      <c r="B212" s="5">
        <f t="shared" si="72"/>
        <v>0</v>
      </c>
      <c r="C212" s="14">
        <f t="shared" si="87"/>
        <v>-89</v>
      </c>
      <c r="H212" s="4" t="str">
        <f>IF(G212="I",$K212,IF(G212="II",$K212-SUM(H$8:H211),IF(G212="III",$K212-SUM(H$8:H211),IF(G212="IV",$K212-SUM(H$8:H211),IF(G212="V",1-SUM(H$8:H211)," ")))))</f>
        <v xml:space="preserve"> </v>
      </c>
      <c r="I212" s="54"/>
      <c r="J212" s="43" t="str">
        <f>IF(I212="A",$K212,IF(I212="B",$K212-SUM(J$8:J211),IF(I212="C",$K212-SUM(J$8:J211),IF(I212="D",$K212-SUM(J$8:J211),IF(I212="E",1-SUM(J$8:J211)," ")))))</f>
        <v xml:space="preserve"> </v>
      </c>
      <c r="L212" s="9" t="str">
        <f t="shared" si="73"/>
        <v xml:space="preserve"> </v>
      </c>
      <c r="P212" s="3" t="str">
        <f>IF(O212="Plus",$K212,IF(O212="Basis",$K212-SUM(P$8:P211),IF(O212="Breedte",$K212-SUM(P$8:P211),IF(O211="Breedte",1-SUM(P$8:P211)," "))))</f>
        <v xml:space="preserve"> </v>
      </c>
      <c r="Q212" s="57" t="str">
        <f t="shared" si="88"/>
        <v/>
      </c>
      <c r="R212" s="57"/>
      <c r="AE212" s="18">
        <f t="shared" si="82"/>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3"/>
        <v>1</v>
      </c>
    </row>
    <row r="213" spans="1:36" ht="12" customHeight="1" x14ac:dyDescent="0.15">
      <c r="A213" s="5">
        <f t="shared" si="71"/>
        <v>0</v>
      </c>
      <c r="B213" s="5">
        <f t="shared" si="72"/>
        <v>0</v>
      </c>
      <c r="C213" s="14">
        <f t="shared" si="87"/>
        <v>-90</v>
      </c>
      <c r="H213" s="4" t="str">
        <f>IF(G213="I",$K213,IF(G213="II",$K213-SUM(H$8:H212),IF(G213="III",$K213-SUM(H$8:H212),IF(G213="IV",$K213-SUM(H$8:H212),IF(G213="V",1-SUM(H$8:H212)," ")))))</f>
        <v xml:space="preserve"> </v>
      </c>
      <c r="I213" s="54"/>
      <c r="J213" s="43" t="str">
        <f>IF(I213="A",$K213,IF(I213="B",$K213-SUM(J$8:J212),IF(I213="C",$K213-SUM(J$8:J212),IF(I213="D",$K213-SUM(J$8:J212),IF(I213="E",1-SUM(J$8:J212)," ")))))</f>
        <v xml:space="preserve"> </v>
      </c>
      <c r="L213" s="9" t="str">
        <f t="shared" si="73"/>
        <v xml:space="preserve"> </v>
      </c>
      <c r="P213" s="3" t="str">
        <f>IF(O213="Plus",$K213,IF(O213="Basis",$K213-SUM(P$8:P212),IF(O213="Breedte",$K213-SUM(P$8:P212),IF(O212="Breedte",1-SUM(P$8:P212)," "))))</f>
        <v xml:space="preserve"> </v>
      </c>
      <c r="Q213" s="57" t="str">
        <f t="shared" si="88"/>
        <v/>
      </c>
      <c r="R213" s="57"/>
      <c r="AE213" s="18">
        <f t="shared" si="82"/>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3"/>
        <v>1</v>
      </c>
    </row>
    <row r="214" spans="1:36" ht="12" customHeight="1" x14ac:dyDescent="0.15">
      <c r="A214" s="5">
        <f t="shared" si="71"/>
        <v>0</v>
      </c>
      <c r="B214" s="5">
        <f t="shared" si="72"/>
        <v>0</v>
      </c>
      <c r="C214" s="14">
        <f t="shared" si="87"/>
        <v>-91</v>
      </c>
      <c r="H214" s="4" t="str">
        <f>IF(G214="I",$K214,IF(G214="II",$K214-SUM(H$8:H213),IF(G214="III",$K214-SUM(H$8:H213),IF(G214="IV",$K214-SUM(H$8:H213),IF(G214="V",1-SUM(H$8:H213)," ")))))</f>
        <v xml:space="preserve"> </v>
      </c>
      <c r="I214" s="54"/>
      <c r="J214" s="43" t="str">
        <f>IF(I214="A",$K214,IF(I214="B",$K214-SUM(J$8:J213),IF(I214="C",$K214-SUM(J$8:J213),IF(I214="D",$K214-SUM(J$8:J213),IF(I214="E",1-SUM(J$8:J213)," ")))))</f>
        <v xml:space="preserve"> </v>
      </c>
      <c r="L214" s="9" t="str">
        <f t="shared" si="73"/>
        <v xml:space="preserve"> </v>
      </c>
      <c r="P214" s="3" t="str">
        <f>IF(O214="Plus",$K214,IF(O214="Basis",$K214-SUM(P$8:P213),IF(O214="Breedte",$K214-SUM(P$8:P213),IF(O213="Breedte",1-SUM(P$8:P213)," "))))</f>
        <v xml:space="preserve"> </v>
      </c>
      <c r="Q214" s="57" t="str">
        <f t="shared" si="88"/>
        <v/>
      </c>
      <c r="R214" s="57"/>
      <c r="AE214" s="18">
        <f t="shared" si="82"/>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3"/>
        <v>1</v>
      </c>
    </row>
    <row r="215" spans="1:36" ht="12" customHeight="1" x14ac:dyDescent="0.15">
      <c r="A215" s="5">
        <f t="shared" si="71"/>
        <v>0</v>
      </c>
      <c r="B215" s="5">
        <f t="shared" si="72"/>
        <v>0</v>
      </c>
      <c r="C215" s="14">
        <f t="shared" si="87"/>
        <v>-92</v>
      </c>
      <c r="H215" s="4" t="str">
        <f>IF(G215="I",$K215,IF(G215="II",$K215-SUM(H$8:H214),IF(G215="III",$K215-SUM(H$8:H214),IF(G215="IV",$K215-SUM(H$8:H214),IF(G215="V",1-SUM(H$8:H214)," ")))))</f>
        <v xml:space="preserve"> </v>
      </c>
      <c r="I215" s="54"/>
      <c r="J215" s="43" t="str">
        <f>IF(I215="A",$K215,IF(I215="B",$K215-SUM(J$8:J214),IF(I215="C",$K215-SUM(J$8:J214),IF(I215="D",$K215-SUM(J$8:J214),IF(I215="E",1-SUM(J$8:J214)," ")))))</f>
        <v xml:space="preserve"> </v>
      </c>
      <c r="L215" s="9" t="str">
        <f t="shared" si="73"/>
        <v xml:space="preserve"> </v>
      </c>
      <c r="P215" s="3" t="str">
        <f>IF(O215="Plus",$K215,IF(O215="Basis",$K215-SUM(P$8:P214),IF(O215="Breedte",$K215-SUM(P$8:P214),IF(O214="Breedte",1-SUM(P$8:P214)," "))))</f>
        <v xml:space="preserve"> </v>
      </c>
      <c r="Q215" s="57" t="str">
        <f t="shared" si="88"/>
        <v/>
      </c>
      <c r="R215" s="57"/>
      <c r="AE215" s="18">
        <f t="shared" si="82"/>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3"/>
        <v>1</v>
      </c>
    </row>
    <row r="216" spans="1:36" ht="12" customHeight="1" x14ac:dyDescent="0.15">
      <c r="A216" s="5">
        <f t="shared" si="71"/>
        <v>0</v>
      </c>
      <c r="B216" s="5">
        <f t="shared" si="72"/>
        <v>0</v>
      </c>
      <c r="C216" s="14">
        <f t="shared" si="87"/>
        <v>-93</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L216" s="9" t="str">
        <f t="shared" si="73"/>
        <v xml:space="preserve"> </v>
      </c>
      <c r="P216" s="3" t="str">
        <f>IF(O216="Plus",$K216,IF(O216="Basis",$K216-SUM(P$8:P215),IF(O216="Breedte",$K216-SUM(P$8:P215),IF(O215="Breedte",1-SUM(P$8:P215)," "))))</f>
        <v xml:space="preserve"> </v>
      </c>
      <c r="Q216" s="57" t="str">
        <f t="shared" si="88"/>
        <v/>
      </c>
      <c r="R216" s="57"/>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3"/>
        <v>1</v>
      </c>
    </row>
    <row r="217" spans="1:36" ht="12" customHeight="1" x14ac:dyDescent="0.15">
      <c r="A217" s="5">
        <f t="shared" si="71"/>
        <v>0</v>
      </c>
      <c r="B217" s="5">
        <f t="shared" si="72"/>
        <v>0</v>
      </c>
      <c r="C217" s="14">
        <f t="shared" si="87"/>
        <v>-94</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73"/>
        <v xml:space="preserve"> </v>
      </c>
      <c r="P217" s="3" t="str">
        <f>IF(O217="Plus",$K217,IF(O217="Basis",$K217-SUM(P$8:P216),IF(O217="Breedte",$K217-SUM(P$8:P216),IF(O216="Breedte",1-SUM(P$8:P216)," "))))</f>
        <v xml:space="preserve"> </v>
      </c>
      <c r="Q217" s="57" t="str">
        <f t="shared" si="88"/>
        <v/>
      </c>
      <c r="R217" s="57"/>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3"/>
        <v>1</v>
      </c>
    </row>
    <row r="218" spans="1:36" ht="12" customHeight="1" x14ac:dyDescent="0.15">
      <c r="A218" s="5">
        <f t="shared" si="71"/>
        <v>0</v>
      </c>
      <c r="B218" s="5">
        <f t="shared" si="72"/>
        <v>0</v>
      </c>
      <c r="C218" s="14">
        <f t="shared" si="87"/>
        <v>-95</v>
      </c>
      <c r="H218" s="4" t="str">
        <f>IF(G218="I",$K218,IF(G218="II",$K218-SUM(H$8:H217),IF(G218="III",$K218-SUM(H$8:H217),IF(G218="IV",$K218-SUM(H$8:H217),IF(G218="V",1-SUM(H$8:H217)," ")))))</f>
        <v xml:space="preserve"> </v>
      </c>
      <c r="I218" s="54"/>
      <c r="L218" s="9" t="str">
        <f t="shared" si="73"/>
        <v xml:space="preserve"> </v>
      </c>
      <c r="P218" s="3" t="str">
        <f>IF(O218="Plus",$K218,IF(O218="Basis",$K218-SUM(P$8:P217),IF(O218="Breedte",$K218-SUM(P$8:P217),IF(O217="Breedte",1-SUM(P$8:P217)," "))))</f>
        <v xml:space="preserve"> </v>
      </c>
      <c r="Q218" s="57" t="str">
        <f t="shared" si="88"/>
        <v/>
      </c>
      <c r="R218" s="57"/>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3"/>
        <v>1</v>
      </c>
    </row>
    <row r="219" spans="1:36" ht="12" customHeight="1" x14ac:dyDescent="0.15">
      <c r="A219" s="5">
        <f t="shared" si="71"/>
        <v>0</v>
      </c>
      <c r="B219" s="5">
        <f t="shared" si="72"/>
        <v>0</v>
      </c>
      <c r="C219" s="14">
        <f t="shared" si="87"/>
        <v>-96</v>
      </c>
      <c r="H219" s="4" t="str">
        <f>IF(G219="I",$K219,IF(G219="II",$K219-SUM(H$8:H218),IF(G219="III",$K219-SUM(H$8:H218),IF(G219="IV",$K219-SUM(H$8:H218),IF(G219="V",1-SUM(H$8:H218)," ")))))</f>
        <v xml:space="preserve"> </v>
      </c>
      <c r="I219" s="54"/>
      <c r="L219" s="9" t="str">
        <f t="shared" si="73"/>
        <v xml:space="preserve"> </v>
      </c>
      <c r="P219" s="3" t="str">
        <f>IF(O219="Plus",$K219,IF(O219="Basis",$K219-SUM(P$8:P218),IF(O219="Breedte",$K219-SUM(P$8:P218),IF(O218="Breedte",1-SUM(P$8:P218)," "))))</f>
        <v xml:space="preserve"> </v>
      </c>
      <c r="Q219" s="57" t="str">
        <f t="shared" si="88"/>
        <v/>
      </c>
      <c r="R219" s="57"/>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3"/>
        <v>1</v>
      </c>
    </row>
    <row r="220" spans="1:36" ht="12" customHeight="1" x14ac:dyDescent="0.15">
      <c r="A220" s="5">
        <f t="shared" si="71"/>
        <v>0</v>
      </c>
      <c r="B220" s="5">
        <f t="shared" si="72"/>
        <v>0</v>
      </c>
      <c r="C220" s="14">
        <f t="shared" si="87"/>
        <v>-97</v>
      </c>
      <c r="H220" s="4" t="str">
        <f>IF(G220="I",$K220,IF(G220="II",$K220-SUM(H$8:H219),IF(G220="III",$K220-SUM(H$8:H219),IF(G220="IV",$K220-SUM(H$8:H219),IF(G220="V",1-SUM(H$8:H219)," ")))))</f>
        <v xml:space="preserve"> </v>
      </c>
      <c r="I220" s="54"/>
      <c r="L220" s="9" t="str">
        <f t="shared" si="73"/>
        <v xml:space="preserve"> </v>
      </c>
      <c r="P220" s="3" t="str">
        <f>IF(O220="Plus",$K220,IF(O220="Basis",$K220-SUM(P$8:P219),IF(O220="Breedte",$K220-SUM(P$8:P219),IF(O219="Breedte",1-SUM(P$8:P219)," "))))</f>
        <v xml:space="preserve"> </v>
      </c>
      <c r="Q220" s="57" t="str">
        <f t="shared" si="88"/>
        <v/>
      </c>
      <c r="R220" s="57"/>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3"/>
        <v>1</v>
      </c>
    </row>
    <row r="221" spans="1:36" ht="12" customHeight="1" x14ac:dyDescent="0.15">
      <c r="A221" s="5">
        <f t="shared" si="71"/>
        <v>0</v>
      </c>
      <c r="B221" s="5">
        <f t="shared" si="72"/>
        <v>0</v>
      </c>
      <c r="C221" s="14">
        <f t="shared" si="87"/>
        <v>-98</v>
      </c>
      <c r="H221" s="4" t="str">
        <f>IF(G221="I",$K221,IF(G221="II",$K221-SUM(H$8:H220),IF(G221="III",$K221-SUM(H$8:H220),IF(G221="IV",$K221-SUM(H$8:H220),IF(G221="V",1-SUM(H$8:H220)," ")))))</f>
        <v xml:space="preserve"> </v>
      </c>
      <c r="I221" s="54"/>
      <c r="L221" s="9" t="str">
        <f t="shared" si="73"/>
        <v xml:space="preserve"> </v>
      </c>
      <c r="P221" s="3" t="str">
        <f>IF(O221="Plus",$K221,IF(O221="Basis",$K221-SUM(P$8:P220),IF(O221="Breedte",$K221-SUM(P$8:P220),IF(O220="Breedte",1-SUM(P$8:P220)," "))))</f>
        <v xml:space="preserve"> </v>
      </c>
      <c r="Q221" s="57" t="str">
        <f t="shared" si="88"/>
        <v/>
      </c>
      <c r="R221" s="57"/>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3"/>
        <v>1</v>
      </c>
    </row>
    <row r="222" spans="1:36" ht="12" customHeight="1" x14ac:dyDescent="0.15">
      <c r="A222" s="5">
        <f t="shared" si="71"/>
        <v>0</v>
      </c>
      <c r="B222" s="5">
        <f t="shared" si="72"/>
        <v>0</v>
      </c>
      <c r="C222" s="14">
        <f t="shared" si="87"/>
        <v>-99</v>
      </c>
      <c r="H222" s="4" t="str">
        <f>IF(G222="I",$K222,IF(G222="II",$K222-SUM(H$8:H221),IF(G222="III",$K222-SUM(H$8:H221),IF(G222="IV",$K222-SUM(H$8:H221),IF(G222="V",1-SUM(H$8:H221)," ")))))</f>
        <v xml:space="preserve"> </v>
      </c>
      <c r="I222" s="54"/>
      <c r="L222" s="9" t="str">
        <f t="shared" si="73"/>
        <v xml:space="preserve"> </v>
      </c>
      <c r="P222" s="3" t="str">
        <f>IF(O222="Plus",$K222,IF(O222="Basis",$K222-SUM(P$8:P221),IF(O222="Breedte",$K222-SUM(P$8:P221),IF(O221="Breedte",1-SUM(P$8:P221)," "))))</f>
        <v xml:space="preserve"> </v>
      </c>
      <c r="Q222" s="57" t="str">
        <f t="shared" si="88"/>
        <v/>
      </c>
      <c r="R222" s="57"/>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3"/>
        <v>1</v>
      </c>
    </row>
    <row r="223" spans="1:36" ht="12" customHeight="1" x14ac:dyDescent="0.15">
      <c r="A223" s="5">
        <f t="shared" si="71"/>
        <v>0</v>
      </c>
      <c r="B223" s="5">
        <f t="shared" si="72"/>
        <v>0</v>
      </c>
      <c r="C223" s="14">
        <f t="shared" si="87"/>
        <v>-100</v>
      </c>
      <c r="H223" s="4" t="str">
        <f>IF(G223="I",$K223,IF(G223="II",$K223-SUM(H$8:H222),IF(G223="III",$K223-SUM(H$8:H222),IF(G223="IV",$K223-SUM(H$8:H222),IF(G223="V",1-SUM(H$8:H222)," ")))))</f>
        <v xml:space="preserve"> </v>
      </c>
      <c r="I223" s="54"/>
      <c r="L223" s="9" t="str">
        <f t="shared" si="73"/>
        <v xml:space="preserve"> </v>
      </c>
      <c r="P223" s="3" t="str">
        <f>IF(O223="Plus",$K223,IF(O223="Basis",$K223-SUM(P$8:P222),IF(O223="Breedte",$K223-SUM(P$8:P222),IF(O222="Breedte",1-SUM(P$8:P222)," "))))</f>
        <v xml:space="preserve"> </v>
      </c>
      <c r="Q223" s="57" t="str">
        <f t="shared" si="88"/>
        <v/>
      </c>
      <c r="R223" s="57"/>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3"/>
        <v>1</v>
      </c>
    </row>
    <row r="224" spans="1:36" ht="12" customHeight="1" x14ac:dyDescent="0.15">
      <c r="A224" s="5">
        <f t="shared" si="71"/>
        <v>0</v>
      </c>
      <c r="B224" s="5">
        <f t="shared" si="72"/>
        <v>0</v>
      </c>
      <c r="C224" s="14">
        <f t="shared" si="87"/>
        <v>-101</v>
      </c>
      <c r="H224" s="4" t="str">
        <f>IF(G224="I",$K224,IF(G224="II",$K224-SUM(H$8:H223),IF(G224="III",$K224-SUM(H$8:H223),IF(G224="IV",$K224-SUM(H$8:H223),IF(G224="V",1-SUM(H$8:H223)," ")))))</f>
        <v xml:space="preserve"> </v>
      </c>
      <c r="I224" s="54"/>
      <c r="L224" s="9" t="str">
        <f t="shared" si="73"/>
        <v xml:space="preserve"> </v>
      </c>
      <c r="P224" s="3" t="str">
        <f>IF(O224="Plus",$K224,IF(O224="Basis",$K224-SUM(P$8:P223),IF(O224="Breedte",$K224-SUM(P$8:P223),IF(O223="Breedte",1-SUM(P$8:P223)," "))))</f>
        <v xml:space="preserve"> </v>
      </c>
      <c r="Q224" s="57" t="str">
        <f t="shared" si="88"/>
        <v/>
      </c>
      <c r="R224" s="57"/>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3"/>
        <v>1</v>
      </c>
    </row>
    <row r="225" spans="1:36" ht="12" customHeight="1" x14ac:dyDescent="0.15">
      <c r="A225" s="5">
        <f t="shared" si="71"/>
        <v>0</v>
      </c>
      <c r="B225" s="5">
        <f t="shared" si="72"/>
        <v>0</v>
      </c>
      <c r="C225" s="14">
        <f t="shared" si="87"/>
        <v>-102</v>
      </c>
      <c r="H225" s="4" t="str">
        <f>IF(G225="I",$K225,IF(G225="II",$K225-SUM(H$8:H224),IF(G225="III",$K225-SUM(H$8:H224),IF(G225="IV",$K225-SUM(H$8:H224),IF(G225="V",1-SUM(H$8:H224)," ")))))</f>
        <v xml:space="preserve"> </v>
      </c>
      <c r="I225" s="54"/>
      <c r="L225" s="9" t="str">
        <f t="shared" si="73"/>
        <v xml:space="preserve"> </v>
      </c>
      <c r="P225" s="3" t="str">
        <f>IF(O225="Plus",$K225,IF(O225="Basis",$K225-SUM(P$8:P224),IF(O225="Breedte",$K225-SUM(P$8:P224),IF(O224="Breedte",1-SUM(P$8:P224)," "))))</f>
        <v xml:space="preserve"> </v>
      </c>
      <c r="Q225" s="57" t="str">
        <f t="shared" si="88"/>
        <v/>
      </c>
      <c r="R225" s="57"/>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3"/>
        <v>1</v>
      </c>
    </row>
    <row r="226" spans="1:36" ht="12" customHeight="1" x14ac:dyDescent="0.15">
      <c r="A226" s="5">
        <f t="shared" si="71"/>
        <v>0</v>
      </c>
      <c r="B226" s="5">
        <f t="shared" si="72"/>
        <v>0</v>
      </c>
      <c r="C226" s="14">
        <f t="shared" si="87"/>
        <v>-103</v>
      </c>
      <c r="H226" s="4" t="str">
        <f>IF(G226="I",$K226,IF(G226="II",$K226-SUM(H$8:H225),IF(G226="III",$K226-SUM(H$8:H225),IF(G226="IV",$K226-SUM(H$8:H225),IF(G226="V",1-SUM(H$8:H225)," ")))))</f>
        <v xml:space="preserve"> </v>
      </c>
      <c r="I226" s="54"/>
      <c r="L226" s="9" t="str">
        <f t="shared" si="73"/>
        <v xml:space="preserve"> </v>
      </c>
      <c r="P226" s="3" t="str">
        <f>IF(O226="Plus",$K226,IF(O226="Basis",$K226-SUM(P$8:P225),IF(O226="Breedte",$K226-SUM(P$8:P225),IF(O225="Breedte",1-SUM(P$8:P225)," "))))</f>
        <v xml:space="preserve"> </v>
      </c>
      <c r="Q226" s="57" t="str">
        <f t="shared" si="88"/>
        <v/>
      </c>
      <c r="R226" s="57"/>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3"/>
        <v>1</v>
      </c>
    </row>
    <row r="227" spans="1:36" ht="12" customHeight="1" x14ac:dyDescent="0.15">
      <c r="A227" s="5">
        <f t="shared" si="71"/>
        <v>0</v>
      </c>
      <c r="B227" s="5">
        <f t="shared" si="72"/>
        <v>0</v>
      </c>
      <c r="C227" s="14">
        <f t="shared" si="87"/>
        <v>-104</v>
      </c>
      <c r="H227" s="4" t="str">
        <f>IF(G227="I",$K227,IF(G227="II",$K227-SUM(H$8:H226),IF(G227="III",$K227-SUM(H$8:H226),IF(G227="IV",$K227-SUM(H$8:H226),IF(G227="V",1-SUM(H$8:H226)," ")))))</f>
        <v xml:space="preserve"> </v>
      </c>
      <c r="I227" s="54"/>
      <c r="L227" s="9" t="str">
        <f t="shared" si="73"/>
        <v xml:space="preserve"> </v>
      </c>
      <c r="P227" s="3" t="str">
        <f>IF(O227="Plus",$K227,IF(O227="Basis",$K227-SUM(P$8:P226),IF(O227="Breedte",$K227-SUM(P$8:P226),IF(O226="Breedte",1-SUM(P$8:P226)," "))))</f>
        <v xml:space="preserve"> </v>
      </c>
      <c r="Q227" s="57" t="str">
        <f t="shared" si="88"/>
        <v/>
      </c>
      <c r="R227" s="57"/>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3"/>
        <v>1</v>
      </c>
    </row>
    <row r="228" spans="1:36" ht="12" customHeight="1" x14ac:dyDescent="0.15">
      <c r="A228" s="5">
        <f t="shared" si="71"/>
        <v>0</v>
      </c>
      <c r="B228" s="5">
        <f t="shared" si="72"/>
        <v>0</v>
      </c>
      <c r="C228" s="14">
        <f t="shared" si="87"/>
        <v>-105</v>
      </c>
      <c r="H228" s="4" t="str">
        <f>IF(G228="I",$K228,IF(G228="II",$K228-SUM(H$8:H227),IF(G228="III",$K228-SUM(H$8:H227),IF(G228="IV",$K228-SUM(H$8:H227),IF(G228="V",1-SUM(H$8:H227)," ")))))</f>
        <v xml:space="preserve"> </v>
      </c>
      <c r="I228" s="54"/>
      <c r="L228" s="9" t="str">
        <f t="shared" si="73"/>
        <v xml:space="preserve"> </v>
      </c>
      <c r="P228" s="3" t="str">
        <f>IF(O228="Plus",$K228,IF(O228="Basis",$K228-SUM(P$8:P227),IF(O228="Breedte",$K228-SUM(P$8:P227),IF(O227="Breedte",1-SUM(P$8:P227)," "))))</f>
        <v xml:space="preserve"> </v>
      </c>
      <c r="Q228" s="57" t="str">
        <f t="shared" si="88"/>
        <v/>
      </c>
      <c r="R228" s="57"/>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3"/>
        <v>1</v>
      </c>
    </row>
    <row r="229" spans="1:36" ht="12" customHeight="1" x14ac:dyDescent="0.15">
      <c r="A229" s="5">
        <f t="shared" si="71"/>
        <v>0</v>
      </c>
      <c r="B229" s="5">
        <f t="shared" si="72"/>
        <v>0</v>
      </c>
      <c r="C229" s="14">
        <f t="shared" si="87"/>
        <v>-106</v>
      </c>
      <c r="H229" s="4" t="str">
        <f>IF(G229="I",$K229,IF(G229="II",$K229-SUM(H$8:H228),IF(G229="III",$K229-SUM(H$8:H228),IF(G229="IV",$K229-SUM(H$8:H228),IF(G229="V",1-SUM(H$8:H228)," ")))))</f>
        <v xml:space="preserve"> </v>
      </c>
      <c r="I229" s="54"/>
      <c r="L229" s="9" t="str">
        <f t="shared" si="73"/>
        <v xml:space="preserve"> </v>
      </c>
      <c r="P229" s="3" t="str">
        <f>IF(O229="Plus",$K229,IF(O229="Basis",$K229-SUM(P$8:P228),IF(O229="Breedte",$K229-SUM(P$8:P228),IF(O228="Breedte",1-SUM(P$8:P228)," "))))</f>
        <v xml:space="preserve"> </v>
      </c>
      <c r="Q229" s="57" t="str">
        <f t="shared" si="88"/>
        <v/>
      </c>
      <c r="R229" s="57"/>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3"/>
        <v>1</v>
      </c>
    </row>
    <row r="230" spans="1:36" ht="12" customHeight="1" x14ac:dyDescent="0.15">
      <c r="A230" s="5">
        <f t="shared" si="71"/>
        <v>0</v>
      </c>
      <c r="B230" s="5">
        <f t="shared" si="72"/>
        <v>0</v>
      </c>
      <c r="C230" s="14">
        <f t="shared" si="87"/>
        <v>-107</v>
      </c>
      <c r="H230" s="4" t="str">
        <f>IF(G230="I",$K230,IF(G230="II",$K230-SUM(H$8:H229),IF(G230="III",$K230-SUM(H$8:H229),IF(G230="IV",$K230-SUM(H$8:H229),IF(G230="V",1-SUM(H$8:H229)," ")))))</f>
        <v xml:space="preserve"> </v>
      </c>
      <c r="I230" s="54"/>
      <c r="L230" s="9" t="str">
        <f t="shared" si="73"/>
        <v xml:space="preserve"> </v>
      </c>
      <c r="P230" s="3" t="str">
        <f>IF(O230="Plus",$K230,IF(O230="Basis",$K230-SUM(P$8:P229),IF(O230="Breedte",$K230-SUM(P$8:P229),IF(O229="Breedte",1-SUM(P$8:P229)," "))))</f>
        <v xml:space="preserve"> </v>
      </c>
      <c r="Q230" s="57" t="str">
        <f t="shared" si="88"/>
        <v/>
      </c>
      <c r="R230" s="57"/>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3"/>
        <v>1</v>
      </c>
    </row>
    <row r="231" spans="1:36" ht="12" customHeight="1" x14ac:dyDescent="0.15">
      <c r="A231" s="5">
        <f t="shared" si="71"/>
        <v>0</v>
      </c>
      <c r="B231" s="5">
        <f t="shared" si="72"/>
        <v>0</v>
      </c>
      <c r="C231" s="14">
        <f t="shared" si="87"/>
        <v>-108</v>
      </c>
      <c r="H231" s="4" t="str">
        <f>IF(G231="I",$K231,IF(G231="II",$K231-SUM(H$8:H230),IF(G231="III",$K231-SUM(H$8:H230),IF(G231="IV",$K231-SUM(H$8:H230),IF(G231="V",1-SUM(H$8:H230)," ")))))</f>
        <v xml:space="preserve"> </v>
      </c>
      <c r="I231" s="54"/>
      <c r="L231" s="9" t="str">
        <f t="shared" si="73"/>
        <v xml:space="preserve"> </v>
      </c>
      <c r="P231" s="3" t="str">
        <f>IF(O231="Plus",$K231,IF(O231="Basis",$K231-SUM(P$8:P230),IF(O231="Breedte",$K231-SUM(P$8:P230),IF(O230="Breedte",1-SUM(P$8:P230)," "))))</f>
        <v xml:space="preserve"> </v>
      </c>
      <c r="Q231" s="57" t="str">
        <f t="shared" si="88"/>
        <v/>
      </c>
      <c r="R231" s="57"/>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3"/>
        <v>1</v>
      </c>
    </row>
    <row r="232" spans="1:36" ht="12" customHeight="1" x14ac:dyDescent="0.15">
      <c r="A232" s="5">
        <f t="shared" si="71"/>
        <v>0</v>
      </c>
      <c r="B232" s="5">
        <f t="shared" si="72"/>
        <v>0</v>
      </c>
      <c r="C232" s="14">
        <f t="shared" si="87"/>
        <v>-109</v>
      </c>
      <c r="H232" s="4" t="str">
        <f>IF(G232="I",$K232,IF(G232="II",$K232-SUM(H$8:H231),IF(G232="III",$K232-SUM(H$8:H231),IF(G232="IV",$K232-SUM(H$8:H231),IF(G232="V",1-SUM(H$8:H231)," ")))))</f>
        <v xml:space="preserve"> </v>
      </c>
      <c r="I232" s="54"/>
      <c r="L232" s="9" t="str">
        <f t="shared" si="73"/>
        <v xml:space="preserve"> </v>
      </c>
      <c r="P232" s="3" t="str">
        <f>IF(O232="Plus",$K232,IF(O232="Basis",$K232-SUM(P$8:P231),IF(O232="Breedte",$K232-SUM(P$8:P231),IF(O231="Breedte",1-SUM(P$8:P231)," "))))</f>
        <v xml:space="preserve"> </v>
      </c>
      <c r="Q232" s="57" t="str">
        <f t="shared" si="88"/>
        <v/>
      </c>
      <c r="R232" s="57"/>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3"/>
        <v>1</v>
      </c>
    </row>
    <row r="233" spans="1:36" ht="12" customHeight="1" x14ac:dyDescent="0.15">
      <c r="A233" s="5">
        <f t="shared" si="71"/>
        <v>0</v>
      </c>
      <c r="B233" s="5">
        <f t="shared" si="72"/>
        <v>0</v>
      </c>
      <c r="C233" s="14">
        <f t="shared" si="87"/>
        <v>-110</v>
      </c>
      <c r="H233" s="4" t="str">
        <f>IF(G233="I",$K233,IF(G233="II",$K233-SUM(H$8:H232),IF(G233="III",$K233-SUM(H$8:H232),IF(G233="IV",$K233-SUM(H$8:H232),IF(G233="V",1-SUM(H$8:H232)," ")))))</f>
        <v xml:space="preserve"> </v>
      </c>
      <c r="I233" s="54"/>
      <c r="L233" s="9" t="str">
        <f t="shared" si="73"/>
        <v xml:space="preserve"> </v>
      </c>
      <c r="P233" s="3" t="str">
        <f>IF(O233="Plus",$K233,IF(O233="Basis",$K233-SUM(P$8:P232),IF(O233="Breedte",$K233-SUM(P$8:P232),IF(O232="Breedte",1-SUM(P$8:P232)," "))))</f>
        <v xml:space="preserve"> </v>
      </c>
      <c r="Q233" s="57" t="str">
        <f t="shared" si="88"/>
        <v/>
      </c>
      <c r="R233" s="57"/>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3"/>
        <v>1</v>
      </c>
    </row>
    <row r="234" spans="1:36" ht="12" customHeight="1" x14ac:dyDescent="0.15">
      <c r="A234" s="5">
        <f t="shared" si="71"/>
        <v>0</v>
      </c>
      <c r="B234" s="5">
        <f t="shared" si="72"/>
        <v>0</v>
      </c>
      <c r="C234" s="14">
        <f t="shared" si="87"/>
        <v>-111</v>
      </c>
      <c r="H234" s="4" t="str">
        <f>IF(G234="I",$K234,IF(G234="II",$K234-SUM(H$8:H233),IF(G234="III",$K234-SUM(H$8:H233),IF(G234="IV",$K234-SUM(H$8:H233),IF(G234="V",1-SUM(H$8:H233)," ")))))</f>
        <v xml:space="preserve"> </v>
      </c>
      <c r="I234" s="54"/>
      <c r="L234" s="9" t="str">
        <f t="shared" si="73"/>
        <v xml:space="preserve"> </v>
      </c>
      <c r="P234" s="3" t="str">
        <f>IF(O234="Plus",$K234,IF(O234="Basis",$K234-SUM(P$8:P233),IF(O234="Breedte",$K234-SUM(P$8:P233),IF(O233="Breedte",1-SUM(P$8:P233)," "))))</f>
        <v xml:space="preserve"> </v>
      </c>
      <c r="Q234" s="57" t="str">
        <f t="shared" si="88"/>
        <v/>
      </c>
      <c r="R234" s="57"/>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3"/>
        <v>1</v>
      </c>
    </row>
    <row r="235" spans="1:36" ht="12" customHeight="1" x14ac:dyDescent="0.15">
      <c r="A235" s="5">
        <f t="shared" si="71"/>
        <v>0</v>
      </c>
      <c r="B235" s="5">
        <f t="shared" si="72"/>
        <v>0</v>
      </c>
      <c r="C235" s="14">
        <f t="shared" si="87"/>
        <v>-112</v>
      </c>
      <c r="H235" s="4" t="str">
        <f>IF(G235="I",$K235,IF(G235="II",$K235-SUM(H$8:H234),IF(G235="III",$K235-SUM(H$8:H234),IF(G235="IV",$K235-SUM(H$8:H234),IF(G235="V",1-SUM(H$8:H234)," ")))))</f>
        <v xml:space="preserve"> </v>
      </c>
      <c r="I235" s="54"/>
      <c r="L235" s="9" t="str">
        <f t="shared" si="73"/>
        <v xml:space="preserve"> </v>
      </c>
      <c r="P235" s="3" t="str">
        <f>IF(O235="Plus",$K235,IF(O235="Basis",$K235-SUM(P$8:P234),IF(O235="Breedte",$K235-SUM(P$8:P234),IF(O234="Breedte",1-SUM(P$8:P234)," "))))</f>
        <v xml:space="preserve"> </v>
      </c>
      <c r="Q235" s="57" t="str">
        <f t="shared" si="88"/>
        <v/>
      </c>
      <c r="R235" s="57"/>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3"/>
        <v>1</v>
      </c>
    </row>
    <row r="236" spans="1:36" ht="12" customHeight="1" x14ac:dyDescent="0.15">
      <c r="A236" s="5">
        <f t="shared" si="71"/>
        <v>0</v>
      </c>
      <c r="B236" s="5">
        <f t="shared" si="72"/>
        <v>0</v>
      </c>
      <c r="C236" s="14">
        <f t="shared" si="87"/>
        <v>-113</v>
      </c>
      <c r="H236" s="4" t="str">
        <f>IF(G236="I",$K236,IF(G236="II",$K236-SUM(H$8:H235),IF(G236="III",$K236-SUM(H$8:H235),IF(G236="IV",$K236-SUM(H$8:H235),IF(G236="V",1-SUM(H$8:H235)," ")))))</f>
        <v xml:space="preserve"> </v>
      </c>
      <c r="I236" s="54"/>
      <c r="L236" s="9" t="str">
        <f t="shared" si="73"/>
        <v xml:space="preserve"> </v>
      </c>
      <c r="P236" s="3" t="str">
        <f>IF(O236="Plus",$K236,IF(O236="Basis",$K236-SUM(P$8:P235),IF(O236="Breedte",$K236-SUM(P$8:P235),IF(O235="Breedte",1-SUM(P$8:P235)," "))))</f>
        <v xml:space="preserve"> </v>
      </c>
      <c r="Q236" s="57" t="str">
        <f t="shared" si="88"/>
        <v/>
      </c>
      <c r="R236" s="57"/>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3"/>
        <v>1</v>
      </c>
    </row>
    <row r="237" spans="1:36" ht="12" customHeight="1" x14ac:dyDescent="0.15">
      <c r="A237" s="5">
        <f t="shared" si="71"/>
        <v>0</v>
      </c>
      <c r="B237" s="5">
        <f t="shared" si="72"/>
        <v>0</v>
      </c>
      <c r="C237" s="14">
        <f t="shared" si="87"/>
        <v>-114</v>
      </c>
      <c r="H237" s="4" t="str">
        <f>IF(G237="I",$K237,IF(G237="II",$K237-SUM(H$8:H236),IF(G237="III",$K237-SUM(H$8:H236),IF(G237="IV",$K237-SUM(H$8:H236),IF(G237="V",1-SUM(H$8:H236)," ")))))</f>
        <v xml:space="preserve"> </v>
      </c>
      <c r="I237" s="54"/>
      <c r="L237" s="9" t="str">
        <f t="shared" si="73"/>
        <v xml:space="preserve"> </v>
      </c>
      <c r="P237" s="3" t="str">
        <f>IF(O237="Plus",$K237,IF(O237="Basis",$K237-SUM(P$8:P236),IF(O237="Breedte",$K237-SUM(P$8:P236),IF(O236="Breedte",1-SUM(P$8:P236)," "))))</f>
        <v xml:space="preserve"> </v>
      </c>
      <c r="Q237" s="57" t="str">
        <f t="shared" si="88"/>
        <v/>
      </c>
      <c r="R237" s="57"/>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3"/>
        <v>1</v>
      </c>
    </row>
    <row r="238" spans="1:36" ht="12" customHeight="1" x14ac:dyDescent="0.15">
      <c r="A238" s="5">
        <f t="shared" si="71"/>
        <v>0</v>
      </c>
      <c r="B238" s="5">
        <f t="shared" si="72"/>
        <v>0</v>
      </c>
      <c r="H238" s="4" t="str">
        <f>IF(G238="I",$K238,IF(G238="II",$K238-SUM(H$8:H237),IF(G238="III",$K238-SUM(H$8:H237),IF(G238="IV",$K238-SUM(H$8:H237),IF(G238="V",1-SUM(H$8:H237)," ")))))</f>
        <v xml:space="preserve"> </v>
      </c>
      <c r="I238" s="54"/>
      <c r="L238" s="9" t="str">
        <f t="shared" si="73"/>
        <v xml:space="preserve"> </v>
      </c>
      <c r="P238" s="3" t="str">
        <f>IF(O238="Plus",$K238,IF(O238="Basis",$K238-SUM(P$8:P237),IF(O238="Breedte",$K238-SUM(P$8:P237),IF(O237="Breedte",1-SUM(P$8:P237)," "))))</f>
        <v xml:space="preserve"> </v>
      </c>
      <c r="Q238" s="57" t="str">
        <f t="shared" si="88"/>
        <v/>
      </c>
      <c r="R238" s="57"/>
    </row>
    <row r="239" spans="1:36" ht="12" customHeight="1" x14ac:dyDescent="0.15">
      <c r="A239" s="5">
        <f t="shared" si="71"/>
        <v>0</v>
      </c>
      <c r="B239" s="5">
        <f t="shared" si="72"/>
        <v>0</v>
      </c>
      <c r="H239" s="4" t="str">
        <f>IF(G239="I",$K239,IF(G239="II",$K239-SUM(H$8:H238),IF(G239="III",$K239-SUM(H$8:H238),IF(G239="IV",$K239-SUM(H$8:H238),IF(G239="V",1-SUM(H$8:H238)," ")))))</f>
        <v xml:space="preserve"> </v>
      </c>
      <c r="I239" s="54"/>
      <c r="L239" s="9" t="str">
        <f t="shared" si="73"/>
        <v xml:space="preserve"> </v>
      </c>
      <c r="P239" s="3" t="str">
        <f>IF(O239="Plus",$K239,IF(O239="Basis",$K239-SUM(P$8:P238),IF(O239="Breedte",$K239-SUM(P$8:P238),IF(O238="Breedte",1-SUM(P$8:P238)," "))))</f>
        <v xml:space="preserve"> </v>
      </c>
      <c r="Q239" s="57" t="str">
        <f t="shared" si="88"/>
        <v/>
      </c>
      <c r="R239" s="57"/>
    </row>
    <row r="240" spans="1:36" ht="12" customHeight="1" x14ac:dyDescent="0.15">
      <c r="A240" s="5">
        <f t="shared" si="71"/>
        <v>0</v>
      </c>
      <c r="B240" s="5">
        <f t="shared" si="72"/>
        <v>0</v>
      </c>
      <c r="H240" s="4" t="str">
        <f>IF(G240="I",$K240,IF(G240="II",$K240-SUM(H$8:H239),IF(G240="III",$K240-SUM(H$8:H239),IF(G240="IV",$K240-SUM(H$8:H239),IF(G240="V",1-SUM(H$8:H239)," ")))))</f>
        <v xml:space="preserve"> </v>
      </c>
      <c r="I240" s="54"/>
      <c r="L240" s="9" t="str">
        <f t="shared" si="73"/>
        <v xml:space="preserve"> </v>
      </c>
      <c r="P240" s="3" t="str">
        <f>IF(O240="Plus",$K240,IF(O240="Basis",$K240-SUM(P$8:P239),IF(O240="Breedte",$K240-SUM(P$8:P239),IF(O239="Breedte",1-SUM(P$8:P239)," "))))</f>
        <v xml:space="preserve"> </v>
      </c>
      <c r="Q240" s="57" t="str">
        <f t="shared" si="88"/>
        <v/>
      </c>
      <c r="R240" s="57"/>
    </row>
    <row r="241" spans="1:18" ht="12" customHeight="1" x14ac:dyDescent="0.15">
      <c r="A241" s="5">
        <f t="shared" si="71"/>
        <v>0</v>
      </c>
      <c r="B241" s="5">
        <f t="shared" si="72"/>
        <v>0</v>
      </c>
      <c r="H241" s="4" t="str">
        <f>IF(G241="I",$K241,IF(G241="II",$K241-SUM(H$8:H240),IF(G241="III",$K241-SUM(H$8:H240),IF(G241="IV",$K241-SUM(H$8:H240),IF(G241="V",1-SUM(H$8:H240)," ")))))</f>
        <v xml:space="preserve"> </v>
      </c>
      <c r="I241" s="54"/>
      <c r="L241" s="9" t="str">
        <f t="shared" si="73"/>
        <v xml:space="preserve"> </v>
      </c>
      <c r="P241" s="3" t="str">
        <f>IF(O241="Plus",$K241,IF(O241="Basis",$K241-SUM(P$8:P240),IF(O241="Breedte",$K241-SUM(P$8:P240),IF(O240="Breedte",1-SUM(P$8:P240)," "))))</f>
        <v xml:space="preserve"> </v>
      </c>
      <c r="Q241" s="57" t="str">
        <f t="shared" si="88"/>
        <v/>
      </c>
      <c r="R241" s="57"/>
    </row>
    <row r="242" spans="1:18" ht="12" customHeight="1" x14ac:dyDescent="0.15">
      <c r="A242" s="5">
        <f t="shared" si="71"/>
        <v>0</v>
      </c>
      <c r="B242" s="5">
        <f t="shared" si="72"/>
        <v>0</v>
      </c>
      <c r="H242" s="4" t="str">
        <f>IF(G242="I",$K242,IF(G242="II",$K242-SUM(H$8:H241),IF(G242="III",$K242-SUM(H$8:H241),IF(G242="IV",$K242-SUM(H$8:H241),IF(G242="V",1-SUM(H$8:H241)," ")))))</f>
        <v xml:space="preserve"> </v>
      </c>
      <c r="I242" s="54"/>
      <c r="L242" s="9" t="str">
        <f t="shared" si="73"/>
        <v xml:space="preserve"> </v>
      </c>
      <c r="P242" s="3" t="str">
        <f>IF(O242="Plus",$K242,IF(O242="Basis",$K242-SUM(P$8:P241),IF(O242="Breedte",$K242-SUM(P$8:P241),IF(O241="Breedte",1-SUM(P$8:P241)," "))))</f>
        <v xml:space="preserve"> </v>
      </c>
      <c r="Q242" s="57" t="str">
        <f t="shared" si="88"/>
        <v/>
      </c>
      <c r="R242" s="57"/>
    </row>
    <row r="243" spans="1:18" ht="12" customHeight="1" x14ac:dyDescent="0.15">
      <c r="A243" s="5">
        <f t="shared" si="71"/>
        <v>0</v>
      </c>
      <c r="B243" s="5">
        <f t="shared" si="72"/>
        <v>0</v>
      </c>
      <c r="I243" s="54"/>
      <c r="P243" s="3" t="str">
        <f>IF(O243="Plus",$K243,IF(O243="Basis",$K243-SUM(P$8:P242),IF(O243="Breedte",$K243-SUM(P$8:P242),IF(O242="Breedte",1-SUM(P$8:P242)," "))))</f>
        <v xml:space="preserve"> </v>
      </c>
      <c r="Q243" s="57" t="str">
        <f t="shared" si="88"/>
        <v/>
      </c>
      <c r="R243" s="57"/>
    </row>
    <row r="244" spans="1:18" ht="12" customHeight="1" x14ac:dyDescent="0.15">
      <c r="A244" s="5">
        <f t="shared" si="71"/>
        <v>0</v>
      </c>
      <c r="B244" s="5">
        <f t="shared" si="72"/>
        <v>0</v>
      </c>
      <c r="I244" s="54"/>
      <c r="P244" s="3" t="str">
        <f>IF(O244="Plus",$K244,IF(O244="Basis",$K244-SUM(P$8:P243),IF(O244="Breedte",$K244-SUM(P$8:P243),IF(O243="Breedte",1-SUM(P$8:P243)," "))))</f>
        <v xml:space="preserve"> </v>
      </c>
      <c r="Q244" s="57" t="str">
        <f t="shared" si="88"/>
        <v/>
      </c>
      <c r="R244" s="57"/>
    </row>
    <row r="245" spans="1:18" ht="12" customHeight="1" x14ac:dyDescent="0.15">
      <c r="A245" s="5">
        <f t="shared" si="71"/>
        <v>0</v>
      </c>
      <c r="B245" s="5">
        <f t="shared" si="72"/>
        <v>0</v>
      </c>
      <c r="I245" s="54"/>
      <c r="P245" s="3" t="str">
        <f>IF(O245="Plus",$K245,IF(O245="Basis",$K245-SUM(P$8:P244),IF(O245="Breedte",$K245-SUM(P$8:P244),IF(O244="Breedte",1-SUM(P$8:P244)," "))))</f>
        <v xml:space="preserve"> </v>
      </c>
      <c r="Q245" s="57" t="str">
        <f t="shared" si="88"/>
        <v/>
      </c>
      <c r="R245" s="57"/>
    </row>
    <row r="246" spans="1:18" ht="12" customHeight="1" x14ac:dyDescent="0.15">
      <c r="A246" s="5">
        <f t="shared" si="71"/>
        <v>0</v>
      </c>
      <c r="B246" s="5">
        <f t="shared" si="72"/>
        <v>0</v>
      </c>
      <c r="I246" s="54"/>
      <c r="P246" s="3" t="str">
        <f>IF(O246="Plus",$K246,IF(O246="Basis",$K246-SUM(P$8:P245),IF(O246="Breedte",$K246-SUM(P$8:P245),IF(O245="Breedte",1-SUM(P$8:P245)," "))))</f>
        <v xml:space="preserve"> </v>
      </c>
      <c r="Q246" s="57" t="str">
        <f t="shared" si="88"/>
        <v/>
      </c>
      <c r="R246" s="57"/>
    </row>
    <row r="247" spans="1:18" ht="12" customHeight="1" x14ac:dyDescent="0.15">
      <c r="A247" s="5">
        <f t="shared" si="71"/>
        <v>0</v>
      </c>
      <c r="B247" s="5">
        <f t="shared" si="72"/>
        <v>0</v>
      </c>
      <c r="I247" s="54"/>
      <c r="P247" s="3" t="str">
        <f>IF(O247="Plus",$K247,IF(O247="Basis",$K247-SUM(P$8:P246),IF(O247="Breedte",$K247-SUM(P$8:P246),IF(O246="Breedte",1-SUM(P$8:P246)," "))))</f>
        <v xml:space="preserve"> </v>
      </c>
      <c r="Q247" s="57" t="str">
        <f t="shared" si="88"/>
        <v/>
      </c>
      <c r="R247" s="57"/>
    </row>
    <row r="248" spans="1:18" ht="12" customHeight="1" x14ac:dyDescent="0.15">
      <c r="A248" s="5">
        <f t="shared" si="71"/>
        <v>0</v>
      </c>
      <c r="B248" s="5">
        <f t="shared" si="72"/>
        <v>0</v>
      </c>
      <c r="I248" s="54"/>
      <c r="P248" s="3" t="str">
        <f>IF(O248="Plus",$K248,IF(O248="Basis",$K248-SUM(P$8:P247),IF(O248="Breedte",$K248-SUM(P$8:P247),IF(O247="Breedte",1-SUM(P$8:P247)," "))))</f>
        <v xml:space="preserve"> </v>
      </c>
      <c r="Q248" s="57" t="str">
        <f t="shared" si="88"/>
        <v/>
      </c>
      <c r="R248" s="57"/>
    </row>
    <row r="249" spans="1:18" ht="12" customHeight="1" x14ac:dyDescent="0.15">
      <c r="A249" s="5">
        <f t="shared" si="71"/>
        <v>0</v>
      </c>
      <c r="B249" s="5">
        <f t="shared" si="72"/>
        <v>0</v>
      </c>
      <c r="I249" s="54"/>
      <c r="P249" s="3" t="str">
        <f>IF(O249="Plus",$K249,IF(O249="Basis",$K249-SUM(P$8:P248),IF(O249="Breedte",$K249-SUM(P$8:P248),IF(O248="Breedte",1-SUM(P$8:P248)," "))))</f>
        <v xml:space="preserve"> </v>
      </c>
      <c r="Q249" s="57" t="str">
        <f t="shared" si="88"/>
        <v/>
      </c>
      <c r="R249" s="57"/>
    </row>
    <row r="250" spans="1:18" ht="12" customHeight="1" x14ac:dyDescent="0.15">
      <c r="A250" s="5">
        <f t="shared" si="71"/>
        <v>0</v>
      </c>
      <c r="B250" s="5">
        <f t="shared" si="72"/>
        <v>0</v>
      </c>
      <c r="I250" s="54"/>
      <c r="P250" s="3" t="str">
        <f>IF(O250="Plus",$K250,IF(O250="Basis",$K250-SUM(P$8:P249),IF(O250="Breedte",$K250-SUM(P$8:P249),IF(O249="Breedte",1-SUM(P$8:P249)," "))))</f>
        <v xml:space="preserve"> </v>
      </c>
      <c r="Q250" s="57" t="str">
        <f t="shared" si="88"/>
        <v/>
      </c>
      <c r="R250" s="57"/>
    </row>
    <row r="251" spans="1:18" ht="12" customHeight="1" x14ac:dyDescent="0.15">
      <c r="A251" s="5">
        <f t="shared" ref="A251:A267" si="89">IF(I251="A",25,IF(I251="B",50,IF(I251="C",75,IF(I251="D",90,IF(I251="E",100,0)))))</f>
        <v>0</v>
      </c>
      <c r="B251" s="5">
        <f t="shared" ref="B251:B272" si="90">IF(G251="I",20,IF(G251="II",40,IF(G251="III",60,IF(G251="IV",80,IF(G251="V",100,0)))))</f>
        <v>0</v>
      </c>
      <c r="I251" s="54"/>
      <c r="P251" s="3" t="str">
        <f>IF(O251="Plus",$K251,IF(O251="Basis",$K251-SUM(P$8:P250),IF(O251="Breedte",$K251-SUM(P$8:P250),IF(O250="Breedte",1-SUM(P$8:P250)," "))))</f>
        <v xml:space="preserve"> </v>
      </c>
      <c r="Q251" s="57" t="str">
        <f t="shared" si="88"/>
        <v/>
      </c>
      <c r="R251" s="57"/>
    </row>
    <row r="252" spans="1:18" ht="12" customHeight="1" x14ac:dyDescent="0.15">
      <c r="A252" s="5">
        <f t="shared" si="89"/>
        <v>0</v>
      </c>
      <c r="B252" s="5">
        <f t="shared" si="90"/>
        <v>0</v>
      </c>
      <c r="I252" s="54"/>
      <c r="P252" s="3" t="str">
        <f>IF(O252="Plus",$K252,IF(O252="Basis",$K252-SUM(P$8:P251),IF(O252="Breedte",$K252-SUM(P$8:P251),IF(O251="Breedte",1-SUM(P$8:P251)," "))))</f>
        <v xml:space="preserve"> </v>
      </c>
      <c r="Q252" s="57" t="str">
        <f t="shared" si="88"/>
        <v/>
      </c>
      <c r="R252" s="57"/>
    </row>
    <row r="253" spans="1:18" ht="12" customHeight="1" x14ac:dyDescent="0.15">
      <c r="A253" s="5">
        <f t="shared" si="89"/>
        <v>0</v>
      </c>
      <c r="B253" s="5">
        <f t="shared" si="90"/>
        <v>0</v>
      </c>
      <c r="I253" s="54"/>
      <c r="P253" s="3" t="str">
        <f>IF(O253="Plus",$K253,IF(O253="Basis",$K253-SUM(P$8:P252),IF(O253="Breedte",$K253-SUM(P$8:P252),IF(O252="Breedte",1-SUM(P$8:P252)," "))))</f>
        <v xml:space="preserve"> </v>
      </c>
      <c r="Q253" s="57" t="str">
        <f t="shared" si="88"/>
        <v/>
      </c>
      <c r="R253" s="57"/>
    </row>
    <row r="254" spans="1:18" ht="12" customHeight="1" x14ac:dyDescent="0.15">
      <c r="A254" s="5">
        <f t="shared" si="89"/>
        <v>0</v>
      </c>
      <c r="B254" s="5">
        <f t="shared" si="90"/>
        <v>0</v>
      </c>
      <c r="I254" s="54"/>
      <c r="P254" s="3" t="str">
        <f>IF(O254="Plus",$K254,IF(O254="Basis",$K254-SUM(P$8:P253),IF(O254="Breedte",$K254-SUM(P$8:P253),IF(O253="Breedte",1-SUM(P$8:P253)," "))))</f>
        <v xml:space="preserve"> </v>
      </c>
      <c r="Q254" s="57" t="str">
        <f t="shared" si="88"/>
        <v/>
      </c>
      <c r="R254" s="57"/>
    </row>
    <row r="255" spans="1:18" ht="12" customHeight="1" x14ac:dyDescent="0.15">
      <c r="A255" s="5">
        <f t="shared" si="89"/>
        <v>0</v>
      </c>
      <c r="B255" s="5">
        <f t="shared" si="90"/>
        <v>0</v>
      </c>
      <c r="I255" s="54"/>
      <c r="P255" s="3" t="str">
        <f>IF(O255="Plus",$K255,IF(O255="Basis",$K255-SUM(P$8:P254),IF(O255="Breedte",$K255-SUM(P$8:P254),IF(O254="Breedte",1-SUM(P$8:P254)," "))))</f>
        <v xml:space="preserve"> </v>
      </c>
      <c r="Q255" s="57" t="str">
        <f t="shared" si="88"/>
        <v/>
      </c>
      <c r="R255" s="57"/>
    </row>
    <row r="256" spans="1:18" ht="12" customHeight="1" x14ac:dyDescent="0.15">
      <c r="A256" s="5">
        <f t="shared" si="89"/>
        <v>0</v>
      </c>
      <c r="B256" s="5">
        <f t="shared" si="90"/>
        <v>0</v>
      </c>
      <c r="I256" s="54"/>
      <c r="P256" s="3" t="str">
        <f>IF(O256="Plus",$K256,IF(O256="Basis",$K256-SUM(P$8:P255),IF(O256="Breedte",$K256-SUM(P$8:P255),IF(O255="Breedte",1-SUM(P$8:P255)," "))))</f>
        <v xml:space="preserve"> </v>
      </c>
      <c r="Q256" s="57" t="str">
        <f t="shared" si="88"/>
        <v/>
      </c>
      <c r="R256" s="57"/>
    </row>
    <row r="257" spans="1:18" ht="12" customHeight="1" x14ac:dyDescent="0.15">
      <c r="A257" s="5">
        <f t="shared" si="89"/>
        <v>0</v>
      </c>
      <c r="B257" s="5">
        <f t="shared" si="90"/>
        <v>0</v>
      </c>
      <c r="I257" s="54"/>
      <c r="P257" s="3" t="str">
        <f>IF(O257="Plus",$K257,IF(O257="Basis",$K257-SUM(P$8:P256),IF(O257="Breedte",$K257-SUM(P$8:P256),IF(O256="Breedte",1-SUM(P$8:P256)," "))))</f>
        <v xml:space="preserve"> </v>
      </c>
      <c r="Q257" s="57" t="str">
        <f t="shared" si="88"/>
        <v/>
      </c>
      <c r="R257" s="57"/>
    </row>
    <row r="258" spans="1:18" ht="12" customHeight="1" x14ac:dyDescent="0.15">
      <c r="A258" s="5">
        <f t="shared" si="89"/>
        <v>0</v>
      </c>
      <c r="B258" s="5">
        <f t="shared" si="90"/>
        <v>0</v>
      </c>
      <c r="I258" s="54"/>
      <c r="P258" s="3" t="str">
        <f>IF(O258="Plus",$K258,IF(O258="Basis",$K258-SUM(P$8:P257),IF(O258="Breedte",$K258-SUM(P$8:P257),IF(O257="Breedte",1-SUM(P$8:P257)," "))))</f>
        <v xml:space="preserve"> </v>
      </c>
      <c r="Q258" s="57" t="str">
        <f t="shared" si="88"/>
        <v/>
      </c>
      <c r="R258" s="57"/>
    </row>
    <row r="259" spans="1:18" ht="12" customHeight="1" x14ac:dyDescent="0.15">
      <c r="A259" s="5">
        <f t="shared" si="89"/>
        <v>0</v>
      </c>
      <c r="B259" s="5">
        <f t="shared" si="90"/>
        <v>0</v>
      </c>
      <c r="I259" s="54"/>
      <c r="P259" s="3" t="str">
        <f>IF(O259="Plus",$K259,IF(O259="Basis",$K259-SUM(P$8:P258),IF(O259="Breedte",$K259-SUM(P$8:P258),IF(O258="Breedte",1-SUM(P$8:P258)," "))))</f>
        <v xml:space="preserve"> </v>
      </c>
      <c r="Q259" s="57" t="str">
        <f t="shared" si="88"/>
        <v/>
      </c>
      <c r="R259" s="57"/>
    </row>
    <row r="260" spans="1:18" ht="12" customHeight="1" x14ac:dyDescent="0.15">
      <c r="A260" s="5">
        <f t="shared" si="89"/>
        <v>0</v>
      </c>
      <c r="B260" s="5">
        <f t="shared" si="90"/>
        <v>0</v>
      </c>
      <c r="I260" s="54"/>
      <c r="P260" s="3" t="str">
        <f>IF(O260="Plus",$K260,IF(O260="Basis",$K260-SUM(P$8:P259),IF(O260="Breedte",$K260-SUM(P$8:P259),IF(O259="Breedte",1-SUM(P$8:P259)," "))))</f>
        <v xml:space="preserve"> </v>
      </c>
      <c r="Q260" s="57" t="str">
        <f t="shared" si="88"/>
        <v/>
      </c>
      <c r="R260" s="57"/>
    </row>
    <row r="261" spans="1:18" ht="12" customHeight="1" x14ac:dyDescent="0.15">
      <c r="A261" s="5">
        <f t="shared" si="89"/>
        <v>0</v>
      </c>
      <c r="B261" s="5">
        <f t="shared" si="90"/>
        <v>0</v>
      </c>
      <c r="I261" s="54"/>
      <c r="P261" s="3" t="str">
        <f>IF(O261="Plus",$K261,IF(O261="Basis",$K261-SUM(P$8:P260),IF(O261="Breedte",$K261-SUM(P$8:P260),IF(O260="Breedte",1-SUM(P$8:P260)," "))))</f>
        <v xml:space="preserve"> </v>
      </c>
      <c r="Q261" s="57" t="str">
        <f t="shared" si="88"/>
        <v/>
      </c>
      <c r="R261" s="57"/>
    </row>
    <row r="262" spans="1:18" ht="12" customHeight="1" x14ac:dyDescent="0.15">
      <c r="A262" s="5">
        <f t="shared" si="89"/>
        <v>0</v>
      </c>
      <c r="B262" s="5">
        <f t="shared" si="90"/>
        <v>0</v>
      </c>
      <c r="I262" s="54"/>
      <c r="P262" s="3" t="str">
        <f>IF(O262="Plus",$K262,IF(O262="Basis",$K262-SUM(P$8:P261),IF(O262="Breedte",$K262-SUM(P$8:P261),IF(O261="Breedte",1-SUM(P$8:P261)," "))))</f>
        <v xml:space="preserve"> </v>
      </c>
      <c r="Q262" s="57" t="str">
        <f t="shared" si="88"/>
        <v/>
      </c>
      <c r="R262" s="57"/>
    </row>
    <row r="263" spans="1:18" ht="12" customHeight="1" x14ac:dyDescent="0.15">
      <c r="A263" s="5">
        <f t="shared" si="89"/>
        <v>0</v>
      </c>
      <c r="B263" s="5">
        <f t="shared" si="90"/>
        <v>0</v>
      </c>
      <c r="I263" s="54"/>
      <c r="P263" s="3" t="str">
        <f>IF(O263="Plus",$K263,IF(O263="Basis",$K263-SUM(P$8:P262),IF(O263="Breedte",$K263-SUM(P$8:P262),IF(O262="Breedte",1-SUM(P$8:P262)," "))))</f>
        <v xml:space="preserve"> </v>
      </c>
      <c r="Q263" s="57" t="str">
        <f t="shared" si="88"/>
        <v/>
      </c>
      <c r="R263" s="57"/>
    </row>
    <row r="264" spans="1:18" ht="12" customHeight="1" x14ac:dyDescent="0.15">
      <c r="A264" s="5">
        <f t="shared" si="89"/>
        <v>0</v>
      </c>
      <c r="B264" s="5">
        <f t="shared" si="90"/>
        <v>0</v>
      </c>
      <c r="I264" s="54"/>
      <c r="P264" s="3" t="str">
        <f>IF(O264="Plus",$K264,IF(O264="Basis",$K264-SUM(P$8:P263),IF(O264="Breedte",$K264-SUM(P$8:P263),IF(O263="Breedte",1-SUM(P$8:P263)," "))))</f>
        <v xml:space="preserve"> </v>
      </c>
      <c r="Q264" s="57" t="str">
        <f t="shared" si="88"/>
        <v/>
      </c>
      <c r="R264" s="57"/>
    </row>
    <row r="265" spans="1:18" ht="12" customHeight="1" x14ac:dyDescent="0.15">
      <c r="A265" s="5">
        <f t="shared" si="89"/>
        <v>0</v>
      </c>
      <c r="B265" s="5">
        <f t="shared" si="90"/>
        <v>0</v>
      </c>
      <c r="P265" s="3" t="str">
        <f>IF(O265="Plus",$K265,IF(O265="Basis",$K265-SUM(P$8:P264),IF(O265="Breedte",$K265-SUM(P$8:P264),IF(O264="Breedte",1-SUM(P$8:P264)," "))))</f>
        <v xml:space="preserve"> </v>
      </c>
      <c r="Q265" s="57" t="str">
        <f t="shared" ref="Q265:Q281" si="91">IF(L264="plus",IF(E265=0,"",CONCATENATE(E265,", ")),IF(L264="basis",IF(E265=0,"",CONCATENATE(E265,", ")),CONCATENATE(Q264,IF(E265=0,"",CONCATENATE(E265,", ")))))</f>
        <v/>
      </c>
      <c r="R265" s="57"/>
    </row>
    <row r="266" spans="1:18" ht="12" customHeight="1" x14ac:dyDescent="0.15">
      <c r="A266" s="5">
        <f t="shared" si="89"/>
        <v>0</v>
      </c>
      <c r="B266" s="5">
        <f t="shared" si="90"/>
        <v>0</v>
      </c>
      <c r="P266" s="3" t="str">
        <f>IF(O266="Plus",$K266,IF(O266="Basis",$K266-SUM(P$8:P265),IF(O266="Breedte",$K266-SUM(P$8:P265),IF(O265="Breedte",1-SUM(P$8:P265)," "))))</f>
        <v xml:space="preserve"> </v>
      </c>
      <c r="Q266" s="57" t="str">
        <f t="shared" si="91"/>
        <v/>
      </c>
      <c r="R266" s="57"/>
    </row>
    <row r="267" spans="1:18" ht="12" customHeight="1" x14ac:dyDescent="0.15">
      <c r="A267" s="5">
        <f t="shared" si="89"/>
        <v>0</v>
      </c>
      <c r="B267" s="5">
        <f t="shared" si="90"/>
        <v>0</v>
      </c>
      <c r="P267" s="3" t="str">
        <f>IF(O267="Plus",$K267,IF(O267="Basis",$K267-SUM(P$8:P266),IF(O267="Breedte",$K267-SUM(P$8:P266),IF(O266="Breedte",1-SUM(P$8:P266)," "))))</f>
        <v xml:space="preserve"> </v>
      </c>
      <c r="Q267" s="57" t="str">
        <f t="shared" si="91"/>
        <v/>
      </c>
      <c r="R267" s="57"/>
    </row>
    <row r="268" spans="1:18" ht="12" customHeight="1" x14ac:dyDescent="0.15">
      <c r="A268" s="5">
        <f>IF(I268="A",25,IF(I268="B",50,IF(I268="C",75,IF(I268="D",90,0))))</f>
        <v>0</v>
      </c>
      <c r="B268" s="5">
        <f t="shared" si="90"/>
        <v>0</v>
      </c>
      <c r="P268" s="3" t="str">
        <f>IF(O268="Plus",$K268,IF(O268="Basis",$K268-SUM(P$8:P267),IF(O268="Breedte",$K268-SUM(P$8:P267),IF(O267="Breedte",1-SUM(P$8:P267)," "))))</f>
        <v xml:space="preserve"> </v>
      </c>
      <c r="Q268" s="57" t="str">
        <f t="shared" si="91"/>
        <v/>
      </c>
      <c r="R268" s="57"/>
    </row>
    <row r="269" spans="1:18" ht="12" customHeight="1" x14ac:dyDescent="0.15">
      <c r="A269" s="5">
        <f>IF(I269="A",25,IF(I269="B",50,IF(I269="C",75,IF(I269="D",90,0))))</f>
        <v>0</v>
      </c>
      <c r="B269" s="5">
        <f t="shared" si="90"/>
        <v>0</v>
      </c>
      <c r="P269" s="3" t="str">
        <f>IF(O269="Plus",$K269,IF(O269="Basis",$K269-SUM(P$8:P268),IF(O269="Breedte",$K269-SUM(P$8:P268),IF(O268="Breedte",1-SUM(P$8:P268)," "))))</f>
        <v xml:space="preserve"> </v>
      </c>
      <c r="Q269" s="57" t="str">
        <f t="shared" si="91"/>
        <v/>
      </c>
      <c r="R269" s="57"/>
    </row>
    <row r="270" spans="1:18" ht="12" customHeight="1" x14ac:dyDescent="0.15">
      <c r="A270" s="5">
        <f>IF(I270="A",25,IF(I270="B",50,IF(I270="C",75,IF(I270="D",90,0))))</f>
        <v>0</v>
      </c>
      <c r="B270" s="5">
        <f t="shared" si="90"/>
        <v>0</v>
      </c>
      <c r="P270" s="3" t="str">
        <f>IF(O270="Plus",$K270,IF(O270="Basis",$K270-SUM(P$8:P269),IF(O270="Breedte",$K270-SUM(P$8:P269),IF(O269="Breedte",1-SUM(P$8:P269)," "))))</f>
        <v xml:space="preserve"> </v>
      </c>
      <c r="Q270" s="57" t="str">
        <f t="shared" si="91"/>
        <v/>
      </c>
      <c r="R270" s="57"/>
    </row>
    <row r="271" spans="1:18" ht="12" customHeight="1" x14ac:dyDescent="0.15">
      <c r="A271" s="5">
        <f>IF(I271="A",25,IF(I271="B",50,IF(I271="C",75,IF(I271="D",90,0))))</f>
        <v>0</v>
      </c>
      <c r="B271" s="5">
        <f t="shared" si="90"/>
        <v>0</v>
      </c>
      <c r="P271" s="3" t="str">
        <f>IF(O271="Plus",$K271,IF(O271="Basis",$K271-SUM(P$8:P270),IF(O271="Breedte",$K271-SUM(P$8:P270),IF(O270="Breedte",1-SUM(P$8:P270)," "))))</f>
        <v xml:space="preserve"> </v>
      </c>
      <c r="Q271" s="57" t="str">
        <f t="shared" si="91"/>
        <v/>
      </c>
      <c r="R271" s="57"/>
    </row>
    <row r="272" spans="1:18" ht="12" customHeight="1" x14ac:dyDescent="0.15">
      <c r="A272" s="5">
        <f>IF(I272="A",25,IF(I272="B",50,IF(I272="C",75,IF(I272="D",90,0))))</f>
        <v>0</v>
      </c>
      <c r="B272" s="5">
        <f t="shared" si="90"/>
        <v>0</v>
      </c>
      <c r="Q272" s="57" t="str">
        <f t="shared" si="91"/>
        <v/>
      </c>
      <c r="R272" s="57"/>
    </row>
    <row r="273" spans="17:18" ht="12" customHeight="1" x14ac:dyDescent="0.15">
      <c r="Q273" s="57" t="str">
        <f t="shared" si="91"/>
        <v/>
      </c>
      <c r="R273" s="57"/>
    </row>
    <row r="274" spans="17:18" ht="12" customHeight="1" x14ac:dyDescent="0.15">
      <c r="Q274" s="57" t="str">
        <f t="shared" si="91"/>
        <v/>
      </c>
      <c r="R274" s="57"/>
    </row>
    <row r="275" spans="17:18" ht="12" customHeight="1" x14ac:dyDescent="0.15">
      <c r="Q275" s="57" t="str">
        <f t="shared" si="91"/>
        <v/>
      </c>
      <c r="R275" s="57"/>
    </row>
    <row r="276" spans="17:18" ht="12" customHeight="1" x14ac:dyDescent="0.15">
      <c r="Q276" s="57" t="str">
        <f t="shared" si="91"/>
        <v/>
      </c>
      <c r="R276" s="57"/>
    </row>
    <row r="277" spans="17:18" ht="12" customHeight="1" x14ac:dyDescent="0.15">
      <c r="Q277" s="57" t="str">
        <f t="shared" si="91"/>
        <v/>
      </c>
      <c r="R277" s="57"/>
    </row>
    <row r="278" spans="17:18" ht="12" customHeight="1" x14ac:dyDescent="0.15">
      <c r="Q278" s="57" t="str">
        <f t="shared" si="91"/>
        <v/>
      </c>
      <c r="R278" s="57"/>
    </row>
    <row r="279" spans="17:18" ht="12" customHeight="1" x14ac:dyDescent="0.15">
      <c r="Q279" s="57" t="str">
        <f t="shared" si="91"/>
        <v/>
      </c>
      <c r="R279" s="57"/>
    </row>
    <row r="280" spans="17:18" ht="12" customHeight="1" x14ac:dyDescent="0.15">
      <c r="Q280" s="57" t="str">
        <f t="shared" si="91"/>
        <v/>
      </c>
      <c r="R280" s="57"/>
    </row>
    <row r="281" spans="17:18" ht="12" customHeight="1" x14ac:dyDescent="0.15">
      <c r="Q281" s="57" t="str">
        <f t="shared" si="91"/>
        <v/>
      </c>
      <c r="R281" s="57"/>
    </row>
  </sheetData>
  <sheetProtection sheet="1" objects="1" scenarios="1" selectLockedCells="1"/>
  <mergeCells count="5">
    <mergeCell ref="AQ37:BB37"/>
    <mergeCell ref="C1:N1"/>
    <mergeCell ref="C2:N2"/>
    <mergeCell ref="AQ33:BB33"/>
    <mergeCell ref="AQ35:BB35"/>
  </mergeCells>
  <conditionalFormatting sqref="AT10:AV15 AZ15:BB15">
    <cfRule type="cellIs" dxfId="996" priority="142" stopIfTrue="1" operator="lessThanOrEqual">
      <formula>0</formula>
    </cfRule>
  </conditionalFormatting>
  <conditionalFormatting sqref="AT18:AV22">
    <cfRule type="cellIs" dxfId="995" priority="141" stopIfTrue="1" operator="lessThanOrEqual">
      <formula>0</formula>
    </cfRule>
  </conditionalFormatting>
  <conditionalFormatting sqref="AW18:AZ22">
    <cfRule type="cellIs" dxfId="994" priority="140" stopIfTrue="1" operator="lessThanOrEqual">
      <formula>0</formula>
    </cfRule>
  </conditionalFormatting>
  <conditionalFormatting sqref="K8:K65533">
    <cfRule type="expression" dxfId="993" priority="137" stopIfTrue="1">
      <formula>OR($C8&lt;0,AND($C8=$Y8,$B8=$Y8))</formula>
    </cfRule>
    <cfRule type="expression" dxfId="992" priority="138" stopIfTrue="1">
      <formula>SUM($U8:$X8)&gt;0</formula>
    </cfRule>
    <cfRule type="expression" dxfId="991" priority="139" stopIfTrue="1">
      <formula>$D8=0</formula>
    </cfRule>
  </conditionalFormatting>
  <conditionalFormatting sqref="L8:M65533">
    <cfRule type="expression" dxfId="990" priority="135" stopIfTrue="1">
      <formula>OR($C8&lt;0,AND($C8=$Y8,$B8=$Y8))</formula>
    </cfRule>
    <cfRule type="expression" dxfId="989" priority="136" stopIfTrue="1">
      <formula>SUM($U8:$X8)&gt;1</formula>
    </cfRule>
  </conditionalFormatting>
  <conditionalFormatting sqref="D8:F65536">
    <cfRule type="expression" dxfId="988" priority="46" stopIfTrue="1">
      <formula>OR($C8&lt;0,AND($C8=$Y8,$B8=$Y8))</formula>
    </cfRule>
  </conditionalFormatting>
  <conditionalFormatting sqref="B8:B65536">
    <cfRule type="expression" dxfId="987" priority="131" stopIfTrue="1">
      <formula>OR($C8&lt;0,AND($C8=$Y8,$B8=$Y8))</formula>
    </cfRule>
    <cfRule type="expression" dxfId="986" priority="132" stopIfTrue="1">
      <formula>$B8&gt;0</formula>
    </cfRule>
    <cfRule type="cellIs" dxfId="985" priority="133" stopIfTrue="1" operator="equal">
      <formula>0</formula>
    </cfRule>
  </conditionalFormatting>
  <conditionalFormatting sqref="K65535:K65536">
    <cfRule type="expression" dxfId="984" priority="128" stopIfTrue="1">
      <formula>OR($C65535&lt;0,AND($C65535=$Y65535,$B65535=$Y65535))</formula>
    </cfRule>
    <cfRule type="expression" dxfId="983" priority="129" stopIfTrue="1">
      <formula>SUM($U65535:$X65537)&gt;0</formula>
    </cfRule>
    <cfRule type="expression" dxfId="982" priority="130" stopIfTrue="1">
      <formula>$D65535=0</formula>
    </cfRule>
  </conditionalFormatting>
  <conditionalFormatting sqref="K65534">
    <cfRule type="expression" dxfId="981" priority="125" stopIfTrue="1">
      <formula>OR($C65534&lt;0,AND($C65534=$Y65534,$B65534=$Y65534))</formula>
    </cfRule>
    <cfRule type="expression" dxfId="980" priority="126" stopIfTrue="1">
      <formula>SUM($U65534:$X65536)&gt;0</formula>
    </cfRule>
    <cfRule type="expression" dxfId="979" priority="127" stopIfTrue="1">
      <formula>$D65534=0</formula>
    </cfRule>
  </conditionalFormatting>
  <conditionalFormatting sqref="L65535:M65536">
    <cfRule type="expression" dxfId="978" priority="123" stopIfTrue="1">
      <formula>OR($C65535&lt;0,AND($C65535=$Y65535,$B65535=$Y65535))</formula>
    </cfRule>
    <cfRule type="expression" dxfId="977" priority="124" stopIfTrue="1">
      <formula>SUM($U65535:$X65537)&gt;1</formula>
    </cfRule>
  </conditionalFormatting>
  <conditionalFormatting sqref="L65534:M65534">
    <cfRule type="expression" dxfId="976" priority="121" stopIfTrue="1">
      <formula>OR($C65534&lt;0,AND($C65534=$Y65534,$B65534=$Y65534))</formula>
    </cfRule>
    <cfRule type="expression" dxfId="975" priority="122" stopIfTrue="1">
      <formula>SUM($U65534:$X65536)&gt;1</formula>
    </cfRule>
  </conditionalFormatting>
  <conditionalFormatting sqref="N8:P65536">
    <cfRule type="expression" dxfId="974" priority="119" stopIfTrue="1">
      <formula>OR($C8&lt;0,AND($C8=$Y8,$B8=$Y8))</formula>
    </cfRule>
    <cfRule type="expression" dxfId="973" priority="120" stopIfTrue="1">
      <formula>OR($O8="Plus",$O8="Basis",$O8="Breedte")</formula>
    </cfRule>
  </conditionalFormatting>
  <conditionalFormatting sqref="A8:A272">
    <cfRule type="expression" dxfId="972" priority="116" stopIfTrue="1">
      <formula>OR($C8&lt;0,AND($C8=$AJ8,$A8=$AJ8))</formula>
    </cfRule>
    <cfRule type="expression" dxfId="971" priority="117" stopIfTrue="1">
      <formula>$A8&gt;0</formula>
    </cfRule>
    <cfRule type="cellIs" dxfId="970" priority="118" stopIfTrue="1" operator="equal">
      <formula>0</formula>
    </cfRule>
  </conditionalFormatting>
  <conditionalFormatting sqref="C8:C65536 G8:H65536">
    <cfRule type="expression" dxfId="969" priority="114" stopIfTrue="1">
      <formula>OR($C8&lt;0,AND($C8=$Y8,$B8=$Y8))</formula>
    </cfRule>
    <cfRule type="expression" dxfId="968" priority="115" stopIfTrue="1">
      <formula>$B8&gt;0</formula>
    </cfRule>
  </conditionalFormatting>
  <conditionalFormatting sqref="I8:J65536">
    <cfRule type="expression" dxfId="967" priority="112" stopIfTrue="1">
      <formula>OR($C8&lt;0,AND($C8=$AJ8,$A8=$AJ8))</formula>
    </cfRule>
    <cfRule type="expression" dxfId="966" priority="113" stopIfTrue="1">
      <formula>$A8&gt;0</formula>
    </cfRule>
  </conditionalFormatting>
  <conditionalFormatting sqref="AR25">
    <cfRule type="cellIs" dxfId="965" priority="111" operator="equal">
      <formula>0</formula>
    </cfRule>
  </conditionalFormatting>
  <conditionalFormatting sqref="AR27">
    <cfRule type="cellIs" dxfId="964" priority="110" operator="equal">
      <formula>0</formula>
    </cfRule>
  </conditionalFormatting>
  <conditionalFormatting sqref="AR29">
    <cfRule type="cellIs" dxfId="963" priority="109" operator="equal">
      <formula>0</formula>
    </cfRule>
  </conditionalFormatting>
  <conditionalFormatting sqref="AQ26">
    <cfRule type="containsErrors" dxfId="962" priority="108">
      <formula>ISERROR(AQ26)</formula>
    </cfRule>
  </conditionalFormatting>
  <conditionalFormatting sqref="AQ28">
    <cfRule type="containsErrors" dxfId="961" priority="107">
      <formula>ISERROR(AQ28)</formula>
    </cfRule>
  </conditionalFormatting>
  <conditionalFormatting sqref="AQ30">
    <cfRule type="containsErrors" dxfId="960" priority="106">
      <formula>ISERROR(AQ30)</formula>
    </cfRule>
  </conditionalFormatting>
  <conditionalFormatting sqref="AR25">
    <cfRule type="cellIs" dxfId="959" priority="105" operator="equal">
      <formula>0</formula>
    </cfRule>
  </conditionalFormatting>
  <conditionalFormatting sqref="AR27">
    <cfRule type="cellIs" dxfId="958" priority="104" operator="equal">
      <formula>0</formula>
    </cfRule>
  </conditionalFormatting>
  <conditionalFormatting sqref="AR29">
    <cfRule type="cellIs" dxfId="957" priority="103" operator="equal">
      <formula>0</formula>
    </cfRule>
  </conditionalFormatting>
  <conditionalFormatting sqref="AQ26">
    <cfRule type="containsErrors" dxfId="956" priority="102">
      <formula>ISERROR(AQ26)</formula>
    </cfRule>
  </conditionalFormatting>
  <conditionalFormatting sqref="AQ28">
    <cfRule type="containsErrors" dxfId="955" priority="101">
      <formula>ISERROR(AQ28)</formula>
    </cfRule>
  </conditionalFormatting>
  <conditionalFormatting sqref="AQ30">
    <cfRule type="containsErrors" dxfId="954" priority="100">
      <formula>ISERROR(AQ30)</formula>
    </cfRule>
  </conditionalFormatting>
  <conditionalFormatting sqref="AR25">
    <cfRule type="cellIs" dxfId="953" priority="99" operator="equal">
      <formula>0</formula>
    </cfRule>
  </conditionalFormatting>
  <conditionalFormatting sqref="AR27">
    <cfRule type="cellIs" dxfId="952" priority="98" operator="equal">
      <formula>0</formula>
    </cfRule>
  </conditionalFormatting>
  <conditionalFormatting sqref="AR29">
    <cfRule type="cellIs" dxfId="951" priority="97" operator="equal">
      <formula>0</formula>
    </cfRule>
  </conditionalFormatting>
  <conditionalFormatting sqref="AQ26">
    <cfRule type="containsErrors" dxfId="950" priority="96">
      <formula>ISERROR(AQ26)</formula>
    </cfRule>
  </conditionalFormatting>
  <conditionalFormatting sqref="AQ28">
    <cfRule type="containsErrors" dxfId="949" priority="95">
      <formula>ISERROR(AQ28)</formula>
    </cfRule>
  </conditionalFormatting>
  <conditionalFormatting sqref="AQ30">
    <cfRule type="containsErrors" dxfId="948" priority="94">
      <formula>ISERROR(AQ30)</formula>
    </cfRule>
  </conditionalFormatting>
  <conditionalFormatting sqref="AR25">
    <cfRule type="cellIs" dxfId="947" priority="93" operator="equal">
      <formula>0</formula>
    </cfRule>
  </conditionalFormatting>
  <conditionalFormatting sqref="AR27">
    <cfRule type="cellIs" dxfId="946" priority="92" operator="equal">
      <formula>0</formula>
    </cfRule>
  </conditionalFormatting>
  <conditionalFormatting sqref="AR29">
    <cfRule type="cellIs" dxfId="945" priority="91" operator="equal">
      <formula>0</formula>
    </cfRule>
  </conditionalFormatting>
  <conditionalFormatting sqref="AQ26">
    <cfRule type="containsErrors" dxfId="944" priority="90">
      <formula>ISERROR(AQ26)</formula>
    </cfRule>
  </conditionalFormatting>
  <conditionalFormatting sqref="AQ28">
    <cfRule type="containsErrors" dxfId="943" priority="89">
      <formula>ISERROR(AQ28)</formula>
    </cfRule>
  </conditionalFormatting>
  <conditionalFormatting sqref="AQ30">
    <cfRule type="containsErrors" dxfId="942" priority="88">
      <formula>ISERROR(AQ30)</formula>
    </cfRule>
  </conditionalFormatting>
  <conditionalFormatting sqref="AR25">
    <cfRule type="cellIs" dxfId="941" priority="87" operator="equal">
      <formula>0</formula>
    </cfRule>
  </conditionalFormatting>
  <conditionalFormatting sqref="AR27">
    <cfRule type="cellIs" dxfId="940" priority="86" operator="equal">
      <formula>0</formula>
    </cfRule>
  </conditionalFormatting>
  <conditionalFormatting sqref="AR29">
    <cfRule type="cellIs" dxfId="939" priority="85" operator="equal">
      <formula>0</formula>
    </cfRule>
  </conditionalFormatting>
  <conditionalFormatting sqref="AQ26">
    <cfRule type="containsErrors" dxfId="938" priority="84">
      <formula>ISERROR(AQ26)</formula>
    </cfRule>
  </conditionalFormatting>
  <conditionalFormatting sqref="AQ28">
    <cfRule type="containsErrors" dxfId="937" priority="83">
      <formula>ISERROR(AQ28)</formula>
    </cfRule>
  </conditionalFormatting>
  <conditionalFormatting sqref="AQ30">
    <cfRule type="containsErrors" dxfId="936" priority="82">
      <formula>ISERROR(AQ30)</formula>
    </cfRule>
  </conditionalFormatting>
  <conditionalFormatting sqref="AR25">
    <cfRule type="cellIs" dxfId="935" priority="81" operator="equal">
      <formula>0</formula>
    </cfRule>
  </conditionalFormatting>
  <conditionalFormatting sqref="AR27">
    <cfRule type="cellIs" dxfId="934" priority="80" operator="equal">
      <formula>0</formula>
    </cfRule>
  </conditionalFormatting>
  <conditionalFormatting sqref="AR29">
    <cfRule type="cellIs" dxfId="933" priority="79" operator="equal">
      <formula>0</formula>
    </cfRule>
  </conditionalFormatting>
  <conditionalFormatting sqref="AQ26">
    <cfRule type="containsErrors" dxfId="932" priority="78">
      <formula>ISERROR(AQ26)</formula>
    </cfRule>
  </conditionalFormatting>
  <conditionalFormatting sqref="AQ28">
    <cfRule type="containsErrors" dxfId="931" priority="77">
      <formula>ISERROR(AQ28)</formula>
    </cfRule>
  </conditionalFormatting>
  <conditionalFormatting sqref="AQ30">
    <cfRule type="containsErrors" dxfId="930" priority="76">
      <formula>ISERROR(AQ30)</formula>
    </cfRule>
  </conditionalFormatting>
  <conditionalFormatting sqref="AR25">
    <cfRule type="cellIs" dxfId="929" priority="75" operator="equal">
      <formula>0</formula>
    </cfRule>
  </conditionalFormatting>
  <conditionalFormatting sqref="AR27">
    <cfRule type="cellIs" dxfId="928" priority="74" operator="equal">
      <formula>0</formula>
    </cfRule>
  </conditionalFormatting>
  <conditionalFormatting sqref="AR29">
    <cfRule type="cellIs" dxfId="927" priority="73" operator="equal">
      <formula>0</formula>
    </cfRule>
  </conditionalFormatting>
  <conditionalFormatting sqref="AQ26">
    <cfRule type="containsErrors" dxfId="926" priority="72">
      <formula>ISERROR(AQ26)</formula>
    </cfRule>
  </conditionalFormatting>
  <conditionalFormatting sqref="AQ28">
    <cfRule type="containsErrors" dxfId="925" priority="71">
      <formula>ISERROR(AQ28)</formula>
    </cfRule>
  </conditionalFormatting>
  <conditionalFormatting sqref="AQ30">
    <cfRule type="containsErrors" dxfId="924" priority="70">
      <formula>ISERROR(AQ30)</formula>
    </cfRule>
  </conditionalFormatting>
  <conditionalFormatting sqref="AR25">
    <cfRule type="cellIs" dxfId="923" priority="69" operator="equal">
      <formula>0</formula>
    </cfRule>
  </conditionalFormatting>
  <conditionalFormatting sqref="AR27">
    <cfRule type="cellIs" dxfId="922" priority="68" operator="equal">
      <formula>0</formula>
    </cfRule>
  </conditionalFormatting>
  <conditionalFormatting sqref="AR29">
    <cfRule type="cellIs" dxfId="921" priority="67" operator="equal">
      <formula>0</formula>
    </cfRule>
  </conditionalFormatting>
  <conditionalFormatting sqref="AQ26">
    <cfRule type="containsErrors" dxfId="920" priority="66">
      <formula>ISERROR(AQ26)</formula>
    </cfRule>
  </conditionalFormatting>
  <conditionalFormatting sqref="AQ28">
    <cfRule type="containsErrors" dxfId="919" priority="65">
      <formula>ISERROR(AQ28)</formula>
    </cfRule>
  </conditionalFormatting>
  <conditionalFormatting sqref="AQ30">
    <cfRule type="containsErrors" dxfId="918" priority="64">
      <formula>ISERROR(AQ30)</formula>
    </cfRule>
  </conditionalFormatting>
  <conditionalFormatting sqref="AR25">
    <cfRule type="cellIs" dxfId="917" priority="63" operator="equal">
      <formula>0</formula>
    </cfRule>
  </conditionalFormatting>
  <conditionalFormatting sqref="AR27">
    <cfRule type="cellIs" dxfId="916" priority="62" operator="equal">
      <formula>0</formula>
    </cfRule>
  </conditionalFormatting>
  <conditionalFormatting sqref="AR29">
    <cfRule type="cellIs" dxfId="915" priority="61" operator="equal">
      <formula>0</formula>
    </cfRule>
  </conditionalFormatting>
  <conditionalFormatting sqref="AQ26">
    <cfRule type="containsErrors" dxfId="914" priority="60">
      <formula>ISERROR(AQ26)</formula>
    </cfRule>
  </conditionalFormatting>
  <conditionalFormatting sqref="AQ28">
    <cfRule type="containsErrors" dxfId="913" priority="59">
      <formula>ISERROR(AQ28)</formula>
    </cfRule>
  </conditionalFormatting>
  <conditionalFormatting sqref="AQ30">
    <cfRule type="containsErrors" dxfId="912" priority="58">
      <formula>ISERROR(AQ30)</formula>
    </cfRule>
  </conditionalFormatting>
  <conditionalFormatting sqref="AR25">
    <cfRule type="cellIs" dxfId="911" priority="57" operator="equal">
      <formula>0</formula>
    </cfRule>
  </conditionalFormatting>
  <conditionalFormatting sqref="AR27">
    <cfRule type="cellIs" dxfId="910" priority="56" operator="equal">
      <formula>0</formula>
    </cfRule>
  </conditionalFormatting>
  <conditionalFormatting sqref="AR29">
    <cfRule type="cellIs" dxfId="909" priority="55" operator="equal">
      <formula>0</formula>
    </cfRule>
  </conditionalFormatting>
  <conditionalFormatting sqref="AQ26">
    <cfRule type="containsErrors" dxfId="908" priority="54">
      <formula>ISERROR(AQ26)</formula>
    </cfRule>
  </conditionalFormatting>
  <conditionalFormatting sqref="AQ28">
    <cfRule type="containsErrors" dxfId="907" priority="53">
      <formula>ISERROR(AQ28)</formula>
    </cfRule>
  </conditionalFormatting>
  <conditionalFormatting sqref="AQ30">
    <cfRule type="containsErrors" dxfId="906" priority="52">
      <formula>ISERROR(AQ30)</formula>
    </cfRule>
  </conditionalFormatting>
  <conditionalFormatting sqref="F8:F200">
    <cfRule type="expression" dxfId="905" priority="134">
      <formula>$D8=0</formula>
    </cfRule>
  </conditionalFormatting>
  <conditionalFormatting sqref="AT10:AV15 AZ15:BB15">
    <cfRule type="cellIs" dxfId="904" priority="45" stopIfTrue="1" operator="lessThanOrEqual">
      <formula>0</formula>
    </cfRule>
  </conditionalFormatting>
  <conditionalFormatting sqref="AT18:AV22">
    <cfRule type="cellIs" dxfId="903" priority="44" stopIfTrue="1" operator="lessThanOrEqual">
      <formula>0</formula>
    </cfRule>
  </conditionalFormatting>
  <conditionalFormatting sqref="AW18:AZ22">
    <cfRule type="cellIs" dxfId="902" priority="43" stopIfTrue="1" operator="lessThanOrEqual">
      <formula>0</formula>
    </cfRule>
  </conditionalFormatting>
  <conditionalFormatting sqref="AR25">
    <cfRule type="cellIs" dxfId="901" priority="42" operator="equal">
      <formula>0</formula>
    </cfRule>
  </conditionalFormatting>
  <conditionalFormatting sqref="AR27">
    <cfRule type="cellIs" dxfId="900" priority="41" operator="equal">
      <formula>0</formula>
    </cfRule>
  </conditionalFormatting>
  <conditionalFormatting sqref="AR29">
    <cfRule type="cellIs" dxfId="899" priority="40" operator="equal">
      <formula>0</formula>
    </cfRule>
  </conditionalFormatting>
  <conditionalFormatting sqref="AQ26">
    <cfRule type="containsErrors" dxfId="898" priority="39">
      <formula>ISERROR(AQ26)</formula>
    </cfRule>
  </conditionalFormatting>
  <conditionalFormatting sqref="AQ28">
    <cfRule type="containsErrors" dxfId="897" priority="38">
      <formula>ISERROR(AQ28)</formula>
    </cfRule>
  </conditionalFormatting>
  <conditionalFormatting sqref="AQ30">
    <cfRule type="containsErrors" dxfId="896" priority="37">
      <formula>ISERROR(AQ30)</formula>
    </cfRule>
  </conditionalFormatting>
  <conditionalFormatting sqref="AR25">
    <cfRule type="cellIs" dxfId="895" priority="36" operator="equal">
      <formula>0</formula>
    </cfRule>
  </conditionalFormatting>
  <conditionalFormatting sqref="AR27">
    <cfRule type="cellIs" dxfId="894" priority="35" operator="equal">
      <formula>0</formula>
    </cfRule>
  </conditionalFormatting>
  <conditionalFormatting sqref="AR29">
    <cfRule type="cellIs" dxfId="893" priority="34" operator="equal">
      <formula>0</formula>
    </cfRule>
  </conditionalFormatting>
  <conditionalFormatting sqref="AQ26">
    <cfRule type="containsErrors" dxfId="892" priority="33">
      <formula>ISERROR(AQ26)</formula>
    </cfRule>
  </conditionalFormatting>
  <conditionalFormatting sqref="AQ28">
    <cfRule type="containsErrors" dxfId="891" priority="32">
      <formula>ISERROR(AQ28)</formula>
    </cfRule>
  </conditionalFormatting>
  <conditionalFormatting sqref="AQ30">
    <cfRule type="containsErrors" dxfId="890" priority="31">
      <formula>ISERROR(AQ30)</formula>
    </cfRule>
  </conditionalFormatting>
  <conditionalFormatting sqref="AR25">
    <cfRule type="cellIs" dxfId="889" priority="30" operator="equal">
      <formula>0</formula>
    </cfRule>
  </conditionalFormatting>
  <conditionalFormatting sqref="AR27">
    <cfRule type="cellIs" dxfId="888" priority="29" operator="equal">
      <formula>0</formula>
    </cfRule>
  </conditionalFormatting>
  <conditionalFormatting sqref="AR29">
    <cfRule type="cellIs" dxfId="887" priority="28" operator="equal">
      <formula>0</formula>
    </cfRule>
  </conditionalFormatting>
  <conditionalFormatting sqref="AQ26">
    <cfRule type="containsErrors" dxfId="886" priority="27">
      <formula>ISERROR(AQ26)</formula>
    </cfRule>
  </conditionalFormatting>
  <conditionalFormatting sqref="AQ28">
    <cfRule type="containsErrors" dxfId="885" priority="26">
      <formula>ISERROR(AQ28)</formula>
    </cfRule>
  </conditionalFormatting>
  <conditionalFormatting sqref="AQ30">
    <cfRule type="containsErrors" dxfId="884" priority="25">
      <formula>ISERROR(AQ30)</formula>
    </cfRule>
  </conditionalFormatting>
  <conditionalFormatting sqref="AR25">
    <cfRule type="cellIs" dxfId="883" priority="24" operator="equal">
      <formula>0</formula>
    </cfRule>
  </conditionalFormatting>
  <conditionalFormatting sqref="AR27">
    <cfRule type="cellIs" dxfId="882" priority="23" operator="equal">
      <formula>0</formula>
    </cfRule>
  </conditionalFormatting>
  <conditionalFormatting sqref="AR29">
    <cfRule type="cellIs" dxfId="881" priority="22" operator="equal">
      <formula>0</formula>
    </cfRule>
  </conditionalFormatting>
  <conditionalFormatting sqref="AQ26">
    <cfRule type="containsErrors" dxfId="880" priority="21">
      <formula>ISERROR(AQ26)</formula>
    </cfRule>
  </conditionalFormatting>
  <conditionalFormatting sqref="AQ28">
    <cfRule type="containsErrors" dxfId="879" priority="20">
      <formula>ISERROR(AQ28)</formula>
    </cfRule>
  </conditionalFormatting>
  <conditionalFormatting sqref="AQ30">
    <cfRule type="containsErrors" dxfId="878" priority="19">
      <formula>ISERROR(AQ30)</formula>
    </cfRule>
  </conditionalFormatting>
  <conditionalFormatting sqref="AR25">
    <cfRule type="cellIs" dxfId="877" priority="18" operator="equal">
      <formula>0</formula>
    </cfRule>
  </conditionalFormatting>
  <conditionalFormatting sqref="AR27">
    <cfRule type="cellIs" dxfId="876" priority="17" operator="equal">
      <formula>0</formula>
    </cfRule>
  </conditionalFormatting>
  <conditionalFormatting sqref="AR29">
    <cfRule type="cellIs" dxfId="875" priority="16" operator="equal">
      <formula>0</formula>
    </cfRule>
  </conditionalFormatting>
  <conditionalFormatting sqref="AQ26">
    <cfRule type="containsErrors" dxfId="874" priority="15">
      <formula>ISERROR(AQ26)</formula>
    </cfRule>
  </conditionalFormatting>
  <conditionalFormatting sqref="AQ28">
    <cfRule type="containsErrors" dxfId="873" priority="14">
      <formula>ISERROR(AQ28)</formula>
    </cfRule>
  </conditionalFormatting>
  <conditionalFormatting sqref="AQ30">
    <cfRule type="containsErrors" dxfId="872" priority="13">
      <formula>ISERROR(AQ30)</formula>
    </cfRule>
  </conditionalFormatting>
  <conditionalFormatting sqref="AR25">
    <cfRule type="cellIs" dxfId="871" priority="12" operator="equal">
      <formula>0</formula>
    </cfRule>
  </conditionalFormatting>
  <conditionalFormatting sqref="AR27">
    <cfRule type="cellIs" dxfId="870" priority="11" operator="equal">
      <formula>0</formula>
    </cfRule>
  </conditionalFormatting>
  <conditionalFormatting sqref="AR29">
    <cfRule type="cellIs" dxfId="869" priority="10" operator="equal">
      <formula>0</formula>
    </cfRule>
  </conditionalFormatting>
  <conditionalFormatting sqref="AQ26">
    <cfRule type="containsErrors" dxfId="868" priority="9">
      <formula>ISERROR(AQ26)</formula>
    </cfRule>
  </conditionalFormatting>
  <conditionalFormatting sqref="AQ28">
    <cfRule type="containsErrors" dxfId="867" priority="8">
      <formula>ISERROR(AQ28)</formula>
    </cfRule>
  </conditionalFormatting>
  <conditionalFormatting sqref="AQ30">
    <cfRule type="containsErrors" dxfId="866" priority="7">
      <formula>ISERROR(AQ30)</formula>
    </cfRule>
  </conditionalFormatting>
  <conditionalFormatting sqref="AT10:AV15 AZ15:BB15">
    <cfRule type="cellIs" dxfId="865" priority="6" stopIfTrue="1" operator="lessThanOrEqual">
      <formula>0</formula>
    </cfRule>
  </conditionalFormatting>
  <conditionalFormatting sqref="AT18:AV22 AT26:AV30">
    <cfRule type="cellIs" dxfId="864" priority="5" stopIfTrue="1" operator="lessThanOrEqual">
      <formula>0</formula>
    </cfRule>
  </conditionalFormatting>
  <conditionalFormatting sqref="AY26:BB30 AY18:BB22">
    <cfRule type="cellIs" dxfId="863" priority="4" stopIfTrue="1" operator="lessThanOrEqual">
      <formula>0</formula>
    </cfRule>
  </conditionalFormatting>
  <conditionalFormatting sqref="AR32 AR34 AR36">
    <cfRule type="cellIs" dxfId="862" priority="3" operator="equal">
      <formula>0</formula>
    </cfRule>
  </conditionalFormatting>
  <conditionalFormatting sqref="AQ33 AQ35 AQ37">
    <cfRule type="containsErrors" dxfId="861" priority="2">
      <formula>ISERROR(AQ33)</formula>
    </cfRule>
  </conditionalFormatting>
  <conditionalFormatting sqref="D12:D52">
    <cfRule type="expression" dxfId="860" priority="1" stopIfTrue="1">
      <formula>OR($C12&lt;0,AND($C12=$Y12,$B12=$Y12))</formula>
    </cfRule>
  </conditionalFormatting>
  <pageMargins left="0.75" right="0.56999999999999995" top="1" bottom="1" header="0.5" footer="0.5"/>
  <pageSetup paperSize="9" orientation="portrait" horizontalDpi="1200" verticalDpi="12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80"/>
  <sheetViews>
    <sheetView workbookViewId="0">
      <pane xSplit="5" ySplit="7" topLeftCell="F8" activePane="bottomRight" state="frozen"/>
      <selection activeCell="N40" sqref="N40"/>
      <selection pane="topRight" activeCell="N40" sqref="N40"/>
      <selection pane="bottomLeft" activeCell="N40" sqref="N40"/>
      <selection pane="bottomRight" activeCell="O8" sqref="O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customWidth="1"/>
    <col min="18" max="18" width="9.140625" hidden="1" customWidth="1"/>
    <col min="19" max="38" width="9.140625" style="12" hidden="1" customWidth="1"/>
    <col min="39" max="39" width="9" style="12" hidden="1" customWidth="1"/>
    <col min="40" max="41" width="9.140625" style="12" hidden="1" customWidth="1"/>
    <col min="42" max="42" width="0" hidden="1" customWidth="1"/>
    <col min="43" max="43" width="9.140625" customWidth="1"/>
    <col min="44" max="45" width="8.28515625" customWidth="1"/>
    <col min="46" max="46" width="6.42578125" customWidth="1"/>
    <col min="47" max="47" width="7.85546875" customWidth="1"/>
    <col min="48" max="48" width="8.28515625" customWidth="1"/>
    <col min="49" max="49" width="6.140625" customWidth="1"/>
    <col min="50" max="50" width="8.28515625" customWidth="1"/>
    <col min="51" max="51" width="8.5703125" customWidth="1"/>
    <col min="52" max="52" width="6.5703125" customWidth="1"/>
    <col min="53" max="53" width="7.5703125" customWidth="1"/>
    <col min="54" max="54" width="8.28515625" customWidth="1"/>
    <col min="55" max="55" width="1.5703125" customWidth="1"/>
  </cols>
  <sheetData>
    <row r="1" spans="1:54" ht="18" customHeight="1" x14ac:dyDescent="0.2">
      <c r="B1" s="8" t="s">
        <v>2</v>
      </c>
      <c r="C1" s="246" t="s">
        <v>51</v>
      </c>
      <c r="D1" s="247"/>
      <c r="E1" s="247"/>
      <c r="F1" s="247"/>
      <c r="G1" s="247"/>
      <c r="H1" s="247"/>
      <c r="I1" s="247"/>
      <c r="J1" s="247"/>
      <c r="K1" s="247"/>
      <c r="L1" s="247"/>
      <c r="M1" s="247"/>
      <c r="N1" s="248"/>
      <c r="O1" s="16"/>
      <c r="P1" s="7"/>
      <c r="Q1" t="s">
        <v>21</v>
      </c>
    </row>
    <row r="2" spans="1:54" ht="18" customHeight="1" x14ac:dyDescent="0.2">
      <c r="B2" s="8" t="s">
        <v>3</v>
      </c>
      <c r="C2" s="246" t="s">
        <v>38</v>
      </c>
      <c r="D2" s="247"/>
      <c r="E2" s="247"/>
      <c r="F2" s="247"/>
      <c r="G2" s="247"/>
      <c r="H2" s="247"/>
      <c r="I2" s="247"/>
      <c r="J2" s="247"/>
      <c r="K2" s="247"/>
      <c r="L2" s="247"/>
      <c r="M2" s="247"/>
      <c r="N2" s="248"/>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4" ht="12" customHeight="1" x14ac:dyDescent="0.15">
      <c r="B5" s="8" t="s">
        <v>5</v>
      </c>
      <c r="C5" s="69">
        <v>135</v>
      </c>
      <c r="D5" s="13"/>
      <c r="E5" s="13"/>
      <c r="F5" s="13"/>
      <c r="G5" s="16"/>
      <c r="H5" s="7"/>
      <c r="I5" s="41"/>
      <c r="J5" s="42"/>
      <c r="K5" s="7"/>
      <c r="L5" s="6"/>
      <c r="M5" s="7"/>
      <c r="N5" s="7"/>
      <c r="O5" s="16"/>
      <c r="P5" s="7"/>
      <c r="U5" s="12">
        <f>COUNTIF(G:G,"V")</f>
        <v>1</v>
      </c>
      <c r="V5" s="12">
        <f>COUNTIF(L:L,"Breedte")</f>
        <v>0</v>
      </c>
      <c r="W5" s="12">
        <f>COUNTIF(O:O,"Breedte")</f>
        <v>0</v>
      </c>
      <c r="AF5" s="12">
        <f>COUNTIF(I:I,"D")</f>
        <v>1</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41</v>
      </c>
      <c r="F7" s="24"/>
      <c r="G7" s="24" t="s">
        <v>32</v>
      </c>
      <c r="H7" s="25" t="s">
        <v>11</v>
      </c>
      <c r="I7" s="24" t="s">
        <v>33</v>
      </c>
      <c r="J7" s="25" t="s">
        <v>11</v>
      </c>
      <c r="K7" s="25" t="s">
        <v>12</v>
      </c>
      <c r="L7" s="23" t="s">
        <v>13</v>
      </c>
      <c r="M7" s="25" t="s">
        <v>14</v>
      </c>
      <c r="N7" s="25" t="s">
        <v>15</v>
      </c>
      <c r="O7" s="24" t="s">
        <v>34</v>
      </c>
      <c r="P7" s="25" t="s">
        <v>16</v>
      </c>
      <c r="Y7" s="12">
        <v>1</v>
      </c>
      <c r="Z7" s="12">
        <v>1</v>
      </c>
      <c r="AA7" s="12">
        <v>1</v>
      </c>
      <c r="AB7" s="12">
        <v>1</v>
      </c>
      <c r="AJ7" s="12">
        <v>1</v>
      </c>
      <c r="AK7" s="12">
        <v>1</v>
      </c>
      <c r="AL7" s="12">
        <v>1</v>
      </c>
      <c r="AM7" s="12">
        <v>1</v>
      </c>
      <c r="AQ7" s="93" t="s">
        <v>78</v>
      </c>
    </row>
    <row r="8" spans="1:54" ht="12" customHeight="1" thickTop="1" x14ac:dyDescent="0.25">
      <c r="A8" s="5">
        <f>IF(I8="A",25,IF(I8="B",25,IF(I8="C",25,IF(I8="D",15,IF(I8="E",10,0)))))</f>
        <v>0</v>
      </c>
      <c r="B8" s="5">
        <f>IF(G8="I",20,IF(G8="II",20,IF(G8="III",20,IF(G8="IV",20,IF(G8="V",20,0)))))</f>
        <v>0</v>
      </c>
      <c r="C8" s="14">
        <f>C5</f>
        <v>135</v>
      </c>
      <c r="F8" s="242">
        <f>VLOOKUP(C8,Blad1!$A:$H,8,0)</f>
        <v>230</v>
      </c>
      <c r="G8" s="67" t="str">
        <f>IF(C8=97,"I",IF(C8=90,"II",IF(C8=84,"III",IF(C8=76,"IV",IF(C8=0,"V","")))))</f>
        <v/>
      </c>
      <c r="H8" s="4" t="str">
        <f>IF(G8="I",$K8,IF(G8="II",$K8-SUM(H7:H$8),IF(G8="III",$K8-SUM(H7:H$8),IF(G8="IV",$K8-SUM(H7:H$8),IF(G8="V",1-SUM(H7:H$8)," ")))))</f>
        <v xml:space="preserve"> </v>
      </c>
      <c r="I8" s="68" t="str">
        <f>IF(C8=92,"A",IF(C8=83,"B",IF(C8=73,"C",IF(C8=64,"D",IF(C8=0,"E","")))))</f>
        <v/>
      </c>
      <c r="J8" s="43" t="str">
        <f>IF(I8="A",$K8,IF(I8="B",$K8-SUM(J7:J$8),IF(I8="C",$K8-SUM(J7:J$8),IF(I8="D",$K8-SUM(J7:J$8),IF(I8="E",1-SUM(J7:J$8)," ")))))</f>
        <v xml:space="preserve"> </v>
      </c>
      <c r="K8" s="1">
        <f>IF(C$4=0,0,(SUM(D$8:D8)/C$4))</f>
        <v>0</v>
      </c>
      <c r="L8" s="9" t="str">
        <f t="shared" ref="L8:L72" si="0">IF(U8=2,"Plus",IF(W8=2,"Basis",IF(X8=2,"Breedte"," ")))</f>
        <v xml:space="preserve"> </v>
      </c>
      <c r="M8" s="2" t="str">
        <f>IF(U8=2,K8,IF(W8=2,K8-SUM(M7:M$8),IF(X8=2,K8-SUM(M7:M$8),IF(X7=2,1-SUM(M7:M$8)," "))))</f>
        <v xml:space="preserve"> </v>
      </c>
      <c r="N8" s="1" t="str">
        <f>IF(OR(O8="Plus",O8="Basis",O8="Breedte"),K8," ")</f>
        <v xml:space="preserve"> </v>
      </c>
      <c r="P8" s="3" t="str">
        <f>IF(O8="Plus",$K8,IF(O8="Basis",$K8-SUM(P7:P$8),IF(O8="Breedte",$K8-SUM(P7:P$8),IF(O7="Breedte",1-SUM(P7:P$8)," "))))</f>
        <v xml:space="preserve"> </v>
      </c>
      <c r="Q8" s="59" t="str">
        <f>CONCATENATE(IF(E8=0,"",CONCATENATE(E8,"; ")))</f>
        <v/>
      </c>
      <c r="R8" s="180">
        <f>F8</f>
        <v>230</v>
      </c>
      <c r="S8" s="12">
        <f>C8</f>
        <v>135</v>
      </c>
      <c r="T8" s="18">
        <f>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IF(D8=0,1,ABS(K8-0.2))</f>
        <v>1</v>
      </c>
      <c r="Z8" s="12">
        <f>IF(D8=0,1,ABS(K8-0.5))</f>
        <v>1</v>
      </c>
      <c r="AA8" s="12">
        <f>IF(D8=0,1,ABS(K8-0.8))</f>
        <v>1</v>
      </c>
      <c r="AB8" s="12">
        <f>IF(D8=0,1,ABS(K8-1))</f>
        <v>1</v>
      </c>
      <c r="AD8" s="12">
        <f>S8</f>
        <v>135</v>
      </c>
      <c r="AE8" s="18">
        <f>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IF(AE8=0,1,ABS(AH8-0.25))</f>
        <v>1</v>
      </c>
      <c r="AK8" s="12">
        <f>IF(T8=0,1,ABS(W8-0.5))</f>
        <v>1</v>
      </c>
      <c r="AL8" s="12">
        <f>IF(T8=0,1,ABS(W8-0.75))</f>
        <v>1</v>
      </c>
      <c r="AM8" s="12">
        <f>IF(T8=0,1,ABS(W8-0.9))</f>
        <v>1</v>
      </c>
      <c r="AQ8" s="27" t="s">
        <v>6</v>
      </c>
      <c r="AR8" s="28"/>
      <c r="AS8" s="28" t="s">
        <v>7</v>
      </c>
      <c r="AT8" s="28"/>
      <c r="AU8" s="28"/>
      <c r="AV8" s="28"/>
      <c r="AW8" s="45"/>
    </row>
    <row r="9" spans="1:54" ht="12" customHeight="1" x14ac:dyDescent="0.25">
      <c r="A9" s="5">
        <f t="shared" ref="A9:A72" si="1">IF(I9="A",25,IF(I9="B",25,IF(I9="C",25,IF(I9="D",15,IF(I9="E",10,0)))))</f>
        <v>0</v>
      </c>
      <c r="B9" s="5">
        <f t="shared" ref="B9:B72" si="2">IF(G9="I",20,IF(G9="II",20,IF(G9="III",20,IF(G9="IV",20,IF(G9="V",20,0)))))</f>
        <v>0</v>
      </c>
      <c r="C9" s="14">
        <f>C8-1</f>
        <v>134</v>
      </c>
      <c r="F9" s="242">
        <f>VLOOKUP(C9,Blad1!$A:$H,8,0)</f>
        <v>230</v>
      </c>
      <c r="G9" s="67" t="str">
        <f t="shared" ref="G9:G72" si="3">IF(C9=97,"I",IF(C9=90,"II",IF(C9=84,"III",IF(C9=76,"IV",IF(C9=0,"V","")))))</f>
        <v/>
      </c>
      <c r="H9" s="4" t="str">
        <f>IF(G9="I",$K9,IF(G9="II",$K9-SUM(H8:H$8),IF(G9="III",$K9-SUM(H8:H$8),IF(G9="IV",$K9-SUM(H8:H$8),IF(G9="V",1-SUM(H8:H$8)," ")))))</f>
        <v xml:space="preserve"> </v>
      </c>
      <c r="I9" s="68" t="str">
        <f t="shared" ref="I9:I72" si="4">IF(C9=92,"A",IF(C9=83,"B",IF(C9=73,"C",IF(C9=64,"D",IF(C9=0,"E","")))))</f>
        <v/>
      </c>
      <c r="J9" s="43" t="str">
        <f>IF(I9="A",$K9,IF(I9="B",$K9-SUM(J8:J$8),IF(I9="C",$K9-SUM(J8:J$8),IF(I9="D",$K9-SUM(J8:J$8),IF(I9="E",1-SUM(J8:J$8)," ")))))</f>
        <v xml:space="preserve"> </v>
      </c>
      <c r="K9" s="1">
        <f>IF(C$4=0,0,(SUM(D$8:D9)/C$4))</f>
        <v>0</v>
      </c>
      <c r="L9" s="9" t="str">
        <f t="shared" si="0"/>
        <v xml:space="preserve"> </v>
      </c>
      <c r="M9" s="2" t="str">
        <f>IF(U9=2,K9,IF(W9=2,K9-SUM(M8:M$8),IF(X9=2,K9-SUM(M8:M$8),IF(X8=2,1-SUM(M8:M$8)," "))))</f>
        <v xml:space="preserve"> </v>
      </c>
      <c r="N9" s="1" t="str">
        <f t="shared" ref="N9:N72" si="5">IF(OR(O9="Plus",O9="Basis",O9="Breedte"),K9," ")</f>
        <v xml:space="preserve"> </v>
      </c>
      <c r="P9" s="3" t="str">
        <f>IF(O9="Plus",$K9,IF(O9="Basis",$K9-SUM(P8:P$8),IF(O9="Breedte",$K9-SUM(P8:P$8),IF(O8="Breedte",1-SUM(P8:P$8)," "))))</f>
        <v xml:space="preserve"> </v>
      </c>
      <c r="Q9" s="57" t="str">
        <f t="shared" ref="Q9:Q72" si="6">IF(L8="plus",IF(E9=0,"",CONCATENATE(E9,", ")),IF(L8="basis",IF(E9=0,"",CONCATENATE(E9,", ")),CONCATENATE(Q8,IF(E9=0,"",CONCATENATE(E9,", ")))))</f>
        <v/>
      </c>
      <c r="R9" s="180">
        <f t="shared" ref="R9:R72" si="7">F9</f>
        <v>230</v>
      </c>
      <c r="S9" s="12">
        <f>C9</f>
        <v>134</v>
      </c>
      <c r="T9" s="18">
        <f t="shared" ref="T9:T72" si="8">K9</f>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ref="Y9:Y72" si="9">IF(D9=0,1,ABS(K9-0.2))</f>
        <v>1</v>
      </c>
      <c r="Z9" s="12">
        <f t="shared" ref="Z9:Z72" si="10">IF(D9=0,1,ABS(K9-0.5))</f>
        <v>1</v>
      </c>
      <c r="AA9" s="12">
        <f t="shared" ref="AA9:AA72" si="11">IF(D9=0,1,ABS(K9-0.8))</f>
        <v>1</v>
      </c>
      <c r="AB9" s="12">
        <f t="shared" ref="AB9:AB72" si="12">IF(D9=0,1,ABS(K9-1))</f>
        <v>1</v>
      </c>
      <c r="AD9" s="12">
        <f>S9</f>
        <v>134</v>
      </c>
      <c r="AE9" s="18">
        <f t="shared" ref="AE9:AE72" si="13">K9</f>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ref="AJ9:AJ72" si="14">IF(AE9=0,1,ABS(AH9-0.25))</f>
        <v>1</v>
      </c>
      <c r="AK9" s="12">
        <f>IF(T9=0,1,ABS(W9-0.5))</f>
        <v>1</v>
      </c>
      <c r="AL9" s="12">
        <f>IF(T9=0,1,ABS(W9-0.75))</f>
        <v>1</v>
      </c>
      <c r="AM9" s="12">
        <f>IF(T9=0,1,ABS(W9-0.9))</f>
        <v>1</v>
      </c>
      <c r="AQ9" s="30"/>
      <c r="AR9" s="31"/>
      <c r="AS9" s="32" t="s">
        <v>17</v>
      </c>
      <c r="AT9" s="32" t="s">
        <v>18</v>
      </c>
      <c r="AU9" s="32" t="s">
        <v>19</v>
      </c>
      <c r="AV9" s="32" t="s">
        <v>20</v>
      </c>
      <c r="AW9" s="45"/>
    </row>
    <row r="10" spans="1:54" ht="12" customHeight="1" x14ac:dyDescent="0.25">
      <c r="A10" s="5">
        <f t="shared" si="1"/>
        <v>0</v>
      </c>
      <c r="B10" s="5">
        <f t="shared" si="2"/>
        <v>0</v>
      </c>
      <c r="C10" s="14">
        <f t="shared" ref="C10:C73" si="15">C9-1</f>
        <v>133</v>
      </c>
      <c r="F10" s="242">
        <f>VLOOKUP(C10,Blad1!$A:$H,8,0)</f>
        <v>230</v>
      </c>
      <c r="G10" s="67" t="str">
        <f t="shared" si="3"/>
        <v/>
      </c>
      <c r="H10" s="4" t="str">
        <f>IF(G10="I",$K10,IF(G10="II",$K10-SUM(H$8:H9),IF(G10="III",$K10-SUM(H$8:H9),IF(G10="IV",$K10-SUM(H$8:H9),IF(G10="V",1-SUM(H$8:H9)," ")))))</f>
        <v xml:space="preserve"> </v>
      </c>
      <c r="I10" s="68" t="str">
        <f t="shared" si="4"/>
        <v/>
      </c>
      <c r="J10" s="43" t="str">
        <f>IF(I10="A",$K10,IF(I10="B",$K10-SUM(J$8:J9),IF(I10="C",$K10-SUM(J$8:J9),IF(I10="D",$K10-SUM(J$8:J9),IF(I10="E",1-SUM(J$8:J9)," ")))))</f>
        <v xml:space="preserve"> </v>
      </c>
      <c r="K10" s="1">
        <f>IF(C$4=0,0,(SUM(D$8:D10)/C$4))</f>
        <v>0</v>
      </c>
      <c r="L10" s="9" t="str">
        <f t="shared" si="0"/>
        <v xml:space="preserve"> </v>
      </c>
      <c r="M10" s="2" t="str">
        <f>IF(U10=2,K10,IF(W10=2,K10-SUM(M$8:M9),IF(X10=2,K10-SUM(M$8:M9),IF(X9=2,1-SUM(M$8:M9)," "))))</f>
        <v xml:space="preserve"> </v>
      </c>
      <c r="N10" s="1" t="str">
        <f t="shared" si="5"/>
        <v xml:space="preserve"> </v>
      </c>
      <c r="P10" s="3" t="str">
        <f>IF(O10="Plus",$K10,IF(O10="Basis",$K10-SUM(P$8:P9),IF(O10="Breedte",$K10-SUM(P$8:P9),IF(O9="Breedte",1-SUM(P$8:P9)," "))))</f>
        <v xml:space="preserve"> </v>
      </c>
      <c r="Q10" s="57" t="str">
        <f t="shared" si="6"/>
        <v/>
      </c>
      <c r="R10" s="180">
        <f t="shared" si="7"/>
        <v>230</v>
      </c>
      <c r="S10" s="12">
        <f t="shared" ref="S10:S73" si="16">C10</f>
        <v>133</v>
      </c>
      <c r="T10" s="18">
        <f t="shared" si="8"/>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9"/>
        <v>1</v>
      </c>
      <c r="Z10" s="12">
        <f t="shared" si="10"/>
        <v>1</v>
      </c>
      <c r="AA10" s="12">
        <f t="shared" si="11"/>
        <v>1</v>
      </c>
      <c r="AB10" s="12">
        <f t="shared" si="12"/>
        <v>1</v>
      </c>
      <c r="AD10" s="12">
        <f t="shared" ref="AD10:AD73" si="17">S10</f>
        <v>133</v>
      </c>
      <c r="AE10" s="18">
        <f t="shared" si="13"/>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4"/>
        <v>1</v>
      </c>
      <c r="AK10" s="12">
        <f t="shared" ref="AK10:AK73" si="18">IF(T10=0,1,ABS(W10-0.5))</f>
        <v>1</v>
      </c>
      <c r="AL10" s="12">
        <f t="shared" ref="AL10:AL73" si="19">IF(T10=0,1,ABS(W10-0.75))</f>
        <v>1</v>
      </c>
      <c r="AM10" s="12">
        <f t="shared" ref="AM10:AM73" si="20">IF(T10=0,1,ABS(W10-0.9))</f>
        <v>1</v>
      </c>
      <c r="AQ10" s="49" t="s">
        <v>26</v>
      </c>
      <c r="AR10" s="50">
        <v>0.2</v>
      </c>
      <c r="AS10" s="145">
        <f>IF($U3=0,0,VLOOKUP("I",$G:$S,13,FALSE))</f>
        <v>97</v>
      </c>
      <c r="AT10" s="145">
        <f>AU10*AT$14</f>
        <v>0</v>
      </c>
      <c r="AU10" s="146">
        <f>AV10</f>
        <v>0</v>
      </c>
      <c r="AV10" s="146">
        <f>IF($U3=0,0,VLOOKUP("I",$G:$S,5,FALSE))</f>
        <v>0</v>
      </c>
      <c r="AW10" s="45"/>
    </row>
    <row r="11" spans="1:54" ht="12" customHeight="1" x14ac:dyDescent="0.25">
      <c r="A11" s="5">
        <f t="shared" si="1"/>
        <v>0</v>
      </c>
      <c r="B11" s="5">
        <f t="shared" si="2"/>
        <v>0</v>
      </c>
      <c r="C11" s="14">
        <f t="shared" si="15"/>
        <v>132</v>
      </c>
      <c r="F11" s="242">
        <f>VLOOKUP(C11,Blad1!$A:$H,8,0)</f>
        <v>230</v>
      </c>
      <c r="G11" s="67" t="str">
        <f t="shared" si="3"/>
        <v/>
      </c>
      <c r="H11" s="4" t="str">
        <f>IF(G11="I",$K11,IF(G11="II",$K11-SUM(H$8:H10),IF(G11="III",$K11-SUM(H$8:H10),IF(G11="IV",$K11-SUM(H$8:H10),IF(G11="V",1-SUM(H$8:H10)," ")))))</f>
        <v xml:space="preserve"> </v>
      </c>
      <c r="I11" s="68" t="str">
        <f t="shared" si="4"/>
        <v/>
      </c>
      <c r="J11" s="43" t="str">
        <f>IF(I11="A",$K11,IF(I11="B",$K11-SUM(J$8:J10),IF(I11="C",$K11-SUM(J$8:J10),IF(I11="D",$K11-SUM(J$8:J10),IF(I11="E",1-SUM(J$8:J10)," ")))))</f>
        <v xml:space="preserve"> </v>
      </c>
      <c r="K11" s="1">
        <f>IF(C$4=0,0,(SUM(D$8:D11)/C$4))</f>
        <v>0</v>
      </c>
      <c r="L11" s="9" t="str">
        <f t="shared" si="0"/>
        <v xml:space="preserve"> </v>
      </c>
      <c r="M11" s="2" t="str">
        <f>IF(U11=2,K11,IF(W11=2,K11-SUM(M$8:M10),IF(X11=2,K11-SUM(M$8:M10),IF(X10=2,1-SUM(M$8:M10)," "))))</f>
        <v xml:space="preserve"> </v>
      </c>
      <c r="N11" s="1" t="str">
        <f t="shared" si="5"/>
        <v xml:space="preserve"> </v>
      </c>
      <c r="P11" s="3" t="str">
        <f>IF(O11="Plus",$K11,IF(O11="Basis",$K11-SUM(P$8:P10),IF(O11="Breedte",$K11-SUM(P$8:P10),IF(O10="Breedte",1-SUM(P$8:P10)," "))))</f>
        <v xml:space="preserve"> </v>
      </c>
      <c r="Q11" s="57" t="str">
        <f t="shared" si="6"/>
        <v/>
      </c>
      <c r="R11" s="180">
        <f t="shared" si="7"/>
        <v>230</v>
      </c>
      <c r="S11" s="12">
        <f t="shared" si="16"/>
        <v>132</v>
      </c>
      <c r="T11" s="18">
        <f t="shared" si="8"/>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9"/>
        <v>1</v>
      </c>
      <c r="Z11" s="12">
        <f t="shared" si="10"/>
        <v>1</v>
      </c>
      <c r="AA11" s="12">
        <f t="shared" si="11"/>
        <v>1</v>
      </c>
      <c r="AB11" s="12">
        <f t="shared" si="12"/>
        <v>1</v>
      </c>
      <c r="AD11" s="12">
        <f t="shared" si="17"/>
        <v>132</v>
      </c>
      <c r="AE11" s="18">
        <f t="shared" si="13"/>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4"/>
        <v>1</v>
      </c>
      <c r="AK11" s="12">
        <f t="shared" si="18"/>
        <v>1</v>
      </c>
      <c r="AL11" s="12">
        <f t="shared" si="19"/>
        <v>1</v>
      </c>
      <c r="AM11" s="12">
        <f t="shared" si="20"/>
        <v>1</v>
      </c>
      <c r="AQ11" s="49" t="s">
        <v>30</v>
      </c>
      <c r="AR11" s="50">
        <v>0.6</v>
      </c>
      <c r="AS11" s="145">
        <f>IF($U4=0,0,VLOOKUP("IV",$G:$S,13,FALSE))</f>
        <v>76</v>
      </c>
      <c r="AT11" s="145">
        <f>AU11*AT$14</f>
        <v>0</v>
      </c>
      <c r="AU11" s="146">
        <f>AV11-AV10</f>
        <v>0</v>
      </c>
      <c r="AV11" s="146">
        <f>IF($U4=0,0,VLOOKUP("IV",$G:$S,5,FALSE))</f>
        <v>0</v>
      </c>
      <c r="AW11" s="45"/>
    </row>
    <row r="12" spans="1:54" ht="12" customHeight="1" x14ac:dyDescent="0.25">
      <c r="A12" s="5">
        <f t="shared" si="1"/>
        <v>0</v>
      </c>
      <c r="B12" s="5">
        <f t="shared" si="2"/>
        <v>0</v>
      </c>
      <c r="C12" s="14">
        <f t="shared" si="15"/>
        <v>131</v>
      </c>
      <c r="F12" s="242">
        <f>VLOOKUP(C12,Blad1!$A:$H,8,0)</f>
        <v>230</v>
      </c>
      <c r="G12" s="67" t="str">
        <f t="shared" si="3"/>
        <v/>
      </c>
      <c r="H12" s="4" t="str">
        <f>IF(G12="I",$K12,IF(G12="II",$K12-SUM(H$8:H11),IF(G12="III",$K12-SUM(H$8:H11),IF(G12="IV",$K12-SUM(H$8:H11),IF(G12="V",1-SUM(H$8:H11)," ")))))</f>
        <v xml:space="preserve"> </v>
      </c>
      <c r="I12" s="68" t="str">
        <f t="shared" si="4"/>
        <v/>
      </c>
      <c r="J12" s="43" t="str">
        <f>IF(I12="A",$K12,IF(I12="B",$K12-SUM(J$8:J11),IF(I12="C",$K12-SUM(J$8:J11),IF(I12="D",$K12-SUM(J$8:J11),IF(I12="E",1-SUM(J$8:J11)," ")))))</f>
        <v xml:space="preserve"> </v>
      </c>
      <c r="K12" s="1">
        <f>IF(C$4=0,0,(SUM(D$8:D12)/C$4))</f>
        <v>0</v>
      </c>
      <c r="L12" s="9" t="str">
        <f t="shared" si="0"/>
        <v xml:space="preserve"> </v>
      </c>
      <c r="M12" s="2" t="str">
        <f>IF(U12=2,K12,IF(W12=2,K12-SUM(M$8:M11),IF(X12=2,K12-SUM(M$8:M11),IF(X11=2,1-SUM(M$8:M11)," "))))</f>
        <v xml:space="preserve"> </v>
      </c>
      <c r="N12" s="1" t="str">
        <f t="shared" si="5"/>
        <v xml:space="preserve"> </v>
      </c>
      <c r="P12" s="3" t="str">
        <f>IF(O12="Plus",$K12,IF(O12="Basis",$K12-SUM(P$8:P11),IF(O12="Breedte",$K12-SUM(P$8:P11),IF(O11="Breedte",1-SUM(P$8:P11)," "))))</f>
        <v xml:space="preserve"> </v>
      </c>
      <c r="Q12" s="57" t="str">
        <f t="shared" si="6"/>
        <v/>
      </c>
      <c r="R12" s="180">
        <f t="shared" si="7"/>
        <v>230</v>
      </c>
      <c r="S12" s="12">
        <f t="shared" si="16"/>
        <v>131</v>
      </c>
      <c r="T12" s="18">
        <f t="shared" si="8"/>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9"/>
        <v>1</v>
      </c>
      <c r="Z12" s="12">
        <f t="shared" si="10"/>
        <v>1</v>
      </c>
      <c r="AA12" s="12">
        <f t="shared" si="11"/>
        <v>1</v>
      </c>
      <c r="AB12" s="12">
        <f t="shared" si="12"/>
        <v>1</v>
      </c>
      <c r="AD12" s="12">
        <f t="shared" si="17"/>
        <v>131</v>
      </c>
      <c r="AE12" s="18">
        <f t="shared" si="13"/>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4"/>
        <v>1</v>
      </c>
      <c r="AK12" s="12">
        <f t="shared" si="18"/>
        <v>1</v>
      </c>
      <c r="AL12" s="12">
        <f t="shared" si="19"/>
        <v>1</v>
      </c>
      <c r="AM12" s="12">
        <f t="shared" si="20"/>
        <v>1</v>
      </c>
      <c r="AQ12" s="49" t="s">
        <v>29</v>
      </c>
      <c r="AR12" s="50">
        <v>0.2</v>
      </c>
      <c r="AS12" s="145">
        <f>IF($U5=0,0,VLOOKUP("V",$G:$S,13,FALSE))</f>
        <v>0</v>
      </c>
      <c r="AT12" s="145">
        <f>AU12*AT$14</f>
        <v>0</v>
      </c>
      <c r="AU12" s="146">
        <f>AV12-AV11</f>
        <v>0</v>
      </c>
      <c r="AV12" s="146">
        <f>IF($U5=0,0,VLOOKUP("V",$G:$S,5,FALSE))</f>
        <v>0</v>
      </c>
      <c r="AW12" s="45"/>
    </row>
    <row r="13" spans="1:54" ht="12" customHeight="1" x14ac:dyDescent="0.25">
      <c r="A13" s="5">
        <f t="shared" si="1"/>
        <v>0</v>
      </c>
      <c r="B13" s="5">
        <f t="shared" si="2"/>
        <v>0</v>
      </c>
      <c r="C13" s="14">
        <f t="shared" si="15"/>
        <v>130</v>
      </c>
      <c r="F13" s="242">
        <f>VLOOKUP(C13,Blad1!$A:$H,8,0)</f>
        <v>230</v>
      </c>
      <c r="G13" s="67" t="str">
        <f t="shared" si="3"/>
        <v/>
      </c>
      <c r="H13" s="4" t="str">
        <f>IF(G13="I",$K13,IF(G13="II",$K13-SUM(H$8:H12),IF(G13="III",$K13-SUM(H$8:H12),IF(G13="IV",$K13-SUM(H$8:H12),IF(G13="V",1-SUM(H$8:H12)," ")))))</f>
        <v xml:space="preserve"> </v>
      </c>
      <c r="I13" s="68" t="str">
        <f t="shared" si="4"/>
        <v/>
      </c>
      <c r="J13" s="43" t="str">
        <f>IF(I13="A",$K13,IF(I13="B",$K13-SUM(J$8:J12),IF(I13="C",$K13-SUM(J$8:J12),IF(I13="D",$K13-SUM(J$8:J12),IF(I13="E",1-SUM(J$8:J12)," ")))))</f>
        <v xml:space="preserve"> </v>
      </c>
      <c r="K13" s="1">
        <f>IF(C$4=0,0,(SUM(D$8:D13)/C$4))</f>
        <v>0</v>
      </c>
      <c r="L13" s="9" t="str">
        <f t="shared" si="0"/>
        <v xml:space="preserve"> </v>
      </c>
      <c r="M13" s="2" t="str">
        <f>IF(U13=2,K13,IF(W13=2,K13-SUM(M$8:M12),IF(X13=2,K13-SUM(M$8:M12),IF(X12=2,1-SUM(M$8:M12)," "))))</f>
        <v xml:space="preserve"> </v>
      </c>
      <c r="N13" s="1" t="str">
        <f t="shared" si="5"/>
        <v xml:space="preserve"> </v>
      </c>
      <c r="P13" s="3" t="str">
        <f>IF(O13="Plus",$K13,IF(O13="Basis",$K13-SUM(P$8:P12),IF(O13="Breedte",$K13-SUM(P$8:P12),IF(O12="Breedte",1-SUM(P$8:P12)," "))))</f>
        <v xml:space="preserve"> </v>
      </c>
      <c r="Q13" s="57" t="str">
        <f t="shared" si="6"/>
        <v/>
      </c>
      <c r="R13" s="180">
        <f t="shared" si="7"/>
        <v>230</v>
      </c>
      <c r="S13" s="12">
        <f t="shared" si="16"/>
        <v>130</v>
      </c>
      <c r="T13" s="18">
        <f t="shared" si="8"/>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9"/>
        <v>1</v>
      </c>
      <c r="Z13" s="12">
        <f t="shared" si="10"/>
        <v>1</v>
      </c>
      <c r="AA13" s="12">
        <f t="shared" si="11"/>
        <v>1</v>
      </c>
      <c r="AB13" s="12">
        <f t="shared" si="12"/>
        <v>1</v>
      </c>
      <c r="AD13" s="12">
        <f t="shared" si="17"/>
        <v>130</v>
      </c>
      <c r="AE13" s="18">
        <f t="shared" si="13"/>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4"/>
        <v>1</v>
      </c>
      <c r="AK13" s="12">
        <f t="shared" si="18"/>
        <v>1</v>
      </c>
      <c r="AL13" s="12">
        <f t="shared" si="19"/>
        <v>1</v>
      </c>
      <c r="AM13" s="12">
        <f t="shared" si="20"/>
        <v>1</v>
      </c>
      <c r="AQ13" s="49"/>
      <c r="AR13" s="50"/>
      <c r="AS13" s="145"/>
      <c r="AT13" s="145"/>
      <c r="AU13" s="146"/>
      <c r="AV13" s="146">
        <f>IF(SUM(AT10:AT12)&lt;AT14,1,0)</f>
        <v>0</v>
      </c>
      <c r="AW13" s="45"/>
    </row>
    <row r="14" spans="1:54" ht="12" customHeight="1" thickBot="1" x14ac:dyDescent="0.3">
      <c r="A14" s="5">
        <f t="shared" si="1"/>
        <v>0</v>
      </c>
      <c r="B14" s="5">
        <f t="shared" si="2"/>
        <v>0</v>
      </c>
      <c r="C14" s="14">
        <f t="shared" si="15"/>
        <v>129</v>
      </c>
      <c r="F14" s="242">
        <f>VLOOKUP(C14,Blad1!$A:$H,8,0)</f>
        <v>230</v>
      </c>
      <c r="G14" s="67" t="str">
        <f t="shared" si="3"/>
        <v/>
      </c>
      <c r="H14" s="4" t="str">
        <f>IF(G14="I",$K14,IF(G14="II",$K14-SUM(H$8:H13),IF(G14="III",$K14-SUM(H$8:H13),IF(G14="IV",$K14-SUM(H$8:H13),IF(G14="V",1-SUM(H$8:H13)," ")))))</f>
        <v xml:space="preserve"> </v>
      </c>
      <c r="I14" s="68" t="str">
        <f t="shared" si="4"/>
        <v/>
      </c>
      <c r="J14" s="43" t="str">
        <f>IF(I14="A",$K14,IF(I14="B",$K14-SUM(J$8:J13),IF(I14="C",$K14-SUM(J$8:J13),IF(I14="D",$K14-SUM(J$8:J13),IF(I14="E",1-SUM(J$8:J13)," ")))))</f>
        <v xml:space="preserve"> </v>
      </c>
      <c r="K14" s="1">
        <f>IF(C$4=0,0,(SUM(D$8:D14)/C$4))</f>
        <v>0</v>
      </c>
      <c r="L14" s="9" t="str">
        <f t="shared" si="0"/>
        <v xml:space="preserve"> </v>
      </c>
      <c r="M14" s="2" t="str">
        <f>IF(U14=2,K14,IF(W14=2,K14-SUM(M$8:M13),IF(X14=2,K14-SUM(M$8:M13),IF(X13=2,1-SUM(M$8:M13)," "))))</f>
        <v xml:space="preserve"> </v>
      </c>
      <c r="N14" s="1" t="str">
        <f t="shared" si="5"/>
        <v xml:space="preserve"> </v>
      </c>
      <c r="P14" s="3" t="str">
        <f>IF(O14="Plus",$K14,IF(O14="Basis",$K14-SUM(P$8:P13),IF(O14="Breedte",$K14-SUM(P$8:P13),IF(O13="Breedte",1-SUM(P$8:P13)," "))))</f>
        <v xml:space="preserve"> </v>
      </c>
      <c r="Q14" s="57" t="str">
        <f t="shared" si="6"/>
        <v/>
      </c>
      <c r="R14" s="180">
        <f t="shared" si="7"/>
        <v>230</v>
      </c>
      <c r="S14" s="12">
        <f t="shared" si="16"/>
        <v>129</v>
      </c>
      <c r="T14" s="18">
        <f t="shared" si="8"/>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9"/>
        <v>1</v>
      </c>
      <c r="Z14" s="12">
        <f t="shared" si="10"/>
        <v>1</v>
      </c>
      <c r="AA14" s="12">
        <f t="shared" si="11"/>
        <v>1</v>
      </c>
      <c r="AB14" s="12">
        <f t="shared" si="12"/>
        <v>1</v>
      </c>
      <c r="AD14" s="12">
        <f t="shared" si="17"/>
        <v>129</v>
      </c>
      <c r="AE14" s="18">
        <f t="shared" si="13"/>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4"/>
        <v>1</v>
      </c>
      <c r="AK14" s="12">
        <f t="shared" si="18"/>
        <v>1</v>
      </c>
      <c r="AL14" s="12">
        <f t="shared" si="19"/>
        <v>1</v>
      </c>
      <c r="AM14" s="12">
        <f t="shared" si="20"/>
        <v>1</v>
      </c>
      <c r="AQ14" s="34"/>
      <c r="AR14" s="35"/>
      <c r="AS14" s="147"/>
      <c r="AT14" s="148">
        <f>$C$4</f>
        <v>0</v>
      </c>
      <c r="AU14" s="147"/>
      <c r="AV14" s="147"/>
      <c r="AW14" s="45"/>
      <c r="AX14" s="71"/>
    </row>
    <row r="15" spans="1:54" ht="12" customHeight="1" thickTop="1" thickBot="1" x14ac:dyDescent="0.3">
      <c r="A15" s="5">
        <f t="shared" si="1"/>
        <v>0</v>
      </c>
      <c r="B15" s="5">
        <f t="shared" si="2"/>
        <v>0</v>
      </c>
      <c r="C15" s="14">
        <f t="shared" si="15"/>
        <v>128</v>
      </c>
      <c r="F15" s="242">
        <f>VLOOKUP(C15,Blad1!$A:$H,8,0)</f>
        <v>230</v>
      </c>
      <c r="G15" s="67" t="str">
        <f t="shared" si="3"/>
        <v/>
      </c>
      <c r="H15" s="4" t="str">
        <f>IF(G15="I",$K15,IF(G15="II",$K15-SUM(H$8:H14),IF(G15="III",$K15-SUM(H$8:H14),IF(G15="IV",$K15-SUM(H$8:H14),IF(G15="V",1-SUM(H$8:H14)," ")))))</f>
        <v xml:space="preserve"> </v>
      </c>
      <c r="I15" s="68" t="str">
        <f t="shared" si="4"/>
        <v/>
      </c>
      <c r="J15" s="43" t="str">
        <f>IF(I15="A",$K15,IF(I15="B",$K15-SUM(J$8:J14),IF(I15="C",$K15-SUM(J$8:J14),IF(I15="D",$K15-SUM(J$8:J14),IF(I15="E",1-SUM(J$8:J14)," ")))))</f>
        <v xml:space="preserve"> </v>
      </c>
      <c r="K15" s="1">
        <f>IF(C$4=0,0,(SUM(D$8:D15)/C$4))</f>
        <v>0</v>
      </c>
      <c r="L15" s="9" t="str">
        <f t="shared" si="0"/>
        <v xml:space="preserve"> </v>
      </c>
      <c r="M15" s="2" t="str">
        <f>IF(U15=2,K15,IF(W15=2,K15-SUM(M$8:M14),IF(X15=2,K15-SUM(M$8:M14),IF(X14=2,1-SUM(M$8:M14)," "))))</f>
        <v xml:space="preserve"> </v>
      </c>
      <c r="N15" s="1" t="str">
        <f t="shared" si="5"/>
        <v xml:space="preserve"> </v>
      </c>
      <c r="P15" s="3" t="str">
        <f>IF(O15="Plus",$K15,IF(O15="Basis",$K15-SUM(P$8:P14),IF(O15="Breedte",$K15-SUM(P$8:P14),IF(O14="Breedte",1-SUM(P$8:P14)," "))))</f>
        <v xml:space="preserve"> </v>
      </c>
      <c r="Q15" s="57" t="str">
        <f t="shared" si="6"/>
        <v/>
      </c>
      <c r="R15" s="180">
        <f t="shared" si="7"/>
        <v>230</v>
      </c>
      <c r="S15" s="12">
        <f t="shared" si="16"/>
        <v>128</v>
      </c>
      <c r="T15" s="18">
        <f t="shared" si="8"/>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9"/>
        <v>1</v>
      </c>
      <c r="Z15" s="12">
        <f t="shared" si="10"/>
        <v>1</v>
      </c>
      <c r="AA15" s="12">
        <f t="shared" si="11"/>
        <v>1</v>
      </c>
      <c r="AB15" s="12">
        <f t="shared" si="12"/>
        <v>1</v>
      </c>
      <c r="AD15" s="12">
        <f t="shared" si="17"/>
        <v>128</v>
      </c>
      <c r="AE15" s="18">
        <f t="shared" si="13"/>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4"/>
        <v>1</v>
      </c>
      <c r="AK15" s="12">
        <f t="shared" si="18"/>
        <v>1</v>
      </c>
      <c r="AL15" s="12">
        <f t="shared" si="19"/>
        <v>1</v>
      </c>
      <c r="AM15" s="12">
        <f t="shared" si="20"/>
        <v>1</v>
      </c>
      <c r="AV15" s="130"/>
      <c r="AW15" s="136"/>
      <c r="AX15" s="136"/>
    </row>
    <row r="16" spans="1:54" ht="12" customHeight="1" thickTop="1" thickBot="1" x14ac:dyDescent="0.3">
      <c r="A16" s="5">
        <f t="shared" si="1"/>
        <v>0</v>
      </c>
      <c r="B16" s="5">
        <f t="shared" si="2"/>
        <v>0</v>
      </c>
      <c r="C16" s="14">
        <f t="shared" si="15"/>
        <v>127</v>
      </c>
      <c r="F16" s="242">
        <f>VLOOKUP(C16,Blad1!$A:$H,8,0)</f>
        <v>230</v>
      </c>
      <c r="G16" s="67" t="str">
        <f t="shared" si="3"/>
        <v/>
      </c>
      <c r="H16" s="4" t="str">
        <f>IF(G16="I",$K16,IF(G16="II",$K16-SUM(H$8:H15),IF(G16="III",$K16-SUM(H$8:H15),IF(G16="IV",$K16-SUM(H$8:H15),IF(G16="V",1-SUM(H$8:H15)," ")))))</f>
        <v xml:space="preserve"> </v>
      </c>
      <c r="I16" s="68" t="str">
        <f t="shared" si="4"/>
        <v/>
      </c>
      <c r="J16" s="43" t="str">
        <f>IF(I16="A",$K16,IF(I16="B",$K16-SUM(J$8:J15),IF(I16="C",$K16-SUM(J$8:J15),IF(I16="D",$K16-SUM(J$8:J15),IF(I16="E",1-SUM(J$8:J15)," ")))))</f>
        <v xml:space="preserve"> </v>
      </c>
      <c r="K16" s="1">
        <f>IF(C$4=0,0,(SUM(D$8:D16)/C$4))</f>
        <v>0</v>
      </c>
      <c r="L16" s="9" t="str">
        <f t="shared" si="0"/>
        <v xml:space="preserve"> </v>
      </c>
      <c r="M16" s="2" t="str">
        <f>IF(U16=2,K16,IF(W16=2,K16-SUM(M$8:M15),IF(X16=2,K16-SUM(M$8:M15),IF(X15=2,1-SUM(M$8:M15)," "))))</f>
        <v xml:space="preserve"> </v>
      </c>
      <c r="N16" s="1" t="str">
        <f t="shared" si="5"/>
        <v xml:space="preserve"> </v>
      </c>
      <c r="P16" s="3" t="str">
        <f>IF(O16="Plus",$K16,IF(O16="Basis",$K16-SUM(P$8:P15),IF(O16="Breedte",$K16-SUM(P$8:P15),IF(O15="Breedte",1-SUM(P$8:P15)," "))))</f>
        <v xml:space="preserve"> </v>
      </c>
      <c r="Q16" s="57" t="str">
        <f t="shared" si="6"/>
        <v/>
      </c>
      <c r="R16" s="180">
        <f t="shared" si="7"/>
        <v>230</v>
      </c>
      <c r="S16" s="12">
        <f t="shared" si="16"/>
        <v>127</v>
      </c>
      <c r="T16" s="18">
        <f t="shared" si="8"/>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9"/>
        <v>1</v>
      </c>
      <c r="Z16" s="12">
        <f t="shared" si="10"/>
        <v>1</v>
      </c>
      <c r="AA16" s="12">
        <f t="shared" si="11"/>
        <v>1</v>
      </c>
      <c r="AB16" s="12">
        <f t="shared" si="12"/>
        <v>1</v>
      </c>
      <c r="AD16" s="12">
        <f t="shared" si="17"/>
        <v>127</v>
      </c>
      <c r="AE16" s="18">
        <f t="shared" si="13"/>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4"/>
        <v>1</v>
      </c>
      <c r="AK16" s="12">
        <f t="shared" si="18"/>
        <v>1</v>
      </c>
      <c r="AL16" s="12">
        <f t="shared" si="19"/>
        <v>1</v>
      </c>
      <c r="AM16" s="12">
        <f t="shared" si="20"/>
        <v>1</v>
      </c>
      <c r="AP16" s="44"/>
      <c r="AQ16" s="27" t="s">
        <v>6</v>
      </c>
      <c r="AR16" s="28"/>
      <c r="AS16" s="28" t="s">
        <v>8</v>
      </c>
      <c r="AT16" s="28"/>
      <c r="AU16" s="28"/>
      <c r="AV16" s="51"/>
      <c r="AW16" s="141"/>
      <c r="AX16" s="132"/>
      <c r="AY16" s="28" t="s">
        <v>9</v>
      </c>
      <c r="AZ16" s="28"/>
      <c r="BA16" s="28"/>
      <c r="BB16" s="29"/>
    </row>
    <row r="17" spans="1:55" ht="12" customHeight="1" thickTop="1" x14ac:dyDescent="0.25">
      <c r="A17" s="5">
        <f t="shared" si="1"/>
        <v>0</v>
      </c>
      <c r="B17" s="5">
        <f t="shared" si="2"/>
        <v>0</v>
      </c>
      <c r="C17" s="14">
        <f t="shared" si="15"/>
        <v>126</v>
      </c>
      <c r="F17" s="242">
        <f>VLOOKUP(C17,Blad1!$A:$H,8,0)</f>
        <v>230</v>
      </c>
      <c r="G17" s="67" t="str">
        <f t="shared" si="3"/>
        <v/>
      </c>
      <c r="H17" s="4" t="str">
        <f>IF(G17="I",$K17,IF(G17="II",$K17-SUM(H$8:H16),IF(G17="III",$K17-SUM(H$8:H16),IF(G17="IV",$K17-SUM(H$8:H16),IF(G17="V",1-SUM(H$8:H16)," ")))))</f>
        <v xml:space="preserve"> </v>
      </c>
      <c r="I17" s="68" t="str">
        <f t="shared" si="4"/>
        <v/>
      </c>
      <c r="J17" s="43" t="str">
        <f>IF(I17="A",$K17,IF(I17="B",$K17-SUM(J$8:J16),IF(I17="C",$K17-SUM(J$8:J16),IF(I17="D",$K17-SUM(J$8:J16),IF(I17="E",1-SUM(J$8:J16)," ")))))</f>
        <v xml:space="preserve"> </v>
      </c>
      <c r="K17" s="1">
        <f>IF(C$4=0,0,(SUM(D$8:D17)/C$4))</f>
        <v>0</v>
      </c>
      <c r="L17" s="9" t="str">
        <f t="shared" si="0"/>
        <v xml:space="preserve"> </v>
      </c>
      <c r="M17" s="2" t="str">
        <f>IF(U17=2,K17,IF(W17=2,K17-SUM(M$8:M16),IF(X17=2,K17-SUM(M$8:M16),IF(X16=2,1-SUM(M$8:M16)," "))))</f>
        <v xml:space="preserve"> </v>
      </c>
      <c r="N17" s="1" t="str">
        <f t="shared" si="5"/>
        <v xml:space="preserve"> </v>
      </c>
      <c r="P17" s="3" t="str">
        <f>IF(O17="Plus",$K17,IF(O17="Basis",$K17-SUM(P$8:P16),IF(O17="Breedte",$K17-SUM(P$8:P16),IF(O16="Breedte",1-SUM(P$8:P16)," "))))</f>
        <v xml:space="preserve"> </v>
      </c>
      <c r="Q17" s="57" t="str">
        <f t="shared" si="6"/>
        <v/>
      </c>
      <c r="R17" s="180">
        <f t="shared" si="7"/>
        <v>230</v>
      </c>
      <c r="S17" s="12">
        <f t="shared" si="16"/>
        <v>126</v>
      </c>
      <c r="T17" s="18">
        <f t="shared" si="8"/>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9"/>
        <v>1</v>
      </c>
      <c r="Z17" s="12">
        <f t="shared" si="10"/>
        <v>1</v>
      </c>
      <c r="AA17" s="12">
        <f t="shared" si="11"/>
        <v>1</v>
      </c>
      <c r="AB17" s="12">
        <f t="shared" si="12"/>
        <v>1</v>
      </c>
      <c r="AD17" s="12">
        <f t="shared" si="17"/>
        <v>126</v>
      </c>
      <c r="AE17" s="18">
        <f t="shared" si="13"/>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4"/>
        <v>1</v>
      </c>
      <c r="AK17" s="12">
        <f t="shared" si="18"/>
        <v>1</v>
      </c>
      <c r="AL17" s="12">
        <f t="shared" si="19"/>
        <v>1</v>
      </c>
      <c r="AM17" s="12">
        <f t="shared" si="20"/>
        <v>1</v>
      </c>
      <c r="AP17" s="44"/>
      <c r="AQ17" s="30"/>
      <c r="AR17" s="31"/>
      <c r="AS17" s="32" t="s">
        <v>17</v>
      </c>
      <c r="AT17" s="32" t="s">
        <v>18</v>
      </c>
      <c r="AU17" s="32" t="s">
        <v>19</v>
      </c>
      <c r="AV17" s="138" t="s">
        <v>20</v>
      </c>
      <c r="AW17" s="139"/>
      <c r="AX17" s="139"/>
      <c r="AY17" s="32" t="s">
        <v>17</v>
      </c>
      <c r="AZ17" s="32" t="s">
        <v>31</v>
      </c>
      <c r="BA17" s="32" t="s">
        <v>19</v>
      </c>
      <c r="BB17" s="33" t="s">
        <v>20</v>
      </c>
    </row>
    <row r="18" spans="1:55" ht="12" customHeight="1" thickBot="1" x14ac:dyDescent="0.3">
      <c r="A18" s="5">
        <f t="shared" si="1"/>
        <v>0</v>
      </c>
      <c r="B18" s="5">
        <f t="shared" si="2"/>
        <v>0</v>
      </c>
      <c r="C18" s="14">
        <f t="shared" si="15"/>
        <v>125</v>
      </c>
      <c r="F18" s="242">
        <f>VLOOKUP(C18,Blad1!$A:$H,8,0)</f>
        <v>230</v>
      </c>
      <c r="G18" s="67" t="str">
        <f t="shared" si="3"/>
        <v/>
      </c>
      <c r="H18" s="4" t="str">
        <f>IF(G18="I",$K18,IF(G18="II",$K18-SUM(H$8:H17),IF(G18="III",$K18-SUM(H$8:H17),IF(G18="IV",$K18-SUM(H$8:H17),IF(G18="V",1-SUM(H$8:H17)," ")))))</f>
        <v xml:space="preserve"> </v>
      </c>
      <c r="I18" s="68" t="str">
        <f t="shared" si="4"/>
        <v/>
      </c>
      <c r="J18" s="43" t="str">
        <f>IF(I18="A",$K18,IF(I18="B",$K18-SUM(J$8:J17),IF(I18="C",$K18-SUM(J$8:J17),IF(I18="D",$K18-SUM(J$8:J17),IF(I18="E",1-SUM(J$8:J17)," ")))))</f>
        <v xml:space="preserve"> </v>
      </c>
      <c r="K18" s="1">
        <f>IF(C$4=0,0,(SUM(D$8:D18)/C$4))</f>
        <v>0</v>
      </c>
      <c r="L18" s="9" t="str">
        <f t="shared" si="0"/>
        <v xml:space="preserve"> </v>
      </c>
      <c r="M18" s="2" t="str">
        <f>IF(U18=2,K18,IF(W18=2,K18-SUM(M$8:M17),IF(X18=2,K18-SUM(M$8:M17),IF(X17=2,1-SUM(M$8:M17)," "))))</f>
        <v xml:space="preserve"> </v>
      </c>
      <c r="N18" s="1" t="str">
        <f t="shared" si="5"/>
        <v xml:space="preserve"> </v>
      </c>
      <c r="P18" s="3" t="str">
        <f>IF(O18="Plus",$K18,IF(O18="Basis",$K18-SUM(P$8:P17),IF(O18="Breedte",$K18-SUM(P$8:P17),IF(O17="Breedte",1-SUM(P$8:P17)," "))))</f>
        <v xml:space="preserve"> </v>
      </c>
      <c r="Q18" s="57" t="str">
        <f t="shared" si="6"/>
        <v/>
      </c>
      <c r="R18" s="180">
        <f t="shared" si="7"/>
        <v>230</v>
      </c>
      <c r="S18" s="12">
        <f t="shared" si="16"/>
        <v>125</v>
      </c>
      <c r="T18" s="18">
        <f t="shared" si="8"/>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9"/>
        <v>1</v>
      </c>
      <c r="Z18" s="12">
        <f t="shared" si="10"/>
        <v>1</v>
      </c>
      <c r="AA18" s="12">
        <f t="shared" si="11"/>
        <v>1</v>
      </c>
      <c r="AB18" s="12">
        <f t="shared" si="12"/>
        <v>1</v>
      </c>
      <c r="AD18" s="12">
        <f t="shared" si="17"/>
        <v>125</v>
      </c>
      <c r="AE18" s="18">
        <f t="shared" si="13"/>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4"/>
        <v>1</v>
      </c>
      <c r="AK18" s="12">
        <f t="shared" si="18"/>
        <v>1</v>
      </c>
      <c r="AL18" s="12">
        <f t="shared" si="19"/>
        <v>1</v>
      </c>
      <c r="AM18" s="12">
        <f t="shared" si="20"/>
        <v>1</v>
      </c>
      <c r="AP18" s="44"/>
      <c r="AQ18" s="49" t="s">
        <v>24</v>
      </c>
      <c r="AR18" s="50">
        <v>0.2</v>
      </c>
      <c r="AS18" s="125">
        <f>IF($V3=0,0,VLOOKUP("Plus",$L:$T,8,FALSE))</f>
        <v>0</v>
      </c>
      <c r="AT18" s="19">
        <f>AU18*AT$22</f>
        <v>0</v>
      </c>
      <c r="AU18" s="20">
        <f>AV18</f>
        <v>0</v>
      </c>
      <c r="AV18" s="20">
        <f>IF($V3=0,0,VLOOKUP("Plus",$L:$T,9,FALSE))</f>
        <v>0</v>
      </c>
      <c r="AW18" s="131"/>
      <c r="AX18" s="132"/>
      <c r="AY18" s="46">
        <f>IF($W3=0,0,VLOOKUP("Plus",$O:$T,5,FALSE))</f>
        <v>0</v>
      </c>
      <c r="AZ18" s="47">
        <f>BA18*$AT$22</f>
        <v>0</v>
      </c>
      <c r="BA18" s="26">
        <f>BB18</f>
        <v>0</v>
      </c>
      <c r="BB18" s="22">
        <f>IF($W3=0,0,VLOOKUP("Plus",$O:$T,6,FALSE))</f>
        <v>0</v>
      </c>
      <c r="BC18" s="39"/>
    </row>
    <row r="19" spans="1:55" ht="12" customHeight="1" thickTop="1" thickBot="1" x14ac:dyDescent="0.3">
      <c r="A19" s="5">
        <f t="shared" si="1"/>
        <v>0</v>
      </c>
      <c r="B19" s="5">
        <f t="shared" si="2"/>
        <v>0</v>
      </c>
      <c r="C19" s="14">
        <f t="shared" si="15"/>
        <v>124</v>
      </c>
      <c r="F19" s="242">
        <f>VLOOKUP(C19,Blad1!$A:$H,8,0)</f>
        <v>230</v>
      </c>
      <c r="G19" s="67" t="str">
        <f t="shared" si="3"/>
        <v/>
      </c>
      <c r="H19" s="4" t="str">
        <f>IF(G19="I",$K19,IF(G19="II",$K19-SUM(H$8:H18),IF(G19="III",$K19-SUM(H$8:H18),IF(G19="IV",$K19-SUM(H$8:H18),IF(G19="V",1-SUM(H$8:H18)," ")))))</f>
        <v xml:space="preserve"> </v>
      </c>
      <c r="I19" s="68" t="str">
        <f t="shared" si="4"/>
        <v/>
      </c>
      <c r="J19" s="43" t="str">
        <f>IF(I19="A",$K19,IF(I19="B",$K19-SUM(J$8:J18),IF(I19="C",$K19-SUM(J$8:J18),IF(I19="D",$K19-SUM(J$8:J18),IF(I19="E",1-SUM(J$8:J18)," ")))))</f>
        <v xml:space="preserve"> </v>
      </c>
      <c r="K19" s="1">
        <f>IF(C$4=0,0,(SUM(D$8:D19)/C$4))</f>
        <v>0</v>
      </c>
      <c r="L19" s="9" t="str">
        <f t="shared" si="0"/>
        <v xml:space="preserve"> </v>
      </c>
      <c r="M19" s="2" t="str">
        <f>IF(U19=2,K19,IF(W19=2,K19-SUM(M$8:M18),IF(X19=2,K19-SUM(M$8:M18),IF(X18=2,1-SUM(M$8:M18)," "))))</f>
        <v xml:space="preserve"> </v>
      </c>
      <c r="N19" s="1" t="str">
        <f t="shared" si="5"/>
        <v xml:space="preserve"> </v>
      </c>
      <c r="P19" s="3" t="str">
        <f>IF(O19="Plus",$K19,IF(O19="Basis",$K19-SUM(P$8:P18),IF(O19="Breedte",$K19-SUM(P$8:P18),IF(O18="Breedte",1-SUM(P$8:P18)," "))))</f>
        <v xml:space="preserve"> </v>
      </c>
      <c r="Q19" s="57" t="str">
        <f t="shared" si="6"/>
        <v/>
      </c>
      <c r="R19" s="180">
        <f t="shared" si="7"/>
        <v>230</v>
      </c>
      <c r="S19" s="12">
        <f t="shared" si="16"/>
        <v>124</v>
      </c>
      <c r="T19" s="18">
        <f t="shared" si="8"/>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9"/>
        <v>1</v>
      </c>
      <c r="Z19" s="12">
        <f t="shared" si="10"/>
        <v>1</v>
      </c>
      <c r="AA19" s="12">
        <f t="shared" si="11"/>
        <v>1</v>
      </c>
      <c r="AB19" s="12">
        <f t="shared" si="12"/>
        <v>1</v>
      </c>
      <c r="AD19" s="12">
        <f t="shared" si="17"/>
        <v>124</v>
      </c>
      <c r="AE19" s="18">
        <f t="shared" si="13"/>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4"/>
        <v>1</v>
      </c>
      <c r="AK19" s="12">
        <f t="shared" si="18"/>
        <v>1</v>
      </c>
      <c r="AL19" s="12">
        <f t="shared" si="19"/>
        <v>1</v>
      </c>
      <c r="AM19" s="12">
        <f t="shared" si="20"/>
        <v>1</v>
      </c>
      <c r="AP19" s="44"/>
      <c r="AQ19" s="49" t="s">
        <v>22</v>
      </c>
      <c r="AR19" s="50">
        <v>0.6</v>
      </c>
      <c r="AS19" s="125">
        <f>IF($V4=0,0,VLOOKUP("Basis",$L:$T,8,FALSE))</f>
        <v>0</v>
      </c>
      <c r="AT19" s="19">
        <f>AU19*AT$22</f>
        <v>0</v>
      </c>
      <c r="AU19" s="20">
        <f>AV19-AV18</f>
        <v>0</v>
      </c>
      <c r="AV19" s="20">
        <f>IF($V4=0,0,VLOOKUP("Basis",$L:$T,9,FALSE))</f>
        <v>0</v>
      </c>
      <c r="AW19" s="131"/>
      <c r="AX19" s="132"/>
      <c r="AY19" s="46">
        <f>IF($W4=0,0,VLOOKUP("Basis",$O:$T,5,FALSE))</f>
        <v>0</v>
      </c>
      <c r="AZ19" s="47">
        <f t="shared" ref="AZ19:AZ20" si="21">BA19*$AT$22</f>
        <v>0</v>
      </c>
      <c r="BA19" s="26">
        <f>BB19-BB18</f>
        <v>0</v>
      </c>
      <c r="BB19" s="22">
        <f>IF($W4=0,0,VLOOKUP("Basis",$O:$T,6,FALSE))</f>
        <v>0</v>
      </c>
      <c r="BC19" s="39"/>
    </row>
    <row r="20" spans="1:55" ht="12" customHeight="1" thickTop="1" thickBot="1" x14ac:dyDescent="0.3">
      <c r="A20" s="5">
        <f t="shared" si="1"/>
        <v>0</v>
      </c>
      <c r="B20" s="5">
        <f t="shared" si="2"/>
        <v>0</v>
      </c>
      <c r="C20" s="14">
        <f t="shared" si="15"/>
        <v>123</v>
      </c>
      <c r="F20" s="242">
        <f>VLOOKUP(C20,Blad1!$A:$H,8,0)</f>
        <v>230</v>
      </c>
      <c r="G20" s="67" t="str">
        <f t="shared" si="3"/>
        <v/>
      </c>
      <c r="H20" s="4" t="str">
        <f>IF(G20="I",$K20,IF(G20="II",$K20-SUM(H$8:H19),IF(G20="III",$K20-SUM(H$8:H19),IF(G20="IV",$K20-SUM(H$8:H19),IF(G20="V",1-SUM(H$8:H19)," ")))))</f>
        <v xml:space="preserve"> </v>
      </c>
      <c r="I20" s="68" t="str">
        <f t="shared" si="4"/>
        <v/>
      </c>
      <c r="J20" s="43" t="str">
        <f>IF(I20="A",$K20,IF(I20="B",$K20-SUM(J$8:J19),IF(I20="C",$K20-SUM(J$8:J19),IF(I20="D",$K20-SUM(J$8:J19),IF(I20="E",1-SUM(J$8:J19)," ")))))</f>
        <v xml:space="preserve"> </v>
      </c>
      <c r="K20" s="1">
        <f>IF(C$4=0,0,(SUM(D$8:D20)/C$4))</f>
        <v>0</v>
      </c>
      <c r="L20" s="9" t="str">
        <f t="shared" si="0"/>
        <v xml:space="preserve"> </v>
      </c>
      <c r="M20" s="2" t="str">
        <f>IF(U20=2,K20,IF(W20=2,K20-SUM(M$8:M19),IF(X20=2,K20-SUM(M$8:M19),IF(X19=2,1-SUM(M$8:M19)," "))))</f>
        <v xml:space="preserve"> </v>
      </c>
      <c r="N20" s="1" t="str">
        <f t="shared" si="5"/>
        <v xml:space="preserve"> </v>
      </c>
      <c r="P20" s="3" t="str">
        <f>IF(O20="Plus",$K20,IF(O20="Basis",$K20-SUM(P$8:P19),IF(O20="Breedte",$K20-SUM(P$8:P19),IF(O19="Breedte",1-SUM(P$8:P19)," "))))</f>
        <v xml:space="preserve"> </v>
      </c>
      <c r="Q20" s="57" t="str">
        <f t="shared" si="6"/>
        <v/>
      </c>
      <c r="R20" s="180">
        <f t="shared" si="7"/>
        <v>230</v>
      </c>
      <c r="S20" s="12">
        <f t="shared" si="16"/>
        <v>123</v>
      </c>
      <c r="T20" s="18">
        <f t="shared" si="8"/>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9"/>
        <v>1</v>
      </c>
      <c r="Z20" s="12">
        <f t="shared" si="10"/>
        <v>1</v>
      </c>
      <c r="AA20" s="12">
        <f t="shared" si="11"/>
        <v>1</v>
      </c>
      <c r="AB20" s="12">
        <f t="shared" si="12"/>
        <v>1</v>
      </c>
      <c r="AD20" s="12">
        <f t="shared" si="17"/>
        <v>123</v>
      </c>
      <c r="AE20" s="18">
        <f t="shared" si="13"/>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4"/>
        <v>1</v>
      </c>
      <c r="AK20" s="12">
        <f t="shared" si="18"/>
        <v>1</v>
      </c>
      <c r="AL20" s="12">
        <f t="shared" si="19"/>
        <v>1</v>
      </c>
      <c r="AM20" s="12">
        <f t="shared" si="20"/>
        <v>1</v>
      </c>
      <c r="AP20" s="44"/>
      <c r="AQ20" s="49" t="s">
        <v>23</v>
      </c>
      <c r="AR20" s="50">
        <v>0.2</v>
      </c>
      <c r="AS20" s="125">
        <f>IF($V5=0,0,VLOOKUP("Breedte",$L:$T,8,FALSE))</f>
        <v>0</v>
      </c>
      <c r="AT20" s="19">
        <f>AU20*AT$22</f>
        <v>0</v>
      </c>
      <c r="AU20" s="20">
        <f>AV20-AV19</f>
        <v>0</v>
      </c>
      <c r="AV20" s="20">
        <f>IF($V5=0,0,VLOOKUP("Breedte",$L:$T,9,FALSE))</f>
        <v>0</v>
      </c>
      <c r="AW20" s="131"/>
      <c r="AX20" s="132"/>
      <c r="AY20" s="46">
        <f>IF($W5=0,0,VLOOKUP("Breedte",$O:$T,5,FALSE))</f>
        <v>0</v>
      </c>
      <c r="AZ20" s="47">
        <f t="shared" si="21"/>
        <v>0</v>
      </c>
      <c r="BA20" s="26">
        <f>BB20-BB19</f>
        <v>0</v>
      </c>
      <c r="BB20" s="22">
        <f>IF($W5=0,0,VLOOKUP("Breedte",$O:$T,6,FALSE))</f>
        <v>0</v>
      </c>
      <c r="BC20" s="39"/>
    </row>
    <row r="21" spans="1:55" ht="12" customHeight="1" thickTop="1" thickBot="1" x14ac:dyDescent="0.3">
      <c r="A21" s="5">
        <f t="shared" si="1"/>
        <v>0</v>
      </c>
      <c r="B21" s="5">
        <f t="shared" si="2"/>
        <v>0</v>
      </c>
      <c r="C21" s="14">
        <f t="shared" si="15"/>
        <v>122</v>
      </c>
      <c r="F21" s="242">
        <f>VLOOKUP(C21,Blad1!$A:$H,8,0)</f>
        <v>230</v>
      </c>
      <c r="G21" s="67" t="str">
        <f t="shared" si="3"/>
        <v/>
      </c>
      <c r="H21" s="4" t="str">
        <f>IF(G21="I",$K21,IF(G21="II",$K21-SUM(H$8:H20),IF(G21="III",$K21-SUM(H$8:H20),IF(G21="IV",$K21-SUM(H$8:H20),IF(G21="V",1-SUM(H$8:H20)," ")))))</f>
        <v xml:space="preserve"> </v>
      </c>
      <c r="I21" s="68" t="str">
        <f t="shared" si="4"/>
        <v/>
      </c>
      <c r="J21" s="43" t="str">
        <f>IF(I21="A",$K21,IF(I21="B",$K21-SUM(J$8:J20),IF(I21="C",$K21-SUM(J$8:J20),IF(I21="D",$K21-SUM(J$8:J20),IF(I21="E",1-SUM(J$8:J20)," ")))))</f>
        <v xml:space="preserve"> </v>
      </c>
      <c r="K21" s="1">
        <f>IF(C$4=0,0,(SUM(D$8:D21)/C$4))</f>
        <v>0</v>
      </c>
      <c r="L21" s="9" t="str">
        <f t="shared" si="0"/>
        <v xml:space="preserve"> </v>
      </c>
      <c r="M21" s="2" t="str">
        <f>IF(U21=2,K21,IF(W21=2,K21-SUM(M$8:M20),IF(X21=2,K21-SUM(M$8:M20),IF(X20=2,1-SUM(M$8:M20)," "))))</f>
        <v xml:space="preserve"> </v>
      </c>
      <c r="N21" s="1" t="str">
        <f t="shared" si="5"/>
        <v xml:space="preserve"> </v>
      </c>
      <c r="P21" s="3" t="str">
        <f>IF(O21="Plus",$K21,IF(O21="Basis",$K21-SUM(P$8:P20),IF(O21="Breedte",$K21-SUM(P$8:P20),IF(O20="Breedte",1-SUM(P$8:P20)," "))))</f>
        <v xml:space="preserve"> </v>
      </c>
      <c r="Q21" s="57" t="str">
        <f t="shared" si="6"/>
        <v/>
      </c>
      <c r="R21" s="180">
        <f t="shared" si="7"/>
        <v>230</v>
      </c>
      <c r="S21" s="12">
        <f t="shared" si="16"/>
        <v>122</v>
      </c>
      <c r="T21" s="18">
        <f t="shared" si="8"/>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9"/>
        <v>1</v>
      </c>
      <c r="Z21" s="12">
        <f t="shared" si="10"/>
        <v>1</v>
      </c>
      <c r="AA21" s="12">
        <f t="shared" si="11"/>
        <v>1</v>
      </c>
      <c r="AB21" s="12">
        <f t="shared" si="12"/>
        <v>1</v>
      </c>
      <c r="AD21" s="12">
        <f t="shared" si="17"/>
        <v>122</v>
      </c>
      <c r="AE21" s="18">
        <f t="shared" si="13"/>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4"/>
        <v>1</v>
      </c>
      <c r="AK21" s="12">
        <f t="shared" si="18"/>
        <v>1</v>
      </c>
      <c r="AL21" s="12">
        <f t="shared" si="19"/>
        <v>1</v>
      </c>
      <c r="AM21" s="12">
        <f t="shared" si="20"/>
        <v>1</v>
      </c>
      <c r="AQ21" s="49" t="s">
        <v>25</v>
      </c>
      <c r="AR21" s="50"/>
      <c r="AS21" s="125"/>
      <c r="AT21" s="144"/>
      <c r="AU21" s="20"/>
      <c r="AV21" s="20">
        <f>IF(SUM(AT18:AT20)&lt;AT22,1,0)</f>
        <v>0</v>
      </c>
      <c r="AW21" s="131"/>
      <c r="AX21" s="132"/>
      <c r="AY21" s="21"/>
      <c r="AZ21" s="47"/>
      <c r="BA21" s="26"/>
      <c r="BB21" s="22">
        <f>IF(SUM(W3:W5)=0,0,IF(SUM(AT18:AT20)&lt;AT22,1,0))</f>
        <v>0</v>
      </c>
      <c r="BC21" s="39"/>
    </row>
    <row r="22" spans="1:55" ht="12" customHeight="1" thickTop="1" thickBot="1" x14ac:dyDescent="0.3">
      <c r="A22" s="5">
        <f t="shared" si="1"/>
        <v>0</v>
      </c>
      <c r="B22" s="5">
        <f t="shared" si="2"/>
        <v>0</v>
      </c>
      <c r="C22" s="14">
        <f t="shared" si="15"/>
        <v>121</v>
      </c>
      <c r="F22" s="242">
        <f>VLOOKUP(C22,Blad1!$A:$H,8,0)</f>
        <v>230</v>
      </c>
      <c r="G22" s="67" t="str">
        <f t="shared" si="3"/>
        <v/>
      </c>
      <c r="H22" s="4" t="str">
        <f>IF(G22="I",$K22,IF(G22="II",$K22-SUM(H$8:H21),IF(G22="III",$K22-SUM(H$8:H21),IF(G22="IV",$K22-SUM(H$8:H21),IF(G22="V",1-SUM(H$8:H21)," ")))))</f>
        <v xml:space="preserve"> </v>
      </c>
      <c r="I22" s="68" t="str">
        <f t="shared" si="4"/>
        <v/>
      </c>
      <c r="J22" s="43" t="str">
        <f>IF(I22="A",$K22,IF(I22="B",$K22-SUM(J$8:J21),IF(I22="C",$K22-SUM(J$8:J21),IF(I22="D",$K22-SUM(J$8:J21),IF(I22="E",1-SUM(J$8:J21)," ")))))</f>
        <v xml:space="preserve"> </v>
      </c>
      <c r="K22" s="1">
        <f>IF(C$4=0,0,(SUM(D$8:D22)/C$4))</f>
        <v>0</v>
      </c>
      <c r="L22" s="9" t="str">
        <f t="shared" si="0"/>
        <v xml:space="preserve"> </v>
      </c>
      <c r="M22" s="2" t="str">
        <f>IF(U22=2,K22,IF(W22=2,K22-SUM(M$8:M21),IF(X22=2,K22-SUM(M$8:M21),IF(X21=2,1-SUM(M$8:M21)," "))))</f>
        <v xml:space="preserve"> </v>
      </c>
      <c r="N22" s="1" t="str">
        <f t="shared" si="5"/>
        <v xml:space="preserve"> </v>
      </c>
      <c r="P22" s="3" t="str">
        <f>IF(O22="Plus",$K22,IF(O22="Basis",$K22-SUM(P$8:P21),IF(O22="Breedte",$K22-SUM(P$8:P21),IF(O21="Breedte",1-SUM(P$8:P21)," "))))</f>
        <v xml:space="preserve"> </v>
      </c>
      <c r="Q22" s="57" t="str">
        <f t="shared" si="6"/>
        <v/>
      </c>
      <c r="R22" s="180">
        <f t="shared" si="7"/>
        <v>230</v>
      </c>
      <c r="S22" s="12">
        <f t="shared" si="16"/>
        <v>121</v>
      </c>
      <c r="T22" s="18">
        <f t="shared" si="8"/>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9"/>
        <v>1</v>
      </c>
      <c r="Z22" s="12">
        <f t="shared" si="10"/>
        <v>1</v>
      </c>
      <c r="AA22" s="12">
        <f t="shared" si="11"/>
        <v>1</v>
      </c>
      <c r="AB22" s="12">
        <f t="shared" si="12"/>
        <v>1</v>
      </c>
      <c r="AD22" s="12">
        <f t="shared" si="17"/>
        <v>121</v>
      </c>
      <c r="AE22" s="18">
        <f t="shared" si="13"/>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4"/>
        <v>1</v>
      </c>
      <c r="AK22" s="12">
        <f t="shared" si="18"/>
        <v>1</v>
      </c>
      <c r="AL22" s="12">
        <f t="shared" si="19"/>
        <v>1</v>
      </c>
      <c r="AM22" s="12">
        <f t="shared" si="20"/>
        <v>1</v>
      </c>
      <c r="AP22" s="44"/>
      <c r="AQ22" s="52"/>
      <c r="AR22" s="53"/>
      <c r="AS22" s="36"/>
      <c r="AT22" s="143">
        <f>$C$4</f>
        <v>0</v>
      </c>
      <c r="AU22" s="36"/>
      <c r="AV22" s="36"/>
      <c r="AW22" s="60"/>
      <c r="AX22" s="142"/>
      <c r="AY22" s="37"/>
      <c r="AZ22" s="48">
        <f>AT22</f>
        <v>0</v>
      </c>
      <c r="BA22" s="37"/>
      <c r="BB22" s="38"/>
    </row>
    <row r="23" spans="1:55" ht="12" customHeight="1" thickTop="1" thickBot="1" x14ac:dyDescent="0.3">
      <c r="A23" s="5">
        <f t="shared" si="1"/>
        <v>0</v>
      </c>
      <c r="B23" s="5">
        <f t="shared" si="2"/>
        <v>0</v>
      </c>
      <c r="C23" s="14">
        <f t="shared" si="15"/>
        <v>120</v>
      </c>
      <c r="F23" s="242">
        <f>VLOOKUP(C23,Blad1!$A:$H,8,0)</f>
        <v>230</v>
      </c>
      <c r="G23" s="67" t="str">
        <f t="shared" si="3"/>
        <v/>
      </c>
      <c r="H23" s="4" t="str">
        <f>IF(G23="I",$K23,IF(G23="II",$K23-SUM(H$8:H22),IF(G23="III",$K23-SUM(H$8:H22),IF(G23="IV",$K23-SUM(H$8:H22),IF(G23="V",1-SUM(H$8:H22)," ")))))</f>
        <v xml:space="preserve"> </v>
      </c>
      <c r="I23" s="68" t="str">
        <f t="shared" si="4"/>
        <v/>
      </c>
      <c r="J23" s="43" t="str">
        <f>IF(I23="A",$K23,IF(I23="B",$K23-SUM(J$8:J22),IF(I23="C",$K23-SUM(J$8:J22),IF(I23="D",$K23-SUM(J$8:J22),IF(I23="E",1-SUM(J$8:J22)," ")))))</f>
        <v xml:space="preserve"> </v>
      </c>
      <c r="K23" s="1">
        <f>IF(C$4=0,0,(SUM(D$8:D23)/C$4))</f>
        <v>0</v>
      </c>
      <c r="L23" s="9" t="str">
        <f t="shared" si="0"/>
        <v xml:space="preserve"> </v>
      </c>
      <c r="M23" s="2" t="str">
        <f>IF(U23=2,K23,IF(W23=2,K23-SUM(M$8:M22),IF(X23=2,K23-SUM(M$8:M22),IF(X22=2,1-SUM(M$8:M22)," "))))</f>
        <v xml:space="preserve"> </v>
      </c>
      <c r="N23" s="1" t="str">
        <f t="shared" si="5"/>
        <v xml:space="preserve"> </v>
      </c>
      <c r="P23" s="3" t="str">
        <f>IF(O23="Plus",$K23,IF(O23="Basis",$K23-SUM(P$8:P22),IF(O23="Breedte",$K23-SUM(P$8:P22),IF(O22="Breedte",1-SUM(P$8:P22)," "))))</f>
        <v xml:space="preserve"> </v>
      </c>
      <c r="Q23" s="57" t="str">
        <f t="shared" si="6"/>
        <v/>
      </c>
      <c r="R23" s="180">
        <f t="shared" si="7"/>
        <v>230</v>
      </c>
      <c r="S23" s="12">
        <f t="shared" si="16"/>
        <v>120</v>
      </c>
      <c r="T23" s="18">
        <f t="shared" si="8"/>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9"/>
        <v>1</v>
      </c>
      <c r="Z23" s="12">
        <f t="shared" si="10"/>
        <v>1</v>
      </c>
      <c r="AA23" s="12">
        <f t="shared" si="11"/>
        <v>1</v>
      </c>
      <c r="AB23" s="12">
        <f t="shared" si="12"/>
        <v>1</v>
      </c>
      <c r="AD23" s="12">
        <f t="shared" si="17"/>
        <v>120</v>
      </c>
      <c r="AE23" s="18">
        <f t="shared" si="13"/>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4"/>
        <v>1</v>
      </c>
      <c r="AK23" s="12">
        <f t="shared" si="18"/>
        <v>1</v>
      </c>
      <c r="AL23" s="12">
        <f t="shared" si="19"/>
        <v>1</v>
      </c>
      <c r="AM23" s="12">
        <f t="shared" si="20"/>
        <v>1</v>
      </c>
      <c r="AV23" s="135"/>
      <c r="AW23" s="135"/>
      <c r="AX23" s="135"/>
    </row>
    <row r="24" spans="1:55" ht="12" customHeight="1" thickTop="1" thickBot="1" x14ac:dyDescent="0.3">
      <c r="A24" s="5">
        <f t="shared" si="1"/>
        <v>0</v>
      </c>
      <c r="B24" s="5">
        <f t="shared" si="2"/>
        <v>0</v>
      </c>
      <c r="C24" s="14">
        <f t="shared" si="15"/>
        <v>119</v>
      </c>
      <c r="F24" s="242">
        <f>VLOOKUP(C24,Blad1!$A:$H,8,0)</f>
        <v>230</v>
      </c>
      <c r="G24" s="67" t="str">
        <f t="shared" si="3"/>
        <v/>
      </c>
      <c r="H24" s="4" t="str">
        <f>IF(G24="I",$K24,IF(G24="II",$K24-SUM(H$8:H23),IF(G24="III",$K24-SUM(H$8:H23),IF(G24="IV",$K24-SUM(H$8:H23),IF(G24="V",1-SUM(H$8:H23)," ")))))</f>
        <v xml:space="preserve"> </v>
      </c>
      <c r="I24" s="68" t="str">
        <f t="shared" si="4"/>
        <v/>
      </c>
      <c r="J24" s="43" t="str">
        <f>IF(I24="A",$K24,IF(I24="B",$K24-SUM(J$8:J23),IF(I24="C",$K24-SUM(J$8:J23),IF(I24="D",$K24-SUM(J$8:J23),IF(I24="E",1-SUM(J$8:J23)," ")))))</f>
        <v xml:space="preserve"> </v>
      </c>
      <c r="K24" s="1">
        <f>IF(C$4=0,0,(SUM(D$8:D24)/C$4))</f>
        <v>0</v>
      </c>
      <c r="L24" s="9" t="str">
        <f t="shared" si="0"/>
        <v xml:space="preserve"> </v>
      </c>
      <c r="M24" s="2" t="str">
        <f>IF(U24=2,K24,IF(W24=2,K24-SUM(M$8:M23),IF(X24=2,K24-SUM(M$8:M23),IF(X23=2,1-SUM(M$8:M23)," "))))</f>
        <v xml:space="preserve"> </v>
      </c>
      <c r="N24" s="1" t="str">
        <f t="shared" si="5"/>
        <v xml:space="preserve"> </v>
      </c>
      <c r="P24" s="3" t="str">
        <f>IF(O24="Plus",$K24,IF(O24="Basis",$K24-SUM(P$8:P23),IF(O24="Breedte",$K24-SUM(P$8:P23),IF(O23="Breedte",1-SUM(P$8:P23)," "))))</f>
        <v xml:space="preserve"> </v>
      </c>
      <c r="Q24" s="57" t="str">
        <f t="shared" si="6"/>
        <v/>
      </c>
      <c r="R24" s="180">
        <f t="shared" si="7"/>
        <v>230</v>
      </c>
      <c r="S24" s="12">
        <f t="shared" si="16"/>
        <v>119</v>
      </c>
      <c r="T24" s="18">
        <f t="shared" si="8"/>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9"/>
        <v>1</v>
      </c>
      <c r="Z24" s="12">
        <f t="shared" si="10"/>
        <v>1</v>
      </c>
      <c r="AA24" s="12">
        <f t="shared" si="11"/>
        <v>1</v>
      </c>
      <c r="AB24" s="12">
        <f t="shared" si="12"/>
        <v>1</v>
      </c>
      <c r="AD24" s="12">
        <f t="shared" si="17"/>
        <v>119</v>
      </c>
      <c r="AE24" s="18">
        <f t="shared" si="13"/>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4"/>
        <v>1</v>
      </c>
      <c r="AK24" s="12">
        <f t="shared" si="18"/>
        <v>1</v>
      </c>
      <c r="AL24" s="12">
        <f t="shared" si="19"/>
        <v>1</v>
      </c>
      <c r="AM24" s="12">
        <f t="shared" si="20"/>
        <v>1</v>
      </c>
      <c r="AQ24" s="27" t="s">
        <v>6</v>
      </c>
      <c r="AR24" s="28"/>
      <c r="AS24" s="28" t="s">
        <v>8</v>
      </c>
      <c r="AT24" s="28"/>
      <c r="AU24" s="28"/>
      <c r="AV24" s="51"/>
      <c r="AW24" s="141"/>
      <c r="AX24" s="132"/>
      <c r="AY24" s="28" t="s">
        <v>9</v>
      </c>
      <c r="AZ24" s="28"/>
      <c r="BA24" s="28"/>
      <c r="BB24" s="29"/>
    </row>
    <row r="25" spans="1:55" ht="12" customHeight="1" thickTop="1" x14ac:dyDescent="0.25">
      <c r="A25" s="5">
        <f t="shared" si="1"/>
        <v>0</v>
      </c>
      <c r="B25" s="5">
        <f t="shared" si="2"/>
        <v>0</v>
      </c>
      <c r="C25" s="14">
        <f t="shared" si="15"/>
        <v>118</v>
      </c>
      <c r="F25" s="242">
        <f>VLOOKUP(C25,Blad1!$A:$H,8,0)</f>
        <v>230</v>
      </c>
      <c r="G25" s="67" t="str">
        <f t="shared" si="3"/>
        <v/>
      </c>
      <c r="H25" s="4" t="str">
        <f>IF(G25="I",$K25,IF(G25="II",$K25-SUM(H$8:H24),IF(G25="III",$K25-SUM(H$8:H24),IF(G25="IV",$K25-SUM(H$8:H24),IF(G25="V",1-SUM(H$8:H24)," ")))))</f>
        <v xml:space="preserve"> </v>
      </c>
      <c r="I25" s="68" t="str">
        <f t="shared" si="4"/>
        <v/>
      </c>
      <c r="J25" s="43" t="str">
        <f>IF(I25="A",$K25,IF(I25="B",$K25-SUM(J$8:J24),IF(I25="C",$K25-SUM(J$8:J24),IF(I25="D",$K25-SUM(J$8:J24),IF(I25="E",1-SUM(J$8:J24)," ")))))</f>
        <v xml:space="preserve"> </v>
      </c>
      <c r="K25" s="1">
        <f>IF(C$4=0,0,(SUM(D$8:D25)/C$4))</f>
        <v>0</v>
      </c>
      <c r="L25" s="9" t="str">
        <f t="shared" si="0"/>
        <v xml:space="preserve"> </v>
      </c>
      <c r="M25" s="2" t="str">
        <f>IF(U25=2,K25,IF(W25=2,K25-SUM(M$8:M24),IF(X25=2,K25-SUM(M$8:M24),IF(X24=2,1-SUM(M$8:M24)," "))))</f>
        <v xml:space="preserve"> </v>
      </c>
      <c r="N25" s="1" t="str">
        <f t="shared" si="5"/>
        <v xml:space="preserve"> </v>
      </c>
      <c r="P25" s="3" t="str">
        <f>IF(O25="Plus",$K25,IF(O25="Basis",$K25-SUM(P$8:P24),IF(O25="Breedte",$K25-SUM(P$8:P24),IF(O24="Breedte",1-SUM(P$8:P24)," "))))</f>
        <v xml:space="preserve"> </v>
      </c>
      <c r="Q25" s="57" t="str">
        <f t="shared" si="6"/>
        <v/>
      </c>
      <c r="R25" s="180">
        <f t="shared" si="7"/>
        <v>230</v>
      </c>
      <c r="S25" s="12">
        <f t="shared" si="16"/>
        <v>118</v>
      </c>
      <c r="T25" s="18">
        <f t="shared" si="8"/>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9"/>
        <v>1</v>
      </c>
      <c r="Z25" s="12">
        <f t="shared" si="10"/>
        <v>1</v>
      </c>
      <c r="AA25" s="12">
        <f t="shared" si="11"/>
        <v>1</v>
      </c>
      <c r="AB25" s="12">
        <f t="shared" si="12"/>
        <v>1</v>
      </c>
      <c r="AD25" s="12">
        <f t="shared" si="17"/>
        <v>118</v>
      </c>
      <c r="AE25" s="18">
        <f t="shared" si="13"/>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4"/>
        <v>1</v>
      </c>
      <c r="AK25" s="12">
        <f t="shared" si="18"/>
        <v>1</v>
      </c>
      <c r="AL25" s="12">
        <f t="shared" si="19"/>
        <v>1</v>
      </c>
      <c r="AM25" s="12">
        <f t="shared" si="20"/>
        <v>1</v>
      </c>
      <c r="AQ25" s="30"/>
      <c r="AR25" s="31"/>
      <c r="AS25" s="32" t="s">
        <v>17</v>
      </c>
      <c r="AT25" s="32" t="s">
        <v>18</v>
      </c>
      <c r="AU25" s="32" t="s">
        <v>19</v>
      </c>
      <c r="AV25" s="138" t="s">
        <v>20</v>
      </c>
      <c r="AW25" s="140"/>
      <c r="AX25" s="140"/>
      <c r="AY25" s="32" t="s">
        <v>17</v>
      </c>
      <c r="AZ25" s="32" t="s">
        <v>31</v>
      </c>
      <c r="BA25" s="32" t="s">
        <v>19</v>
      </c>
      <c r="BB25" s="33" t="s">
        <v>20</v>
      </c>
    </row>
    <row r="26" spans="1:55" ht="12" customHeight="1" thickBot="1" x14ac:dyDescent="0.3">
      <c r="A26" s="5">
        <f t="shared" si="1"/>
        <v>0</v>
      </c>
      <c r="B26" s="5">
        <f t="shared" si="2"/>
        <v>0</v>
      </c>
      <c r="C26" s="14">
        <f t="shared" si="15"/>
        <v>117</v>
      </c>
      <c r="F26" s="242">
        <f>VLOOKUP(C26,Blad1!$A:$H,8,0)</f>
        <v>230</v>
      </c>
      <c r="G26" s="67" t="str">
        <f t="shared" si="3"/>
        <v/>
      </c>
      <c r="H26" s="4" t="str">
        <f>IF(G26="I",$K26,IF(G26="II",$K26-SUM(H$8:H25),IF(G26="III",$K26-SUM(H$8:H25),IF(G26="IV",$K26-SUM(H$8:H25),IF(G26="V",1-SUM(H$8:H25)," ")))))</f>
        <v xml:space="preserve"> </v>
      </c>
      <c r="I26" s="68" t="str">
        <f t="shared" si="4"/>
        <v/>
      </c>
      <c r="J26" s="43" t="str">
        <f>IF(I26="A",$K26,IF(I26="B",$K26-SUM(J$8:J25),IF(I26="C",$K26-SUM(J$8:J25),IF(I26="D",$K26-SUM(J$8:J25),IF(I26="E",1-SUM(J$8:J25)," ")))))</f>
        <v xml:space="preserve"> </v>
      </c>
      <c r="K26" s="1">
        <f>IF(C$4=0,0,(SUM(D$8:D26)/C$4))</f>
        <v>0</v>
      </c>
      <c r="L26" s="9" t="str">
        <f t="shared" si="0"/>
        <v xml:space="preserve"> </v>
      </c>
      <c r="M26" s="2" t="str">
        <f>IF(U26=2,K26,IF(W26=2,K26-SUM(M$8:M25),IF(X26=2,K26-SUM(M$8:M25),IF(X25=2,1-SUM(M$8:M25)," "))))</f>
        <v xml:space="preserve"> </v>
      </c>
      <c r="N26" s="1" t="str">
        <f t="shared" si="5"/>
        <v xml:space="preserve"> </v>
      </c>
      <c r="P26" s="3" t="str">
        <f>IF(O26="Plus",$K26,IF(O26="Basis",$K26-SUM(P$8:P25),IF(O26="Breedte",$K26-SUM(P$8:P25),IF(O25="Breedte",1-SUM(P$8:P25)," "))))</f>
        <v xml:space="preserve"> </v>
      </c>
      <c r="Q26" s="57" t="str">
        <f t="shared" si="6"/>
        <v/>
      </c>
      <c r="R26" s="180">
        <f t="shared" si="7"/>
        <v>230</v>
      </c>
      <c r="S26" s="12">
        <f t="shared" si="16"/>
        <v>117</v>
      </c>
      <c r="T26" s="18">
        <f t="shared" si="8"/>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9"/>
        <v>1</v>
      </c>
      <c r="Z26" s="12">
        <f t="shared" si="10"/>
        <v>1</v>
      </c>
      <c r="AA26" s="12">
        <f t="shared" si="11"/>
        <v>1</v>
      </c>
      <c r="AB26" s="12">
        <f t="shared" si="12"/>
        <v>1</v>
      </c>
      <c r="AD26" s="12">
        <f t="shared" si="17"/>
        <v>117</v>
      </c>
      <c r="AE26" s="18">
        <f t="shared" si="13"/>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4"/>
        <v>1</v>
      </c>
      <c r="AK26" s="12">
        <f t="shared" si="18"/>
        <v>1</v>
      </c>
      <c r="AL26" s="12">
        <f t="shared" si="19"/>
        <v>1</v>
      </c>
      <c r="AM26" s="12">
        <f t="shared" si="20"/>
        <v>1</v>
      </c>
      <c r="AQ26" s="49" t="s">
        <v>24</v>
      </c>
      <c r="AR26" s="50">
        <v>0.2</v>
      </c>
      <c r="AS26" s="125">
        <f>IF(AS18=0,0,VLOOKUP("Plus",$L:$R,7,FALSE))</f>
        <v>0</v>
      </c>
      <c r="AT26" s="19">
        <f>AT18</f>
        <v>0</v>
      </c>
      <c r="AU26" s="20">
        <f>AU18</f>
        <v>0</v>
      </c>
      <c r="AV26" s="20">
        <f>AV18</f>
        <v>0</v>
      </c>
      <c r="AW26" s="131"/>
      <c r="AX26" s="132"/>
      <c r="AY26" s="126">
        <f>IF(AY18=0,0,VLOOKUP("Plus",$O:$T,4,FALSE))</f>
        <v>0</v>
      </c>
      <c r="AZ26" s="47">
        <f t="shared" ref="AZ26:BB28" si="22">AZ18</f>
        <v>0</v>
      </c>
      <c r="BA26" s="26">
        <f t="shared" si="22"/>
        <v>0</v>
      </c>
      <c r="BB26" s="22">
        <f t="shared" si="22"/>
        <v>0</v>
      </c>
    </row>
    <row r="27" spans="1:55" ht="12" customHeight="1" thickTop="1" thickBot="1" x14ac:dyDescent="0.3">
      <c r="A27" s="5">
        <f t="shared" si="1"/>
        <v>0</v>
      </c>
      <c r="B27" s="5">
        <f t="shared" si="2"/>
        <v>0</v>
      </c>
      <c r="C27" s="14">
        <f t="shared" si="15"/>
        <v>116</v>
      </c>
      <c r="F27" s="242">
        <f>VLOOKUP(C27,Blad1!$A:$H,8,0)</f>
        <v>230</v>
      </c>
      <c r="G27" s="67" t="str">
        <f t="shared" si="3"/>
        <v/>
      </c>
      <c r="H27" s="4" t="str">
        <f>IF(G27="I",$K27,IF(G27="II",$K27-SUM(H$8:H26),IF(G27="III",$K27-SUM(H$8:H26),IF(G27="IV",$K27-SUM(H$8:H26),IF(G27="V",1-SUM(H$8:H26)," ")))))</f>
        <v xml:space="preserve"> </v>
      </c>
      <c r="I27" s="68" t="str">
        <f t="shared" si="4"/>
        <v/>
      </c>
      <c r="J27" s="43" t="str">
        <f>IF(I27="A",$K27,IF(I27="B",$K27-SUM(J$8:J26),IF(I27="C",$K27-SUM(J$8:J26),IF(I27="D",$K27-SUM(J$8:J26),IF(I27="E",1-SUM(J$8:J26)," ")))))</f>
        <v xml:space="preserve"> </v>
      </c>
      <c r="K27" s="1">
        <f>IF(C$4=0,0,(SUM(D$8:D27)/C$4))</f>
        <v>0</v>
      </c>
      <c r="L27" s="9" t="str">
        <f t="shared" si="0"/>
        <v xml:space="preserve"> </v>
      </c>
      <c r="M27" s="2" t="str">
        <f>IF(U27=2,K27,IF(W27=2,K27-SUM(M$8:M26),IF(X27=2,K27-SUM(M$8:M26),IF(X26=2,1-SUM(M$8:M26)," "))))</f>
        <v xml:space="preserve"> </v>
      </c>
      <c r="N27" s="1" t="str">
        <f t="shared" si="5"/>
        <v xml:space="preserve"> </v>
      </c>
      <c r="P27" s="3" t="str">
        <f>IF(O27="Plus",$K27,IF(O27="Basis",$K27-SUM(P$8:P26),IF(O27="Breedte",$K27-SUM(P$8:P26),IF(O26="Breedte",1-SUM(P$8:P26)," "))))</f>
        <v xml:space="preserve"> </v>
      </c>
      <c r="Q27" s="57" t="str">
        <f t="shared" si="6"/>
        <v/>
      </c>
      <c r="R27" s="180">
        <f t="shared" si="7"/>
        <v>230</v>
      </c>
      <c r="S27" s="12">
        <f t="shared" si="16"/>
        <v>116</v>
      </c>
      <c r="T27" s="18">
        <f t="shared" si="8"/>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9"/>
        <v>1</v>
      </c>
      <c r="Z27" s="12">
        <f t="shared" si="10"/>
        <v>1</v>
      </c>
      <c r="AA27" s="12">
        <f t="shared" si="11"/>
        <v>1</v>
      </c>
      <c r="AB27" s="12">
        <f t="shared" si="12"/>
        <v>1</v>
      </c>
      <c r="AD27" s="12">
        <f t="shared" si="17"/>
        <v>116</v>
      </c>
      <c r="AE27" s="18">
        <f t="shared" si="13"/>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4"/>
        <v>1</v>
      </c>
      <c r="AK27" s="12">
        <f t="shared" si="18"/>
        <v>1</v>
      </c>
      <c r="AL27" s="12">
        <f t="shared" si="19"/>
        <v>1</v>
      </c>
      <c r="AM27" s="12">
        <f t="shared" si="20"/>
        <v>1</v>
      </c>
      <c r="AQ27" s="49" t="s">
        <v>22</v>
      </c>
      <c r="AR27" s="50">
        <v>0.6</v>
      </c>
      <c r="AS27" s="125">
        <f>IF(AS19=0,0,VLOOKUP("Basis",$L:$R,7,FALSE))</f>
        <v>0</v>
      </c>
      <c r="AT27" s="19">
        <f>AT19</f>
        <v>0</v>
      </c>
      <c r="AU27" s="20">
        <f t="shared" ref="AU27:AV28" si="23">AU19</f>
        <v>0</v>
      </c>
      <c r="AV27" s="20">
        <f t="shared" si="23"/>
        <v>0</v>
      </c>
      <c r="AW27" s="133"/>
      <c r="AX27" s="134"/>
      <c r="AY27" s="126">
        <f>IF(AY19=0,0,VLOOKUP("Basis",$O:$T,4,FALSE))</f>
        <v>0</v>
      </c>
      <c r="AZ27" s="47">
        <f t="shared" si="22"/>
        <v>0</v>
      </c>
      <c r="BA27" s="26">
        <f t="shared" si="22"/>
        <v>0</v>
      </c>
      <c r="BB27" s="22">
        <f t="shared" si="22"/>
        <v>0</v>
      </c>
    </row>
    <row r="28" spans="1:55" ht="12" customHeight="1" thickTop="1" thickBot="1" x14ac:dyDescent="0.3">
      <c r="A28" s="5">
        <f t="shared" si="1"/>
        <v>0</v>
      </c>
      <c r="B28" s="5">
        <f t="shared" si="2"/>
        <v>0</v>
      </c>
      <c r="C28" s="14">
        <f t="shared" si="15"/>
        <v>115</v>
      </c>
      <c r="F28" s="242">
        <f>VLOOKUP(C28,Blad1!$A:$H,8,0)</f>
        <v>230</v>
      </c>
      <c r="G28" s="67" t="str">
        <f t="shared" si="3"/>
        <v/>
      </c>
      <c r="H28" s="4" t="str">
        <f>IF(G28="I",$K28,IF(G28="II",$K28-SUM(H$8:H27),IF(G28="III",$K28-SUM(H$8:H27),IF(G28="IV",$K28-SUM(H$8:H27),IF(G28="V",1-SUM(H$8:H27)," ")))))</f>
        <v xml:space="preserve"> </v>
      </c>
      <c r="I28" s="68" t="str">
        <f t="shared" si="4"/>
        <v/>
      </c>
      <c r="J28" s="43" t="str">
        <f>IF(I28="A",$K28,IF(I28="B",$K28-SUM(J$8:J27),IF(I28="C",$K28-SUM(J$8:J27),IF(I28="D",$K28-SUM(J$8:J27),IF(I28="E",1-SUM(J$8:J27)," ")))))</f>
        <v xml:space="preserve"> </v>
      </c>
      <c r="K28" s="1">
        <f>IF(C$4=0,0,(SUM(D$8:D28)/C$4))</f>
        <v>0</v>
      </c>
      <c r="L28" s="9" t="str">
        <f t="shared" si="0"/>
        <v xml:space="preserve"> </v>
      </c>
      <c r="M28" s="2" t="str">
        <f>IF(U28=2,K28,IF(W28=2,K28-SUM(M$8:M27),IF(X28=2,K28-SUM(M$8:M27),IF(X27=2,1-SUM(M$8:M27)," "))))</f>
        <v xml:space="preserve"> </v>
      </c>
      <c r="N28" s="1" t="str">
        <f t="shared" si="5"/>
        <v xml:space="preserve"> </v>
      </c>
      <c r="P28" s="3" t="str">
        <f>IF(O28="Plus",$K28,IF(O28="Basis",$K28-SUM(P$8:P27),IF(O28="Breedte",$K28-SUM(P$8:P27),IF(O27="Breedte",1-SUM(P$8:P27)," "))))</f>
        <v xml:space="preserve"> </v>
      </c>
      <c r="Q28" s="57" t="str">
        <f t="shared" si="6"/>
        <v/>
      </c>
      <c r="R28" s="180">
        <f t="shared" si="7"/>
        <v>230</v>
      </c>
      <c r="S28" s="12">
        <f t="shared" si="16"/>
        <v>115</v>
      </c>
      <c r="T28" s="18">
        <f t="shared" si="8"/>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9"/>
        <v>1</v>
      </c>
      <c r="Z28" s="12">
        <f t="shared" si="10"/>
        <v>1</v>
      </c>
      <c r="AA28" s="12">
        <f t="shared" si="11"/>
        <v>1</v>
      </c>
      <c r="AB28" s="12">
        <f t="shared" si="12"/>
        <v>1</v>
      </c>
      <c r="AD28" s="12">
        <f t="shared" si="17"/>
        <v>115</v>
      </c>
      <c r="AE28" s="18">
        <f t="shared" si="13"/>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4"/>
        <v>1</v>
      </c>
      <c r="AK28" s="12">
        <f t="shared" si="18"/>
        <v>1</v>
      </c>
      <c r="AL28" s="12">
        <f t="shared" si="19"/>
        <v>1</v>
      </c>
      <c r="AM28" s="12">
        <f t="shared" si="20"/>
        <v>1</v>
      </c>
      <c r="AQ28" s="49" t="s">
        <v>23</v>
      </c>
      <c r="AR28" s="50">
        <v>0.2</v>
      </c>
      <c r="AS28" s="125">
        <f>IF(AS20=0,0,VLOOKUP("Breedte",$L:$R,7,FALSE))</f>
        <v>0</v>
      </c>
      <c r="AT28" s="19">
        <f>AT20</f>
        <v>0</v>
      </c>
      <c r="AU28" s="20">
        <f t="shared" si="23"/>
        <v>0</v>
      </c>
      <c r="AV28" s="20">
        <f t="shared" si="23"/>
        <v>0</v>
      </c>
      <c r="AW28" s="133"/>
      <c r="AX28" s="134"/>
      <c r="AY28" s="126">
        <f>IF(AY20=0,0,VLOOKUP("Breedte",$O:$T,4,FALSE))</f>
        <v>0</v>
      </c>
      <c r="AZ28" s="47">
        <f t="shared" si="22"/>
        <v>0</v>
      </c>
      <c r="BA28" s="26">
        <f t="shared" si="22"/>
        <v>0</v>
      </c>
      <c r="BB28" s="22">
        <f t="shared" si="22"/>
        <v>0</v>
      </c>
    </row>
    <row r="29" spans="1:55" ht="12" customHeight="1" thickTop="1" thickBot="1" x14ac:dyDescent="0.3">
      <c r="A29" s="5">
        <f t="shared" si="1"/>
        <v>0</v>
      </c>
      <c r="B29" s="5">
        <f t="shared" si="2"/>
        <v>0</v>
      </c>
      <c r="C29" s="14">
        <f t="shared" si="15"/>
        <v>114</v>
      </c>
      <c r="F29" s="242">
        <f>VLOOKUP(C29,Blad1!$A:$H,8,0)</f>
        <v>230</v>
      </c>
      <c r="G29" s="67" t="str">
        <f t="shared" si="3"/>
        <v/>
      </c>
      <c r="H29" s="4" t="str">
        <f>IF(G29="I",$K29,IF(G29="II",$K29-SUM(H$8:H28),IF(G29="III",$K29-SUM(H$8:H28),IF(G29="IV",$K29-SUM(H$8:H28),IF(G29="V",1-SUM(H$8:H28)," ")))))</f>
        <v xml:space="preserve"> </v>
      </c>
      <c r="I29" s="68" t="str">
        <f t="shared" si="4"/>
        <v/>
      </c>
      <c r="J29" s="43" t="str">
        <f>IF(I29="A",$K29,IF(I29="B",$K29-SUM(J$8:J28),IF(I29="C",$K29-SUM(J$8:J28),IF(I29="D",$K29-SUM(J$8:J28),IF(I29="E",1-SUM(J$8:J28)," ")))))</f>
        <v xml:space="preserve"> </v>
      </c>
      <c r="K29" s="1">
        <f>IF(C$4=0,0,(SUM(D$8:D29)/C$4))</f>
        <v>0</v>
      </c>
      <c r="L29" s="9" t="str">
        <f t="shared" si="0"/>
        <v xml:space="preserve"> </v>
      </c>
      <c r="M29" s="2" t="str">
        <f>IF(U29=2,K29,IF(W29=2,K29-SUM(M$8:M28),IF(X29=2,K29-SUM(M$8:M28),IF(X28=2,1-SUM(M$8:M28)," "))))</f>
        <v xml:space="preserve"> </v>
      </c>
      <c r="N29" s="1" t="str">
        <f t="shared" si="5"/>
        <v xml:space="preserve"> </v>
      </c>
      <c r="P29" s="3" t="str">
        <f>IF(O29="Plus",$K29,IF(O29="Basis",$K29-SUM(P$8:P28),IF(O29="Breedte",$K29-SUM(P$8:P28),IF(O28="Breedte",1-SUM(P$8:P28)," "))))</f>
        <v xml:space="preserve"> </v>
      </c>
      <c r="Q29" s="57" t="str">
        <f t="shared" si="6"/>
        <v/>
      </c>
      <c r="R29" s="180">
        <f t="shared" si="7"/>
        <v>230</v>
      </c>
      <c r="S29" s="12">
        <f t="shared" si="16"/>
        <v>114</v>
      </c>
      <c r="T29" s="18">
        <f t="shared" si="8"/>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9"/>
        <v>1</v>
      </c>
      <c r="Z29" s="12">
        <f t="shared" si="10"/>
        <v>1</v>
      </c>
      <c r="AA29" s="12">
        <f t="shared" si="11"/>
        <v>1</v>
      </c>
      <c r="AB29" s="12">
        <f t="shared" si="12"/>
        <v>1</v>
      </c>
      <c r="AD29" s="12">
        <f t="shared" si="17"/>
        <v>114</v>
      </c>
      <c r="AE29" s="18">
        <f t="shared" si="13"/>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4"/>
        <v>1</v>
      </c>
      <c r="AK29" s="12">
        <f t="shared" si="18"/>
        <v>1</v>
      </c>
      <c r="AL29" s="12">
        <f t="shared" si="19"/>
        <v>1</v>
      </c>
      <c r="AM29" s="12">
        <f t="shared" si="20"/>
        <v>1</v>
      </c>
      <c r="AQ29" s="49" t="s">
        <v>25</v>
      </c>
      <c r="AR29" s="50"/>
      <c r="AS29" s="125"/>
      <c r="AT29" s="19"/>
      <c r="AU29" s="20"/>
      <c r="AV29" s="20">
        <f>IF(SUM(AT26:AT28)&lt;AT30,1,0)</f>
        <v>0</v>
      </c>
      <c r="AW29" s="133"/>
      <c r="AX29" s="134"/>
      <c r="AY29" s="21"/>
      <c r="AZ29" s="47"/>
      <c r="BA29" s="26"/>
      <c r="BB29" s="22">
        <f>IF(SUM(W11:W13)=0,0,IF(SUM(AT26:AT28)&lt;AT30,1,0))</f>
        <v>0</v>
      </c>
    </row>
    <row r="30" spans="1:55" ht="12" customHeight="1" thickTop="1" thickBot="1" x14ac:dyDescent="0.3">
      <c r="A30" s="5">
        <f t="shared" si="1"/>
        <v>0</v>
      </c>
      <c r="B30" s="5">
        <f t="shared" si="2"/>
        <v>0</v>
      </c>
      <c r="C30" s="14">
        <f t="shared" si="15"/>
        <v>113</v>
      </c>
      <c r="F30" s="242">
        <f>VLOOKUP(C30,Blad1!$A:$H,8,0)</f>
        <v>230</v>
      </c>
      <c r="G30" s="67" t="str">
        <f t="shared" si="3"/>
        <v/>
      </c>
      <c r="H30" s="4" t="str">
        <f>IF(G30="I",$K30,IF(G30="II",$K30-SUM(H$8:H29),IF(G30="III",$K30-SUM(H$8:H29),IF(G30="IV",$K30-SUM(H$8:H29),IF(G30="V",1-SUM(H$8:H29)," ")))))</f>
        <v xml:space="preserve"> </v>
      </c>
      <c r="I30" s="68" t="str">
        <f t="shared" si="4"/>
        <v/>
      </c>
      <c r="J30" s="43" t="str">
        <f>IF(I30="A",$K30,IF(I30="B",$K30-SUM(J$8:J29),IF(I30="C",$K30-SUM(J$8:J29),IF(I30="D",$K30-SUM(J$8:J29),IF(I30="E",1-SUM(J$8:J29)," ")))))</f>
        <v xml:space="preserve"> </v>
      </c>
      <c r="K30" s="1">
        <f>IF(C$4=0,0,(SUM(D$8:D30)/C$4))</f>
        <v>0</v>
      </c>
      <c r="L30" s="9" t="str">
        <f t="shared" si="0"/>
        <v xml:space="preserve"> </v>
      </c>
      <c r="M30" s="2" t="str">
        <f>IF(U30=2,K30,IF(W30=2,K30-SUM(M$8:M29),IF(X30=2,K30-SUM(M$8:M29),IF(X29=2,1-SUM(M$8:M29)," "))))</f>
        <v xml:space="preserve"> </v>
      </c>
      <c r="N30" s="1" t="str">
        <f t="shared" si="5"/>
        <v xml:space="preserve"> </v>
      </c>
      <c r="P30" s="3" t="str">
        <f>IF(O30="Plus",$K30,IF(O30="Basis",$K30-SUM(P$8:P29),IF(O30="Breedte",$K30-SUM(P$8:P29),IF(O29="Breedte",1-SUM(P$8:P29)," "))))</f>
        <v xml:space="preserve"> </v>
      </c>
      <c r="Q30" s="57" t="str">
        <f t="shared" si="6"/>
        <v/>
      </c>
      <c r="R30" s="180">
        <f t="shared" si="7"/>
        <v>230</v>
      </c>
      <c r="S30" s="12">
        <f t="shared" si="16"/>
        <v>113</v>
      </c>
      <c r="T30" s="18">
        <f t="shared" si="8"/>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9"/>
        <v>1</v>
      </c>
      <c r="Z30" s="12">
        <f t="shared" si="10"/>
        <v>1</v>
      </c>
      <c r="AA30" s="12">
        <f t="shared" si="11"/>
        <v>1</v>
      </c>
      <c r="AB30" s="12">
        <f t="shared" si="12"/>
        <v>1</v>
      </c>
      <c r="AD30" s="12">
        <f t="shared" si="17"/>
        <v>113</v>
      </c>
      <c r="AE30" s="18">
        <f t="shared" si="13"/>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4"/>
        <v>1</v>
      </c>
      <c r="AK30" s="12">
        <f t="shared" si="18"/>
        <v>1</v>
      </c>
      <c r="AL30" s="12">
        <f t="shared" si="19"/>
        <v>1</v>
      </c>
      <c r="AM30" s="12">
        <f t="shared" si="20"/>
        <v>1</v>
      </c>
      <c r="AQ30" s="52"/>
      <c r="AR30" s="53"/>
      <c r="AS30" s="36"/>
      <c r="AT30" s="143">
        <f>$C$4</f>
        <v>0</v>
      </c>
      <c r="AU30" s="36"/>
      <c r="AV30" s="36"/>
      <c r="AW30" s="137"/>
      <c r="AX30" s="137"/>
      <c r="AY30" s="37"/>
      <c r="AZ30" s="48">
        <f>AT30</f>
        <v>0</v>
      </c>
      <c r="BA30" s="37"/>
      <c r="BB30" s="38"/>
    </row>
    <row r="31" spans="1:55" ht="12" customHeight="1" thickTop="1" thickBot="1" x14ac:dyDescent="0.3">
      <c r="A31" s="5">
        <f t="shared" si="1"/>
        <v>0</v>
      </c>
      <c r="B31" s="5">
        <f t="shared" si="2"/>
        <v>0</v>
      </c>
      <c r="C31" s="14">
        <f t="shared" si="15"/>
        <v>112</v>
      </c>
      <c r="F31" s="242">
        <f>VLOOKUP(C31,Blad1!$A:$H,8,0)</f>
        <v>230</v>
      </c>
      <c r="G31" s="67" t="str">
        <f t="shared" si="3"/>
        <v/>
      </c>
      <c r="H31" s="4" t="str">
        <f>IF(G31="I",$K31,IF(G31="II",$K31-SUM(H$8:H30),IF(G31="III",$K31-SUM(H$8:H30),IF(G31="IV",$K31-SUM(H$8:H30),IF(G31="V",1-SUM(H$8:H30)," ")))))</f>
        <v xml:space="preserve"> </v>
      </c>
      <c r="I31" s="68" t="str">
        <f t="shared" si="4"/>
        <v/>
      </c>
      <c r="J31" s="43" t="str">
        <f>IF(I31="A",$K31,IF(I31="B",$K31-SUM(J$8:J30),IF(I31="C",$K31-SUM(J$8:J30),IF(I31="D",$K31-SUM(J$8:J30),IF(I31="E",1-SUM(J$8:J30)," ")))))</f>
        <v xml:space="preserve"> </v>
      </c>
      <c r="K31" s="1">
        <f>IF(C$4=0,0,(SUM(D$8:D31)/C$4))</f>
        <v>0</v>
      </c>
      <c r="L31" s="9" t="str">
        <f t="shared" si="0"/>
        <v xml:space="preserve"> </v>
      </c>
      <c r="M31" s="2" t="str">
        <f>IF(U31=2,K31,IF(W31=2,K31-SUM(M$8:M30),IF(X31=2,K31-SUM(M$8:M30),IF(X30=2,1-SUM(M$8:M30)," "))))</f>
        <v xml:space="preserve"> </v>
      </c>
      <c r="N31" s="1" t="str">
        <f t="shared" si="5"/>
        <v xml:space="preserve"> </v>
      </c>
      <c r="P31" s="3" t="str">
        <f>IF(O31="Plus",$K31,IF(O31="Basis",$K31-SUM(P$8:P30),IF(O31="Breedte",$K31-SUM(P$8:P30),IF(O30="Breedte",1-SUM(P$8:P30)," "))))</f>
        <v xml:space="preserve"> </v>
      </c>
      <c r="Q31" s="57" t="str">
        <f t="shared" si="6"/>
        <v/>
      </c>
      <c r="R31" s="180">
        <f t="shared" si="7"/>
        <v>230</v>
      </c>
      <c r="S31" s="12">
        <f t="shared" si="16"/>
        <v>112</v>
      </c>
      <c r="T31" s="18">
        <f t="shared" si="8"/>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9"/>
        <v>1</v>
      </c>
      <c r="Z31" s="12">
        <f t="shared" si="10"/>
        <v>1</v>
      </c>
      <c r="AA31" s="12">
        <f t="shared" si="11"/>
        <v>1</v>
      </c>
      <c r="AB31" s="12">
        <f t="shared" si="12"/>
        <v>1</v>
      </c>
      <c r="AD31" s="12">
        <f t="shared" si="17"/>
        <v>112</v>
      </c>
      <c r="AE31" s="18">
        <f t="shared" si="13"/>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4"/>
        <v>1</v>
      </c>
      <c r="AK31" s="12">
        <f t="shared" si="18"/>
        <v>1</v>
      </c>
      <c r="AL31" s="12">
        <f t="shared" si="19"/>
        <v>1</v>
      </c>
      <c r="AM31" s="12">
        <f t="shared" si="20"/>
        <v>1</v>
      </c>
      <c r="AQ31" s="60"/>
      <c r="AR31" s="60"/>
      <c r="AS31" s="60"/>
      <c r="AT31" s="60"/>
      <c r="AU31" s="60"/>
      <c r="AV31" s="60"/>
      <c r="AW31" s="136"/>
      <c r="AX31" s="136"/>
      <c r="AY31" s="60"/>
      <c r="AZ31" s="60"/>
      <c r="BA31" s="60"/>
      <c r="BB31" s="60"/>
    </row>
    <row r="32" spans="1:55" ht="12" customHeight="1" thickTop="1" x14ac:dyDescent="0.25">
      <c r="A32" s="5">
        <f t="shared" si="1"/>
        <v>0</v>
      </c>
      <c r="B32" s="5">
        <f t="shared" si="2"/>
        <v>0</v>
      </c>
      <c r="C32" s="14">
        <f t="shared" si="15"/>
        <v>111</v>
      </c>
      <c r="F32" s="242">
        <f>VLOOKUP(C32,Blad1!$A:$H,8,0)</f>
        <v>230</v>
      </c>
      <c r="G32" s="67" t="str">
        <f t="shared" si="3"/>
        <v/>
      </c>
      <c r="H32" s="4" t="str">
        <f>IF(G32="I",$K32,IF(G32="II",$K32-SUM(H$8:H31),IF(G32="III",$K32-SUM(H$8:H31),IF(G32="IV",$K32-SUM(H$8:H31),IF(G32="V",1-SUM(H$8:H31)," ")))))</f>
        <v xml:space="preserve"> </v>
      </c>
      <c r="I32" s="68" t="str">
        <f t="shared" si="4"/>
        <v/>
      </c>
      <c r="J32" s="43" t="str">
        <f>IF(I32="A",$K32,IF(I32="B",$K32-SUM(J$8:J31),IF(I32="C",$K32-SUM(J$8:J31),IF(I32="D",$K32-SUM(J$8:J31),IF(I32="E",1-SUM(J$8:J31)," ")))))</f>
        <v xml:space="preserve"> </v>
      </c>
      <c r="K32" s="1">
        <f>IF(C$4=0,0,(SUM(D$8:D32)/C$4))</f>
        <v>0</v>
      </c>
      <c r="L32" s="9" t="str">
        <f t="shared" si="0"/>
        <v xml:space="preserve"> </v>
      </c>
      <c r="M32" s="2" t="str">
        <f>IF(U32=2,K32,IF(W32=2,K32-SUM(M$8:M31),IF(X32=2,K32-SUM(M$8:M31),IF(X31=2,1-SUM(M$8:M31)," "))))</f>
        <v xml:space="preserve"> </v>
      </c>
      <c r="N32" s="1" t="str">
        <f t="shared" si="5"/>
        <v xml:space="preserve"> </v>
      </c>
      <c r="P32" s="3" t="str">
        <f>IF(O32="Plus",$K32,IF(O32="Basis",$K32-SUM(P$8:P31),IF(O32="Breedte",$K32-SUM(P$8:P31),IF(O31="Breedte",1-SUM(P$8:P31)," "))))</f>
        <v xml:space="preserve"> </v>
      </c>
      <c r="Q32" s="57" t="str">
        <f t="shared" si="6"/>
        <v/>
      </c>
      <c r="R32" s="180">
        <f t="shared" si="7"/>
        <v>230</v>
      </c>
      <c r="S32" s="12">
        <f t="shared" si="16"/>
        <v>111</v>
      </c>
      <c r="T32" s="18">
        <f t="shared" si="8"/>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9"/>
        <v>1</v>
      </c>
      <c r="Z32" s="12">
        <f t="shared" si="10"/>
        <v>1</v>
      </c>
      <c r="AA32" s="12">
        <f t="shared" si="11"/>
        <v>1</v>
      </c>
      <c r="AB32" s="12">
        <f t="shared" si="12"/>
        <v>1</v>
      </c>
      <c r="AD32" s="12">
        <f t="shared" si="17"/>
        <v>111</v>
      </c>
      <c r="AE32" s="18">
        <f t="shared" si="13"/>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4"/>
        <v>1</v>
      </c>
      <c r="AK32" s="12">
        <f t="shared" si="18"/>
        <v>1</v>
      </c>
      <c r="AL32" s="12">
        <f t="shared" si="19"/>
        <v>1</v>
      </c>
      <c r="AM32" s="12">
        <f t="shared" si="20"/>
        <v>1</v>
      </c>
      <c r="AQ32" s="49" t="s">
        <v>24</v>
      </c>
      <c r="AR32" s="51"/>
      <c r="AS32" s="123"/>
      <c r="AT32" s="51"/>
      <c r="AU32" s="51"/>
      <c r="AV32" s="51"/>
      <c r="AW32" s="51"/>
      <c r="AX32" s="51"/>
      <c r="AY32" s="51"/>
      <c r="AZ32" s="51"/>
      <c r="BA32" s="51"/>
      <c r="BB32" s="55"/>
    </row>
    <row r="33" spans="1:54" ht="12" customHeight="1" x14ac:dyDescent="0.25">
      <c r="A33" s="5">
        <f t="shared" si="1"/>
        <v>0</v>
      </c>
      <c r="B33" s="5">
        <f t="shared" si="2"/>
        <v>0</v>
      </c>
      <c r="C33" s="14">
        <f t="shared" si="15"/>
        <v>110</v>
      </c>
      <c r="F33" s="242">
        <f>VLOOKUP(C33,Blad1!$A:$H,8,0)</f>
        <v>229</v>
      </c>
      <c r="G33" s="67" t="str">
        <f t="shared" si="3"/>
        <v/>
      </c>
      <c r="H33" s="4" t="str">
        <f>IF(G33="I",$K33,IF(G33="II",$K33-SUM(H$8:H32),IF(G33="III",$K33-SUM(H$8:H32),IF(G33="IV",$K33-SUM(H$8:H32),IF(G33="V",1-SUM(H$8:H32)," ")))))</f>
        <v xml:space="preserve"> </v>
      </c>
      <c r="I33" s="68" t="str">
        <f t="shared" si="4"/>
        <v/>
      </c>
      <c r="J33" s="43" t="str">
        <f>IF(I33="A",$K33,IF(I33="B",$K33-SUM(J$8:J32),IF(I33="C",$K33-SUM(J$8:J32),IF(I33="D",$K33-SUM(J$8:J32),IF(I33="E",1-SUM(J$8:J32)," ")))))</f>
        <v xml:space="preserve"> </v>
      </c>
      <c r="K33" s="1">
        <f>IF(C$4=0,0,(SUM(D$8:D33)/C$4))</f>
        <v>0</v>
      </c>
      <c r="L33" s="9" t="str">
        <f t="shared" si="0"/>
        <v xml:space="preserve"> </v>
      </c>
      <c r="M33" s="2" t="str">
        <f>IF(U33=2,K33,IF(W33=2,K33-SUM(M$8:M32),IF(X33=2,K33-SUM(M$8:M32),IF(X32=2,1-SUM(M$8:M32)," "))))</f>
        <v xml:space="preserve"> </v>
      </c>
      <c r="N33" s="1" t="str">
        <f t="shared" si="5"/>
        <v xml:space="preserve"> </v>
      </c>
      <c r="P33" s="3" t="str">
        <f>IF(O33="Plus",$K33,IF(O33="Basis",$K33-SUM(P$8:P32),IF(O33="Breedte",$K33-SUM(P$8:P32),IF(O32="Breedte",1-SUM(P$8:P32)," "))))</f>
        <v xml:space="preserve"> </v>
      </c>
      <c r="Q33" s="57" t="str">
        <f t="shared" si="6"/>
        <v/>
      </c>
      <c r="R33" s="180">
        <f t="shared" si="7"/>
        <v>229</v>
      </c>
      <c r="S33" s="12">
        <f t="shared" si="16"/>
        <v>110</v>
      </c>
      <c r="T33" s="18">
        <f t="shared" si="8"/>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9"/>
        <v>1</v>
      </c>
      <c r="Z33" s="12">
        <f t="shared" si="10"/>
        <v>1</v>
      </c>
      <c r="AA33" s="12">
        <f t="shared" si="11"/>
        <v>1</v>
      </c>
      <c r="AB33" s="12">
        <f t="shared" si="12"/>
        <v>1</v>
      </c>
      <c r="AD33" s="12">
        <f t="shared" si="17"/>
        <v>110</v>
      </c>
      <c r="AE33" s="18">
        <f t="shared" si="13"/>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4"/>
        <v>1</v>
      </c>
      <c r="AK33" s="12">
        <f t="shared" si="18"/>
        <v>1</v>
      </c>
      <c r="AL33" s="12">
        <f t="shared" si="19"/>
        <v>1</v>
      </c>
      <c r="AM33" s="12">
        <f t="shared" si="20"/>
        <v>1</v>
      </c>
      <c r="AQ33" s="249" t="e">
        <f>VLOOKUP(AQ32,L8:Q275,6,FALSE)</f>
        <v>#N/A</v>
      </c>
      <c r="AR33" s="250"/>
      <c r="AS33" s="250"/>
      <c r="AT33" s="250"/>
      <c r="AU33" s="250"/>
      <c r="AV33" s="250"/>
      <c r="AW33" s="250"/>
      <c r="AX33" s="250"/>
      <c r="AY33" s="250"/>
      <c r="AZ33" s="250"/>
      <c r="BA33" s="250"/>
      <c r="BB33" s="251"/>
    </row>
    <row r="34" spans="1:54" ht="12" customHeight="1" x14ac:dyDescent="0.25">
      <c r="A34" s="5">
        <f t="shared" si="1"/>
        <v>0</v>
      </c>
      <c r="B34" s="5">
        <f t="shared" si="2"/>
        <v>0</v>
      </c>
      <c r="C34" s="14">
        <f t="shared" si="15"/>
        <v>109</v>
      </c>
      <c r="F34" s="242">
        <f>VLOOKUP(C34,Blad1!$A:$H,8,0)</f>
        <v>227</v>
      </c>
      <c r="G34" s="67" t="str">
        <f t="shared" si="3"/>
        <v/>
      </c>
      <c r="H34" s="4" t="str">
        <f>IF(G34="I",$K34,IF(G34="II",$K34-SUM(H$8:H33),IF(G34="III",$K34-SUM(H$8:H33),IF(G34="IV",$K34-SUM(H$8:H33),IF(G34="V",1-SUM(H$8:H33)," ")))))</f>
        <v xml:space="preserve"> </v>
      </c>
      <c r="I34" s="68" t="str">
        <f t="shared" si="4"/>
        <v/>
      </c>
      <c r="J34" s="43" t="str">
        <f>IF(I34="A",$K34,IF(I34="B",$K34-SUM(J$8:J33),IF(I34="C",$K34-SUM(J$8:J33),IF(I34="D",$K34-SUM(J$8:J33),IF(I34="E",1-SUM(J$8:J33)," ")))))</f>
        <v xml:space="preserve"> </v>
      </c>
      <c r="K34" s="1">
        <f>IF(C$4=0,0,(SUM(D$8:D34)/C$4))</f>
        <v>0</v>
      </c>
      <c r="L34" s="9" t="str">
        <f t="shared" si="0"/>
        <v xml:space="preserve"> </v>
      </c>
      <c r="M34" s="2" t="str">
        <f>IF(U34=2,K34,IF(W34=2,K34-SUM(M$8:M33),IF(X34=2,K34-SUM(M$8:M33),IF(X33=2,1-SUM(M$8:M33)," "))))</f>
        <v xml:space="preserve"> </v>
      </c>
      <c r="N34" s="1" t="str">
        <f t="shared" si="5"/>
        <v xml:space="preserve"> </v>
      </c>
      <c r="P34" s="3" t="str">
        <f>IF(O34="Plus",$K34,IF(O34="Basis",$K34-SUM(P$8:P33),IF(O34="Breedte",$K34-SUM(P$8:P33),IF(O33="Breedte",1-SUM(P$8:P33)," "))))</f>
        <v xml:space="preserve"> </v>
      </c>
      <c r="Q34" s="57" t="str">
        <f t="shared" si="6"/>
        <v/>
      </c>
      <c r="R34" s="180">
        <f t="shared" si="7"/>
        <v>227</v>
      </c>
      <c r="S34" s="12">
        <f t="shared" si="16"/>
        <v>109</v>
      </c>
      <c r="T34" s="18">
        <f t="shared" si="8"/>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9"/>
        <v>1</v>
      </c>
      <c r="Z34" s="12">
        <f t="shared" si="10"/>
        <v>1</v>
      </c>
      <c r="AA34" s="12">
        <f t="shared" si="11"/>
        <v>1</v>
      </c>
      <c r="AB34" s="12">
        <f t="shared" si="12"/>
        <v>1</v>
      </c>
      <c r="AD34" s="12">
        <f t="shared" si="17"/>
        <v>109</v>
      </c>
      <c r="AE34" s="18">
        <f t="shared" si="13"/>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4"/>
        <v>1</v>
      </c>
      <c r="AK34" s="12">
        <f t="shared" si="18"/>
        <v>1</v>
      </c>
      <c r="AL34" s="12">
        <f t="shared" si="19"/>
        <v>1</v>
      </c>
      <c r="AM34" s="12">
        <f t="shared" si="20"/>
        <v>1</v>
      </c>
      <c r="AQ34" s="49" t="s">
        <v>22</v>
      </c>
      <c r="AR34" s="51"/>
      <c r="AS34" s="123"/>
      <c r="AT34" s="51"/>
      <c r="AU34" s="51"/>
      <c r="AV34" s="51"/>
      <c r="AW34" s="51"/>
      <c r="AX34" s="51"/>
      <c r="AY34" s="51"/>
      <c r="AZ34" s="51"/>
      <c r="BA34" s="51"/>
      <c r="BB34" s="55"/>
    </row>
    <row r="35" spans="1:54" ht="24" customHeight="1" x14ac:dyDescent="0.25">
      <c r="A35" s="5">
        <f t="shared" si="1"/>
        <v>0</v>
      </c>
      <c r="B35" s="5">
        <f t="shared" si="2"/>
        <v>0</v>
      </c>
      <c r="C35" s="14">
        <f t="shared" si="15"/>
        <v>108</v>
      </c>
      <c r="F35" s="242">
        <f>VLOOKUP(C35,Blad1!$A:$H,8,0)</f>
        <v>226</v>
      </c>
      <c r="G35" s="67" t="str">
        <f t="shared" si="3"/>
        <v/>
      </c>
      <c r="H35" s="4" t="str">
        <f>IF(G35="I",$K35,IF(G35="II",$K35-SUM(H$8:H34),IF(G35="III",$K35-SUM(H$8:H34),IF(G35="IV",$K35-SUM(H$8:H34),IF(G35="V",1-SUM(H$8:H34)," ")))))</f>
        <v xml:space="preserve"> </v>
      </c>
      <c r="I35" s="68" t="str">
        <f t="shared" si="4"/>
        <v/>
      </c>
      <c r="J35" s="43" t="str">
        <f>IF(I35="A",$K35,IF(I35="B",$K35-SUM(J$8:J34),IF(I35="C",$K35-SUM(J$8:J34),IF(I35="D",$K35-SUM(J$8:J34),IF(I35="E",1-SUM(J$8:J34)," ")))))</f>
        <v xml:space="preserve"> </v>
      </c>
      <c r="K35" s="1">
        <f>IF(C$4=0,0,(SUM(D$8:D35)/C$4))</f>
        <v>0</v>
      </c>
      <c r="L35" s="9" t="str">
        <f t="shared" si="0"/>
        <v xml:space="preserve"> </v>
      </c>
      <c r="M35" s="2" t="str">
        <f>IF(U35=2,K35,IF(W35=2,K35-SUM(M$8:M34),IF(X35=2,K35-SUM(M$8:M34),IF(X34=2,1-SUM(M$8:M34)," "))))</f>
        <v xml:space="preserve"> </v>
      </c>
      <c r="N35" s="1" t="str">
        <f t="shared" si="5"/>
        <v xml:space="preserve"> </v>
      </c>
      <c r="P35" s="3" t="str">
        <f>IF(O35="Plus",$K35,IF(O35="Basis",$K35-SUM(P$8:P34),IF(O35="Breedte",$K35-SUM(P$8:P34),IF(O34="Breedte",1-SUM(P$8:P34)," "))))</f>
        <v xml:space="preserve"> </v>
      </c>
      <c r="Q35" s="57" t="str">
        <f t="shared" si="6"/>
        <v/>
      </c>
      <c r="R35" s="180">
        <f t="shared" si="7"/>
        <v>226</v>
      </c>
      <c r="S35" s="12">
        <f t="shared" si="16"/>
        <v>108</v>
      </c>
      <c r="T35" s="18">
        <f t="shared" si="8"/>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9"/>
        <v>1</v>
      </c>
      <c r="Z35" s="12">
        <f t="shared" si="10"/>
        <v>1</v>
      </c>
      <c r="AA35" s="12">
        <f t="shared" si="11"/>
        <v>1</v>
      </c>
      <c r="AB35" s="12">
        <f t="shared" si="12"/>
        <v>1</v>
      </c>
      <c r="AD35" s="12">
        <f t="shared" si="17"/>
        <v>108</v>
      </c>
      <c r="AE35" s="18">
        <f t="shared" si="13"/>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IF(AE35=0,1,ABS(AH35-0.25))</f>
        <v>1</v>
      </c>
      <c r="AK35" s="12">
        <f t="shared" si="18"/>
        <v>1</v>
      </c>
      <c r="AL35" s="12">
        <f t="shared" si="19"/>
        <v>1</v>
      </c>
      <c r="AM35" s="12">
        <f t="shared" si="20"/>
        <v>1</v>
      </c>
      <c r="AQ35" s="252" t="e">
        <f>VLOOKUP(AQ34,L8:Q275,6,FALSE)</f>
        <v>#N/A</v>
      </c>
      <c r="AR35" s="253"/>
      <c r="AS35" s="253"/>
      <c r="AT35" s="253"/>
      <c r="AU35" s="253"/>
      <c r="AV35" s="253"/>
      <c r="AW35" s="253"/>
      <c r="AX35" s="253"/>
      <c r="AY35" s="253"/>
      <c r="AZ35" s="253"/>
      <c r="BA35" s="253"/>
      <c r="BB35" s="254"/>
    </row>
    <row r="36" spans="1:54" ht="12" customHeight="1" x14ac:dyDescent="0.25">
      <c r="A36" s="5">
        <f t="shared" si="1"/>
        <v>0</v>
      </c>
      <c r="B36" s="5">
        <f t="shared" si="2"/>
        <v>0</v>
      </c>
      <c r="C36" s="14">
        <f t="shared" si="15"/>
        <v>107</v>
      </c>
      <c r="F36" s="242">
        <f>VLOOKUP(C36,Blad1!$A:$H,8,0)</f>
        <v>224</v>
      </c>
      <c r="G36" s="67" t="str">
        <f t="shared" si="3"/>
        <v/>
      </c>
      <c r="H36" s="4" t="str">
        <f>IF(G36="I",$K36,IF(G36="II",$K36-SUM(H$8:H35),IF(G36="III",$K36-SUM(H$8:H35),IF(G36="IV",$K36-SUM(H$8:H35),IF(G36="V",1-SUM(H$8:H35)," ")))))</f>
        <v xml:space="preserve"> </v>
      </c>
      <c r="I36" s="68" t="str">
        <f t="shared" si="4"/>
        <v/>
      </c>
      <c r="J36" s="43" t="str">
        <f>IF(I36="A",$K36,IF(I36="B",$K36-SUM(J$8:J35),IF(I36="C",$K36-SUM(J$8:J35),IF(I36="D",$K36-SUM(J$8:J35),IF(I36="E",1-SUM(J$8:J35)," ")))))</f>
        <v xml:space="preserve"> </v>
      </c>
      <c r="K36" s="1">
        <f>IF(C$4=0,0,(SUM(D$8:D36)/C$4))</f>
        <v>0</v>
      </c>
      <c r="L36" s="9" t="str">
        <f t="shared" si="0"/>
        <v xml:space="preserve"> </v>
      </c>
      <c r="M36" s="2" t="str">
        <f>IF(U36=2,K36,IF(W36=2,K36-SUM(M$8:M35),IF(X36=2,K36-SUM(M$8:M35),IF(X35=2,1-SUM(M$8:M35)," "))))</f>
        <v xml:space="preserve"> </v>
      </c>
      <c r="N36" s="1" t="str">
        <f t="shared" si="5"/>
        <v xml:space="preserve"> </v>
      </c>
      <c r="P36" s="3" t="str">
        <f>IF(O36="Plus",$K36,IF(O36="Basis",$K36-SUM(P$8:P35),IF(O36="Breedte",$K36-SUM(P$8:P35),IF(O35="Breedte",1-SUM(P$8:P35)," "))))</f>
        <v xml:space="preserve"> </v>
      </c>
      <c r="Q36" s="57" t="str">
        <f t="shared" si="6"/>
        <v/>
      </c>
      <c r="R36" s="180">
        <f t="shared" si="7"/>
        <v>224</v>
      </c>
      <c r="S36" s="12">
        <f t="shared" si="16"/>
        <v>107</v>
      </c>
      <c r="T36" s="18">
        <f t="shared" si="8"/>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9"/>
        <v>1</v>
      </c>
      <c r="Z36" s="12">
        <f t="shared" si="10"/>
        <v>1</v>
      </c>
      <c r="AA36" s="12">
        <f t="shared" si="11"/>
        <v>1</v>
      </c>
      <c r="AB36" s="12">
        <f t="shared" si="12"/>
        <v>1</v>
      </c>
      <c r="AD36" s="12">
        <f t="shared" si="17"/>
        <v>107</v>
      </c>
      <c r="AE36" s="18">
        <f t="shared" si="13"/>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4"/>
        <v>1</v>
      </c>
      <c r="AK36" s="12">
        <f t="shared" si="18"/>
        <v>1</v>
      </c>
      <c r="AL36" s="12">
        <f t="shared" si="19"/>
        <v>1</v>
      </c>
      <c r="AM36" s="12">
        <f t="shared" si="20"/>
        <v>1</v>
      </c>
      <c r="AQ36" s="49" t="s">
        <v>23</v>
      </c>
      <c r="AR36" s="51"/>
      <c r="AS36" s="123"/>
      <c r="AT36" s="51"/>
      <c r="AU36" s="51"/>
      <c r="AV36" s="51"/>
      <c r="AW36" s="51"/>
      <c r="AX36" s="51"/>
      <c r="AY36" s="51"/>
      <c r="AZ36" s="51"/>
      <c r="BA36" s="51"/>
      <c r="BB36" s="55"/>
    </row>
    <row r="37" spans="1:54" ht="12" customHeight="1" thickBot="1" x14ac:dyDescent="0.3">
      <c r="A37" s="5">
        <f t="shared" si="1"/>
        <v>0</v>
      </c>
      <c r="B37" s="5">
        <f t="shared" si="2"/>
        <v>0</v>
      </c>
      <c r="C37" s="14">
        <f t="shared" si="15"/>
        <v>106</v>
      </c>
      <c r="F37" s="242">
        <f>VLOOKUP(C37,Blad1!$A:$H,8,0)</f>
        <v>223</v>
      </c>
      <c r="G37" s="67" t="str">
        <f t="shared" si="3"/>
        <v/>
      </c>
      <c r="H37" s="4" t="str">
        <f>IF(G37="I",$K37,IF(G37="II",$K37-SUM(H$8:H36),IF(G37="III",$K37-SUM(H$8:H36),IF(G37="IV",$K37-SUM(H$8:H36),IF(G37="V",1-SUM(H$8:H36)," ")))))</f>
        <v xml:space="preserve"> </v>
      </c>
      <c r="I37" s="68" t="str">
        <f t="shared" si="4"/>
        <v/>
      </c>
      <c r="J37" s="43" t="str">
        <f>IF(I37="A",$K37,IF(I37="B",$K37-SUM(J$8:J36),IF(I37="C",$K37-SUM(J$8:J36),IF(I37="D",$K37-SUM(J$8:J36),IF(I37="E",1-SUM(J$8:J36)," ")))))</f>
        <v xml:space="preserve"> </v>
      </c>
      <c r="K37" s="1">
        <f>IF(C$4=0,0,(SUM(D$8:D37)/C$4))</f>
        <v>0</v>
      </c>
      <c r="L37" s="9" t="str">
        <f t="shared" si="0"/>
        <v xml:space="preserve"> </v>
      </c>
      <c r="M37" s="2" t="str">
        <f>IF(U37=2,K37,IF(W37=2,K37-SUM(M$8:M36),IF(X37=2,K37-SUM(M$8:M36),IF(X36=2,1-SUM(M$8:M36)," "))))</f>
        <v xml:space="preserve"> </v>
      </c>
      <c r="N37" s="1" t="str">
        <f t="shared" si="5"/>
        <v xml:space="preserve"> </v>
      </c>
      <c r="P37" s="3" t="str">
        <f>IF(O37="Plus",$K37,IF(O37="Basis",$K37-SUM(P$8:P36),IF(O37="Breedte",$K37-SUM(P$8:P36),IF(O36="Breedte",1-SUM(P$8:P36)," "))))</f>
        <v xml:space="preserve"> </v>
      </c>
      <c r="Q37" s="57" t="str">
        <f t="shared" si="6"/>
        <v/>
      </c>
      <c r="R37" s="180">
        <f t="shared" si="7"/>
        <v>223</v>
      </c>
      <c r="S37" s="12">
        <f t="shared" si="16"/>
        <v>106</v>
      </c>
      <c r="T37" s="18">
        <f t="shared" si="8"/>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9"/>
        <v>1</v>
      </c>
      <c r="Z37" s="12">
        <f t="shared" si="10"/>
        <v>1</v>
      </c>
      <c r="AA37" s="12">
        <f t="shared" si="11"/>
        <v>1</v>
      </c>
      <c r="AB37" s="12">
        <f t="shared" si="12"/>
        <v>1</v>
      </c>
      <c r="AD37" s="12">
        <f t="shared" si="17"/>
        <v>106</v>
      </c>
      <c r="AE37" s="18">
        <f t="shared" si="13"/>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4"/>
        <v>1</v>
      </c>
      <c r="AK37" s="12">
        <f t="shared" si="18"/>
        <v>1</v>
      </c>
      <c r="AL37" s="12">
        <f t="shared" si="19"/>
        <v>1</v>
      </c>
      <c r="AM37" s="12">
        <f t="shared" si="20"/>
        <v>1</v>
      </c>
      <c r="AQ37" s="243" t="e">
        <f>VLOOKUP(AQ36,L8:T275,6,FALSE)</f>
        <v>#N/A</v>
      </c>
      <c r="AR37" s="244"/>
      <c r="AS37" s="244"/>
      <c r="AT37" s="244"/>
      <c r="AU37" s="244"/>
      <c r="AV37" s="244"/>
      <c r="AW37" s="244"/>
      <c r="AX37" s="244"/>
      <c r="AY37" s="244"/>
      <c r="AZ37" s="244"/>
      <c r="BA37" s="244"/>
      <c r="BB37" s="245"/>
    </row>
    <row r="38" spans="1:54" ht="12" customHeight="1" thickTop="1" x14ac:dyDescent="0.25">
      <c r="A38" s="5">
        <f t="shared" si="1"/>
        <v>0</v>
      </c>
      <c r="B38" s="5">
        <f t="shared" si="2"/>
        <v>0</v>
      </c>
      <c r="C38" s="14">
        <f t="shared" si="15"/>
        <v>105</v>
      </c>
      <c r="F38" s="242">
        <f>VLOOKUP(C38,Blad1!$A:$H,8,0)</f>
        <v>222</v>
      </c>
      <c r="G38" s="67" t="str">
        <f t="shared" si="3"/>
        <v/>
      </c>
      <c r="H38" s="4" t="str">
        <f>IF(G38="I",$K38,IF(G38="II",$K38-SUM(H$8:H37),IF(G38="III",$K38-SUM(H$8:H37),IF(G38="IV",$K38-SUM(H$8:H37),IF(G38="V",1-SUM(H$8:H37)," ")))))</f>
        <v xml:space="preserve"> </v>
      </c>
      <c r="I38" s="68" t="str">
        <f t="shared" si="4"/>
        <v/>
      </c>
      <c r="J38" s="43" t="str">
        <f>IF(I38="A",$K38,IF(I38="B",$K38-SUM(J$8:J37),IF(I38="C",$K38-SUM(J$8:J37),IF(I38="D",$K38-SUM(J$8:J37),IF(I38="E",1-SUM(J$8:J37)," ")))))</f>
        <v xml:space="preserve"> </v>
      </c>
      <c r="K38" s="1">
        <f>IF(C$4=0,0,(SUM(D$8:D38)/C$4))</f>
        <v>0</v>
      </c>
      <c r="L38" s="9" t="str">
        <f t="shared" si="0"/>
        <v xml:space="preserve"> </v>
      </c>
      <c r="M38" s="2" t="str">
        <f>IF(U38=2,K38,IF(W38=2,K38-SUM(M$8:M37),IF(X38=2,K38-SUM(M$8:M37),IF(X37=2,1-SUM(M$8:M37)," "))))</f>
        <v xml:space="preserve"> </v>
      </c>
      <c r="N38" s="1" t="str">
        <f t="shared" si="5"/>
        <v xml:space="preserve"> </v>
      </c>
      <c r="P38" s="3" t="str">
        <f>IF(O38="Plus",$K38,IF(O38="Basis",$K38-SUM(P$8:P37),IF(O38="Breedte",$K38-SUM(P$8:P37),IF(O37="Breedte",1-SUM(P$8:P37)," "))))</f>
        <v xml:space="preserve"> </v>
      </c>
      <c r="Q38" s="57" t="str">
        <f t="shared" si="6"/>
        <v/>
      </c>
      <c r="R38" s="180">
        <f t="shared" si="7"/>
        <v>222</v>
      </c>
      <c r="S38" s="12">
        <f t="shared" si="16"/>
        <v>105</v>
      </c>
      <c r="T38" s="18">
        <f t="shared" si="8"/>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9"/>
        <v>1</v>
      </c>
      <c r="Z38" s="12">
        <f t="shared" si="10"/>
        <v>1</v>
      </c>
      <c r="AA38" s="12">
        <f t="shared" si="11"/>
        <v>1</v>
      </c>
      <c r="AB38" s="12">
        <f t="shared" si="12"/>
        <v>1</v>
      </c>
      <c r="AD38" s="12">
        <f t="shared" si="17"/>
        <v>105</v>
      </c>
      <c r="AE38" s="18">
        <f t="shared" si="13"/>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4"/>
        <v>1</v>
      </c>
      <c r="AK38" s="12">
        <f t="shared" si="18"/>
        <v>1</v>
      </c>
      <c r="AL38" s="12">
        <f t="shared" si="19"/>
        <v>1</v>
      </c>
      <c r="AM38" s="12">
        <f t="shared" si="20"/>
        <v>1</v>
      </c>
    </row>
    <row r="39" spans="1:54" ht="12" customHeight="1" x14ac:dyDescent="0.25">
      <c r="A39" s="5">
        <f t="shared" si="1"/>
        <v>0</v>
      </c>
      <c r="B39" s="5">
        <f t="shared" si="2"/>
        <v>0</v>
      </c>
      <c r="C39" s="14">
        <f t="shared" si="15"/>
        <v>104</v>
      </c>
      <c r="F39" s="242">
        <f>VLOOKUP(C39,Blad1!$A:$H,8,0)</f>
        <v>221</v>
      </c>
      <c r="G39" s="67" t="str">
        <f t="shared" si="3"/>
        <v/>
      </c>
      <c r="H39" s="4" t="str">
        <f>IF(G39="I",$K39,IF(G39="II",$K39-SUM(H$8:H38),IF(G39="III",$K39-SUM(H$8:H38),IF(G39="IV",$K39-SUM(H$8:H38),IF(G39="V",1-SUM(H$8:H38)," ")))))</f>
        <v xml:space="preserve"> </v>
      </c>
      <c r="I39" s="68" t="str">
        <f t="shared" si="4"/>
        <v/>
      </c>
      <c r="J39" s="43" t="str">
        <f>IF(I39="A",$K39,IF(I39="B",$K39-SUM(J$8:J38),IF(I39="C",$K39-SUM(J$8:J38),IF(I39="D",$K39-SUM(J$8:J38),IF(I39="E",1-SUM(J$8:J38)," ")))))</f>
        <v xml:space="preserve"> </v>
      </c>
      <c r="K39" s="1">
        <f>IF(C$4=0,0,(SUM(D$8:D39)/C$4))</f>
        <v>0</v>
      </c>
      <c r="L39" s="9" t="str">
        <f t="shared" si="0"/>
        <v xml:space="preserve"> </v>
      </c>
      <c r="M39" s="2" t="str">
        <f>IF(U39=2,K39,IF(W39=2,K39-SUM(M$8:M38),IF(X39=2,K39-SUM(M$8:M38),IF(X38=2,1-SUM(M$8:M38)," "))))</f>
        <v xml:space="preserve"> </v>
      </c>
      <c r="N39" s="1" t="str">
        <f t="shared" si="5"/>
        <v xml:space="preserve"> </v>
      </c>
      <c r="P39" s="3" t="str">
        <f>IF(O39="Plus",$K39,IF(O39="Basis",$K39-SUM(P$8:P38),IF(O39="Breedte",$K39-SUM(P$8:P38),IF(O38="Breedte",1-SUM(P$8:P38)," "))))</f>
        <v xml:space="preserve"> </v>
      </c>
      <c r="Q39" s="57" t="str">
        <f t="shared" si="6"/>
        <v/>
      </c>
      <c r="R39" s="180">
        <f t="shared" si="7"/>
        <v>221</v>
      </c>
      <c r="S39" s="12">
        <f t="shared" si="16"/>
        <v>104</v>
      </c>
      <c r="T39" s="18">
        <f t="shared" si="8"/>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9"/>
        <v>1</v>
      </c>
      <c r="Z39" s="12">
        <f t="shared" si="10"/>
        <v>1</v>
      </c>
      <c r="AA39" s="12">
        <f t="shared" si="11"/>
        <v>1</v>
      </c>
      <c r="AB39" s="12">
        <f t="shared" si="12"/>
        <v>1</v>
      </c>
      <c r="AD39" s="12">
        <f t="shared" si="17"/>
        <v>104</v>
      </c>
      <c r="AE39" s="18">
        <f t="shared" si="13"/>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4"/>
        <v>1</v>
      </c>
      <c r="AK39" s="12">
        <f t="shared" si="18"/>
        <v>1</v>
      </c>
      <c r="AL39" s="12">
        <f t="shared" si="19"/>
        <v>1</v>
      </c>
      <c r="AM39" s="12">
        <f t="shared" si="20"/>
        <v>1</v>
      </c>
    </row>
    <row r="40" spans="1:54" ht="12" customHeight="1" x14ac:dyDescent="0.25">
      <c r="A40" s="5">
        <f t="shared" si="1"/>
        <v>0</v>
      </c>
      <c r="B40" s="5">
        <f t="shared" si="2"/>
        <v>0</v>
      </c>
      <c r="C40" s="14">
        <f t="shared" si="15"/>
        <v>103</v>
      </c>
      <c r="F40" s="242">
        <f>VLOOKUP(C40,Blad1!$A:$H,8,0)</f>
        <v>220</v>
      </c>
      <c r="G40" s="67" t="str">
        <f t="shared" si="3"/>
        <v/>
      </c>
      <c r="H40" s="4" t="str">
        <f>IF(G40="I",$K40,IF(G40="II",$K40-SUM(H$8:H39),IF(G40="III",$K40-SUM(H$8:H39),IF(G40="IV",$K40-SUM(H$8:H39),IF(G40="V",1-SUM(H$8:H39)," ")))))</f>
        <v xml:space="preserve"> </v>
      </c>
      <c r="I40" s="68" t="str">
        <f t="shared" si="4"/>
        <v/>
      </c>
      <c r="J40" s="43" t="str">
        <f>IF(I40="A",$K40,IF(I40="B",$K40-SUM(J$8:J39),IF(I40="C",$K40-SUM(J$8:J39),IF(I40="D",$K40-SUM(J$8:J39),IF(I40="E",1-SUM(J$8:J39)," ")))))</f>
        <v xml:space="preserve"> </v>
      </c>
      <c r="K40" s="1">
        <f>IF(C$4=0,0,(SUM(D$8:D40)/C$4))</f>
        <v>0</v>
      </c>
      <c r="L40" s="9" t="str">
        <f t="shared" si="0"/>
        <v xml:space="preserve"> </v>
      </c>
      <c r="M40" s="2" t="str">
        <f>IF(U40=2,K40,IF(W40=2,K40-SUM(M$8:M39),IF(X40=2,K40-SUM(M$8:M39),IF(X39=2,1-SUM(M$8:M39)," "))))</f>
        <v xml:space="preserve"> </v>
      </c>
      <c r="N40" s="1" t="str">
        <f t="shared" si="5"/>
        <v xml:space="preserve"> </v>
      </c>
      <c r="P40" s="3" t="str">
        <f>IF(O40="Plus",$K40,IF(O40="Basis",$K40-SUM(P$8:P39),IF(O40="Breedte",$K40-SUM(P$8:P39),IF(O39="Breedte",1-SUM(P$8:P39)," "))))</f>
        <v xml:space="preserve"> </v>
      </c>
      <c r="Q40" s="57" t="str">
        <f t="shared" si="6"/>
        <v/>
      </c>
      <c r="R40" s="180">
        <f t="shared" si="7"/>
        <v>220</v>
      </c>
      <c r="S40" s="12">
        <f t="shared" si="16"/>
        <v>103</v>
      </c>
      <c r="T40" s="18">
        <f t="shared" si="8"/>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9"/>
        <v>1</v>
      </c>
      <c r="Z40" s="12">
        <f t="shared" si="10"/>
        <v>1</v>
      </c>
      <c r="AA40" s="12">
        <f t="shared" si="11"/>
        <v>1</v>
      </c>
      <c r="AB40" s="12">
        <f t="shared" si="12"/>
        <v>1</v>
      </c>
      <c r="AD40" s="12">
        <f t="shared" si="17"/>
        <v>103</v>
      </c>
      <c r="AE40" s="18">
        <f t="shared" si="13"/>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4"/>
        <v>1</v>
      </c>
      <c r="AK40" s="12">
        <f t="shared" si="18"/>
        <v>1</v>
      </c>
      <c r="AL40" s="12">
        <f t="shared" si="19"/>
        <v>1</v>
      </c>
      <c r="AM40" s="12">
        <f t="shared" si="20"/>
        <v>1</v>
      </c>
    </row>
    <row r="41" spans="1:54" ht="12" customHeight="1" x14ac:dyDescent="0.25">
      <c r="A41" s="5">
        <f t="shared" si="1"/>
        <v>0</v>
      </c>
      <c r="B41" s="5">
        <f t="shared" si="2"/>
        <v>0</v>
      </c>
      <c r="C41" s="14">
        <f t="shared" si="15"/>
        <v>102</v>
      </c>
      <c r="F41" s="242">
        <f>VLOOKUP(C41,Blad1!$A:$H,8,0)</f>
        <v>219</v>
      </c>
      <c r="G41" s="67" t="str">
        <f t="shared" si="3"/>
        <v/>
      </c>
      <c r="H41" s="4" t="str">
        <f>IF(G41="I",$K41,IF(G41="II",$K41-SUM(H$8:H40),IF(G41="III",$K41-SUM(H$8:H40),IF(G41="IV",$K41-SUM(H$8:H40),IF(G41="V",1-SUM(H$8:H40)," ")))))</f>
        <v xml:space="preserve"> </v>
      </c>
      <c r="I41" s="68" t="str">
        <f t="shared" si="4"/>
        <v/>
      </c>
      <c r="J41" s="43" t="str">
        <f>IF(I41="A",$K41,IF(I41="B",$K41-SUM(J$8:J40),IF(I41="C",$K41-SUM(J$8:J40),IF(I41="D",$K41-SUM(J$8:J40),IF(I41="E",1-SUM(J$8:J40)," ")))))</f>
        <v xml:space="preserve"> </v>
      </c>
      <c r="K41" s="1">
        <f>IF(C$4=0,0,(SUM(D$8:D41)/C$4))</f>
        <v>0</v>
      </c>
      <c r="L41" s="9" t="str">
        <f t="shared" si="0"/>
        <v xml:space="preserve"> </v>
      </c>
      <c r="M41" s="2" t="str">
        <f>IF(U41=2,K41,IF(W41=2,K41-SUM(M$8:M40),IF(X41=2,K41-SUM(M$8:M40),IF(X40=2,1-SUM(M$8:M40)," "))))</f>
        <v xml:space="preserve"> </v>
      </c>
      <c r="N41" s="1" t="str">
        <f t="shared" si="5"/>
        <v xml:space="preserve"> </v>
      </c>
      <c r="P41" s="3" t="str">
        <f>IF(O41="Plus",$K41,IF(O41="Basis",$K41-SUM(P$8:P40),IF(O41="Breedte",$K41-SUM(P$8:P40),IF(O40="Breedte",1-SUM(P$8:P40)," "))))</f>
        <v xml:space="preserve"> </v>
      </c>
      <c r="Q41" s="57" t="str">
        <f t="shared" si="6"/>
        <v/>
      </c>
      <c r="R41" s="180">
        <f t="shared" si="7"/>
        <v>219</v>
      </c>
      <c r="S41" s="12">
        <f t="shared" si="16"/>
        <v>102</v>
      </c>
      <c r="T41" s="18">
        <f t="shared" si="8"/>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9"/>
        <v>1</v>
      </c>
      <c r="Z41" s="12">
        <f t="shared" si="10"/>
        <v>1</v>
      </c>
      <c r="AA41" s="12">
        <f t="shared" si="11"/>
        <v>1</v>
      </c>
      <c r="AB41" s="12">
        <f t="shared" si="12"/>
        <v>1</v>
      </c>
      <c r="AD41" s="12">
        <f t="shared" si="17"/>
        <v>102</v>
      </c>
      <c r="AE41" s="18">
        <f t="shared" si="13"/>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4"/>
        <v>1</v>
      </c>
      <c r="AK41" s="12">
        <f t="shared" si="18"/>
        <v>1</v>
      </c>
      <c r="AL41" s="12">
        <f t="shared" si="19"/>
        <v>1</v>
      </c>
      <c r="AM41" s="12">
        <f t="shared" si="20"/>
        <v>1</v>
      </c>
    </row>
    <row r="42" spans="1:54" ht="12" customHeight="1" x14ac:dyDescent="0.25">
      <c r="A42" s="5">
        <f t="shared" si="1"/>
        <v>0</v>
      </c>
      <c r="B42" s="5">
        <f t="shared" si="2"/>
        <v>0</v>
      </c>
      <c r="C42" s="14">
        <f t="shared" si="15"/>
        <v>101</v>
      </c>
      <c r="F42" s="242">
        <f>VLOOKUP(C42,Blad1!$A:$H,8,0)</f>
        <v>218</v>
      </c>
      <c r="G42" s="67" t="str">
        <f t="shared" si="3"/>
        <v/>
      </c>
      <c r="H42" s="4" t="str">
        <f>IF(G42="I",$K42,IF(G42="II",$K42-SUM(H$8:H41),IF(G42="III",$K42-SUM(H$8:H41),IF(G42="IV",$K42-SUM(H$8:H41),IF(G42="V",1-SUM(H$8:H41)," ")))))</f>
        <v xml:space="preserve"> </v>
      </c>
      <c r="I42" s="68" t="str">
        <f t="shared" si="4"/>
        <v/>
      </c>
      <c r="J42" s="43" t="str">
        <f>IF(I42="A",$K42,IF(I42="B",$K42-SUM(J$8:J41),IF(I42="C",$K42-SUM(J$8:J41),IF(I42="D",$K42-SUM(J$8:J41),IF(I42="E",1-SUM(J$8:J41)," ")))))</f>
        <v xml:space="preserve"> </v>
      </c>
      <c r="K42" s="1">
        <f>IF(C$4=0,0,(SUM(D$8:D42)/C$4))</f>
        <v>0</v>
      </c>
      <c r="L42" s="9" t="str">
        <f t="shared" si="0"/>
        <v xml:space="preserve"> </v>
      </c>
      <c r="M42" s="2" t="str">
        <f>IF(U42=2,K42,IF(W42=2,K42-SUM(M$8:M41),IF(X42=2,K42-SUM(M$8:M41),IF(X41=2,1-SUM(M$8:M41)," "))))</f>
        <v xml:space="preserve"> </v>
      </c>
      <c r="N42" s="1" t="str">
        <f t="shared" si="5"/>
        <v xml:space="preserve"> </v>
      </c>
      <c r="P42" s="3" t="str">
        <f>IF(O42="Plus",$K42,IF(O42="Basis",$K42-SUM(P$8:P41),IF(O42="Breedte",$K42-SUM(P$8:P41),IF(O41="Breedte",1-SUM(P$8:P41)," "))))</f>
        <v xml:space="preserve"> </v>
      </c>
      <c r="Q42" s="57" t="str">
        <f t="shared" si="6"/>
        <v/>
      </c>
      <c r="R42" s="180">
        <f t="shared" si="7"/>
        <v>218</v>
      </c>
      <c r="S42" s="12">
        <f t="shared" si="16"/>
        <v>101</v>
      </c>
      <c r="T42" s="18">
        <f t="shared" si="8"/>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9"/>
        <v>1</v>
      </c>
      <c r="Z42" s="12">
        <f t="shared" si="10"/>
        <v>1</v>
      </c>
      <c r="AA42" s="12">
        <f t="shared" si="11"/>
        <v>1</v>
      </c>
      <c r="AB42" s="12">
        <f t="shared" si="12"/>
        <v>1</v>
      </c>
      <c r="AD42" s="12">
        <f t="shared" si="17"/>
        <v>101</v>
      </c>
      <c r="AE42" s="18">
        <f t="shared" si="13"/>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4"/>
        <v>1</v>
      </c>
      <c r="AK42" s="12">
        <f t="shared" si="18"/>
        <v>1</v>
      </c>
      <c r="AL42" s="12">
        <f t="shared" si="19"/>
        <v>1</v>
      </c>
      <c r="AM42" s="12">
        <f t="shared" si="20"/>
        <v>1</v>
      </c>
    </row>
    <row r="43" spans="1:54" ht="12" customHeight="1" x14ac:dyDescent="0.25">
      <c r="A43" s="5">
        <f t="shared" si="1"/>
        <v>0</v>
      </c>
      <c r="B43" s="5">
        <f t="shared" si="2"/>
        <v>0</v>
      </c>
      <c r="C43" s="14">
        <f t="shared" si="15"/>
        <v>100</v>
      </c>
      <c r="F43" s="242">
        <f>VLOOKUP(C43,Blad1!$A:$H,8,0)</f>
        <v>217</v>
      </c>
      <c r="G43" s="67" t="str">
        <f t="shared" si="3"/>
        <v/>
      </c>
      <c r="I43" s="68" t="str">
        <f t="shared" si="4"/>
        <v/>
      </c>
      <c r="J43" s="43" t="str">
        <f>IF(I43="A",$K43,IF(I43="B",$K43-SUM(J$8:J42),IF(I43="C",$K43-SUM(J$8:J42),IF(I43="D",$K43-SUM(J$8:J42),IF(I43="E",1-SUM(J$8:J42)," ")))))</f>
        <v xml:space="preserve"> </v>
      </c>
      <c r="K43" s="1">
        <f>IF(C$4=0,0,(SUM(D$8:D43)/C$4))</f>
        <v>0</v>
      </c>
      <c r="L43" s="9" t="str">
        <f t="shared" si="0"/>
        <v xml:space="preserve"> </v>
      </c>
      <c r="M43" s="2" t="str">
        <f>IF(U43=2,K43,IF(W43=2,K43-SUM(M$8:M42),IF(X43=2,K43-SUM(M$8:M42),IF(X42=2,1-SUM(M$8:M42)," "))))</f>
        <v xml:space="preserve"> </v>
      </c>
      <c r="N43" s="1" t="str">
        <f t="shared" si="5"/>
        <v xml:space="preserve"> </v>
      </c>
      <c r="P43" s="3" t="str">
        <f>IF(O43="Plus",$K43,IF(O43="Basis",$K43-SUM(P$8:P42),IF(O43="Breedte",$K43-SUM(P$8:P42),IF(O42="Breedte",1-SUM(P$8:P42)," "))))</f>
        <v xml:space="preserve"> </v>
      </c>
      <c r="Q43" s="57" t="str">
        <f t="shared" si="6"/>
        <v/>
      </c>
      <c r="R43" s="180">
        <f t="shared" si="7"/>
        <v>217</v>
      </c>
      <c r="S43" s="12">
        <f t="shared" si="16"/>
        <v>100</v>
      </c>
      <c r="T43" s="18">
        <f t="shared" si="8"/>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9"/>
        <v>1</v>
      </c>
      <c r="Z43" s="12">
        <f t="shared" si="10"/>
        <v>1</v>
      </c>
      <c r="AA43" s="12">
        <f t="shared" si="11"/>
        <v>1</v>
      </c>
      <c r="AB43" s="12">
        <f t="shared" si="12"/>
        <v>1</v>
      </c>
      <c r="AD43" s="12">
        <f t="shared" si="17"/>
        <v>100</v>
      </c>
      <c r="AE43" s="18">
        <f t="shared" si="13"/>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4"/>
        <v>1</v>
      </c>
      <c r="AK43" s="12">
        <f t="shared" si="18"/>
        <v>1</v>
      </c>
      <c r="AL43" s="12">
        <f t="shared" si="19"/>
        <v>1</v>
      </c>
      <c r="AM43" s="12">
        <f t="shared" si="20"/>
        <v>1</v>
      </c>
    </row>
    <row r="44" spans="1:54" ht="12" customHeight="1" x14ac:dyDescent="0.25">
      <c r="A44" s="5">
        <f t="shared" si="1"/>
        <v>0</v>
      </c>
      <c r="B44" s="5">
        <f t="shared" si="2"/>
        <v>0</v>
      </c>
      <c r="C44" s="14">
        <f t="shared" si="15"/>
        <v>99</v>
      </c>
      <c r="F44" s="242">
        <f>VLOOKUP(C44,Blad1!$A:$H,8,0)</f>
        <v>216</v>
      </c>
      <c r="G44" s="67" t="str">
        <f t="shared" si="3"/>
        <v/>
      </c>
      <c r="H44" s="4" t="str">
        <f>IF(G44="I",$K44,IF(G44="II",$K44-SUM(H$8:H43),IF(G44="III",$K44-SUM(H$8:H43),IF(G44="IV",$K44-SUM(H$8:H43),IF(G44="V",1-SUM(H$8:H43)," ")))))</f>
        <v xml:space="preserve"> </v>
      </c>
      <c r="I44" s="68" t="str">
        <f t="shared" si="4"/>
        <v/>
      </c>
      <c r="J44" s="43" t="str">
        <f>IF(I44="A",$K44,IF(I44="B",$K44-SUM(J$8:J43),IF(I44="C",$K44-SUM(J$8:J43),IF(I44="D",$K44-SUM(J$8:J43),IF(I44="E",1-SUM(J$8:J43)," ")))))</f>
        <v xml:space="preserve"> </v>
      </c>
      <c r="K44" s="1">
        <f>IF(C$4=0,0,(SUM(D$8:D44)/C$4))</f>
        <v>0</v>
      </c>
      <c r="L44" s="9" t="str">
        <f t="shared" si="0"/>
        <v xml:space="preserve"> </v>
      </c>
      <c r="M44" s="2" t="str">
        <f>IF(U44=2,K44,IF(W44=2,K44-SUM(M$8:M43),IF(X44=2,K44-SUM(M$8:M43),IF(X43=2,1-SUM(M$8:M43)," "))))</f>
        <v xml:space="preserve"> </v>
      </c>
      <c r="N44" s="1" t="str">
        <f t="shared" si="5"/>
        <v xml:space="preserve"> </v>
      </c>
      <c r="P44" s="3" t="str">
        <f>IF(O44="Plus",$K44,IF(O44="Basis",$K44-SUM(P$8:P43),IF(O44="Breedte",$K44-SUM(P$8:P43),IF(O43="Breedte",1-SUM(P$8:P43)," "))))</f>
        <v xml:space="preserve"> </v>
      </c>
      <c r="Q44" s="57" t="str">
        <f t="shared" si="6"/>
        <v/>
      </c>
      <c r="R44" s="180">
        <f t="shared" si="7"/>
        <v>216</v>
      </c>
      <c r="S44" s="12">
        <f t="shared" si="16"/>
        <v>99</v>
      </c>
      <c r="T44" s="18">
        <f t="shared" si="8"/>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9"/>
        <v>1</v>
      </c>
      <c r="Z44" s="12">
        <f t="shared" si="10"/>
        <v>1</v>
      </c>
      <c r="AA44" s="12">
        <f t="shared" si="11"/>
        <v>1</v>
      </c>
      <c r="AB44" s="12">
        <f t="shared" si="12"/>
        <v>1</v>
      </c>
      <c r="AD44" s="12">
        <f t="shared" si="17"/>
        <v>99</v>
      </c>
      <c r="AE44" s="18">
        <f t="shared" si="13"/>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4"/>
        <v>1</v>
      </c>
      <c r="AK44" s="12">
        <f t="shared" si="18"/>
        <v>1</v>
      </c>
      <c r="AL44" s="12">
        <f t="shared" si="19"/>
        <v>1</v>
      </c>
      <c r="AM44" s="12">
        <f t="shared" si="20"/>
        <v>1</v>
      </c>
    </row>
    <row r="45" spans="1:54" ht="12" customHeight="1" x14ac:dyDescent="0.25">
      <c r="A45" s="5">
        <f t="shared" si="1"/>
        <v>0</v>
      </c>
      <c r="B45" s="5">
        <f t="shared" si="2"/>
        <v>0</v>
      </c>
      <c r="C45" s="14">
        <f t="shared" si="15"/>
        <v>98</v>
      </c>
      <c r="F45" s="242">
        <f>VLOOKUP(C45,Blad1!$A:$H,8,0)</f>
        <v>214</v>
      </c>
      <c r="G45" s="67" t="str">
        <f t="shared" si="3"/>
        <v/>
      </c>
      <c r="H45" s="4" t="str">
        <f>IF(G45="I",$K45,IF(G45="II",$K45-SUM(H$8:H44),IF(G45="III",$K45-SUM(H$8:H44),IF(G45="IV",$K45-SUM(H$8:H44),IF(G45="V",1-SUM(H$8:H44)," ")))))</f>
        <v xml:space="preserve"> </v>
      </c>
      <c r="I45" s="68" t="str">
        <f t="shared" si="4"/>
        <v/>
      </c>
      <c r="J45" s="43" t="str">
        <f>IF(I45="A",$K45,IF(I45="B",$K45-SUM(J$8:J44),IF(I45="C",$K45-SUM(J$8:J44),IF(I45="D",$K45-SUM(J$8:J44),IF(I45="E",1-SUM(J$8:J44)," ")))))</f>
        <v xml:space="preserve"> </v>
      </c>
      <c r="K45" s="1">
        <f>IF(C$4=0,0,(SUM(D$8:D45)/C$4))</f>
        <v>0</v>
      </c>
      <c r="L45" s="9" t="str">
        <f t="shared" si="0"/>
        <v xml:space="preserve"> </v>
      </c>
      <c r="M45" s="2" t="str">
        <f>IF(U45=2,K45,IF(W45=2,K45-SUM(M$8:M44),IF(X45=2,K45-SUM(M$8:M44),IF(X44=2,1-SUM(M$8:M44)," "))))</f>
        <v xml:space="preserve"> </v>
      </c>
      <c r="N45" s="1" t="str">
        <f t="shared" si="5"/>
        <v xml:space="preserve"> </v>
      </c>
      <c r="P45" s="3" t="str">
        <f>IF(O45="Plus",$K45,IF(O45="Basis",$K45-SUM(P$8:P44),IF(O45="Breedte",$K45-SUM(P$8:P44),IF(O44="Breedte",1-SUM(P$8:P44)," "))))</f>
        <v xml:space="preserve"> </v>
      </c>
      <c r="Q45" s="57" t="str">
        <f t="shared" si="6"/>
        <v/>
      </c>
      <c r="R45" s="180">
        <f t="shared" si="7"/>
        <v>214</v>
      </c>
      <c r="S45" s="12">
        <f t="shared" si="16"/>
        <v>98</v>
      </c>
      <c r="T45" s="18">
        <f t="shared" si="8"/>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9"/>
        <v>1</v>
      </c>
      <c r="Z45" s="12">
        <f t="shared" si="10"/>
        <v>1</v>
      </c>
      <c r="AA45" s="12">
        <f t="shared" si="11"/>
        <v>1</v>
      </c>
      <c r="AB45" s="12">
        <f t="shared" si="12"/>
        <v>1</v>
      </c>
      <c r="AD45" s="12">
        <f t="shared" si="17"/>
        <v>98</v>
      </c>
      <c r="AE45" s="18">
        <f t="shared" si="13"/>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4"/>
        <v>1</v>
      </c>
      <c r="AK45" s="12">
        <f t="shared" si="18"/>
        <v>1</v>
      </c>
      <c r="AL45" s="12">
        <f t="shared" si="19"/>
        <v>1</v>
      </c>
      <c r="AM45" s="12">
        <f t="shared" si="20"/>
        <v>1</v>
      </c>
    </row>
    <row r="46" spans="1:54" ht="12" customHeight="1" x14ac:dyDescent="0.25">
      <c r="A46" s="5">
        <f t="shared" si="1"/>
        <v>0</v>
      </c>
      <c r="B46" s="5">
        <f t="shared" si="2"/>
        <v>20</v>
      </c>
      <c r="C46" s="14">
        <f t="shared" si="15"/>
        <v>97</v>
      </c>
      <c r="F46" s="242">
        <f>VLOOKUP(C46,Blad1!$A:$H,8,0)</f>
        <v>213</v>
      </c>
      <c r="G46" s="67" t="str">
        <f t="shared" si="3"/>
        <v>I</v>
      </c>
      <c r="H46" s="4">
        <f>IF(G46="I",$K46,IF(G46="II",$K46-SUM(H$8:H45),IF(G46="III",$K46-SUM(H$8:H45),IF(G46="IV",$K46-SUM(H$8:H45),IF(G46="V",1-SUM(H$8:H45)," ")))))</f>
        <v>0</v>
      </c>
      <c r="I46" s="68" t="str">
        <f t="shared" si="4"/>
        <v/>
      </c>
      <c r="J46" s="43" t="str">
        <f>IF(I46="A",$K46,IF(I46="B",$K46-SUM(J$8:J45),IF(I46="C",$K46-SUM(J$8:J45),IF(I46="D",$K46-SUM(J$8:J45),IF(I46="E",1-SUM(J$8:J45)," ")))))</f>
        <v xml:space="preserve"> </v>
      </c>
      <c r="K46" s="1">
        <f>IF(C$4=0,0,(SUM(D$8:D46)/C$4))</f>
        <v>0</v>
      </c>
      <c r="L46" s="9" t="str">
        <f t="shared" si="0"/>
        <v xml:space="preserve"> </v>
      </c>
      <c r="M46" s="2" t="str">
        <f>IF(U46=2,K46,IF(W46=2,K46-SUM(M$8:M45),IF(X46=2,K46-SUM(M$8:M45),IF(X45=2,1-SUM(M$8:M45)," "))))</f>
        <v xml:space="preserve"> </v>
      </c>
      <c r="N46" s="1" t="str">
        <f t="shared" si="5"/>
        <v xml:space="preserve"> </v>
      </c>
      <c r="P46" s="3" t="str">
        <f>IF(O46="Plus",$K46,IF(O46="Basis",$K46-SUM(P$8:P45),IF(O46="Breedte",$K46-SUM(P$8:P45),IF(O45="Breedte",1-SUM(P$8:P45)," "))))</f>
        <v xml:space="preserve"> </v>
      </c>
      <c r="Q46" s="57" t="str">
        <f t="shared" si="6"/>
        <v/>
      </c>
      <c r="R46" s="180">
        <f t="shared" si="7"/>
        <v>213</v>
      </c>
      <c r="S46" s="12">
        <f t="shared" si="16"/>
        <v>97</v>
      </c>
      <c r="T46" s="18">
        <f t="shared" si="8"/>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9"/>
        <v>1</v>
      </c>
      <c r="Z46" s="12">
        <f t="shared" si="10"/>
        <v>1</v>
      </c>
      <c r="AA46" s="12">
        <f t="shared" si="11"/>
        <v>1</v>
      </c>
      <c r="AB46" s="12">
        <f t="shared" si="12"/>
        <v>1</v>
      </c>
      <c r="AD46" s="12">
        <f t="shared" si="17"/>
        <v>97</v>
      </c>
      <c r="AE46" s="18">
        <f t="shared" si="13"/>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4"/>
        <v>1</v>
      </c>
      <c r="AK46" s="12">
        <f t="shared" si="18"/>
        <v>1</v>
      </c>
      <c r="AL46" s="12">
        <f t="shared" si="19"/>
        <v>1</v>
      </c>
      <c r="AM46" s="12">
        <f t="shared" si="20"/>
        <v>1</v>
      </c>
    </row>
    <row r="47" spans="1:54" ht="12" customHeight="1" x14ac:dyDescent="0.25">
      <c r="A47" s="5">
        <f t="shared" si="1"/>
        <v>0</v>
      </c>
      <c r="B47" s="5">
        <f t="shared" si="2"/>
        <v>0</v>
      </c>
      <c r="C47" s="14">
        <f t="shared" si="15"/>
        <v>96</v>
      </c>
      <c r="F47" s="242">
        <f>VLOOKUP(C47,Blad1!$A:$H,8,0)</f>
        <v>212</v>
      </c>
      <c r="G47" s="67" t="str">
        <f t="shared" si="3"/>
        <v/>
      </c>
      <c r="H47" s="4" t="str">
        <f>IF(G47="I",$K47,IF(G47="II",$K47-SUM(H$8:H46),IF(G47="III",$K47-SUM(H$8:H46),IF(G47="IV",$K47-SUM(H$8:H46),IF(G47="V",1-SUM(H$8:H46)," ")))))</f>
        <v xml:space="preserve"> </v>
      </c>
      <c r="I47" s="68" t="str">
        <f t="shared" si="4"/>
        <v/>
      </c>
      <c r="J47" s="43" t="str">
        <f>IF(I47="A",$K47,IF(I47="B",$K47-SUM(J$8:J46),IF(I47="C",$K47-SUM(J$8:J46),IF(I47="D",$K47-SUM(J$8:J46),IF(I47="E",1-SUM(J$8:J46)," ")))))</f>
        <v xml:space="preserve"> </v>
      </c>
      <c r="K47" s="1">
        <f>IF(C$4=0,0,(SUM(D$8:D47)/C$4))</f>
        <v>0</v>
      </c>
      <c r="L47" s="9" t="str">
        <f t="shared" si="0"/>
        <v xml:space="preserve"> </v>
      </c>
      <c r="M47" s="2" t="str">
        <f>IF(U47=2,K47,IF(W47=2,K47-SUM(M$8:M46),IF(X47=2,K47-SUM(M$8:M46),IF(X46=2,1-SUM(M$8:M46)," "))))</f>
        <v xml:space="preserve"> </v>
      </c>
      <c r="N47" s="1" t="str">
        <f t="shared" si="5"/>
        <v xml:space="preserve"> </v>
      </c>
      <c r="P47" s="3" t="str">
        <f>IF(O47="Plus",$K47,IF(O47="Basis",$K47-SUM(P$8:P46),IF(O47="Breedte",$K47-SUM(P$8:P46),IF(O46="Breedte",1-SUM(P$8:P46)," "))))</f>
        <v xml:space="preserve"> </v>
      </c>
      <c r="Q47" s="57" t="str">
        <f t="shared" si="6"/>
        <v/>
      </c>
      <c r="R47" s="180">
        <f t="shared" si="7"/>
        <v>212</v>
      </c>
      <c r="S47" s="12">
        <f t="shared" si="16"/>
        <v>96</v>
      </c>
      <c r="T47" s="18">
        <f t="shared" si="8"/>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9"/>
        <v>1</v>
      </c>
      <c r="Z47" s="12">
        <f t="shared" si="10"/>
        <v>1</v>
      </c>
      <c r="AA47" s="12">
        <f t="shared" si="11"/>
        <v>1</v>
      </c>
      <c r="AB47" s="12">
        <f t="shared" si="12"/>
        <v>1</v>
      </c>
      <c r="AD47" s="12">
        <f t="shared" si="17"/>
        <v>96</v>
      </c>
      <c r="AE47" s="18">
        <f t="shared" si="13"/>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4"/>
        <v>1</v>
      </c>
      <c r="AK47" s="12">
        <f t="shared" si="18"/>
        <v>1</v>
      </c>
      <c r="AL47" s="12">
        <f t="shared" si="19"/>
        <v>1</v>
      </c>
      <c r="AM47" s="12">
        <f t="shared" si="20"/>
        <v>1</v>
      </c>
    </row>
    <row r="48" spans="1:54" ht="12" customHeight="1" x14ac:dyDescent="0.25">
      <c r="A48" s="5">
        <f t="shared" si="1"/>
        <v>0</v>
      </c>
      <c r="B48" s="5">
        <f t="shared" si="2"/>
        <v>0</v>
      </c>
      <c r="C48" s="14">
        <f t="shared" si="15"/>
        <v>95</v>
      </c>
      <c r="F48" s="242">
        <f>VLOOKUP(C48,Blad1!$A:$H,8,0)</f>
        <v>211</v>
      </c>
      <c r="G48" s="67" t="str">
        <f t="shared" si="3"/>
        <v/>
      </c>
      <c r="H48" s="4" t="str">
        <f>IF(G48="I",$K48,IF(G48="II",$K48-SUM(H$8:H47),IF(G48="III",$K48-SUM(H$8:H47),IF(G48="IV",$K48-SUM(H$8:H47),IF(G48="V",1-SUM(H$8:H47)," ")))))</f>
        <v xml:space="preserve"> </v>
      </c>
      <c r="I48" s="68" t="str">
        <f t="shared" si="4"/>
        <v/>
      </c>
      <c r="J48" s="43" t="str">
        <f>IF(I48="A",$K48,IF(I48="B",$K48-SUM(J$8:J47),IF(I48="C",$K48-SUM(J$8:J47),IF(I48="D",$K48-SUM(J$8:J47),IF(I48="E",1-SUM(J$8:J47)," ")))))</f>
        <v xml:space="preserve"> </v>
      </c>
      <c r="K48" s="1">
        <f>IF(C$4=0,0,(SUM(D$8:D48)/C$4))</f>
        <v>0</v>
      </c>
      <c r="L48" s="9" t="str">
        <f t="shared" si="0"/>
        <v xml:space="preserve"> </v>
      </c>
      <c r="M48" s="2" t="str">
        <f>IF(U48=2,K48,IF(W48=2,K48-SUM(M$8:M47),IF(X48=2,K48-SUM(M$8:M47),IF(X47=2,1-SUM(M$8:M47)," "))))</f>
        <v xml:space="preserve"> </v>
      </c>
      <c r="N48" s="1" t="str">
        <f t="shared" si="5"/>
        <v xml:space="preserve"> </v>
      </c>
      <c r="P48" s="3" t="str">
        <f>IF(O48="Plus",$K48,IF(O48="Basis",$K48-SUM(P$8:P47),IF(O48="Breedte",$K48-SUM(P$8:P47),IF(O47="Breedte",1-SUM(P$8:P47)," "))))</f>
        <v xml:space="preserve"> </v>
      </c>
      <c r="Q48" s="57" t="str">
        <f t="shared" si="6"/>
        <v/>
      </c>
      <c r="R48" s="180">
        <f t="shared" si="7"/>
        <v>211</v>
      </c>
      <c r="S48" s="12">
        <f t="shared" si="16"/>
        <v>95</v>
      </c>
      <c r="T48" s="18">
        <f t="shared" si="8"/>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9"/>
        <v>1</v>
      </c>
      <c r="Z48" s="12">
        <f t="shared" si="10"/>
        <v>1</v>
      </c>
      <c r="AA48" s="12">
        <f t="shared" si="11"/>
        <v>1</v>
      </c>
      <c r="AB48" s="12">
        <f t="shared" si="12"/>
        <v>1</v>
      </c>
      <c r="AD48" s="12">
        <f t="shared" si="17"/>
        <v>95</v>
      </c>
      <c r="AE48" s="18">
        <f t="shared" si="13"/>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4"/>
        <v>1</v>
      </c>
      <c r="AK48" s="12">
        <f t="shared" si="18"/>
        <v>1</v>
      </c>
      <c r="AL48" s="12">
        <f t="shared" si="19"/>
        <v>1</v>
      </c>
      <c r="AM48" s="12">
        <f t="shared" si="20"/>
        <v>1</v>
      </c>
    </row>
    <row r="49" spans="1:39" ht="12" customHeight="1" x14ac:dyDescent="0.25">
      <c r="A49" s="5">
        <f t="shared" si="1"/>
        <v>0</v>
      </c>
      <c r="B49" s="5">
        <f t="shared" si="2"/>
        <v>0</v>
      </c>
      <c r="C49" s="14">
        <f t="shared" si="15"/>
        <v>94</v>
      </c>
      <c r="F49" s="242">
        <f>VLOOKUP(C49,Blad1!$A:$H,8,0)</f>
        <v>210</v>
      </c>
      <c r="G49" s="67" t="str">
        <f t="shared" si="3"/>
        <v/>
      </c>
      <c r="H49" s="4" t="str">
        <f>IF(G49="I",$K49,IF(G49="II",$K49-SUM(H$8:H48),IF(G49="III",$K49-SUM(H$8:H48),IF(G49="IV",$K49-SUM(H$8:H48),IF(G49="V",1-SUM(H$8:H48)," ")))))</f>
        <v xml:space="preserve"> </v>
      </c>
      <c r="I49" s="68" t="str">
        <f t="shared" si="4"/>
        <v/>
      </c>
      <c r="J49" s="43" t="str">
        <f>IF(I49="A",$K49,IF(I49="B",$K49-SUM(J$8:J48),IF(I49="C",$K49-SUM(J$8:J48),IF(I49="D",$K49-SUM(J$8:J48),IF(I49="E",1-SUM(J$8:J48)," ")))))</f>
        <v xml:space="preserve"> </v>
      </c>
      <c r="K49" s="1">
        <f>IF(C$4=0,0,(SUM(D$8:D49)/C$4))</f>
        <v>0</v>
      </c>
      <c r="L49" s="9" t="str">
        <f t="shared" si="0"/>
        <v xml:space="preserve"> </v>
      </c>
      <c r="M49" s="2" t="str">
        <f>IF(U49=2,K49,IF(W49=2,K49-SUM(M$8:M48),IF(X49=2,K49-SUM(M$8:M48),IF(X48=2,1-SUM(M$8:M48)," "))))</f>
        <v xml:space="preserve"> </v>
      </c>
      <c r="N49" s="1" t="str">
        <f t="shared" si="5"/>
        <v xml:space="preserve"> </v>
      </c>
      <c r="P49" s="3" t="str">
        <f>IF(O49="Plus",$K49,IF(O49="Basis",$K49-SUM(P$8:P48),IF(O49="Breedte",$K49-SUM(P$8:P48),IF(O48="Breedte",1-SUM(P$8:P48)," "))))</f>
        <v xml:space="preserve"> </v>
      </c>
      <c r="Q49" s="57" t="str">
        <f t="shared" si="6"/>
        <v/>
      </c>
      <c r="R49" s="180">
        <f t="shared" si="7"/>
        <v>210</v>
      </c>
      <c r="S49" s="12">
        <f t="shared" si="16"/>
        <v>94</v>
      </c>
      <c r="T49" s="18">
        <f t="shared" si="8"/>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9"/>
        <v>1</v>
      </c>
      <c r="Z49" s="12">
        <f t="shared" si="10"/>
        <v>1</v>
      </c>
      <c r="AA49" s="12">
        <f t="shared" si="11"/>
        <v>1</v>
      </c>
      <c r="AB49" s="12">
        <f t="shared" si="12"/>
        <v>1</v>
      </c>
      <c r="AD49" s="12">
        <f t="shared" si="17"/>
        <v>94</v>
      </c>
      <c r="AE49" s="18">
        <f t="shared" si="13"/>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4"/>
        <v>1</v>
      </c>
      <c r="AK49" s="12">
        <f t="shared" si="18"/>
        <v>1</v>
      </c>
      <c r="AL49" s="12">
        <f t="shared" si="19"/>
        <v>1</v>
      </c>
      <c r="AM49" s="12">
        <f t="shared" si="20"/>
        <v>1</v>
      </c>
    </row>
    <row r="50" spans="1:39" ht="12" customHeight="1" x14ac:dyDescent="0.25">
      <c r="A50" s="5">
        <f t="shared" si="1"/>
        <v>0</v>
      </c>
      <c r="B50" s="5">
        <f t="shared" si="2"/>
        <v>0</v>
      </c>
      <c r="C50" s="14">
        <f t="shared" si="15"/>
        <v>93</v>
      </c>
      <c r="F50" s="242">
        <f>VLOOKUP(C50,Blad1!$A:$H,8,0)</f>
        <v>208</v>
      </c>
      <c r="G50" s="67" t="str">
        <f t="shared" si="3"/>
        <v/>
      </c>
      <c r="H50" s="4" t="str">
        <f>IF(G50="I",$K50,IF(G50="II",$K50-SUM(H$8:H49),IF(G50="III",$K50-SUM(H$8:H49),IF(G50="IV",$K50-SUM(H$8:H49),IF(G50="V",1-SUM(H$8:H49)," ")))))</f>
        <v xml:space="preserve"> </v>
      </c>
      <c r="I50" s="68" t="str">
        <f t="shared" si="4"/>
        <v/>
      </c>
      <c r="J50" s="43" t="str">
        <f>IF(I50="A",$K50,IF(I50="B",$K50-SUM(J$8:J49),IF(I50="C",$K50-SUM(J$8:J49),IF(I50="D",$K50-SUM(J$8:J49),IF(I50="E",1-SUM(J$8:J49)," ")))))</f>
        <v xml:space="preserve"> </v>
      </c>
      <c r="K50" s="1">
        <f>IF(C$4=0,0,(SUM(D$8:D50)/C$4))</f>
        <v>0</v>
      </c>
      <c r="L50" s="9" t="str">
        <f t="shared" si="0"/>
        <v xml:space="preserve"> </v>
      </c>
      <c r="M50" s="2" t="str">
        <f>IF(U50=2,K50,IF(W50=2,K50-SUM(M$8:M49),IF(X50=2,K50-SUM(M$8:M49),IF(X49=2,1-SUM(M$8:M49)," "))))</f>
        <v xml:space="preserve"> </v>
      </c>
      <c r="N50" s="1" t="str">
        <f t="shared" si="5"/>
        <v xml:space="preserve"> </v>
      </c>
      <c r="P50" s="3" t="str">
        <f>IF(O50="Plus",$K50,IF(O50="Basis",$K50-SUM(P$8:P49),IF(O50="Breedte",$K50-SUM(P$8:P49),IF(O49="Breedte",1-SUM(P$8:P49)," "))))</f>
        <v xml:space="preserve"> </v>
      </c>
      <c r="Q50" s="57" t="str">
        <f t="shared" si="6"/>
        <v/>
      </c>
      <c r="R50" s="180">
        <f t="shared" si="7"/>
        <v>208</v>
      </c>
      <c r="S50" s="12">
        <f t="shared" si="16"/>
        <v>93</v>
      </c>
      <c r="T50" s="18">
        <f t="shared" si="8"/>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9"/>
        <v>1</v>
      </c>
      <c r="Z50" s="12">
        <f t="shared" si="10"/>
        <v>1</v>
      </c>
      <c r="AA50" s="12">
        <f t="shared" si="11"/>
        <v>1</v>
      </c>
      <c r="AB50" s="12">
        <f t="shared" si="12"/>
        <v>1</v>
      </c>
      <c r="AD50" s="12">
        <f t="shared" si="17"/>
        <v>93</v>
      </c>
      <c r="AE50" s="18">
        <f t="shared" si="13"/>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4"/>
        <v>1</v>
      </c>
      <c r="AK50" s="12">
        <f t="shared" si="18"/>
        <v>1</v>
      </c>
      <c r="AL50" s="12">
        <f t="shared" si="19"/>
        <v>1</v>
      </c>
      <c r="AM50" s="12">
        <f t="shared" si="20"/>
        <v>1</v>
      </c>
    </row>
    <row r="51" spans="1:39" ht="12" customHeight="1" x14ac:dyDescent="0.25">
      <c r="A51" s="5">
        <f t="shared" si="1"/>
        <v>25</v>
      </c>
      <c r="B51" s="5">
        <f t="shared" si="2"/>
        <v>0</v>
      </c>
      <c r="C51" s="14">
        <f t="shared" si="15"/>
        <v>92</v>
      </c>
      <c r="F51" s="242">
        <f>VLOOKUP(C51,Blad1!$A:$H,8,0)</f>
        <v>207</v>
      </c>
      <c r="G51" s="67" t="str">
        <f t="shared" si="3"/>
        <v/>
      </c>
      <c r="H51" s="4" t="str">
        <f>IF(G51="I",$K51,IF(G51="II",$K51-SUM(H$8:H50),IF(G51="III",$K51-SUM(H$8:H50),IF(G51="IV",$K51-SUM(H$8:H50),IF(G51="V",1-SUM(H$8:H50)," ")))))</f>
        <v xml:space="preserve"> </v>
      </c>
      <c r="I51" s="68" t="str">
        <f t="shared" si="4"/>
        <v>A</v>
      </c>
      <c r="J51" s="43">
        <f>IF(I51="A",$K51,IF(I51="B",$K51-SUM(J$8:J50),IF(I51="C",$K51-SUM(J$8:J50),IF(I51="D",$K51-SUM(J$8:J50),IF(I51="E",1-SUM(J$8:J50)," ")))))</f>
        <v>0</v>
      </c>
      <c r="K51" s="1">
        <f>IF(C$4=0,0,(SUM(D$8:D51)/C$4))</f>
        <v>0</v>
      </c>
      <c r="L51" s="9" t="str">
        <f t="shared" si="0"/>
        <v xml:space="preserve"> </v>
      </c>
      <c r="M51" s="2" t="str">
        <f>IF(U51=2,K51,IF(W51=2,K51-SUM(M$8:M50),IF(X51=2,K51-SUM(M$8:M50),IF(X50=2,1-SUM(M$8:M50)," "))))</f>
        <v xml:space="preserve"> </v>
      </c>
      <c r="N51" s="1" t="str">
        <f t="shared" si="5"/>
        <v xml:space="preserve"> </v>
      </c>
      <c r="P51" s="3" t="str">
        <f>IF(O51="Plus",$K51,IF(O51="Basis",$K51-SUM(P$8:P50),IF(O51="Breedte",$K51-SUM(P$8:P50),IF(O50="Breedte",1-SUM(P$8:P50)," "))))</f>
        <v xml:space="preserve"> </v>
      </c>
      <c r="Q51" s="57" t="str">
        <f t="shared" si="6"/>
        <v/>
      </c>
      <c r="R51" s="180">
        <f t="shared" si="7"/>
        <v>207</v>
      </c>
      <c r="S51" s="12">
        <f t="shared" si="16"/>
        <v>92</v>
      </c>
      <c r="T51" s="18">
        <f t="shared" si="8"/>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9"/>
        <v>1</v>
      </c>
      <c r="Z51" s="12">
        <f t="shared" si="10"/>
        <v>1</v>
      </c>
      <c r="AA51" s="12">
        <f t="shared" si="11"/>
        <v>1</v>
      </c>
      <c r="AB51" s="12">
        <f t="shared" si="12"/>
        <v>1</v>
      </c>
      <c r="AD51" s="12">
        <f t="shared" si="17"/>
        <v>92</v>
      </c>
      <c r="AE51" s="18">
        <f t="shared" si="13"/>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4"/>
        <v>1</v>
      </c>
      <c r="AK51" s="12">
        <f t="shared" si="18"/>
        <v>1</v>
      </c>
      <c r="AL51" s="12">
        <f t="shared" si="19"/>
        <v>1</v>
      </c>
      <c r="AM51" s="12">
        <f t="shared" si="20"/>
        <v>1</v>
      </c>
    </row>
    <row r="52" spans="1:39" ht="12" customHeight="1" x14ac:dyDescent="0.25">
      <c r="A52" s="5">
        <f t="shared" si="1"/>
        <v>0</v>
      </c>
      <c r="B52" s="5">
        <f t="shared" si="2"/>
        <v>0</v>
      </c>
      <c r="C52" s="14">
        <f t="shared" si="15"/>
        <v>91</v>
      </c>
      <c r="F52" s="242">
        <f>VLOOKUP(C52,Blad1!$A:$H,8,0)</f>
        <v>206</v>
      </c>
      <c r="G52" s="67" t="str">
        <f t="shared" si="3"/>
        <v/>
      </c>
      <c r="H52" s="4" t="str">
        <f>IF(G52="I",$K52,IF(G52="II",$K52-SUM(H$8:H51),IF(G52="III",$K52-SUM(H$8:H51),IF(G52="IV",$K52-SUM(H$8:H51),IF(G52="V",1-SUM(H$8:H51)," ")))))</f>
        <v xml:space="preserve"> </v>
      </c>
      <c r="I52" s="68" t="str">
        <f t="shared" si="4"/>
        <v/>
      </c>
      <c r="J52" s="43" t="str">
        <f>IF(I52="A",$K52,IF(I52="B",$K52-SUM(J$8:J51),IF(I52="C",$K52-SUM(J$8:J51),IF(I52="D",$K52-SUM(J$8:J51),IF(I52="E",1-SUM(J$8:J51)," ")))))</f>
        <v xml:space="preserve"> </v>
      </c>
      <c r="K52" s="1">
        <f>IF(C$4=0,0,(SUM(D$8:D52)/C$4))</f>
        <v>0</v>
      </c>
      <c r="L52" s="9" t="str">
        <f t="shared" si="0"/>
        <v xml:space="preserve"> </v>
      </c>
      <c r="M52" s="2" t="str">
        <f>IF(U52=2,K52,IF(W52=2,K52-SUM(M$8:M51),IF(X52=2,K52-SUM(M$8:M51),IF(X51=2,1-SUM(M$8:M51)," "))))</f>
        <v xml:space="preserve"> </v>
      </c>
      <c r="N52" s="1" t="str">
        <f t="shared" si="5"/>
        <v xml:space="preserve"> </v>
      </c>
      <c r="P52" s="3" t="str">
        <f>IF(O52="Plus",$K52,IF(O52="Basis",$K52-SUM(P$8:P51),IF(O52="Breedte",$K52-SUM(P$8:P51),IF(O51="Breedte",1-SUM(P$8:P51)," "))))</f>
        <v xml:space="preserve"> </v>
      </c>
      <c r="Q52" s="57" t="str">
        <f t="shared" si="6"/>
        <v/>
      </c>
      <c r="R52" s="180">
        <f t="shared" si="7"/>
        <v>206</v>
      </c>
      <c r="S52" s="12">
        <f t="shared" si="16"/>
        <v>91</v>
      </c>
      <c r="T52" s="18">
        <f t="shared" si="8"/>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9"/>
        <v>1</v>
      </c>
      <c r="Z52" s="12">
        <f t="shared" si="10"/>
        <v>1</v>
      </c>
      <c r="AA52" s="12">
        <f t="shared" si="11"/>
        <v>1</v>
      </c>
      <c r="AB52" s="12">
        <f t="shared" si="12"/>
        <v>1</v>
      </c>
      <c r="AD52" s="12">
        <f t="shared" si="17"/>
        <v>91</v>
      </c>
      <c r="AE52" s="18">
        <f t="shared" si="13"/>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4"/>
        <v>1</v>
      </c>
      <c r="AK52" s="12">
        <f t="shared" si="18"/>
        <v>1</v>
      </c>
      <c r="AL52" s="12">
        <f t="shared" si="19"/>
        <v>1</v>
      </c>
      <c r="AM52" s="12">
        <f t="shared" si="20"/>
        <v>1</v>
      </c>
    </row>
    <row r="53" spans="1:39" ht="12" customHeight="1" x14ac:dyDescent="0.25">
      <c r="A53" s="5">
        <f t="shared" si="1"/>
        <v>0</v>
      </c>
      <c r="B53" s="5">
        <f t="shared" si="2"/>
        <v>20</v>
      </c>
      <c r="C53" s="14">
        <f t="shared" si="15"/>
        <v>90</v>
      </c>
      <c r="F53" s="242">
        <f>VLOOKUP(C53,Blad1!$A:$H,8,0)</f>
        <v>204</v>
      </c>
      <c r="G53" s="67" t="str">
        <f t="shared" si="3"/>
        <v>II</v>
      </c>
      <c r="H53" s="4">
        <f>IF(G53="I",$K53,IF(G53="II",$K53-SUM(H$8:H52),IF(G53="III",$K53-SUM(H$8:H52),IF(G53="IV",$K53-SUM(H$8:H52),IF(G53="V",1-SUM(H$8:H52)," ")))))</f>
        <v>0</v>
      </c>
      <c r="I53" s="68" t="str">
        <f t="shared" si="4"/>
        <v/>
      </c>
      <c r="J53" s="43" t="str">
        <f>IF(I53="A",$K53,IF(I53="B",$K53-SUM(J$8:J52),IF(I53="C",$K53-SUM(J$8:J52),IF(I53="D",$K53-SUM(J$8:J52),IF(I53="E",1-SUM(J$8:J52)," ")))))</f>
        <v xml:space="preserve"> </v>
      </c>
      <c r="K53" s="1">
        <f>IF(C$4=0,0,(SUM(D$8:D53)/C$4))</f>
        <v>0</v>
      </c>
      <c r="L53" s="9" t="str">
        <f t="shared" si="0"/>
        <v xml:space="preserve"> </v>
      </c>
      <c r="M53" s="2" t="str">
        <f>IF(U53=2,K53,IF(W53=2,K53-SUM(M$8:M52),IF(X53=2,K53-SUM(M$8:M52),IF(X52=2,1-SUM(M$8:M52)," "))))</f>
        <v xml:space="preserve"> </v>
      </c>
      <c r="N53" s="1" t="str">
        <f t="shared" si="5"/>
        <v xml:space="preserve"> </v>
      </c>
      <c r="P53" s="3" t="str">
        <f>IF(O53="Plus",$K53,IF(O53="Basis",$K53-SUM(P$8:P52),IF(O53="Breedte",$K53-SUM(P$8:P52),IF(O52="Breedte",1-SUM(P$8:P52)," "))))</f>
        <v xml:space="preserve"> </v>
      </c>
      <c r="Q53" s="57" t="str">
        <f t="shared" si="6"/>
        <v/>
      </c>
      <c r="R53" s="180">
        <f t="shared" si="7"/>
        <v>204</v>
      </c>
      <c r="S53" s="12">
        <f t="shared" si="16"/>
        <v>90</v>
      </c>
      <c r="T53" s="18">
        <f t="shared" si="8"/>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9"/>
        <v>1</v>
      </c>
      <c r="Z53" s="12">
        <f t="shared" si="10"/>
        <v>1</v>
      </c>
      <c r="AA53" s="12">
        <f t="shared" si="11"/>
        <v>1</v>
      </c>
      <c r="AB53" s="12">
        <f t="shared" si="12"/>
        <v>1</v>
      </c>
      <c r="AD53" s="12">
        <f t="shared" si="17"/>
        <v>90</v>
      </c>
      <c r="AE53" s="18">
        <f t="shared" si="13"/>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4"/>
        <v>1</v>
      </c>
      <c r="AK53" s="12">
        <f t="shared" si="18"/>
        <v>1</v>
      </c>
      <c r="AL53" s="12">
        <f t="shared" si="19"/>
        <v>1</v>
      </c>
      <c r="AM53" s="12">
        <f t="shared" si="20"/>
        <v>1</v>
      </c>
    </row>
    <row r="54" spans="1:39" ht="12" customHeight="1" x14ac:dyDescent="0.25">
      <c r="A54" s="5">
        <f t="shared" si="1"/>
        <v>0</v>
      </c>
      <c r="B54" s="5">
        <f t="shared" si="2"/>
        <v>0</v>
      </c>
      <c r="C54" s="14">
        <f t="shared" si="15"/>
        <v>89</v>
      </c>
      <c r="F54" s="242">
        <f>VLOOKUP(C54,Blad1!$A:$H,8,0)</f>
        <v>203</v>
      </c>
      <c r="G54" s="67" t="str">
        <f t="shared" si="3"/>
        <v/>
      </c>
      <c r="H54" s="4" t="str">
        <f>IF(G54="I",$K54,IF(G54="II",$K54-SUM(H$8:H53),IF(G54="III",$K54-SUM(H$8:H53),IF(G54="IV",$K54-SUM(H$8:H53),IF(G54="V",1-SUM(H$8:H53)," ")))))</f>
        <v xml:space="preserve"> </v>
      </c>
      <c r="I54" s="68" t="str">
        <f t="shared" si="4"/>
        <v/>
      </c>
      <c r="J54" s="43" t="str">
        <f>IF(I54="A",$K54,IF(I54="B",$K54-SUM(J$8:J53),IF(I54="C",$K54-SUM(J$8:J53),IF(I54="D",$K54-SUM(J$8:J53),IF(I54="E",1-SUM(J$8:J53)," ")))))</f>
        <v xml:space="preserve"> </v>
      </c>
      <c r="K54" s="1">
        <f>IF(C$4=0,0,(SUM(D$8:D54)/C$4))</f>
        <v>0</v>
      </c>
      <c r="L54" s="9" t="str">
        <f t="shared" si="0"/>
        <v xml:space="preserve"> </v>
      </c>
      <c r="M54" s="2" t="str">
        <f>IF(U54=2,K54,IF(W54=2,K54-SUM(M$8:M53),IF(X54=2,K54-SUM(M$8:M53),IF(X53=2,1-SUM(M$8:M53)," "))))</f>
        <v xml:space="preserve"> </v>
      </c>
      <c r="N54" s="1" t="str">
        <f t="shared" si="5"/>
        <v xml:space="preserve"> </v>
      </c>
      <c r="P54" s="3" t="str">
        <f>IF(O54="Plus",$K54,IF(O54="Basis",$K54-SUM(P$8:P53),IF(O54="Breedte",$K54-SUM(P$8:P53),IF(O53="Breedte",1-SUM(P$8:P53)," "))))</f>
        <v xml:space="preserve"> </v>
      </c>
      <c r="Q54" s="57" t="str">
        <f t="shared" si="6"/>
        <v/>
      </c>
      <c r="R54" s="180">
        <f t="shared" si="7"/>
        <v>203</v>
      </c>
      <c r="S54" s="12">
        <f t="shared" si="16"/>
        <v>89</v>
      </c>
      <c r="T54" s="18">
        <f t="shared" si="8"/>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9"/>
        <v>1</v>
      </c>
      <c r="Z54" s="12">
        <f t="shared" si="10"/>
        <v>1</v>
      </c>
      <c r="AA54" s="12">
        <f t="shared" si="11"/>
        <v>1</v>
      </c>
      <c r="AB54" s="12">
        <f t="shared" si="12"/>
        <v>1</v>
      </c>
      <c r="AD54" s="12">
        <f t="shared" si="17"/>
        <v>89</v>
      </c>
      <c r="AE54" s="18">
        <f t="shared" si="13"/>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4"/>
        <v>1</v>
      </c>
      <c r="AK54" s="12">
        <f t="shared" si="18"/>
        <v>1</v>
      </c>
      <c r="AL54" s="12">
        <f t="shared" si="19"/>
        <v>1</v>
      </c>
      <c r="AM54" s="12">
        <f t="shared" si="20"/>
        <v>1</v>
      </c>
    </row>
    <row r="55" spans="1:39" ht="12" customHeight="1" x14ac:dyDescent="0.25">
      <c r="A55" s="5">
        <f t="shared" si="1"/>
        <v>0</v>
      </c>
      <c r="B55" s="5">
        <f t="shared" si="2"/>
        <v>0</v>
      </c>
      <c r="C55" s="14">
        <f t="shared" si="15"/>
        <v>88</v>
      </c>
      <c r="F55" s="242">
        <f>VLOOKUP(C55,Blad1!$A:$H,8,0)</f>
        <v>201</v>
      </c>
      <c r="G55" s="67" t="str">
        <f t="shared" si="3"/>
        <v/>
      </c>
      <c r="H55" s="4" t="str">
        <f>IF(G55="I",$K55,IF(G55="II",$K55-SUM(H$8:H54),IF(G55="III",$K55-SUM(H$8:H54),IF(G55="IV",$K55-SUM(H$8:H54),IF(G55="V",1-SUM(H$8:H54)," ")))))</f>
        <v xml:space="preserve"> </v>
      </c>
      <c r="I55" s="68" t="str">
        <f t="shared" si="4"/>
        <v/>
      </c>
      <c r="J55" s="43" t="str">
        <f>IF(I55="A",$K55,IF(I55="B",$K55-SUM(J$8:J54),IF(I55="C",$K55-SUM(J$8:J54),IF(I55="D",$K55-SUM(J$8:J54),IF(I55="E",1-SUM(J$8:J54)," ")))))</f>
        <v xml:space="preserve"> </v>
      </c>
      <c r="K55" s="1">
        <f>IF(C$4=0,0,(SUM(D$8:D55)/C$4))</f>
        <v>0</v>
      </c>
      <c r="L55" s="9" t="str">
        <f t="shared" si="0"/>
        <v xml:space="preserve"> </v>
      </c>
      <c r="M55" s="2" t="str">
        <f>IF(U55=2,K55,IF(W55=2,K55-SUM(M$8:M54),IF(X55=2,K55-SUM(M$8:M54),IF(X54=2,1-SUM(M$8:M54)," "))))</f>
        <v xml:space="preserve"> </v>
      </c>
      <c r="N55" s="1" t="str">
        <f t="shared" si="5"/>
        <v xml:space="preserve"> </v>
      </c>
      <c r="P55" s="3" t="str">
        <f>IF(O55="Plus",$K55,IF(O55="Basis",$K55-SUM(P$8:P54),IF(O55="Breedte",$K55-SUM(P$8:P54),IF(O54="Breedte",1-SUM(P$8:P54)," "))))</f>
        <v xml:space="preserve"> </v>
      </c>
      <c r="Q55" s="57" t="str">
        <f t="shared" si="6"/>
        <v/>
      </c>
      <c r="R55" s="180">
        <f t="shared" si="7"/>
        <v>201</v>
      </c>
      <c r="S55" s="12">
        <f t="shared" si="16"/>
        <v>88</v>
      </c>
      <c r="T55" s="18">
        <f t="shared" si="8"/>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9"/>
        <v>1</v>
      </c>
      <c r="Z55" s="12">
        <f t="shared" si="10"/>
        <v>1</v>
      </c>
      <c r="AA55" s="12">
        <f t="shared" si="11"/>
        <v>1</v>
      </c>
      <c r="AB55" s="12">
        <f t="shared" si="12"/>
        <v>1</v>
      </c>
      <c r="AD55" s="12">
        <f t="shared" si="17"/>
        <v>88</v>
      </c>
      <c r="AE55" s="18">
        <f t="shared" si="13"/>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4"/>
        <v>1</v>
      </c>
      <c r="AK55" s="12">
        <f t="shared" si="18"/>
        <v>1</v>
      </c>
      <c r="AL55" s="12">
        <f t="shared" si="19"/>
        <v>1</v>
      </c>
      <c r="AM55" s="12">
        <f t="shared" si="20"/>
        <v>1</v>
      </c>
    </row>
    <row r="56" spans="1:39" ht="12" customHeight="1" x14ac:dyDescent="0.25">
      <c r="A56" s="5">
        <f t="shared" si="1"/>
        <v>0</v>
      </c>
      <c r="B56" s="5">
        <f t="shared" si="2"/>
        <v>0</v>
      </c>
      <c r="C56" s="14">
        <f t="shared" si="15"/>
        <v>87</v>
      </c>
      <c r="F56" s="242">
        <f>VLOOKUP(C56,Blad1!$A:$H,8,0)</f>
        <v>200</v>
      </c>
      <c r="G56" s="67" t="str">
        <f t="shared" si="3"/>
        <v/>
      </c>
      <c r="H56" s="4" t="str">
        <f>IF(G56="I",$K56,IF(G56="II",$K56-SUM(H$8:H55),IF(G56="III",$K56-SUM(H$8:H55),IF(G56="IV",$K56-SUM(H$8:H55),IF(G56="V",1-SUM(H$8:H55)," ")))))</f>
        <v xml:space="preserve"> </v>
      </c>
      <c r="I56" s="68" t="str">
        <f t="shared" si="4"/>
        <v/>
      </c>
      <c r="J56" s="43" t="str">
        <f>IF(I56="A",$K56,IF(I56="B",$K56-SUM(J$8:J55),IF(I56="C",$K56-SUM(J$8:J55),IF(I56="D",$K56-SUM(J$8:J55),IF(I56="E",1-SUM(J$8:J55)," ")))))</f>
        <v xml:space="preserve"> </v>
      </c>
      <c r="K56" s="1">
        <f>IF(C$4=0,0,(SUM(D$8:D56)/C$4))</f>
        <v>0</v>
      </c>
      <c r="L56" s="9" t="str">
        <f t="shared" si="0"/>
        <v xml:space="preserve"> </v>
      </c>
      <c r="M56" s="2" t="str">
        <f>IF(U56=2,K56,IF(W56=2,K56-SUM(M$8:M55),IF(X56=2,K56-SUM(M$8:M55),IF(X55=2,1-SUM(M$8:M55)," "))))</f>
        <v xml:space="preserve"> </v>
      </c>
      <c r="N56" s="1" t="str">
        <f t="shared" si="5"/>
        <v xml:space="preserve"> </v>
      </c>
      <c r="P56" s="3" t="str">
        <f>IF(O56="Plus",$K56,IF(O56="Basis",$K56-SUM(P$8:P55),IF(O56="Breedte",$K56-SUM(P$8:P55),IF(O55="Breedte",1-SUM(P$8:P55)," "))))</f>
        <v xml:space="preserve"> </v>
      </c>
      <c r="Q56" s="57" t="str">
        <f t="shared" si="6"/>
        <v/>
      </c>
      <c r="R56" s="180">
        <f t="shared" si="7"/>
        <v>200</v>
      </c>
      <c r="S56" s="12">
        <f t="shared" si="16"/>
        <v>87</v>
      </c>
      <c r="T56" s="18">
        <f t="shared" si="8"/>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9"/>
        <v>1</v>
      </c>
      <c r="Z56" s="12">
        <f t="shared" si="10"/>
        <v>1</v>
      </c>
      <c r="AA56" s="12">
        <f t="shared" si="11"/>
        <v>1</v>
      </c>
      <c r="AB56" s="12">
        <f t="shared" si="12"/>
        <v>1</v>
      </c>
      <c r="AD56" s="12">
        <f t="shared" si="17"/>
        <v>87</v>
      </c>
      <c r="AE56" s="18">
        <f t="shared" si="13"/>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4"/>
        <v>1</v>
      </c>
      <c r="AK56" s="12">
        <f t="shared" si="18"/>
        <v>1</v>
      </c>
      <c r="AL56" s="12">
        <f t="shared" si="19"/>
        <v>1</v>
      </c>
      <c r="AM56" s="12">
        <f t="shared" si="20"/>
        <v>1</v>
      </c>
    </row>
    <row r="57" spans="1:39" ht="12" customHeight="1" x14ac:dyDescent="0.25">
      <c r="A57" s="5">
        <f t="shared" si="1"/>
        <v>0</v>
      </c>
      <c r="B57" s="5">
        <f t="shared" si="2"/>
        <v>0</v>
      </c>
      <c r="C57" s="14">
        <f t="shared" si="15"/>
        <v>86</v>
      </c>
      <c r="F57" s="242">
        <f>VLOOKUP(C57,Blad1!$A:$H,8,0)</f>
        <v>198</v>
      </c>
      <c r="G57" s="67" t="str">
        <f t="shared" si="3"/>
        <v/>
      </c>
      <c r="H57" s="4" t="str">
        <f>IF(G57="I",$K57,IF(G57="II",$K57-SUM(H$8:H56),IF(G57="III",$K57-SUM(H$8:H56),IF(G57="IV",$K57-SUM(H$8:H56),IF(G57="V",1-SUM(H$8:H56)," ")))))</f>
        <v xml:space="preserve"> </v>
      </c>
      <c r="I57" s="68" t="str">
        <f t="shared" si="4"/>
        <v/>
      </c>
      <c r="J57" s="43" t="str">
        <f>IF(I57="A",$K57,IF(I57="B",$K57-SUM(J$8:J56),IF(I57="C",$K57-SUM(J$8:J56),IF(I57="D",$K57-SUM(J$8:J56),IF(I57="E",1-SUM(J$8:J56)," ")))))</f>
        <v xml:space="preserve"> </v>
      </c>
      <c r="K57" s="1">
        <f>IF(C$4=0,0,(SUM(D$8:D57)/C$4))</f>
        <v>0</v>
      </c>
      <c r="L57" s="9" t="str">
        <f t="shared" si="0"/>
        <v xml:space="preserve"> </v>
      </c>
      <c r="M57" s="2" t="str">
        <f>IF(U57=2,K57,IF(W57=2,K57-SUM(M$8:M56),IF(X57=2,K57-SUM(M$8:M56),IF(X56=2,1-SUM(M$8:M56)," "))))</f>
        <v xml:space="preserve"> </v>
      </c>
      <c r="N57" s="1" t="str">
        <f t="shared" si="5"/>
        <v xml:space="preserve"> </v>
      </c>
      <c r="P57" s="3" t="str">
        <f>IF(O57="Plus",$K57,IF(O57="Basis",$K57-SUM(P$8:P56),IF(O57="Breedte",$K57-SUM(P$8:P56),IF(O56="Breedte",1-SUM(P$8:P56)," "))))</f>
        <v xml:space="preserve"> </v>
      </c>
      <c r="Q57" s="57" t="str">
        <f t="shared" si="6"/>
        <v/>
      </c>
      <c r="R57" s="180">
        <f t="shared" si="7"/>
        <v>198</v>
      </c>
      <c r="S57" s="12">
        <f t="shared" si="16"/>
        <v>86</v>
      </c>
      <c r="T57" s="18">
        <f t="shared" si="8"/>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9"/>
        <v>1</v>
      </c>
      <c r="Z57" s="12">
        <f t="shared" si="10"/>
        <v>1</v>
      </c>
      <c r="AA57" s="12">
        <f t="shared" si="11"/>
        <v>1</v>
      </c>
      <c r="AB57" s="12">
        <f t="shared" si="12"/>
        <v>1</v>
      </c>
      <c r="AD57" s="12">
        <f t="shared" si="17"/>
        <v>86</v>
      </c>
      <c r="AE57" s="18">
        <f t="shared" si="13"/>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4"/>
        <v>1</v>
      </c>
      <c r="AK57" s="12">
        <f t="shared" si="18"/>
        <v>1</v>
      </c>
      <c r="AL57" s="12">
        <f t="shared" si="19"/>
        <v>1</v>
      </c>
      <c r="AM57" s="12">
        <f t="shared" si="20"/>
        <v>1</v>
      </c>
    </row>
    <row r="58" spans="1:39" ht="12" customHeight="1" x14ac:dyDescent="0.25">
      <c r="A58" s="5">
        <f t="shared" si="1"/>
        <v>0</v>
      </c>
      <c r="B58" s="5">
        <f t="shared" si="2"/>
        <v>0</v>
      </c>
      <c r="C58" s="14">
        <f t="shared" si="15"/>
        <v>85</v>
      </c>
      <c r="F58" s="242">
        <f>VLOOKUP(C58,Blad1!$A:$H,8,0)</f>
        <v>197</v>
      </c>
      <c r="G58" s="67" t="str">
        <f t="shared" si="3"/>
        <v/>
      </c>
      <c r="H58" s="4" t="str">
        <f>IF(G58="I",$K58,IF(G58="II",$K58-SUM(H$8:H57),IF(G58="III",$K58-SUM(H$8:H57),IF(G58="IV",$K58-SUM(H$8:H57),IF(G58="V",1-SUM(H$8:H57)," ")))))</f>
        <v xml:space="preserve"> </v>
      </c>
      <c r="I58" s="68" t="str">
        <f t="shared" si="4"/>
        <v/>
      </c>
      <c r="J58" s="43" t="str">
        <f>IF(I58="A",$K58,IF(I58="B",$K58-SUM(J$8:J57),IF(I58="C",$K58-SUM(J$8:J57),IF(I58="D",$K58-SUM(J$8:J57),IF(I58="E",1-SUM(J$8:J57)," ")))))</f>
        <v xml:space="preserve"> </v>
      </c>
      <c r="K58" s="1">
        <f>IF(C$4=0,0,(SUM(D$8:D58)/C$4))</f>
        <v>0</v>
      </c>
      <c r="L58" s="9" t="str">
        <f t="shared" si="0"/>
        <v xml:space="preserve"> </v>
      </c>
      <c r="M58" s="2" t="str">
        <f>IF(U58=2,K58,IF(W58=2,K58-SUM(M$8:M57),IF(X58=2,K58-SUM(M$8:M57),IF(X57=2,1-SUM(M$8:M57)," "))))</f>
        <v xml:space="preserve"> </v>
      </c>
      <c r="N58" s="1" t="str">
        <f t="shared" si="5"/>
        <v xml:space="preserve"> </v>
      </c>
      <c r="P58" s="3" t="str">
        <f>IF(O58="Plus",$K58,IF(O58="Basis",$K58-SUM(P$8:P57),IF(O58="Breedte",$K58-SUM(P$8:P57),IF(O57="Breedte",1-SUM(P$8:P57)," "))))</f>
        <v xml:space="preserve"> </v>
      </c>
      <c r="Q58" s="57" t="str">
        <f t="shared" si="6"/>
        <v/>
      </c>
      <c r="R58" s="180">
        <f t="shared" si="7"/>
        <v>197</v>
      </c>
      <c r="S58" s="12">
        <f t="shared" si="16"/>
        <v>85</v>
      </c>
      <c r="T58" s="18">
        <f t="shared" si="8"/>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9"/>
        <v>1</v>
      </c>
      <c r="Z58" s="12">
        <f t="shared" si="10"/>
        <v>1</v>
      </c>
      <c r="AA58" s="12">
        <f t="shared" si="11"/>
        <v>1</v>
      </c>
      <c r="AB58" s="12">
        <f t="shared" si="12"/>
        <v>1</v>
      </c>
      <c r="AD58" s="12">
        <f t="shared" si="17"/>
        <v>85</v>
      </c>
      <c r="AE58" s="18">
        <f t="shared" si="13"/>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4"/>
        <v>1</v>
      </c>
      <c r="AK58" s="12">
        <f t="shared" si="18"/>
        <v>1</v>
      </c>
      <c r="AL58" s="12">
        <f t="shared" si="19"/>
        <v>1</v>
      </c>
      <c r="AM58" s="12">
        <f t="shared" si="20"/>
        <v>1</v>
      </c>
    </row>
    <row r="59" spans="1:39" ht="12" customHeight="1" x14ac:dyDescent="0.25">
      <c r="A59" s="5">
        <f t="shared" si="1"/>
        <v>0</v>
      </c>
      <c r="B59" s="5">
        <f t="shared" si="2"/>
        <v>20</v>
      </c>
      <c r="C59" s="14">
        <f t="shared" si="15"/>
        <v>84</v>
      </c>
      <c r="F59" s="242">
        <f>VLOOKUP(C59,Blad1!$A:$H,8,0)</f>
        <v>196</v>
      </c>
      <c r="G59" s="67" t="str">
        <f t="shared" si="3"/>
        <v>III</v>
      </c>
      <c r="H59" s="4">
        <f>IF(G59="I",$K59,IF(G59="II",$K59-SUM(H$8:H58),IF(G59="III",$K59-SUM(H$8:H58),IF(G59="IV",$K59-SUM(H$8:H58),IF(G59="V",1-SUM(H$8:H58)," ")))))</f>
        <v>0</v>
      </c>
      <c r="I59" s="68" t="str">
        <f t="shared" si="4"/>
        <v/>
      </c>
      <c r="J59" s="43" t="str">
        <f>IF(I59="A",$K59,IF(I59="B",$K59-SUM(J$8:J58),IF(I59="C",$K59-SUM(J$8:J58),IF(I59="D",$K59-SUM(J$8:J58),IF(I59="E",1-SUM(J$8:J58)," ")))))</f>
        <v xml:space="preserve"> </v>
      </c>
      <c r="K59" s="1">
        <f>IF(C$4=0,0,(SUM(D$8:D59)/C$4))</f>
        <v>0</v>
      </c>
      <c r="L59" s="9" t="str">
        <f t="shared" si="0"/>
        <v xml:space="preserve"> </v>
      </c>
      <c r="M59" s="2" t="str">
        <f>IF(U59=2,K59,IF(W59=2,K59-SUM(M$8:M58),IF(X59=2,K59-SUM(M$8:M58),IF(X58=2,1-SUM(M$8:M58)," "))))</f>
        <v xml:space="preserve"> </v>
      </c>
      <c r="N59" s="1" t="str">
        <f t="shared" si="5"/>
        <v xml:space="preserve"> </v>
      </c>
      <c r="P59" s="3" t="str">
        <f>IF(O59="Plus",$K59,IF(O59="Basis",$K59-SUM(P$8:P58),IF(O59="Breedte",$K59-SUM(P$8:P58),IF(O58="Breedte",1-SUM(P$8:P58)," "))))</f>
        <v xml:space="preserve"> </v>
      </c>
      <c r="Q59" s="57" t="str">
        <f t="shared" si="6"/>
        <v/>
      </c>
      <c r="R59" s="180">
        <f t="shared" si="7"/>
        <v>196</v>
      </c>
      <c r="S59" s="12">
        <f t="shared" si="16"/>
        <v>84</v>
      </c>
      <c r="T59" s="18">
        <f t="shared" si="8"/>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9"/>
        <v>1</v>
      </c>
      <c r="Z59" s="12">
        <f t="shared" si="10"/>
        <v>1</v>
      </c>
      <c r="AA59" s="12">
        <f t="shared" si="11"/>
        <v>1</v>
      </c>
      <c r="AB59" s="12">
        <f t="shared" si="12"/>
        <v>1</v>
      </c>
      <c r="AD59" s="12">
        <f t="shared" si="17"/>
        <v>84</v>
      </c>
      <c r="AE59" s="18">
        <f t="shared" si="13"/>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4"/>
        <v>1</v>
      </c>
      <c r="AK59" s="12">
        <f t="shared" si="18"/>
        <v>1</v>
      </c>
      <c r="AL59" s="12">
        <f t="shared" si="19"/>
        <v>1</v>
      </c>
      <c r="AM59" s="12">
        <f t="shared" si="20"/>
        <v>1</v>
      </c>
    </row>
    <row r="60" spans="1:39" ht="12" customHeight="1" x14ac:dyDescent="0.25">
      <c r="A60" s="5">
        <f t="shared" si="1"/>
        <v>25</v>
      </c>
      <c r="B60" s="5">
        <f t="shared" si="2"/>
        <v>0</v>
      </c>
      <c r="C60" s="14">
        <f t="shared" si="15"/>
        <v>83</v>
      </c>
      <c r="F60" s="242">
        <f>VLOOKUP(C60,Blad1!$A:$H,8,0)</f>
        <v>195</v>
      </c>
      <c r="G60" s="67" t="str">
        <f t="shared" si="3"/>
        <v/>
      </c>
      <c r="H60" s="4" t="str">
        <f>IF(G60="I",$K60,IF(G60="II",$K60-SUM(H$8:H59),IF(G60="III",$K60-SUM(H$8:H59),IF(G60="IV",$K60-SUM(H$8:H59),IF(G60="V",1-SUM(H$8:H59)," ")))))</f>
        <v xml:space="preserve"> </v>
      </c>
      <c r="I60" s="68" t="str">
        <f t="shared" si="4"/>
        <v>B</v>
      </c>
      <c r="J60" s="43">
        <f>IF(I60="A",$K60,IF(I60="B",$K60-SUM(J$8:J59),IF(I60="C",$K60-SUM(J$8:J59),IF(I60="D",$K60-SUM(J$8:J59),IF(I60="E",1-SUM(J$8:J59)," ")))))</f>
        <v>0</v>
      </c>
      <c r="K60" s="1">
        <f>IF(C$4=0,0,(SUM(D$8:D60)/C$4))</f>
        <v>0</v>
      </c>
      <c r="L60" s="9" t="str">
        <f t="shared" si="0"/>
        <v xml:space="preserve"> </v>
      </c>
      <c r="M60" s="2" t="str">
        <f>IF(U60=2,K60,IF(W60=2,K60-SUM(M$8:M59),IF(X60=2,K60-SUM(M$8:M59),IF(X59=2,1-SUM(M$8:M59)," "))))</f>
        <v xml:space="preserve"> </v>
      </c>
      <c r="N60" s="1" t="str">
        <f t="shared" si="5"/>
        <v xml:space="preserve"> </v>
      </c>
      <c r="P60" s="3" t="str">
        <f>IF(O60="Plus",$K60,IF(O60="Basis",$K60-SUM(P$8:P59),IF(O60="Breedte",$K60-SUM(P$8:P59),IF(O59="Breedte",1-SUM(P$8:P59)," "))))</f>
        <v xml:space="preserve"> </v>
      </c>
      <c r="Q60" s="57" t="str">
        <f t="shared" si="6"/>
        <v/>
      </c>
      <c r="R60" s="180">
        <f t="shared" si="7"/>
        <v>195</v>
      </c>
      <c r="S60" s="12">
        <f t="shared" si="16"/>
        <v>83</v>
      </c>
      <c r="T60" s="18">
        <f t="shared" si="8"/>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9"/>
        <v>1</v>
      </c>
      <c r="Z60" s="12">
        <f t="shared" si="10"/>
        <v>1</v>
      </c>
      <c r="AA60" s="12">
        <f t="shared" si="11"/>
        <v>1</v>
      </c>
      <c r="AB60" s="12">
        <f t="shared" si="12"/>
        <v>1</v>
      </c>
      <c r="AD60" s="12">
        <f t="shared" si="17"/>
        <v>83</v>
      </c>
      <c r="AE60" s="18">
        <f t="shared" si="13"/>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4"/>
        <v>1</v>
      </c>
      <c r="AK60" s="12">
        <f t="shared" si="18"/>
        <v>1</v>
      </c>
      <c r="AL60" s="12">
        <f t="shared" si="19"/>
        <v>1</v>
      </c>
      <c r="AM60" s="12">
        <f t="shared" si="20"/>
        <v>1</v>
      </c>
    </row>
    <row r="61" spans="1:39" ht="12" customHeight="1" x14ac:dyDescent="0.25">
      <c r="A61" s="5">
        <f t="shared" si="1"/>
        <v>0</v>
      </c>
      <c r="B61" s="5">
        <f t="shared" si="2"/>
        <v>0</v>
      </c>
      <c r="C61" s="14">
        <f t="shared" si="15"/>
        <v>82</v>
      </c>
      <c r="F61" s="242">
        <f>VLOOKUP(C61,Blad1!$A:$H,8,0)</f>
        <v>194</v>
      </c>
      <c r="G61" s="67" t="str">
        <f t="shared" si="3"/>
        <v/>
      </c>
      <c r="H61" s="4" t="str">
        <f>IF(G61="I",$K61,IF(G61="II",$K61-SUM(H$8:H60),IF(G61="III",$K61-SUM(H$8:H60),IF(G61="IV",$K61-SUM(H$8:H60),IF(G61="V",1-SUM(H$8:H60)," ")))))</f>
        <v xml:space="preserve"> </v>
      </c>
      <c r="I61" s="68" t="str">
        <f t="shared" si="4"/>
        <v/>
      </c>
      <c r="J61" s="43" t="str">
        <f>IF(I61="A",$K61,IF(I61="B",$K61-SUM(J$8:J60),IF(I61="C",$K61-SUM(J$8:J60),IF(I61="D",$K61-SUM(J$8:J60),IF(I61="E",1-SUM(J$8:J60)," ")))))</f>
        <v xml:space="preserve"> </v>
      </c>
      <c r="K61" s="1">
        <f>IF(C$4=0,0,(SUM(D$8:D61)/C$4))</f>
        <v>0</v>
      </c>
      <c r="L61" s="9" t="str">
        <f t="shared" si="0"/>
        <v xml:space="preserve"> </v>
      </c>
      <c r="M61" s="2" t="str">
        <f>IF(U61=2,K61,IF(W61=2,K61-SUM(M$8:M60),IF(X61=2,K61-SUM(M$8:M60),IF(X60=2,1-SUM(M$8:M60)," "))))</f>
        <v xml:space="preserve"> </v>
      </c>
      <c r="N61" s="1" t="str">
        <f t="shared" si="5"/>
        <v xml:space="preserve"> </v>
      </c>
      <c r="P61" s="3" t="str">
        <f>IF(O61="Plus",$K61,IF(O61="Basis",$K61-SUM(P$8:P60),IF(O61="Breedte",$K61-SUM(P$8:P60),IF(O60="Breedte",1-SUM(P$8:P60)," "))))</f>
        <v xml:space="preserve"> </v>
      </c>
      <c r="Q61" s="57" t="str">
        <f t="shared" si="6"/>
        <v/>
      </c>
      <c r="R61" s="180">
        <f t="shared" si="7"/>
        <v>194</v>
      </c>
      <c r="S61" s="12">
        <f t="shared" si="16"/>
        <v>82</v>
      </c>
      <c r="T61" s="18">
        <f t="shared" si="8"/>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9"/>
        <v>1</v>
      </c>
      <c r="Z61" s="12">
        <f t="shared" si="10"/>
        <v>1</v>
      </c>
      <c r="AA61" s="12">
        <f t="shared" si="11"/>
        <v>1</v>
      </c>
      <c r="AB61" s="12">
        <f t="shared" si="12"/>
        <v>1</v>
      </c>
      <c r="AD61" s="12">
        <f t="shared" si="17"/>
        <v>82</v>
      </c>
      <c r="AE61" s="18">
        <f t="shared" si="13"/>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4"/>
        <v>1</v>
      </c>
      <c r="AK61" s="12">
        <f t="shared" si="18"/>
        <v>1</v>
      </c>
      <c r="AL61" s="12">
        <f t="shared" si="19"/>
        <v>1</v>
      </c>
      <c r="AM61" s="12">
        <f t="shared" si="20"/>
        <v>1</v>
      </c>
    </row>
    <row r="62" spans="1:39" ht="12" customHeight="1" x14ac:dyDescent="0.25">
      <c r="A62" s="5">
        <f t="shared" si="1"/>
        <v>0</v>
      </c>
      <c r="B62" s="5">
        <f t="shared" si="2"/>
        <v>0</v>
      </c>
      <c r="C62" s="14">
        <f t="shared" si="15"/>
        <v>81</v>
      </c>
      <c r="F62" s="242">
        <f>VLOOKUP(C62,Blad1!$A:$H,8,0)</f>
        <v>193</v>
      </c>
      <c r="G62" s="67" t="str">
        <f t="shared" si="3"/>
        <v/>
      </c>
      <c r="H62" s="4" t="str">
        <f>IF(G62="I",$K62,IF(G62="II",$K62-SUM(H$8:H61),IF(G62="III",$K62-SUM(H$8:H61),IF(G62="IV",$K62-SUM(H$8:H61),IF(G62="V",1-SUM(H$8:H61)," ")))))</f>
        <v xml:space="preserve"> </v>
      </c>
      <c r="I62" s="68" t="str">
        <f t="shared" si="4"/>
        <v/>
      </c>
      <c r="J62" s="43" t="str">
        <f>IF(I62="A",$K62,IF(I62="B",$K62-SUM(J$8:J61),IF(I62="C",$K62-SUM(J$8:J61),IF(I62="D",$K62-SUM(J$8:J61),IF(I62="E",1-SUM(J$8:J61)," ")))))</f>
        <v xml:space="preserve"> </v>
      </c>
      <c r="K62" s="1">
        <f>IF(C$4=0,0,(SUM(D$8:D62)/C$4))</f>
        <v>0</v>
      </c>
      <c r="L62" s="9" t="str">
        <f t="shared" si="0"/>
        <v xml:space="preserve"> </v>
      </c>
      <c r="M62" s="2" t="str">
        <f>IF(U62=2,K62,IF(W62=2,K62-SUM(M$8:M61),IF(X62=2,K62-SUM(M$8:M61),IF(X61=2,1-SUM(M$8:M61)," "))))</f>
        <v xml:space="preserve"> </v>
      </c>
      <c r="N62" s="1" t="str">
        <f t="shared" si="5"/>
        <v xml:space="preserve"> </v>
      </c>
      <c r="P62" s="3" t="str">
        <f>IF(O62="Plus",$K62,IF(O62="Basis",$K62-SUM(P$8:P61),IF(O62="Breedte",$K62-SUM(P$8:P61),IF(O61="Breedte",1-SUM(P$8:P61)," "))))</f>
        <v xml:space="preserve"> </v>
      </c>
      <c r="Q62" s="57" t="str">
        <f t="shared" si="6"/>
        <v/>
      </c>
      <c r="R62" s="180">
        <f t="shared" si="7"/>
        <v>193</v>
      </c>
      <c r="S62" s="12">
        <f t="shared" si="16"/>
        <v>81</v>
      </c>
      <c r="T62" s="18">
        <f t="shared" si="8"/>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9"/>
        <v>1</v>
      </c>
      <c r="Z62" s="12">
        <f t="shared" si="10"/>
        <v>1</v>
      </c>
      <c r="AA62" s="12">
        <f t="shared" si="11"/>
        <v>1</v>
      </c>
      <c r="AB62" s="12">
        <f t="shared" si="12"/>
        <v>1</v>
      </c>
      <c r="AD62" s="12">
        <f t="shared" si="17"/>
        <v>81</v>
      </c>
      <c r="AE62" s="18">
        <f t="shared" si="13"/>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4"/>
        <v>1</v>
      </c>
      <c r="AK62" s="12">
        <f t="shared" si="18"/>
        <v>1</v>
      </c>
      <c r="AL62" s="12">
        <f t="shared" si="19"/>
        <v>1</v>
      </c>
      <c r="AM62" s="12">
        <f t="shared" si="20"/>
        <v>1</v>
      </c>
    </row>
    <row r="63" spans="1:39" ht="12" customHeight="1" x14ac:dyDescent="0.25">
      <c r="A63" s="5">
        <f t="shared" si="1"/>
        <v>0</v>
      </c>
      <c r="B63" s="5">
        <f t="shared" si="2"/>
        <v>0</v>
      </c>
      <c r="C63" s="14">
        <f t="shared" si="15"/>
        <v>80</v>
      </c>
      <c r="F63" s="242">
        <f>VLOOKUP(C63,Blad1!$A:$H,8,0)</f>
        <v>192</v>
      </c>
      <c r="G63" s="67" t="str">
        <f t="shared" si="3"/>
        <v/>
      </c>
      <c r="H63" s="4" t="str">
        <f>IF(G63="I",$K63,IF(G63="II",$K63-SUM(H$8:H62),IF(G63="III",$K63-SUM(H$8:H62),IF(G63="IV",$K63-SUM(H$8:H62),IF(G63="V",1-SUM(H$8:H62)," ")))))</f>
        <v xml:space="preserve"> </v>
      </c>
      <c r="I63" s="68" t="str">
        <f t="shared" si="4"/>
        <v/>
      </c>
      <c r="J63" s="43" t="str">
        <f>IF(I63="A",$K63,IF(I63="B",$K63-SUM(J$8:J62),IF(I63="C",$K63-SUM(J$8:J62),IF(I63="D",$K63-SUM(J$8:J62),IF(I63="E",1-SUM(J$8:J62)," ")))))</f>
        <v xml:space="preserve"> </v>
      </c>
      <c r="K63" s="1">
        <f>IF(C$4=0,0,(SUM(D$8:D63)/C$4))</f>
        <v>0</v>
      </c>
      <c r="L63" s="9" t="str">
        <f t="shared" si="0"/>
        <v xml:space="preserve"> </v>
      </c>
      <c r="M63" s="2" t="str">
        <f>IF(U63=2,K63,IF(W63=2,K63-SUM(M$8:M62),IF(X63=2,K63-SUM(M$8:M62),IF(X62=2,1-SUM(M$8:M62)," "))))</f>
        <v xml:space="preserve"> </v>
      </c>
      <c r="N63" s="1" t="str">
        <f t="shared" si="5"/>
        <v xml:space="preserve"> </v>
      </c>
      <c r="P63" s="3" t="str">
        <f>IF(O63="Plus",$K63,IF(O63="Basis",$K63-SUM(P$8:P62),IF(O63="Breedte",$K63-SUM(P$8:P62),IF(O62="Breedte",1-SUM(P$8:P62)," "))))</f>
        <v xml:space="preserve"> </v>
      </c>
      <c r="Q63" s="57" t="str">
        <f t="shared" si="6"/>
        <v/>
      </c>
      <c r="R63" s="180">
        <f t="shared" si="7"/>
        <v>192</v>
      </c>
      <c r="S63" s="12">
        <f t="shared" si="16"/>
        <v>80</v>
      </c>
      <c r="T63" s="18">
        <f t="shared" si="8"/>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9"/>
        <v>1</v>
      </c>
      <c r="Z63" s="12">
        <f t="shared" si="10"/>
        <v>1</v>
      </c>
      <c r="AA63" s="12">
        <f t="shared" si="11"/>
        <v>1</v>
      </c>
      <c r="AB63" s="12">
        <f t="shared" si="12"/>
        <v>1</v>
      </c>
      <c r="AD63" s="12">
        <f t="shared" si="17"/>
        <v>80</v>
      </c>
      <c r="AE63" s="18">
        <f t="shared" si="13"/>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4"/>
        <v>1</v>
      </c>
      <c r="AK63" s="12">
        <f t="shared" si="18"/>
        <v>1</v>
      </c>
      <c r="AL63" s="12">
        <f t="shared" si="19"/>
        <v>1</v>
      </c>
      <c r="AM63" s="12">
        <f t="shared" si="20"/>
        <v>1</v>
      </c>
    </row>
    <row r="64" spans="1:39" ht="12" customHeight="1" x14ac:dyDescent="0.25">
      <c r="A64" s="5">
        <f t="shared" si="1"/>
        <v>0</v>
      </c>
      <c r="B64" s="5">
        <f t="shared" si="2"/>
        <v>0</v>
      </c>
      <c r="C64" s="14">
        <f t="shared" si="15"/>
        <v>79</v>
      </c>
      <c r="F64" s="242">
        <f>VLOOKUP(C64,Blad1!$A:$H,8,0)</f>
        <v>190</v>
      </c>
      <c r="G64" s="67" t="str">
        <f t="shared" si="3"/>
        <v/>
      </c>
      <c r="H64" s="4" t="str">
        <f>IF(G64="I",$K64,IF(G64="II",$K64-SUM(H$8:H63),IF(G64="III",$K64-SUM(H$8:H63),IF(G64="IV",$K64-SUM(H$8:H63),IF(G64="V",1-SUM(H$8:H63)," ")))))</f>
        <v xml:space="preserve"> </v>
      </c>
      <c r="I64" s="68" t="str">
        <f t="shared" si="4"/>
        <v/>
      </c>
      <c r="J64" s="43" t="str">
        <f>IF(I64="A",$K64,IF(I64="B",$K64-SUM(J$8:J63),IF(I64="C",$K64-SUM(J$8:J63),IF(I64="D",$K64-SUM(J$8:J63),IF(I64="E",1-SUM(J$8:J63)," ")))))</f>
        <v xml:space="preserve"> </v>
      </c>
      <c r="K64" s="1">
        <f>IF(C$4=0,0,(SUM(D$8:D64)/C$4))</f>
        <v>0</v>
      </c>
      <c r="L64" s="9" t="str">
        <f t="shared" si="0"/>
        <v xml:space="preserve"> </v>
      </c>
      <c r="M64" s="2" t="str">
        <f>IF(U64=2,K64,IF(W64=2,K64-SUM(M$8:M63),IF(X64=2,K64-SUM(M$8:M63),IF(X63=2,1-SUM(M$8:M63)," "))))</f>
        <v xml:space="preserve"> </v>
      </c>
      <c r="N64" s="1" t="str">
        <f t="shared" si="5"/>
        <v xml:space="preserve"> </v>
      </c>
      <c r="P64" s="3" t="str">
        <f>IF(O64="Plus",$K64,IF(O64="Basis",$K64-SUM(P$8:P63),IF(O64="Breedte",$K64-SUM(P$8:P63),IF(O63="Breedte",1-SUM(P$8:P63)," "))))</f>
        <v xml:space="preserve"> </v>
      </c>
      <c r="Q64" s="57" t="str">
        <f t="shared" si="6"/>
        <v/>
      </c>
      <c r="R64" s="180">
        <f t="shared" si="7"/>
        <v>190</v>
      </c>
      <c r="S64" s="12">
        <f t="shared" si="16"/>
        <v>79</v>
      </c>
      <c r="T64" s="18">
        <f t="shared" si="8"/>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9"/>
        <v>1</v>
      </c>
      <c r="Z64" s="12">
        <f t="shared" si="10"/>
        <v>1</v>
      </c>
      <c r="AA64" s="12">
        <f t="shared" si="11"/>
        <v>1</v>
      </c>
      <c r="AB64" s="12">
        <f t="shared" si="12"/>
        <v>1</v>
      </c>
      <c r="AD64" s="12">
        <f t="shared" si="17"/>
        <v>79</v>
      </c>
      <c r="AE64" s="18">
        <f t="shared" si="13"/>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4"/>
        <v>1</v>
      </c>
      <c r="AK64" s="12">
        <f t="shared" si="18"/>
        <v>1</v>
      </c>
      <c r="AL64" s="12">
        <f t="shared" si="19"/>
        <v>1</v>
      </c>
      <c r="AM64" s="12">
        <f t="shared" si="20"/>
        <v>1</v>
      </c>
    </row>
    <row r="65" spans="1:39" ht="12" customHeight="1" x14ac:dyDescent="0.25">
      <c r="A65" s="5">
        <f t="shared" si="1"/>
        <v>0</v>
      </c>
      <c r="B65" s="5">
        <f t="shared" si="2"/>
        <v>0</v>
      </c>
      <c r="C65" s="14">
        <f t="shared" si="15"/>
        <v>78</v>
      </c>
      <c r="F65" s="242">
        <f>VLOOKUP(C65,Blad1!$A:$H,8,0)</f>
        <v>189</v>
      </c>
      <c r="G65" s="67" t="str">
        <f t="shared" si="3"/>
        <v/>
      </c>
      <c r="H65" s="4" t="str">
        <f>IF(G65="I",$K65,IF(G65="II",$K65-SUM(H$8:H64),IF(G65="III",$K65-SUM(H$8:H64),IF(G65="IV",$K65-SUM(H$8:H64),IF(G65="V",1-SUM(H$8:H64)," ")))))</f>
        <v xml:space="preserve"> </v>
      </c>
      <c r="I65" s="68" t="str">
        <f t="shared" si="4"/>
        <v/>
      </c>
      <c r="J65" s="43" t="str">
        <f>IF(I65="A",$K65,IF(I65="B",$K65-SUM(J$8:J64),IF(I65="C",$K65-SUM(J$8:J64),IF(I65="D",$K65-SUM(J$8:J64),IF(I65="E",1-SUM(J$8:J64)," ")))))</f>
        <v xml:space="preserve"> </v>
      </c>
      <c r="K65" s="1">
        <f>IF(C$4=0,0,(SUM(D$8:D65)/C$4))</f>
        <v>0</v>
      </c>
      <c r="L65" s="9" t="str">
        <f t="shared" si="0"/>
        <v xml:space="preserve"> </v>
      </c>
      <c r="M65" s="2" t="str">
        <f>IF(U65=2,K65,IF(W65=2,K65-SUM(M$8:M64),IF(X65=2,K65-SUM(M$8:M64),IF(X64=2,1-SUM(M$8:M64)," "))))</f>
        <v xml:space="preserve"> </v>
      </c>
      <c r="N65" s="1" t="str">
        <f t="shared" si="5"/>
        <v xml:space="preserve"> </v>
      </c>
      <c r="P65" s="3" t="str">
        <f>IF(O65="Plus",$K65,IF(O65="Basis",$K65-SUM(P$8:P64),IF(O65="Breedte",$K65-SUM(P$8:P64),IF(O64="Breedte",1-SUM(P$8:P64)," "))))</f>
        <v xml:space="preserve"> </v>
      </c>
      <c r="Q65" s="57" t="str">
        <f t="shared" si="6"/>
        <v/>
      </c>
      <c r="R65" s="180">
        <f t="shared" si="7"/>
        <v>189</v>
      </c>
      <c r="S65" s="12">
        <f t="shared" si="16"/>
        <v>78</v>
      </c>
      <c r="T65" s="18">
        <f t="shared" si="8"/>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9"/>
        <v>1</v>
      </c>
      <c r="Z65" s="12">
        <f t="shared" si="10"/>
        <v>1</v>
      </c>
      <c r="AA65" s="12">
        <f t="shared" si="11"/>
        <v>1</v>
      </c>
      <c r="AB65" s="12">
        <f t="shared" si="12"/>
        <v>1</v>
      </c>
      <c r="AD65" s="12">
        <f t="shared" si="17"/>
        <v>78</v>
      </c>
      <c r="AE65" s="18">
        <f t="shared" si="13"/>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4"/>
        <v>1</v>
      </c>
      <c r="AK65" s="12">
        <f t="shared" si="18"/>
        <v>1</v>
      </c>
      <c r="AL65" s="12">
        <f t="shared" si="19"/>
        <v>1</v>
      </c>
      <c r="AM65" s="12">
        <f t="shared" si="20"/>
        <v>1</v>
      </c>
    </row>
    <row r="66" spans="1:39" ht="12" customHeight="1" x14ac:dyDescent="0.25">
      <c r="A66" s="5">
        <f t="shared" si="1"/>
        <v>0</v>
      </c>
      <c r="B66" s="5">
        <f t="shared" si="2"/>
        <v>0</v>
      </c>
      <c r="C66" s="14">
        <f t="shared" si="15"/>
        <v>77</v>
      </c>
      <c r="F66" s="242">
        <f>VLOOKUP(C66,Blad1!$A:$H,8,0)</f>
        <v>188</v>
      </c>
      <c r="G66" s="67" t="str">
        <f t="shared" si="3"/>
        <v/>
      </c>
      <c r="H66" s="4" t="str">
        <f>IF(G66="I",$K66,IF(G66="II",$K66-SUM(H$8:H65),IF(G66="III",$K66-SUM(H$8:H65),IF(G66="IV",$K66-SUM(H$8:H65),IF(G66="V",1-SUM(H$8:H65)," ")))))</f>
        <v xml:space="preserve"> </v>
      </c>
      <c r="I66" s="68" t="str">
        <f t="shared" si="4"/>
        <v/>
      </c>
      <c r="J66" s="43" t="str">
        <f>IF(I66="A",$K66,IF(I66="B",$K66-SUM(J$8:J65),IF(I66="C",$K66-SUM(J$8:J65),IF(I66="D",$K66-SUM(J$8:J65),IF(I66="E",1-SUM(J$8:J65)," ")))))</f>
        <v xml:space="preserve"> </v>
      </c>
      <c r="K66" s="1">
        <f>IF(C$4=0,0,(SUM(D$8:D66)/C$4))</f>
        <v>0</v>
      </c>
      <c r="L66" s="9" t="str">
        <f t="shared" si="0"/>
        <v xml:space="preserve"> </v>
      </c>
      <c r="M66" s="2" t="str">
        <f>IF(U66=2,K66,IF(W66=2,K66-SUM(M$8:M65),IF(X66=2,K66-SUM(M$8:M65),IF(X65=2,1-SUM(M$8:M65)," "))))</f>
        <v xml:space="preserve"> </v>
      </c>
      <c r="N66" s="1" t="str">
        <f t="shared" si="5"/>
        <v xml:space="preserve"> </v>
      </c>
      <c r="P66" s="3" t="str">
        <f>IF(O66="Plus",$K66,IF(O66="Basis",$K66-SUM(P$8:P65),IF(O66="Breedte",$K66-SUM(P$8:P65),IF(O65="Breedte",1-SUM(P$8:P65)," "))))</f>
        <v xml:space="preserve"> </v>
      </c>
      <c r="Q66" s="57" t="str">
        <f t="shared" si="6"/>
        <v/>
      </c>
      <c r="R66" s="180">
        <f t="shared" si="7"/>
        <v>188</v>
      </c>
      <c r="S66" s="12">
        <f t="shared" si="16"/>
        <v>77</v>
      </c>
      <c r="T66" s="18">
        <f t="shared" si="8"/>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9"/>
        <v>1</v>
      </c>
      <c r="Z66" s="12">
        <f t="shared" si="10"/>
        <v>1</v>
      </c>
      <c r="AA66" s="12">
        <f t="shared" si="11"/>
        <v>1</v>
      </c>
      <c r="AB66" s="12">
        <f t="shared" si="12"/>
        <v>1</v>
      </c>
      <c r="AD66" s="12">
        <f t="shared" si="17"/>
        <v>77</v>
      </c>
      <c r="AE66" s="18">
        <f t="shared" si="13"/>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4"/>
        <v>1</v>
      </c>
      <c r="AK66" s="12">
        <f t="shared" si="18"/>
        <v>1</v>
      </c>
      <c r="AL66" s="12">
        <f t="shared" si="19"/>
        <v>1</v>
      </c>
      <c r="AM66" s="12">
        <f t="shared" si="20"/>
        <v>1</v>
      </c>
    </row>
    <row r="67" spans="1:39" ht="12" customHeight="1" x14ac:dyDescent="0.25">
      <c r="A67" s="5">
        <f t="shared" si="1"/>
        <v>0</v>
      </c>
      <c r="B67" s="5">
        <f t="shared" si="2"/>
        <v>20</v>
      </c>
      <c r="C67" s="14">
        <f t="shared" si="15"/>
        <v>76</v>
      </c>
      <c r="F67" s="242">
        <f>VLOOKUP(C67,Blad1!$A:$H,8,0)</f>
        <v>187</v>
      </c>
      <c r="G67" s="67" t="str">
        <f t="shared" si="3"/>
        <v>IV</v>
      </c>
      <c r="H67" s="4">
        <f>IF(G67="I",$K67,IF(G67="II",$K67-SUM(H$8:H66),IF(G67="III",$K67-SUM(H$8:H66),IF(G67="IV",$K67-SUM(H$8:H66),IF(G67="V",1-SUM(H$8:H66)," ")))))</f>
        <v>0</v>
      </c>
      <c r="I67" s="68" t="str">
        <f t="shared" si="4"/>
        <v/>
      </c>
      <c r="J67" s="43" t="str">
        <f>IF(I67="A",$K67,IF(I67="B",$K67-SUM(J$8:J66),IF(I67="C",$K67-SUM(J$8:J66),IF(I67="D",$K67-SUM(J$8:J66),IF(I67="E",1-SUM(J$8:J66)," ")))))</f>
        <v xml:space="preserve"> </v>
      </c>
      <c r="K67" s="1">
        <f>IF(C$4=0,0,(SUM(D$8:D67)/C$4))</f>
        <v>0</v>
      </c>
      <c r="L67" s="9" t="str">
        <f t="shared" si="0"/>
        <v xml:space="preserve"> </v>
      </c>
      <c r="M67" s="2" t="str">
        <f>IF(U67=2,K67,IF(W67=2,K67-SUM(M$8:M66),IF(X67=2,K67-SUM(M$8:M66),IF(X66=2,1-SUM(M$8:M66)," "))))</f>
        <v xml:space="preserve"> </v>
      </c>
      <c r="N67" s="1" t="str">
        <f t="shared" si="5"/>
        <v xml:space="preserve"> </v>
      </c>
      <c r="P67" s="3" t="str">
        <f>IF(O67="Plus",$K67,IF(O67="Basis",$K67-SUM(P$8:P66),IF(O67="Breedte",$K67-SUM(P$8:P66),IF(O66="Breedte",1-SUM(P$8:P66)," "))))</f>
        <v xml:space="preserve"> </v>
      </c>
      <c r="Q67" s="57" t="str">
        <f t="shared" si="6"/>
        <v/>
      </c>
      <c r="R67" s="180">
        <f t="shared" si="7"/>
        <v>187</v>
      </c>
      <c r="S67" s="12">
        <f t="shared" si="16"/>
        <v>76</v>
      </c>
      <c r="T67" s="18">
        <f t="shared" si="8"/>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9"/>
        <v>1</v>
      </c>
      <c r="Z67" s="12">
        <f t="shared" si="10"/>
        <v>1</v>
      </c>
      <c r="AA67" s="12">
        <f t="shared" si="11"/>
        <v>1</v>
      </c>
      <c r="AB67" s="12">
        <f t="shared" si="12"/>
        <v>1</v>
      </c>
      <c r="AD67" s="12">
        <f t="shared" si="17"/>
        <v>76</v>
      </c>
      <c r="AE67" s="18">
        <f t="shared" si="13"/>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4"/>
        <v>1</v>
      </c>
      <c r="AK67" s="12">
        <f t="shared" si="18"/>
        <v>1</v>
      </c>
      <c r="AL67" s="12">
        <f t="shared" si="19"/>
        <v>1</v>
      </c>
      <c r="AM67" s="12">
        <f t="shared" si="20"/>
        <v>1</v>
      </c>
    </row>
    <row r="68" spans="1:39" ht="12" customHeight="1" x14ac:dyDescent="0.25">
      <c r="A68" s="5">
        <f t="shared" si="1"/>
        <v>0</v>
      </c>
      <c r="B68" s="5">
        <f t="shared" si="2"/>
        <v>0</v>
      </c>
      <c r="C68" s="14">
        <f t="shared" si="15"/>
        <v>75</v>
      </c>
      <c r="F68" s="242">
        <f>VLOOKUP(C68,Blad1!$A:$H,8,0)</f>
        <v>186</v>
      </c>
      <c r="G68" s="67" t="str">
        <f t="shared" si="3"/>
        <v/>
      </c>
      <c r="H68" s="4" t="str">
        <f>IF(G68="I",$K68,IF(G68="II",$K68-SUM(H$8:H67),IF(G68="III",$K68-SUM(H$8:H67),IF(G68="IV",$K68-SUM(H$8:H67),IF(G68="V",1-SUM(H$8:H67)," ")))))</f>
        <v xml:space="preserve"> </v>
      </c>
      <c r="I68" s="68" t="str">
        <f t="shared" si="4"/>
        <v/>
      </c>
      <c r="J68" s="43" t="str">
        <f>IF(I68="A",$K68,IF(I68="B",$K68-SUM(J$8:J67),IF(I68="C",$K68-SUM(J$8:J67),IF(I68="D",$K68-SUM(J$8:J67),IF(I68="E",1-SUM(J$8:J67)," ")))))</f>
        <v xml:space="preserve"> </v>
      </c>
      <c r="K68" s="1">
        <f>IF(C$4=0,0,(SUM(D$8:D68)/C$4))</f>
        <v>0</v>
      </c>
      <c r="L68" s="9" t="str">
        <f t="shared" si="0"/>
        <v xml:space="preserve"> </v>
      </c>
      <c r="M68" s="2" t="str">
        <f>IF(U68=2,K68,IF(W68=2,K68-SUM(M$8:M67),IF(X68=2,K68-SUM(M$8:M67),IF(X67=2,1-SUM(M$8:M67)," "))))</f>
        <v xml:space="preserve"> </v>
      </c>
      <c r="N68" s="1" t="str">
        <f t="shared" si="5"/>
        <v xml:space="preserve"> </v>
      </c>
      <c r="P68" s="3" t="str">
        <f>IF(O68="Plus",$K68,IF(O68="Basis",$K68-SUM(P$8:P67),IF(O68="Breedte",$K68-SUM(P$8:P67),IF(O67="Breedte",1-SUM(P$8:P67)," "))))</f>
        <v xml:space="preserve"> </v>
      </c>
      <c r="Q68" s="57" t="str">
        <f t="shared" si="6"/>
        <v/>
      </c>
      <c r="R68" s="180">
        <f t="shared" si="7"/>
        <v>186</v>
      </c>
      <c r="S68" s="12">
        <f t="shared" si="16"/>
        <v>75</v>
      </c>
      <c r="T68" s="18">
        <f t="shared" si="8"/>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9"/>
        <v>1</v>
      </c>
      <c r="Z68" s="12">
        <f t="shared" si="10"/>
        <v>1</v>
      </c>
      <c r="AA68" s="12">
        <f t="shared" si="11"/>
        <v>1</v>
      </c>
      <c r="AB68" s="12">
        <f t="shared" si="12"/>
        <v>1</v>
      </c>
      <c r="AD68" s="12">
        <f t="shared" si="17"/>
        <v>75</v>
      </c>
      <c r="AE68" s="18">
        <f t="shared" si="13"/>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4"/>
        <v>1</v>
      </c>
      <c r="AK68" s="12">
        <f t="shared" si="18"/>
        <v>1</v>
      </c>
      <c r="AL68" s="12">
        <f t="shared" si="19"/>
        <v>1</v>
      </c>
      <c r="AM68" s="12">
        <f t="shared" si="20"/>
        <v>1</v>
      </c>
    </row>
    <row r="69" spans="1:39" ht="12" customHeight="1" x14ac:dyDescent="0.25">
      <c r="A69" s="5">
        <f t="shared" si="1"/>
        <v>0</v>
      </c>
      <c r="B69" s="5">
        <f t="shared" si="2"/>
        <v>0</v>
      </c>
      <c r="C69" s="14">
        <f t="shared" si="15"/>
        <v>74</v>
      </c>
      <c r="F69" s="242">
        <f>VLOOKUP(C69,Blad1!$A:$H,8,0)</f>
        <v>185</v>
      </c>
      <c r="G69" s="67" t="str">
        <f t="shared" si="3"/>
        <v/>
      </c>
      <c r="H69" s="4" t="str">
        <f>IF(G69="I",$K69,IF(G69="II",$K69-SUM(H$8:H68),IF(G69="III",$K69-SUM(H$8:H68),IF(G69="IV",$K69-SUM(H$8:H68),IF(G69="V",1-SUM(H$8:H68)," ")))))</f>
        <v xml:space="preserve"> </v>
      </c>
      <c r="I69" s="68" t="str">
        <f t="shared" si="4"/>
        <v/>
      </c>
      <c r="J69" s="43" t="str">
        <f>IF(I69="A",$K69,IF(I69="B",$K69-SUM(J$8:J68),IF(I69="C",$K69-SUM(J$8:J68),IF(I69="D",$K69-SUM(J$8:J68),IF(I69="E",1-SUM(J$8:J68)," ")))))</f>
        <v xml:space="preserve"> </v>
      </c>
      <c r="K69" s="1">
        <f>IF(C$4=0,0,(SUM(D$8:D69)/C$4))</f>
        <v>0</v>
      </c>
      <c r="L69" s="9" t="str">
        <f t="shared" si="0"/>
        <v xml:space="preserve"> </v>
      </c>
      <c r="M69" s="2" t="str">
        <f>IF(U69=2,K69,IF(W69=2,K69-SUM(M$8:M68),IF(X69=2,K69-SUM(M$8:M68),IF(X68=2,1-SUM(M$8:M68)," "))))</f>
        <v xml:space="preserve"> </v>
      </c>
      <c r="N69" s="1" t="str">
        <f t="shared" si="5"/>
        <v xml:space="preserve"> </v>
      </c>
      <c r="P69" s="3" t="str">
        <f>IF(O69="Plus",$K69,IF(O69="Basis",$K69-SUM(P$8:P68),IF(O69="Breedte",$K69-SUM(P$8:P68),IF(O68="Breedte",1-SUM(P$8:P68)," "))))</f>
        <v xml:space="preserve"> </v>
      </c>
      <c r="Q69" s="57" t="str">
        <f t="shared" si="6"/>
        <v/>
      </c>
      <c r="R69" s="180">
        <f t="shared" si="7"/>
        <v>185</v>
      </c>
      <c r="S69" s="12">
        <f t="shared" si="16"/>
        <v>74</v>
      </c>
      <c r="T69" s="18">
        <f t="shared" si="8"/>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9"/>
        <v>1</v>
      </c>
      <c r="Z69" s="12">
        <f t="shared" si="10"/>
        <v>1</v>
      </c>
      <c r="AA69" s="12">
        <f t="shared" si="11"/>
        <v>1</v>
      </c>
      <c r="AB69" s="12">
        <f t="shared" si="12"/>
        <v>1</v>
      </c>
      <c r="AD69" s="12">
        <f t="shared" si="17"/>
        <v>74</v>
      </c>
      <c r="AE69" s="18">
        <f t="shared" si="13"/>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4"/>
        <v>1</v>
      </c>
      <c r="AK69" s="12">
        <f t="shared" si="18"/>
        <v>1</v>
      </c>
      <c r="AL69" s="12">
        <f t="shared" si="19"/>
        <v>1</v>
      </c>
      <c r="AM69" s="12">
        <f t="shared" si="20"/>
        <v>1</v>
      </c>
    </row>
    <row r="70" spans="1:39" ht="12" customHeight="1" x14ac:dyDescent="0.25">
      <c r="A70" s="5">
        <f t="shared" si="1"/>
        <v>25</v>
      </c>
      <c r="B70" s="5">
        <f t="shared" si="2"/>
        <v>0</v>
      </c>
      <c r="C70" s="14">
        <f t="shared" si="15"/>
        <v>73</v>
      </c>
      <c r="F70" s="242">
        <f>VLOOKUP(C70,Blad1!$A:$H,8,0)</f>
        <v>184</v>
      </c>
      <c r="G70" s="67" t="str">
        <f t="shared" si="3"/>
        <v/>
      </c>
      <c r="H70" s="4" t="str">
        <f>IF(G70="I",$K70,IF(G70="II",$K70-SUM(H$8:H69),IF(G70="III",$K70-SUM(H$8:H69),IF(G70="IV",$K70-SUM(H$8:H69),IF(G70="V",1-SUM(H$8:H69)," ")))))</f>
        <v xml:space="preserve"> </v>
      </c>
      <c r="I70" s="68" t="str">
        <f t="shared" si="4"/>
        <v>C</v>
      </c>
      <c r="J70" s="43">
        <f>IF(I70="A",$K70,IF(I70="B",$K70-SUM(J$8:J69),IF(I70="C",$K70-SUM(J$8:J69),IF(I70="D",$K70-SUM(J$8:J69),IF(I70="E",1-SUM(J$8:J69)," ")))))</f>
        <v>0</v>
      </c>
      <c r="K70" s="1">
        <f>IF(C$4=0,0,(SUM(D$8:D70)/C$4))</f>
        <v>0</v>
      </c>
      <c r="L70" s="9" t="str">
        <f t="shared" si="0"/>
        <v xml:space="preserve"> </v>
      </c>
      <c r="M70" s="2" t="str">
        <f>IF(U70=2,K70,IF(W70=2,K70-SUM(M$8:M69),IF(X70=2,K70-SUM(M$8:M69),IF(X69=2,1-SUM(M$8:M69)," "))))</f>
        <v xml:space="preserve"> </v>
      </c>
      <c r="N70" s="1" t="str">
        <f t="shared" si="5"/>
        <v xml:space="preserve"> </v>
      </c>
      <c r="P70" s="3" t="str">
        <f>IF(O70="Plus",$K70,IF(O70="Basis",$K70-SUM(P$8:P69),IF(O70="Breedte",$K70-SUM(P$8:P69),IF(O69="Breedte",1-SUM(P$8:P69)," "))))</f>
        <v xml:space="preserve"> </v>
      </c>
      <c r="Q70" s="57" t="str">
        <f t="shared" si="6"/>
        <v/>
      </c>
      <c r="R70" s="180">
        <f t="shared" si="7"/>
        <v>184</v>
      </c>
      <c r="S70" s="12">
        <f t="shared" si="16"/>
        <v>73</v>
      </c>
      <c r="T70" s="18">
        <f t="shared" si="8"/>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9"/>
        <v>1</v>
      </c>
      <c r="Z70" s="12">
        <f t="shared" si="10"/>
        <v>1</v>
      </c>
      <c r="AA70" s="12">
        <f t="shared" si="11"/>
        <v>1</v>
      </c>
      <c r="AB70" s="12">
        <f t="shared" si="12"/>
        <v>1</v>
      </c>
      <c r="AD70" s="12">
        <f t="shared" si="17"/>
        <v>73</v>
      </c>
      <c r="AE70" s="18">
        <f t="shared" si="13"/>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4"/>
        <v>1</v>
      </c>
      <c r="AK70" s="12">
        <f t="shared" si="18"/>
        <v>1</v>
      </c>
      <c r="AL70" s="12">
        <f t="shared" si="19"/>
        <v>1</v>
      </c>
      <c r="AM70" s="12">
        <f t="shared" si="20"/>
        <v>1</v>
      </c>
    </row>
    <row r="71" spans="1:39" ht="12" customHeight="1" x14ac:dyDescent="0.25">
      <c r="A71" s="5">
        <f t="shared" si="1"/>
        <v>0</v>
      </c>
      <c r="B71" s="5">
        <f t="shared" si="2"/>
        <v>0</v>
      </c>
      <c r="C71" s="14">
        <f t="shared" si="15"/>
        <v>72</v>
      </c>
      <c r="F71" s="242">
        <f>VLOOKUP(C71,Blad1!$A:$H,8,0)</f>
        <v>183</v>
      </c>
      <c r="G71" s="67" t="str">
        <f t="shared" si="3"/>
        <v/>
      </c>
      <c r="H71" s="4" t="str">
        <f>IF(G71="I",$K71,IF(G71="II",$K71-SUM(H$8:H70),IF(G71="III",$K71-SUM(H$8:H70),IF(G71="IV",$K71-SUM(H$8:H70),IF(G71="V",1-SUM(H$8:H70)," ")))))</f>
        <v xml:space="preserve"> </v>
      </c>
      <c r="I71" s="68" t="str">
        <f t="shared" si="4"/>
        <v/>
      </c>
      <c r="J71" s="43" t="str">
        <f>IF(I71="A",$K71,IF(I71="B",$K71-SUM(J$8:J70),IF(I71="C",$K71-SUM(J$8:J70),IF(I71="D",$K71-SUM(J$8:J70),IF(I71="E",1-SUM(J$8:J70)," ")))))</f>
        <v xml:space="preserve"> </v>
      </c>
      <c r="K71" s="1">
        <f>IF(C$4=0,0,(SUM(D$8:D71)/C$4))</f>
        <v>0</v>
      </c>
      <c r="L71" s="9" t="str">
        <f t="shared" si="0"/>
        <v xml:space="preserve"> </v>
      </c>
      <c r="M71" s="2" t="str">
        <f>IF(U71=2,K71,IF(W71=2,K71-SUM(M$8:M70),IF(X71=2,K71-SUM(M$8:M70),IF(X70=2,1-SUM(M$8:M70)," "))))</f>
        <v xml:space="preserve"> </v>
      </c>
      <c r="N71" s="1" t="str">
        <f t="shared" si="5"/>
        <v xml:space="preserve"> </v>
      </c>
      <c r="P71" s="3" t="str">
        <f>IF(O71="Plus",$K71,IF(O71="Basis",$K71-SUM(P$8:P70),IF(O71="Breedte",$K71-SUM(P$8:P70),IF(O70="Breedte",1-SUM(P$8:P70)," "))))</f>
        <v xml:space="preserve"> </v>
      </c>
      <c r="Q71" s="57" t="str">
        <f t="shared" si="6"/>
        <v/>
      </c>
      <c r="R71" s="180">
        <f t="shared" si="7"/>
        <v>183</v>
      </c>
      <c r="S71" s="12">
        <f t="shared" si="16"/>
        <v>72</v>
      </c>
      <c r="T71" s="18">
        <f t="shared" si="8"/>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9"/>
        <v>1</v>
      </c>
      <c r="Z71" s="12">
        <f t="shared" si="10"/>
        <v>1</v>
      </c>
      <c r="AA71" s="12">
        <f t="shared" si="11"/>
        <v>1</v>
      </c>
      <c r="AB71" s="12">
        <f t="shared" si="12"/>
        <v>1</v>
      </c>
      <c r="AD71" s="12">
        <f t="shared" si="17"/>
        <v>72</v>
      </c>
      <c r="AE71" s="18">
        <f t="shared" si="13"/>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4"/>
        <v>1</v>
      </c>
      <c r="AK71" s="12">
        <f t="shared" si="18"/>
        <v>1</v>
      </c>
      <c r="AL71" s="12">
        <f t="shared" si="19"/>
        <v>1</v>
      </c>
      <c r="AM71" s="12">
        <f t="shared" si="20"/>
        <v>1</v>
      </c>
    </row>
    <row r="72" spans="1:39" ht="12" customHeight="1" x14ac:dyDescent="0.25">
      <c r="A72" s="5">
        <f t="shared" si="1"/>
        <v>0</v>
      </c>
      <c r="B72" s="5">
        <f t="shared" si="2"/>
        <v>0</v>
      </c>
      <c r="C72" s="14">
        <f t="shared" si="15"/>
        <v>71</v>
      </c>
      <c r="F72" s="242">
        <f>VLOOKUP(C72,Blad1!$A:$H,8,0)</f>
        <v>182</v>
      </c>
      <c r="G72" s="67" t="str">
        <f t="shared" si="3"/>
        <v/>
      </c>
      <c r="H72" s="4" t="str">
        <f>IF(G72="I",$K72,IF(G72="II",$K72-SUM(H$8:H71),IF(G72="III",$K72-SUM(H$8:H71),IF(G72="IV",$K72-SUM(H$8:H71),IF(G72="V",1-SUM(H$8:H71)," ")))))</f>
        <v xml:space="preserve"> </v>
      </c>
      <c r="I72" s="68" t="str">
        <f t="shared" si="4"/>
        <v/>
      </c>
      <c r="J72" s="43" t="str">
        <f>IF(I72="A",$K72,IF(I72="B",$K72-SUM(J$8:J71),IF(I72="C",$K72-SUM(J$8:J71),IF(I72="D",$K72-SUM(J$8:J71),IF(I72="E",1-SUM(J$8:J71)," ")))))</f>
        <v xml:space="preserve"> </v>
      </c>
      <c r="K72" s="1">
        <f>IF(C$4=0,0,(SUM(D$8:D72)/C$4))</f>
        <v>0</v>
      </c>
      <c r="L72" s="9" t="str">
        <f t="shared" si="0"/>
        <v xml:space="preserve"> </v>
      </c>
      <c r="M72" s="2" t="str">
        <f>IF(U72=2,K72,IF(W72=2,K72-SUM(M$8:M71),IF(X72=2,K72-SUM(M$8:M71),IF(X71=2,1-SUM(M$8:M71)," "))))</f>
        <v xml:space="preserve"> </v>
      </c>
      <c r="N72" s="1" t="str">
        <f t="shared" si="5"/>
        <v xml:space="preserve"> </v>
      </c>
      <c r="P72" s="3" t="str">
        <f>IF(O72="Plus",$K72,IF(O72="Basis",$K72-SUM(P$8:P71),IF(O72="Breedte",$K72-SUM(P$8:P71),IF(O71="Breedte",1-SUM(P$8:P71)," "))))</f>
        <v xml:space="preserve"> </v>
      </c>
      <c r="Q72" s="57" t="str">
        <f t="shared" si="6"/>
        <v/>
      </c>
      <c r="R72" s="180">
        <f t="shared" si="7"/>
        <v>182</v>
      </c>
      <c r="S72" s="12">
        <f t="shared" si="16"/>
        <v>71</v>
      </c>
      <c r="T72" s="18">
        <f t="shared" si="8"/>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si="9"/>
        <v>1</v>
      </c>
      <c r="Z72" s="12">
        <f t="shared" si="10"/>
        <v>1</v>
      </c>
      <c r="AA72" s="12">
        <f t="shared" si="11"/>
        <v>1</v>
      </c>
      <c r="AB72" s="12">
        <f t="shared" si="12"/>
        <v>1</v>
      </c>
      <c r="AD72" s="12">
        <f t="shared" si="17"/>
        <v>71</v>
      </c>
      <c r="AE72" s="18">
        <f t="shared" si="13"/>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si="14"/>
        <v>1</v>
      </c>
      <c r="AK72" s="12">
        <f t="shared" si="18"/>
        <v>1</v>
      </c>
      <c r="AL72" s="12">
        <f t="shared" si="19"/>
        <v>1</v>
      </c>
      <c r="AM72" s="12">
        <f t="shared" si="20"/>
        <v>1</v>
      </c>
    </row>
    <row r="73" spans="1:39" ht="12" customHeight="1" x14ac:dyDescent="0.25">
      <c r="A73" s="5">
        <f t="shared" ref="A73:A136" si="24">IF(I73="A",25,IF(I73="B",25,IF(I73="C",25,IF(I73="D",15,IF(I73="E",10,0)))))</f>
        <v>0</v>
      </c>
      <c r="B73" s="5">
        <f t="shared" ref="B73:B136" si="25">IF(G73="I",20,IF(G73="II",20,IF(G73="III",20,IF(G73="IV",20,IF(G73="V",20,0)))))</f>
        <v>0</v>
      </c>
      <c r="C73" s="14">
        <f t="shared" si="15"/>
        <v>70</v>
      </c>
      <c r="F73" s="242">
        <f>VLOOKUP(C73,Blad1!$A:$H,8,0)</f>
        <v>181</v>
      </c>
      <c r="G73" s="67" t="str">
        <f t="shared" ref="G73:G136" si="26">IF(C73=97,"I",IF(C73=90,"II",IF(C73=84,"III",IF(C73=76,"IV",IF(C73=0,"V","")))))</f>
        <v/>
      </c>
      <c r="H73" s="4" t="str">
        <f>IF(G73="I",$K73,IF(G73="II",$K73-SUM(H$8:H72),IF(G73="III",$K73-SUM(H$8:H72),IF(G73="IV",$K73-SUM(H$8:H72),IF(G73="V",1-SUM(H$8:H72)," ")))))</f>
        <v xml:space="preserve"> </v>
      </c>
      <c r="I73" s="68" t="str">
        <f t="shared" ref="I73:I136" si="27">IF(C73=92,"A",IF(C73=83,"B",IF(C73=73,"C",IF(C73=64,"D",IF(C73=0,"E","")))))</f>
        <v/>
      </c>
      <c r="J73" s="43" t="str">
        <f>IF(I73="A",$K73,IF(I73="B",$K73-SUM(J$8:J72),IF(I73="C",$K73-SUM(J$8:J72),IF(I73="D",$K73-SUM(J$8:J72),IF(I73="E",1-SUM(J$8:J72)," ")))))</f>
        <v xml:space="preserve"> </v>
      </c>
      <c r="K73" s="1">
        <f>IF(C$4=0,0,(SUM(D$8:D73)/C$4))</f>
        <v>0</v>
      </c>
      <c r="L73" s="9" t="str">
        <f t="shared" ref="L73:L136" si="28">IF(U73=2,"Plus",IF(W73=2,"Basis",IF(X73=2,"Breedte"," ")))</f>
        <v xml:space="preserve"> </v>
      </c>
      <c r="M73" s="2" t="str">
        <f>IF(U73=2,K73,IF(W73=2,K73-SUM(M$8:M72),IF(X73=2,K73-SUM(M$8:M72),IF(X72=2,1-SUM(M$8:M72)," "))))</f>
        <v xml:space="preserve"> </v>
      </c>
      <c r="N73" s="1" t="str">
        <f t="shared" ref="N73:N136" si="29">IF(OR(O73="Plus",O73="Basis",O73="Breedte"),K73," ")</f>
        <v xml:space="preserve"> </v>
      </c>
      <c r="P73" s="3" t="str">
        <f>IF(O73="Plus",$K73,IF(O73="Basis",$K73-SUM(P$8:P72),IF(O73="Breedte",$K73-SUM(P$8:P72),IF(O72="Breedte",1-SUM(P$8:P72)," "))))</f>
        <v xml:space="preserve"> </v>
      </c>
      <c r="Q73" s="57" t="str">
        <f t="shared" ref="Q73:Q136" si="30">IF(L72="plus",IF(E73=0,"",CONCATENATE(E73,", ")),IF(L72="basis",IF(E73=0,"",CONCATENATE(E73,", ")),CONCATENATE(Q72,IF(E73=0,"",CONCATENATE(E73,", ")))))</f>
        <v/>
      </c>
      <c r="R73" s="180">
        <f t="shared" ref="R73:R136" si="31">F73</f>
        <v>181</v>
      </c>
      <c r="S73" s="12">
        <f t="shared" si="16"/>
        <v>70</v>
      </c>
      <c r="T73" s="18">
        <f t="shared" ref="T73:T136" si="32">K73</f>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ref="Y73:Y136" si="33">IF(D73=0,1,ABS(K73-0.2))</f>
        <v>1</v>
      </c>
      <c r="Z73" s="12">
        <f t="shared" ref="Z73:Z136" si="34">IF(D73=0,1,ABS(K73-0.5))</f>
        <v>1</v>
      </c>
      <c r="AA73" s="12">
        <f t="shared" ref="AA73:AA136" si="35">IF(D73=0,1,ABS(K73-0.8))</f>
        <v>1</v>
      </c>
      <c r="AB73" s="12">
        <f t="shared" ref="AB73:AB136" si="36">IF(D73=0,1,ABS(K73-1))</f>
        <v>1</v>
      </c>
      <c r="AD73" s="12">
        <f t="shared" si="17"/>
        <v>70</v>
      </c>
      <c r="AE73" s="18">
        <f t="shared" ref="AE73:AE136" si="37">K73</f>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ref="AJ73:AJ136" si="38">IF(AE73=0,1,ABS(AH73-0.25))</f>
        <v>1</v>
      </c>
      <c r="AK73" s="12">
        <f t="shared" si="18"/>
        <v>1</v>
      </c>
      <c r="AL73" s="12">
        <f t="shared" si="19"/>
        <v>1</v>
      </c>
      <c r="AM73" s="12">
        <f t="shared" si="20"/>
        <v>1</v>
      </c>
    </row>
    <row r="74" spans="1:39" ht="12" customHeight="1" x14ac:dyDescent="0.25">
      <c r="A74" s="5">
        <f t="shared" si="24"/>
        <v>0</v>
      </c>
      <c r="B74" s="5">
        <f t="shared" si="25"/>
        <v>0</v>
      </c>
      <c r="C74" s="14">
        <f t="shared" ref="C74:C137" si="39">C73-1</f>
        <v>69</v>
      </c>
      <c r="F74" s="242">
        <f>VLOOKUP(C74,Blad1!$A:$H,8,0)</f>
        <v>180</v>
      </c>
      <c r="G74" s="67" t="str">
        <f t="shared" si="26"/>
        <v/>
      </c>
      <c r="H74" s="4" t="str">
        <f>IF(G74="I",$K74,IF(G74="II",$K74-SUM(H$8:H73),IF(G74="III",$K74-SUM(H$8:H73),IF(G74="IV",$K74-SUM(H$8:H73),IF(G74="V",1-SUM(H$8:H73)," ")))))</f>
        <v xml:space="preserve"> </v>
      </c>
      <c r="I74" s="68" t="str">
        <f t="shared" si="27"/>
        <v/>
      </c>
      <c r="J74" s="43" t="str">
        <f>IF(I74="A",$K74,IF(I74="B",$K74-SUM(J$8:J73),IF(I74="C",$K74-SUM(J$8:J73),IF(I74="D",$K74-SUM(J$8:J73),IF(I74="E",1-SUM(J$8:J73)," ")))))</f>
        <v xml:space="preserve"> </v>
      </c>
      <c r="K74" s="1">
        <f>IF(C$4=0,0,(SUM(D$8:D74)/C$4))</f>
        <v>0</v>
      </c>
      <c r="L74" s="9" t="str">
        <f t="shared" si="28"/>
        <v xml:space="preserve"> </v>
      </c>
      <c r="M74" s="2" t="str">
        <f>IF(U74=2,K74,IF(W74=2,K74-SUM(M$8:M73),IF(X74=2,K74-SUM(M$8:M73),IF(X73=2,1-SUM(M$8:M73)," "))))</f>
        <v xml:space="preserve"> </v>
      </c>
      <c r="N74" s="1" t="str">
        <f t="shared" si="29"/>
        <v xml:space="preserve"> </v>
      </c>
      <c r="P74" s="3" t="str">
        <f>IF(O74="Plus",$K74,IF(O74="Basis",$K74-SUM(P$8:P73),IF(O74="Breedte",$K74-SUM(P$8:P73),IF(O73="Breedte",1-SUM(P$8:P73)," "))))</f>
        <v xml:space="preserve"> </v>
      </c>
      <c r="Q74" s="57" t="str">
        <f t="shared" si="30"/>
        <v/>
      </c>
      <c r="R74" s="180">
        <f t="shared" si="31"/>
        <v>180</v>
      </c>
      <c r="S74" s="12">
        <f t="shared" ref="S74:S137" si="40">C74</f>
        <v>69</v>
      </c>
      <c r="T74" s="18">
        <f t="shared" si="32"/>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3"/>
        <v>1</v>
      </c>
      <c r="Z74" s="12">
        <f t="shared" si="34"/>
        <v>1</v>
      </c>
      <c r="AA74" s="12">
        <f t="shared" si="35"/>
        <v>1</v>
      </c>
      <c r="AB74" s="12">
        <f t="shared" si="36"/>
        <v>1</v>
      </c>
      <c r="AD74" s="12">
        <f t="shared" ref="AD74:AD137" si="41">S74</f>
        <v>69</v>
      </c>
      <c r="AE74" s="18">
        <f t="shared" si="37"/>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8"/>
        <v>1</v>
      </c>
      <c r="AK74" s="12">
        <f t="shared" ref="AK74:AK137" si="42">IF(T74=0,1,ABS(W74-0.5))</f>
        <v>1</v>
      </c>
      <c r="AL74" s="12">
        <f t="shared" ref="AL74:AL137" si="43">IF(T74=0,1,ABS(W74-0.75))</f>
        <v>1</v>
      </c>
      <c r="AM74" s="12">
        <f t="shared" ref="AM74:AM137" si="44">IF(T74=0,1,ABS(W74-0.9))</f>
        <v>1</v>
      </c>
    </row>
    <row r="75" spans="1:39" ht="12" customHeight="1" x14ac:dyDescent="0.25">
      <c r="A75" s="5">
        <f t="shared" si="24"/>
        <v>0</v>
      </c>
      <c r="B75" s="5">
        <f t="shared" si="25"/>
        <v>0</v>
      </c>
      <c r="C75" s="14">
        <f t="shared" si="39"/>
        <v>68</v>
      </c>
      <c r="F75" s="242">
        <f>VLOOKUP(C75,Blad1!$A:$H,8,0)</f>
        <v>179</v>
      </c>
      <c r="G75" s="67" t="str">
        <f t="shared" si="26"/>
        <v/>
      </c>
      <c r="H75" s="4" t="str">
        <f>IF(G75="I",$K75,IF(G75="II",$K75-SUM(H$8:H74),IF(G75="III",$K75-SUM(H$8:H74),IF(G75="IV",$K75-SUM(H$8:H74),IF(G75="V",1-SUM(H$8:H74)," ")))))</f>
        <v xml:space="preserve"> </v>
      </c>
      <c r="I75" s="68" t="str">
        <f t="shared" si="27"/>
        <v/>
      </c>
      <c r="J75" s="43" t="str">
        <f>IF(I75="A",$K75,IF(I75="B",$K75-SUM(J$8:J74),IF(I75="C",$K75-SUM(J$8:J74),IF(I75="D",$K75-SUM(J$8:J74),IF(I75="E",1-SUM(J$8:J74)," ")))))</f>
        <v xml:space="preserve"> </v>
      </c>
      <c r="K75" s="1">
        <f>IF(C$4=0,0,(SUM(D$8:D75)/C$4))</f>
        <v>0</v>
      </c>
      <c r="L75" s="9" t="str">
        <f t="shared" si="28"/>
        <v xml:space="preserve"> </v>
      </c>
      <c r="M75" s="2" t="str">
        <f>IF(U75=2,K75,IF(W75=2,K75-SUM(M$8:M74),IF(X75=2,K75-SUM(M$8:M74),IF(X74=2,1-SUM(M$8:M74)," "))))</f>
        <v xml:space="preserve"> </v>
      </c>
      <c r="N75" s="1" t="str">
        <f t="shared" si="29"/>
        <v xml:space="preserve"> </v>
      </c>
      <c r="P75" s="3" t="str">
        <f>IF(O75="Plus",$K75,IF(O75="Basis",$K75-SUM(P$8:P74),IF(O75="Breedte",$K75-SUM(P$8:P74),IF(O74="Breedte",1-SUM(P$8:P74)," "))))</f>
        <v xml:space="preserve"> </v>
      </c>
      <c r="Q75" s="57" t="str">
        <f t="shared" si="30"/>
        <v/>
      </c>
      <c r="R75" s="180">
        <f t="shared" si="31"/>
        <v>179</v>
      </c>
      <c r="S75" s="12">
        <f t="shared" si="40"/>
        <v>68</v>
      </c>
      <c r="T75" s="18">
        <f t="shared" si="32"/>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3"/>
        <v>1</v>
      </c>
      <c r="Z75" s="12">
        <f t="shared" si="34"/>
        <v>1</v>
      </c>
      <c r="AA75" s="12">
        <f t="shared" si="35"/>
        <v>1</v>
      </c>
      <c r="AB75" s="12">
        <f t="shared" si="36"/>
        <v>1</v>
      </c>
      <c r="AD75" s="12">
        <f t="shared" si="41"/>
        <v>68</v>
      </c>
      <c r="AE75" s="18">
        <f t="shared" si="37"/>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8"/>
        <v>1</v>
      </c>
      <c r="AK75" s="12">
        <f t="shared" si="42"/>
        <v>1</v>
      </c>
      <c r="AL75" s="12">
        <f t="shared" si="43"/>
        <v>1</v>
      </c>
      <c r="AM75" s="12">
        <f t="shared" si="44"/>
        <v>1</v>
      </c>
    </row>
    <row r="76" spans="1:39" ht="12" customHeight="1" x14ac:dyDescent="0.25">
      <c r="A76" s="5">
        <f t="shared" si="24"/>
        <v>0</v>
      </c>
      <c r="B76" s="5">
        <f t="shared" si="25"/>
        <v>0</v>
      </c>
      <c r="C76" s="14">
        <f t="shared" si="39"/>
        <v>67</v>
      </c>
      <c r="F76" s="242">
        <f>VLOOKUP(C76,Blad1!$A:$H,8,0)</f>
        <v>178</v>
      </c>
      <c r="G76" s="67" t="str">
        <f t="shared" si="26"/>
        <v/>
      </c>
      <c r="H76" s="4" t="str">
        <f>IF(G76="I",$K76,IF(G76="II",$K76-SUM(H$8:H75),IF(G76="III",$K76-SUM(H$8:H75),IF(G76="IV",$K76-SUM(H$8:H75),IF(G76="V",1-SUM(H$8:H75)," ")))))</f>
        <v xml:space="preserve"> </v>
      </c>
      <c r="I76" s="68" t="str">
        <f t="shared" si="27"/>
        <v/>
      </c>
      <c r="J76" s="43" t="str">
        <f>IF(I76="A",$K76,IF(I76="B",$K76-SUM(J$8:J75),IF(I76="C",$K76-SUM(J$8:J75),IF(I76="D",$K76-SUM(J$8:J75),IF(I76="E",1-SUM(J$8:J75)," ")))))</f>
        <v xml:space="preserve"> </v>
      </c>
      <c r="K76" s="1">
        <f>IF(C$4=0,0,(SUM(D$8:D76)/C$4))</f>
        <v>0</v>
      </c>
      <c r="L76" s="9" t="str">
        <f t="shared" si="28"/>
        <v xml:space="preserve"> </v>
      </c>
      <c r="M76" s="2" t="str">
        <f>IF(U76=2,K76,IF(W76=2,K76-SUM(M$8:M75),IF(X76=2,K76-SUM(M$8:M75),IF(X75=2,1-SUM(M$8:M75)," "))))</f>
        <v xml:space="preserve"> </v>
      </c>
      <c r="N76" s="1" t="str">
        <f t="shared" si="29"/>
        <v xml:space="preserve"> </v>
      </c>
      <c r="P76" s="3" t="str">
        <f>IF(O76="Plus",$K76,IF(O76="Basis",$K76-SUM(P$8:P75),IF(O76="Breedte",$K76-SUM(P$8:P75),IF(O75="Breedte",1-SUM(P$8:P75)," "))))</f>
        <v xml:space="preserve"> </v>
      </c>
      <c r="Q76" s="57" t="str">
        <f t="shared" si="30"/>
        <v/>
      </c>
      <c r="R76" s="180">
        <f t="shared" si="31"/>
        <v>178</v>
      </c>
      <c r="S76" s="12">
        <f t="shared" si="40"/>
        <v>67</v>
      </c>
      <c r="T76" s="18">
        <f t="shared" si="32"/>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3"/>
        <v>1</v>
      </c>
      <c r="Z76" s="12">
        <f t="shared" si="34"/>
        <v>1</v>
      </c>
      <c r="AA76" s="12">
        <f t="shared" si="35"/>
        <v>1</v>
      </c>
      <c r="AB76" s="12">
        <f t="shared" si="36"/>
        <v>1</v>
      </c>
      <c r="AD76" s="12">
        <f t="shared" si="41"/>
        <v>67</v>
      </c>
      <c r="AE76" s="18">
        <f t="shared" si="37"/>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8"/>
        <v>1</v>
      </c>
      <c r="AK76" s="12">
        <f t="shared" si="42"/>
        <v>1</v>
      </c>
      <c r="AL76" s="12">
        <f t="shared" si="43"/>
        <v>1</v>
      </c>
      <c r="AM76" s="12">
        <f t="shared" si="44"/>
        <v>1</v>
      </c>
    </row>
    <row r="77" spans="1:39" ht="12" customHeight="1" x14ac:dyDescent="0.25">
      <c r="A77" s="5">
        <f t="shared" si="24"/>
        <v>0</v>
      </c>
      <c r="B77" s="5">
        <f t="shared" si="25"/>
        <v>0</v>
      </c>
      <c r="C77" s="14">
        <f t="shared" si="39"/>
        <v>66</v>
      </c>
      <c r="F77" s="242">
        <f>VLOOKUP(C77,Blad1!$A:$H,8,0)</f>
        <v>177</v>
      </c>
      <c r="G77" s="67" t="str">
        <f t="shared" si="26"/>
        <v/>
      </c>
      <c r="H77" s="4" t="str">
        <f>IF(G77="I",$K77,IF(G77="II",$K77-SUM(H$8:H76),IF(G77="III",$K77-SUM(H$8:H76),IF(G77="IV",$K77-SUM(H$8:H76),IF(G77="V",1-SUM(H$8:H76)," ")))))</f>
        <v xml:space="preserve"> </v>
      </c>
      <c r="I77" s="68" t="str">
        <f t="shared" si="27"/>
        <v/>
      </c>
      <c r="J77" s="43" t="str">
        <f>IF(I77="A",$K77,IF(I77="B",$K77-SUM(J$8:J76),IF(I77="C",$K77-SUM(J$8:J76),IF(I77="D",$K77-SUM(J$8:J76),IF(I77="E",1-SUM(J$8:J76)," ")))))</f>
        <v xml:space="preserve"> </v>
      </c>
      <c r="K77" s="1">
        <f>IF(C$4=0,0,(SUM(D$8:D77)/C$4))</f>
        <v>0</v>
      </c>
      <c r="L77" s="9" t="str">
        <f t="shared" si="28"/>
        <v xml:space="preserve"> </v>
      </c>
      <c r="M77" s="2" t="str">
        <f>IF(U77=2,K77,IF(W77=2,K77-SUM(M$8:M76),IF(X77=2,K77-SUM(M$8:M76),IF(X76=2,1-SUM(M$8:M76)," "))))</f>
        <v xml:space="preserve"> </v>
      </c>
      <c r="N77" s="1" t="str">
        <f t="shared" si="29"/>
        <v xml:space="preserve"> </v>
      </c>
      <c r="P77" s="3" t="str">
        <f>IF(O77="Plus",$K77,IF(O77="Basis",$K77-SUM(P$8:P76),IF(O77="Breedte",$K77-SUM(P$8:P76),IF(O76="Breedte",1-SUM(P$8:P76)," "))))</f>
        <v xml:space="preserve"> </v>
      </c>
      <c r="Q77" s="57" t="str">
        <f t="shared" si="30"/>
        <v/>
      </c>
      <c r="R77" s="180">
        <f t="shared" si="31"/>
        <v>177</v>
      </c>
      <c r="S77" s="12">
        <f t="shared" si="40"/>
        <v>66</v>
      </c>
      <c r="T77" s="18">
        <f t="shared" si="32"/>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3"/>
        <v>1</v>
      </c>
      <c r="Z77" s="12">
        <f t="shared" si="34"/>
        <v>1</v>
      </c>
      <c r="AA77" s="12">
        <f t="shared" si="35"/>
        <v>1</v>
      </c>
      <c r="AB77" s="12">
        <f t="shared" si="36"/>
        <v>1</v>
      </c>
      <c r="AD77" s="12">
        <f t="shared" si="41"/>
        <v>66</v>
      </c>
      <c r="AE77" s="18">
        <f t="shared" si="37"/>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8"/>
        <v>1</v>
      </c>
      <c r="AK77" s="12">
        <f t="shared" si="42"/>
        <v>1</v>
      </c>
      <c r="AL77" s="12">
        <f t="shared" si="43"/>
        <v>1</v>
      </c>
      <c r="AM77" s="12">
        <f t="shared" si="44"/>
        <v>1</v>
      </c>
    </row>
    <row r="78" spans="1:39" ht="12" customHeight="1" x14ac:dyDescent="0.25">
      <c r="A78" s="5">
        <f t="shared" si="24"/>
        <v>0</v>
      </c>
      <c r="B78" s="5">
        <f t="shared" si="25"/>
        <v>0</v>
      </c>
      <c r="C78" s="14">
        <f t="shared" si="39"/>
        <v>65</v>
      </c>
      <c r="F78" s="242">
        <f>VLOOKUP(C78,Blad1!$A:$H,8,0)</f>
        <v>175</v>
      </c>
      <c r="G78" s="67" t="str">
        <f t="shared" si="26"/>
        <v/>
      </c>
      <c r="H78" s="4" t="str">
        <f>IF(G78="I",$K78,IF(G78="II",$K78-SUM(H$8:H77),IF(G78="III",$K78-SUM(H$8:H77),IF(G78="IV",$K78-SUM(H$8:H77),IF(G78="V",1-SUM(H$8:H77)," ")))))</f>
        <v xml:space="preserve"> </v>
      </c>
      <c r="I78" s="68" t="str">
        <f t="shared" si="27"/>
        <v/>
      </c>
      <c r="J78" s="43" t="str">
        <f>IF(I78="A",$K78,IF(I78="B",$K78-SUM(J$8:J77),IF(I78="C",$K78-SUM(J$8:J77),IF(I78="D",$K78-SUM(J$8:J77),IF(I78="E",1-SUM(J$8:J77)," ")))))</f>
        <v xml:space="preserve"> </v>
      </c>
      <c r="K78" s="1">
        <f>IF(C$4=0,0,(SUM(D$8:D78)/C$4))</f>
        <v>0</v>
      </c>
      <c r="L78" s="9" t="str">
        <f t="shared" si="28"/>
        <v xml:space="preserve"> </v>
      </c>
      <c r="M78" s="2" t="str">
        <f>IF(U78=2,K78,IF(W78=2,K78-SUM(M$8:M77),IF(X78=2,K78-SUM(M$8:M77),IF(X77=2,1-SUM(M$8:M77)," "))))</f>
        <v xml:space="preserve"> </v>
      </c>
      <c r="N78" s="1" t="str">
        <f t="shared" si="29"/>
        <v xml:space="preserve"> </v>
      </c>
      <c r="P78" s="3" t="str">
        <f>IF(O78="Plus",$K78,IF(O78="Basis",$K78-SUM(P$8:P77),IF(O78="Breedte",$K78-SUM(P$8:P77),IF(O77="Breedte",1-SUM(P$8:P77)," "))))</f>
        <v xml:space="preserve"> </v>
      </c>
      <c r="Q78" s="57" t="str">
        <f t="shared" si="30"/>
        <v/>
      </c>
      <c r="R78" s="180">
        <f t="shared" si="31"/>
        <v>175</v>
      </c>
      <c r="S78" s="12">
        <f t="shared" si="40"/>
        <v>65</v>
      </c>
      <c r="T78" s="18">
        <f t="shared" si="32"/>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3"/>
        <v>1</v>
      </c>
      <c r="Z78" s="12">
        <f t="shared" si="34"/>
        <v>1</v>
      </c>
      <c r="AA78" s="12">
        <f t="shared" si="35"/>
        <v>1</v>
      </c>
      <c r="AB78" s="12">
        <f t="shared" si="36"/>
        <v>1</v>
      </c>
      <c r="AD78" s="12">
        <f t="shared" si="41"/>
        <v>65</v>
      </c>
      <c r="AE78" s="18">
        <f t="shared" si="37"/>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8"/>
        <v>1</v>
      </c>
      <c r="AK78" s="12">
        <f t="shared" si="42"/>
        <v>1</v>
      </c>
      <c r="AL78" s="12">
        <f t="shared" si="43"/>
        <v>1</v>
      </c>
      <c r="AM78" s="12">
        <f t="shared" si="44"/>
        <v>1</v>
      </c>
    </row>
    <row r="79" spans="1:39" ht="12" customHeight="1" x14ac:dyDescent="0.25">
      <c r="A79" s="5">
        <f t="shared" si="24"/>
        <v>15</v>
      </c>
      <c r="B79" s="5">
        <f t="shared" si="25"/>
        <v>0</v>
      </c>
      <c r="C79" s="14">
        <f t="shared" si="39"/>
        <v>64</v>
      </c>
      <c r="F79" s="242">
        <f>VLOOKUP(C79,Blad1!$A:$H,8,0)</f>
        <v>174</v>
      </c>
      <c r="G79" s="67" t="str">
        <f t="shared" si="26"/>
        <v/>
      </c>
      <c r="H79" s="4" t="str">
        <f>IF(G79="I",$K79,IF(G79="II",$K79-SUM(H$8:H78),IF(G79="III",$K79-SUM(H$8:H78),IF(G79="IV",$K79-SUM(H$8:H78),IF(G79="V",1-SUM(H$8:H78)," ")))))</f>
        <v xml:space="preserve"> </v>
      </c>
      <c r="I79" s="68" t="str">
        <f t="shared" si="27"/>
        <v>D</v>
      </c>
      <c r="J79" s="43">
        <f>IF(I79="A",$K79,IF(I79="B",$K79-SUM(J$8:J78),IF(I79="C",$K79-SUM(J$8:J78),IF(I79="D",$K79-SUM(J$8:J78),IF(I79="E",1-SUM(J$8:J78)," ")))))</f>
        <v>0</v>
      </c>
      <c r="K79" s="1">
        <f>IF(C$4=0,0,(SUM(D$8:D79)/C$4))</f>
        <v>0</v>
      </c>
      <c r="L79" s="9" t="str">
        <f t="shared" si="28"/>
        <v xml:space="preserve"> </v>
      </c>
      <c r="M79" s="2" t="str">
        <f>IF(U79=2,K79,IF(W79=2,K79-SUM(M$8:M78),IF(X79=2,K79-SUM(M$8:M78),IF(X78=2,1-SUM(M$8:M78)," "))))</f>
        <v xml:space="preserve"> </v>
      </c>
      <c r="N79" s="1" t="str">
        <f t="shared" si="29"/>
        <v xml:space="preserve"> </v>
      </c>
      <c r="P79" s="3" t="str">
        <f>IF(O79="Plus",$K79,IF(O79="Basis",$K79-SUM(P$8:P78),IF(O79="Breedte",$K79-SUM(P$8:P78),IF(O78="Breedte",1-SUM(P$8:P78)," "))))</f>
        <v xml:space="preserve"> </v>
      </c>
      <c r="Q79" s="57" t="str">
        <f t="shared" si="30"/>
        <v/>
      </c>
      <c r="R79" s="180">
        <f t="shared" si="31"/>
        <v>174</v>
      </c>
      <c r="S79" s="12">
        <f t="shared" si="40"/>
        <v>64</v>
      </c>
      <c r="T79" s="18">
        <f t="shared" si="32"/>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3"/>
        <v>1</v>
      </c>
      <c r="Z79" s="12">
        <f t="shared" si="34"/>
        <v>1</v>
      </c>
      <c r="AA79" s="12">
        <f t="shared" si="35"/>
        <v>1</v>
      </c>
      <c r="AB79" s="12">
        <f t="shared" si="36"/>
        <v>1</v>
      </c>
      <c r="AD79" s="12">
        <f t="shared" si="41"/>
        <v>64</v>
      </c>
      <c r="AE79" s="18">
        <f t="shared" si="37"/>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8"/>
        <v>1</v>
      </c>
      <c r="AK79" s="12">
        <f t="shared" si="42"/>
        <v>1</v>
      </c>
      <c r="AL79" s="12">
        <f t="shared" si="43"/>
        <v>1</v>
      </c>
      <c r="AM79" s="12">
        <f t="shared" si="44"/>
        <v>1</v>
      </c>
    </row>
    <row r="80" spans="1:39" ht="12" customHeight="1" x14ac:dyDescent="0.25">
      <c r="A80" s="5">
        <f t="shared" si="24"/>
        <v>0</v>
      </c>
      <c r="B80" s="5">
        <f t="shared" si="25"/>
        <v>0</v>
      </c>
      <c r="C80" s="14">
        <f t="shared" si="39"/>
        <v>63</v>
      </c>
      <c r="F80" s="242">
        <f>VLOOKUP(C80,Blad1!$A:$H,8,0)</f>
        <v>173</v>
      </c>
      <c r="G80" s="67" t="str">
        <f t="shared" si="26"/>
        <v/>
      </c>
      <c r="H80" s="4" t="str">
        <f>IF(G80="I",$K80,IF(G80="II",$K80-SUM(H$8:H79),IF(G80="III",$K80-SUM(H$8:H79),IF(G80="IV",$K80-SUM(H$8:H79),IF(G80="V",1-SUM(H$8:H79)," ")))))</f>
        <v xml:space="preserve"> </v>
      </c>
      <c r="I80" s="68" t="str">
        <f t="shared" si="27"/>
        <v/>
      </c>
      <c r="J80" s="43" t="str">
        <f>IF(I80="A",$K80,IF(I80="B",$K80-SUM(J$8:J79),IF(I80="C",$K80-SUM(J$8:J79),IF(I80="D",$K80-SUM(J$8:J79),IF(I80="E",1-SUM(J$8:J79)," ")))))</f>
        <v xml:space="preserve"> </v>
      </c>
      <c r="K80" s="1">
        <f>IF(C$4=0,0,(SUM(D$8:D80)/C$4))</f>
        <v>0</v>
      </c>
      <c r="L80" s="9" t="str">
        <f t="shared" si="28"/>
        <v xml:space="preserve"> </v>
      </c>
      <c r="M80" s="2" t="str">
        <f>IF(U80=2,K80,IF(W80=2,K80-SUM(M$8:M79),IF(X80=2,K80-SUM(M$8:M79),IF(X79=2,1-SUM(M$8:M79)," "))))</f>
        <v xml:space="preserve"> </v>
      </c>
      <c r="N80" s="1" t="str">
        <f t="shared" si="29"/>
        <v xml:space="preserve"> </v>
      </c>
      <c r="P80" s="3" t="str">
        <f>IF(O80="Plus",$K80,IF(O80="Basis",$K80-SUM(P$8:P79),IF(O80="Breedte",$K80-SUM(P$8:P79),IF(O79="Breedte",1-SUM(P$8:P79)," "))))</f>
        <v xml:space="preserve"> </v>
      </c>
      <c r="Q80" s="57" t="str">
        <f t="shared" si="30"/>
        <v/>
      </c>
      <c r="R80" s="180">
        <f t="shared" si="31"/>
        <v>173</v>
      </c>
      <c r="S80" s="12">
        <f t="shared" si="40"/>
        <v>63</v>
      </c>
      <c r="T80" s="18">
        <f t="shared" si="32"/>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3"/>
        <v>1</v>
      </c>
      <c r="Z80" s="12">
        <f t="shared" si="34"/>
        <v>1</v>
      </c>
      <c r="AA80" s="12">
        <f t="shared" si="35"/>
        <v>1</v>
      </c>
      <c r="AB80" s="12">
        <f t="shared" si="36"/>
        <v>1</v>
      </c>
      <c r="AD80" s="12">
        <f t="shared" si="41"/>
        <v>63</v>
      </c>
      <c r="AE80" s="18">
        <f t="shared" si="37"/>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8"/>
        <v>1</v>
      </c>
      <c r="AK80" s="12">
        <f t="shared" si="42"/>
        <v>1</v>
      </c>
      <c r="AL80" s="12">
        <f t="shared" si="43"/>
        <v>1</v>
      </c>
      <c r="AM80" s="12">
        <f t="shared" si="44"/>
        <v>1</v>
      </c>
    </row>
    <row r="81" spans="1:39" ht="12" customHeight="1" x14ac:dyDescent="0.25">
      <c r="A81" s="5">
        <f t="shared" si="24"/>
        <v>0</v>
      </c>
      <c r="B81" s="5">
        <f t="shared" si="25"/>
        <v>0</v>
      </c>
      <c r="C81" s="14">
        <f t="shared" si="39"/>
        <v>62</v>
      </c>
      <c r="F81" s="242">
        <f>VLOOKUP(C81,Blad1!$A:$H,8,0)</f>
        <v>172</v>
      </c>
      <c r="G81" s="67" t="str">
        <f t="shared" si="26"/>
        <v/>
      </c>
      <c r="H81" s="4" t="str">
        <f>IF(G81="I",$K81,IF(G81="II",$K81-SUM(H$8:H80),IF(G81="III",$K81-SUM(H$8:H80),IF(G81="IV",$K81-SUM(H$8:H80),IF(G81="V",1-SUM(H$8:H80)," ")))))</f>
        <v xml:space="preserve"> </v>
      </c>
      <c r="I81" s="68" t="str">
        <f t="shared" si="27"/>
        <v/>
      </c>
      <c r="J81" s="43" t="str">
        <f>IF(I81="A",$K81,IF(I81="B",$K81-SUM(J$8:J80),IF(I81="C",$K81-SUM(J$8:J80),IF(I81="D",$K81-SUM(J$8:J80),IF(I81="E",1-SUM(J$8:J80)," ")))))</f>
        <v xml:space="preserve"> </v>
      </c>
      <c r="K81" s="1">
        <f>IF(C$4=0,0,(SUM(D$8:D81)/C$4))</f>
        <v>0</v>
      </c>
      <c r="L81" s="9" t="str">
        <f t="shared" si="28"/>
        <v xml:space="preserve"> </v>
      </c>
      <c r="M81" s="2" t="str">
        <f>IF(U81=2,K81,IF(W81=2,K81-SUM(M$8:M80),IF(X81=2,K81-SUM(M$8:M80),IF(X80=2,1-SUM(M$8:M80)," "))))</f>
        <v xml:space="preserve"> </v>
      </c>
      <c r="N81" s="1" t="str">
        <f t="shared" si="29"/>
        <v xml:space="preserve"> </v>
      </c>
      <c r="P81" s="3" t="str">
        <f>IF(O81="Plus",$K81,IF(O81="Basis",$K81-SUM(P$8:P80),IF(O81="Breedte",$K81-SUM(P$8:P80),IF(O80="Breedte",1-SUM(P$8:P80)," "))))</f>
        <v xml:space="preserve"> </v>
      </c>
      <c r="Q81" s="57" t="str">
        <f t="shared" si="30"/>
        <v/>
      </c>
      <c r="R81" s="180">
        <f t="shared" si="31"/>
        <v>172</v>
      </c>
      <c r="S81" s="12">
        <f t="shared" si="40"/>
        <v>62</v>
      </c>
      <c r="T81" s="18">
        <f t="shared" si="32"/>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3"/>
        <v>1</v>
      </c>
      <c r="Z81" s="12">
        <f t="shared" si="34"/>
        <v>1</v>
      </c>
      <c r="AA81" s="12">
        <f t="shared" si="35"/>
        <v>1</v>
      </c>
      <c r="AB81" s="12">
        <f t="shared" si="36"/>
        <v>1</v>
      </c>
      <c r="AD81" s="12">
        <f t="shared" si="41"/>
        <v>62</v>
      </c>
      <c r="AE81" s="18">
        <f t="shared" si="37"/>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8"/>
        <v>1</v>
      </c>
      <c r="AK81" s="12">
        <f t="shared" si="42"/>
        <v>1</v>
      </c>
      <c r="AL81" s="12">
        <f t="shared" si="43"/>
        <v>1</v>
      </c>
      <c r="AM81" s="12">
        <f t="shared" si="44"/>
        <v>1</v>
      </c>
    </row>
    <row r="82" spans="1:39" ht="12" customHeight="1" x14ac:dyDescent="0.25">
      <c r="A82" s="5">
        <f t="shared" si="24"/>
        <v>0</v>
      </c>
      <c r="B82" s="5">
        <f t="shared" si="25"/>
        <v>0</v>
      </c>
      <c r="C82" s="14">
        <f t="shared" si="39"/>
        <v>61</v>
      </c>
      <c r="F82" s="242">
        <f>VLOOKUP(C82,Blad1!$A:$H,8,0)</f>
        <v>171</v>
      </c>
      <c r="G82" s="67" t="str">
        <f t="shared" si="26"/>
        <v/>
      </c>
      <c r="H82" s="4" t="str">
        <f>IF(G82="I",$K82,IF(G82="II",$K82-SUM(H$8:H81),IF(G82="III",$K82-SUM(H$8:H81),IF(G82="IV",$K82-SUM(H$8:H81),IF(G82="V",1-SUM(H$8:H81)," ")))))</f>
        <v xml:space="preserve"> </v>
      </c>
      <c r="I82" s="68" t="str">
        <f t="shared" si="27"/>
        <v/>
      </c>
      <c r="J82" s="43" t="str">
        <f>IF(I82="A",$K82,IF(I82="B",$K82-SUM(J$8:J81),IF(I82="C",$K82-SUM(J$8:J81),IF(I82="D",$K82-SUM(J$8:J81),IF(I82="E",1-SUM(J$8:J81)," ")))))</f>
        <v xml:space="preserve"> </v>
      </c>
      <c r="K82" s="1">
        <f>IF(C$4=0,0,(SUM(D$8:D82)/C$4))</f>
        <v>0</v>
      </c>
      <c r="L82" s="9" t="str">
        <f t="shared" si="28"/>
        <v xml:space="preserve"> </v>
      </c>
      <c r="M82" s="2" t="str">
        <f>IF(U82=2,K82,IF(W82=2,K82-SUM(M$8:M81),IF(X82=2,K82-SUM(M$8:M81),IF(X81=2,1-SUM(M$8:M81)," "))))</f>
        <v xml:space="preserve"> </v>
      </c>
      <c r="N82" s="1" t="str">
        <f t="shared" si="29"/>
        <v xml:space="preserve"> </v>
      </c>
      <c r="P82" s="3" t="str">
        <f>IF(O82="Plus",$K82,IF(O82="Basis",$K82-SUM(P$8:P81),IF(O82="Breedte",$K82-SUM(P$8:P81),IF(O81="Breedte",1-SUM(P$8:P81)," "))))</f>
        <v xml:space="preserve"> </v>
      </c>
      <c r="Q82" s="57" t="str">
        <f t="shared" si="30"/>
        <v/>
      </c>
      <c r="R82" s="180">
        <f t="shared" si="31"/>
        <v>171</v>
      </c>
      <c r="S82" s="12">
        <f t="shared" si="40"/>
        <v>61</v>
      </c>
      <c r="T82" s="18">
        <f t="shared" si="32"/>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3"/>
        <v>1</v>
      </c>
      <c r="Z82" s="12">
        <f t="shared" si="34"/>
        <v>1</v>
      </c>
      <c r="AA82" s="12">
        <f t="shared" si="35"/>
        <v>1</v>
      </c>
      <c r="AB82" s="12">
        <f t="shared" si="36"/>
        <v>1</v>
      </c>
      <c r="AD82" s="12">
        <f t="shared" si="41"/>
        <v>61</v>
      </c>
      <c r="AE82" s="18">
        <f t="shared" si="37"/>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8"/>
        <v>1</v>
      </c>
      <c r="AK82" s="12">
        <f t="shared" si="42"/>
        <v>1</v>
      </c>
      <c r="AL82" s="12">
        <f t="shared" si="43"/>
        <v>1</v>
      </c>
      <c r="AM82" s="12">
        <f t="shared" si="44"/>
        <v>1</v>
      </c>
    </row>
    <row r="83" spans="1:39" ht="12" customHeight="1" x14ac:dyDescent="0.25">
      <c r="A83" s="5">
        <f t="shared" si="24"/>
        <v>0</v>
      </c>
      <c r="B83" s="5">
        <f t="shared" si="25"/>
        <v>0</v>
      </c>
      <c r="C83" s="14">
        <f t="shared" si="39"/>
        <v>60</v>
      </c>
      <c r="F83" s="242">
        <f>VLOOKUP(C83,Blad1!$A:$H,8,0)</f>
        <v>170</v>
      </c>
      <c r="G83" s="67" t="str">
        <f t="shared" si="26"/>
        <v/>
      </c>
      <c r="H83" s="4" t="str">
        <f>IF(G83="I",$K83,IF(G83="II",$K83-SUM(H$8:H82),IF(G83="III",$K83-SUM(H$8:H82),IF(G83="IV",$K83-SUM(H$8:H82),IF(G83="V",1-SUM(H$8:H82)," ")))))</f>
        <v xml:space="preserve"> </v>
      </c>
      <c r="I83" s="68" t="str">
        <f t="shared" si="27"/>
        <v/>
      </c>
      <c r="J83" s="43" t="str">
        <f>IF(I83="A",$K83,IF(I83="B",$K83-SUM(J$8:J82),IF(I83="C",$K83-SUM(J$8:J82),IF(I83="D",$K83-SUM(J$8:J82),IF(I83="E",1-SUM(J$8:J82)," ")))))</f>
        <v xml:space="preserve"> </v>
      </c>
      <c r="K83" s="1">
        <f>IF(C$4=0,0,(SUM(D$8:D83)/C$4))</f>
        <v>0</v>
      </c>
      <c r="L83" s="9" t="str">
        <f t="shared" si="28"/>
        <v xml:space="preserve"> </v>
      </c>
      <c r="M83" s="2" t="str">
        <f>IF(U83=2,K83,IF(W83=2,K83-SUM(M$8:M82),IF(X83=2,K83-SUM(M$8:M82),IF(X82=2,1-SUM(M$8:M82)," "))))</f>
        <v xml:space="preserve"> </v>
      </c>
      <c r="N83" s="1" t="str">
        <f t="shared" si="29"/>
        <v xml:space="preserve"> </v>
      </c>
      <c r="P83" s="3" t="str">
        <f>IF(O83="Plus",$K83,IF(O83="Basis",$K83-SUM(P$8:P82),IF(O83="Breedte",$K83-SUM(P$8:P82),IF(O82="Breedte",1-SUM(P$8:P82)," "))))</f>
        <v xml:space="preserve"> </v>
      </c>
      <c r="Q83" s="57" t="str">
        <f t="shared" si="30"/>
        <v/>
      </c>
      <c r="R83" s="180">
        <f t="shared" si="31"/>
        <v>170</v>
      </c>
      <c r="S83" s="12">
        <f t="shared" si="40"/>
        <v>60</v>
      </c>
      <c r="T83" s="18">
        <f t="shared" si="32"/>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3"/>
        <v>1</v>
      </c>
      <c r="Z83" s="12">
        <f t="shared" si="34"/>
        <v>1</v>
      </c>
      <c r="AA83" s="12">
        <f t="shared" si="35"/>
        <v>1</v>
      </c>
      <c r="AB83" s="12">
        <f t="shared" si="36"/>
        <v>1</v>
      </c>
      <c r="AD83" s="12">
        <f t="shared" si="41"/>
        <v>60</v>
      </c>
      <c r="AE83" s="18">
        <f t="shared" si="37"/>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8"/>
        <v>1</v>
      </c>
      <c r="AK83" s="12">
        <f t="shared" si="42"/>
        <v>1</v>
      </c>
      <c r="AL83" s="12">
        <f t="shared" si="43"/>
        <v>1</v>
      </c>
      <c r="AM83" s="12">
        <f t="shared" si="44"/>
        <v>1</v>
      </c>
    </row>
    <row r="84" spans="1:39" ht="12" customHeight="1" x14ac:dyDescent="0.25">
      <c r="A84" s="5">
        <f t="shared" si="24"/>
        <v>0</v>
      </c>
      <c r="B84" s="5">
        <f t="shared" si="25"/>
        <v>0</v>
      </c>
      <c r="C84" s="14">
        <f t="shared" si="39"/>
        <v>59</v>
      </c>
      <c r="F84" s="242">
        <f>VLOOKUP(C84,Blad1!$A:$H,8,0)</f>
        <v>169</v>
      </c>
      <c r="G84" s="67" t="str">
        <f t="shared" si="26"/>
        <v/>
      </c>
      <c r="H84" s="4" t="str">
        <f>IF(G84="I",$K84,IF(G84="II",$K84-SUM(H$8:H83),IF(G84="III",$K84-SUM(H$8:H83),IF(G84="IV",$K84-SUM(H$8:H83),IF(G84="V",1-SUM(H$8:H83)," ")))))</f>
        <v xml:space="preserve"> </v>
      </c>
      <c r="I84" s="68" t="str">
        <f t="shared" si="27"/>
        <v/>
      </c>
      <c r="J84" s="43" t="str">
        <f>IF(I84="A",$K84,IF(I84="B",$K84-SUM(J$8:J83),IF(I84="C",$K84-SUM(J$8:J83),IF(I84="D",$K84-SUM(J$8:J83),IF(I84="E",1-SUM(J$8:J83)," ")))))</f>
        <v xml:space="preserve"> </v>
      </c>
      <c r="K84" s="1">
        <f>IF(C$4=0,0,(SUM(D$8:D84)/C$4))</f>
        <v>0</v>
      </c>
      <c r="L84" s="9" t="str">
        <f t="shared" si="28"/>
        <v xml:space="preserve"> </v>
      </c>
      <c r="M84" s="2" t="str">
        <f>IF(U84=2,K84,IF(W84=2,K84-SUM(M$8:M83),IF(X84=2,K84-SUM(M$8:M83),IF(X83=2,1-SUM(M$8:M83)," "))))</f>
        <v xml:space="preserve"> </v>
      </c>
      <c r="N84" s="1" t="str">
        <f t="shared" si="29"/>
        <v xml:space="preserve"> </v>
      </c>
      <c r="P84" s="3" t="str">
        <f>IF(O84="Plus",$K84,IF(O84="Basis",$K84-SUM(P$8:P83),IF(O84="Breedte",$K84-SUM(P$8:P83),IF(O83="Breedte",1-SUM(P$8:P83)," "))))</f>
        <v xml:space="preserve"> </v>
      </c>
      <c r="Q84" s="57" t="str">
        <f t="shared" si="30"/>
        <v/>
      </c>
      <c r="R84" s="180">
        <f t="shared" si="31"/>
        <v>169</v>
      </c>
      <c r="S84" s="12">
        <f t="shared" si="40"/>
        <v>59</v>
      </c>
      <c r="T84" s="18">
        <f t="shared" si="32"/>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3"/>
        <v>1</v>
      </c>
      <c r="Z84" s="12">
        <f t="shared" si="34"/>
        <v>1</v>
      </c>
      <c r="AA84" s="12">
        <f t="shared" si="35"/>
        <v>1</v>
      </c>
      <c r="AB84" s="12">
        <f t="shared" si="36"/>
        <v>1</v>
      </c>
      <c r="AD84" s="12">
        <f t="shared" si="41"/>
        <v>59</v>
      </c>
      <c r="AE84" s="18">
        <f t="shared" si="37"/>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8"/>
        <v>1</v>
      </c>
      <c r="AK84" s="12">
        <f t="shared" si="42"/>
        <v>1</v>
      </c>
      <c r="AL84" s="12">
        <f t="shared" si="43"/>
        <v>1</v>
      </c>
      <c r="AM84" s="12">
        <f t="shared" si="44"/>
        <v>1</v>
      </c>
    </row>
    <row r="85" spans="1:39" ht="12" customHeight="1" x14ac:dyDescent="0.25">
      <c r="A85" s="5">
        <f t="shared" si="24"/>
        <v>0</v>
      </c>
      <c r="B85" s="5">
        <f t="shared" si="25"/>
        <v>0</v>
      </c>
      <c r="C85" s="14">
        <f t="shared" si="39"/>
        <v>58</v>
      </c>
      <c r="F85" s="242">
        <f>VLOOKUP(C85,Blad1!$A:$H,8,0)</f>
        <v>168</v>
      </c>
      <c r="G85" s="67" t="str">
        <f t="shared" si="26"/>
        <v/>
      </c>
      <c r="H85" s="4" t="str">
        <f>IF(G85="I",$K85,IF(G85="II",$K85-SUM(H$8:H84),IF(G85="III",$K85-SUM(H$8:H84),IF(G85="IV",$K85-SUM(H$8:H84),IF(G85="V",1-SUM(H$8:H84)," ")))))</f>
        <v xml:space="preserve"> </v>
      </c>
      <c r="I85" s="68" t="str">
        <f t="shared" si="27"/>
        <v/>
      </c>
      <c r="J85" s="43" t="str">
        <f>IF(I85="A",$K85,IF(I85="B",$K85-SUM(J$8:J84),IF(I85="C",$K85-SUM(J$8:J84),IF(I85="D",$K85-SUM(J$8:J84),IF(I85="E",1-SUM(J$8:J84)," ")))))</f>
        <v xml:space="preserve"> </v>
      </c>
      <c r="K85" s="1">
        <f>IF(C$4=0,0,(SUM(D$8:D85)/C$4))</f>
        <v>0</v>
      </c>
      <c r="L85" s="9" t="str">
        <f t="shared" si="28"/>
        <v xml:space="preserve"> </v>
      </c>
      <c r="M85" s="2" t="str">
        <f>IF(U85=2,K85,IF(W85=2,K85-SUM(M$8:M84),IF(X85=2,K85-SUM(M$8:M84),IF(X84=2,1-SUM(M$8:M84)," "))))</f>
        <v xml:space="preserve"> </v>
      </c>
      <c r="N85" s="1" t="str">
        <f t="shared" si="29"/>
        <v xml:space="preserve"> </v>
      </c>
      <c r="P85" s="3" t="str">
        <f>IF(O85="Plus",$K85,IF(O85="Basis",$K85-SUM(P$8:P84),IF(O85="Breedte",$K85-SUM(P$8:P84),IF(O84="Breedte",1-SUM(P$8:P84)," "))))</f>
        <v xml:space="preserve"> </v>
      </c>
      <c r="Q85" s="57" t="str">
        <f t="shared" si="30"/>
        <v/>
      </c>
      <c r="R85" s="180">
        <f t="shared" si="31"/>
        <v>168</v>
      </c>
      <c r="S85" s="12">
        <f t="shared" si="40"/>
        <v>58</v>
      </c>
      <c r="T85" s="18">
        <f t="shared" si="32"/>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3"/>
        <v>1</v>
      </c>
      <c r="Z85" s="12">
        <f t="shared" si="34"/>
        <v>1</v>
      </c>
      <c r="AA85" s="12">
        <f t="shared" si="35"/>
        <v>1</v>
      </c>
      <c r="AB85" s="12">
        <f t="shared" si="36"/>
        <v>1</v>
      </c>
      <c r="AD85" s="12">
        <f t="shared" si="41"/>
        <v>58</v>
      </c>
      <c r="AE85" s="18">
        <f t="shared" si="37"/>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8"/>
        <v>1</v>
      </c>
      <c r="AK85" s="12">
        <f t="shared" si="42"/>
        <v>1</v>
      </c>
      <c r="AL85" s="12">
        <f t="shared" si="43"/>
        <v>1</v>
      </c>
      <c r="AM85" s="12">
        <f t="shared" si="44"/>
        <v>1</v>
      </c>
    </row>
    <row r="86" spans="1:39" ht="12" customHeight="1" x14ac:dyDescent="0.25">
      <c r="A86" s="5">
        <f t="shared" si="24"/>
        <v>0</v>
      </c>
      <c r="B86" s="5">
        <f t="shared" si="25"/>
        <v>0</v>
      </c>
      <c r="C86" s="14">
        <f t="shared" si="39"/>
        <v>57</v>
      </c>
      <c r="F86" s="242">
        <f>VLOOKUP(C86,Blad1!$A:$H,8,0)</f>
        <v>167</v>
      </c>
      <c r="G86" s="67" t="str">
        <f t="shared" si="26"/>
        <v/>
      </c>
      <c r="H86" s="4" t="str">
        <f>IF(G86="I",$K86,IF(G86="II",$K86-SUM(H$8:H85),IF(G86="III",$K86-SUM(H$8:H85),IF(G86="IV",$K86-SUM(H$8:H85),IF(G86="V",1-SUM(H$8:H85)," ")))))</f>
        <v xml:space="preserve"> </v>
      </c>
      <c r="I86" s="68" t="str">
        <f t="shared" si="27"/>
        <v/>
      </c>
      <c r="J86" s="43" t="str">
        <f>IF(I86="A",$K86,IF(I86="B",$K86-SUM(J$8:J85),IF(I86="C",$K86-SUM(J$8:J85),IF(I86="D",$K86-SUM(J$8:J85),IF(I86="E",1-SUM(J$8:J85)," ")))))</f>
        <v xml:space="preserve"> </v>
      </c>
      <c r="K86" s="1">
        <f>IF(C$4=0,0,(SUM(D$8:D86)/C$4))</f>
        <v>0</v>
      </c>
      <c r="L86" s="9" t="str">
        <f t="shared" si="28"/>
        <v xml:space="preserve"> </v>
      </c>
      <c r="M86" s="2" t="str">
        <f>IF(U86=2,K86,IF(W86=2,K86-SUM(M$8:M85),IF(X86=2,K86-SUM(M$8:M85),IF(X85=2,1-SUM(M$8:M85)," "))))</f>
        <v xml:space="preserve"> </v>
      </c>
      <c r="N86" s="1" t="str">
        <f t="shared" si="29"/>
        <v xml:space="preserve"> </v>
      </c>
      <c r="P86" s="3" t="str">
        <f>IF(O86="Plus",$K86,IF(O86="Basis",$K86-SUM(P$8:P85),IF(O86="Breedte",$K86-SUM(P$8:P85),IF(O85="Breedte",1-SUM(P$8:P85)," "))))</f>
        <v xml:space="preserve"> </v>
      </c>
      <c r="Q86" s="57" t="str">
        <f t="shared" si="30"/>
        <v/>
      </c>
      <c r="R86" s="180">
        <f t="shared" si="31"/>
        <v>167</v>
      </c>
      <c r="S86" s="12">
        <f t="shared" si="40"/>
        <v>57</v>
      </c>
      <c r="T86" s="18">
        <f t="shared" si="32"/>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3"/>
        <v>1</v>
      </c>
      <c r="Z86" s="12">
        <f t="shared" si="34"/>
        <v>1</v>
      </c>
      <c r="AA86" s="12">
        <f t="shared" si="35"/>
        <v>1</v>
      </c>
      <c r="AB86" s="12">
        <f t="shared" si="36"/>
        <v>1</v>
      </c>
      <c r="AD86" s="12">
        <f t="shared" si="41"/>
        <v>57</v>
      </c>
      <c r="AE86" s="18">
        <f t="shared" si="37"/>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8"/>
        <v>1</v>
      </c>
      <c r="AK86" s="12">
        <f t="shared" si="42"/>
        <v>1</v>
      </c>
      <c r="AL86" s="12">
        <f t="shared" si="43"/>
        <v>1</v>
      </c>
      <c r="AM86" s="12">
        <f t="shared" si="44"/>
        <v>1</v>
      </c>
    </row>
    <row r="87" spans="1:39" ht="12" customHeight="1" x14ac:dyDescent="0.25">
      <c r="A87" s="5">
        <f t="shared" si="24"/>
        <v>0</v>
      </c>
      <c r="B87" s="5">
        <f t="shared" si="25"/>
        <v>0</v>
      </c>
      <c r="C87" s="14">
        <f t="shared" si="39"/>
        <v>56</v>
      </c>
      <c r="F87" s="242">
        <f>VLOOKUP(C87,Blad1!$A:$H,8,0)</f>
        <v>166</v>
      </c>
      <c r="G87" s="67" t="str">
        <f t="shared" si="26"/>
        <v/>
      </c>
      <c r="H87" s="4" t="str">
        <f>IF(G87="I",$K87,IF(G87="II",$K87-SUM(H$8:H86),IF(G87="III",$K87-SUM(H$8:H86),IF(G87="IV",$K87-SUM(H$8:H86),IF(G87="V",1-SUM(H$8:H86)," ")))))</f>
        <v xml:space="preserve"> </v>
      </c>
      <c r="I87" s="68" t="str">
        <f t="shared" si="27"/>
        <v/>
      </c>
      <c r="J87" s="43" t="str">
        <f>IF(I87="A",$K87,IF(I87="B",$K87-SUM(J$8:J86),IF(I87="C",$K87-SUM(J$8:J86),IF(I87="D",$K87-SUM(J$8:J86),IF(I87="E",1-SUM(J$8:J86)," ")))))</f>
        <v xml:space="preserve"> </v>
      </c>
      <c r="K87" s="1">
        <f>IF(C$4=0,0,(SUM(D$8:D87)/C$4))</f>
        <v>0</v>
      </c>
      <c r="L87" s="9" t="str">
        <f t="shared" si="28"/>
        <v xml:space="preserve"> </v>
      </c>
      <c r="M87" s="2" t="str">
        <f>IF(U87=2,K87,IF(W87=2,K87-SUM(M$8:M86),IF(X87=2,K87-SUM(M$8:M86),IF(X86=2,1-SUM(M$8:M86)," "))))</f>
        <v xml:space="preserve"> </v>
      </c>
      <c r="N87" s="1" t="str">
        <f t="shared" si="29"/>
        <v xml:space="preserve"> </v>
      </c>
      <c r="P87" s="3" t="str">
        <f>IF(O87="Plus",$K87,IF(O87="Basis",$K87-SUM(P$8:P86),IF(O87="Breedte",$K87-SUM(P$8:P86),IF(O86="Breedte",1-SUM(P$8:P86)," "))))</f>
        <v xml:space="preserve"> </v>
      </c>
      <c r="Q87" s="57" t="str">
        <f t="shared" si="30"/>
        <v/>
      </c>
      <c r="R87" s="180">
        <f t="shared" si="31"/>
        <v>166</v>
      </c>
      <c r="S87" s="12">
        <f t="shared" si="40"/>
        <v>56</v>
      </c>
      <c r="T87" s="18">
        <f t="shared" si="32"/>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3"/>
        <v>1</v>
      </c>
      <c r="Z87" s="12">
        <f t="shared" si="34"/>
        <v>1</v>
      </c>
      <c r="AA87" s="12">
        <f t="shared" si="35"/>
        <v>1</v>
      </c>
      <c r="AB87" s="12">
        <f t="shared" si="36"/>
        <v>1</v>
      </c>
      <c r="AD87" s="12">
        <f t="shared" si="41"/>
        <v>56</v>
      </c>
      <c r="AE87" s="18">
        <f t="shared" si="37"/>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8"/>
        <v>1</v>
      </c>
      <c r="AK87" s="12">
        <f t="shared" si="42"/>
        <v>1</v>
      </c>
      <c r="AL87" s="12">
        <f t="shared" si="43"/>
        <v>1</v>
      </c>
      <c r="AM87" s="12">
        <f t="shared" si="44"/>
        <v>1</v>
      </c>
    </row>
    <row r="88" spans="1:39" ht="12" customHeight="1" x14ac:dyDescent="0.25">
      <c r="A88" s="5">
        <f t="shared" si="24"/>
        <v>0</v>
      </c>
      <c r="B88" s="5">
        <f t="shared" si="25"/>
        <v>0</v>
      </c>
      <c r="C88" s="14">
        <f t="shared" si="39"/>
        <v>55</v>
      </c>
      <c r="F88" s="242">
        <f>VLOOKUP(C88,Blad1!$A:$H,8,0)</f>
        <v>165</v>
      </c>
      <c r="G88" s="67" t="str">
        <f t="shared" si="26"/>
        <v/>
      </c>
      <c r="H88" s="4" t="str">
        <f>IF(G88="I",$K88,IF(G88="II",$K88-SUM(H$8:H87),IF(G88="III",$K88-SUM(H$8:H87),IF(G88="IV",$K88-SUM(H$8:H87),IF(G88="V",1-SUM(H$8:H87)," ")))))</f>
        <v xml:space="preserve"> </v>
      </c>
      <c r="I88" s="68" t="str">
        <f t="shared" si="27"/>
        <v/>
      </c>
      <c r="J88" s="43" t="str">
        <f>IF(I88="A",$K88,IF(I88="B",$K88-SUM(J$8:J87),IF(I88="C",$K88-SUM(J$8:J87),IF(I88="D",$K88-SUM(J$8:J87),IF(I88="E",1-SUM(J$8:J87)," ")))))</f>
        <v xml:space="preserve"> </v>
      </c>
      <c r="K88" s="1">
        <f>IF(C$4=0,0,(SUM(D$8:D88)/C$4))</f>
        <v>0</v>
      </c>
      <c r="L88" s="9" t="str">
        <f t="shared" si="28"/>
        <v xml:space="preserve"> </v>
      </c>
      <c r="M88" s="2" t="str">
        <f>IF(U88=2,K88,IF(W88=2,K88-SUM(M$8:M87),IF(X88=2,K88-SUM(M$8:M87),IF(X87=2,1-SUM(M$8:M87)," "))))</f>
        <v xml:space="preserve"> </v>
      </c>
      <c r="N88" s="1" t="str">
        <f t="shared" si="29"/>
        <v xml:space="preserve"> </v>
      </c>
      <c r="P88" s="3" t="str">
        <f>IF(O88="Plus",$K88,IF(O88="Basis",$K88-SUM(P$8:P87),IF(O88="Breedte",$K88-SUM(P$8:P87),IF(O87="Breedte",1-SUM(P$8:P87)," "))))</f>
        <v xml:space="preserve"> </v>
      </c>
      <c r="Q88" s="57" t="str">
        <f t="shared" si="30"/>
        <v/>
      </c>
      <c r="R88" s="180">
        <f t="shared" si="31"/>
        <v>165</v>
      </c>
      <c r="S88" s="12">
        <f t="shared" si="40"/>
        <v>55</v>
      </c>
      <c r="T88" s="18">
        <f t="shared" si="32"/>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3"/>
        <v>1</v>
      </c>
      <c r="Z88" s="12">
        <f t="shared" si="34"/>
        <v>1</v>
      </c>
      <c r="AA88" s="12">
        <f t="shared" si="35"/>
        <v>1</v>
      </c>
      <c r="AB88" s="12">
        <f t="shared" si="36"/>
        <v>1</v>
      </c>
      <c r="AD88" s="12">
        <f t="shared" si="41"/>
        <v>55</v>
      </c>
      <c r="AE88" s="18">
        <f t="shared" si="37"/>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8"/>
        <v>1</v>
      </c>
      <c r="AK88" s="12">
        <f t="shared" si="42"/>
        <v>1</v>
      </c>
      <c r="AL88" s="12">
        <f t="shared" si="43"/>
        <v>1</v>
      </c>
      <c r="AM88" s="12">
        <f t="shared" si="44"/>
        <v>1</v>
      </c>
    </row>
    <row r="89" spans="1:39" ht="12" customHeight="1" x14ac:dyDescent="0.25">
      <c r="A89" s="5">
        <f t="shared" si="24"/>
        <v>0</v>
      </c>
      <c r="B89" s="5">
        <f t="shared" si="25"/>
        <v>0</v>
      </c>
      <c r="C89" s="14">
        <f t="shared" si="39"/>
        <v>54</v>
      </c>
      <c r="F89" s="242">
        <f>VLOOKUP(C89,Blad1!$A:$H,8,0)</f>
        <v>164</v>
      </c>
      <c r="G89" s="67" t="str">
        <f t="shared" si="26"/>
        <v/>
      </c>
      <c r="H89" s="4" t="str">
        <f>IF(G89="I",$K89,IF(G89="II",$K89-SUM(H$8:H88),IF(G89="III",$K89-SUM(H$8:H88),IF(G89="IV",$K89-SUM(H$8:H88),IF(G89="V",1-SUM(H$8:H88)," ")))))</f>
        <v xml:space="preserve"> </v>
      </c>
      <c r="I89" s="68" t="str">
        <f t="shared" si="27"/>
        <v/>
      </c>
      <c r="J89" s="43" t="str">
        <f>IF(I89="A",$K89,IF(I89="B",$K89-SUM(J$8:J88),IF(I89="C",$K89-SUM(J$8:J88),IF(I89="D",$K89-SUM(J$8:J88),IF(I89="E",1-SUM(J$8:J88)," ")))))</f>
        <v xml:space="preserve"> </v>
      </c>
      <c r="K89" s="1">
        <f>IF(C$4=0,0,(SUM(D$8:D89)/C$4))</f>
        <v>0</v>
      </c>
      <c r="L89" s="9" t="str">
        <f t="shared" si="28"/>
        <v xml:space="preserve"> </v>
      </c>
      <c r="M89" s="2" t="str">
        <f>IF(U89=2,K89,IF(W89=2,K89-SUM(M$8:M88),IF(X89=2,K89-SUM(M$8:M88),IF(X88=2,1-SUM(M$8:M88)," "))))</f>
        <v xml:space="preserve"> </v>
      </c>
      <c r="N89" s="1" t="str">
        <f t="shared" si="29"/>
        <v xml:space="preserve"> </v>
      </c>
      <c r="P89" s="3" t="str">
        <f>IF(O89="Plus",$K89,IF(O89="Basis",$K89-SUM(P$8:P88),IF(O89="Breedte",$K89-SUM(P$8:P88),IF(O88="Breedte",1-SUM(P$8:P88)," "))))</f>
        <v xml:space="preserve"> </v>
      </c>
      <c r="Q89" s="57" t="str">
        <f t="shared" si="30"/>
        <v/>
      </c>
      <c r="R89" s="180">
        <f t="shared" si="31"/>
        <v>164</v>
      </c>
      <c r="S89" s="12">
        <f t="shared" si="40"/>
        <v>54</v>
      </c>
      <c r="T89" s="18">
        <f t="shared" si="32"/>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3"/>
        <v>1</v>
      </c>
      <c r="Z89" s="12">
        <f t="shared" si="34"/>
        <v>1</v>
      </c>
      <c r="AA89" s="12">
        <f t="shared" si="35"/>
        <v>1</v>
      </c>
      <c r="AB89" s="12">
        <f t="shared" si="36"/>
        <v>1</v>
      </c>
      <c r="AD89" s="12">
        <f t="shared" si="41"/>
        <v>54</v>
      </c>
      <c r="AE89" s="18">
        <f t="shared" si="37"/>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8"/>
        <v>1</v>
      </c>
      <c r="AK89" s="12">
        <f t="shared" si="42"/>
        <v>1</v>
      </c>
      <c r="AL89" s="12">
        <f t="shared" si="43"/>
        <v>1</v>
      </c>
      <c r="AM89" s="12">
        <f t="shared" si="44"/>
        <v>1</v>
      </c>
    </row>
    <row r="90" spans="1:39" ht="12" customHeight="1" x14ac:dyDescent="0.25">
      <c r="A90" s="5">
        <f t="shared" si="24"/>
        <v>0</v>
      </c>
      <c r="B90" s="5">
        <f t="shared" si="25"/>
        <v>0</v>
      </c>
      <c r="C90" s="14">
        <f t="shared" si="39"/>
        <v>53</v>
      </c>
      <c r="F90" s="242">
        <f>VLOOKUP(C90,Blad1!$A:$H,8,0)</f>
        <v>163</v>
      </c>
      <c r="G90" s="67" t="str">
        <f t="shared" si="26"/>
        <v/>
      </c>
      <c r="H90" s="4" t="str">
        <f>IF(G90="I",$K90,IF(G90="II",$K90-SUM(H$8:H89),IF(G90="III",$K90-SUM(H$8:H89),IF(G90="IV",$K90-SUM(H$8:H89),IF(G90="V",1-SUM(H$8:H89)," ")))))</f>
        <v xml:space="preserve"> </v>
      </c>
      <c r="I90" s="68" t="str">
        <f t="shared" si="27"/>
        <v/>
      </c>
      <c r="J90" s="43" t="str">
        <f>IF(I90="A",$K90,IF(I90="B",$K90-SUM(J$8:J89),IF(I90="C",$K90-SUM(J$8:J89),IF(I90="D",$K90-SUM(J$8:J89),IF(I90="E",1-SUM(J$8:J89)," ")))))</f>
        <v xml:space="preserve"> </v>
      </c>
      <c r="K90" s="1">
        <f>IF(C$4=0,0,(SUM(D$8:D90)/C$4))</f>
        <v>0</v>
      </c>
      <c r="L90" s="9" t="str">
        <f t="shared" si="28"/>
        <v xml:space="preserve"> </v>
      </c>
      <c r="M90" s="2" t="str">
        <f>IF(U90=2,K90,IF(W90=2,K90-SUM(M$8:M89),IF(X90=2,K90-SUM(M$8:M89),IF(X89=2,1-SUM(M$8:M89)," "))))</f>
        <v xml:space="preserve"> </v>
      </c>
      <c r="N90" s="1" t="str">
        <f t="shared" si="29"/>
        <v xml:space="preserve"> </v>
      </c>
      <c r="P90" s="3" t="str">
        <f>IF(O90="Plus",$K90,IF(O90="Basis",$K90-SUM(P$8:P89),IF(O90="Breedte",$K90-SUM(P$8:P89),IF(O89="Breedte",1-SUM(P$8:P89)," "))))</f>
        <v xml:space="preserve"> </v>
      </c>
      <c r="Q90" s="57" t="str">
        <f t="shared" si="30"/>
        <v/>
      </c>
      <c r="R90" s="180">
        <f t="shared" si="31"/>
        <v>163</v>
      </c>
      <c r="S90" s="12">
        <f t="shared" si="40"/>
        <v>53</v>
      </c>
      <c r="T90" s="18">
        <f t="shared" si="32"/>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3"/>
        <v>1</v>
      </c>
      <c r="Z90" s="12">
        <f t="shared" si="34"/>
        <v>1</v>
      </c>
      <c r="AA90" s="12">
        <f t="shared" si="35"/>
        <v>1</v>
      </c>
      <c r="AB90" s="12">
        <f t="shared" si="36"/>
        <v>1</v>
      </c>
      <c r="AD90" s="12">
        <f t="shared" si="41"/>
        <v>53</v>
      </c>
      <c r="AE90" s="18">
        <f t="shared" si="37"/>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8"/>
        <v>1</v>
      </c>
      <c r="AK90" s="12">
        <f t="shared" si="42"/>
        <v>1</v>
      </c>
      <c r="AL90" s="12">
        <f t="shared" si="43"/>
        <v>1</v>
      </c>
      <c r="AM90" s="12">
        <f t="shared" si="44"/>
        <v>1</v>
      </c>
    </row>
    <row r="91" spans="1:39" ht="12" customHeight="1" x14ac:dyDescent="0.25">
      <c r="A91" s="5">
        <f t="shared" si="24"/>
        <v>0</v>
      </c>
      <c r="B91" s="5">
        <f t="shared" si="25"/>
        <v>0</v>
      </c>
      <c r="C91" s="14">
        <f t="shared" si="39"/>
        <v>52</v>
      </c>
      <c r="F91" s="242">
        <f>VLOOKUP(C91,Blad1!$A:$H,8,0)</f>
        <v>162</v>
      </c>
      <c r="G91" s="67" t="str">
        <f t="shared" si="26"/>
        <v/>
      </c>
      <c r="H91" s="4" t="str">
        <f>IF(G91="I",$K91,IF(G91="II",$K91-SUM(H$8:H90),IF(G91="III",$K91-SUM(H$8:H90),IF(G91="IV",$K91-SUM(H$8:H90),IF(G91="V",1-SUM(H$8:H90)," ")))))</f>
        <v xml:space="preserve"> </v>
      </c>
      <c r="I91" s="68" t="str">
        <f t="shared" si="27"/>
        <v/>
      </c>
      <c r="J91" s="43" t="str">
        <f>IF(I91="A",$K91,IF(I91="B",$K91-SUM(J$8:J90),IF(I91="C",$K91-SUM(J$8:J90),IF(I91="D",$K91-SUM(J$8:J90),IF(I91="E",1-SUM(J$8:J90)," ")))))</f>
        <v xml:space="preserve"> </v>
      </c>
      <c r="K91" s="1">
        <f>IF(C$4=0,0,(SUM(D$8:D91)/C$4))</f>
        <v>0</v>
      </c>
      <c r="L91" s="9" t="str">
        <f t="shared" si="28"/>
        <v xml:space="preserve"> </v>
      </c>
      <c r="M91" s="2" t="str">
        <f>IF(U91=2,K91,IF(W91=2,K91-SUM(M$8:M90),IF(X91=2,K91-SUM(M$8:M90),IF(X90=2,1-SUM(M$8:M90)," "))))</f>
        <v xml:space="preserve"> </v>
      </c>
      <c r="N91" s="1" t="str">
        <f t="shared" si="29"/>
        <v xml:space="preserve"> </v>
      </c>
      <c r="P91" s="3" t="str">
        <f>IF(O91="Plus",$K91,IF(O91="Basis",$K91-SUM(P$8:P90),IF(O91="Breedte",$K91-SUM(P$8:P90),IF(O90="Breedte",1-SUM(P$8:P90)," "))))</f>
        <v xml:space="preserve"> </v>
      </c>
      <c r="Q91" s="57" t="str">
        <f t="shared" si="30"/>
        <v/>
      </c>
      <c r="R91" s="180">
        <f t="shared" si="31"/>
        <v>162</v>
      </c>
      <c r="S91" s="12">
        <f t="shared" si="40"/>
        <v>52</v>
      </c>
      <c r="T91" s="18">
        <f t="shared" si="32"/>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3"/>
        <v>1</v>
      </c>
      <c r="Z91" s="12">
        <f t="shared" si="34"/>
        <v>1</v>
      </c>
      <c r="AA91" s="12">
        <f t="shared" si="35"/>
        <v>1</v>
      </c>
      <c r="AB91" s="12">
        <f t="shared" si="36"/>
        <v>1</v>
      </c>
      <c r="AD91" s="12">
        <f t="shared" si="41"/>
        <v>52</v>
      </c>
      <c r="AE91" s="18">
        <f t="shared" si="37"/>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8"/>
        <v>1</v>
      </c>
      <c r="AK91" s="12">
        <f t="shared" si="42"/>
        <v>1</v>
      </c>
      <c r="AL91" s="12">
        <f t="shared" si="43"/>
        <v>1</v>
      </c>
      <c r="AM91" s="12">
        <f t="shared" si="44"/>
        <v>1</v>
      </c>
    </row>
    <row r="92" spans="1:39" ht="12" customHeight="1" x14ac:dyDescent="0.25">
      <c r="A92" s="5">
        <f t="shared" si="24"/>
        <v>0</v>
      </c>
      <c r="B92" s="5">
        <f t="shared" si="25"/>
        <v>0</v>
      </c>
      <c r="C92" s="14">
        <f t="shared" si="39"/>
        <v>51</v>
      </c>
      <c r="F92" s="242">
        <f>VLOOKUP(C92,Blad1!$A:$H,8,0)</f>
        <v>161</v>
      </c>
      <c r="G92" s="67" t="str">
        <f t="shared" si="26"/>
        <v/>
      </c>
      <c r="H92" s="4" t="str">
        <f>IF(G92="I",$K92,IF(G92="II",$K92-SUM(H$8:H91),IF(G92="III",$K92-SUM(H$8:H91),IF(G92="IV",$K92-SUM(H$8:H91),IF(G92="V",1-SUM(H$8:H91)," ")))))</f>
        <v xml:space="preserve"> </v>
      </c>
      <c r="I92" s="68" t="str">
        <f t="shared" si="27"/>
        <v/>
      </c>
      <c r="J92" s="43" t="str">
        <f>IF(I92="A",$K92,IF(I92="B",$K92-SUM(J$8:J91),IF(I92="C",$K92-SUM(J$8:J91),IF(I92="D",$K92-SUM(J$8:J91),IF(I92="E",1-SUM(J$8:J91)," ")))))</f>
        <v xml:space="preserve"> </v>
      </c>
      <c r="K92" s="1">
        <f>IF(C$4=0,0,(SUM(D$8:D92)/C$4))</f>
        <v>0</v>
      </c>
      <c r="L92" s="9" t="str">
        <f t="shared" si="28"/>
        <v xml:space="preserve"> </v>
      </c>
      <c r="M92" s="2" t="str">
        <f>IF(U92=2,K92,IF(W92=2,K92-SUM(M$8:M91),IF(X92=2,K92-SUM(M$8:M91),IF(X91=2,1-SUM(M$8:M91)," "))))</f>
        <v xml:space="preserve"> </v>
      </c>
      <c r="N92" s="1" t="str">
        <f t="shared" si="29"/>
        <v xml:space="preserve"> </v>
      </c>
      <c r="P92" s="3" t="str">
        <f>IF(O92="Plus",$K92,IF(O92="Basis",$K92-SUM(P$8:P91),IF(O92="Breedte",$K92-SUM(P$8:P91),IF(O91="Breedte",1-SUM(P$8:P91)," "))))</f>
        <v xml:space="preserve"> </v>
      </c>
      <c r="Q92" s="57" t="str">
        <f t="shared" si="30"/>
        <v/>
      </c>
      <c r="R92" s="180">
        <f t="shared" si="31"/>
        <v>161</v>
      </c>
      <c r="S92" s="12">
        <f t="shared" si="40"/>
        <v>51</v>
      </c>
      <c r="T92" s="18">
        <f t="shared" si="32"/>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3"/>
        <v>1</v>
      </c>
      <c r="Z92" s="12">
        <f t="shared" si="34"/>
        <v>1</v>
      </c>
      <c r="AA92" s="12">
        <f t="shared" si="35"/>
        <v>1</v>
      </c>
      <c r="AB92" s="12">
        <f t="shared" si="36"/>
        <v>1</v>
      </c>
      <c r="AD92" s="12">
        <f t="shared" si="41"/>
        <v>51</v>
      </c>
      <c r="AE92" s="18">
        <f t="shared" si="37"/>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8"/>
        <v>1</v>
      </c>
      <c r="AK92" s="12">
        <f t="shared" si="42"/>
        <v>1</v>
      </c>
      <c r="AL92" s="12">
        <f t="shared" si="43"/>
        <v>1</v>
      </c>
      <c r="AM92" s="12">
        <f t="shared" si="44"/>
        <v>1</v>
      </c>
    </row>
    <row r="93" spans="1:39" ht="12" customHeight="1" x14ac:dyDescent="0.25">
      <c r="A93" s="5">
        <f t="shared" si="24"/>
        <v>0</v>
      </c>
      <c r="B93" s="5">
        <f t="shared" si="25"/>
        <v>0</v>
      </c>
      <c r="C93" s="14">
        <f t="shared" si="39"/>
        <v>50</v>
      </c>
      <c r="F93" s="242">
        <f>VLOOKUP(C93,Blad1!$A:$H,8,0)</f>
        <v>160</v>
      </c>
      <c r="G93" s="67" t="str">
        <f t="shared" si="26"/>
        <v/>
      </c>
      <c r="H93" s="4" t="str">
        <f>IF(G93="I",$K93,IF(G93="II",$K93-SUM(H$8:H92),IF(G93="III",$K93-SUM(H$8:H92),IF(G93="IV",$K93-SUM(H$8:H92),IF(G93="V",1-SUM(H$8:H92)," ")))))</f>
        <v xml:space="preserve"> </v>
      </c>
      <c r="I93" s="68" t="str">
        <f t="shared" si="27"/>
        <v/>
      </c>
      <c r="J93" s="43" t="str">
        <f>IF(I93="A",$K93,IF(I93="B",$K93-SUM(J$8:J92),IF(I93="C",$K93-SUM(J$8:J92),IF(I93="D",$K93-SUM(J$8:J92),IF(I93="E",1-SUM(J$8:J92)," ")))))</f>
        <v xml:space="preserve"> </v>
      </c>
      <c r="K93" s="1">
        <f>IF(C$4=0,0,(SUM(D$8:D93)/C$4))</f>
        <v>0</v>
      </c>
      <c r="L93" s="9" t="str">
        <f t="shared" si="28"/>
        <v xml:space="preserve"> </v>
      </c>
      <c r="M93" s="2" t="str">
        <f>IF(U93=2,K93,IF(W93=2,K93-SUM(M$8:M92),IF(X93=2,K93-SUM(M$8:M92),IF(X92=2,1-SUM(M$8:M92)," "))))</f>
        <v xml:space="preserve"> </v>
      </c>
      <c r="N93" s="1" t="str">
        <f t="shared" si="29"/>
        <v xml:space="preserve"> </v>
      </c>
      <c r="P93" s="3" t="str">
        <f>IF(O93="Plus",$K93,IF(O93="Basis",$K93-SUM(P$8:P92),IF(O93="Breedte",$K93-SUM(P$8:P92),IF(O92="Breedte",1-SUM(P$8:P92)," "))))</f>
        <v xml:space="preserve"> </v>
      </c>
      <c r="Q93" s="57" t="str">
        <f t="shared" si="30"/>
        <v/>
      </c>
      <c r="R93" s="180">
        <f t="shared" si="31"/>
        <v>160</v>
      </c>
      <c r="S93" s="12">
        <f t="shared" si="40"/>
        <v>50</v>
      </c>
      <c r="T93" s="18">
        <f t="shared" si="32"/>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3"/>
        <v>1</v>
      </c>
      <c r="Z93" s="12">
        <f t="shared" si="34"/>
        <v>1</v>
      </c>
      <c r="AA93" s="12">
        <f t="shared" si="35"/>
        <v>1</v>
      </c>
      <c r="AB93" s="12">
        <f t="shared" si="36"/>
        <v>1</v>
      </c>
      <c r="AD93" s="12">
        <f t="shared" si="41"/>
        <v>50</v>
      </c>
      <c r="AE93" s="18">
        <f t="shared" si="37"/>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8"/>
        <v>1</v>
      </c>
      <c r="AK93" s="12">
        <f t="shared" si="42"/>
        <v>1</v>
      </c>
      <c r="AL93" s="12">
        <f t="shared" si="43"/>
        <v>1</v>
      </c>
      <c r="AM93" s="12">
        <f t="shared" si="44"/>
        <v>1</v>
      </c>
    </row>
    <row r="94" spans="1:39" ht="12" customHeight="1" x14ac:dyDescent="0.25">
      <c r="A94" s="5">
        <f t="shared" si="24"/>
        <v>0</v>
      </c>
      <c r="B94" s="5">
        <f t="shared" si="25"/>
        <v>0</v>
      </c>
      <c r="C94" s="14">
        <f t="shared" si="39"/>
        <v>49</v>
      </c>
      <c r="F94" s="242">
        <f>VLOOKUP(C94,Blad1!$A:$H,8,0)</f>
        <v>159</v>
      </c>
      <c r="G94" s="67" t="str">
        <f t="shared" si="26"/>
        <v/>
      </c>
      <c r="H94" s="4" t="str">
        <f>IF(G94="I",$K94,IF(G94="II",$K94-SUM(H$8:H93),IF(G94="III",$K94-SUM(H$8:H93),IF(G94="IV",$K94-SUM(H$8:H93),IF(G94="V",1-SUM(H$8:H93)," ")))))</f>
        <v xml:space="preserve"> </v>
      </c>
      <c r="I94" s="68" t="str">
        <f t="shared" si="27"/>
        <v/>
      </c>
      <c r="J94" s="43" t="str">
        <f>IF(I94="A",$K94,IF(I94="B",$K94-SUM(J$8:J93),IF(I94="C",$K94-SUM(J$8:J93),IF(I94="D",$K94-SUM(J$8:J93),IF(I94="E",1-SUM(J$8:J93)," ")))))</f>
        <v xml:space="preserve"> </v>
      </c>
      <c r="K94" s="1">
        <f>IF(C$4=0,0,(SUM(D$8:D94)/C$4))</f>
        <v>0</v>
      </c>
      <c r="L94" s="9" t="str">
        <f t="shared" si="28"/>
        <v xml:space="preserve"> </v>
      </c>
      <c r="M94" s="2" t="str">
        <f>IF(U94=2,K94,IF(W94=2,K94-SUM(M$8:M93),IF(X94=2,K94-SUM(M$8:M93),IF(X93=2,1-SUM(M$8:M93)," "))))</f>
        <v xml:space="preserve"> </v>
      </c>
      <c r="N94" s="1" t="str">
        <f t="shared" si="29"/>
        <v xml:space="preserve"> </v>
      </c>
      <c r="P94" s="3" t="str">
        <f>IF(O94="Plus",$K94,IF(O94="Basis",$K94-SUM(P$8:P93),IF(O94="Breedte",$K94-SUM(P$8:P93),IF(O93="Breedte",1-SUM(P$8:P93)," "))))</f>
        <v xml:space="preserve"> </v>
      </c>
      <c r="Q94" s="57" t="str">
        <f t="shared" si="30"/>
        <v/>
      </c>
      <c r="R94" s="180">
        <f t="shared" si="31"/>
        <v>159</v>
      </c>
      <c r="S94" s="12">
        <f t="shared" si="40"/>
        <v>49</v>
      </c>
      <c r="T94" s="18">
        <f t="shared" si="32"/>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3"/>
        <v>1</v>
      </c>
      <c r="Z94" s="12">
        <f t="shared" si="34"/>
        <v>1</v>
      </c>
      <c r="AA94" s="12">
        <f t="shared" si="35"/>
        <v>1</v>
      </c>
      <c r="AB94" s="12">
        <f t="shared" si="36"/>
        <v>1</v>
      </c>
      <c r="AD94" s="12">
        <f t="shared" si="41"/>
        <v>49</v>
      </c>
      <c r="AE94" s="18">
        <f t="shared" si="37"/>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8"/>
        <v>1</v>
      </c>
      <c r="AK94" s="12">
        <f t="shared" si="42"/>
        <v>1</v>
      </c>
      <c r="AL94" s="12">
        <f t="shared" si="43"/>
        <v>1</v>
      </c>
      <c r="AM94" s="12">
        <f t="shared" si="44"/>
        <v>1</v>
      </c>
    </row>
    <row r="95" spans="1:39" ht="12" customHeight="1" x14ac:dyDescent="0.25">
      <c r="A95" s="5">
        <f t="shared" si="24"/>
        <v>0</v>
      </c>
      <c r="B95" s="5">
        <f t="shared" si="25"/>
        <v>0</v>
      </c>
      <c r="C95" s="14">
        <f t="shared" si="39"/>
        <v>48</v>
      </c>
      <c r="F95" s="242">
        <f>VLOOKUP(C95,Blad1!$A:$H,8,0)</f>
        <v>158</v>
      </c>
      <c r="G95" s="67" t="str">
        <f t="shared" si="26"/>
        <v/>
      </c>
      <c r="H95" s="4" t="str">
        <f>IF(G95="I",$K95,IF(G95="II",$K95-SUM(H$8:H94),IF(G95="III",$K95-SUM(H$8:H94),IF(G95="IV",$K95-SUM(H$8:H94),IF(G95="V",1-SUM(H$8:H94)," ")))))</f>
        <v xml:space="preserve"> </v>
      </c>
      <c r="I95" s="68" t="str">
        <f t="shared" si="27"/>
        <v/>
      </c>
      <c r="J95" s="43" t="str">
        <f>IF(I95="A",$K95,IF(I95="B",$K95-SUM(J$8:J94),IF(I95="C",$K95-SUM(J$8:J94),IF(I95="D",$K95-SUM(J$8:J94),IF(I95="E",1-SUM(J$8:J94)," ")))))</f>
        <v xml:space="preserve"> </v>
      </c>
      <c r="K95" s="1">
        <f>IF(C$4=0,0,(SUM(D$8:D95)/C$4))</f>
        <v>0</v>
      </c>
      <c r="L95" s="9" t="str">
        <f t="shared" si="28"/>
        <v xml:space="preserve"> </v>
      </c>
      <c r="M95" s="2" t="str">
        <f>IF(U95=2,K95,IF(W95=2,K95-SUM(M$8:M94),IF(X95=2,K95-SUM(M$8:M94),IF(X94=2,1-SUM(M$8:M94)," "))))</f>
        <v xml:space="preserve"> </v>
      </c>
      <c r="N95" s="1" t="str">
        <f t="shared" si="29"/>
        <v xml:space="preserve"> </v>
      </c>
      <c r="P95" s="3" t="str">
        <f>IF(O95="Plus",$K95,IF(O95="Basis",$K95-SUM(P$8:P94),IF(O95="Breedte",$K95-SUM(P$8:P94),IF(O94="Breedte",1-SUM(P$8:P94)," "))))</f>
        <v xml:space="preserve"> </v>
      </c>
      <c r="Q95" s="57" t="str">
        <f t="shared" si="30"/>
        <v/>
      </c>
      <c r="R95" s="180">
        <f t="shared" si="31"/>
        <v>158</v>
      </c>
      <c r="S95" s="12">
        <f t="shared" si="40"/>
        <v>48</v>
      </c>
      <c r="T95" s="18">
        <f t="shared" si="32"/>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3"/>
        <v>1</v>
      </c>
      <c r="Z95" s="12">
        <f t="shared" si="34"/>
        <v>1</v>
      </c>
      <c r="AA95" s="12">
        <f t="shared" si="35"/>
        <v>1</v>
      </c>
      <c r="AB95" s="12">
        <f t="shared" si="36"/>
        <v>1</v>
      </c>
      <c r="AD95" s="12">
        <f t="shared" si="41"/>
        <v>48</v>
      </c>
      <c r="AE95" s="18">
        <f t="shared" si="37"/>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8"/>
        <v>1</v>
      </c>
      <c r="AK95" s="12">
        <f t="shared" si="42"/>
        <v>1</v>
      </c>
      <c r="AL95" s="12">
        <f t="shared" si="43"/>
        <v>1</v>
      </c>
      <c r="AM95" s="12">
        <f t="shared" si="44"/>
        <v>1</v>
      </c>
    </row>
    <row r="96" spans="1:39" ht="12" customHeight="1" x14ac:dyDescent="0.25">
      <c r="A96" s="5">
        <f t="shared" si="24"/>
        <v>0</v>
      </c>
      <c r="B96" s="5">
        <f t="shared" si="25"/>
        <v>0</v>
      </c>
      <c r="C96" s="14">
        <f t="shared" si="39"/>
        <v>47</v>
      </c>
      <c r="F96" s="242">
        <f>VLOOKUP(C96,Blad1!$A:$H,8,0)</f>
        <v>157</v>
      </c>
      <c r="G96" s="67" t="str">
        <f t="shared" si="26"/>
        <v/>
      </c>
      <c r="H96" s="4" t="str">
        <f>IF(G96="I",$K96,IF(G96="II",$K96-SUM(H$8:H95),IF(G96="III",$K96-SUM(H$8:H95),IF(G96="IV",$K96-SUM(H$8:H95),IF(G96="V",1-SUM(H$8:H95)," ")))))</f>
        <v xml:space="preserve"> </v>
      </c>
      <c r="I96" s="68" t="str">
        <f t="shared" si="27"/>
        <v/>
      </c>
      <c r="J96" s="43" t="str">
        <f>IF(I96="A",$K96,IF(I96="B",$K96-SUM(J$8:J95),IF(I96="C",$K96-SUM(J$8:J95),IF(I96="D",$K96-SUM(J$8:J95),IF(I96="E",1-SUM(J$8:J95)," ")))))</f>
        <v xml:space="preserve"> </v>
      </c>
      <c r="K96" s="1">
        <f>IF(C$4=0,0,(SUM(D$8:D96)/C$4))</f>
        <v>0</v>
      </c>
      <c r="L96" s="9" t="str">
        <f t="shared" si="28"/>
        <v xml:space="preserve"> </v>
      </c>
      <c r="M96" s="2" t="str">
        <f>IF(U96=2,K96,IF(W96=2,K96-SUM(M$8:M95),IF(X96=2,K96-SUM(M$8:M95),IF(X95=2,1-SUM(M$8:M95)," "))))</f>
        <v xml:space="preserve"> </v>
      </c>
      <c r="N96" s="1" t="str">
        <f t="shared" si="29"/>
        <v xml:space="preserve"> </v>
      </c>
      <c r="P96" s="3" t="str">
        <f>IF(O96="Plus",$K96,IF(O96="Basis",$K96-SUM(P$8:P95),IF(O96="Breedte",$K96-SUM(P$8:P95),IF(O95="Breedte",1-SUM(P$8:P95)," "))))</f>
        <v xml:space="preserve"> </v>
      </c>
      <c r="Q96" s="57" t="str">
        <f t="shared" si="30"/>
        <v/>
      </c>
      <c r="R96" s="180">
        <f t="shared" si="31"/>
        <v>157</v>
      </c>
      <c r="S96" s="12">
        <f t="shared" si="40"/>
        <v>47</v>
      </c>
      <c r="T96" s="18">
        <f t="shared" si="32"/>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3"/>
        <v>1</v>
      </c>
      <c r="Z96" s="12">
        <f t="shared" si="34"/>
        <v>1</v>
      </c>
      <c r="AA96" s="12">
        <f t="shared" si="35"/>
        <v>1</v>
      </c>
      <c r="AB96" s="12">
        <f t="shared" si="36"/>
        <v>1</v>
      </c>
      <c r="AD96" s="12">
        <f t="shared" si="41"/>
        <v>47</v>
      </c>
      <c r="AE96" s="18">
        <f t="shared" si="37"/>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8"/>
        <v>1</v>
      </c>
      <c r="AK96" s="12">
        <f t="shared" si="42"/>
        <v>1</v>
      </c>
      <c r="AL96" s="12">
        <f t="shared" si="43"/>
        <v>1</v>
      </c>
      <c r="AM96" s="12">
        <f t="shared" si="44"/>
        <v>1</v>
      </c>
    </row>
    <row r="97" spans="1:39" ht="12" customHeight="1" x14ac:dyDescent="0.25">
      <c r="A97" s="5">
        <f t="shared" si="24"/>
        <v>0</v>
      </c>
      <c r="B97" s="5">
        <f t="shared" si="25"/>
        <v>0</v>
      </c>
      <c r="C97" s="14">
        <f t="shared" si="39"/>
        <v>46</v>
      </c>
      <c r="F97" s="242">
        <f>VLOOKUP(C97,Blad1!$A:$H,8,0)</f>
        <v>156</v>
      </c>
      <c r="G97" s="67" t="str">
        <f t="shared" si="26"/>
        <v/>
      </c>
      <c r="H97" s="4" t="str">
        <f>IF(G97="I",$K97,IF(G97="II",$K97-SUM(H$8:H96),IF(G97="III",$K97-SUM(H$8:H96),IF(G97="IV",$K97-SUM(H$8:H96),IF(G97="V",1-SUM(H$8:H96)," ")))))</f>
        <v xml:space="preserve"> </v>
      </c>
      <c r="I97" s="68" t="str">
        <f t="shared" si="27"/>
        <v/>
      </c>
      <c r="J97" s="43" t="str">
        <f>IF(I97="A",$K97,IF(I97="B",$K97-SUM(J$8:J96),IF(I97="C",$K97-SUM(J$8:J96),IF(I97="D",$K97-SUM(J$8:J96),IF(I97="E",1-SUM(J$8:J96)," ")))))</f>
        <v xml:space="preserve"> </v>
      </c>
      <c r="K97" s="1">
        <f>IF(C$4=0,0,(SUM(D$8:D97)/C$4))</f>
        <v>0</v>
      </c>
      <c r="L97" s="9" t="str">
        <f t="shared" si="28"/>
        <v xml:space="preserve"> </v>
      </c>
      <c r="M97" s="2" t="str">
        <f>IF(U97=2,K97,IF(W97=2,K97-SUM(M$8:M96),IF(X97=2,K97-SUM(M$8:M96),IF(X96=2,1-SUM(M$8:M96)," "))))</f>
        <v xml:space="preserve"> </v>
      </c>
      <c r="N97" s="1" t="str">
        <f t="shared" si="29"/>
        <v xml:space="preserve"> </v>
      </c>
      <c r="P97" s="3" t="str">
        <f>IF(O97="Plus",$K97,IF(O97="Basis",$K97-SUM(P$8:P96),IF(O97="Breedte",$K97-SUM(P$8:P96),IF(O96="Breedte",1-SUM(P$8:P96)," "))))</f>
        <v xml:space="preserve"> </v>
      </c>
      <c r="Q97" s="57" t="str">
        <f t="shared" si="30"/>
        <v/>
      </c>
      <c r="R97" s="180">
        <f t="shared" si="31"/>
        <v>156</v>
      </c>
      <c r="S97" s="12">
        <f t="shared" si="40"/>
        <v>46</v>
      </c>
      <c r="T97" s="18">
        <f t="shared" si="32"/>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3"/>
        <v>1</v>
      </c>
      <c r="Z97" s="12">
        <f t="shared" si="34"/>
        <v>1</v>
      </c>
      <c r="AA97" s="12">
        <f t="shared" si="35"/>
        <v>1</v>
      </c>
      <c r="AB97" s="12">
        <f t="shared" si="36"/>
        <v>1</v>
      </c>
      <c r="AD97" s="12">
        <f t="shared" si="41"/>
        <v>46</v>
      </c>
      <c r="AE97" s="18">
        <f t="shared" si="37"/>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8"/>
        <v>1</v>
      </c>
      <c r="AK97" s="12">
        <f t="shared" si="42"/>
        <v>1</v>
      </c>
      <c r="AL97" s="12">
        <f t="shared" si="43"/>
        <v>1</v>
      </c>
      <c r="AM97" s="12">
        <f t="shared" si="44"/>
        <v>1</v>
      </c>
    </row>
    <row r="98" spans="1:39" ht="12" customHeight="1" x14ac:dyDescent="0.25">
      <c r="A98" s="5">
        <f t="shared" si="24"/>
        <v>0</v>
      </c>
      <c r="B98" s="5">
        <f t="shared" si="25"/>
        <v>0</v>
      </c>
      <c r="C98" s="14">
        <f t="shared" si="39"/>
        <v>45</v>
      </c>
      <c r="F98" s="242">
        <f>VLOOKUP(C98,Blad1!$A:$H,8,0)</f>
        <v>155</v>
      </c>
      <c r="G98" s="67" t="str">
        <f t="shared" si="26"/>
        <v/>
      </c>
      <c r="H98" s="4" t="str">
        <f>IF(G98="I",$K98,IF(G98="II",$K98-SUM(H$8:H97),IF(G98="III",$K98-SUM(H$8:H97),IF(G98="IV",$K98-SUM(H$8:H97),IF(G98="V",1-SUM(H$8:H97)," ")))))</f>
        <v xml:space="preserve"> </v>
      </c>
      <c r="I98" s="68" t="str">
        <f t="shared" si="27"/>
        <v/>
      </c>
      <c r="J98" s="43" t="str">
        <f>IF(I98="A",$K98,IF(I98="B",$K98-SUM(J$8:J97),IF(I98="C",$K98-SUM(J$8:J97),IF(I98="D",$K98-SUM(J$8:J97),IF(I98="E",1-SUM(J$8:J97)," ")))))</f>
        <v xml:space="preserve"> </v>
      </c>
      <c r="K98" s="1">
        <f>IF(C$4=0,0,(SUM(D$8:D98)/C$4))</f>
        <v>0</v>
      </c>
      <c r="L98" s="9" t="str">
        <f t="shared" si="28"/>
        <v xml:space="preserve"> </v>
      </c>
      <c r="M98" s="2" t="str">
        <f>IF(U98=2,K98,IF(W98=2,K98-SUM(M$8:M97),IF(X98=2,K98-SUM(M$8:M97),IF(X97=2,1-SUM(M$8:M97)," "))))</f>
        <v xml:space="preserve"> </v>
      </c>
      <c r="N98" s="1" t="str">
        <f t="shared" si="29"/>
        <v xml:space="preserve"> </v>
      </c>
      <c r="P98" s="3" t="str">
        <f>IF(O98="Plus",$K98,IF(O98="Basis",$K98-SUM(P$8:P97),IF(O98="Breedte",$K98-SUM(P$8:P97),IF(O97="Breedte",1-SUM(P$8:P97)," "))))</f>
        <v xml:space="preserve"> </v>
      </c>
      <c r="Q98" s="57" t="str">
        <f t="shared" si="30"/>
        <v/>
      </c>
      <c r="R98" s="180">
        <f t="shared" si="31"/>
        <v>155</v>
      </c>
      <c r="S98" s="12">
        <f t="shared" si="40"/>
        <v>45</v>
      </c>
      <c r="T98" s="18">
        <f t="shared" si="32"/>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3"/>
        <v>1</v>
      </c>
      <c r="Z98" s="12">
        <f t="shared" si="34"/>
        <v>1</v>
      </c>
      <c r="AA98" s="12">
        <f t="shared" si="35"/>
        <v>1</v>
      </c>
      <c r="AB98" s="12">
        <f t="shared" si="36"/>
        <v>1</v>
      </c>
      <c r="AD98" s="12">
        <f t="shared" si="41"/>
        <v>45</v>
      </c>
      <c r="AE98" s="18">
        <f t="shared" si="37"/>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8"/>
        <v>1</v>
      </c>
      <c r="AK98" s="12">
        <f t="shared" si="42"/>
        <v>1</v>
      </c>
      <c r="AL98" s="12">
        <f t="shared" si="43"/>
        <v>1</v>
      </c>
      <c r="AM98" s="12">
        <f t="shared" si="44"/>
        <v>1</v>
      </c>
    </row>
    <row r="99" spans="1:39" ht="12" customHeight="1" x14ac:dyDescent="0.25">
      <c r="A99" s="5">
        <f t="shared" si="24"/>
        <v>0</v>
      </c>
      <c r="B99" s="5">
        <f t="shared" si="25"/>
        <v>0</v>
      </c>
      <c r="C99" s="14">
        <f t="shared" si="39"/>
        <v>44</v>
      </c>
      <c r="F99" s="242">
        <f>VLOOKUP(C99,Blad1!$A:$H,8,0)</f>
        <v>154</v>
      </c>
      <c r="G99" s="67" t="str">
        <f t="shared" si="26"/>
        <v/>
      </c>
      <c r="H99" s="4" t="str">
        <f>IF(G99="I",$K99,IF(G99="II",$K99-SUM(H$8:H98),IF(G99="III",$K99-SUM(H$8:H98),IF(G99="IV",$K99-SUM(H$8:H98),IF(G99="V",1-SUM(H$8:H98)," ")))))</f>
        <v xml:space="preserve"> </v>
      </c>
      <c r="I99" s="68" t="str">
        <f t="shared" si="27"/>
        <v/>
      </c>
      <c r="J99" s="43" t="str">
        <f>IF(I99="A",$K99,IF(I99="B",$K99-SUM(J$8:J98),IF(I99="C",$K99-SUM(J$8:J98),IF(I99="D",$K99-SUM(J$8:J98),IF(I99="E",1-SUM(J$8:J98)," ")))))</f>
        <v xml:space="preserve"> </v>
      </c>
      <c r="K99" s="1">
        <f>IF(C$4=0,0,(SUM(D$8:D99)/C$4))</f>
        <v>0</v>
      </c>
      <c r="L99" s="9" t="str">
        <f t="shared" si="28"/>
        <v xml:space="preserve"> </v>
      </c>
      <c r="M99" s="2" t="str">
        <f>IF(U99=2,K99,IF(W99=2,K99-SUM(M$8:M98),IF(X99=2,K99-SUM(M$8:M98),IF(X98=2,1-SUM(M$8:M98)," "))))</f>
        <v xml:space="preserve"> </v>
      </c>
      <c r="N99" s="1" t="str">
        <f t="shared" si="29"/>
        <v xml:space="preserve"> </v>
      </c>
      <c r="P99" s="3" t="str">
        <f>IF(O99="Plus",$K99,IF(O99="Basis",$K99-SUM(P$8:P98),IF(O99="Breedte",$K99-SUM(P$8:P98),IF(O98="Breedte",1-SUM(P$8:P98)," "))))</f>
        <v xml:space="preserve"> </v>
      </c>
      <c r="Q99" s="57" t="str">
        <f t="shared" si="30"/>
        <v/>
      </c>
      <c r="R99" s="180">
        <f t="shared" si="31"/>
        <v>154</v>
      </c>
      <c r="S99" s="12">
        <f t="shared" si="40"/>
        <v>44</v>
      </c>
      <c r="T99" s="18">
        <f t="shared" si="32"/>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3"/>
        <v>1</v>
      </c>
      <c r="Z99" s="12">
        <f t="shared" si="34"/>
        <v>1</v>
      </c>
      <c r="AA99" s="12">
        <f t="shared" si="35"/>
        <v>1</v>
      </c>
      <c r="AB99" s="12">
        <f t="shared" si="36"/>
        <v>1</v>
      </c>
      <c r="AD99" s="12">
        <f t="shared" si="41"/>
        <v>44</v>
      </c>
      <c r="AE99" s="18">
        <f t="shared" si="37"/>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8"/>
        <v>1</v>
      </c>
      <c r="AK99" s="12">
        <f t="shared" si="42"/>
        <v>1</v>
      </c>
      <c r="AL99" s="12">
        <f t="shared" si="43"/>
        <v>1</v>
      </c>
      <c r="AM99" s="12">
        <f t="shared" si="44"/>
        <v>1</v>
      </c>
    </row>
    <row r="100" spans="1:39" ht="12" customHeight="1" x14ac:dyDescent="0.25">
      <c r="A100" s="5">
        <f t="shared" si="24"/>
        <v>0</v>
      </c>
      <c r="B100" s="5">
        <f t="shared" si="25"/>
        <v>0</v>
      </c>
      <c r="C100" s="14">
        <f t="shared" si="39"/>
        <v>43</v>
      </c>
      <c r="F100" s="242">
        <f>VLOOKUP(C100,Blad1!$A:$H,8,0)</f>
        <v>153</v>
      </c>
      <c r="G100" s="67" t="str">
        <f t="shared" si="26"/>
        <v/>
      </c>
      <c r="H100" s="4" t="str">
        <f>IF(G100="I",$K100,IF(G100="II",$K100-SUM(H$8:H99),IF(G100="III",$K100-SUM(H$8:H99),IF(G100="IV",$K100-SUM(H$8:H99),IF(G100="V",1-SUM(H$8:H99)," ")))))</f>
        <v xml:space="preserve"> </v>
      </c>
      <c r="I100" s="68" t="str">
        <f t="shared" si="27"/>
        <v/>
      </c>
      <c r="J100" s="43" t="str">
        <f>IF(I100="A",$K100,IF(I100="B",$K100-SUM(J$8:J99),IF(I100="C",$K100-SUM(J$8:J99),IF(I100="D",$K100-SUM(J$8:J99),IF(I100="E",1-SUM(J$8:J99)," ")))))</f>
        <v xml:space="preserve"> </v>
      </c>
      <c r="K100" s="1">
        <f>IF(C$4=0,0,(SUM(D$8:D100)/C$4))</f>
        <v>0</v>
      </c>
      <c r="L100" s="9" t="str">
        <f t="shared" si="28"/>
        <v xml:space="preserve"> </v>
      </c>
      <c r="M100" s="2" t="str">
        <f>IF(U100=2,K100,IF(W100=2,K100-SUM(M$8:M99),IF(X100=2,K100-SUM(M$8:M99),IF(X99=2,1-SUM(M$8:M99)," "))))</f>
        <v xml:space="preserve"> </v>
      </c>
      <c r="N100" s="1" t="str">
        <f t="shared" si="29"/>
        <v xml:space="preserve"> </v>
      </c>
      <c r="P100" s="3" t="str">
        <f>IF(O100="Plus",$K100,IF(O100="Basis",$K100-SUM(P$8:P99),IF(O100="Breedte",$K100-SUM(P$8:P99),IF(O99="Breedte",1-SUM(P$8:P99)," "))))</f>
        <v xml:space="preserve"> </v>
      </c>
      <c r="Q100" s="57" t="str">
        <f t="shared" si="30"/>
        <v/>
      </c>
      <c r="R100" s="180">
        <f t="shared" si="31"/>
        <v>153</v>
      </c>
      <c r="S100" s="12">
        <f t="shared" si="40"/>
        <v>43</v>
      </c>
      <c r="T100" s="18">
        <f t="shared" si="32"/>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3"/>
        <v>1</v>
      </c>
      <c r="Z100" s="12">
        <f t="shared" si="34"/>
        <v>1</v>
      </c>
      <c r="AA100" s="12">
        <f t="shared" si="35"/>
        <v>1</v>
      </c>
      <c r="AB100" s="12">
        <f t="shared" si="36"/>
        <v>1</v>
      </c>
      <c r="AD100" s="12">
        <f t="shared" si="41"/>
        <v>43</v>
      </c>
      <c r="AE100" s="18">
        <f t="shared" si="37"/>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8"/>
        <v>1</v>
      </c>
      <c r="AK100" s="12">
        <f t="shared" si="42"/>
        <v>1</v>
      </c>
      <c r="AL100" s="12">
        <f t="shared" si="43"/>
        <v>1</v>
      </c>
      <c r="AM100" s="12">
        <f t="shared" si="44"/>
        <v>1</v>
      </c>
    </row>
    <row r="101" spans="1:39" ht="12" customHeight="1" x14ac:dyDescent="0.25">
      <c r="A101" s="5">
        <f t="shared" si="24"/>
        <v>0</v>
      </c>
      <c r="B101" s="5">
        <f t="shared" si="25"/>
        <v>0</v>
      </c>
      <c r="C101" s="14">
        <f t="shared" si="39"/>
        <v>42</v>
      </c>
      <c r="F101" s="242">
        <f>VLOOKUP(C101,Blad1!$A:$H,8,0)</f>
        <v>152</v>
      </c>
      <c r="G101" s="67" t="str">
        <f t="shared" si="26"/>
        <v/>
      </c>
      <c r="H101" s="4" t="str">
        <f>IF(G101="I",$K101,IF(G101="II",$K101-SUM(H$8:H100),IF(G101="III",$K101-SUM(H$8:H100),IF(G101="IV",$K101-SUM(H$8:H100),IF(G101="V",1-SUM(H$8:H100)," ")))))</f>
        <v xml:space="preserve"> </v>
      </c>
      <c r="I101" s="68" t="str">
        <f t="shared" si="27"/>
        <v/>
      </c>
      <c r="J101" s="43" t="str">
        <f>IF(I101="A",$K101,IF(I101="B",$K101-SUM(J$8:J100),IF(I101="C",$K101-SUM(J$8:J100),IF(I101="D",$K101-SUM(J$8:J100),IF(I101="E",1-SUM(J$8:J100)," ")))))</f>
        <v xml:space="preserve"> </v>
      </c>
      <c r="K101" s="1">
        <f>IF(C$4=0,0,(SUM(D$8:D101)/C$4))</f>
        <v>0</v>
      </c>
      <c r="L101" s="9" t="str">
        <f t="shared" si="28"/>
        <v xml:space="preserve"> </v>
      </c>
      <c r="M101" s="2" t="str">
        <f>IF(U101=2,K101,IF(W101=2,K101-SUM(M$8:M100),IF(X101=2,K101-SUM(M$8:M100),IF(X100=2,1-SUM(M$8:M100)," "))))</f>
        <v xml:space="preserve"> </v>
      </c>
      <c r="N101" s="1" t="str">
        <f t="shared" si="29"/>
        <v xml:space="preserve"> </v>
      </c>
      <c r="P101" s="3" t="str">
        <f>IF(O101="Plus",$K101,IF(O101="Basis",$K101-SUM(P$8:P100),IF(O101="Breedte",$K101-SUM(P$8:P100),IF(O100="Breedte",1-SUM(P$8:P100)," "))))</f>
        <v xml:space="preserve"> </v>
      </c>
      <c r="Q101" s="57" t="str">
        <f t="shared" si="30"/>
        <v/>
      </c>
      <c r="R101" s="180">
        <f t="shared" si="31"/>
        <v>152</v>
      </c>
      <c r="S101" s="12">
        <f t="shared" si="40"/>
        <v>42</v>
      </c>
      <c r="T101" s="18">
        <f t="shared" si="32"/>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3"/>
        <v>1</v>
      </c>
      <c r="Z101" s="12">
        <f t="shared" si="34"/>
        <v>1</v>
      </c>
      <c r="AA101" s="12">
        <f t="shared" si="35"/>
        <v>1</v>
      </c>
      <c r="AB101" s="12">
        <f t="shared" si="36"/>
        <v>1</v>
      </c>
      <c r="AD101" s="12">
        <f t="shared" si="41"/>
        <v>42</v>
      </c>
      <c r="AE101" s="18">
        <f t="shared" si="37"/>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8"/>
        <v>1</v>
      </c>
      <c r="AK101" s="12">
        <f t="shared" si="42"/>
        <v>1</v>
      </c>
      <c r="AL101" s="12">
        <f t="shared" si="43"/>
        <v>1</v>
      </c>
      <c r="AM101" s="12">
        <f t="shared" si="44"/>
        <v>1</v>
      </c>
    </row>
    <row r="102" spans="1:39" ht="12" customHeight="1" x14ac:dyDescent="0.25">
      <c r="A102" s="5">
        <f t="shared" si="24"/>
        <v>0</v>
      </c>
      <c r="B102" s="5">
        <f t="shared" si="25"/>
        <v>0</v>
      </c>
      <c r="C102" s="14">
        <f t="shared" si="39"/>
        <v>41</v>
      </c>
      <c r="F102" s="242">
        <f>VLOOKUP(C102,Blad1!$A:$H,8,0)</f>
        <v>151</v>
      </c>
      <c r="G102" s="67" t="str">
        <f t="shared" si="26"/>
        <v/>
      </c>
      <c r="H102" s="4" t="str">
        <f>IF(G102="I",$K102,IF(G102="II",$K102-SUM(H$8:H101),IF(G102="III",$K102-SUM(H$8:H101),IF(G102="IV",$K102-SUM(H$8:H101),IF(G102="V",1-SUM(H$8:H101)," ")))))</f>
        <v xml:space="preserve"> </v>
      </c>
      <c r="I102" s="68" t="str">
        <f t="shared" si="27"/>
        <v/>
      </c>
      <c r="J102" s="43" t="str">
        <f>IF(I102="A",$K102,IF(I102="B",$K102-SUM(J$8:J101),IF(I102="C",$K102-SUM(J$8:J101),IF(I102="D",$K102-SUM(J$8:J101),IF(I102="E",1-SUM(J$8:J101)," ")))))</f>
        <v xml:space="preserve"> </v>
      </c>
      <c r="K102" s="1">
        <f>IF(C$4=0,0,(SUM(D$8:D102)/C$4))</f>
        <v>0</v>
      </c>
      <c r="L102" s="9" t="str">
        <f t="shared" si="28"/>
        <v xml:space="preserve"> </v>
      </c>
      <c r="M102" s="2" t="str">
        <f>IF(U102=2,K102,IF(W102=2,K102-SUM(M$8:M101),IF(X102=2,K102-SUM(M$8:M101),IF(X101=2,1-SUM(M$8:M101)," "))))</f>
        <v xml:space="preserve"> </v>
      </c>
      <c r="N102" s="1" t="str">
        <f t="shared" si="29"/>
        <v xml:space="preserve"> </v>
      </c>
      <c r="P102" s="3" t="str">
        <f>IF(O102="Plus",$K102,IF(O102="Basis",$K102-SUM(P$8:P101),IF(O102="Breedte",$K102-SUM(P$8:P101),IF(O101="Breedte",1-SUM(P$8:P101)," "))))</f>
        <v xml:space="preserve"> </v>
      </c>
      <c r="Q102" s="57" t="str">
        <f t="shared" si="30"/>
        <v/>
      </c>
      <c r="R102" s="180">
        <f t="shared" si="31"/>
        <v>151</v>
      </c>
      <c r="S102" s="12">
        <f t="shared" si="40"/>
        <v>41</v>
      </c>
      <c r="T102" s="18">
        <f t="shared" si="32"/>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3"/>
        <v>1</v>
      </c>
      <c r="Z102" s="12">
        <f t="shared" si="34"/>
        <v>1</v>
      </c>
      <c r="AA102" s="12">
        <f t="shared" si="35"/>
        <v>1</v>
      </c>
      <c r="AB102" s="12">
        <f t="shared" si="36"/>
        <v>1</v>
      </c>
      <c r="AD102" s="12">
        <f t="shared" si="41"/>
        <v>41</v>
      </c>
      <c r="AE102" s="18">
        <f t="shared" si="37"/>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8"/>
        <v>1</v>
      </c>
      <c r="AK102" s="12">
        <f t="shared" si="42"/>
        <v>1</v>
      </c>
      <c r="AL102" s="12">
        <f t="shared" si="43"/>
        <v>1</v>
      </c>
      <c r="AM102" s="12">
        <f t="shared" si="44"/>
        <v>1</v>
      </c>
    </row>
    <row r="103" spans="1:39" ht="12" customHeight="1" x14ac:dyDescent="0.25">
      <c r="A103" s="5">
        <f t="shared" si="24"/>
        <v>0</v>
      </c>
      <c r="B103" s="5">
        <f t="shared" si="25"/>
        <v>0</v>
      </c>
      <c r="C103" s="14">
        <f t="shared" si="39"/>
        <v>40</v>
      </c>
      <c r="F103" s="242">
        <f>VLOOKUP(C103,Blad1!$A:$H,8,0)</f>
        <v>150</v>
      </c>
      <c r="G103" s="67" t="str">
        <f t="shared" si="26"/>
        <v/>
      </c>
      <c r="H103" s="4" t="str">
        <f>IF(G103="I",$K103,IF(G103="II",$K103-SUM(H$8:H102),IF(G103="III",$K103-SUM(H$8:H102),IF(G103="IV",$K103-SUM(H$8:H102),IF(G103="V",1-SUM(H$8:H102)," ")))))</f>
        <v xml:space="preserve"> </v>
      </c>
      <c r="I103" s="68" t="str">
        <f t="shared" si="27"/>
        <v/>
      </c>
      <c r="J103" s="43" t="str">
        <f>IF(I103="A",$K103,IF(I103="B",$K103-SUM(J$8:J102),IF(I103="C",$K103-SUM(J$8:J102),IF(I103="D",$K103-SUM(J$8:J102),IF(I103="E",1-SUM(J$8:J102)," ")))))</f>
        <v xml:space="preserve"> </v>
      </c>
      <c r="K103" s="1">
        <f>IF(C$4=0,0,(SUM(D$8:D103)/C$4))</f>
        <v>0</v>
      </c>
      <c r="L103" s="9" t="str">
        <f t="shared" si="28"/>
        <v xml:space="preserve"> </v>
      </c>
      <c r="M103" s="2" t="str">
        <f>IF(U103=2,K103,IF(W103=2,K103-SUM(M$8:M102),IF(X103=2,K103-SUM(M$8:M102),IF(X102=2,1-SUM(M$8:M102)," "))))</f>
        <v xml:space="preserve"> </v>
      </c>
      <c r="N103" s="1" t="str">
        <f t="shared" si="29"/>
        <v xml:space="preserve"> </v>
      </c>
      <c r="P103" s="3" t="str">
        <f>IF(O103="Plus",$K103,IF(O103="Basis",$K103-SUM(P$8:P102),IF(O103="Breedte",$K103-SUM(P$8:P102),IF(O102="Breedte",1-SUM(P$8:P102)," "))))</f>
        <v xml:space="preserve"> </v>
      </c>
      <c r="Q103" s="57" t="str">
        <f t="shared" si="30"/>
        <v/>
      </c>
      <c r="R103" s="180">
        <f t="shared" si="31"/>
        <v>150</v>
      </c>
      <c r="S103" s="12">
        <f t="shared" si="40"/>
        <v>40</v>
      </c>
      <c r="T103" s="18">
        <f t="shared" si="32"/>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3"/>
        <v>1</v>
      </c>
      <c r="Z103" s="12">
        <f t="shared" si="34"/>
        <v>1</v>
      </c>
      <c r="AA103" s="12">
        <f t="shared" si="35"/>
        <v>1</v>
      </c>
      <c r="AB103" s="12">
        <f t="shared" si="36"/>
        <v>1</v>
      </c>
      <c r="AD103" s="12">
        <f t="shared" si="41"/>
        <v>40</v>
      </c>
      <c r="AE103" s="18">
        <f t="shared" si="37"/>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8"/>
        <v>1</v>
      </c>
      <c r="AK103" s="12">
        <f t="shared" si="42"/>
        <v>1</v>
      </c>
      <c r="AL103" s="12">
        <f t="shared" si="43"/>
        <v>1</v>
      </c>
      <c r="AM103" s="12">
        <f t="shared" si="44"/>
        <v>1</v>
      </c>
    </row>
    <row r="104" spans="1:39" ht="12" customHeight="1" x14ac:dyDescent="0.25">
      <c r="A104" s="5">
        <f t="shared" si="24"/>
        <v>0</v>
      </c>
      <c r="B104" s="5">
        <f t="shared" si="25"/>
        <v>0</v>
      </c>
      <c r="C104" s="14">
        <f t="shared" si="39"/>
        <v>39</v>
      </c>
      <c r="F104" s="242">
        <f>VLOOKUP(C104,Blad1!$A:$H,8,0)</f>
        <v>149</v>
      </c>
      <c r="G104" s="67" t="str">
        <f t="shared" si="26"/>
        <v/>
      </c>
      <c r="H104" s="4" t="str">
        <f>IF(G104="I",$K104,IF(G104="II",$K104-SUM(H$8:H103),IF(G104="III",$K104-SUM(H$8:H103),IF(G104="IV",$K104-SUM(H$8:H103),IF(G104="V",1-SUM(H$8:H103)," ")))))</f>
        <v xml:space="preserve"> </v>
      </c>
      <c r="I104" s="68" t="str">
        <f t="shared" si="27"/>
        <v/>
      </c>
      <c r="J104" s="43" t="str">
        <f>IF(I104="A",$K104,IF(I104="B",$K104-SUM(J$8:J103),IF(I104="C",$K104-SUM(J$8:J103),IF(I104="D",$K104-SUM(J$8:J103),IF(I104="E",1-SUM(J$8:J103)," ")))))</f>
        <v xml:space="preserve"> </v>
      </c>
      <c r="K104" s="1">
        <f>IF(C$4=0,0,(SUM(D$8:D104)/C$4))</f>
        <v>0</v>
      </c>
      <c r="L104" s="9" t="str">
        <f t="shared" si="28"/>
        <v xml:space="preserve"> </v>
      </c>
      <c r="M104" s="2" t="str">
        <f>IF(U104=2,K104,IF(W104=2,K104-SUM(M$8:M103),IF(X104=2,K104-SUM(M$8:M103),IF(X103=2,1-SUM(M$8:M103)," "))))</f>
        <v xml:space="preserve"> </v>
      </c>
      <c r="N104" s="1" t="str">
        <f t="shared" si="29"/>
        <v xml:space="preserve"> </v>
      </c>
      <c r="P104" s="3" t="str">
        <f>IF(O104="Plus",$K104,IF(O104="Basis",$K104-SUM(P$8:P103),IF(O104="Breedte",$K104-SUM(P$8:P103),IF(O103="Breedte",1-SUM(P$8:P103)," "))))</f>
        <v xml:space="preserve"> </v>
      </c>
      <c r="Q104" s="57" t="str">
        <f t="shared" si="30"/>
        <v/>
      </c>
      <c r="R104" s="180">
        <f t="shared" si="31"/>
        <v>149</v>
      </c>
      <c r="S104" s="12">
        <f t="shared" si="40"/>
        <v>39</v>
      </c>
      <c r="T104" s="18">
        <f t="shared" si="32"/>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3"/>
        <v>1</v>
      </c>
      <c r="Z104" s="12">
        <f t="shared" si="34"/>
        <v>1</v>
      </c>
      <c r="AA104" s="12">
        <f t="shared" si="35"/>
        <v>1</v>
      </c>
      <c r="AB104" s="12">
        <f t="shared" si="36"/>
        <v>1</v>
      </c>
      <c r="AD104" s="12">
        <f t="shared" si="41"/>
        <v>39</v>
      </c>
      <c r="AE104" s="18">
        <f t="shared" si="37"/>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8"/>
        <v>1</v>
      </c>
      <c r="AK104" s="12">
        <f t="shared" si="42"/>
        <v>1</v>
      </c>
      <c r="AL104" s="12">
        <f t="shared" si="43"/>
        <v>1</v>
      </c>
      <c r="AM104" s="12">
        <f t="shared" si="44"/>
        <v>1</v>
      </c>
    </row>
    <row r="105" spans="1:39" ht="12" customHeight="1" x14ac:dyDescent="0.25">
      <c r="A105" s="5">
        <f t="shared" si="24"/>
        <v>0</v>
      </c>
      <c r="B105" s="5">
        <f t="shared" si="25"/>
        <v>0</v>
      </c>
      <c r="C105" s="14">
        <f t="shared" si="39"/>
        <v>38</v>
      </c>
      <c r="F105" s="242">
        <f>VLOOKUP(C105,Blad1!$A:$H,8,0)</f>
        <v>148</v>
      </c>
      <c r="G105" s="67" t="str">
        <f t="shared" si="26"/>
        <v/>
      </c>
      <c r="H105" s="4" t="str">
        <f>IF(G105="I",$K105,IF(G105="II",$K105-SUM(H$8:H104),IF(G105="III",$K105-SUM(H$8:H104),IF(G105="IV",$K105-SUM(H$8:H104),IF(G105="V",1-SUM(H$8:H104)," ")))))</f>
        <v xml:space="preserve"> </v>
      </c>
      <c r="I105" s="68" t="str">
        <f t="shared" si="27"/>
        <v/>
      </c>
      <c r="J105" s="43" t="str">
        <f>IF(I105="A",$K105,IF(I105="B",$K105-SUM(J$8:J104),IF(I105="C",$K105-SUM(J$8:J104),IF(I105="D",$K105-SUM(J$8:J104),IF(I105="E",1-SUM(J$8:J104)," ")))))</f>
        <v xml:space="preserve"> </v>
      </c>
      <c r="K105" s="1">
        <f>IF(C$4=0,0,(SUM(D$8:D105)/C$4))</f>
        <v>0</v>
      </c>
      <c r="L105" s="9" t="str">
        <f t="shared" si="28"/>
        <v xml:space="preserve"> </v>
      </c>
      <c r="M105" s="2" t="str">
        <f>IF(U105=2,K105,IF(W105=2,K105-SUM(M$8:M104),IF(X105=2,K105-SUM(M$8:M104),IF(X104=2,1-SUM(M$8:M104)," "))))</f>
        <v xml:space="preserve"> </v>
      </c>
      <c r="N105" s="1" t="str">
        <f t="shared" si="29"/>
        <v xml:space="preserve"> </v>
      </c>
      <c r="P105" s="3" t="str">
        <f>IF(O105="Plus",$K105,IF(O105="Basis",$K105-SUM(P$8:P104),IF(O105="Breedte",$K105-SUM(P$8:P104),IF(O104="Breedte",1-SUM(P$8:P104)," "))))</f>
        <v xml:space="preserve"> </v>
      </c>
      <c r="Q105" s="57" t="str">
        <f t="shared" si="30"/>
        <v/>
      </c>
      <c r="R105" s="180">
        <f t="shared" si="31"/>
        <v>148</v>
      </c>
      <c r="S105" s="12">
        <f t="shared" si="40"/>
        <v>38</v>
      </c>
      <c r="T105" s="18">
        <f t="shared" si="32"/>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3"/>
        <v>1</v>
      </c>
      <c r="Z105" s="12">
        <f t="shared" si="34"/>
        <v>1</v>
      </c>
      <c r="AA105" s="12">
        <f t="shared" si="35"/>
        <v>1</v>
      </c>
      <c r="AB105" s="12">
        <f t="shared" si="36"/>
        <v>1</v>
      </c>
      <c r="AD105" s="12">
        <f t="shared" si="41"/>
        <v>38</v>
      </c>
      <c r="AE105" s="18">
        <f t="shared" si="37"/>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8"/>
        <v>1</v>
      </c>
      <c r="AK105" s="12">
        <f t="shared" si="42"/>
        <v>1</v>
      </c>
      <c r="AL105" s="12">
        <f t="shared" si="43"/>
        <v>1</v>
      </c>
      <c r="AM105" s="12">
        <f t="shared" si="44"/>
        <v>1</v>
      </c>
    </row>
    <row r="106" spans="1:39" ht="12" customHeight="1" x14ac:dyDescent="0.25">
      <c r="A106" s="5">
        <f t="shared" si="24"/>
        <v>0</v>
      </c>
      <c r="B106" s="5">
        <f t="shared" si="25"/>
        <v>0</v>
      </c>
      <c r="C106" s="14">
        <f t="shared" si="39"/>
        <v>37</v>
      </c>
      <c r="F106" s="242">
        <f>VLOOKUP(C106,Blad1!$A:$H,8,0)</f>
        <v>147</v>
      </c>
      <c r="G106" s="67" t="str">
        <f t="shared" si="26"/>
        <v/>
      </c>
      <c r="H106" s="4" t="str">
        <f>IF(G106="I",$K106,IF(G106="II",$K106-SUM(H$8:H105),IF(G106="III",$K106-SUM(H$8:H105),IF(G106="IV",$K106-SUM(H$8:H105),IF(G106="V",1-SUM(H$8:H105)," ")))))</f>
        <v xml:space="preserve"> </v>
      </c>
      <c r="I106" s="68" t="str">
        <f t="shared" si="27"/>
        <v/>
      </c>
      <c r="J106" s="43" t="str">
        <f>IF(I106="A",$K106,IF(I106="B",$K106-SUM(J$8:J105),IF(I106="C",$K106-SUM(J$8:J105),IF(I106="D",$K106-SUM(J$8:J105),IF(I106="E",1-SUM(J$8:J105)," ")))))</f>
        <v xml:space="preserve"> </v>
      </c>
      <c r="K106" s="1">
        <f>IF(C$4=0,0,(SUM(D$8:D106)/C$4))</f>
        <v>0</v>
      </c>
      <c r="L106" s="9" t="str">
        <f t="shared" si="28"/>
        <v xml:space="preserve"> </v>
      </c>
      <c r="M106" s="2" t="str">
        <f>IF(U106=2,K106,IF(W106=2,K106-SUM(M$8:M105),IF(X106=2,K106-SUM(M$8:M105),IF(X105=2,1-SUM(M$8:M105)," "))))</f>
        <v xml:space="preserve"> </v>
      </c>
      <c r="N106" s="1" t="str">
        <f t="shared" si="29"/>
        <v xml:space="preserve"> </v>
      </c>
      <c r="P106" s="3" t="str">
        <f>IF(O106="Plus",$K106,IF(O106="Basis",$K106-SUM(P$8:P105),IF(O106="Breedte",$K106-SUM(P$8:P105),IF(O105="Breedte",1-SUM(P$8:P105)," "))))</f>
        <v xml:space="preserve"> </v>
      </c>
      <c r="Q106" s="57" t="str">
        <f t="shared" si="30"/>
        <v/>
      </c>
      <c r="R106" s="180">
        <f t="shared" si="31"/>
        <v>147</v>
      </c>
      <c r="S106" s="12">
        <f t="shared" si="40"/>
        <v>37</v>
      </c>
      <c r="T106" s="18">
        <f t="shared" si="32"/>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3"/>
        <v>1</v>
      </c>
      <c r="Z106" s="12">
        <f t="shared" si="34"/>
        <v>1</v>
      </c>
      <c r="AA106" s="12">
        <f t="shared" si="35"/>
        <v>1</v>
      </c>
      <c r="AB106" s="12">
        <f t="shared" si="36"/>
        <v>1</v>
      </c>
      <c r="AD106" s="12">
        <f t="shared" si="41"/>
        <v>37</v>
      </c>
      <c r="AE106" s="18">
        <f t="shared" si="37"/>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8"/>
        <v>1</v>
      </c>
      <c r="AK106" s="12">
        <f t="shared" si="42"/>
        <v>1</v>
      </c>
      <c r="AL106" s="12">
        <f t="shared" si="43"/>
        <v>1</v>
      </c>
      <c r="AM106" s="12">
        <f t="shared" si="44"/>
        <v>1</v>
      </c>
    </row>
    <row r="107" spans="1:39" ht="12" customHeight="1" x14ac:dyDescent="0.25">
      <c r="A107" s="5">
        <f t="shared" si="24"/>
        <v>0</v>
      </c>
      <c r="B107" s="5">
        <f t="shared" si="25"/>
        <v>0</v>
      </c>
      <c r="C107" s="14">
        <f t="shared" si="39"/>
        <v>36</v>
      </c>
      <c r="F107" s="242">
        <f>VLOOKUP(C107,Blad1!$A:$H,8,0)</f>
        <v>146</v>
      </c>
      <c r="G107" s="67" t="str">
        <f t="shared" si="26"/>
        <v/>
      </c>
      <c r="H107" s="4" t="str">
        <f>IF(G107="I",$K107,IF(G107="II",$K107-SUM(H$8:H106),IF(G107="III",$K107-SUM(H$8:H106),IF(G107="IV",$K107-SUM(H$8:H106),IF(G107="V",1-SUM(H$8:H106)," ")))))</f>
        <v xml:space="preserve"> </v>
      </c>
      <c r="I107" s="68" t="str">
        <f t="shared" si="27"/>
        <v/>
      </c>
      <c r="J107" s="43" t="str">
        <f>IF(I107="A",$K107,IF(I107="B",$K107-SUM(J$8:J106),IF(I107="C",$K107-SUM(J$8:J106),IF(I107="D",$K107-SUM(J$8:J106),IF(I107="E",1-SUM(J$8:J106)," ")))))</f>
        <v xml:space="preserve"> </v>
      </c>
      <c r="K107" s="1">
        <f>IF(C$4=0,0,(SUM(D$8:D107)/C$4))</f>
        <v>0</v>
      </c>
      <c r="L107" s="9" t="str">
        <f t="shared" si="28"/>
        <v xml:space="preserve"> </v>
      </c>
      <c r="M107" s="2" t="str">
        <f>IF(U107=2,K107,IF(W107=2,K107-SUM(M$8:M106),IF(X107=2,K107-SUM(M$8:M106),IF(X106=2,1-SUM(M$8:M106)," "))))</f>
        <v xml:space="preserve"> </v>
      </c>
      <c r="N107" s="1" t="str">
        <f t="shared" si="29"/>
        <v xml:space="preserve"> </v>
      </c>
      <c r="P107" s="3" t="str">
        <f>IF(O107="Plus",$K107,IF(O107="Basis",$K107-SUM(P$8:P106),IF(O107="Breedte",$K107-SUM(P$8:P106),IF(O106="Breedte",1-SUM(P$8:P106)," "))))</f>
        <v xml:space="preserve"> </v>
      </c>
      <c r="Q107" s="57" t="str">
        <f t="shared" si="30"/>
        <v/>
      </c>
      <c r="R107" s="180">
        <f t="shared" si="31"/>
        <v>146</v>
      </c>
      <c r="S107" s="12">
        <f t="shared" si="40"/>
        <v>36</v>
      </c>
      <c r="T107" s="18">
        <f t="shared" si="32"/>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3"/>
        <v>1</v>
      </c>
      <c r="Z107" s="12">
        <f t="shared" si="34"/>
        <v>1</v>
      </c>
      <c r="AA107" s="12">
        <f t="shared" si="35"/>
        <v>1</v>
      </c>
      <c r="AB107" s="12">
        <f t="shared" si="36"/>
        <v>1</v>
      </c>
      <c r="AD107" s="12">
        <f t="shared" si="41"/>
        <v>36</v>
      </c>
      <c r="AE107" s="18">
        <f t="shared" si="37"/>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8"/>
        <v>1</v>
      </c>
      <c r="AK107" s="12">
        <f t="shared" si="42"/>
        <v>1</v>
      </c>
      <c r="AL107" s="12">
        <f t="shared" si="43"/>
        <v>1</v>
      </c>
      <c r="AM107" s="12">
        <f t="shared" si="44"/>
        <v>1</v>
      </c>
    </row>
    <row r="108" spans="1:39" ht="12" customHeight="1" x14ac:dyDescent="0.25">
      <c r="A108" s="5">
        <f t="shared" si="24"/>
        <v>0</v>
      </c>
      <c r="B108" s="5">
        <f t="shared" si="25"/>
        <v>0</v>
      </c>
      <c r="C108" s="14">
        <f t="shared" si="39"/>
        <v>35</v>
      </c>
      <c r="F108" s="242">
        <f>VLOOKUP(C108,Blad1!$A:$H,8,0)</f>
        <v>145</v>
      </c>
      <c r="G108" s="67" t="str">
        <f t="shared" si="26"/>
        <v/>
      </c>
      <c r="H108" s="4" t="str">
        <f>IF(G108="I",$K108,IF(G108="II",$K108-SUM(H$8:H107),IF(G108="III",$K108-SUM(H$8:H107),IF(G108="IV",$K108-SUM(H$8:H107),IF(G108="V",1-SUM(H$8:H107)," ")))))</f>
        <v xml:space="preserve"> </v>
      </c>
      <c r="I108" s="68" t="str">
        <f t="shared" si="27"/>
        <v/>
      </c>
      <c r="J108" s="43" t="str">
        <f>IF(I108="A",$K108,IF(I108="B",$K108-SUM(J$8:J107),IF(I108="C",$K108-SUM(J$8:J107),IF(I108="D",$K108-SUM(J$8:J107),IF(I108="E",1-SUM(J$8:J107)," ")))))</f>
        <v xml:space="preserve"> </v>
      </c>
      <c r="K108" s="1">
        <f>IF(C$4=0,0,(SUM(D$8:D108)/C$4))</f>
        <v>0</v>
      </c>
      <c r="L108" s="9" t="str">
        <f t="shared" si="28"/>
        <v xml:space="preserve"> </v>
      </c>
      <c r="M108" s="2" t="str">
        <f>IF(U108=2,K108,IF(W108=2,K108-SUM(M$8:M107),IF(X108=2,K108-SUM(M$8:M107),IF(X107=2,1-SUM(M$8:M107)," "))))</f>
        <v xml:space="preserve"> </v>
      </c>
      <c r="N108" s="1" t="str">
        <f t="shared" si="29"/>
        <v xml:space="preserve"> </v>
      </c>
      <c r="P108" s="3" t="str">
        <f>IF(O108="Plus",$K108,IF(O108="Basis",$K108-SUM(P$8:P107),IF(O108="Breedte",$K108-SUM(P$8:P107),IF(O107="Breedte",1-SUM(P$8:P107)," "))))</f>
        <v xml:space="preserve"> </v>
      </c>
      <c r="Q108" s="57" t="str">
        <f t="shared" si="30"/>
        <v/>
      </c>
      <c r="R108" s="180">
        <f t="shared" si="31"/>
        <v>145</v>
      </c>
      <c r="S108" s="12">
        <f t="shared" si="40"/>
        <v>35</v>
      </c>
      <c r="T108" s="18">
        <f t="shared" si="32"/>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3"/>
        <v>1</v>
      </c>
      <c r="Z108" s="12">
        <f t="shared" si="34"/>
        <v>1</v>
      </c>
      <c r="AA108" s="12">
        <f t="shared" si="35"/>
        <v>1</v>
      </c>
      <c r="AB108" s="12">
        <f t="shared" si="36"/>
        <v>1</v>
      </c>
      <c r="AD108" s="12">
        <f t="shared" si="41"/>
        <v>35</v>
      </c>
      <c r="AE108" s="18">
        <f t="shared" si="37"/>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8"/>
        <v>1</v>
      </c>
      <c r="AK108" s="12">
        <f t="shared" si="42"/>
        <v>1</v>
      </c>
      <c r="AL108" s="12">
        <f t="shared" si="43"/>
        <v>1</v>
      </c>
      <c r="AM108" s="12">
        <f t="shared" si="44"/>
        <v>1</v>
      </c>
    </row>
    <row r="109" spans="1:39" ht="12" customHeight="1" x14ac:dyDescent="0.25">
      <c r="A109" s="5">
        <f t="shared" si="24"/>
        <v>0</v>
      </c>
      <c r="B109" s="5">
        <f t="shared" si="25"/>
        <v>0</v>
      </c>
      <c r="C109" s="14">
        <f t="shared" si="39"/>
        <v>34</v>
      </c>
      <c r="F109" s="242">
        <f>VLOOKUP(C109,Blad1!$A:$H,8,0)</f>
        <v>144</v>
      </c>
      <c r="G109" s="67" t="str">
        <f t="shared" si="26"/>
        <v/>
      </c>
      <c r="H109" s="4" t="str">
        <f>IF(G109="I",$K109,IF(G109="II",$K109-SUM(H$8:H108),IF(G109="III",$K109-SUM(H$8:H108),IF(G109="IV",$K109-SUM(H$8:H108),IF(G109="V",1-SUM(H$8:H108)," ")))))</f>
        <v xml:space="preserve"> </v>
      </c>
      <c r="I109" s="68" t="str">
        <f t="shared" si="27"/>
        <v/>
      </c>
      <c r="J109" s="43" t="str">
        <f>IF(I109="A",$K109,IF(I109="B",$K109-SUM(J$8:J108),IF(I109="C",$K109-SUM(J$8:J108),IF(I109="D",$K109-SUM(J$8:J108),IF(I109="E",1-SUM(J$8:J108)," ")))))</f>
        <v xml:space="preserve"> </v>
      </c>
      <c r="K109" s="1">
        <f>IF(C$4=0,0,(SUM(D$8:D109)/C$4))</f>
        <v>0</v>
      </c>
      <c r="L109" s="9" t="str">
        <f t="shared" si="28"/>
        <v xml:space="preserve"> </v>
      </c>
      <c r="M109" s="2" t="str">
        <f>IF(U109=2,K109,IF(W109=2,K109-SUM(M$8:M108),IF(X109=2,K109-SUM(M$8:M108),IF(X108=2,1-SUM(M$8:M108)," "))))</f>
        <v xml:space="preserve"> </v>
      </c>
      <c r="N109" s="1" t="str">
        <f t="shared" si="29"/>
        <v xml:space="preserve"> </v>
      </c>
      <c r="P109" s="3" t="str">
        <f>IF(O109="Plus",$K109,IF(O109="Basis",$K109-SUM(P$8:P108),IF(O109="Breedte",$K109-SUM(P$8:P108),IF(O108="Breedte",1-SUM(P$8:P108)," "))))</f>
        <v xml:space="preserve"> </v>
      </c>
      <c r="Q109" s="57" t="str">
        <f t="shared" si="30"/>
        <v/>
      </c>
      <c r="R109" s="180">
        <f t="shared" si="31"/>
        <v>144</v>
      </c>
      <c r="S109" s="12">
        <f t="shared" si="40"/>
        <v>34</v>
      </c>
      <c r="T109" s="18">
        <f t="shared" si="32"/>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3"/>
        <v>1</v>
      </c>
      <c r="Z109" s="12">
        <f t="shared" si="34"/>
        <v>1</v>
      </c>
      <c r="AA109" s="12">
        <f t="shared" si="35"/>
        <v>1</v>
      </c>
      <c r="AB109" s="12">
        <f t="shared" si="36"/>
        <v>1</v>
      </c>
      <c r="AD109" s="12">
        <f t="shared" si="41"/>
        <v>34</v>
      </c>
      <c r="AE109" s="18">
        <f t="shared" si="37"/>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8"/>
        <v>1</v>
      </c>
      <c r="AK109" s="12">
        <f t="shared" si="42"/>
        <v>1</v>
      </c>
      <c r="AL109" s="12">
        <f t="shared" si="43"/>
        <v>1</v>
      </c>
      <c r="AM109" s="12">
        <f t="shared" si="44"/>
        <v>1</v>
      </c>
    </row>
    <row r="110" spans="1:39" ht="12" customHeight="1" x14ac:dyDescent="0.25">
      <c r="A110" s="5">
        <f t="shared" si="24"/>
        <v>0</v>
      </c>
      <c r="B110" s="5">
        <f t="shared" si="25"/>
        <v>0</v>
      </c>
      <c r="C110" s="14">
        <f t="shared" si="39"/>
        <v>33</v>
      </c>
      <c r="F110" s="242">
        <f>VLOOKUP(C110,Blad1!$A:$H,8,0)</f>
        <v>143</v>
      </c>
      <c r="G110" s="67" t="str">
        <f t="shared" si="26"/>
        <v/>
      </c>
      <c r="H110" s="4" t="str">
        <f>IF(G110="I",$K110,IF(G110="II",$K110-SUM(H$8:H109),IF(G110="III",$K110-SUM(H$8:H109),IF(G110="IV",$K110-SUM(H$8:H109),IF(G110="V",1-SUM(H$8:H109)," ")))))</f>
        <v xml:space="preserve"> </v>
      </c>
      <c r="I110" s="68" t="str">
        <f t="shared" si="27"/>
        <v/>
      </c>
      <c r="J110" s="43" t="str">
        <f>IF(I110="A",$K110,IF(I110="B",$K110-SUM(J$8:J109),IF(I110="C",$K110-SUM(J$8:J109),IF(I110="D",$K110-SUM(J$8:J109),IF(I110="E",1-SUM(J$8:J109)," ")))))</f>
        <v xml:space="preserve"> </v>
      </c>
      <c r="K110" s="1">
        <f>IF(C$4=0,0,(SUM(D$8:D110)/C$4))</f>
        <v>0</v>
      </c>
      <c r="L110" s="9" t="str">
        <f t="shared" si="28"/>
        <v xml:space="preserve"> </v>
      </c>
      <c r="M110" s="2" t="str">
        <f>IF(U110=2,K110,IF(W110=2,K110-SUM(M$8:M109),IF(X110=2,K110-SUM(M$8:M109),IF(X109=2,1-SUM(M$8:M109)," "))))</f>
        <v xml:space="preserve"> </v>
      </c>
      <c r="N110" s="1" t="str">
        <f t="shared" si="29"/>
        <v xml:space="preserve"> </v>
      </c>
      <c r="P110" s="3" t="str">
        <f>IF(O110="Plus",$K110,IF(O110="Basis",$K110-SUM(P$8:P109),IF(O110="Breedte",$K110-SUM(P$8:P109),IF(O109="Breedte",1-SUM(P$8:P109)," "))))</f>
        <v xml:space="preserve"> </v>
      </c>
      <c r="Q110" s="57" t="str">
        <f t="shared" si="30"/>
        <v/>
      </c>
      <c r="R110" s="180">
        <f t="shared" si="31"/>
        <v>143</v>
      </c>
      <c r="S110" s="12">
        <f t="shared" si="40"/>
        <v>33</v>
      </c>
      <c r="T110" s="18">
        <f t="shared" si="32"/>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3"/>
        <v>1</v>
      </c>
      <c r="Z110" s="12">
        <f t="shared" si="34"/>
        <v>1</v>
      </c>
      <c r="AA110" s="12">
        <f t="shared" si="35"/>
        <v>1</v>
      </c>
      <c r="AB110" s="12">
        <f t="shared" si="36"/>
        <v>1</v>
      </c>
      <c r="AD110" s="12">
        <f t="shared" si="41"/>
        <v>33</v>
      </c>
      <c r="AE110" s="18">
        <f t="shared" si="37"/>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8"/>
        <v>1</v>
      </c>
      <c r="AK110" s="12">
        <f t="shared" si="42"/>
        <v>1</v>
      </c>
      <c r="AL110" s="12">
        <f t="shared" si="43"/>
        <v>1</v>
      </c>
      <c r="AM110" s="12">
        <f t="shared" si="44"/>
        <v>1</v>
      </c>
    </row>
    <row r="111" spans="1:39" ht="12" customHeight="1" x14ac:dyDescent="0.25">
      <c r="A111" s="5">
        <f t="shared" si="24"/>
        <v>0</v>
      </c>
      <c r="B111" s="5">
        <f t="shared" si="25"/>
        <v>0</v>
      </c>
      <c r="C111" s="14">
        <f t="shared" si="39"/>
        <v>32</v>
      </c>
      <c r="F111" s="242">
        <f>VLOOKUP(C111,Blad1!$A:$H,8,0)</f>
        <v>142</v>
      </c>
      <c r="G111" s="67" t="str">
        <f t="shared" si="26"/>
        <v/>
      </c>
      <c r="H111" s="4" t="str">
        <f>IF(G111="I",$K111,IF(G111="II",$K111-SUM(H$8:H110),IF(G111="III",$K111-SUM(H$8:H110),IF(G111="IV",$K111-SUM(H$8:H110),IF(G111="V",1-SUM(H$8:H110)," ")))))</f>
        <v xml:space="preserve"> </v>
      </c>
      <c r="I111" s="68" t="str">
        <f t="shared" si="27"/>
        <v/>
      </c>
      <c r="J111" s="43" t="str">
        <f>IF(I111="A",$K111,IF(I111="B",$K111-SUM(J$8:J110),IF(I111="C",$K111-SUM(J$8:J110),IF(I111="D",$K111-SUM(J$8:J110),IF(I111="E",1-SUM(J$8:J110)," ")))))</f>
        <v xml:space="preserve"> </v>
      </c>
      <c r="K111" s="1">
        <f>IF(C$4=0,0,(SUM(D$8:D111)/C$4))</f>
        <v>0</v>
      </c>
      <c r="L111" s="9" t="str">
        <f t="shared" si="28"/>
        <v xml:space="preserve"> </v>
      </c>
      <c r="M111" s="2" t="str">
        <f>IF(U111=2,K111,IF(W111=2,K111-SUM(M$8:M110),IF(X111=2,K111-SUM(M$8:M110),IF(X110=2,1-SUM(M$8:M110)," "))))</f>
        <v xml:space="preserve"> </v>
      </c>
      <c r="N111" s="1" t="str">
        <f t="shared" si="29"/>
        <v xml:space="preserve"> </v>
      </c>
      <c r="P111" s="3" t="str">
        <f>IF(O111="Plus",$K111,IF(O111="Basis",$K111-SUM(P$8:P110),IF(O111="Breedte",$K111-SUM(P$8:P110),IF(O110="Breedte",1-SUM(P$8:P110)," "))))</f>
        <v xml:space="preserve"> </v>
      </c>
      <c r="Q111" s="57" t="str">
        <f t="shared" si="30"/>
        <v/>
      </c>
      <c r="R111" s="180">
        <f t="shared" si="31"/>
        <v>142</v>
      </c>
      <c r="S111" s="12">
        <f t="shared" si="40"/>
        <v>32</v>
      </c>
      <c r="T111" s="18">
        <f t="shared" si="32"/>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3"/>
        <v>1</v>
      </c>
      <c r="Z111" s="12">
        <f t="shared" si="34"/>
        <v>1</v>
      </c>
      <c r="AA111" s="12">
        <f t="shared" si="35"/>
        <v>1</v>
      </c>
      <c r="AB111" s="12">
        <f t="shared" si="36"/>
        <v>1</v>
      </c>
      <c r="AD111" s="12">
        <f t="shared" si="41"/>
        <v>32</v>
      </c>
      <c r="AE111" s="18">
        <f t="shared" si="37"/>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8"/>
        <v>1</v>
      </c>
      <c r="AK111" s="12">
        <f t="shared" si="42"/>
        <v>1</v>
      </c>
      <c r="AL111" s="12">
        <f t="shared" si="43"/>
        <v>1</v>
      </c>
      <c r="AM111" s="12">
        <f t="shared" si="44"/>
        <v>1</v>
      </c>
    </row>
    <row r="112" spans="1:39" ht="12" customHeight="1" x14ac:dyDescent="0.25">
      <c r="A112" s="5">
        <f t="shared" si="24"/>
        <v>0</v>
      </c>
      <c r="B112" s="5">
        <f t="shared" si="25"/>
        <v>0</v>
      </c>
      <c r="C112" s="14">
        <f t="shared" si="39"/>
        <v>31</v>
      </c>
      <c r="F112" s="242">
        <f>VLOOKUP(C112,Blad1!$A:$H,8,0)</f>
        <v>141</v>
      </c>
      <c r="G112" s="67" t="str">
        <f t="shared" si="26"/>
        <v/>
      </c>
      <c r="H112" s="4" t="str">
        <f>IF(G112="I",$K112,IF(G112="II",$K112-SUM(H$8:H111),IF(G112="III",$K112-SUM(H$8:H111),IF(G112="IV",$K112-SUM(H$8:H111),IF(G112="V",1-SUM(H$8:H111)," ")))))</f>
        <v xml:space="preserve"> </v>
      </c>
      <c r="I112" s="68" t="str">
        <f t="shared" si="27"/>
        <v/>
      </c>
      <c r="J112" s="43" t="str">
        <f>IF(I112="A",$K112,IF(I112="B",$K112-SUM(J$8:J111),IF(I112="C",$K112-SUM(J$8:J111),IF(I112="D",$K112-SUM(J$8:J111),IF(I112="E",1-SUM(J$8:J111)," ")))))</f>
        <v xml:space="preserve"> </v>
      </c>
      <c r="K112" s="1">
        <f>IF(C$4=0,0,(SUM(D$8:D112)/C$4))</f>
        <v>0</v>
      </c>
      <c r="L112" s="9" t="str">
        <f t="shared" si="28"/>
        <v xml:space="preserve"> </v>
      </c>
      <c r="M112" s="2" t="str">
        <f>IF(U112=2,K112,IF(W112=2,K112-SUM(M$8:M111),IF(X112=2,K112-SUM(M$8:M111),IF(X111=2,1-SUM(M$8:M111)," "))))</f>
        <v xml:space="preserve"> </v>
      </c>
      <c r="N112" s="1" t="str">
        <f t="shared" si="29"/>
        <v xml:space="preserve"> </v>
      </c>
      <c r="P112" s="3" t="str">
        <f>IF(O112="Plus",$K112,IF(O112="Basis",$K112-SUM(P$8:P111),IF(O112="Breedte",$K112-SUM(P$8:P111),IF(O111="Breedte",1-SUM(P$8:P111)," "))))</f>
        <v xml:space="preserve"> </v>
      </c>
      <c r="Q112" s="57" t="str">
        <f t="shared" si="30"/>
        <v/>
      </c>
      <c r="R112" s="180">
        <f t="shared" si="31"/>
        <v>141</v>
      </c>
      <c r="S112" s="12">
        <f t="shared" si="40"/>
        <v>31</v>
      </c>
      <c r="T112" s="18">
        <f t="shared" si="32"/>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3"/>
        <v>1</v>
      </c>
      <c r="Z112" s="12">
        <f t="shared" si="34"/>
        <v>1</v>
      </c>
      <c r="AA112" s="12">
        <f t="shared" si="35"/>
        <v>1</v>
      </c>
      <c r="AB112" s="12">
        <f t="shared" si="36"/>
        <v>1</v>
      </c>
      <c r="AD112" s="12">
        <f t="shared" si="41"/>
        <v>31</v>
      </c>
      <c r="AE112" s="18">
        <f t="shared" si="37"/>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8"/>
        <v>1</v>
      </c>
      <c r="AK112" s="12">
        <f t="shared" si="42"/>
        <v>1</v>
      </c>
      <c r="AL112" s="12">
        <f t="shared" si="43"/>
        <v>1</v>
      </c>
      <c r="AM112" s="12">
        <f t="shared" si="44"/>
        <v>1</v>
      </c>
    </row>
    <row r="113" spans="1:39" ht="12" customHeight="1" x14ac:dyDescent="0.25">
      <c r="A113" s="5">
        <f t="shared" si="24"/>
        <v>0</v>
      </c>
      <c r="B113" s="5">
        <f t="shared" si="25"/>
        <v>0</v>
      </c>
      <c r="C113" s="14">
        <f t="shared" si="39"/>
        <v>30</v>
      </c>
      <c r="F113" s="242">
        <f>VLOOKUP(C113,Blad1!$A:$H,8,0)</f>
        <v>140</v>
      </c>
      <c r="G113" s="67" t="str">
        <f t="shared" si="26"/>
        <v/>
      </c>
      <c r="H113" s="4" t="str">
        <f>IF(G113="I",$K113,IF(G113="II",$K113-SUM(H$8:H112),IF(G113="III",$K113-SUM(H$8:H112),IF(G113="IV",$K113-SUM(H$8:H112),IF(G113="V",1-SUM(H$8:H112)," ")))))</f>
        <v xml:space="preserve"> </v>
      </c>
      <c r="I113" s="68" t="str">
        <f t="shared" si="27"/>
        <v/>
      </c>
      <c r="J113" s="43" t="str">
        <f>IF(I113="A",$K113,IF(I113="B",$K113-SUM(J$8:J112),IF(I113="C",$K113-SUM(J$8:J112),IF(I113="D",$K113-SUM(J$8:J112),IF(I113="E",1-SUM(J$8:J112)," ")))))</f>
        <v xml:space="preserve"> </v>
      </c>
      <c r="K113" s="1">
        <f>IF(C$4=0,0,(SUM(D$8:D113)/C$4))</f>
        <v>0</v>
      </c>
      <c r="L113" s="9" t="str">
        <f t="shared" si="28"/>
        <v xml:space="preserve"> </v>
      </c>
      <c r="M113" s="2" t="str">
        <f>IF(U113=2,K113,IF(W113=2,K113-SUM(M$8:M112),IF(X113=2,K113-SUM(M$8:M112),IF(X112=2,1-SUM(M$8:M112)," "))))</f>
        <v xml:space="preserve"> </v>
      </c>
      <c r="N113" s="1" t="str">
        <f t="shared" si="29"/>
        <v xml:space="preserve"> </v>
      </c>
      <c r="P113" s="3" t="str">
        <f>IF(O113="Plus",$K113,IF(O113="Basis",$K113-SUM(P$8:P112),IF(O113="Breedte",$K113-SUM(P$8:P112),IF(O112="Breedte",1-SUM(P$8:P112)," "))))</f>
        <v xml:space="preserve"> </v>
      </c>
      <c r="Q113" s="57" t="str">
        <f t="shared" si="30"/>
        <v/>
      </c>
      <c r="R113" s="180">
        <f t="shared" si="31"/>
        <v>140</v>
      </c>
      <c r="S113" s="12">
        <f t="shared" si="40"/>
        <v>30</v>
      </c>
      <c r="T113" s="18">
        <f t="shared" si="32"/>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3"/>
        <v>1</v>
      </c>
      <c r="Z113" s="12">
        <f t="shared" si="34"/>
        <v>1</v>
      </c>
      <c r="AA113" s="12">
        <f t="shared" si="35"/>
        <v>1</v>
      </c>
      <c r="AB113" s="12">
        <f t="shared" si="36"/>
        <v>1</v>
      </c>
      <c r="AD113" s="12">
        <f t="shared" si="41"/>
        <v>30</v>
      </c>
      <c r="AE113" s="18">
        <f t="shared" si="37"/>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8"/>
        <v>1</v>
      </c>
      <c r="AK113" s="12">
        <f t="shared" si="42"/>
        <v>1</v>
      </c>
      <c r="AL113" s="12">
        <f t="shared" si="43"/>
        <v>1</v>
      </c>
      <c r="AM113" s="12">
        <f t="shared" si="44"/>
        <v>1</v>
      </c>
    </row>
    <row r="114" spans="1:39" ht="12" customHeight="1" x14ac:dyDescent="0.25">
      <c r="A114" s="5">
        <f t="shared" si="24"/>
        <v>0</v>
      </c>
      <c r="B114" s="5">
        <f t="shared" si="25"/>
        <v>0</v>
      </c>
      <c r="C114" s="14">
        <f t="shared" si="39"/>
        <v>29</v>
      </c>
      <c r="F114" s="242">
        <f>VLOOKUP(C114,Blad1!$A:$H,8,0)</f>
        <v>139</v>
      </c>
      <c r="G114" s="67" t="str">
        <f t="shared" si="26"/>
        <v/>
      </c>
      <c r="H114" s="4" t="str">
        <f>IF(G114="I",$K114,IF(G114="II",$K114-SUM(H$8:H113),IF(G114="III",$K114-SUM(H$8:H113),IF(G114="IV",$K114-SUM(H$8:H113),IF(G114="V",1-SUM(H$8:H113)," ")))))</f>
        <v xml:space="preserve"> </v>
      </c>
      <c r="I114" s="68" t="str">
        <f t="shared" si="27"/>
        <v/>
      </c>
      <c r="J114" s="43" t="str">
        <f>IF(I114="A",$K114,IF(I114="B",$K114-SUM(J$8:J113),IF(I114="C",$K114-SUM(J$8:J113),IF(I114="D",$K114-SUM(J$8:J113),IF(I114="E",1-SUM(J$8:J113)," ")))))</f>
        <v xml:space="preserve"> </v>
      </c>
      <c r="K114" s="1">
        <f>IF(C$4=0,0,(SUM(D$8:D114)/C$4))</f>
        <v>0</v>
      </c>
      <c r="L114" s="9" t="str">
        <f t="shared" si="28"/>
        <v xml:space="preserve"> </v>
      </c>
      <c r="M114" s="2" t="str">
        <f>IF(U114=2,K114,IF(W114=2,K114-SUM(M$8:M113),IF(X114=2,K114-SUM(M$8:M113),IF(X113=2,1-SUM(M$8:M113)," "))))</f>
        <v xml:space="preserve"> </v>
      </c>
      <c r="N114" s="1" t="str">
        <f t="shared" si="29"/>
        <v xml:space="preserve"> </v>
      </c>
      <c r="P114" s="3" t="str">
        <f>IF(O114="Plus",$K114,IF(O114="Basis",$K114-SUM(P$8:P113),IF(O114="Breedte",$K114-SUM(P$8:P113),IF(O113="Breedte",1-SUM(P$8:P113)," "))))</f>
        <v xml:space="preserve"> </v>
      </c>
      <c r="Q114" s="57" t="str">
        <f t="shared" si="30"/>
        <v/>
      </c>
      <c r="R114" s="180">
        <f t="shared" si="31"/>
        <v>139</v>
      </c>
      <c r="S114" s="12">
        <f t="shared" si="40"/>
        <v>29</v>
      </c>
      <c r="T114" s="18">
        <f t="shared" si="32"/>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3"/>
        <v>1</v>
      </c>
      <c r="Z114" s="12">
        <f t="shared" si="34"/>
        <v>1</v>
      </c>
      <c r="AA114" s="12">
        <f t="shared" si="35"/>
        <v>1</v>
      </c>
      <c r="AB114" s="12">
        <f t="shared" si="36"/>
        <v>1</v>
      </c>
      <c r="AD114" s="12">
        <f t="shared" si="41"/>
        <v>29</v>
      </c>
      <c r="AE114" s="18">
        <f t="shared" si="37"/>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8"/>
        <v>1</v>
      </c>
      <c r="AK114" s="12">
        <f t="shared" si="42"/>
        <v>1</v>
      </c>
      <c r="AL114" s="12">
        <f t="shared" si="43"/>
        <v>1</v>
      </c>
      <c r="AM114" s="12">
        <f t="shared" si="44"/>
        <v>1</v>
      </c>
    </row>
    <row r="115" spans="1:39" ht="12" customHeight="1" x14ac:dyDescent="0.25">
      <c r="A115" s="5">
        <f t="shared" si="24"/>
        <v>0</v>
      </c>
      <c r="B115" s="5">
        <f t="shared" si="25"/>
        <v>0</v>
      </c>
      <c r="C115" s="14">
        <f t="shared" si="39"/>
        <v>28</v>
      </c>
      <c r="F115" s="242">
        <f>VLOOKUP(C115,Blad1!$A:$H,8,0)</f>
        <v>138</v>
      </c>
      <c r="G115" s="67" t="str">
        <f t="shared" si="26"/>
        <v/>
      </c>
      <c r="H115" s="4" t="str">
        <f>IF(G115="I",$K115,IF(G115="II",$K115-SUM(H$8:H114),IF(G115="III",$K115-SUM(H$8:H114),IF(G115="IV",$K115-SUM(H$8:H114),IF(G115="V",1-SUM(H$8:H114)," ")))))</f>
        <v xml:space="preserve"> </v>
      </c>
      <c r="I115" s="68" t="str">
        <f t="shared" si="27"/>
        <v/>
      </c>
      <c r="J115" s="43" t="str">
        <f>IF(I115="A",$K115,IF(I115="B",$K115-SUM(J$8:J114),IF(I115="C",$K115-SUM(J$8:J114),IF(I115="D",$K115-SUM(J$8:J114),IF(I115="E",1-SUM(J$8:J114)," ")))))</f>
        <v xml:space="preserve"> </v>
      </c>
      <c r="K115" s="1">
        <f>IF(C$4=0,0,(SUM(D$8:D115)/C$4))</f>
        <v>0</v>
      </c>
      <c r="L115" s="9" t="str">
        <f t="shared" si="28"/>
        <v xml:space="preserve"> </v>
      </c>
      <c r="M115" s="2" t="str">
        <f>IF(U115=2,K115,IF(W115=2,K115-SUM(M$8:M114),IF(X115=2,K115-SUM(M$8:M114),IF(X114=2,1-SUM(M$8:M114)," "))))</f>
        <v xml:space="preserve"> </v>
      </c>
      <c r="N115" s="1" t="str">
        <f t="shared" si="29"/>
        <v xml:space="preserve"> </v>
      </c>
      <c r="P115" s="3" t="str">
        <f>IF(O115="Plus",$K115,IF(O115="Basis",$K115-SUM(P$8:P114),IF(O115="Breedte",$K115-SUM(P$8:P114),IF(O114="Breedte",1-SUM(P$8:P114)," "))))</f>
        <v xml:space="preserve"> </v>
      </c>
      <c r="Q115" s="57" t="str">
        <f t="shared" si="30"/>
        <v/>
      </c>
      <c r="R115" s="180">
        <f t="shared" si="31"/>
        <v>138</v>
      </c>
      <c r="S115" s="12">
        <f t="shared" si="40"/>
        <v>28</v>
      </c>
      <c r="T115" s="18">
        <f t="shared" si="32"/>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3"/>
        <v>1</v>
      </c>
      <c r="Z115" s="12">
        <f t="shared" si="34"/>
        <v>1</v>
      </c>
      <c r="AA115" s="12">
        <f t="shared" si="35"/>
        <v>1</v>
      </c>
      <c r="AB115" s="12">
        <f t="shared" si="36"/>
        <v>1</v>
      </c>
      <c r="AD115" s="12">
        <f t="shared" si="41"/>
        <v>28</v>
      </c>
      <c r="AE115" s="18">
        <f t="shared" si="37"/>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8"/>
        <v>1</v>
      </c>
      <c r="AK115" s="12">
        <f t="shared" si="42"/>
        <v>1</v>
      </c>
      <c r="AL115" s="12">
        <f t="shared" si="43"/>
        <v>1</v>
      </c>
      <c r="AM115" s="12">
        <f t="shared" si="44"/>
        <v>1</v>
      </c>
    </row>
    <row r="116" spans="1:39" ht="12" customHeight="1" x14ac:dyDescent="0.25">
      <c r="A116" s="5">
        <f t="shared" si="24"/>
        <v>0</v>
      </c>
      <c r="B116" s="5">
        <f t="shared" si="25"/>
        <v>0</v>
      </c>
      <c r="C116" s="14">
        <f t="shared" si="39"/>
        <v>27</v>
      </c>
      <c r="F116" s="242">
        <f>VLOOKUP(C116,Blad1!$A:$H,8,0)</f>
        <v>137</v>
      </c>
      <c r="G116" s="67" t="str">
        <f t="shared" si="26"/>
        <v/>
      </c>
      <c r="H116" s="4" t="str">
        <f>IF(G116="I",$K116,IF(G116="II",$K116-SUM(H$8:H115),IF(G116="III",$K116-SUM(H$8:H115),IF(G116="IV",$K116-SUM(H$8:H115),IF(G116="V",1-SUM(H$8:H115)," ")))))</f>
        <v xml:space="preserve"> </v>
      </c>
      <c r="I116" s="68" t="str">
        <f t="shared" si="27"/>
        <v/>
      </c>
      <c r="J116" s="43" t="str">
        <f>IF(I116="A",$K116,IF(I116="B",$K116-SUM(J$8:J115),IF(I116="C",$K116-SUM(J$8:J115),IF(I116="D",$K116-SUM(J$8:J115),IF(I116="E",1-SUM(J$8:J115)," ")))))</f>
        <v xml:space="preserve"> </v>
      </c>
      <c r="K116" s="1">
        <f>IF(C$4=0,0,(SUM(D$8:D116)/C$4))</f>
        <v>0</v>
      </c>
      <c r="L116" s="9" t="str">
        <f t="shared" si="28"/>
        <v xml:space="preserve"> </v>
      </c>
      <c r="M116" s="2" t="str">
        <f>IF(U116=2,K116,IF(W116=2,K116-SUM(M$8:M115),IF(X116=2,K116-SUM(M$8:M115),IF(X115=2,1-SUM(M$8:M115)," "))))</f>
        <v xml:space="preserve"> </v>
      </c>
      <c r="N116" s="1" t="str">
        <f t="shared" si="29"/>
        <v xml:space="preserve"> </v>
      </c>
      <c r="P116" s="3" t="str">
        <f>IF(O116="Plus",$K116,IF(O116="Basis",$K116-SUM(P$8:P115),IF(O116="Breedte",$K116-SUM(P$8:P115),IF(O115="Breedte",1-SUM(P$8:P115)," "))))</f>
        <v xml:space="preserve"> </v>
      </c>
      <c r="Q116" s="57" t="str">
        <f t="shared" si="30"/>
        <v/>
      </c>
      <c r="R116" s="180">
        <f t="shared" si="31"/>
        <v>137</v>
      </c>
      <c r="S116" s="12">
        <f t="shared" si="40"/>
        <v>27</v>
      </c>
      <c r="T116" s="18">
        <f t="shared" si="32"/>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3"/>
        <v>1</v>
      </c>
      <c r="Z116" s="12">
        <f t="shared" si="34"/>
        <v>1</v>
      </c>
      <c r="AA116" s="12">
        <f t="shared" si="35"/>
        <v>1</v>
      </c>
      <c r="AB116" s="12">
        <f t="shared" si="36"/>
        <v>1</v>
      </c>
      <c r="AD116" s="12">
        <f t="shared" si="41"/>
        <v>27</v>
      </c>
      <c r="AE116" s="18">
        <f t="shared" si="37"/>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8"/>
        <v>1</v>
      </c>
      <c r="AK116" s="12">
        <f t="shared" si="42"/>
        <v>1</v>
      </c>
      <c r="AL116" s="12">
        <f t="shared" si="43"/>
        <v>1</v>
      </c>
      <c r="AM116" s="12">
        <f t="shared" si="44"/>
        <v>1</v>
      </c>
    </row>
    <row r="117" spans="1:39" ht="12" customHeight="1" x14ac:dyDescent="0.25">
      <c r="A117" s="5">
        <f t="shared" si="24"/>
        <v>0</v>
      </c>
      <c r="B117" s="5">
        <f t="shared" si="25"/>
        <v>0</v>
      </c>
      <c r="C117" s="14">
        <f t="shared" si="39"/>
        <v>26</v>
      </c>
      <c r="F117" s="242">
        <f>VLOOKUP(C117,Blad1!$A:$H,8,0)</f>
        <v>136</v>
      </c>
      <c r="G117" s="67" t="str">
        <f t="shared" si="26"/>
        <v/>
      </c>
      <c r="H117" s="4" t="str">
        <f>IF(G117="I",$K117,IF(G117="II",$K117-SUM(H$8:H116),IF(G117="III",$K117-SUM(H$8:H116),IF(G117="IV",$K117-SUM(H$8:H116),IF(G117="V",1-SUM(H$8:H116)," ")))))</f>
        <v xml:space="preserve"> </v>
      </c>
      <c r="I117" s="68" t="str">
        <f t="shared" si="27"/>
        <v/>
      </c>
      <c r="J117" s="43" t="str">
        <f>IF(I117="A",$K117,IF(I117="B",$K117-SUM(J$8:J116),IF(I117="C",$K117-SUM(J$8:J116),IF(I117="D",$K117-SUM(J$8:J116),IF(I117="E",1-SUM(J$8:J116)," ")))))</f>
        <v xml:space="preserve"> </v>
      </c>
      <c r="K117" s="1">
        <f>IF(C$4=0,0,(SUM(D$8:D117)/C$4))</f>
        <v>0</v>
      </c>
      <c r="L117" s="9" t="str">
        <f t="shared" si="28"/>
        <v xml:space="preserve"> </v>
      </c>
      <c r="M117" s="2" t="str">
        <f>IF(U117=2,K117,IF(W117=2,K117-SUM(M$8:M116),IF(X117=2,K117-SUM(M$8:M116),IF(X116=2,1-SUM(M$8:M116)," "))))</f>
        <v xml:space="preserve"> </v>
      </c>
      <c r="N117" s="1" t="str">
        <f t="shared" si="29"/>
        <v xml:space="preserve"> </v>
      </c>
      <c r="P117" s="3" t="str">
        <f>IF(O117="Plus",$K117,IF(O117="Basis",$K117-SUM(P$8:P116),IF(O117="Breedte",$K117-SUM(P$8:P116),IF(O116="Breedte",1-SUM(P$8:P116)," "))))</f>
        <v xml:space="preserve"> </v>
      </c>
      <c r="Q117" s="57" t="str">
        <f t="shared" si="30"/>
        <v/>
      </c>
      <c r="R117" s="180">
        <f t="shared" si="31"/>
        <v>136</v>
      </c>
      <c r="S117" s="12">
        <f t="shared" si="40"/>
        <v>26</v>
      </c>
      <c r="T117" s="18">
        <f t="shared" si="32"/>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3"/>
        <v>1</v>
      </c>
      <c r="Z117" s="12">
        <f t="shared" si="34"/>
        <v>1</v>
      </c>
      <c r="AA117" s="12">
        <f t="shared" si="35"/>
        <v>1</v>
      </c>
      <c r="AB117" s="12">
        <f t="shared" si="36"/>
        <v>1</v>
      </c>
      <c r="AD117" s="12">
        <f t="shared" si="41"/>
        <v>26</v>
      </c>
      <c r="AE117" s="18">
        <f t="shared" si="37"/>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8"/>
        <v>1</v>
      </c>
      <c r="AK117" s="12">
        <f t="shared" si="42"/>
        <v>1</v>
      </c>
      <c r="AL117" s="12">
        <f t="shared" si="43"/>
        <v>1</v>
      </c>
      <c r="AM117" s="12">
        <f t="shared" si="44"/>
        <v>1</v>
      </c>
    </row>
    <row r="118" spans="1:39" ht="12" customHeight="1" x14ac:dyDescent="0.25">
      <c r="A118" s="5">
        <f t="shared" si="24"/>
        <v>0</v>
      </c>
      <c r="B118" s="5">
        <f t="shared" si="25"/>
        <v>0</v>
      </c>
      <c r="C118" s="14">
        <f t="shared" si="39"/>
        <v>25</v>
      </c>
      <c r="F118" s="242">
        <f>VLOOKUP(C118,Blad1!$A:$H,8,0)</f>
        <v>135</v>
      </c>
      <c r="G118" s="67" t="str">
        <f t="shared" si="26"/>
        <v/>
      </c>
      <c r="H118" s="4" t="str">
        <f>IF(G118="I",$K118,IF(G118="II",$K118-SUM(H$8:H117),IF(G118="III",$K118-SUM(H$8:H117),IF(G118="IV",$K118-SUM(H$8:H117),IF(G118="V",1-SUM(H$8:H117)," ")))))</f>
        <v xml:space="preserve"> </v>
      </c>
      <c r="I118" s="68" t="str">
        <f t="shared" si="27"/>
        <v/>
      </c>
      <c r="J118" s="43" t="str">
        <f>IF(I118="A",$K118,IF(I118="B",$K118-SUM(J$8:J117),IF(I118="C",$K118-SUM(J$8:J117),IF(I118="D",$K118-SUM(J$8:J117),IF(I118="E",1-SUM(J$8:J117)," ")))))</f>
        <v xml:space="preserve"> </v>
      </c>
      <c r="K118" s="1">
        <f>IF(C$4=0,0,(SUM(D$8:D118)/C$4))</f>
        <v>0</v>
      </c>
      <c r="L118" s="9" t="str">
        <f t="shared" si="28"/>
        <v xml:space="preserve"> </v>
      </c>
      <c r="M118" s="2" t="str">
        <f>IF(U118=2,K118,IF(W118=2,K118-SUM(M$8:M117),IF(X118=2,K118-SUM(M$8:M117),IF(X117=2,1-SUM(M$8:M117)," "))))</f>
        <v xml:space="preserve"> </v>
      </c>
      <c r="N118" s="1" t="str">
        <f t="shared" si="29"/>
        <v xml:space="preserve"> </v>
      </c>
      <c r="P118" s="3" t="str">
        <f>IF(O118="Plus",$K118,IF(O118="Basis",$K118-SUM(P$8:P117),IF(O118="Breedte",$K118-SUM(P$8:P117),IF(O117="Breedte",1-SUM(P$8:P117)," "))))</f>
        <v xml:space="preserve"> </v>
      </c>
      <c r="Q118" s="57" t="str">
        <f t="shared" si="30"/>
        <v/>
      </c>
      <c r="R118" s="180">
        <f t="shared" si="31"/>
        <v>135</v>
      </c>
      <c r="S118" s="12">
        <f t="shared" si="40"/>
        <v>25</v>
      </c>
      <c r="T118" s="18">
        <f t="shared" si="32"/>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3"/>
        <v>1</v>
      </c>
      <c r="Z118" s="12">
        <f t="shared" si="34"/>
        <v>1</v>
      </c>
      <c r="AA118" s="12">
        <f t="shared" si="35"/>
        <v>1</v>
      </c>
      <c r="AB118" s="12">
        <f t="shared" si="36"/>
        <v>1</v>
      </c>
      <c r="AD118" s="12">
        <f t="shared" si="41"/>
        <v>25</v>
      </c>
      <c r="AE118" s="18">
        <f t="shared" si="37"/>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8"/>
        <v>1</v>
      </c>
      <c r="AK118" s="12">
        <f t="shared" si="42"/>
        <v>1</v>
      </c>
      <c r="AL118" s="12">
        <f t="shared" si="43"/>
        <v>1</v>
      </c>
      <c r="AM118" s="12">
        <f t="shared" si="44"/>
        <v>1</v>
      </c>
    </row>
    <row r="119" spans="1:39" ht="12" customHeight="1" x14ac:dyDescent="0.25">
      <c r="A119" s="5">
        <f t="shared" si="24"/>
        <v>0</v>
      </c>
      <c r="B119" s="5">
        <f t="shared" si="25"/>
        <v>0</v>
      </c>
      <c r="C119" s="14">
        <f t="shared" si="39"/>
        <v>24</v>
      </c>
      <c r="F119" s="242">
        <f>VLOOKUP(C119,Blad1!$A:$H,8,0)</f>
        <v>134</v>
      </c>
      <c r="G119" s="67" t="str">
        <f t="shared" si="26"/>
        <v/>
      </c>
      <c r="H119" s="4" t="str">
        <f>IF(G119="I",$K119,IF(G119="II",$K119-SUM(H$8:H118),IF(G119="III",$K119-SUM(H$8:H118),IF(G119="IV",$K119-SUM(H$8:H118),IF(G119="V",1-SUM(H$8:H118)," ")))))</f>
        <v xml:space="preserve"> </v>
      </c>
      <c r="I119" s="68" t="str">
        <f t="shared" si="27"/>
        <v/>
      </c>
      <c r="J119" s="43" t="str">
        <f>IF(I119="A",$K119,IF(I119="B",$K119-SUM(J$8:J118),IF(I119="C",$K119-SUM(J$8:J118),IF(I119="D",$K119-SUM(J$8:J118),IF(I119="E",1-SUM(J$8:J118)," ")))))</f>
        <v xml:space="preserve"> </v>
      </c>
      <c r="K119" s="1">
        <f>IF(C$4=0,0,(SUM(D$8:D119)/C$4))</f>
        <v>0</v>
      </c>
      <c r="L119" s="9" t="str">
        <f t="shared" si="28"/>
        <v xml:space="preserve"> </v>
      </c>
      <c r="M119" s="2" t="str">
        <f>IF(U119=2,K119,IF(W119=2,K119-SUM(M$8:M118),IF(X119=2,K119-SUM(M$8:M118),IF(X118=2,1-SUM(M$8:M118)," "))))</f>
        <v xml:space="preserve"> </v>
      </c>
      <c r="N119" s="1" t="str">
        <f t="shared" si="29"/>
        <v xml:space="preserve"> </v>
      </c>
      <c r="P119" s="3" t="str">
        <f>IF(O119="Plus",$K119,IF(O119="Basis",$K119-SUM(P$8:P118),IF(O119="Breedte",$K119-SUM(P$8:P118),IF(O118="Breedte",1-SUM(P$8:P118)," "))))</f>
        <v xml:space="preserve"> </v>
      </c>
      <c r="Q119" s="57" t="str">
        <f t="shared" si="30"/>
        <v/>
      </c>
      <c r="R119" s="180">
        <f t="shared" si="31"/>
        <v>134</v>
      </c>
      <c r="S119" s="12">
        <f t="shared" si="40"/>
        <v>24</v>
      </c>
      <c r="T119" s="18">
        <f t="shared" si="32"/>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3"/>
        <v>1</v>
      </c>
      <c r="Z119" s="12">
        <f t="shared" si="34"/>
        <v>1</v>
      </c>
      <c r="AA119" s="12">
        <f t="shared" si="35"/>
        <v>1</v>
      </c>
      <c r="AB119" s="12">
        <f t="shared" si="36"/>
        <v>1</v>
      </c>
      <c r="AD119" s="12">
        <f t="shared" si="41"/>
        <v>24</v>
      </c>
      <c r="AE119" s="18">
        <f t="shared" si="37"/>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8"/>
        <v>1</v>
      </c>
      <c r="AK119" s="12">
        <f t="shared" si="42"/>
        <v>1</v>
      </c>
      <c r="AL119" s="12">
        <f t="shared" si="43"/>
        <v>1</v>
      </c>
      <c r="AM119" s="12">
        <f t="shared" si="44"/>
        <v>1</v>
      </c>
    </row>
    <row r="120" spans="1:39" ht="12" customHeight="1" x14ac:dyDescent="0.25">
      <c r="A120" s="5">
        <f t="shared" si="24"/>
        <v>0</v>
      </c>
      <c r="B120" s="5">
        <f t="shared" si="25"/>
        <v>0</v>
      </c>
      <c r="C120" s="14">
        <f t="shared" si="39"/>
        <v>23</v>
      </c>
      <c r="F120" s="242">
        <f>VLOOKUP(C120,Blad1!$A:$H,8,0)</f>
        <v>133</v>
      </c>
      <c r="G120" s="67" t="str">
        <f t="shared" si="26"/>
        <v/>
      </c>
      <c r="H120" s="4" t="str">
        <f>IF(G120="I",$K120,IF(G120="II",$K120-SUM(H$8:H119),IF(G120="III",$K120-SUM(H$8:H119),IF(G120="IV",$K120-SUM(H$8:H119),IF(G120="V",1-SUM(H$8:H119)," ")))))</f>
        <v xml:space="preserve"> </v>
      </c>
      <c r="I120" s="68" t="str">
        <f t="shared" si="27"/>
        <v/>
      </c>
      <c r="J120" s="43" t="str">
        <f>IF(I120="A",$K120,IF(I120="B",$K120-SUM(J$8:J119),IF(I120="C",$K120-SUM(J$8:J119),IF(I120="D",$K120-SUM(J$8:J119),IF(I120="E",1-SUM(J$8:J119)," ")))))</f>
        <v xml:space="preserve"> </v>
      </c>
      <c r="K120" s="1">
        <f>IF(C$4=0,0,(SUM(D$8:D120)/C$4))</f>
        <v>0</v>
      </c>
      <c r="L120" s="9" t="str">
        <f t="shared" si="28"/>
        <v xml:space="preserve"> </v>
      </c>
      <c r="M120" s="2" t="str">
        <f>IF(U120=2,K120,IF(W120=2,K120-SUM(M$8:M119),IF(X120=2,K120-SUM(M$8:M119),IF(X119=2,1-SUM(M$8:M119)," "))))</f>
        <v xml:space="preserve"> </v>
      </c>
      <c r="N120" s="1" t="str">
        <f t="shared" si="29"/>
        <v xml:space="preserve"> </v>
      </c>
      <c r="P120" s="3" t="str">
        <f>IF(O120="Plus",$K120,IF(O120="Basis",$K120-SUM(P$8:P119),IF(O120="Breedte",$K120-SUM(P$8:P119),IF(O119="Breedte",1-SUM(P$8:P119)," "))))</f>
        <v xml:space="preserve"> </v>
      </c>
      <c r="Q120" s="57" t="str">
        <f t="shared" si="30"/>
        <v/>
      </c>
      <c r="R120" s="180">
        <f t="shared" si="31"/>
        <v>133</v>
      </c>
      <c r="S120" s="12">
        <f t="shared" si="40"/>
        <v>23</v>
      </c>
      <c r="T120" s="18">
        <f t="shared" si="32"/>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3"/>
        <v>1</v>
      </c>
      <c r="Z120" s="12">
        <f t="shared" si="34"/>
        <v>1</v>
      </c>
      <c r="AA120" s="12">
        <f t="shared" si="35"/>
        <v>1</v>
      </c>
      <c r="AB120" s="12">
        <f t="shared" si="36"/>
        <v>1</v>
      </c>
      <c r="AD120" s="12">
        <f t="shared" si="41"/>
        <v>23</v>
      </c>
      <c r="AE120" s="18">
        <f t="shared" si="37"/>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8"/>
        <v>1</v>
      </c>
      <c r="AK120" s="12">
        <f t="shared" si="42"/>
        <v>1</v>
      </c>
      <c r="AL120" s="12">
        <f t="shared" si="43"/>
        <v>1</v>
      </c>
      <c r="AM120" s="12">
        <f t="shared" si="44"/>
        <v>1</v>
      </c>
    </row>
    <row r="121" spans="1:39" ht="12" customHeight="1" x14ac:dyDescent="0.25">
      <c r="A121" s="5">
        <f t="shared" si="24"/>
        <v>0</v>
      </c>
      <c r="B121" s="5">
        <f t="shared" si="25"/>
        <v>0</v>
      </c>
      <c r="C121" s="14">
        <f t="shared" si="39"/>
        <v>22</v>
      </c>
      <c r="F121" s="242">
        <f>VLOOKUP(C121,Blad1!$A:$H,8,0)</f>
        <v>132</v>
      </c>
      <c r="G121" s="67" t="str">
        <f t="shared" si="26"/>
        <v/>
      </c>
      <c r="H121" s="4" t="str">
        <f>IF(G121="I",$K121,IF(G121="II",$K121-SUM(H$8:H120),IF(G121="III",$K121-SUM(H$8:H120),IF(G121="IV",$K121-SUM(H$8:H120),IF(G121="V",1-SUM(H$8:H120)," ")))))</f>
        <v xml:space="preserve"> </v>
      </c>
      <c r="I121" s="68" t="str">
        <f t="shared" si="27"/>
        <v/>
      </c>
      <c r="J121" s="43" t="str">
        <f>IF(I121="A",$K121,IF(I121="B",$K121-SUM(J$8:J120),IF(I121="C",$K121-SUM(J$8:J120),IF(I121="D",$K121-SUM(J$8:J120),IF(I121="E",1-SUM(J$8:J120)," ")))))</f>
        <v xml:space="preserve"> </v>
      </c>
      <c r="K121" s="1">
        <f>IF(C$4=0,0,(SUM(D$8:D121)/C$4))</f>
        <v>0</v>
      </c>
      <c r="L121" s="9" t="str">
        <f t="shared" si="28"/>
        <v xml:space="preserve"> </v>
      </c>
      <c r="M121" s="2" t="str">
        <f>IF(U121=2,K121,IF(W121=2,K121-SUM(M$8:M120),IF(X121=2,K121-SUM(M$8:M120),IF(X120=2,1-SUM(M$8:M120)," "))))</f>
        <v xml:space="preserve"> </v>
      </c>
      <c r="N121" s="1" t="str">
        <f t="shared" si="29"/>
        <v xml:space="preserve"> </v>
      </c>
      <c r="P121" s="3" t="str">
        <f>IF(O121="Plus",$K121,IF(O121="Basis",$K121-SUM(P$8:P120),IF(O121="Breedte",$K121-SUM(P$8:P120),IF(O120="Breedte",1-SUM(P$8:P120)," "))))</f>
        <v xml:space="preserve"> </v>
      </c>
      <c r="Q121" s="57" t="str">
        <f t="shared" si="30"/>
        <v/>
      </c>
      <c r="R121" s="180">
        <f t="shared" si="31"/>
        <v>132</v>
      </c>
      <c r="S121" s="12">
        <f t="shared" si="40"/>
        <v>22</v>
      </c>
      <c r="T121" s="18">
        <f t="shared" si="32"/>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3"/>
        <v>1</v>
      </c>
      <c r="Z121" s="12">
        <f t="shared" si="34"/>
        <v>1</v>
      </c>
      <c r="AA121" s="12">
        <f t="shared" si="35"/>
        <v>1</v>
      </c>
      <c r="AB121" s="12">
        <f t="shared" si="36"/>
        <v>1</v>
      </c>
      <c r="AD121" s="12">
        <f t="shared" si="41"/>
        <v>22</v>
      </c>
      <c r="AE121" s="18">
        <f t="shared" si="37"/>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8"/>
        <v>1</v>
      </c>
      <c r="AK121" s="12">
        <f t="shared" si="42"/>
        <v>1</v>
      </c>
      <c r="AL121" s="12">
        <f t="shared" si="43"/>
        <v>1</v>
      </c>
      <c r="AM121" s="12">
        <f t="shared" si="44"/>
        <v>1</v>
      </c>
    </row>
    <row r="122" spans="1:39" ht="12" customHeight="1" x14ac:dyDescent="0.25">
      <c r="A122" s="5">
        <f t="shared" si="24"/>
        <v>0</v>
      </c>
      <c r="B122" s="5">
        <f t="shared" si="25"/>
        <v>0</v>
      </c>
      <c r="C122" s="14">
        <f t="shared" si="39"/>
        <v>21</v>
      </c>
      <c r="F122" s="242">
        <f>VLOOKUP(C122,Blad1!$A:$H,8,0)</f>
        <v>131</v>
      </c>
      <c r="G122" s="67" t="str">
        <f t="shared" si="26"/>
        <v/>
      </c>
      <c r="H122" s="4" t="str">
        <f>IF(G122="I",$K122,IF(G122="II",$K122-SUM(H$8:H121),IF(G122="III",$K122-SUM(H$8:H121),IF(G122="IV",$K122-SUM(H$8:H121),IF(G122="V",1-SUM(H$8:H121)," ")))))</f>
        <v xml:space="preserve"> </v>
      </c>
      <c r="I122" s="68" t="str">
        <f t="shared" si="27"/>
        <v/>
      </c>
      <c r="J122" s="43" t="str">
        <f>IF(I122="A",$K122,IF(I122="B",$K122-SUM(J$8:J121),IF(I122="C",$K122-SUM(J$8:J121),IF(I122="D",$K122-SUM(J$8:J121),IF(I122="E",1-SUM(J$8:J121)," ")))))</f>
        <v xml:space="preserve"> </v>
      </c>
      <c r="K122" s="1">
        <f>IF(C$4=0,0,(SUM(D$8:D122)/C$4))</f>
        <v>0</v>
      </c>
      <c r="L122" s="9" t="str">
        <f t="shared" si="28"/>
        <v xml:space="preserve"> </v>
      </c>
      <c r="M122" s="2" t="str">
        <f>IF(U122=2,K122,IF(W122=2,K122-SUM(M$8:M121),IF(X122=2,K122-SUM(M$8:M121),IF(X121=2,1-SUM(M$8:M121)," "))))</f>
        <v xml:space="preserve"> </v>
      </c>
      <c r="N122" s="1" t="str">
        <f t="shared" si="29"/>
        <v xml:space="preserve"> </v>
      </c>
      <c r="P122" s="3" t="str">
        <f>IF(O122="Plus",$K122,IF(O122="Basis",$K122-SUM(P$8:P121),IF(O122="Breedte",$K122-SUM(P$8:P121),IF(O121="Breedte",1-SUM(P$8:P121)," "))))</f>
        <v xml:space="preserve"> </v>
      </c>
      <c r="Q122" s="57" t="str">
        <f t="shared" si="30"/>
        <v/>
      </c>
      <c r="R122" s="180">
        <f t="shared" si="31"/>
        <v>131</v>
      </c>
      <c r="S122" s="12">
        <f t="shared" si="40"/>
        <v>21</v>
      </c>
      <c r="T122" s="18">
        <f t="shared" si="32"/>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3"/>
        <v>1</v>
      </c>
      <c r="Z122" s="12">
        <f t="shared" si="34"/>
        <v>1</v>
      </c>
      <c r="AA122" s="12">
        <f t="shared" si="35"/>
        <v>1</v>
      </c>
      <c r="AB122" s="12">
        <f t="shared" si="36"/>
        <v>1</v>
      </c>
      <c r="AD122" s="12">
        <f t="shared" si="41"/>
        <v>21</v>
      </c>
      <c r="AE122" s="18">
        <f t="shared" si="37"/>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8"/>
        <v>1</v>
      </c>
      <c r="AK122" s="12">
        <f t="shared" si="42"/>
        <v>1</v>
      </c>
      <c r="AL122" s="12">
        <f t="shared" si="43"/>
        <v>1</v>
      </c>
      <c r="AM122" s="12">
        <f t="shared" si="44"/>
        <v>1</v>
      </c>
    </row>
    <row r="123" spans="1:39" ht="12" customHeight="1" x14ac:dyDescent="0.25">
      <c r="A123" s="5">
        <f t="shared" si="24"/>
        <v>0</v>
      </c>
      <c r="B123" s="5">
        <f t="shared" si="25"/>
        <v>0</v>
      </c>
      <c r="C123" s="14">
        <f t="shared" si="39"/>
        <v>20</v>
      </c>
      <c r="F123" s="242">
        <f>VLOOKUP(C123,Blad1!$A:$H,8,0)</f>
        <v>130</v>
      </c>
      <c r="G123" s="67" t="str">
        <f t="shared" si="26"/>
        <v/>
      </c>
      <c r="H123" s="4" t="str">
        <f>IF(G123="I",$K123,IF(G123="II",$K123-SUM(H$8:H122),IF(G123="III",$K123-SUM(H$8:H122),IF(G123="IV",$K123-SUM(H$8:H122),IF(G123="V",1-SUM(H$8:H122)," ")))))</f>
        <v xml:space="preserve"> </v>
      </c>
      <c r="I123" s="68" t="str">
        <f t="shared" si="27"/>
        <v/>
      </c>
      <c r="J123" s="43" t="str">
        <f>IF(I123="A",$K123,IF(I123="B",$K123-SUM(J$8:J122),IF(I123="C",$K123-SUM(J$8:J122),IF(I123="D",$K123-SUM(J$8:J122),IF(I123="E",1-SUM(J$8:J122)," ")))))</f>
        <v xml:space="preserve"> </v>
      </c>
      <c r="K123" s="1">
        <f>IF(C$4=0,0,(SUM(D$8:D123)/C$4))</f>
        <v>0</v>
      </c>
      <c r="L123" s="9" t="str">
        <f t="shared" si="28"/>
        <v xml:space="preserve"> </v>
      </c>
      <c r="M123" s="2" t="str">
        <f>IF(U123=2,K123,IF(W123=2,K123-SUM(M$8:M122),IF(X123=2,K123-SUM(M$8:M122),IF(X122=2,1-SUM(M$8:M122)," "))))</f>
        <v xml:space="preserve"> </v>
      </c>
      <c r="N123" s="1" t="str">
        <f t="shared" si="29"/>
        <v xml:space="preserve"> </v>
      </c>
      <c r="P123" s="3" t="str">
        <f>IF(O123="Plus",$K123,IF(O123="Basis",$K123-SUM(P$8:P122),IF(O123="Breedte",$K123-SUM(P$8:P122),IF(O122="Breedte",1-SUM(P$8:P122)," "))))</f>
        <v xml:space="preserve"> </v>
      </c>
      <c r="Q123" s="57" t="str">
        <f t="shared" si="30"/>
        <v/>
      </c>
      <c r="R123" s="180">
        <f t="shared" si="31"/>
        <v>130</v>
      </c>
      <c r="S123" s="12">
        <f t="shared" si="40"/>
        <v>20</v>
      </c>
      <c r="T123" s="18">
        <f t="shared" si="32"/>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3"/>
        <v>1</v>
      </c>
      <c r="Z123" s="12">
        <f t="shared" si="34"/>
        <v>1</v>
      </c>
      <c r="AA123" s="12">
        <f t="shared" si="35"/>
        <v>1</v>
      </c>
      <c r="AB123" s="12">
        <f t="shared" si="36"/>
        <v>1</v>
      </c>
      <c r="AD123" s="12">
        <f t="shared" si="41"/>
        <v>20</v>
      </c>
      <c r="AE123" s="18">
        <f t="shared" si="37"/>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8"/>
        <v>1</v>
      </c>
      <c r="AK123" s="12">
        <f t="shared" si="42"/>
        <v>1</v>
      </c>
      <c r="AL123" s="12">
        <f t="shared" si="43"/>
        <v>1</v>
      </c>
      <c r="AM123" s="12">
        <f t="shared" si="44"/>
        <v>1</v>
      </c>
    </row>
    <row r="124" spans="1:39" ht="12" customHeight="1" x14ac:dyDescent="0.25">
      <c r="A124" s="5">
        <f t="shared" si="24"/>
        <v>0</v>
      </c>
      <c r="B124" s="5">
        <f t="shared" si="25"/>
        <v>0</v>
      </c>
      <c r="C124" s="14">
        <f t="shared" si="39"/>
        <v>19</v>
      </c>
      <c r="F124" s="242">
        <f>VLOOKUP(C124,Blad1!$A:$H,8,0)</f>
        <v>129</v>
      </c>
      <c r="G124" s="67" t="str">
        <f t="shared" si="26"/>
        <v/>
      </c>
      <c r="H124" s="4" t="str">
        <f>IF(G124="I",$K124,IF(G124="II",$K124-SUM(H$8:H123),IF(G124="III",$K124-SUM(H$8:H123),IF(G124="IV",$K124-SUM(H$8:H123),IF(G124="V",1-SUM(H$8:H123)," ")))))</f>
        <v xml:space="preserve"> </v>
      </c>
      <c r="I124" s="68" t="str">
        <f t="shared" si="27"/>
        <v/>
      </c>
      <c r="J124" s="43" t="str">
        <f>IF(I124="A",$K124,IF(I124="B",$K124-SUM(J$8:J123),IF(I124="C",$K124-SUM(J$8:J123),IF(I124="D",$K124-SUM(J$8:J123),IF(I124="E",1-SUM(J$8:J123)," ")))))</f>
        <v xml:space="preserve"> </v>
      </c>
      <c r="K124" s="1">
        <f>IF(C$4=0,0,(SUM(D$8:D124)/C$4))</f>
        <v>0</v>
      </c>
      <c r="L124" s="9" t="str">
        <f t="shared" si="28"/>
        <v xml:space="preserve"> </v>
      </c>
      <c r="M124" s="2" t="str">
        <f>IF(U124=2,K124,IF(W124=2,K124-SUM(M$8:M123),IF(X124=2,K124-SUM(M$8:M123),IF(X123=2,1-SUM(M$8:M123)," "))))</f>
        <v xml:space="preserve"> </v>
      </c>
      <c r="N124" s="1" t="str">
        <f t="shared" si="29"/>
        <v xml:space="preserve"> </v>
      </c>
      <c r="P124" s="3" t="str">
        <f>IF(O124="Plus",$K124,IF(O124="Basis",$K124-SUM(P$8:P123),IF(O124="Breedte",$K124-SUM(P$8:P123),IF(O123="Breedte",1-SUM(P$8:P123)," "))))</f>
        <v xml:space="preserve"> </v>
      </c>
      <c r="Q124" s="57" t="str">
        <f t="shared" si="30"/>
        <v/>
      </c>
      <c r="R124" s="180">
        <f t="shared" si="31"/>
        <v>129</v>
      </c>
      <c r="S124" s="12">
        <f t="shared" si="40"/>
        <v>19</v>
      </c>
      <c r="T124" s="18">
        <f t="shared" si="32"/>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3"/>
        <v>1</v>
      </c>
      <c r="Z124" s="12">
        <f t="shared" si="34"/>
        <v>1</v>
      </c>
      <c r="AA124" s="12">
        <f t="shared" si="35"/>
        <v>1</v>
      </c>
      <c r="AB124" s="12">
        <f t="shared" si="36"/>
        <v>1</v>
      </c>
      <c r="AD124" s="12">
        <f t="shared" si="41"/>
        <v>19</v>
      </c>
      <c r="AE124" s="18">
        <f t="shared" si="37"/>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8"/>
        <v>1</v>
      </c>
      <c r="AK124" s="12">
        <f t="shared" si="42"/>
        <v>1</v>
      </c>
      <c r="AL124" s="12">
        <f t="shared" si="43"/>
        <v>1</v>
      </c>
      <c r="AM124" s="12">
        <f t="shared" si="44"/>
        <v>1</v>
      </c>
    </row>
    <row r="125" spans="1:39" ht="12" customHeight="1" x14ac:dyDescent="0.25">
      <c r="A125" s="5">
        <f t="shared" si="24"/>
        <v>0</v>
      </c>
      <c r="B125" s="5">
        <f t="shared" si="25"/>
        <v>0</v>
      </c>
      <c r="C125" s="14">
        <f t="shared" si="39"/>
        <v>18</v>
      </c>
      <c r="F125" s="242">
        <f>VLOOKUP(C125,Blad1!$A:$H,8,0)</f>
        <v>128</v>
      </c>
      <c r="G125" s="67" t="str">
        <f t="shared" si="26"/>
        <v/>
      </c>
      <c r="H125" s="4" t="str">
        <f>IF(G125="I",$K125,IF(G125="II",$K125-SUM(H$8:H124),IF(G125="III",$K125-SUM(H$8:H124),IF(G125="IV",$K125-SUM(H$8:H124),IF(G125="V",1-SUM(H$8:H124)," ")))))</f>
        <v xml:space="preserve"> </v>
      </c>
      <c r="I125" s="68" t="str">
        <f t="shared" si="27"/>
        <v/>
      </c>
      <c r="J125" s="43" t="str">
        <f>IF(I125="A",$K125,IF(I125="B",$K125-SUM(J$8:J124),IF(I125="C",$K125-SUM(J$8:J124),IF(I125="D",$K125-SUM(J$8:J124),IF(I125="E",1-SUM(J$8:J124)," ")))))</f>
        <v xml:space="preserve"> </v>
      </c>
      <c r="K125" s="1">
        <f>IF(C$4=0,0,(SUM(D$8:D125)/C$4))</f>
        <v>0</v>
      </c>
      <c r="L125" s="9" t="str">
        <f t="shared" si="28"/>
        <v xml:space="preserve"> </v>
      </c>
      <c r="M125" s="2" t="str">
        <f>IF(U125=2,K125,IF(W125=2,K125-SUM(M$8:M124),IF(X125=2,K125-SUM(M$8:M124),IF(X124=2,1-SUM(M$8:M124)," "))))</f>
        <v xml:space="preserve"> </v>
      </c>
      <c r="N125" s="1" t="str">
        <f t="shared" si="29"/>
        <v xml:space="preserve"> </v>
      </c>
      <c r="P125" s="3" t="str">
        <f>IF(O125="Plus",$K125,IF(O125="Basis",$K125-SUM(P$8:P124),IF(O125="Breedte",$K125-SUM(P$8:P124),IF(O124="Breedte",1-SUM(P$8:P124)," "))))</f>
        <v xml:space="preserve"> </v>
      </c>
      <c r="Q125" s="57" t="str">
        <f t="shared" si="30"/>
        <v/>
      </c>
      <c r="R125" s="180">
        <f t="shared" si="31"/>
        <v>128</v>
      </c>
      <c r="S125" s="12">
        <f t="shared" si="40"/>
        <v>18</v>
      </c>
      <c r="T125" s="18">
        <f t="shared" si="32"/>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3"/>
        <v>1</v>
      </c>
      <c r="Z125" s="12">
        <f t="shared" si="34"/>
        <v>1</v>
      </c>
      <c r="AA125" s="12">
        <f t="shared" si="35"/>
        <v>1</v>
      </c>
      <c r="AB125" s="12">
        <f t="shared" si="36"/>
        <v>1</v>
      </c>
      <c r="AD125" s="12">
        <f t="shared" si="41"/>
        <v>18</v>
      </c>
      <c r="AE125" s="18">
        <f t="shared" si="37"/>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8"/>
        <v>1</v>
      </c>
      <c r="AK125" s="12">
        <f t="shared" si="42"/>
        <v>1</v>
      </c>
      <c r="AL125" s="12">
        <f t="shared" si="43"/>
        <v>1</v>
      </c>
      <c r="AM125" s="12">
        <f t="shared" si="44"/>
        <v>1</v>
      </c>
    </row>
    <row r="126" spans="1:39" ht="12" customHeight="1" x14ac:dyDescent="0.25">
      <c r="A126" s="5">
        <f t="shared" si="24"/>
        <v>0</v>
      </c>
      <c r="B126" s="5">
        <f t="shared" si="25"/>
        <v>0</v>
      </c>
      <c r="C126" s="14">
        <f t="shared" si="39"/>
        <v>17</v>
      </c>
      <c r="F126" s="242">
        <f>VLOOKUP(C126,Blad1!$A:$H,8,0)</f>
        <v>127</v>
      </c>
      <c r="G126" s="67" t="str">
        <f t="shared" si="26"/>
        <v/>
      </c>
      <c r="H126" s="4" t="str">
        <f>IF(G126="I",$K126,IF(G126="II",$K126-SUM(H$8:H125),IF(G126="III",$K126-SUM(H$8:H125),IF(G126="IV",$K126-SUM(H$8:H125),IF(G126="V",1-SUM(H$8:H125)," ")))))</f>
        <v xml:space="preserve"> </v>
      </c>
      <c r="I126" s="68" t="str">
        <f t="shared" si="27"/>
        <v/>
      </c>
      <c r="J126" s="43" t="str">
        <f>IF(I126="A",$K126,IF(I126="B",$K126-SUM(J$8:J125),IF(I126="C",$K126-SUM(J$8:J125),IF(I126="D",$K126-SUM(J$8:J125),IF(I126="E",1-SUM(J$8:J125)," ")))))</f>
        <v xml:space="preserve"> </v>
      </c>
      <c r="K126" s="1">
        <f>IF(C$4=0,0,(SUM(D$8:D126)/C$4))</f>
        <v>0</v>
      </c>
      <c r="L126" s="9" t="str">
        <f t="shared" si="28"/>
        <v xml:space="preserve"> </v>
      </c>
      <c r="M126" s="2" t="str">
        <f>IF(U126=2,K126,IF(W126=2,K126-SUM(M$8:M125),IF(X126=2,K126-SUM(M$8:M125),IF(X125=2,1-SUM(M$8:M125)," "))))</f>
        <v xml:space="preserve"> </v>
      </c>
      <c r="N126" s="1" t="str">
        <f t="shared" si="29"/>
        <v xml:space="preserve"> </v>
      </c>
      <c r="P126" s="3" t="str">
        <f>IF(O126="Plus",$K126,IF(O126="Basis",$K126-SUM(P$8:P125),IF(O126="Breedte",$K126-SUM(P$8:P125),IF(O125="Breedte",1-SUM(P$8:P125)," "))))</f>
        <v xml:space="preserve"> </v>
      </c>
      <c r="Q126" s="57" t="str">
        <f t="shared" si="30"/>
        <v/>
      </c>
      <c r="R126" s="180">
        <f t="shared" si="31"/>
        <v>127</v>
      </c>
      <c r="S126" s="12">
        <f t="shared" si="40"/>
        <v>17</v>
      </c>
      <c r="T126" s="18">
        <f t="shared" si="32"/>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3"/>
        <v>1</v>
      </c>
      <c r="Z126" s="12">
        <f t="shared" si="34"/>
        <v>1</v>
      </c>
      <c r="AA126" s="12">
        <f t="shared" si="35"/>
        <v>1</v>
      </c>
      <c r="AB126" s="12">
        <f t="shared" si="36"/>
        <v>1</v>
      </c>
      <c r="AD126" s="12">
        <f t="shared" si="41"/>
        <v>17</v>
      </c>
      <c r="AE126" s="18">
        <f t="shared" si="37"/>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8"/>
        <v>1</v>
      </c>
      <c r="AK126" s="12">
        <f t="shared" si="42"/>
        <v>1</v>
      </c>
      <c r="AL126" s="12">
        <f t="shared" si="43"/>
        <v>1</v>
      </c>
      <c r="AM126" s="12">
        <f t="shared" si="44"/>
        <v>1</v>
      </c>
    </row>
    <row r="127" spans="1:39" ht="12" customHeight="1" x14ac:dyDescent="0.25">
      <c r="A127" s="5">
        <f t="shared" si="24"/>
        <v>0</v>
      </c>
      <c r="B127" s="5">
        <f t="shared" si="25"/>
        <v>0</v>
      </c>
      <c r="C127" s="14">
        <f t="shared" si="39"/>
        <v>16</v>
      </c>
      <c r="F127" s="242">
        <f>VLOOKUP(C127,Blad1!$A:$H,8,0)</f>
        <v>126</v>
      </c>
      <c r="G127" s="67" t="str">
        <f t="shared" si="26"/>
        <v/>
      </c>
      <c r="H127" s="4" t="str">
        <f>IF(G127="I",$K127,IF(G127="II",$K127-SUM(H$8:H126),IF(G127="III",$K127-SUM(H$8:H126),IF(G127="IV",$K127-SUM(H$8:H126),IF(G127="V",1-SUM(H$8:H126)," ")))))</f>
        <v xml:space="preserve"> </v>
      </c>
      <c r="I127" s="68" t="str">
        <f t="shared" si="27"/>
        <v/>
      </c>
      <c r="J127" s="43" t="str">
        <f>IF(I127="A",$K127,IF(I127="B",$K127-SUM(J$8:J126),IF(I127="C",$K127-SUM(J$8:J126),IF(I127="D",$K127-SUM(J$8:J126),IF(I127="E",1-SUM(J$8:J126)," ")))))</f>
        <v xml:space="preserve"> </v>
      </c>
      <c r="K127" s="1">
        <f>IF(C$4=0,0,(SUM(D$8:D127)/C$4))</f>
        <v>0</v>
      </c>
      <c r="L127" s="9" t="str">
        <f t="shared" si="28"/>
        <v xml:space="preserve"> </v>
      </c>
      <c r="M127" s="2" t="str">
        <f>IF(U127=2,K127,IF(W127=2,K127-SUM(M$8:M126),IF(X127=2,K127-SUM(M$8:M126),IF(X126=2,1-SUM(M$8:M126)," "))))</f>
        <v xml:space="preserve"> </v>
      </c>
      <c r="N127" s="1" t="str">
        <f t="shared" si="29"/>
        <v xml:space="preserve"> </v>
      </c>
      <c r="P127" s="3" t="str">
        <f>IF(O127="Plus",$K127,IF(O127="Basis",$K127-SUM(P$8:P126),IF(O127="Breedte",$K127-SUM(P$8:P126),IF(O126="Breedte",1-SUM(P$8:P126)," "))))</f>
        <v xml:space="preserve"> </v>
      </c>
      <c r="Q127" s="57" t="str">
        <f t="shared" si="30"/>
        <v/>
      </c>
      <c r="R127" s="180">
        <f t="shared" si="31"/>
        <v>126</v>
      </c>
      <c r="S127" s="12">
        <f t="shared" si="40"/>
        <v>16</v>
      </c>
      <c r="T127" s="18">
        <f t="shared" si="32"/>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3"/>
        <v>1</v>
      </c>
      <c r="Z127" s="12">
        <f t="shared" si="34"/>
        <v>1</v>
      </c>
      <c r="AA127" s="12">
        <f t="shared" si="35"/>
        <v>1</v>
      </c>
      <c r="AB127" s="12">
        <f t="shared" si="36"/>
        <v>1</v>
      </c>
      <c r="AD127" s="12">
        <f t="shared" si="41"/>
        <v>16</v>
      </c>
      <c r="AE127" s="18">
        <f t="shared" si="37"/>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8"/>
        <v>1</v>
      </c>
      <c r="AK127" s="12">
        <f t="shared" si="42"/>
        <v>1</v>
      </c>
      <c r="AL127" s="12">
        <f t="shared" si="43"/>
        <v>1</v>
      </c>
      <c r="AM127" s="12">
        <f t="shared" si="44"/>
        <v>1</v>
      </c>
    </row>
    <row r="128" spans="1:39" ht="12" customHeight="1" x14ac:dyDescent="0.25">
      <c r="A128" s="5">
        <f t="shared" si="24"/>
        <v>0</v>
      </c>
      <c r="B128" s="5">
        <f t="shared" si="25"/>
        <v>0</v>
      </c>
      <c r="C128" s="14">
        <f t="shared" si="39"/>
        <v>15</v>
      </c>
      <c r="F128" s="242">
        <f>VLOOKUP(C128,Blad1!$A:$H,8,0)</f>
        <v>125</v>
      </c>
      <c r="G128" s="67" t="str">
        <f t="shared" si="26"/>
        <v/>
      </c>
      <c r="H128" s="4" t="str">
        <f>IF(G128="I",$K128,IF(G128="II",$K128-SUM(H$8:H127),IF(G128="III",$K128-SUM(H$8:H127),IF(G128="IV",$K128-SUM(H$8:H127),IF(G128="V",1-SUM(H$8:H127)," ")))))</f>
        <v xml:space="preserve"> </v>
      </c>
      <c r="I128" s="68" t="str">
        <f t="shared" si="27"/>
        <v/>
      </c>
      <c r="J128" s="43" t="str">
        <f>IF(I128="A",$K128,IF(I128="B",$K128-SUM(J$8:J127),IF(I128="C",$K128-SUM(J$8:J127),IF(I128="D",$K128-SUM(J$8:J127),IF(I128="E",1-SUM(J$8:J127)," ")))))</f>
        <v xml:space="preserve"> </v>
      </c>
      <c r="K128" s="1">
        <f>IF(C$4=0,0,(SUM(D$8:D128)/C$4))</f>
        <v>0</v>
      </c>
      <c r="L128" s="9" t="str">
        <f t="shared" si="28"/>
        <v xml:space="preserve"> </v>
      </c>
      <c r="M128" s="2" t="str">
        <f>IF(U128=2,K128,IF(W128=2,K128-SUM(M$8:M127),IF(X128=2,K128-SUM(M$8:M127),IF(X127=2,1-SUM(M$8:M127)," "))))</f>
        <v xml:space="preserve"> </v>
      </c>
      <c r="N128" s="1" t="str">
        <f t="shared" si="29"/>
        <v xml:space="preserve"> </v>
      </c>
      <c r="P128" s="3" t="str">
        <f>IF(O128="Plus",$K128,IF(O128="Basis",$K128-SUM(P$8:P127),IF(O128="Breedte",$K128-SUM(P$8:P127),IF(O127="Breedte",1-SUM(P$8:P127)," "))))</f>
        <v xml:space="preserve"> </v>
      </c>
      <c r="Q128" s="57" t="str">
        <f t="shared" si="30"/>
        <v/>
      </c>
      <c r="R128" s="180">
        <f t="shared" si="31"/>
        <v>125</v>
      </c>
      <c r="S128" s="12">
        <f t="shared" si="40"/>
        <v>15</v>
      </c>
      <c r="T128" s="18">
        <f t="shared" si="32"/>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3"/>
        <v>1</v>
      </c>
      <c r="Z128" s="12">
        <f t="shared" si="34"/>
        <v>1</v>
      </c>
      <c r="AA128" s="12">
        <f t="shared" si="35"/>
        <v>1</v>
      </c>
      <c r="AB128" s="12">
        <f t="shared" si="36"/>
        <v>1</v>
      </c>
      <c r="AD128" s="12">
        <f t="shared" si="41"/>
        <v>15</v>
      </c>
      <c r="AE128" s="18">
        <f t="shared" si="37"/>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8"/>
        <v>1</v>
      </c>
      <c r="AK128" s="12">
        <f t="shared" si="42"/>
        <v>1</v>
      </c>
      <c r="AL128" s="12">
        <f t="shared" si="43"/>
        <v>1</v>
      </c>
      <c r="AM128" s="12">
        <f t="shared" si="44"/>
        <v>1</v>
      </c>
    </row>
    <row r="129" spans="1:39" ht="12" customHeight="1" x14ac:dyDescent="0.25">
      <c r="A129" s="5">
        <f t="shared" si="24"/>
        <v>0</v>
      </c>
      <c r="B129" s="5">
        <f t="shared" si="25"/>
        <v>0</v>
      </c>
      <c r="C129" s="14">
        <f t="shared" si="39"/>
        <v>14</v>
      </c>
      <c r="F129" s="242">
        <f>VLOOKUP(C129,Blad1!$A:$H,8,0)</f>
        <v>124</v>
      </c>
      <c r="G129" s="67" t="str">
        <f t="shared" si="26"/>
        <v/>
      </c>
      <c r="H129" s="4" t="str">
        <f>IF(G129="I",$K129,IF(G129="II",$K129-SUM(H$8:H128),IF(G129="III",$K129-SUM(H$8:H128),IF(G129="IV",$K129-SUM(H$8:H128),IF(G129="V",1-SUM(H$8:H128)," ")))))</f>
        <v xml:space="preserve"> </v>
      </c>
      <c r="I129" s="68" t="str">
        <f t="shared" si="27"/>
        <v/>
      </c>
      <c r="J129" s="43" t="str">
        <f>IF(I129="A",$K129,IF(I129="B",$K129-SUM(J$8:J128),IF(I129="C",$K129-SUM(J$8:J128),IF(I129="D",$K129-SUM(J$8:J128),IF(I129="E",1-SUM(J$8:J128)," ")))))</f>
        <v xml:space="preserve"> </v>
      </c>
      <c r="K129" s="1">
        <f>IF(C$4=0,0,(SUM(D$8:D129)/C$4))</f>
        <v>0</v>
      </c>
      <c r="L129" s="9" t="str">
        <f t="shared" si="28"/>
        <v xml:space="preserve"> </v>
      </c>
      <c r="M129" s="2" t="str">
        <f>IF(U129=2,K129,IF(W129=2,K129-SUM(M$8:M128),IF(X129=2,K129-SUM(M$8:M128),IF(X128=2,1-SUM(M$8:M128)," "))))</f>
        <v xml:space="preserve"> </v>
      </c>
      <c r="N129" s="1" t="str">
        <f t="shared" si="29"/>
        <v xml:space="preserve"> </v>
      </c>
      <c r="P129" s="3" t="str">
        <f>IF(O129="Plus",$K129,IF(O129="Basis",$K129-SUM(P$8:P128),IF(O129="Breedte",$K129-SUM(P$8:P128),IF(O128="Breedte",1-SUM(P$8:P128)," "))))</f>
        <v xml:space="preserve"> </v>
      </c>
      <c r="Q129" s="57" t="str">
        <f t="shared" si="30"/>
        <v/>
      </c>
      <c r="R129" s="180">
        <f t="shared" si="31"/>
        <v>124</v>
      </c>
      <c r="S129" s="12">
        <f t="shared" si="40"/>
        <v>14</v>
      </c>
      <c r="T129" s="18">
        <f t="shared" si="32"/>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3"/>
        <v>1</v>
      </c>
      <c r="Z129" s="12">
        <f t="shared" si="34"/>
        <v>1</v>
      </c>
      <c r="AA129" s="12">
        <f t="shared" si="35"/>
        <v>1</v>
      </c>
      <c r="AB129" s="12">
        <f t="shared" si="36"/>
        <v>1</v>
      </c>
      <c r="AD129" s="12">
        <f t="shared" si="41"/>
        <v>14</v>
      </c>
      <c r="AE129" s="18">
        <f t="shared" si="37"/>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8"/>
        <v>1</v>
      </c>
      <c r="AK129" s="12">
        <f t="shared" si="42"/>
        <v>1</v>
      </c>
      <c r="AL129" s="12">
        <f t="shared" si="43"/>
        <v>1</v>
      </c>
      <c r="AM129" s="12">
        <f t="shared" si="44"/>
        <v>1</v>
      </c>
    </row>
    <row r="130" spans="1:39" ht="12" customHeight="1" x14ac:dyDescent="0.25">
      <c r="A130" s="5">
        <f t="shared" si="24"/>
        <v>0</v>
      </c>
      <c r="B130" s="5">
        <f t="shared" si="25"/>
        <v>0</v>
      </c>
      <c r="C130" s="14">
        <f t="shared" si="39"/>
        <v>13</v>
      </c>
      <c r="F130" s="242">
        <f>VLOOKUP(C130,Blad1!$A:$H,8,0)</f>
        <v>123</v>
      </c>
      <c r="G130" s="67" t="str">
        <f t="shared" si="26"/>
        <v/>
      </c>
      <c r="H130" s="4" t="str">
        <f>IF(G130="I",$K130,IF(G130="II",$K130-SUM(H$8:H129),IF(G130="III",$K130-SUM(H$8:H129),IF(G130="IV",$K130-SUM(H$8:H129),IF(G130="V",1-SUM(H$8:H129)," ")))))</f>
        <v xml:space="preserve"> </v>
      </c>
      <c r="I130" s="68" t="str">
        <f t="shared" si="27"/>
        <v/>
      </c>
      <c r="J130" s="43" t="str">
        <f>IF(I130="A",$K130,IF(I130="B",$K130-SUM(J$8:J129),IF(I130="C",$K130-SUM(J$8:J129),IF(I130="D",$K130-SUM(J$8:J129),IF(I130="E",1-SUM(J$8:J129)," ")))))</f>
        <v xml:space="preserve"> </v>
      </c>
      <c r="K130" s="1">
        <f>IF(C$4=0,0,(SUM(D$8:D130)/C$4))</f>
        <v>0</v>
      </c>
      <c r="L130" s="9" t="str">
        <f t="shared" si="28"/>
        <v xml:space="preserve"> </v>
      </c>
      <c r="M130" s="2" t="str">
        <f>IF(U130=2,K130,IF(W130=2,K130-SUM(M$8:M129),IF(X130=2,K130-SUM(M$8:M129),IF(X129=2,1-SUM(M$8:M129)," "))))</f>
        <v xml:space="preserve"> </v>
      </c>
      <c r="N130" s="1" t="str">
        <f t="shared" si="29"/>
        <v xml:space="preserve"> </v>
      </c>
      <c r="P130" s="3" t="str">
        <f>IF(O130="Plus",$K130,IF(O130="Basis",$K130-SUM(P$8:P129),IF(O130="Breedte",$K130-SUM(P$8:P129),IF(O129="Breedte",1-SUM(P$8:P129)," "))))</f>
        <v xml:space="preserve"> </v>
      </c>
      <c r="Q130" s="57" t="str">
        <f t="shared" si="30"/>
        <v/>
      </c>
      <c r="R130" s="180">
        <f t="shared" si="31"/>
        <v>123</v>
      </c>
      <c r="S130" s="12">
        <f t="shared" si="40"/>
        <v>13</v>
      </c>
      <c r="T130" s="18">
        <f t="shared" si="32"/>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3"/>
        <v>1</v>
      </c>
      <c r="Z130" s="12">
        <f t="shared" si="34"/>
        <v>1</v>
      </c>
      <c r="AA130" s="12">
        <f t="shared" si="35"/>
        <v>1</v>
      </c>
      <c r="AB130" s="12">
        <f t="shared" si="36"/>
        <v>1</v>
      </c>
      <c r="AD130" s="12">
        <f t="shared" si="41"/>
        <v>13</v>
      </c>
      <c r="AE130" s="18">
        <f t="shared" si="37"/>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8"/>
        <v>1</v>
      </c>
      <c r="AK130" s="12">
        <f t="shared" si="42"/>
        <v>1</v>
      </c>
      <c r="AL130" s="12">
        <f t="shared" si="43"/>
        <v>1</v>
      </c>
      <c r="AM130" s="12">
        <f t="shared" si="44"/>
        <v>1</v>
      </c>
    </row>
    <row r="131" spans="1:39" ht="12" customHeight="1" x14ac:dyDescent="0.25">
      <c r="A131" s="5">
        <f t="shared" si="24"/>
        <v>0</v>
      </c>
      <c r="B131" s="5">
        <f t="shared" si="25"/>
        <v>0</v>
      </c>
      <c r="C131" s="14">
        <f t="shared" si="39"/>
        <v>12</v>
      </c>
      <c r="F131" s="242">
        <f>VLOOKUP(C131,Blad1!$A:$H,8,0)</f>
        <v>122</v>
      </c>
      <c r="G131" s="67" t="str">
        <f t="shared" si="26"/>
        <v/>
      </c>
      <c r="H131" s="4" t="str">
        <f>IF(G131="I",$K131,IF(G131="II",$K131-SUM(H$8:H130),IF(G131="III",$K131-SUM(H$8:H130),IF(G131="IV",$K131-SUM(H$8:H130),IF(G131="V",1-SUM(H$8:H130)," ")))))</f>
        <v xml:space="preserve"> </v>
      </c>
      <c r="I131" s="68" t="str">
        <f t="shared" si="27"/>
        <v/>
      </c>
      <c r="J131" s="43" t="str">
        <f>IF(I131="A",$K131,IF(I131="B",$K131-SUM(J$8:J130),IF(I131="C",$K131-SUM(J$8:J130),IF(I131="D",$K131-SUM(J$8:J130),IF(I131="E",1-SUM(J$8:J130)," ")))))</f>
        <v xml:space="preserve"> </v>
      </c>
      <c r="K131" s="1">
        <f>IF(C$4=0,0,(SUM(D$8:D131)/C$4))</f>
        <v>0</v>
      </c>
      <c r="L131" s="9" t="str">
        <f t="shared" si="28"/>
        <v xml:space="preserve"> </v>
      </c>
      <c r="M131" s="2" t="str">
        <f>IF(U131=2,K131,IF(W131=2,K131-SUM(M$8:M130),IF(X131=2,K131-SUM(M$8:M130),IF(X130=2,1-SUM(M$8:M130)," "))))</f>
        <v xml:space="preserve"> </v>
      </c>
      <c r="N131" s="1" t="str">
        <f t="shared" si="29"/>
        <v xml:space="preserve"> </v>
      </c>
      <c r="P131" s="3" t="str">
        <f>IF(O131="Plus",$K131,IF(O131="Basis",$K131-SUM(P$8:P130),IF(O131="Breedte",$K131-SUM(P$8:P130),IF(O130="Breedte",1-SUM(P$8:P130)," "))))</f>
        <v xml:space="preserve"> </v>
      </c>
      <c r="Q131" s="57" t="str">
        <f t="shared" si="30"/>
        <v/>
      </c>
      <c r="R131" s="180">
        <f t="shared" si="31"/>
        <v>122</v>
      </c>
      <c r="S131" s="12">
        <f t="shared" si="40"/>
        <v>12</v>
      </c>
      <c r="T131" s="18">
        <f t="shared" si="32"/>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3"/>
        <v>1</v>
      </c>
      <c r="Z131" s="12">
        <f t="shared" si="34"/>
        <v>1</v>
      </c>
      <c r="AA131" s="12">
        <f t="shared" si="35"/>
        <v>1</v>
      </c>
      <c r="AB131" s="12">
        <f t="shared" si="36"/>
        <v>1</v>
      </c>
      <c r="AD131" s="12">
        <f t="shared" si="41"/>
        <v>12</v>
      </c>
      <c r="AE131" s="18">
        <f t="shared" si="37"/>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8"/>
        <v>1</v>
      </c>
      <c r="AK131" s="12">
        <f t="shared" si="42"/>
        <v>1</v>
      </c>
      <c r="AL131" s="12">
        <f t="shared" si="43"/>
        <v>1</v>
      </c>
      <c r="AM131" s="12">
        <f t="shared" si="44"/>
        <v>1</v>
      </c>
    </row>
    <row r="132" spans="1:39" ht="12" customHeight="1" x14ac:dyDescent="0.25">
      <c r="A132" s="5">
        <f t="shared" si="24"/>
        <v>0</v>
      </c>
      <c r="B132" s="5">
        <f t="shared" si="25"/>
        <v>0</v>
      </c>
      <c r="C132" s="14">
        <f t="shared" si="39"/>
        <v>11</v>
      </c>
      <c r="F132" s="242">
        <f>VLOOKUP(C132,Blad1!$A:$H,8,0)</f>
        <v>121</v>
      </c>
      <c r="G132" s="67" t="str">
        <f t="shared" si="26"/>
        <v/>
      </c>
      <c r="H132" s="4" t="str">
        <f>IF(G132="I",$K132,IF(G132="II",$K132-SUM(H$8:H131),IF(G132="III",$K132-SUM(H$8:H131),IF(G132="IV",$K132-SUM(H$8:H131),IF(G132="V",1-SUM(H$8:H131)," ")))))</f>
        <v xml:space="preserve"> </v>
      </c>
      <c r="I132" s="68" t="str">
        <f t="shared" si="27"/>
        <v/>
      </c>
      <c r="J132" s="43" t="str">
        <f>IF(I132="A",$K132,IF(I132="B",$K132-SUM(J$8:J131),IF(I132="C",$K132-SUM(J$8:J131),IF(I132="D",$K132-SUM(J$8:J131),IF(I132="E",1-SUM(J$8:J131)," ")))))</f>
        <v xml:space="preserve"> </v>
      </c>
      <c r="K132" s="1">
        <f>IF(C$4=0,0,(SUM(D$8:D132)/C$4))</f>
        <v>0</v>
      </c>
      <c r="L132" s="9" t="str">
        <f t="shared" si="28"/>
        <v xml:space="preserve"> </v>
      </c>
      <c r="M132" s="2" t="str">
        <f>IF(U132=2,K132,IF(W132=2,K132-SUM(M$8:M131),IF(X132=2,K132-SUM(M$8:M131),IF(X131=2,1-SUM(M$8:M131)," "))))</f>
        <v xml:space="preserve"> </v>
      </c>
      <c r="N132" s="1" t="str">
        <f t="shared" si="29"/>
        <v xml:space="preserve"> </v>
      </c>
      <c r="P132" s="3" t="str">
        <f>IF(O132="Plus",$K132,IF(O132="Basis",$K132-SUM(P$8:P131),IF(O132="Breedte",$K132-SUM(P$8:P131),IF(O131="Breedte",1-SUM(P$8:P131)," "))))</f>
        <v xml:space="preserve"> </v>
      </c>
      <c r="Q132" s="57" t="str">
        <f t="shared" si="30"/>
        <v/>
      </c>
      <c r="R132" s="180">
        <f t="shared" si="31"/>
        <v>121</v>
      </c>
      <c r="S132" s="12">
        <f t="shared" si="40"/>
        <v>11</v>
      </c>
      <c r="T132" s="18">
        <f t="shared" si="32"/>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3"/>
        <v>1</v>
      </c>
      <c r="Z132" s="12">
        <f t="shared" si="34"/>
        <v>1</v>
      </c>
      <c r="AA132" s="12">
        <f t="shared" si="35"/>
        <v>1</v>
      </c>
      <c r="AB132" s="12">
        <f t="shared" si="36"/>
        <v>1</v>
      </c>
      <c r="AD132" s="12">
        <f t="shared" si="41"/>
        <v>11</v>
      </c>
      <c r="AE132" s="18">
        <f t="shared" si="37"/>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8"/>
        <v>1</v>
      </c>
      <c r="AK132" s="12">
        <f t="shared" si="42"/>
        <v>1</v>
      </c>
      <c r="AL132" s="12">
        <f t="shared" si="43"/>
        <v>1</v>
      </c>
      <c r="AM132" s="12">
        <f t="shared" si="44"/>
        <v>1</v>
      </c>
    </row>
    <row r="133" spans="1:39" ht="12" customHeight="1" x14ac:dyDescent="0.25">
      <c r="A133" s="5">
        <f t="shared" si="24"/>
        <v>0</v>
      </c>
      <c r="B133" s="5">
        <f t="shared" si="25"/>
        <v>0</v>
      </c>
      <c r="C133" s="14">
        <f t="shared" si="39"/>
        <v>10</v>
      </c>
      <c r="F133" s="242">
        <f>VLOOKUP(C133,Blad1!$A:$H,8,0)</f>
        <v>120</v>
      </c>
      <c r="G133" s="67" t="str">
        <f t="shared" si="26"/>
        <v/>
      </c>
      <c r="H133" s="4" t="str">
        <f>IF(G133="I",$K133,IF(G133="II",$K133-SUM(H$8:H132),IF(G133="III",$K133-SUM(H$8:H132),IF(G133="IV",$K133-SUM(H$8:H132),IF(G133="V",1-SUM(H$8:H132)," ")))))</f>
        <v xml:space="preserve"> </v>
      </c>
      <c r="I133" s="68" t="str">
        <f t="shared" si="27"/>
        <v/>
      </c>
      <c r="J133" s="43" t="str">
        <f>IF(I133="A",$K133,IF(I133="B",$K133-SUM(J$8:J132),IF(I133="C",$K133-SUM(J$8:J132),IF(I133="D",$K133-SUM(J$8:J132),IF(I133="E",1-SUM(J$8:J132)," ")))))</f>
        <v xml:space="preserve"> </v>
      </c>
      <c r="K133" s="1">
        <f>IF(C$4=0,0,(SUM(D$8:D133)/C$4))</f>
        <v>0</v>
      </c>
      <c r="L133" s="9" t="str">
        <f t="shared" si="28"/>
        <v xml:space="preserve"> </v>
      </c>
      <c r="M133" s="2" t="str">
        <f>IF(U133=2,K133,IF(W133=2,K133-SUM(M$8:M132),IF(X133=2,K133-SUM(M$8:M132),IF(X132=2,1-SUM(M$8:M132)," "))))</f>
        <v xml:space="preserve"> </v>
      </c>
      <c r="N133" s="1" t="str">
        <f t="shared" si="29"/>
        <v xml:space="preserve"> </v>
      </c>
      <c r="P133" s="3" t="str">
        <f>IF(O133="Plus",$K133,IF(O133="Basis",$K133-SUM(P$8:P132),IF(O133="Breedte",$K133-SUM(P$8:P132),IF(O132="Breedte",1-SUM(P$8:P132)," "))))</f>
        <v xml:space="preserve"> </v>
      </c>
      <c r="Q133" s="57" t="str">
        <f t="shared" si="30"/>
        <v/>
      </c>
      <c r="R133" s="180">
        <f t="shared" si="31"/>
        <v>120</v>
      </c>
      <c r="S133" s="12">
        <f t="shared" si="40"/>
        <v>10</v>
      </c>
      <c r="T133" s="18">
        <f t="shared" si="32"/>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3"/>
        <v>1</v>
      </c>
      <c r="Z133" s="12">
        <f t="shared" si="34"/>
        <v>1</v>
      </c>
      <c r="AA133" s="12">
        <f t="shared" si="35"/>
        <v>1</v>
      </c>
      <c r="AB133" s="12">
        <f t="shared" si="36"/>
        <v>1</v>
      </c>
      <c r="AD133" s="12">
        <f t="shared" si="41"/>
        <v>10</v>
      </c>
      <c r="AE133" s="18">
        <f t="shared" si="37"/>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8"/>
        <v>1</v>
      </c>
      <c r="AK133" s="12">
        <f t="shared" si="42"/>
        <v>1</v>
      </c>
      <c r="AL133" s="12">
        <f t="shared" si="43"/>
        <v>1</v>
      </c>
      <c r="AM133" s="12">
        <f t="shared" si="44"/>
        <v>1</v>
      </c>
    </row>
    <row r="134" spans="1:39" ht="12" customHeight="1" x14ac:dyDescent="0.25">
      <c r="A134" s="5">
        <f t="shared" si="24"/>
        <v>0</v>
      </c>
      <c r="B134" s="5">
        <f t="shared" si="25"/>
        <v>0</v>
      </c>
      <c r="C134" s="14">
        <f t="shared" si="39"/>
        <v>9</v>
      </c>
      <c r="F134" s="242">
        <f>VLOOKUP(C134,Blad1!$A:$H,8,0)</f>
        <v>119</v>
      </c>
      <c r="G134" s="67" t="str">
        <f t="shared" si="26"/>
        <v/>
      </c>
      <c r="H134" s="4" t="str">
        <f>IF(G134="I",$K134,IF(G134="II",$K134-SUM(H$8:H133),IF(G134="III",$K134-SUM(H$8:H133),IF(G134="IV",$K134-SUM(H$8:H133),IF(G134="V",1-SUM(H$8:H133)," ")))))</f>
        <v xml:space="preserve"> </v>
      </c>
      <c r="I134" s="68" t="str">
        <f t="shared" si="27"/>
        <v/>
      </c>
      <c r="J134" s="43" t="str">
        <f>IF(I134="A",$K134,IF(I134="B",$K134-SUM(J$8:J133),IF(I134="C",$K134-SUM(J$8:J133),IF(I134="D",$K134-SUM(J$8:J133),IF(I134="E",1-SUM(J$8:J133)," ")))))</f>
        <v xml:space="preserve"> </v>
      </c>
      <c r="K134" s="1">
        <f>IF(C$4=0,0,(SUM(D$8:D134)/C$4))</f>
        <v>0</v>
      </c>
      <c r="L134" s="9" t="str">
        <f t="shared" si="28"/>
        <v xml:space="preserve"> </v>
      </c>
      <c r="M134" s="2" t="str">
        <f>IF(U134=2,K134,IF(W134=2,K134-SUM(M$8:M133),IF(X134=2,K134-SUM(M$8:M133),IF(X133=2,1-SUM(M$8:M133)," "))))</f>
        <v xml:space="preserve"> </v>
      </c>
      <c r="N134" s="1" t="str">
        <f t="shared" si="29"/>
        <v xml:space="preserve"> </v>
      </c>
      <c r="P134" s="3" t="str">
        <f>IF(O134="Plus",$K134,IF(O134="Basis",$K134-SUM(P$8:P133),IF(O134="Breedte",$K134-SUM(P$8:P133),IF(O133="Breedte",1-SUM(P$8:P133)," "))))</f>
        <v xml:space="preserve"> </v>
      </c>
      <c r="Q134" s="57" t="str">
        <f t="shared" si="30"/>
        <v/>
      </c>
      <c r="R134" s="180">
        <f t="shared" si="31"/>
        <v>119</v>
      </c>
      <c r="S134" s="12">
        <f t="shared" si="40"/>
        <v>9</v>
      </c>
      <c r="T134" s="18">
        <f t="shared" si="32"/>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3"/>
        <v>1</v>
      </c>
      <c r="Z134" s="12">
        <f t="shared" si="34"/>
        <v>1</v>
      </c>
      <c r="AA134" s="12">
        <f t="shared" si="35"/>
        <v>1</v>
      </c>
      <c r="AB134" s="12">
        <f t="shared" si="36"/>
        <v>1</v>
      </c>
      <c r="AD134" s="12">
        <f t="shared" si="41"/>
        <v>9</v>
      </c>
      <c r="AE134" s="18">
        <f t="shared" si="37"/>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8"/>
        <v>1</v>
      </c>
      <c r="AK134" s="12">
        <f t="shared" si="42"/>
        <v>1</v>
      </c>
      <c r="AL134" s="12">
        <f t="shared" si="43"/>
        <v>1</v>
      </c>
      <c r="AM134" s="12">
        <f t="shared" si="44"/>
        <v>1</v>
      </c>
    </row>
    <row r="135" spans="1:39" ht="12" customHeight="1" x14ac:dyDescent="0.25">
      <c r="A135" s="5">
        <f t="shared" si="24"/>
        <v>0</v>
      </c>
      <c r="B135" s="5">
        <f t="shared" si="25"/>
        <v>0</v>
      </c>
      <c r="C135" s="14">
        <f t="shared" si="39"/>
        <v>8</v>
      </c>
      <c r="F135" s="242">
        <f>VLOOKUP(C135,Blad1!$A:$H,8,0)</f>
        <v>118</v>
      </c>
      <c r="G135" s="67" t="str">
        <f t="shared" si="26"/>
        <v/>
      </c>
      <c r="H135" s="4" t="str">
        <f>IF(G135="I",$K135,IF(G135="II",$K135-SUM(H$8:H134),IF(G135="III",$K135-SUM(H$8:H134),IF(G135="IV",$K135-SUM(H$8:H134),IF(G135="V",1-SUM(H$8:H134)," ")))))</f>
        <v xml:space="preserve"> </v>
      </c>
      <c r="I135" s="68" t="str">
        <f t="shared" si="27"/>
        <v/>
      </c>
      <c r="J135" s="43" t="str">
        <f>IF(I135="A",$K135,IF(I135="B",$K135-SUM(J$8:J134),IF(I135="C",$K135-SUM(J$8:J134),IF(I135="D",$K135-SUM(J$8:J134),IF(I135="E",1-SUM(J$8:J134)," ")))))</f>
        <v xml:space="preserve"> </v>
      </c>
      <c r="K135" s="1">
        <f>IF(C$4=0,0,(SUM(D$8:D135)/C$4))</f>
        <v>0</v>
      </c>
      <c r="L135" s="9" t="str">
        <f t="shared" si="28"/>
        <v xml:space="preserve"> </v>
      </c>
      <c r="M135" s="2" t="str">
        <f>IF(U135=2,K135,IF(W135=2,K135-SUM(M$8:M134),IF(X135=2,K135-SUM(M$8:M134),IF(X134=2,1-SUM(M$8:M134)," "))))</f>
        <v xml:space="preserve"> </v>
      </c>
      <c r="N135" s="1" t="str">
        <f t="shared" si="29"/>
        <v xml:space="preserve"> </v>
      </c>
      <c r="P135" s="3" t="str">
        <f>IF(O135="Plus",$K135,IF(O135="Basis",$K135-SUM(P$8:P134),IF(O135="Breedte",$K135-SUM(P$8:P134),IF(O134="Breedte",1-SUM(P$8:P134)," "))))</f>
        <v xml:space="preserve"> </v>
      </c>
      <c r="Q135" s="57" t="str">
        <f t="shared" si="30"/>
        <v/>
      </c>
      <c r="R135" s="180">
        <f t="shared" si="31"/>
        <v>118</v>
      </c>
      <c r="S135" s="12">
        <f t="shared" si="40"/>
        <v>8</v>
      </c>
      <c r="T135" s="18">
        <f t="shared" si="32"/>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3"/>
        <v>1</v>
      </c>
      <c r="Z135" s="12">
        <f t="shared" si="34"/>
        <v>1</v>
      </c>
      <c r="AA135" s="12">
        <f t="shared" si="35"/>
        <v>1</v>
      </c>
      <c r="AB135" s="12">
        <f t="shared" si="36"/>
        <v>1</v>
      </c>
      <c r="AD135" s="12">
        <f t="shared" si="41"/>
        <v>8</v>
      </c>
      <c r="AE135" s="18">
        <f t="shared" si="37"/>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8"/>
        <v>1</v>
      </c>
      <c r="AK135" s="12">
        <f t="shared" si="42"/>
        <v>1</v>
      </c>
      <c r="AL135" s="12">
        <f t="shared" si="43"/>
        <v>1</v>
      </c>
      <c r="AM135" s="12">
        <f t="shared" si="44"/>
        <v>1</v>
      </c>
    </row>
    <row r="136" spans="1:39" ht="12" customHeight="1" x14ac:dyDescent="0.25">
      <c r="A136" s="5">
        <f t="shared" si="24"/>
        <v>0</v>
      </c>
      <c r="B136" s="5">
        <f t="shared" si="25"/>
        <v>0</v>
      </c>
      <c r="C136" s="14">
        <f t="shared" si="39"/>
        <v>7</v>
      </c>
      <c r="F136" s="242">
        <f>VLOOKUP(C136,Blad1!$A:$H,8,0)</f>
        <v>117</v>
      </c>
      <c r="G136" s="67" t="str">
        <f t="shared" si="26"/>
        <v/>
      </c>
      <c r="H136" s="4" t="str">
        <f>IF(G136="I",$K136,IF(G136="II",$K136-SUM(H$8:H135),IF(G136="III",$K136-SUM(H$8:H135),IF(G136="IV",$K136-SUM(H$8:H135),IF(G136="V",1-SUM(H$8:H135)," ")))))</f>
        <v xml:space="preserve"> </v>
      </c>
      <c r="I136" s="68" t="str">
        <f t="shared" si="27"/>
        <v/>
      </c>
      <c r="J136" s="43" t="str">
        <f>IF(I136="A",$K136,IF(I136="B",$K136-SUM(J$8:J135),IF(I136="C",$K136-SUM(J$8:J135),IF(I136="D",$K136-SUM(J$8:J135),IF(I136="E",1-SUM(J$8:J135)," ")))))</f>
        <v xml:space="preserve"> </v>
      </c>
      <c r="K136" s="1">
        <f>IF(C$4=0,0,(SUM(D$8:D136)/C$4))</f>
        <v>0</v>
      </c>
      <c r="L136" s="9" t="str">
        <f t="shared" si="28"/>
        <v xml:space="preserve"> </v>
      </c>
      <c r="M136" s="2" t="str">
        <f>IF(U136=2,K136,IF(W136=2,K136-SUM(M$8:M135),IF(X136=2,K136-SUM(M$8:M135),IF(X135=2,1-SUM(M$8:M135)," "))))</f>
        <v xml:space="preserve"> </v>
      </c>
      <c r="N136" s="1" t="str">
        <f t="shared" si="29"/>
        <v xml:space="preserve"> </v>
      </c>
      <c r="P136" s="3" t="str">
        <f>IF(O136="Plus",$K136,IF(O136="Basis",$K136-SUM(P$8:P135),IF(O136="Breedte",$K136-SUM(P$8:P135),IF(O135="Breedte",1-SUM(P$8:P135)," "))))</f>
        <v xml:space="preserve"> </v>
      </c>
      <c r="Q136" s="57" t="str">
        <f t="shared" si="30"/>
        <v/>
      </c>
      <c r="R136" s="180">
        <f t="shared" si="31"/>
        <v>117</v>
      </c>
      <c r="S136" s="12">
        <f t="shared" si="40"/>
        <v>7</v>
      </c>
      <c r="T136" s="18">
        <f t="shared" si="32"/>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si="33"/>
        <v>1</v>
      </c>
      <c r="Z136" s="12">
        <f t="shared" si="34"/>
        <v>1</v>
      </c>
      <c r="AA136" s="12">
        <f t="shared" si="35"/>
        <v>1</v>
      </c>
      <c r="AB136" s="12">
        <f t="shared" si="36"/>
        <v>1</v>
      </c>
      <c r="AD136" s="12">
        <f t="shared" si="41"/>
        <v>7</v>
      </c>
      <c r="AE136" s="18">
        <f t="shared" si="37"/>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si="38"/>
        <v>1</v>
      </c>
      <c r="AK136" s="12">
        <f t="shared" si="42"/>
        <v>1</v>
      </c>
      <c r="AL136" s="12">
        <f t="shared" si="43"/>
        <v>1</v>
      </c>
      <c r="AM136" s="12">
        <f t="shared" si="44"/>
        <v>1</v>
      </c>
    </row>
    <row r="137" spans="1:39" ht="12" customHeight="1" x14ac:dyDescent="0.25">
      <c r="A137" s="5">
        <f t="shared" ref="A137:A200" si="45">IF(I137="A",25,IF(I137="B",25,IF(I137="C",25,IF(I137="D",15,IF(I137="E",10,0)))))</f>
        <v>0</v>
      </c>
      <c r="B137" s="5">
        <f t="shared" ref="B137:B200" si="46">IF(G137="I",20,IF(G137="II",20,IF(G137="III",20,IF(G137="IV",20,IF(G137="V",20,0)))))</f>
        <v>0</v>
      </c>
      <c r="C137" s="14">
        <f t="shared" si="39"/>
        <v>6</v>
      </c>
      <c r="F137" s="242">
        <f>VLOOKUP(C137,Blad1!$A:$H,8,0)</f>
        <v>116</v>
      </c>
      <c r="G137" s="67" t="str">
        <f t="shared" ref="G137:G176" si="47">IF(C137=97,"I",IF(C137=90,"II",IF(C137=84,"III",IF(C137=76,"IV",IF(C137=0,"V","")))))</f>
        <v/>
      </c>
      <c r="H137" s="4" t="str">
        <f>IF(G137="I",$K137,IF(G137="II",$K137-SUM(H$8:H136),IF(G137="III",$K137-SUM(H$8:H136),IF(G137="IV",$K137-SUM(H$8:H136),IF(G137="V",1-SUM(H$8:H136)," ")))))</f>
        <v xml:space="preserve"> </v>
      </c>
      <c r="I137" s="68" t="str">
        <f t="shared" ref="I137:I200" si="48">IF(C137=92,"A",IF(C137=83,"B",IF(C137=73,"C",IF(C137=64,"D",IF(C137=0,"E","")))))</f>
        <v/>
      </c>
      <c r="J137" s="43" t="str">
        <f>IF(I137="A",$K137,IF(I137="B",$K137-SUM(J$8:J136),IF(I137="C",$K137-SUM(J$8:J136),IF(I137="D",$K137-SUM(J$8:J136),IF(I137="E",1-SUM(J$8:J136)," ")))))</f>
        <v xml:space="preserve"> </v>
      </c>
      <c r="K137" s="1">
        <f>IF(C$4=0,0,(SUM(D$8:D137)/C$4))</f>
        <v>0</v>
      </c>
      <c r="L137" s="9" t="str">
        <f t="shared" ref="L137:L200" si="49">IF(U137=2,"Plus",IF(W137=2,"Basis",IF(X137=2,"Breedte"," ")))</f>
        <v xml:space="preserve"> </v>
      </c>
      <c r="M137" s="2" t="str">
        <f>IF(U137=2,K137,IF(W137=2,K137-SUM(M$8:M136),IF(X137=2,K137-SUM(M$8:M136),IF(X136=2,1-SUM(M$8:M136)," "))))</f>
        <v xml:space="preserve"> </v>
      </c>
      <c r="N137" s="1" t="str">
        <f t="shared" ref="N137:N200" si="50">IF(OR(O137="Plus",O137="Basis",O137="Breedte"),K137," ")</f>
        <v xml:space="preserve"> </v>
      </c>
      <c r="P137" s="3" t="str">
        <f>IF(O137="Plus",$K137,IF(O137="Basis",$K137-SUM(P$8:P136),IF(O137="Breedte",$K137-SUM(P$8:P136),IF(O136="Breedte",1-SUM(P$8:P136)," "))))</f>
        <v xml:space="preserve"> </v>
      </c>
      <c r="Q137" s="57" t="str">
        <f t="shared" ref="Q137:Q200" si="51">IF(L136="plus",IF(E137=0,"",CONCATENATE(E137,", ")),IF(L136="basis",IF(E137=0,"",CONCATENATE(E137,", ")),CONCATENATE(Q136,IF(E137=0,"",CONCATENATE(E137,", ")))))</f>
        <v/>
      </c>
      <c r="R137" s="180">
        <f t="shared" ref="R137:R200" si="52">F137</f>
        <v>116</v>
      </c>
      <c r="S137" s="12">
        <f t="shared" si="40"/>
        <v>6</v>
      </c>
      <c r="T137" s="18">
        <f t="shared" ref="T137:T200" si="53">K137</f>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ref="Y137:Y200" si="54">IF(D137=0,1,ABS(K137-0.2))</f>
        <v>1</v>
      </c>
      <c r="Z137" s="12">
        <f t="shared" ref="Z137:Z200" si="55">IF(D137=0,1,ABS(K137-0.5))</f>
        <v>1</v>
      </c>
      <c r="AA137" s="12">
        <f t="shared" ref="AA137:AA200" si="56">IF(D137=0,1,ABS(K137-0.8))</f>
        <v>1</v>
      </c>
      <c r="AB137" s="12">
        <f t="shared" ref="AB137:AB200" si="57">IF(D137=0,1,ABS(K137-1))</f>
        <v>1</v>
      </c>
      <c r="AD137" s="12">
        <f t="shared" si="41"/>
        <v>6</v>
      </c>
      <c r="AE137" s="18">
        <f t="shared" ref="AE137:AE200" si="58">K137</f>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ref="AJ137:AJ200" si="59">IF(AE137=0,1,ABS(AH137-0.25))</f>
        <v>1</v>
      </c>
      <c r="AK137" s="12">
        <f t="shared" si="42"/>
        <v>1</v>
      </c>
      <c r="AL137" s="12">
        <f t="shared" si="43"/>
        <v>1</v>
      </c>
      <c r="AM137" s="12">
        <f t="shared" si="44"/>
        <v>1</v>
      </c>
    </row>
    <row r="138" spans="1:39" ht="12" customHeight="1" x14ac:dyDescent="0.25">
      <c r="A138" s="5">
        <f t="shared" si="45"/>
        <v>0</v>
      </c>
      <c r="B138" s="5">
        <f t="shared" si="46"/>
        <v>0</v>
      </c>
      <c r="C138" s="14">
        <f t="shared" ref="C138:C201" si="60">C137-1</f>
        <v>5</v>
      </c>
      <c r="F138" s="242">
        <f>VLOOKUP(C138,Blad1!$A:$H,8,0)</f>
        <v>115</v>
      </c>
      <c r="G138" s="67" t="str">
        <f t="shared" si="47"/>
        <v/>
      </c>
      <c r="H138" s="4" t="str">
        <f>IF(G138="I",$K138,IF(G138="II",$K138-SUM(H$8:H137),IF(G138="III",$K138-SUM(H$8:H137),IF(G138="IV",$K138-SUM(H$8:H137),IF(G138="V",1-SUM(H$8:H137)," ")))))</f>
        <v xml:space="preserve"> </v>
      </c>
      <c r="I138" s="68" t="str">
        <f t="shared" si="48"/>
        <v/>
      </c>
      <c r="J138" s="43" t="str">
        <f>IF(I138="A",$K138,IF(I138="B",$K138-SUM(J$8:J137),IF(I138="C",$K138-SUM(J$8:J137),IF(I138="D",$K138-SUM(J$8:J137),IF(I138="E",1-SUM(J$8:J137)," ")))))</f>
        <v xml:space="preserve"> </v>
      </c>
      <c r="K138" s="1">
        <f>IF(C$4=0,0,(SUM(D$8:D138)/C$4))</f>
        <v>0</v>
      </c>
      <c r="L138" s="9" t="str">
        <f t="shared" si="49"/>
        <v xml:space="preserve"> </v>
      </c>
      <c r="M138" s="2" t="str">
        <f>IF(U138=2,K138,IF(W138=2,K138-SUM(M$8:M137),IF(X138=2,K138-SUM(M$8:M137),IF(X137=2,1-SUM(M$8:M137)," "))))</f>
        <v xml:space="preserve"> </v>
      </c>
      <c r="N138" s="1" t="str">
        <f t="shared" si="50"/>
        <v xml:space="preserve"> </v>
      </c>
      <c r="P138" s="3" t="str">
        <f>IF(O138="Plus",$K138,IF(O138="Basis",$K138-SUM(P$8:P137),IF(O138="Breedte",$K138-SUM(P$8:P137),IF(O137="Breedte",1-SUM(P$8:P137)," "))))</f>
        <v xml:space="preserve"> </v>
      </c>
      <c r="Q138" s="57" t="str">
        <f t="shared" si="51"/>
        <v/>
      </c>
      <c r="R138" s="180">
        <f t="shared" si="52"/>
        <v>115</v>
      </c>
      <c r="S138" s="12">
        <f t="shared" ref="S138:S201" si="61">C138</f>
        <v>5</v>
      </c>
      <c r="T138" s="18">
        <f t="shared" si="53"/>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4"/>
        <v>1</v>
      </c>
      <c r="Z138" s="12">
        <f t="shared" si="55"/>
        <v>1</v>
      </c>
      <c r="AA138" s="12">
        <f t="shared" si="56"/>
        <v>1</v>
      </c>
      <c r="AB138" s="12">
        <f t="shared" si="57"/>
        <v>1</v>
      </c>
      <c r="AD138" s="12">
        <f t="shared" ref="AD138:AD201" si="62">S138</f>
        <v>5</v>
      </c>
      <c r="AE138" s="18">
        <f t="shared" si="58"/>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9"/>
        <v>1</v>
      </c>
      <c r="AK138" s="12">
        <f t="shared" ref="AK138:AK201" si="63">IF(T138=0,1,ABS(W138-0.5))</f>
        <v>1</v>
      </c>
      <c r="AL138" s="12">
        <f t="shared" ref="AL138:AL201" si="64">IF(T138=0,1,ABS(W138-0.75))</f>
        <v>1</v>
      </c>
      <c r="AM138" s="12">
        <f t="shared" ref="AM138:AM201" si="65">IF(T138=0,1,ABS(W138-0.9))</f>
        <v>1</v>
      </c>
    </row>
    <row r="139" spans="1:39" ht="12" customHeight="1" x14ac:dyDescent="0.25">
      <c r="A139" s="5">
        <f t="shared" si="45"/>
        <v>0</v>
      </c>
      <c r="B139" s="5">
        <f t="shared" si="46"/>
        <v>0</v>
      </c>
      <c r="C139" s="14">
        <f t="shared" si="60"/>
        <v>4</v>
      </c>
      <c r="F139" s="242">
        <f>VLOOKUP(C139,Blad1!$A:$H,8,0)</f>
        <v>114</v>
      </c>
      <c r="G139" s="67" t="str">
        <f t="shared" si="47"/>
        <v/>
      </c>
      <c r="H139" s="4" t="str">
        <f>IF(G139="I",$K139,IF(G139="II",$K139-SUM(H$8:H138),IF(G139="III",$K139-SUM(H$8:H138),IF(G139="IV",$K139-SUM(H$8:H138),IF(G139="V",1-SUM(H$8:H138)," ")))))</f>
        <v xml:space="preserve"> </v>
      </c>
      <c r="I139" s="68" t="str">
        <f t="shared" si="48"/>
        <v/>
      </c>
      <c r="J139" s="43" t="str">
        <f>IF(I139="A",$K139,IF(I139="B",$K139-SUM(J$8:J138),IF(I139="C",$K139-SUM(J$8:J138),IF(I139="D",$K139-SUM(J$8:J138),IF(I139="E",1-SUM(J$8:J138)," ")))))</f>
        <v xml:space="preserve"> </v>
      </c>
      <c r="K139" s="1">
        <f>IF(C$4=0,0,(SUM(D$8:D139)/C$4))</f>
        <v>0</v>
      </c>
      <c r="L139" s="9" t="str">
        <f t="shared" si="49"/>
        <v xml:space="preserve"> </v>
      </c>
      <c r="M139" s="2" t="str">
        <f>IF(U139=2,K139,IF(W139=2,K139-SUM(M$8:M138),IF(X139=2,K139-SUM(M$8:M138),IF(X138=2,1-SUM(M$8:M138)," "))))</f>
        <v xml:space="preserve"> </v>
      </c>
      <c r="N139" s="1" t="str">
        <f t="shared" si="50"/>
        <v xml:space="preserve"> </v>
      </c>
      <c r="P139" s="3" t="str">
        <f>IF(O139="Plus",$K139,IF(O139="Basis",$K139-SUM(P$8:P138),IF(O139="Breedte",$K139-SUM(P$8:P138),IF(O138="Breedte",1-SUM(P$8:P138)," "))))</f>
        <v xml:space="preserve"> </v>
      </c>
      <c r="Q139" s="57" t="str">
        <f t="shared" si="51"/>
        <v/>
      </c>
      <c r="R139" s="180">
        <f t="shared" si="52"/>
        <v>114</v>
      </c>
      <c r="S139" s="12">
        <f t="shared" si="61"/>
        <v>4</v>
      </c>
      <c r="T139" s="18">
        <f t="shared" si="53"/>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4"/>
        <v>1</v>
      </c>
      <c r="Z139" s="12">
        <f t="shared" si="55"/>
        <v>1</v>
      </c>
      <c r="AA139" s="12">
        <f t="shared" si="56"/>
        <v>1</v>
      </c>
      <c r="AB139" s="12">
        <f t="shared" si="57"/>
        <v>1</v>
      </c>
      <c r="AD139" s="12">
        <f t="shared" si="62"/>
        <v>4</v>
      </c>
      <c r="AE139" s="18">
        <f t="shared" si="58"/>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9"/>
        <v>1</v>
      </c>
      <c r="AK139" s="12">
        <f t="shared" si="63"/>
        <v>1</v>
      </c>
      <c r="AL139" s="12">
        <f t="shared" si="64"/>
        <v>1</v>
      </c>
      <c r="AM139" s="12">
        <f t="shared" si="65"/>
        <v>1</v>
      </c>
    </row>
    <row r="140" spans="1:39" ht="12" customHeight="1" x14ac:dyDescent="0.25">
      <c r="A140" s="5">
        <f t="shared" si="45"/>
        <v>0</v>
      </c>
      <c r="B140" s="5">
        <f t="shared" si="46"/>
        <v>0</v>
      </c>
      <c r="C140" s="14">
        <f t="shared" si="60"/>
        <v>3</v>
      </c>
      <c r="F140" s="242">
        <f>VLOOKUP(C140,Blad1!$A:$H,8,0)</f>
        <v>113</v>
      </c>
      <c r="G140" s="67" t="str">
        <f t="shared" si="47"/>
        <v/>
      </c>
      <c r="H140" s="4" t="str">
        <f>IF(G140="I",$K140,IF(G140="II",$K140-SUM(H$8:H139),IF(G140="III",$K140-SUM(H$8:H139),IF(G140="IV",$K140-SUM(H$8:H139),IF(G140="V",1-SUM(H$8:H139)," ")))))</f>
        <v xml:space="preserve"> </v>
      </c>
      <c r="I140" s="68" t="str">
        <f t="shared" si="48"/>
        <v/>
      </c>
      <c r="J140" s="43" t="str">
        <f>IF(I140="A",$K140,IF(I140="B",$K140-SUM(J$8:J139),IF(I140="C",$K140-SUM(J$8:J139),IF(I140="D",$K140-SUM(J$8:J139),IF(I140="E",1-SUM(J$8:J139)," ")))))</f>
        <v xml:space="preserve"> </v>
      </c>
      <c r="K140" s="1">
        <f>IF(C$4=0,0,(SUM(D$8:D140)/C$4))</f>
        <v>0</v>
      </c>
      <c r="L140" s="9" t="str">
        <f t="shared" si="49"/>
        <v xml:space="preserve"> </v>
      </c>
      <c r="M140" s="2" t="str">
        <f>IF(U140=2,K140,IF(W140=2,K140-SUM(M$8:M139),IF(X140=2,K140-SUM(M$8:M139),IF(X139=2,1-SUM(M$8:M139)," "))))</f>
        <v xml:space="preserve"> </v>
      </c>
      <c r="N140" s="1" t="str">
        <f t="shared" si="50"/>
        <v xml:space="preserve"> </v>
      </c>
      <c r="P140" s="3" t="str">
        <f>IF(O140="Plus",$K140,IF(O140="Basis",$K140-SUM(P$8:P139),IF(O140="Breedte",$K140-SUM(P$8:P139),IF(O139="Breedte",1-SUM(P$8:P139)," "))))</f>
        <v xml:space="preserve"> </v>
      </c>
      <c r="Q140" s="57" t="str">
        <f t="shared" si="51"/>
        <v/>
      </c>
      <c r="R140" s="180">
        <f t="shared" si="52"/>
        <v>113</v>
      </c>
      <c r="S140" s="12">
        <f t="shared" si="61"/>
        <v>3</v>
      </c>
      <c r="T140" s="18">
        <f t="shared" si="53"/>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4"/>
        <v>1</v>
      </c>
      <c r="Z140" s="12">
        <f t="shared" si="55"/>
        <v>1</v>
      </c>
      <c r="AA140" s="12">
        <f t="shared" si="56"/>
        <v>1</v>
      </c>
      <c r="AB140" s="12">
        <f t="shared" si="57"/>
        <v>1</v>
      </c>
      <c r="AD140" s="12">
        <f t="shared" si="62"/>
        <v>3</v>
      </c>
      <c r="AE140" s="18">
        <f t="shared" si="58"/>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9"/>
        <v>1</v>
      </c>
      <c r="AK140" s="12">
        <f t="shared" si="63"/>
        <v>1</v>
      </c>
      <c r="AL140" s="12">
        <f t="shared" si="64"/>
        <v>1</v>
      </c>
      <c r="AM140" s="12">
        <f t="shared" si="65"/>
        <v>1</v>
      </c>
    </row>
    <row r="141" spans="1:39" ht="12" customHeight="1" x14ac:dyDescent="0.25">
      <c r="A141" s="5">
        <f t="shared" si="45"/>
        <v>0</v>
      </c>
      <c r="B141" s="5">
        <f t="shared" si="46"/>
        <v>0</v>
      </c>
      <c r="C141" s="14">
        <f t="shared" si="60"/>
        <v>2</v>
      </c>
      <c r="F141" s="242">
        <f>VLOOKUP(C141,Blad1!$A:$H,8,0)</f>
        <v>112</v>
      </c>
      <c r="G141" s="67" t="str">
        <f t="shared" si="47"/>
        <v/>
      </c>
      <c r="H141" s="4" t="str">
        <f>IF(G141="I",$K141,IF(G141="II",$K141-SUM(H$8:H140),IF(G141="III",$K141-SUM(H$8:H140),IF(G141="IV",$K141-SUM(H$8:H140),IF(G141="V",1-SUM(H$8:H140)," ")))))</f>
        <v xml:space="preserve"> </v>
      </c>
      <c r="I141" s="68" t="str">
        <f t="shared" si="48"/>
        <v/>
      </c>
      <c r="J141" s="43" t="str">
        <f>IF(I141="A",$K141,IF(I141="B",$K141-SUM(J$8:J140),IF(I141="C",$K141-SUM(J$8:J140),IF(I141="D",$K141-SUM(J$8:J140),IF(I141="E",1-SUM(J$8:J140)," ")))))</f>
        <v xml:space="preserve"> </v>
      </c>
      <c r="K141" s="1">
        <f>IF(C$4=0,0,(SUM(D$8:D141)/C$4))</f>
        <v>0</v>
      </c>
      <c r="L141" s="9" t="str">
        <f t="shared" si="49"/>
        <v xml:space="preserve"> </v>
      </c>
      <c r="M141" s="2" t="str">
        <f>IF(U141=2,K141,IF(W141=2,K141-SUM(M$8:M140),IF(X141=2,K141-SUM(M$8:M140),IF(X140=2,1-SUM(M$8:M140)," "))))</f>
        <v xml:space="preserve"> </v>
      </c>
      <c r="N141" s="1" t="str">
        <f t="shared" si="50"/>
        <v xml:space="preserve"> </v>
      </c>
      <c r="P141" s="3" t="str">
        <f>IF(O141="Plus",$K141,IF(O141="Basis",$K141-SUM(P$8:P140),IF(O141="Breedte",$K141-SUM(P$8:P140),IF(O140="Breedte",1-SUM(P$8:P140)," "))))</f>
        <v xml:space="preserve"> </v>
      </c>
      <c r="Q141" s="57" t="str">
        <f t="shared" si="51"/>
        <v/>
      </c>
      <c r="R141" s="180">
        <f t="shared" si="52"/>
        <v>112</v>
      </c>
      <c r="S141" s="12">
        <f t="shared" si="61"/>
        <v>2</v>
      </c>
      <c r="T141" s="18">
        <f t="shared" si="53"/>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4"/>
        <v>1</v>
      </c>
      <c r="Z141" s="12">
        <f t="shared" si="55"/>
        <v>1</v>
      </c>
      <c r="AA141" s="12">
        <f t="shared" si="56"/>
        <v>1</v>
      </c>
      <c r="AB141" s="12">
        <f t="shared" si="57"/>
        <v>1</v>
      </c>
      <c r="AD141" s="12">
        <f t="shared" si="62"/>
        <v>2</v>
      </c>
      <c r="AE141" s="18">
        <f t="shared" si="58"/>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9"/>
        <v>1</v>
      </c>
      <c r="AK141" s="12">
        <f t="shared" si="63"/>
        <v>1</v>
      </c>
      <c r="AL141" s="12">
        <f t="shared" si="64"/>
        <v>1</v>
      </c>
      <c r="AM141" s="12">
        <f t="shared" si="65"/>
        <v>1</v>
      </c>
    </row>
    <row r="142" spans="1:39" ht="12" customHeight="1" x14ac:dyDescent="0.25">
      <c r="A142" s="5">
        <f t="shared" si="45"/>
        <v>0</v>
      </c>
      <c r="B142" s="5">
        <f t="shared" si="46"/>
        <v>0</v>
      </c>
      <c r="C142" s="14">
        <f t="shared" si="60"/>
        <v>1</v>
      </c>
      <c r="F142" s="242">
        <f>VLOOKUP(C142,Blad1!$A:$H,8,0)</f>
        <v>111</v>
      </c>
      <c r="G142" s="67" t="str">
        <f t="shared" si="47"/>
        <v/>
      </c>
      <c r="H142" s="4" t="str">
        <f>IF(G142="I",$K142,IF(G142="II",$K142-SUM(H$8:H141),IF(G142="III",$K142-SUM(H$8:H141),IF(G142="IV",$K142-SUM(H$8:H141),IF(G142="V",1-SUM(H$8:H141)," ")))))</f>
        <v xml:space="preserve"> </v>
      </c>
      <c r="I142" s="68" t="str">
        <f t="shared" si="48"/>
        <v/>
      </c>
      <c r="J142" s="43" t="str">
        <f>IF(I142="A",$K142,IF(I142="B",$K142-SUM(J$8:J141),IF(I142="C",$K142-SUM(J$8:J141),IF(I142="D",$K142-SUM(J$8:J141),IF(I142="E",1-SUM(J$8:J141)," ")))))</f>
        <v xml:space="preserve"> </v>
      </c>
      <c r="K142" s="1">
        <f>IF(C$4=0,0,(SUM(D$8:D142)/C$4))</f>
        <v>0</v>
      </c>
      <c r="L142" s="9" t="str">
        <f t="shared" si="49"/>
        <v xml:space="preserve"> </v>
      </c>
      <c r="M142" s="2" t="str">
        <f>IF(U142=2,K142,IF(W142=2,K142-SUM(M$8:M141),IF(X142=2,K142-SUM(M$8:M141),IF(X141=2,1-SUM(M$8:M141)," "))))</f>
        <v xml:space="preserve"> </v>
      </c>
      <c r="N142" s="1" t="str">
        <f t="shared" si="50"/>
        <v xml:space="preserve"> </v>
      </c>
      <c r="P142" s="3" t="str">
        <f>IF(O142="Plus",$K142,IF(O142="Basis",$K142-SUM(P$8:P141),IF(O142="Breedte",$K142-SUM(P$8:P141),IF(O141="Breedte",1-SUM(P$8:P141)," "))))</f>
        <v xml:space="preserve"> </v>
      </c>
      <c r="Q142" s="57" t="str">
        <f t="shared" si="51"/>
        <v/>
      </c>
      <c r="R142" s="180">
        <f t="shared" si="52"/>
        <v>111</v>
      </c>
      <c r="S142" s="12">
        <f t="shared" si="61"/>
        <v>1</v>
      </c>
      <c r="T142" s="18">
        <f t="shared" si="53"/>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4"/>
        <v>1</v>
      </c>
      <c r="Z142" s="12">
        <f t="shared" si="55"/>
        <v>1</v>
      </c>
      <c r="AA142" s="12">
        <f t="shared" si="56"/>
        <v>1</v>
      </c>
      <c r="AB142" s="12">
        <f t="shared" si="57"/>
        <v>1</v>
      </c>
      <c r="AD142" s="12">
        <f t="shared" si="62"/>
        <v>1</v>
      </c>
      <c r="AE142" s="18">
        <f t="shared" si="58"/>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9"/>
        <v>1</v>
      </c>
      <c r="AK142" s="12">
        <f t="shared" si="63"/>
        <v>1</v>
      </c>
      <c r="AL142" s="12">
        <f t="shared" si="64"/>
        <v>1</v>
      </c>
      <c r="AM142" s="12">
        <f t="shared" si="65"/>
        <v>1</v>
      </c>
    </row>
    <row r="143" spans="1:39" ht="12" customHeight="1" x14ac:dyDescent="0.25">
      <c r="A143" s="5">
        <f t="shared" si="45"/>
        <v>10</v>
      </c>
      <c r="B143" s="5">
        <f t="shared" si="46"/>
        <v>20</v>
      </c>
      <c r="C143" s="14">
        <f t="shared" si="60"/>
        <v>0</v>
      </c>
      <c r="F143" s="242">
        <f>VLOOKUP(C143,Blad1!$A:$H,8,0)</f>
        <v>110</v>
      </c>
      <c r="G143" s="67" t="str">
        <f t="shared" si="47"/>
        <v>V</v>
      </c>
      <c r="H143" s="4">
        <f>IF(G143="I",$K143,IF(G143="II",$K143-SUM(H$8:H142),IF(G143="III",$K143-SUM(H$8:H142),IF(G143="IV",$K143-SUM(H$8:H142),IF(G143="V",1-SUM(H$8:H142)," ")))))</f>
        <v>1</v>
      </c>
      <c r="I143" s="68" t="str">
        <f t="shared" si="48"/>
        <v>E</v>
      </c>
      <c r="J143" s="43">
        <f>IF(I143="A",$K143,IF(I143="B",$K143-SUM(J$8:J142),IF(I143="C",$K143-SUM(J$8:J142),IF(I143="D",$K143-SUM(J$8:J142),IF(I143="E",1-SUM(J$8:J142)," ")))))</f>
        <v>1</v>
      </c>
      <c r="K143" s="1">
        <f>IF(C$4=0,0,(SUM(D$8:D143)/C$4))</f>
        <v>0</v>
      </c>
      <c r="L143" s="9" t="str">
        <f t="shared" si="49"/>
        <v xml:space="preserve"> </v>
      </c>
      <c r="M143" s="2" t="str">
        <f>IF(U143=2,K143,IF(W143=2,K143-SUM(M$8:M142),IF(X143=2,K143-SUM(M$8:M142),IF(X142=2,1-SUM(M$8:M142)," "))))</f>
        <v xml:space="preserve"> </v>
      </c>
      <c r="N143" s="1" t="str">
        <f t="shared" si="50"/>
        <v xml:space="preserve"> </v>
      </c>
      <c r="P143" s="3" t="str">
        <f>IF(O143="Plus",$K143,IF(O143="Basis",$K143-SUM(P$8:P142),IF(O143="Breedte",$K143-SUM(P$8:P142),IF(O142="Breedte",1-SUM(P$8:P142)," "))))</f>
        <v xml:space="preserve"> </v>
      </c>
      <c r="Q143" s="57" t="str">
        <f t="shared" si="51"/>
        <v/>
      </c>
      <c r="R143" s="180">
        <f t="shared" si="52"/>
        <v>110</v>
      </c>
      <c r="S143" s="12">
        <f t="shared" si="61"/>
        <v>0</v>
      </c>
      <c r="T143" s="18">
        <f t="shared" si="53"/>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4"/>
        <v>1</v>
      </c>
      <c r="Z143" s="12">
        <f t="shared" si="55"/>
        <v>1</v>
      </c>
      <c r="AA143" s="12">
        <f t="shared" si="56"/>
        <v>1</v>
      </c>
      <c r="AB143" s="12">
        <f t="shared" si="57"/>
        <v>1</v>
      </c>
      <c r="AD143" s="12">
        <f t="shared" si="62"/>
        <v>0</v>
      </c>
      <c r="AE143" s="18">
        <f t="shared" si="58"/>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9"/>
        <v>1</v>
      </c>
      <c r="AK143" s="12">
        <f t="shared" si="63"/>
        <v>1</v>
      </c>
      <c r="AL143" s="12">
        <f t="shared" si="64"/>
        <v>1</v>
      </c>
      <c r="AM143" s="12">
        <f t="shared" si="65"/>
        <v>1</v>
      </c>
    </row>
    <row r="144" spans="1:39" ht="12" customHeight="1" x14ac:dyDescent="0.25">
      <c r="A144" s="5">
        <f t="shared" si="45"/>
        <v>0</v>
      </c>
      <c r="B144" s="5">
        <f t="shared" si="46"/>
        <v>0</v>
      </c>
      <c r="C144" s="14">
        <f t="shared" si="60"/>
        <v>-1</v>
      </c>
      <c r="F144" s="242" t="e">
        <f>VLOOKUP(C144,Blad1!$A:$H,8,0)</f>
        <v>#N/A</v>
      </c>
      <c r="G144" s="67" t="str">
        <f t="shared" si="47"/>
        <v/>
      </c>
      <c r="H144" s="4" t="str">
        <f>IF(G144="I",$K144,IF(G144="II",$K144-SUM(H$8:H143),IF(G144="III",$K144-SUM(H$8:H143),IF(G144="IV",$K144-SUM(H$8:H143),IF(G144="V",1-SUM(H$8:H143)," ")))))</f>
        <v xml:space="preserve"> </v>
      </c>
      <c r="I144" s="68" t="str">
        <f t="shared" si="48"/>
        <v/>
      </c>
      <c r="J144" s="43" t="str">
        <f>IF(I144="A",$K144,IF(I144="B",$K144-SUM(J$8:J143),IF(I144="C",$K144-SUM(J$8:J143),IF(I144="D",$K144-SUM(J$8:J143),IF(I144="E",1-SUM(J$8:J143)," ")))))</f>
        <v xml:space="preserve"> </v>
      </c>
      <c r="K144" s="1">
        <f>IF(C$4=0,0,(SUM(D$8:D144)/C$4))</f>
        <v>0</v>
      </c>
      <c r="L144" s="9" t="str">
        <f t="shared" si="49"/>
        <v xml:space="preserve"> </v>
      </c>
      <c r="M144" s="2" t="str">
        <f>IF(U144=2,K144,IF(W144=2,K144-SUM(M$8:M143),IF(X144=2,K144-SUM(M$8:M143),IF(X143=2,1-SUM(M$8:M143)," "))))</f>
        <v xml:space="preserve"> </v>
      </c>
      <c r="N144" s="1" t="str">
        <f t="shared" si="50"/>
        <v xml:space="preserve"> </v>
      </c>
      <c r="P144" s="3" t="str">
        <f>IF(O144="Plus",$K144,IF(O144="Basis",$K144-SUM(P$8:P143),IF(O144="Breedte",$K144-SUM(P$8:P143),IF(O143="Breedte",1-SUM(P$8:P143)," "))))</f>
        <v xml:space="preserve"> </v>
      </c>
      <c r="Q144" s="57" t="str">
        <f t="shared" si="51"/>
        <v/>
      </c>
      <c r="R144" s="180" t="e">
        <f t="shared" si="52"/>
        <v>#N/A</v>
      </c>
      <c r="S144" s="12">
        <f t="shared" si="61"/>
        <v>-1</v>
      </c>
      <c r="T144" s="18">
        <f t="shared" si="53"/>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4"/>
        <v>1</v>
      </c>
      <c r="Z144" s="12">
        <f t="shared" si="55"/>
        <v>1</v>
      </c>
      <c r="AA144" s="12">
        <f t="shared" si="56"/>
        <v>1</v>
      </c>
      <c r="AB144" s="12">
        <f t="shared" si="57"/>
        <v>1</v>
      </c>
      <c r="AD144" s="12">
        <f t="shared" si="62"/>
        <v>-1</v>
      </c>
      <c r="AE144" s="18">
        <f t="shared" si="58"/>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9"/>
        <v>1</v>
      </c>
      <c r="AK144" s="12">
        <f t="shared" si="63"/>
        <v>1</v>
      </c>
      <c r="AL144" s="12">
        <f t="shared" si="64"/>
        <v>1</v>
      </c>
      <c r="AM144" s="12">
        <f t="shared" si="65"/>
        <v>1</v>
      </c>
    </row>
    <row r="145" spans="1:39" ht="12" customHeight="1" x14ac:dyDescent="0.25">
      <c r="A145" s="5">
        <f t="shared" si="45"/>
        <v>0</v>
      </c>
      <c r="B145" s="5">
        <f t="shared" si="46"/>
        <v>0</v>
      </c>
      <c r="C145" s="14">
        <f t="shared" si="60"/>
        <v>-2</v>
      </c>
      <c r="F145" s="242" t="e">
        <f>VLOOKUP(C145,Blad1!$A:$H,8,0)</f>
        <v>#N/A</v>
      </c>
      <c r="G145" s="67" t="str">
        <f t="shared" si="47"/>
        <v/>
      </c>
      <c r="H145" s="4" t="str">
        <f>IF(G145="I",$K145,IF(G145="II",$K145-SUM(H$8:H144),IF(G145="III",$K145-SUM(H$8:H144),IF(G145="IV",$K145-SUM(H$8:H144),IF(G145="V",1-SUM(H$8:H144)," ")))))</f>
        <v xml:space="preserve"> </v>
      </c>
      <c r="I145" s="68" t="str">
        <f t="shared" si="48"/>
        <v/>
      </c>
      <c r="J145" s="43" t="str">
        <f>IF(I145="A",$K145,IF(I145="B",$K145-SUM(J$8:J144),IF(I145="C",$K145-SUM(J$8:J144),IF(I145="D",$K145-SUM(J$8:J144),IF(I145="E",1-SUM(J$8:J144)," ")))))</f>
        <v xml:space="preserve"> </v>
      </c>
      <c r="K145" s="1">
        <f>IF(C$4=0,0,(SUM(D$8:D145)/C$4))</f>
        <v>0</v>
      </c>
      <c r="L145" s="9" t="str">
        <f t="shared" si="49"/>
        <v xml:space="preserve"> </v>
      </c>
      <c r="M145" s="2" t="str">
        <f>IF(U145=2,K145,IF(W145=2,K145-SUM(M$8:M144),IF(X145=2,K145-SUM(M$8:M144),IF(X144=2,1-SUM(M$8:M144)," "))))</f>
        <v xml:space="preserve"> </v>
      </c>
      <c r="N145" s="1" t="str">
        <f t="shared" si="50"/>
        <v xml:space="preserve"> </v>
      </c>
      <c r="P145" s="3" t="str">
        <f>IF(O145="Plus",$K145,IF(O145="Basis",$K145-SUM(P$8:P144),IF(O145="Breedte",$K145-SUM(P$8:P144),IF(O144="Breedte",1-SUM(P$8:P144)," "))))</f>
        <v xml:space="preserve"> </v>
      </c>
      <c r="Q145" s="57" t="str">
        <f t="shared" si="51"/>
        <v/>
      </c>
      <c r="R145" s="180" t="e">
        <f t="shared" si="52"/>
        <v>#N/A</v>
      </c>
      <c r="S145" s="12">
        <f t="shared" si="61"/>
        <v>-2</v>
      </c>
      <c r="T145" s="18">
        <f t="shared" si="53"/>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4"/>
        <v>1</v>
      </c>
      <c r="Z145" s="12">
        <f t="shared" si="55"/>
        <v>1</v>
      </c>
      <c r="AA145" s="12">
        <f t="shared" si="56"/>
        <v>1</v>
      </c>
      <c r="AB145" s="12">
        <f t="shared" si="57"/>
        <v>1</v>
      </c>
      <c r="AD145" s="12">
        <f t="shared" si="62"/>
        <v>-2</v>
      </c>
      <c r="AE145" s="18">
        <f t="shared" si="58"/>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9"/>
        <v>1</v>
      </c>
      <c r="AK145" s="12">
        <f t="shared" si="63"/>
        <v>1</v>
      </c>
      <c r="AL145" s="12">
        <f t="shared" si="64"/>
        <v>1</v>
      </c>
      <c r="AM145" s="12">
        <f t="shared" si="65"/>
        <v>1</v>
      </c>
    </row>
    <row r="146" spans="1:39" ht="12" customHeight="1" x14ac:dyDescent="0.25">
      <c r="A146" s="5">
        <f t="shared" si="45"/>
        <v>0</v>
      </c>
      <c r="B146" s="5">
        <f t="shared" si="46"/>
        <v>0</v>
      </c>
      <c r="C146" s="14">
        <f t="shared" si="60"/>
        <v>-3</v>
      </c>
      <c r="F146" s="242" t="e">
        <f>VLOOKUP(C146,Blad1!$A:$H,8,0)</f>
        <v>#N/A</v>
      </c>
      <c r="G146" s="67" t="str">
        <f t="shared" si="47"/>
        <v/>
      </c>
      <c r="H146" s="4" t="str">
        <f>IF(G146="I",$K146,IF(G146="II",$K146-SUM(H$8:H145),IF(G146="III",$K146-SUM(H$8:H145),IF(G146="IV",$K146-SUM(H$8:H145),IF(G146="V",1-SUM(H$8:H145)," ")))))</f>
        <v xml:space="preserve"> </v>
      </c>
      <c r="I146" s="68" t="str">
        <f t="shared" si="48"/>
        <v/>
      </c>
      <c r="J146" s="43" t="str">
        <f>IF(I146="A",$K146,IF(I146="B",$K146-SUM(J$8:J145),IF(I146="C",$K146-SUM(J$8:J145),IF(I146="D",$K146-SUM(J$8:J145),IF(I146="E",1-SUM(J$8:J145)," ")))))</f>
        <v xml:space="preserve"> </v>
      </c>
      <c r="K146" s="1">
        <f>IF(C$4=0,0,(SUM(D$8:D146)/C$4))</f>
        <v>0</v>
      </c>
      <c r="L146" s="9" t="str">
        <f t="shared" si="49"/>
        <v xml:space="preserve"> </v>
      </c>
      <c r="M146" s="2" t="str">
        <f>IF(U146=2,K146,IF(W146=2,K146-SUM(M$8:M145),IF(X146=2,K146-SUM(M$8:M145),IF(X145=2,1-SUM(M$8:M145)," "))))</f>
        <v xml:space="preserve"> </v>
      </c>
      <c r="N146" s="1" t="str">
        <f t="shared" si="50"/>
        <v xml:space="preserve"> </v>
      </c>
      <c r="P146" s="3" t="str">
        <f>IF(O146="Plus",$K146,IF(O146="Basis",$K146-SUM(P$8:P145),IF(O146="Breedte",$K146-SUM(P$8:P145),IF(O145="Breedte",1-SUM(P$8:P145)," "))))</f>
        <v xml:space="preserve"> </v>
      </c>
      <c r="Q146" s="57" t="str">
        <f t="shared" si="51"/>
        <v/>
      </c>
      <c r="R146" s="180" t="e">
        <f t="shared" si="52"/>
        <v>#N/A</v>
      </c>
      <c r="S146" s="12">
        <f t="shared" si="61"/>
        <v>-3</v>
      </c>
      <c r="T146" s="18">
        <f t="shared" si="53"/>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4"/>
        <v>1</v>
      </c>
      <c r="Z146" s="12">
        <f t="shared" si="55"/>
        <v>1</v>
      </c>
      <c r="AA146" s="12">
        <f t="shared" si="56"/>
        <v>1</v>
      </c>
      <c r="AB146" s="12">
        <f t="shared" si="57"/>
        <v>1</v>
      </c>
      <c r="AD146" s="12">
        <f t="shared" si="62"/>
        <v>-3</v>
      </c>
      <c r="AE146" s="18">
        <f t="shared" si="58"/>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9"/>
        <v>1</v>
      </c>
      <c r="AK146" s="12">
        <f t="shared" si="63"/>
        <v>1</v>
      </c>
      <c r="AL146" s="12">
        <f t="shared" si="64"/>
        <v>1</v>
      </c>
      <c r="AM146" s="12">
        <f t="shared" si="65"/>
        <v>1</v>
      </c>
    </row>
    <row r="147" spans="1:39" ht="12" customHeight="1" x14ac:dyDescent="0.25">
      <c r="A147" s="5">
        <f t="shared" si="45"/>
        <v>0</v>
      </c>
      <c r="B147" s="5">
        <f t="shared" si="46"/>
        <v>0</v>
      </c>
      <c r="C147" s="14">
        <f t="shared" si="60"/>
        <v>-4</v>
      </c>
      <c r="F147" s="242" t="e">
        <f>VLOOKUP(C147,Blad1!$A:$H,8,0)</f>
        <v>#N/A</v>
      </c>
      <c r="G147" s="67" t="str">
        <f t="shared" si="47"/>
        <v/>
      </c>
      <c r="H147" s="4" t="str">
        <f>IF(G147="I",$K147,IF(G147="II",$K147-SUM(H$8:H146),IF(G147="III",$K147-SUM(H$8:H146),IF(G147="IV",$K147-SUM(H$8:H146),IF(G147="V",1-SUM(H$8:H146)," ")))))</f>
        <v xml:space="preserve"> </v>
      </c>
      <c r="I147" s="68" t="str">
        <f t="shared" si="48"/>
        <v/>
      </c>
      <c r="J147" s="43" t="str">
        <f>IF(I147="A",$K147,IF(I147="B",$K147-SUM(J$8:J146),IF(I147="C",$K147-SUM(J$8:J146),IF(I147="D",$K147-SUM(J$8:J146),IF(I147="E",1-SUM(J$8:J146)," ")))))</f>
        <v xml:space="preserve"> </v>
      </c>
      <c r="K147" s="1">
        <f>IF(C$4=0,0,(SUM(D$8:D147)/C$4))</f>
        <v>0</v>
      </c>
      <c r="L147" s="9" t="str">
        <f t="shared" si="49"/>
        <v xml:space="preserve"> </v>
      </c>
      <c r="M147" s="2" t="str">
        <f>IF(U147=2,K147,IF(W147=2,K147-SUM(M$8:M146),IF(X147=2,K147-SUM(M$8:M146),IF(X146=2,1-SUM(M$8:M146)," "))))</f>
        <v xml:space="preserve"> </v>
      </c>
      <c r="N147" s="1" t="str">
        <f t="shared" si="50"/>
        <v xml:space="preserve"> </v>
      </c>
      <c r="P147" s="3" t="str">
        <f>IF(O147="Plus",$K147,IF(O147="Basis",$K147-SUM(P$8:P146),IF(O147="Breedte",$K147-SUM(P$8:P146),IF(O146="Breedte",1-SUM(P$8:P146)," "))))</f>
        <v xml:space="preserve"> </v>
      </c>
      <c r="Q147" s="57" t="str">
        <f t="shared" si="51"/>
        <v/>
      </c>
      <c r="R147" s="180" t="e">
        <f t="shared" si="52"/>
        <v>#N/A</v>
      </c>
      <c r="S147" s="12">
        <f t="shared" si="61"/>
        <v>-4</v>
      </c>
      <c r="T147" s="18">
        <f t="shared" si="53"/>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4"/>
        <v>1</v>
      </c>
      <c r="Z147" s="12">
        <f t="shared" si="55"/>
        <v>1</v>
      </c>
      <c r="AA147" s="12">
        <f t="shared" si="56"/>
        <v>1</v>
      </c>
      <c r="AB147" s="12">
        <f t="shared" si="57"/>
        <v>1</v>
      </c>
      <c r="AD147" s="12">
        <f t="shared" si="62"/>
        <v>-4</v>
      </c>
      <c r="AE147" s="18">
        <f t="shared" si="58"/>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9"/>
        <v>1</v>
      </c>
      <c r="AK147" s="12">
        <f t="shared" si="63"/>
        <v>1</v>
      </c>
      <c r="AL147" s="12">
        <f t="shared" si="64"/>
        <v>1</v>
      </c>
      <c r="AM147" s="12">
        <f t="shared" si="65"/>
        <v>1</v>
      </c>
    </row>
    <row r="148" spans="1:39" ht="12" customHeight="1" x14ac:dyDescent="0.25">
      <c r="A148" s="5">
        <f t="shared" si="45"/>
        <v>0</v>
      </c>
      <c r="B148" s="5">
        <f t="shared" si="46"/>
        <v>0</v>
      </c>
      <c r="C148" s="14">
        <f t="shared" si="60"/>
        <v>-5</v>
      </c>
      <c r="F148" s="242" t="e">
        <f>VLOOKUP(C148,Blad1!$A:$H,8,0)</f>
        <v>#N/A</v>
      </c>
      <c r="G148" s="67" t="str">
        <f t="shared" si="47"/>
        <v/>
      </c>
      <c r="H148" s="4" t="str">
        <f>IF(G148="I",$K148,IF(G148="II",$K148-SUM(H$8:H147),IF(G148="III",$K148-SUM(H$8:H147),IF(G148="IV",$K148-SUM(H$8:H147),IF(G148="V",1-SUM(H$8:H147)," ")))))</f>
        <v xml:space="preserve"> </v>
      </c>
      <c r="I148" s="68" t="str">
        <f t="shared" si="48"/>
        <v/>
      </c>
      <c r="J148" s="43" t="str">
        <f>IF(I148="A",$K148,IF(I148="B",$K148-SUM(J$8:J147),IF(I148="C",$K148-SUM(J$8:J147),IF(I148="D",$K148-SUM(J$8:J147),IF(I148="E",1-SUM(J$8:J147)," ")))))</f>
        <v xml:space="preserve"> </v>
      </c>
      <c r="K148" s="1">
        <f>IF(C$4=0,0,(SUM(D$8:D148)/C$4))</f>
        <v>0</v>
      </c>
      <c r="L148" s="9" t="str">
        <f t="shared" si="49"/>
        <v xml:space="preserve"> </v>
      </c>
      <c r="M148" s="2" t="str">
        <f>IF(U148=2,K148,IF(W148=2,K148-SUM(M$8:M147),IF(X148=2,K148-SUM(M$8:M147),IF(X147=2,1-SUM(M$8:M147)," "))))</f>
        <v xml:space="preserve"> </v>
      </c>
      <c r="N148" s="1" t="str">
        <f t="shared" si="50"/>
        <v xml:space="preserve"> </v>
      </c>
      <c r="P148" s="3" t="str">
        <f>IF(O148="Plus",$K148,IF(O148="Basis",$K148-SUM(P$8:P147),IF(O148="Breedte",$K148-SUM(P$8:P147),IF(O147="Breedte",1-SUM(P$8:P147)," "))))</f>
        <v xml:space="preserve"> </v>
      </c>
      <c r="Q148" s="57" t="str">
        <f t="shared" si="51"/>
        <v/>
      </c>
      <c r="R148" s="180" t="e">
        <f t="shared" si="52"/>
        <v>#N/A</v>
      </c>
      <c r="S148" s="12">
        <f t="shared" si="61"/>
        <v>-5</v>
      </c>
      <c r="T148" s="18">
        <f t="shared" si="53"/>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4"/>
        <v>1</v>
      </c>
      <c r="Z148" s="12">
        <f t="shared" si="55"/>
        <v>1</v>
      </c>
      <c r="AA148" s="12">
        <f t="shared" si="56"/>
        <v>1</v>
      </c>
      <c r="AB148" s="12">
        <f t="shared" si="57"/>
        <v>1</v>
      </c>
      <c r="AD148" s="12">
        <f t="shared" si="62"/>
        <v>-5</v>
      </c>
      <c r="AE148" s="18">
        <f t="shared" si="58"/>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9"/>
        <v>1</v>
      </c>
      <c r="AK148" s="12">
        <f t="shared" si="63"/>
        <v>1</v>
      </c>
      <c r="AL148" s="12">
        <f t="shared" si="64"/>
        <v>1</v>
      </c>
      <c r="AM148" s="12">
        <f t="shared" si="65"/>
        <v>1</v>
      </c>
    </row>
    <row r="149" spans="1:39" ht="12" customHeight="1" x14ac:dyDescent="0.25">
      <c r="A149" s="5">
        <f t="shared" si="45"/>
        <v>0</v>
      </c>
      <c r="B149" s="5">
        <f t="shared" si="46"/>
        <v>0</v>
      </c>
      <c r="C149" s="14">
        <f t="shared" si="60"/>
        <v>-6</v>
      </c>
      <c r="F149" s="242" t="e">
        <f>VLOOKUP(C149,Blad1!$A:$H,8,0)</f>
        <v>#N/A</v>
      </c>
      <c r="G149" s="67" t="str">
        <f t="shared" si="47"/>
        <v/>
      </c>
      <c r="H149" s="4" t="str">
        <f>IF(G149="I",$K149,IF(G149="II",$K149-SUM(H$8:H148),IF(G149="III",$K149-SUM(H$8:H148),IF(G149="IV",$K149-SUM(H$8:H148),IF(G149="V",1-SUM(H$8:H148)," ")))))</f>
        <v xml:space="preserve"> </v>
      </c>
      <c r="I149" s="68" t="str">
        <f t="shared" si="48"/>
        <v/>
      </c>
      <c r="J149" s="43" t="str">
        <f>IF(I149="A",$K149,IF(I149="B",$K149-SUM(J$8:J148),IF(I149="C",$K149-SUM(J$8:J148),IF(I149="D",$K149-SUM(J$8:J148),IF(I149="E",1-SUM(J$8:J148)," ")))))</f>
        <v xml:space="preserve"> </v>
      </c>
      <c r="K149" s="1">
        <f>IF(C$4=0,0,(SUM(D$8:D149)/C$4))</f>
        <v>0</v>
      </c>
      <c r="L149" s="9" t="str">
        <f t="shared" si="49"/>
        <v xml:space="preserve"> </v>
      </c>
      <c r="M149" s="2" t="str">
        <f>IF(U149=2,K149,IF(W149=2,K149-SUM(M$8:M148),IF(X149=2,K149-SUM(M$8:M148),IF(X148=2,1-SUM(M$8:M148)," "))))</f>
        <v xml:space="preserve"> </v>
      </c>
      <c r="N149" s="1" t="str">
        <f t="shared" si="50"/>
        <v xml:space="preserve"> </v>
      </c>
      <c r="P149" s="3" t="str">
        <f>IF(O149="Plus",$K149,IF(O149="Basis",$K149-SUM(P$8:P148),IF(O149="Breedte",$K149-SUM(P$8:P148),IF(O148="Breedte",1-SUM(P$8:P148)," "))))</f>
        <v xml:space="preserve"> </v>
      </c>
      <c r="Q149" s="57" t="str">
        <f t="shared" si="51"/>
        <v/>
      </c>
      <c r="R149" s="180" t="e">
        <f t="shared" si="52"/>
        <v>#N/A</v>
      </c>
      <c r="S149" s="12">
        <f t="shared" si="61"/>
        <v>-6</v>
      </c>
      <c r="T149" s="18">
        <f t="shared" si="53"/>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4"/>
        <v>1</v>
      </c>
      <c r="Z149" s="12">
        <f t="shared" si="55"/>
        <v>1</v>
      </c>
      <c r="AA149" s="12">
        <f t="shared" si="56"/>
        <v>1</v>
      </c>
      <c r="AB149" s="12">
        <f t="shared" si="57"/>
        <v>1</v>
      </c>
      <c r="AD149" s="12">
        <f t="shared" si="62"/>
        <v>-6</v>
      </c>
      <c r="AE149" s="18">
        <f t="shared" si="58"/>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9"/>
        <v>1</v>
      </c>
      <c r="AK149" s="12">
        <f t="shared" si="63"/>
        <v>1</v>
      </c>
      <c r="AL149" s="12">
        <f t="shared" si="64"/>
        <v>1</v>
      </c>
      <c r="AM149" s="12">
        <f t="shared" si="65"/>
        <v>1</v>
      </c>
    </row>
    <row r="150" spans="1:39" ht="12" customHeight="1" x14ac:dyDescent="0.25">
      <c r="A150" s="5">
        <f t="shared" si="45"/>
        <v>0</v>
      </c>
      <c r="B150" s="5">
        <f t="shared" si="46"/>
        <v>0</v>
      </c>
      <c r="C150" s="14">
        <f t="shared" si="60"/>
        <v>-7</v>
      </c>
      <c r="F150" s="242" t="e">
        <f>VLOOKUP(C150,Blad1!$A:$H,8,0)</f>
        <v>#N/A</v>
      </c>
      <c r="G150" s="67" t="str">
        <f t="shared" si="47"/>
        <v/>
      </c>
      <c r="H150" s="4" t="str">
        <f>IF(G150="I",$K150,IF(G150="II",$K150-SUM(H$8:H149),IF(G150="III",$K150-SUM(H$8:H149),IF(G150="IV",$K150-SUM(H$8:H149),IF(G150="V",1-SUM(H$8:H149)," ")))))</f>
        <v xml:space="preserve"> </v>
      </c>
      <c r="I150" s="68" t="str">
        <f t="shared" si="48"/>
        <v/>
      </c>
      <c r="J150" s="43" t="str">
        <f>IF(I150="A",$K150,IF(I150="B",$K150-SUM(J$8:J149),IF(I150="C",$K150-SUM(J$8:J149),IF(I150="D",$K150-SUM(J$8:J149),IF(I150="E",1-SUM(J$8:J149)," ")))))</f>
        <v xml:space="preserve"> </v>
      </c>
      <c r="K150" s="1">
        <f>IF(C$4=0,0,(SUM(D$8:D150)/C$4))</f>
        <v>0</v>
      </c>
      <c r="L150" s="9" t="str">
        <f t="shared" si="49"/>
        <v xml:space="preserve"> </v>
      </c>
      <c r="M150" s="2" t="str">
        <f>IF(U150=2,K150,IF(W150=2,K150-SUM(M$8:M149),IF(X150=2,K150-SUM(M$8:M149),IF(X149=2,1-SUM(M$8:M149)," "))))</f>
        <v xml:space="preserve"> </v>
      </c>
      <c r="N150" s="1" t="str">
        <f t="shared" si="50"/>
        <v xml:space="preserve"> </v>
      </c>
      <c r="P150" s="3" t="str">
        <f>IF(O150="Plus",$K150,IF(O150="Basis",$K150-SUM(P$8:P149),IF(O150="Breedte",$K150-SUM(P$8:P149),IF(O149="Breedte",1-SUM(P$8:P149)," "))))</f>
        <v xml:space="preserve"> </v>
      </c>
      <c r="Q150" s="57" t="str">
        <f t="shared" si="51"/>
        <v/>
      </c>
      <c r="R150" s="180" t="e">
        <f t="shared" si="52"/>
        <v>#N/A</v>
      </c>
      <c r="S150" s="12">
        <f t="shared" si="61"/>
        <v>-7</v>
      </c>
      <c r="T150" s="18">
        <f t="shared" si="53"/>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4"/>
        <v>1</v>
      </c>
      <c r="Z150" s="12">
        <f t="shared" si="55"/>
        <v>1</v>
      </c>
      <c r="AA150" s="12">
        <f t="shared" si="56"/>
        <v>1</v>
      </c>
      <c r="AB150" s="12">
        <f t="shared" si="57"/>
        <v>1</v>
      </c>
      <c r="AD150" s="12">
        <f t="shared" si="62"/>
        <v>-7</v>
      </c>
      <c r="AE150" s="18">
        <f t="shared" si="58"/>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9"/>
        <v>1</v>
      </c>
      <c r="AK150" s="12">
        <f t="shared" si="63"/>
        <v>1</v>
      </c>
      <c r="AL150" s="12">
        <f t="shared" si="64"/>
        <v>1</v>
      </c>
      <c r="AM150" s="12">
        <f t="shared" si="65"/>
        <v>1</v>
      </c>
    </row>
    <row r="151" spans="1:39" ht="12" customHeight="1" x14ac:dyDescent="0.25">
      <c r="A151" s="5">
        <f t="shared" si="45"/>
        <v>0</v>
      </c>
      <c r="B151" s="5">
        <f t="shared" si="46"/>
        <v>0</v>
      </c>
      <c r="C151" s="14">
        <f t="shared" si="60"/>
        <v>-8</v>
      </c>
      <c r="F151" s="242" t="e">
        <f>VLOOKUP(C151,Blad1!$A:$H,8,0)</f>
        <v>#N/A</v>
      </c>
      <c r="G151" s="67" t="str">
        <f t="shared" si="47"/>
        <v/>
      </c>
      <c r="H151" s="4" t="str">
        <f>IF(G151="I",$K151,IF(G151="II",$K151-SUM(H$8:H150),IF(G151="III",$K151-SUM(H$8:H150),IF(G151="IV",$K151-SUM(H$8:H150),IF(G151="V",1-SUM(H$8:H150)," ")))))</f>
        <v xml:space="preserve"> </v>
      </c>
      <c r="I151" s="68" t="str">
        <f t="shared" si="48"/>
        <v/>
      </c>
      <c r="J151" s="43" t="str">
        <f>IF(I151="A",$K151,IF(I151="B",$K151-SUM(J$8:J150),IF(I151="C",$K151-SUM(J$8:J150),IF(I151="D",$K151-SUM(J$8:J150),IF(I151="E",1-SUM(J$8:J150)," ")))))</f>
        <v xml:space="preserve"> </v>
      </c>
      <c r="K151" s="1">
        <f>IF(C$4=0,0,(SUM(D$8:D151)/C$4))</f>
        <v>0</v>
      </c>
      <c r="L151" s="9" t="str">
        <f t="shared" si="49"/>
        <v xml:space="preserve"> </v>
      </c>
      <c r="M151" s="2" t="str">
        <f>IF(U151=2,K151,IF(W151=2,K151-SUM(M$8:M150),IF(X151=2,K151-SUM(M$8:M150),IF(X150=2,1-SUM(M$8:M150)," "))))</f>
        <v xml:space="preserve"> </v>
      </c>
      <c r="N151" s="1" t="str">
        <f t="shared" si="50"/>
        <v xml:space="preserve"> </v>
      </c>
      <c r="P151" s="3" t="str">
        <f>IF(O151="Plus",$K151,IF(O151="Basis",$K151-SUM(P$8:P150),IF(O151="Breedte",$K151-SUM(P$8:P150),IF(O150="Breedte",1-SUM(P$8:P150)," "))))</f>
        <v xml:space="preserve"> </v>
      </c>
      <c r="Q151" s="57" t="str">
        <f t="shared" si="51"/>
        <v/>
      </c>
      <c r="R151" s="180" t="e">
        <f t="shared" si="52"/>
        <v>#N/A</v>
      </c>
      <c r="S151" s="12">
        <f t="shared" si="61"/>
        <v>-8</v>
      </c>
      <c r="T151" s="18">
        <f t="shared" si="53"/>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4"/>
        <v>1</v>
      </c>
      <c r="Z151" s="12">
        <f t="shared" si="55"/>
        <v>1</v>
      </c>
      <c r="AA151" s="12">
        <f t="shared" si="56"/>
        <v>1</v>
      </c>
      <c r="AB151" s="12">
        <f t="shared" si="57"/>
        <v>1</v>
      </c>
      <c r="AD151" s="12">
        <f t="shared" si="62"/>
        <v>-8</v>
      </c>
      <c r="AE151" s="18">
        <f t="shared" si="58"/>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9"/>
        <v>1</v>
      </c>
      <c r="AK151" s="12">
        <f t="shared" si="63"/>
        <v>1</v>
      </c>
      <c r="AL151" s="12">
        <f t="shared" si="64"/>
        <v>1</v>
      </c>
      <c r="AM151" s="12">
        <f t="shared" si="65"/>
        <v>1</v>
      </c>
    </row>
    <row r="152" spans="1:39" ht="12" customHeight="1" x14ac:dyDescent="0.25">
      <c r="A152" s="5">
        <f t="shared" si="45"/>
        <v>0</v>
      </c>
      <c r="B152" s="5">
        <f t="shared" si="46"/>
        <v>0</v>
      </c>
      <c r="C152" s="14">
        <f t="shared" si="60"/>
        <v>-9</v>
      </c>
      <c r="F152" s="242" t="e">
        <f>VLOOKUP(C152,Blad1!$A:$H,8,0)</f>
        <v>#N/A</v>
      </c>
      <c r="G152" s="67" t="str">
        <f t="shared" si="47"/>
        <v/>
      </c>
      <c r="H152" s="4" t="str">
        <f>IF(G152="I",$K152,IF(G152="II",$K152-SUM(H$8:H151),IF(G152="III",$K152-SUM(H$8:H151),IF(G152="IV",$K152-SUM(H$8:H151),IF(G152="V",1-SUM(H$8:H151)," ")))))</f>
        <v xml:space="preserve"> </v>
      </c>
      <c r="I152" s="68" t="str">
        <f t="shared" si="48"/>
        <v/>
      </c>
      <c r="J152" s="43" t="str">
        <f>IF(I152="A",$K152,IF(I152="B",$K152-SUM(J$8:J151),IF(I152="C",$K152-SUM(J$8:J151),IF(I152="D",$K152-SUM(J$8:J151),IF(I152="E",1-SUM(J$8:J151)," ")))))</f>
        <v xml:space="preserve"> </v>
      </c>
      <c r="K152" s="1">
        <f>IF(C$4=0,0,(SUM(D$8:D152)/C$4))</f>
        <v>0</v>
      </c>
      <c r="L152" s="9" t="str">
        <f t="shared" si="49"/>
        <v xml:space="preserve"> </v>
      </c>
      <c r="M152" s="2" t="str">
        <f>IF(U152=2,K152,IF(W152=2,K152-SUM(M$8:M151),IF(X152=2,K152-SUM(M$8:M151),IF(X151=2,1-SUM(M$8:M151)," "))))</f>
        <v xml:space="preserve"> </v>
      </c>
      <c r="N152" s="1" t="str">
        <f t="shared" si="50"/>
        <v xml:space="preserve"> </v>
      </c>
      <c r="P152" s="3" t="str">
        <f>IF(O152="Plus",$K152,IF(O152="Basis",$K152-SUM(P$8:P151),IF(O152="Breedte",$K152-SUM(P$8:P151),IF(O151="Breedte",1-SUM(P$8:P151)," "))))</f>
        <v xml:space="preserve"> </v>
      </c>
      <c r="Q152" s="57" t="str">
        <f t="shared" si="51"/>
        <v/>
      </c>
      <c r="R152" s="180" t="e">
        <f t="shared" si="52"/>
        <v>#N/A</v>
      </c>
      <c r="S152" s="12">
        <f t="shared" si="61"/>
        <v>-9</v>
      </c>
      <c r="T152" s="18">
        <f t="shared" si="53"/>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4"/>
        <v>1</v>
      </c>
      <c r="Z152" s="12">
        <f t="shared" si="55"/>
        <v>1</v>
      </c>
      <c r="AA152" s="12">
        <f t="shared" si="56"/>
        <v>1</v>
      </c>
      <c r="AB152" s="12">
        <f t="shared" si="57"/>
        <v>1</v>
      </c>
      <c r="AD152" s="12">
        <f t="shared" si="62"/>
        <v>-9</v>
      </c>
      <c r="AE152" s="18">
        <f t="shared" si="58"/>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9"/>
        <v>1</v>
      </c>
      <c r="AK152" s="12">
        <f t="shared" si="63"/>
        <v>1</v>
      </c>
      <c r="AL152" s="12">
        <f t="shared" si="64"/>
        <v>1</v>
      </c>
      <c r="AM152" s="12">
        <f t="shared" si="65"/>
        <v>1</v>
      </c>
    </row>
    <row r="153" spans="1:39" ht="12" customHeight="1" x14ac:dyDescent="0.25">
      <c r="A153" s="5">
        <f t="shared" si="45"/>
        <v>0</v>
      </c>
      <c r="B153" s="5">
        <f t="shared" si="46"/>
        <v>0</v>
      </c>
      <c r="C153" s="14">
        <f t="shared" si="60"/>
        <v>-10</v>
      </c>
      <c r="F153" s="242" t="e">
        <f>VLOOKUP(C153,Blad1!$A:$H,8,0)</f>
        <v>#N/A</v>
      </c>
      <c r="G153" s="67" t="str">
        <f t="shared" si="47"/>
        <v/>
      </c>
      <c r="H153" s="4" t="str">
        <f>IF(G153="I",$K153,IF(G153="II",$K153-SUM(H$8:H152),IF(G153="III",$K153-SUM(H$8:H152),IF(G153="IV",$K153-SUM(H$8:H152),IF(G153="V",1-SUM(H$8:H152)," ")))))</f>
        <v xml:space="preserve"> </v>
      </c>
      <c r="I153" s="68" t="str">
        <f t="shared" si="48"/>
        <v/>
      </c>
      <c r="J153" s="43" t="str">
        <f>IF(I153="A",$K153,IF(I153="B",$K153-SUM(J$8:J152),IF(I153="C",$K153-SUM(J$8:J152),IF(I153="D",$K153-SUM(J$8:J152),IF(I153="E",1-SUM(J$8:J152)," ")))))</f>
        <v xml:space="preserve"> </v>
      </c>
      <c r="K153" s="1">
        <f>IF(C$4=0,0,(SUM(D$8:D153)/C$4))</f>
        <v>0</v>
      </c>
      <c r="L153" s="9" t="str">
        <f t="shared" si="49"/>
        <v xml:space="preserve"> </v>
      </c>
      <c r="M153" s="2" t="str">
        <f>IF(U153=2,K153,IF(W153=2,K153-SUM(M$8:M152),IF(X153=2,K153-SUM(M$8:M152),IF(X152=2,1-SUM(M$8:M152)," "))))</f>
        <v xml:space="preserve"> </v>
      </c>
      <c r="N153" s="1" t="str">
        <f t="shared" si="50"/>
        <v xml:space="preserve"> </v>
      </c>
      <c r="P153" s="3" t="str">
        <f>IF(O153="Plus",$K153,IF(O153="Basis",$K153-SUM(P$8:P152),IF(O153="Breedte",$K153-SUM(P$8:P152),IF(O152="Breedte",1-SUM(P$8:P152)," "))))</f>
        <v xml:space="preserve"> </v>
      </c>
      <c r="Q153" s="57" t="str">
        <f t="shared" si="51"/>
        <v/>
      </c>
      <c r="R153" s="180" t="e">
        <f t="shared" si="52"/>
        <v>#N/A</v>
      </c>
      <c r="S153" s="12">
        <f t="shared" si="61"/>
        <v>-10</v>
      </c>
      <c r="T153" s="18">
        <f t="shared" si="53"/>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4"/>
        <v>1</v>
      </c>
      <c r="Z153" s="12">
        <f t="shared" si="55"/>
        <v>1</v>
      </c>
      <c r="AA153" s="12">
        <f t="shared" si="56"/>
        <v>1</v>
      </c>
      <c r="AB153" s="12">
        <f t="shared" si="57"/>
        <v>1</v>
      </c>
      <c r="AD153" s="12">
        <f t="shared" si="62"/>
        <v>-10</v>
      </c>
      <c r="AE153" s="18">
        <f t="shared" si="58"/>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9"/>
        <v>1</v>
      </c>
      <c r="AK153" s="12">
        <f t="shared" si="63"/>
        <v>1</v>
      </c>
      <c r="AL153" s="12">
        <f t="shared" si="64"/>
        <v>1</v>
      </c>
      <c r="AM153" s="12">
        <f t="shared" si="65"/>
        <v>1</v>
      </c>
    </row>
    <row r="154" spans="1:39" ht="12" customHeight="1" x14ac:dyDescent="0.25">
      <c r="A154" s="5">
        <f t="shared" si="45"/>
        <v>0</v>
      </c>
      <c r="B154" s="5">
        <f t="shared" si="46"/>
        <v>0</v>
      </c>
      <c r="C154" s="14">
        <f t="shared" si="60"/>
        <v>-11</v>
      </c>
      <c r="F154" s="242" t="e">
        <f>VLOOKUP(C154,Blad1!$A:$H,8,0)</f>
        <v>#N/A</v>
      </c>
      <c r="G154" s="67" t="str">
        <f t="shared" si="47"/>
        <v/>
      </c>
      <c r="H154" s="4" t="str">
        <f>IF(G154="I",$K154,IF(G154="II",$K154-SUM(H$8:H153),IF(G154="III",$K154-SUM(H$8:H153),IF(G154="IV",$K154-SUM(H$8:H153),IF(G154="V",1-SUM(H$8:H153)," ")))))</f>
        <v xml:space="preserve"> </v>
      </c>
      <c r="I154" s="68" t="str">
        <f t="shared" si="48"/>
        <v/>
      </c>
      <c r="J154" s="43" t="str">
        <f>IF(I154="A",$K154,IF(I154="B",$K154-SUM(J$8:J153),IF(I154="C",$K154-SUM(J$8:J153),IF(I154="D",$K154-SUM(J$8:J153),IF(I154="E",1-SUM(J$8:J153)," ")))))</f>
        <v xml:space="preserve"> </v>
      </c>
      <c r="K154" s="1">
        <f>IF(C$4=0,0,(SUM(D$8:D154)/C$4))</f>
        <v>0</v>
      </c>
      <c r="L154" s="9" t="str">
        <f t="shared" si="49"/>
        <v xml:space="preserve"> </v>
      </c>
      <c r="M154" s="2" t="str">
        <f>IF(U154=2,K154,IF(W154=2,K154-SUM(M$8:M153),IF(X154=2,K154-SUM(M$8:M153),IF(X153=2,1-SUM(M$8:M153)," "))))</f>
        <v xml:space="preserve"> </v>
      </c>
      <c r="N154" s="1" t="str">
        <f t="shared" si="50"/>
        <v xml:space="preserve"> </v>
      </c>
      <c r="P154" s="3" t="str">
        <f>IF(O154="Plus",$K154,IF(O154="Basis",$K154-SUM(P$8:P153),IF(O154="Breedte",$K154-SUM(P$8:P153),IF(O153="Breedte",1-SUM(P$8:P153)," "))))</f>
        <v xml:space="preserve"> </v>
      </c>
      <c r="Q154" s="57" t="str">
        <f t="shared" si="51"/>
        <v/>
      </c>
      <c r="R154" s="180" t="e">
        <f t="shared" si="52"/>
        <v>#N/A</v>
      </c>
      <c r="S154" s="12">
        <f t="shared" si="61"/>
        <v>-11</v>
      </c>
      <c r="T154" s="18">
        <f t="shared" si="53"/>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4"/>
        <v>1</v>
      </c>
      <c r="Z154" s="12">
        <f t="shared" si="55"/>
        <v>1</v>
      </c>
      <c r="AA154" s="12">
        <f t="shared" si="56"/>
        <v>1</v>
      </c>
      <c r="AB154" s="12">
        <f t="shared" si="57"/>
        <v>1</v>
      </c>
      <c r="AD154" s="12">
        <f t="shared" si="62"/>
        <v>-11</v>
      </c>
      <c r="AE154" s="18">
        <f t="shared" si="58"/>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9"/>
        <v>1</v>
      </c>
      <c r="AK154" s="12">
        <f t="shared" si="63"/>
        <v>1</v>
      </c>
      <c r="AL154" s="12">
        <f t="shared" si="64"/>
        <v>1</v>
      </c>
      <c r="AM154" s="12">
        <f t="shared" si="65"/>
        <v>1</v>
      </c>
    </row>
    <row r="155" spans="1:39" ht="12" customHeight="1" x14ac:dyDescent="0.25">
      <c r="A155" s="5">
        <f t="shared" si="45"/>
        <v>0</v>
      </c>
      <c r="B155" s="5">
        <f t="shared" si="46"/>
        <v>0</v>
      </c>
      <c r="C155" s="14">
        <f t="shared" si="60"/>
        <v>-12</v>
      </c>
      <c r="F155" s="242" t="e">
        <f>VLOOKUP(C155,Blad1!$A:$H,8,0)</f>
        <v>#N/A</v>
      </c>
      <c r="G155" s="67" t="str">
        <f t="shared" si="47"/>
        <v/>
      </c>
      <c r="H155" s="4" t="str">
        <f>IF(G155="I",$K155,IF(G155="II",$K155-SUM(H$8:H154),IF(G155="III",$K155-SUM(H$8:H154),IF(G155="IV",$K155-SUM(H$8:H154),IF(G155="V",1-SUM(H$8:H154)," ")))))</f>
        <v xml:space="preserve"> </v>
      </c>
      <c r="I155" s="68" t="str">
        <f t="shared" si="48"/>
        <v/>
      </c>
      <c r="J155" s="43" t="str">
        <f>IF(I155="A",$K155,IF(I155="B",$K155-SUM(J$8:J154),IF(I155="C",$K155-SUM(J$8:J154),IF(I155="D",$K155-SUM(J$8:J154),IF(I155="E",1-SUM(J$8:J154)," ")))))</f>
        <v xml:space="preserve"> </v>
      </c>
      <c r="K155" s="1">
        <f>IF(C$4=0,0,(SUM(D$8:D155)/C$4))</f>
        <v>0</v>
      </c>
      <c r="L155" s="9" t="str">
        <f t="shared" si="49"/>
        <v xml:space="preserve"> </v>
      </c>
      <c r="M155" s="2" t="str">
        <f>IF(U155=2,K155,IF(W155=2,K155-SUM(M$8:M154),IF(X155=2,K155-SUM(M$8:M154),IF(X154=2,1-SUM(M$8:M154)," "))))</f>
        <v xml:space="preserve"> </v>
      </c>
      <c r="N155" s="1" t="str">
        <f t="shared" si="50"/>
        <v xml:space="preserve"> </v>
      </c>
      <c r="P155" s="3" t="str">
        <f>IF(O155="Plus",$K155,IF(O155="Basis",$K155-SUM(P$8:P154),IF(O155="Breedte",$K155-SUM(P$8:P154),IF(O154="Breedte",1-SUM(P$8:P154)," "))))</f>
        <v xml:space="preserve"> </v>
      </c>
      <c r="Q155" s="57" t="str">
        <f t="shared" si="51"/>
        <v/>
      </c>
      <c r="R155" s="180" t="e">
        <f t="shared" si="52"/>
        <v>#N/A</v>
      </c>
      <c r="S155" s="12">
        <f t="shared" si="61"/>
        <v>-12</v>
      </c>
      <c r="T155" s="18">
        <f t="shared" si="53"/>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4"/>
        <v>1</v>
      </c>
      <c r="Z155" s="12">
        <f t="shared" si="55"/>
        <v>1</v>
      </c>
      <c r="AA155" s="12">
        <f t="shared" si="56"/>
        <v>1</v>
      </c>
      <c r="AB155" s="12">
        <f t="shared" si="57"/>
        <v>1</v>
      </c>
      <c r="AD155" s="12">
        <f t="shared" si="62"/>
        <v>-12</v>
      </c>
      <c r="AE155" s="18">
        <f t="shared" si="58"/>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9"/>
        <v>1</v>
      </c>
      <c r="AK155" s="12">
        <f t="shared" si="63"/>
        <v>1</v>
      </c>
      <c r="AL155" s="12">
        <f t="shared" si="64"/>
        <v>1</v>
      </c>
      <c r="AM155" s="12">
        <f t="shared" si="65"/>
        <v>1</v>
      </c>
    </row>
    <row r="156" spans="1:39" ht="12" customHeight="1" x14ac:dyDescent="0.25">
      <c r="A156" s="5">
        <f t="shared" si="45"/>
        <v>0</v>
      </c>
      <c r="B156" s="5">
        <f t="shared" si="46"/>
        <v>0</v>
      </c>
      <c r="C156" s="14">
        <f t="shared" si="60"/>
        <v>-13</v>
      </c>
      <c r="F156" s="242" t="e">
        <f>VLOOKUP(C156,Blad1!$A:$H,8,0)</f>
        <v>#N/A</v>
      </c>
      <c r="G156" s="67" t="str">
        <f t="shared" si="47"/>
        <v/>
      </c>
      <c r="H156" s="4" t="str">
        <f>IF(G156="I",$K156,IF(G156="II",$K156-SUM(H$8:H155),IF(G156="III",$K156-SUM(H$8:H155),IF(G156="IV",$K156-SUM(H$8:H155),IF(G156="V",1-SUM(H$8:H155)," ")))))</f>
        <v xml:space="preserve"> </v>
      </c>
      <c r="I156" s="68" t="str">
        <f t="shared" si="48"/>
        <v/>
      </c>
      <c r="J156" s="43" t="str">
        <f>IF(I156="A",$K156,IF(I156="B",$K156-SUM(J$8:J155),IF(I156="C",$K156-SUM(J$8:J155),IF(I156="D",$K156-SUM(J$8:J155),IF(I156="E",1-SUM(J$8:J155)," ")))))</f>
        <v xml:space="preserve"> </v>
      </c>
      <c r="K156" s="1">
        <f>IF(C$4=0,0,(SUM(D$8:D156)/C$4))</f>
        <v>0</v>
      </c>
      <c r="L156" s="9" t="str">
        <f t="shared" si="49"/>
        <v xml:space="preserve"> </v>
      </c>
      <c r="M156" s="2" t="str">
        <f>IF(U156=2,K156,IF(W156=2,K156-SUM(M$8:M155),IF(X156=2,K156-SUM(M$8:M155),IF(X155=2,1-SUM(M$8:M155)," "))))</f>
        <v xml:space="preserve"> </v>
      </c>
      <c r="N156" s="1" t="str">
        <f t="shared" si="50"/>
        <v xml:space="preserve"> </v>
      </c>
      <c r="P156" s="3" t="str">
        <f>IF(O156="Plus",$K156,IF(O156="Basis",$K156-SUM(P$8:P155),IF(O156="Breedte",$K156-SUM(P$8:P155),IF(O155="Breedte",1-SUM(P$8:P155)," "))))</f>
        <v xml:space="preserve"> </v>
      </c>
      <c r="Q156" s="57" t="str">
        <f t="shared" si="51"/>
        <v/>
      </c>
      <c r="R156" s="180" t="e">
        <f t="shared" si="52"/>
        <v>#N/A</v>
      </c>
      <c r="S156" s="12">
        <f t="shared" si="61"/>
        <v>-13</v>
      </c>
      <c r="T156" s="18">
        <f t="shared" si="53"/>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4"/>
        <v>1</v>
      </c>
      <c r="Z156" s="12">
        <f t="shared" si="55"/>
        <v>1</v>
      </c>
      <c r="AA156" s="12">
        <f t="shared" si="56"/>
        <v>1</v>
      </c>
      <c r="AB156" s="12">
        <f t="shared" si="57"/>
        <v>1</v>
      </c>
      <c r="AD156" s="12">
        <f t="shared" si="62"/>
        <v>-13</v>
      </c>
      <c r="AE156" s="18">
        <f t="shared" si="58"/>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9"/>
        <v>1</v>
      </c>
      <c r="AK156" s="12">
        <f t="shared" si="63"/>
        <v>1</v>
      </c>
      <c r="AL156" s="12">
        <f t="shared" si="64"/>
        <v>1</v>
      </c>
      <c r="AM156" s="12">
        <f t="shared" si="65"/>
        <v>1</v>
      </c>
    </row>
    <row r="157" spans="1:39" ht="12" customHeight="1" x14ac:dyDescent="0.25">
      <c r="A157" s="5">
        <f t="shared" si="45"/>
        <v>0</v>
      </c>
      <c r="B157" s="5">
        <f t="shared" si="46"/>
        <v>0</v>
      </c>
      <c r="C157" s="14">
        <f t="shared" si="60"/>
        <v>-14</v>
      </c>
      <c r="F157" s="242" t="e">
        <f>VLOOKUP(C157,Blad1!$A:$H,8,0)</f>
        <v>#N/A</v>
      </c>
      <c r="G157" s="67" t="str">
        <f t="shared" si="47"/>
        <v/>
      </c>
      <c r="H157" s="4" t="str">
        <f>IF(G157="I",$K157,IF(G157="II",$K157-SUM(H$8:H156),IF(G157="III",$K157-SUM(H$8:H156),IF(G157="IV",$K157-SUM(H$8:H156),IF(G157="V",1-SUM(H$8:H156)," ")))))</f>
        <v xml:space="preserve"> </v>
      </c>
      <c r="I157" s="68" t="str">
        <f t="shared" si="48"/>
        <v/>
      </c>
      <c r="J157" s="43" t="str">
        <f>IF(I157="A",$K157,IF(I157="B",$K157-SUM(J$8:J156),IF(I157="C",$K157-SUM(J$8:J156),IF(I157="D",$K157-SUM(J$8:J156),IF(I157="E",1-SUM(J$8:J156)," ")))))</f>
        <v xml:space="preserve"> </v>
      </c>
      <c r="K157" s="1">
        <f>IF(C$4=0,0,(SUM(D$8:D157)/C$4))</f>
        <v>0</v>
      </c>
      <c r="L157" s="9" t="str">
        <f t="shared" si="49"/>
        <v xml:space="preserve"> </v>
      </c>
      <c r="M157" s="2" t="str">
        <f>IF(U157=2,K157,IF(W157=2,K157-SUM(M$8:M156),IF(X157=2,K157-SUM(M$8:M156),IF(X156=2,1-SUM(M$8:M156)," "))))</f>
        <v xml:space="preserve"> </v>
      </c>
      <c r="N157" s="1" t="str">
        <f t="shared" si="50"/>
        <v xml:space="preserve"> </v>
      </c>
      <c r="P157" s="3" t="str">
        <f>IF(O157="Plus",$K157,IF(O157="Basis",$K157-SUM(P$8:P156),IF(O157="Breedte",$K157-SUM(P$8:P156),IF(O156="Breedte",1-SUM(P$8:P156)," "))))</f>
        <v xml:space="preserve"> </v>
      </c>
      <c r="Q157" s="57" t="str">
        <f t="shared" si="51"/>
        <v/>
      </c>
      <c r="R157" s="180" t="e">
        <f t="shared" si="52"/>
        <v>#N/A</v>
      </c>
      <c r="S157" s="12">
        <f t="shared" si="61"/>
        <v>-14</v>
      </c>
      <c r="T157" s="18">
        <f t="shared" si="53"/>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4"/>
        <v>1</v>
      </c>
      <c r="Z157" s="12">
        <f t="shared" si="55"/>
        <v>1</v>
      </c>
      <c r="AA157" s="12">
        <f t="shared" si="56"/>
        <v>1</v>
      </c>
      <c r="AB157" s="12">
        <f t="shared" si="57"/>
        <v>1</v>
      </c>
      <c r="AD157" s="12">
        <f t="shared" si="62"/>
        <v>-14</v>
      </c>
      <c r="AE157" s="18">
        <f t="shared" si="58"/>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9"/>
        <v>1</v>
      </c>
      <c r="AK157" s="12">
        <f t="shared" si="63"/>
        <v>1</v>
      </c>
      <c r="AL157" s="12">
        <f t="shared" si="64"/>
        <v>1</v>
      </c>
      <c r="AM157" s="12">
        <f t="shared" si="65"/>
        <v>1</v>
      </c>
    </row>
    <row r="158" spans="1:39" ht="12" customHeight="1" x14ac:dyDescent="0.25">
      <c r="A158" s="5">
        <f t="shared" si="45"/>
        <v>0</v>
      </c>
      <c r="B158" s="5">
        <f t="shared" si="46"/>
        <v>0</v>
      </c>
      <c r="C158" s="14">
        <f t="shared" si="60"/>
        <v>-15</v>
      </c>
      <c r="F158" s="242" t="e">
        <f>VLOOKUP(C158,Blad1!$A:$H,8,0)</f>
        <v>#N/A</v>
      </c>
      <c r="G158" s="67" t="str">
        <f t="shared" si="47"/>
        <v/>
      </c>
      <c r="H158" s="4" t="str">
        <f>IF(G158="I",$K158,IF(G158="II",$K158-SUM(H$8:H157),IF(G158="III",$K158-SUM(H$8:H157),IF(G158="IV",$K158-SUM(H$8:H157),IF(G158="V",1-SUM(H$8:H157)," ")))))</f>
        <v xml:space="preserve"> </v>
      </c>
      <c r="I158" s="68" t="str">
        <f t="shared" si="48"/>
        <v/>
      </c>
      <c r="J158" s="43" t="str">
        <f>IF(I158="A",$K158,IF(I158="B",$K158-SUM(J$8:J157),IF(I158="C",$K158-SUM(J$8:J157),IF(I158="D",$K158-SUM(J$8:J157),IF(I158="E",1-SUM(J$8:J157)," ")))))</f>
        <v xml:space="preserve"> </v>
      </c>
      <c r="K158" s="1">
        <f>IF(C$4=0,0,(SUM(D$8:D158)/C$4))</f>
        <v>0</v>
      </c>
      <c r="L158" s="9" t="str">
        <f t="shared" si="49"/>
        <v xml:space="preserve"> </v>
      </c>
      <c r="M158" s="2" t="str">
        <f>IF(U158=2,K158,IF(W158=2,K158-SUM(M$8:M157),IF(X158=2,K158-SUM(M$8:M157),IF(X157=2,1-SUM(M$8:M157)," "))))</f>
        <v xml:space="preserve"> </v>
      </c>
      <c r="N158" s="1" t="str">
        <f t="shared" si="50"/>
        <v xml:space="preserve"> </v>
      </c>
      <c r="P158" s="3" t="str">
        <f>IF(O158="Plus",$K158,IF(O158="Basis",$K158-SUM(P$8:P157),IF(O158="Breedte",$K158-SUM(P$8:P157),IF(O157="Breedte",1-SUM(P$8:P157)," "))))</f>
        <v xml:space="preserve"> </v>
      </c>
      <c r="Q158" s="57" t="str">
        <f t="shared" si="51"/>
        <v/>
      </c>
      <c r="R158" s="180" t="e">
        <f t="shared" si="52"/>
        <v>#N/A</v>
      </c>
      <c r="S158" s="12">
        <f t="shared" si="61"/>
        <v>-15</v>
      </c>
      <c r="T158" s="18">
        <f t="shared" si="53"/>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4"/>
        <v>1</v>
      </c>
      <c r="Z158" s="12">
        <f t="shared" si="55"/>
        <v>1</v>
      </c>
      <c r="AA158" s="12">
        <f t="shared" si="56"/>
        <v>1</v>
      </c>
      <c r="AB158" s="12">
        <f t="shared" si="57"/>
        <v>1</v>
      </c>
      <c r="AD158" s="12">
        <f t="shared" si="62"/>
        <v>-15</v>
      </c>
      <c r="AE158" s="18">
        <f t="shared" si="58"/>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9"/>
        <v>1</v>
      </c>
      <c r="AK158" s="12">
        <f t="shared" si="63"/>
        <v>1</v>
      </c>
      <c r="AL158" s="12">
        <f t="shared" si="64"/>
        <v>1</v>
      </c>
      <c r="AM158" s="12">
        <f t="shared" si="65"/>
        <v>1</v>
      </c>
    </row>
    <row r="159" spans="1:39" ht="12" customHeight="1" x14ac:dyDescent="0.25">
      <c r="A159" s="5">
        <f t="shared" si="45"/>
        <v>0</v>
      </c>
      <c r="B159" s="5">
        <f t="shared" si="46"/>
        <v>0</v>
      </c>
      <c r="C159" s="14">
        <f t="shared" si="60"/>
        <v>-16</v>
      </c>
      <c r="F159" s="242" t="e">
        <f>VLOOKUP(C159,Blad1!$A:$H,8,0)</f>
        <v>#N/A</v>
      </c>
      <c r="G159" s="67" t="str">
        <f t="shared" si="47"/>
        <v/>
      </c>
      <c r="H159" s="4" t="str">
        <f>IF(G159="I",$K159,IF(G159="II",$K159-SUM(H$8:H158),IF(G159="III",$K159-SUM(H$8:H158),IF(G159="IV",$K159-SUM(H$8:H158),IF(G159="V",1-SUM(H$8:H158)," ")))))</f>
        <v xml:space="preserve"> </v>
      </c>
      <c r="I159" s="68" t="str">
        <f t="shared" si="48"/>
        <v/>
      </c>
      <c r="J159" s="43" t="str">
        <f>IF(I159="A",$K159,IF(I159="B",$K159-SUM(J$8:J158),IF(I159="C",$K159-SUM(J$8:J158),IF(I159="D",$K159-SUM(J$8:J158),IF(I159="E",1-SUM(J$8:J158)," ")))))</f>
        <v xml:space="preserve"> </v>
      </c>
      <c r="K159" s="1">
        <f>IF(C$4=0,0,(SUM(D$8:D159)/C$4))</f>
        <v>0</v>
      </c>
      <c r="L159" s="9" t="str">
        <f t="shared" si="49"/>
        <v xml:space="preserve"> </v>
      </c>
      <c r="M159" s="2" t="str">
        <f>IF(U159=2,K159,IF(W159=2,K159-SUM(M$8:M158),IF(X159=2,K159-SUM(M$8:M158),IF(X158=2,1-SUM(M$8:M158)," "))))</f>
        <v xml:space="preserve"> </v>
      </c>
      <c r="N159" s="1" t="str">
        <f t="shared" si="50"/>
        <v xml:space="preserve"> </v>
      </c>
      <c r="P159" s="3" t="str">
        <f>IF(O159="Plus",$K159,IF(O159="Basis",$K159-SUM(P$8:P158),IF(O159="Breedte",$K159-SUM(P$8:P158),IF(O158="Breedte",1-SUM(P$8:P158)," "))))</f>
        <v xml:space="preserve"> </v>
      </c>
      <c r="Q159" s="57" t="str">
        <f t="shared" si="51"/>
        <v/>
      </c>
      <c r="R159" s="180" t="e">
        <f t="shared" si="52"/>
        <v>#N/A</v>
      </c>
      <c r="S159" s="12">
        <f t="shared" si="61"/>
        <v>-16</v>
      </c>
      <c r="T159" s="18">
        <f t="shared" si="53"/>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4"/>
        <v>1</v>
      </c>
      <c r="Z159" s="12">
        <f t="shared" si="55"/>
        <v>1</v>
      </c>
      <c r="AA159" s="12">
        <f t="shared" si="56"/>
        <v>1</v>
      </c>
      <c r="AB159" s="12">
        <f t="shared" si="57"/>
        <v>1</v>
      </c>
      <c r="AD159" s="12">
        <f t="shared" si="62"/>
        <v>-16</v>
      </c>
      <c r="AE159" s="18">
        <f t="shared" si="58"/>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9"/>
        <v>1</v>
      </c>
      <c r="AK159" s="12">
        <f t="shared" si="63"/>
        <v>1</v>
      </c>
      <c r="AL159" s="12">
        <f t="shared" si="64"/>
        <v>1</v>
      </c>
      <c r="AM159" s="12">
        <f t="shared" si="65"/>
        <v>1</v>
      </c>
    </row>
    <row r="160" spans="1:39" ht="12" customHeight="1" x14ac:dyDescent="0.25">
      <c r="A160" s="5">
        <f t="shared" si="45"/>
        <v>0</v>
      </c>
      <c r="B160" s="5">
        <f t="shared" si="46"/>
        <v>0</v>
      </c>
      <c r="C160" s="14">
        <f t="shared" si="60"/>
        <v>-17</v>
      </c>
      <c r="F160" s="242" t="e">
        <f>VLOOKUP(C160,Blad1!$A:$H,8,0)</f>
        <v>#N/A</v>
      </c>
      <c r="G160" s="67" t="str">
        <f t="shared" si="47"/>
        <v/>
      </c>
      <c r="H160" s="4" t="str">
        <f>IF(G160="I",$K160,IF(G160="II",$K160-SUM(H$8:H159),IF(G160="III",$K160-SUM(H$8:H159),IF(G160="IV",$K160-SUM(H$8:H159),IF(G160="V",1-SUM(H$8:H159)," ")))))</f>
        <v xml:space="preserve"> </v>
      </c>
      <c r="I160" s="68" t="str">
        <f t="shared" si="48"/>
        <v/>
      </c>
      <c r="J160" s="43" t="str">
        <f>IF(I160="A",$K160,IF(I160="B",$K160-SUM(J$8:J159),IF(I160="C",$K160-SUM(J$8:J159),IF(I160="D",$K160-SUM(J$8:J159),IF(I160="E",1-SUM(J$8:J159)," ")))))</f>
        <v xml:space="preserve"> </v>
      </c>
      <c r="K160" s="1">
        <f>IF(C$4=0,0,(SUM(D$8:D160)/C$4))</f>
        <v>0</v>
      </c>
      <c r="L160" s="9" t="str">
        <f t="shared" si="49"/>
        <v xml:space="preserve"> </v>
      </c>
      <c r="M160" s="2" t="str">
        <f>IF(U160=2,K160,IF(W160=2,K160-SUM(M$8:M159),IF(X160=2,K160-SUM(M$8:M159),IF(X159=2,1-SUM(M$8:M159)," "))))</f>
        <v xml:space="preserve"> </v>
      </c>
      <c r="N160" s="1" t="str">
        <f t="shared" si="50"/>
        <v xml:space="preserve"> </v>
      </c>
      <c r="P160" s="3" t="str">
        <f>IF(O160="Plus",$K160,IF(O160="Basis",$K160-SUM(P$8:P159),IF(O160="Breedte",$K160-SUM(P$8:P159),IF(O159="Breedte",1-SUM(P$8:P159)," "))))</f>
        <v xml:space="preserve"> </v>
      </c>
      <c r="Q160" s="57" t="str">
        <f t="shared" si="51"/>
        <v/>
      </c>
      <c r="R160" s="180" t="e">
        <f t="shared" si="52"/>
        <v>#N/A</v>
      </c>
      <c r="S160" s="12">
        <f t="shared" si="61"/>
        <v>-17</v>
      </c>
      <c r="T160" s="18">
        <f t="shared" si="53"/>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4"/>
        <v>1</v>
      </c>
      <c r="Z160" s="12">
        <f t="shared" si="55"/>
        <v>1</v>
      </c>
      <c r="AA160" s="12">
        <f t="shared" si="56"/>
        <v>1</v>
      </c>
      <c r="AB160" s="12">
        <f t="shared" si="57"/>
        <v>1</v>
      </c>
      <c r="AD160" s="12">
        <f t="shared" si="62"/>
        <v>-17</v>
      </c>
      <c r="AE160" s="18">
        <f t="shared" si="58"/>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9"/>
        <v>1</v>
      </c>
      <c r="AK160" s="12">
        <f t="shared" si="63"/>
        <v>1</v>
      </c>
      <c r="AL160" s="12">
        <f t="shared" si="64"/>
        <v>1</v>
      </c>
      <c r="AM160" s="12">
        <f t="shared" si="65"/>
        <v>1</v>
      </c>
    </row>
    <row r="161" spans="1:39" ht="12" customHeight="1" x14ac:dyDescent="0.25">
      <c r="A161" s="5">
        <f t="shared" si="45"/>
        <v>0</v>
      </c>
      <c r="B161" s="5">
        <f t="shared" si="46"/>
        <v>0</v>
      </c>
      <c r="C161" s="14">
        <f t="shared" si="60"/>
        <v>-18</v>
      </c>
      <c r="F161" s="242" t="e">
        <f>VLOOKUP(C161,Blad1!$A:$H,8,0)</f>
        <v>#N/A</v>
      </c>
      <c r="G161" s="67" t="str">
        <f t="shared" si="47"/>
        <v/>
      </c>
      <c r="H161" s="4" t="str">
        <f>IF(G161="I",$K161,IF(G161="II",$K161-SUM(H$8:H160),IF(G161="III",$K161-SUM(H$8:H160),IF(G161="IV",$K161-SUM(H$8:H160),IF(G161="V",1-SUM(H$8:H160)," ")))))</f>
        <v xml:space="preserve"> </v>
      </c>
      <c r="I161" s="68" t="str">
        <f t="shared" si="48"/>
        <v/>
      </c>
      <c r="J161" s="43" t="str">
        <f>IF(I161="A",$K161,IF(I161="B",$K161-SUM(J$8:J160),IF(I161="C",$K161-SUM(J$8:J160),IF(I161="D",$K161-SUM(J$8:J160),IF(I161="E",1-SUM(J$8:J160)," ")))))</f>
        <v xml:space="preserve"> </v>
      </c>
      <c r="K161" s="1">
        <f>IF(C$4=0,0,(SUM(D$8:D161)/C$4))</f>
        <v>0</v>
      </c>
      <c r="L161" s="9" t="str">
        <f t="shared" si="49"/>
        <v xml:space="preserve"> </v>
      </c>
      <c r="M161" s="2" t="str">
        <f>IF(U161=2,K161,IF(W161=2,K161-SUM(M$8:M160),IF(X161=2,K161-SUM(M$8:M160),IF(X160=2,1-SUM(M$8:M160)," "))))</f>
        <v xml:space="preserve"> </v>
      </c>
      <c r="N161" s="1" t="str">
        <f t="shared" si="50"/>
        <v xml:space="preserve"> </v>
      </c>
      <c r="P161" s="3" t="str">
        <f>IF(O161="Plus",$K161,IF(O161="Basis",$K161-SUM(P$8:P160),IF(O161="Breedte",$K161-SUM(P$8:P160),IF(O160="Breedte",1-SUM(P$8:P160)," "))))</f>
        <v xml:space="preserve"> </v>
      </c>
      <c r="Q161" s="57" t="str">
        <f t="shared" si="51"/>
        <v/>
      </c>
      <c r="R161" s="180" t="e">
        <f t="shared" si="52"/>
        <v>#N/A</v>
      </c>
      <c r="S161" s="12">
        <f t="shared" si="61"/>
        <v>-18</v>
      </c>
      <c r="T161" s="18">
        <f t="shared" si="53"/>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4"/>
        <v>1</v>
      </c>
      <c r="Z161" s="12">
        <f t="shared" si="55"/>
        <v>1</v>
      </c>
      <c r="AA161" s="12">
        <f t="shared" si="56"/>
        <v>1</v>
      </c>
      <c r="AB161" s="12">
        <f t="shared" si="57"/>
        <v>1</v>
      </c>
      <c r="AD161" s="12">
        <f t="shared" si="62"/>
        <v>-18</v>
      </c>
      <c r="AE161" s="18">
        <f t="shared" si="58"/>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9"/>
        <v>1</v>
      </c>
      <c r="AK161" s="12">
        <f t="shared" si="63"/>
        <v>1</v>
      </c>
      <c r="AL161" s="12">
        <f t="shared" si="64"/>
        <v>1</v>
      </c>
      <c r="AM161" s="12">
        <f t="shared" si="65"/>
        <v>1</v>
      </c>
    </row>
    <row r="162" spans="1:39" ht="12" customHeight="1" x14ac:dyDescent="0.25">
      <c r="A162" s="5">
        <f t="shared" si="45"/>
        <v>0</v>
      </c>
      <c r="B162" s="5">
        <f t="shared" si="46"/>
        <v>0</v>
      </c>
      <c r="C162" s="14">
        <f t="shared" si="60"/>
        <v>-19</v>
      </c>
      <c r="F162" s="242" t="e">
        <f>VLOOKUP(C162,Blad1!$A:$H,8,0)</f>
        <v>#N/A</v>
      </c>
      <c r="G162" s="67" t="str">
        <f t="shared" si="47"/>
        <v/>
      </c>
      <c r="H162" s="4" t="str">
        <f>IF(G162="I",$K162,IF(G162="II",$K162-SUM(H$8:H161),IF(G162="III",$K162-SUM(H$8:H161),IF(G162="IV",$K162-SUM(H$8:H161),IF(G162="V",1-SUM(H$8:H161)," ")))))</f>
        <v xml:space="preserve"> </v>
      </c>
      <c r="I162" s="68" t="str">
        <f t="shared" si="48"/>
        <v/>
      </c>
      <c r="J162" s="43" t="str">
        <f>IF(I162="A",$K162,IF(I162="B",$K162-SUM(J$8:J161),IF(I162="C",$K162-SUM(J$8:J161),IF(I162="D",$K162-SUM(J$8:J161),IF(I162="E",1-SUM(J$8:J161)," ")))))</f>
        <v xml:space="preserve"> </v>
      </c>
      <c r="K162" s="1">
        <f>IF(C$4=0,0,(SUM(D$8:D162)/C$4))</f>
        <v>0</v>
      </c>
      <c r="L162" s="9" t="str">
        <f t="shared" si="49"/>
        <v xml:space="preserve"> </v>
      </c>
      <c r="M162" s="2" t="str">
        <f>IF(U162=2,K162,IF(W162=2,K162-SUM(M$8:M161),IF(X162=2,K162-SUM(M$8:M161),IF(X161=2,1-SUM(M$8:M161)," "))))</f>
        <v xml:space="preserve"> </v>
      </c>
      <c r="N162" s="1" t="str">
        <f t="shared" si="50"/>
        <v xml:space="preserve"> </v>
      </c>
      <c r="P162" s="3" t="str">
        <f>IF(O162="Plus",$K162,IF(O162="Basis",$K162-SUM(P$8:P161),IF(O162="Breedte",$K162-SUM(P$8:P161),IF(O161="Breedte",1-SUM(P$8:P161)," "))))</f>
        <v xml:space="preserve"> </v>
      </c>
      <c r="Q162" s="57" t="str">
        <f t="shared" si="51"/>
        <v/>
      </c>
      <c r="R162" s="180" t="e">
        <f t="shared" si="52"/>
        <v>#N/A</v>
      </c>
      <c r="S162" s="12">
        <f t="shared" si="61"/>
        <v>-19</v>
      </c>
      <c r="T162" s="18">
        <f t="shared" si="53"/>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4"/>
        <v>1</v>
      </c>
      <c r="Z162" s="12">
        <f t="shared" si="55"/>
        <v>1</v>
      </c>
      <c r="AA162" s="12">
        <f t="shared" si="56"/>
        <v>1</v>
      </c>
      <c r="AB162" s="12">
        <f t="shared" si="57"/>
        <v>1</v>
      </c>
      <c r="AD162" s="12">
        <f t="shared" si="62"/>
        <v>-19</v>
      </c>
      <c r="AE162" s="18">
        <f t="shared" si="58"/>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9"/>
        <v>1</v>
      </c>
      <c r="AK162" s="12">
        <f t="shared" si="63"/>
        <v>1</v>
      </c>
      <c r="AL162" s="12">
        <f t="shared" si="64"/>
        <v>1</v>
      </c>
      <c r="AM162" s="12">
        <f t="shared" si="65"/>
        <v>1</v>
      </c>
    </row>
    <row r="163" spans="1:39" ht="12" customHeight="1" x14ac:dyDescent="0.25">
      <c r="A163" s="5">
        <f t="shared" si="45"/>
        <v>0</v>
      </c>
      <c r="B163" s="5">
        <f t="shared" si="46"/>
        <v>0</v>
      </c>
      <c r="C163" s="14">
        <f t="shared" si="60"/>
        <v>-20</v>
      </c>
      <c r="F163" s="242" t="e">
        <f>VLOOKUP(C163,Blad1!$A:$H,8,0)</f>
        <v>#N/A</v>
      </c>
      <c r="G163" s="67" t="str">
        <f t="shared" si="47"/>
        <v/>
      </c>
      <c r="H163" s="4" t="str">
        <f>IF(G163="I",$K163,IF(G163="II",$K163-SUM(H$8:H162),IF(G163="III",$K163-SUM(H$8:H162),IF(G163="IV",$K163-SUM(H$8:H162),IF(G163="V",1-SUM(H$8:H162)," ")))))</f>
        <v xml:space="preserve"> </v>
      </c>
      <c r="I163" s="68" t="str">
        <f t="shared" si="48"/>
        <v/>
      </c>
      <c r="J163" s="43" t="str">
        <f>IF(I163="A",$K163,IF(I163="B",$K163-SUM(J$8:J162),IF(I163="C",$K163-SUM(J$8:J162),IF(I163="D",$K163-SUM(J$8:J162),IF(I163="E",1-SUM(J$8:J162)," ")))))</f>
        <v xml:space="preserve"> </v>
      </c>
      <c r="K163" s="1">
        <f>IF(C$4=0,0,(SUM(D$8:D163)/C$4))</f>
        <v>0</v>
      </c>
      <c r="L163" s="9" t="str">
        <f t="shared" si="49"/>
        <v xml:space="preserve"> </v>
      </c>
      <c r="M163" s="2" t="str">
        <f>IF(U163=2,K163,IF(W163=2,K163-SUM(M$8:M162),IF(X163=2,K163-SUM(M$8:M162),IF(X162=2,1-SUM(M$8:M162)," "))))</f>
        <v xml:space="preserve"> </v>
      </c>
      <c r="N163" s="1" t="str">
        <f t="shared" si="50"/>
        <v xml:space="preserve"> </v>
      </c>
      <c r="P163" s="3" t="str">
        <f>IF(O163="Plus",$K163,IF(O163="Basis",$K163-SUM(P$8:P162),IF(O163="Breedte",$K163-SUM(P$8:P162),IF(O162="Breedte",1-SUM(P$8:P162)," "))))</f>
        <v xml:space="preserve"> </v>
      </c>
      <c r="Q163" s="57" t="str">
        <f t="shared" si="51"/>
        <v/>
      </c>
      <c r="R163" s="180" t="e">
        <f t="shared" si="52"/>
        <v>#N/A</v>
      </c>
      <c r="S163" s="12">
        <f t="shared" si="61"/>
        <v>-20</v>
      </c>
      <c r="T163" s="18">
        <f t="shared" si="53"/>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4"/>
        <v>1</v>
      </c>
      <c r="Z163" s="12">
        <f t="shared" si="55"/>
        <v>1</v>
      </c>
      <c r="AA163" s="12">
        <f t="shared" si="56"/>
        <v>1</v>
      </c>
      <c r="AB163" s="12">
        <f t="shared" si="57"/>
        <v>1</v>
      </c>
      <c r="AD163" s="12">
        <f t="shared" si="62"/>
        <v>-20</v>
      </c>
      <c r="AE163" s="18">
        <f t="shared" si="58"/>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9"/>
        <v>1</v>
      </c>
      <c r="AK163" s="12">
        <f t="shared" si="63"/>
        <v>1</v>
      </c>
      <c r="AL163" s="12">
        <f t="shared" si="64"/>
        <v>1</v>
      </c>
      <c r="AM163" s="12">
        <f t="shared" si="65"/>
        <v>1</v>
      </c>
    </row>
    <row r="164" spans="1:39" ht="12" customHeight="1" x14ac:dyDescent="0.25">
      <c r="A164" s="5">
        <f t="shared" si="45"/>
        <v>0</v>
      </c>
      <c r="B164" s="5">
        <f t="shared" si="46"/>
        <v>0</v>
      </c>
      <c r="C164" s="14">
        <f t="shared" si="60"/>
        <v>-21</v>
      </c>
      <c r="F164" s="242" t="e">
        <f>VLOOKUP(C164,Blad1!$A:$H,8,0)</f>
        <v>#N/A</v>
      </c>
      <c r="G164" s="67" t="str">
        <f t="shared" si="47"/>
        <v/>
      </c>
      <c r="H164" s="4" t="str">
        <f>IF(G164="I",$K164,IF(G164="II",$K164-SUM(H$8:H163),IF(G164="III",$K164-SUM(H$8:H163),IF(G164="IV",$K164-SUM(H$8:H163),IF(G164="V",1-SUM(H$8:H163)," ")))))</f>
        <v xml:space="preserve"> </v>
      </c>
      <c r="I164" s="68" t="str">
        <f t="shared" si="48"/>
        <v/>
      </c>
      <c r="J164" s="43" t="str">
        <f>IF(I164="A",$K164,IF(I164="B",$K164-SUM(J$8:J163),IF(I164="C",$K164-SUM(J$8:J163),IF(I164="D",$K164-SUM(J$8:J163),IF(I164="E",1-SUM(J$8:J163)," ")))))</f>
        <v xml:space="preserve"> </v>
      </c>
      <c r="K164" s="1">
        <f>IF(C$4=0,0,(SUM(D$8:D164)/C$4))</f>
        <v>0</v>
      </c>
      <c r="L164" s="9" t="str">
        <f t="shared" si="49"/>
        <v xml:space="preserve"> </v>
      </c>
      <c r="M164" s="2" t="str">
        <f>IF(U164=2,K164,IF(W164=2,K164-SUM(M$8:M163),IF(X164=2,K164-SUM(M$8:M163),IF(X163=2,1-SUM(M$8:M163)," "))))</f>
        <v xml:space="preserve"> </v>
      </c>
      <c r="N164" s="1" t="str">
        <f t="shared" si="50"/>
        <v xml:space="preserve"> </v>
      </c>
      <c r="P164" s="3" t="str">
        <f>IF(O164="Plus",$K164,IF(O164="Basis",$K164-SUM(P$8:P163),IF(O164="Breedte",$K164-SUM(P$8:P163),IF(O163="Breedte",1-SUM(P$8:P163)," "))))</f>
        <v xml:space="preserve"> </v>
      </c>
      <c r="Q164" s="57" t="str">
        <f t="shared" si="51"/>
        <v/>
      </c>
      <c r="R164" s="180" t="e">
        <f t="shared" si="52"/>
        <v>#N/A</v>
      </c>
      <c r="S164" s="12">
        <f t="shared" si="61"/>
        <v>-21</v>
      </c>
      <c r="T164" s="18">
        <f t="shared" si="53"/>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4"/>
        <v>1</v>
      </c>
      <c r="Z164" s="12">
        <f t="shared" si="55"/>
        <v>1</v>
      </c>
      <c r="AA164" s="12">
        <f t="shared" si="56"/>
        <v>1</v>
      </c>
      <c r="AB164" s="12">
        <f t="shared" si="57"/>
        <v>1</v>
      </c>
      <c r="AD164" s="12">
        <f t="shared" si="62"/>
        <v>-21</v>
      </c>
      <c r="AE164" s="18">
        <f t="shared" si="58"/>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9"/>
        <v>1</v>
      </c>
      <c r="AK164" s="12">
        <f t="shared" si="63"/>
        <v>1</v>
      </c>
      <c r="AL164" s="12">
        <f t="shared" si="64"/>
        <v>1</v>
      </c>
      <c r="AM164" s="12">
        <f t="shared" si="65"/>
        <v>1</v>
      </c>
    </row>
    <row r="165" spans="1:39" ht="12" customHeight="1" x14ac:dyDescent="0.25">
      <c r="A165" s="5">
        <f t="shared" si="45"/>
        <v>0</v>
      </c>
      <c r="B165" s="5">
        <f t="shared" si="46"/>
        <v>0</v>
      </c>
      <c r="C165" s="14">
        <f t="shared" si="60"/>
        <v>-22</v>
      </c>
      <c r="F165" s="151" t="e">
        <f>VLOOKUP(C165,Blad1!$A:$H,8,0)</f>
        <v>#N/A</v>
      </c>
      <c r="G165" s="67" t="str">
        <f t="shared" si="47"/>
        <v/>
      </c>
      <c r="H165" s="4" t="str">
        <f>IF(G165="I",$K165,IF(G165="II",$K165-SUM(H$8:H164),IF(G165="III",$K165-SUM(H$8:H164),IF(G165="IV",$K165-SUM(H$8:H164),IF(G165="V",1-SUM(H$8:H164)," ")))))</f>
        <v xml:space="preserve"> </v>
      </c>
      <c r="I165" s="68" t="str">
        <f t="shared" si="48"/>
        <v/>
      </c>
      <c r="J165" s="43" t="str">
        <f>IF(I165="A",$K165,IF(I165="B",$K165-SUM(J$8:J164),IF(I165="C",$K165-SUM(J$8:J164),IF(I165="D",$K165-SUM(J$8:J164),IF(I165="E",1-SUM(J$8:J164)," ")))))</f>
        <v xml:space="preserve"> </v>
      </c>
      <c r="K165" s="1">
        <f>IF(C$4=0,0,(SUM(D$8:D165)/C$4))</f>
        <v>0</v>
      </c>
      <c r="L165" s="9" t="str">
        <f t="shared" si="49"/>
        <v xml:space="preserve"> </v>
      </c>
      <c r="M165" s="2" t="str">
        <f>IF(U165=2,K165,IF(W165=2,K165-SUM(M$8:M164),IF(X165=2,K165-SUM(M$8:M164),IF(X164=2,1-SUM(M$8:M164)," "))))</f>
        <v xml:space="preserve"> </v>
      </c>
      <c r="N165" s="1" t="str">
        <f t="shared" si="50"/>
        <v xml:space="preserve"> </v>
      </c>
      <c r="P165" s="3" t="str">
        <f>IF(O165="Plus",$K165,IF(O165="Basis",$K165-SUM(P$8:P164),IF(O165="Breedte",$K165-SUM(P$8:P164),IF(O164="Breedte",1-SUM(P$8:P164)," "))))</f>
        <v xml:space="preserve"> </v>
      </c>
      <c r="Q165" s="57" t="str">
        <f t="shared" si="51"/>
        <v/>
      </c>
      <c r="R165" s="180" t="e">
        <f t="shared" si="52"/>
        <v>#N/A</v>
      </c>
      <c r="S165" s="12">
        <f t="shared" si="61"/>
        <v>-22</v>
      </c>
      <c r="T165" s="18">
        <f t="shared" si="53"/>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4"/>
        <v>1</v>
      </c>
      <c r="Z165" s="12">
        <f t="shared" si="55"/>
        <v>1</v>
      </c>
      <c r="AA165" s="12">
        <f t="shared" si="56"/>
        <v>1</v>
      </c>
      <c r="AB165" s="12">
        <f t="shared" si="57"/>
        <v>1</v>
      </c>
      <c r="AD165" s="12">
        <f t="shared" si="62"/>
        <v>-22</v>
      </c>
      <c r="AE165" s="18">
        <f t="shared" si="58"/>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9"/>
        <v>1</v>
      </c>
      <c r="AK165" s="12">
        <f t="shared" si="63"/>
        <v>1</v>
      </c>
      <c r="AL165" s="12">
        <f t="shared" si="64"/>
        <v>1</v>
      </c>
      <c r="AM165" s="12">
        <f t="shared" si="65"/>
        <v>1</v>
      </c>
    </row>
    <row r="166" spans="1:39" ht="12" customHeight="1" x14ac:dyDescent="0.25">
      <c r="A166" s="5">
        <f t="shared" si="45"/>
        <v>0</v>
      </c>
      <c r="B166" s="5">
        <f t="shared" si="46"/>
        <v>0</v>
      </c>
      <c r="C166" s="14">
        <f t="shared" si="60"/>
        <v>-23</v>
      </c>
      <c r="F166" s="151" t="e">
        <f>VLOOKUP(C166,Blad1!$A:$H,8,0)</f>
        <v>#N/A</v>
      </c>
      <c r="G166" s="67" t="str">
        <f t="shared" si="47"/>
        <v/>
      </c>
      <c r="H166" s="4" t="str">
        <f>IF(G166="I",$K166,IF(G166="II",$K166-SUM(H$8:H165),IF(G166="III",$K166-SUM(H$8:H165),IF(G166="IV",$K166-SUM(H$8:H165),IF(G166="V",1-SUM(H$8:H165)," ")))))</f>
        <v xml:space="preserve"> </v>
      </c>
      <c r="I166" s="68" t="str">
        <f t="shared" si="48"/>
        <v/>
      </c>
      <c r="J166" s="43" t="str">
        <f>IF(I166="A",$K166,IF(I166="B",$K166-SUM(J$8:J165),IF(I166="C",$K166-SUM(J$8:J165),IF(I166="D",$K166-SUM(J$8:J165),IF(I166="E",1-SUM(J$8:J165)," ")))))</f>
        <v xml:space="preserve"> </v>
      </c>
      <c r="K166" s="1">
        <f>IF(C$4=0,0,(SUM(D$8:D166)/C$4))</f>
        <v>0</v>
      </c>
      <c r="L166" s="9" t="str">
        <f t="shared" si="49"/>
        <v xml:space="preserve"> </v>
      </c>
      <c r="M166" s="2" t="str">
        <f>IF(U166=2,K166,IF(W166=2,K166-SUM(M$8:M165),IF(X166=2,K166-SUM(M$8:M165),IF(X165=2,1-SUM(M$8:M165)," "))))</f>
        <v xml:space="preserve"> </v>
      </c>
      <c r="N166" s="1" t="str">
        <f t="shared" si="50"/>
        <v xml:space="preserve"> </v>
      </c>
      <c r="P166" s="3" t="str">
        <f>IF(O166="Plus",$K166,IF(O166="Basis",$K166-SUM(P$8:P165),IF(O166="Breedte",$K166-SUM(P$8:P165),IF(O165="Breedte",1-SUM(P$8:P165)," "))))</f>
        <v xml:space="preserve"> </v>
      </c>
      <c r="Q166" s="57" t="str">
        <f t="shared" si="51"/>
        <v/>
      </c>
      <c r="R166" s="180" t="e">
        <f t="shared" si="52"/>
        <v>#N/A</v>
      </c>
      <c r="S166" s="12">
        <f t="shared" si="61"/>
        <v>-23</v>
      </c>
      <c r="T166" s="18">
        <f t="shared" si="53"/>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4"/>
        <v>1</v>
      </c>
      <c r="Z166" s="12">
        <f t="shared" si="55"/>
        <v>1</v>
      </c>
      <c r="AA166" s="12">
        <f t="shared" si="56"/>
        <v>1</v>
      </c>
      <c r="AB166" s="12">
        <f t="shared" si="57"/>
        <v>1</v>
      </c>
      <c r="AD166" s="12">
        <f t="shared" si="62"/>
        <v>-23</v>
      </c>
      <c r="AE166" s="18">
        <f t="shared" si="58"/>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9"/>
        <v>1</v>
      </c>
      <c r="AK166" s="12">
        <f t="shared" si="63"/>
        <v>1</v>
      </c>
      <c r="AL166" s="12">
        <f t="shared" si="64"/>
        <v>1</v>
      </c>
      <c r="AM166" s="12">
        <f t="shared" si="65"/>
        <v>1</v>
      </c>
    </row>
    <row r="167" spans="1:39" ht="12" customHeight="1" x14ac:dyDescent="0.25">
      <c r="A167" s="5">
        <f t="shared" si="45"/>
        <v>0</v>
      </c>
      <c r="B167" s="5">
        <f t="shared" si="46"/>
        <v>0</v>
      </c>
      <c r="C167" s="14">
        <f t="shared" si="60"/>
        <v>-24</v>
      </c>
      <c r="F167" s="151" t="e">
        <f>VLOOKUP(C167,Blad1!$A:$H,8,0)</f>
        <v>#N/A</v>
      </c>
      <c r="G167" s="67" t="str">
        <f t="shared" si="47"/>
        <v/>
      </c>
      <c r="H167" s="4" t="str">
        <f>IF(G167="I",$K167,IF(G167="II",$K167-SUM(H$8:H166),IF(G167="III",$K167-SUM(H$8:H166),IF(G167="IV",$K167-SUM(H$8:H166),IF(G167="V",1-SUM(H$8:H166)," ")))))</f>
        <v xml:space="preserve"> </v>
      </c>
      <c r="I167" s="68" t="str">
        <f t="shared" si="48"/>
        <v/>
      </c>
      <c r="J167" s="43" t="str">
        <f>IF(I167="A",$K167,IF(I167="B",$K167-SUM(J$8:J166),IF(I167="C",$K167-SUM(J$8:J166),IF(I167="D",$K167-SUM(J$8:J166),IF(I167="E",1-SUM(J$8:J166)," ")))))</f>
        <v xml:space="preserve"> </v>
      </c>
      <c r="K167" s="1">
        <f>IF(C$4=0,0,(SUM(D$8:D167)/C$4))</f>
        <v>0</v>
      </c>
      <c r="L167" s="9" t="str">
        <f t="shared" si="49"/>
        <v xml:space="preserve"> </v>
      </c>
      <c r="M167" s="2" t="str">
        <f>IF(U167=2,K167,IF(W167=2,K167-SUM(M$8:M166),IF(X167=2,K167-SUM(M$8:M166),IF(X166=2,1-SUM(M$8:M166)," "))))</f>
        <v xml:space="preserve"> </v>
      </c>
      <c r="N167" s="1" t="str">
        <f t="shared" si="50"/>
        <v xml:space="preserve"> </v>
      </c>
      <c r="P167" s="3" t="str">
        <f>IF(O167="Plus",$K167,IF(O167="Basis",$K167-SUM(P$8:P166),IF(O167="Breedte",$K167-SUM(P$8:P166),IF(O166="Breedte",1-SUM(P$8:P166)," "))))</f>
        <v xml:space="preserve"> </v>
      </c>
      <c r="Q167" s="57" t="str">
        <f t="shared" si="51"/>
        <v/>
      </c>
      <c r="R167" s="180" t="e">
        <f t="shared" si="52"/>
        <v>#N/A</v>
      </c>
      <c r="S167" s="12">
        <f t="shared" si="61"/>
        <v>-24</v>
      </c>
      <c r="T167" s="18">
        <f t="shared" si="53"/>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4"/>
        <v>1</v>
      </c>
      <c r="Z167" s="12">
        <f t="shared" si="55"/>
        <v>1</v>
      </c>
      <c r="AA167" s="12">
        <f t="shared" si="56"/>
        <v>1</v>
      </c>
      <c r="AB167" s="12">
        <f t="shared" si="57"/>
        <v>1</v>
      </c>
      <c r="AD167" s="12">
        <f t="shared" si="62"/>
        <v>-24</v>
      </c>
      <c r="AE167" s="18">
        <f t="shared" si="58"/>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9"/>
        <v>1</v>
      </c>
      <c r="AK167" s="12">
        <f t="shared" si="63"/>
        <v>1</v>
      </c>
      <c r="AL167" s="12">
        <f t="shared" si="64"/>
        <v>1</v>
      </c>
      <c r="AM167" s="12">
        <f t="shared" si="65"/>
        <v>1</v>
      </c>
    </row>
    <row r="168" spans="1:39" ht="12" customHeight="1" x14ac:dyDescent="0.25">
      <c r="A168" s="5">
        <f t="shared" si="45"/>
        <v>0</v>
      </c>
      <c r="B168" s="5">
        <f t="shared" si="46"/>
        <v>0</v>
      </c>
      <c r="C168" s="14">
        <f t="shared" si="60"/>
        <v>-25</v>
      </c>
      <c r="F168" s="151" t="e">
        <f>VLOOKUP(C168,Blad1!$A:$H,8,0)</f>
        <v>#N/A</v>
      </c>
      <c r="G168" s="67" t="str">
        <f t="shared" si="47"/>
        <v/>
      </c>
      <c r="H168" s="4" t="str">
        <f>IF(G168="I",$K168,IF(G168="II",$K168-SUM(H$8:H167),IF(G168="III",$K168-SUM(H$8:H167),IF(G168="IV",$K168-SUM(H$8:H167),IF(G168="V",1-SUM(H$8:H167)," ")))))</f>
        <v xml:space="preserve"> </v>
      </c>
      <c r="I168" s="68" t="str">
        <f t="shared" si="48"/>
        <v/>
      </c>
      <c r="J168" s="43" t="str">
        <f>IF(I168="A",$K168,IF(I168="B",$K168-SUM(J$8:J167),IF(I168="C",$K168-SUM(J$8:J167),IF(I168="D",$K168-SUM(J$8:J167),IF(I168="E",1-SUM(J$8:J167)," ")))))</f>
        <v xml:space="preserve"> </v>
      </c>
      <c r="K168" s="1">
        <f>IF(C$4=0,0,(SUM(D$8:D168)/C$4))</f>
        <v>0</v>
      </c>
      <c r="L168" s="9" t="str">
        <f t="shared" si="49"/>
        <v xml:space="preserve"> </v>
      </c>
      <c r="M168" s="2" t="str">
        <f>IF(U168=2,K168,IF(W168=2,K168-SUM(M$8:M167),IF(X168=2,K168-SUM(M$8:M167),IF(X167=2,1-SUM(M$8:M167)," "))))</f>
        <v xml:space="preserve"> </v>
      </c>
      <c r="N168" s="1" t="str">
        <f t="shared" si="50"/>
        <v xml:space="preserve"> </v>
      </c>
      <c r="P168" s="3" t="str">
        <f>IF(O168="Plus",$K168,IF(O168="Basis",$K168-SUM(P$8:P167),IF(O168="Breedte",$K168-SUM(P$8:P167),IF(O167="Breedte",1-SUM(P$8:P167)," "))))</f>
        <v xml:space="preserve"> </v>
      </c>
      <c r="Q168" s="57" t="str">
        <f t="shared" si="51"/>
        <v/>
      </c>
      <c r="R168" s="180" t="e">
        <f t="shared" si="52"/>
        <v>#N/A</v>
      </c>
      <c r="S168" s="12">
        <f t="shared" si="61"/>
        <v>-25</v>
      </c>
      <c r="T168" s="18">
        <f t="shared" si="53"/>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4"/>
        <v>1</v>
      </c>
      <c r="Z168" s="12">
        <f t="shared" si="55"/>
        <v>1</v>
      </c>
      <c r="AA168" s="12">
        <f t="shared" si="56"/>
        <v>1</v>
      </c>
      <c r="AB168" s="12">
        <f t="shared" si="57"/>
        <v>1</v>
      </c>
      <c r="AD168" s="12">
        <f t="shared" si="62"/>
        <v>-25</v>
      </c>
      <c r="AE168" s="18">
        <f t="shared" si="58"/>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9"/>
        <v>1</v>
      </c>
      <c r="AK168" s="12">
        <f t="shared" si="63"/>
        <v>1</v>
      </c>
      <c r="AL168" s="12">
        <f t="shared" si="64"/>
        <v>1</v>
      </c>
      <c r="AM168" s="12">
        <f t="shared" si="65"/>
        <v>1</v>
      </c>
    </row>
    <row r="169" spans="1:39" ht="12" customHeight="1" x14ac:dyDescent="0.25">
      <c r="A169" s="5">
        <f t="shared" si="45"/>
        <v>0</v>
      </c>
      <c r="B169" s="5">
        <f t="shared" si="46"/>
        <v>0</v>
      </c>
      <c r="C169" s="14">
        <f t="shared" si="60"/>
        <v>-26</v>
      </c>
      <c r="F169" s="151" t="e">
        <f>VLOOKUP(C169,Blad1!$A:$H,8,0)</f>
        <v>#N/A</v>
      </c>
      <c r="G169" s="67" t="str">
        <f t="shared" si="47"/>
        <v/>
      </c>
      <c r="H169" s="4" t="str">
        <f>IF(G169="I",$K169,IF(G169="II",$K169-SUM(H$8:H168),IF(G169="III",$K169-SUM(H$8:H168),IF(G169="IV",$K169-SUM(H$8:H168),IF(G169="V",1-SUM(H$8:H168)," ")))))</f>
        <v xml:space="preserve"> </v>
      </c>
      <c r="I169" s="68" t="str">
        <f t="shared" si="48"/>
        <v/>
      </c>
      <c r="J169" s="43" t="str">
        <f>IF(I169="A",$K169,IF(I169="B",$K169-SUM(J$8:J168),IF(I169="C",$K169-SUM(J$8:J168),IF(I169="D",$K169-SUM(J$8:J168),IF(I169="E",1-SUM(J$8:J168)," ")))))</f>
        <v xml:space="preserve"> </v>
      </c>
      <c r="K169" s="1">
        <f>IF(C$4=0,0,(SUM(D$8:D169)/C$4))</f>
        <v>0</v>
      </c>
      <c r="L169" s="9" t="str">
        <f t="shared" si="49"/>
        <v xml:space="preserve"> </v>
      </c>
      <c r="M169" s="2" t="str">
        <f>IF(U169=2,K169,IF(W169=2,K169-SUM(M$8:M168),IF(X169=2,K169-SUM(M$8:M168),IF(X168=2,1-SUM(M$8:M168)," "))))</f>
        <v xml:space="preserve"> </v>
      </c>
      <c r="N169" s="1" t="str">
        <f t="shared" si="50"/>
        <v xml:space="preserve"> </v>
      </c>
      <c r="P169" s="3" t="str">
        <f>IF(O169="Plus",$K169,IF(O169="Basis",$K169-SUM(P$8:P168),IF(O169="Breedte",$K169-SUM(P$8:P168),IF(O168="Breedte",1-SUM(P$8:P168)," "))))</f>
        <v xml:space="preserve"> </v>
      </c>
      <c r="Q169" s="57" t="str">
        <f t="shared" si="51"/>
        <v/>
      </c>
      <c r="R169" s="180" t="e">
        <f t="shared" si="52"/>
        <v>#N/A</v>
      </c>
      <c r="S169" s="12">
        <f t="shared" si="61"/>
        <v>-26</v>
      </c>
      <c r="T169" s="18">
        <f t="shared" si="53"/>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4"/>
        <v>1</v>
      </c>
      <c r="Z169" s="12">
        <f t="shared" si="55"/>
        <v>1</v>
      </c>
      <c r="AA169" s="12">
        <f t="shared" si="56"/>
        <v>1</v>
      </c>
      <c r="AB169" s="12">
        <f t="shared" si="57"/>
        <v>1</v>
      </c>
      <c r="AD169" s="12">
        <f t="shared" si="62"/>
        <v>-26</v>
      </c>
      <c r="AE169" s="18">
        <f t="shared" si="58"/>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9"/>
        <v>1</v>
      </c>
      <c r="AK169" s="12">
        <f t="shared" si="63"/>
        <v>1</v>
      </c>
      <c r="AL169" s="12">
        <f t="shared" si="64"/>
        <v>1</v>
      </c>
      <c r="AM169" s="12">
        <f t="shared" si="65"/>
        <v>1</v>
      </c>
    </row>
    <row r="170" spans="1:39" ht="12" customHeight="1" x14ac:dyDescent="0.25">
      <c r="A170" s="5">
        <f t="shared" si="45"/>
        <v>0</v>
      </c>
      <c r="B170" s="5">
        <f t="shared" si="46"/>
        <v>0</v>
      </c>
      <c r="C170" s="14">
        <f t="shared" si="60"/>
        <v>-27</v>
      </c>
      <c r="F170" s="151" t="e">
        <f>VLOOKUP(C170,Blad1!$A:$H,8,0)</f>
        <v>#N/A</v>
      </c>
      <c r="G170" s="67" t="str">
        <f t="shared" si="47"/>
        <v/>
      </c>
      <c r="H170" s="4" t="str">
        <f>IF(G170="I",$K170,IF(G170="II",$K170-SUM(H$8:H169),IF(G170="III",$K170-SUM(H$8:H169),IF(G170="IV",$K170-SUM(H$8:H169),IF(G170="V",1-SUM(H$8:H169)," ")))))</f>
        <v xml:space="preserve"> </v>
      </c>
      <c r="I170" s="68" t="str">
        <f t="shared" si="48"/>
        <v/>
      </c>
      <c r="J170" s="43" t="str">
        <f>IF(I170="A",$K170,IF(I170="B",$K170-SUM(J$8:J169),IF(I170="C",$K170-SUM(J$8:J169),IF(I170="D",$K170-SUM(J$8:J169),IF(I170="E",1-SUM(J$8:J169)," ")))))</f>
        <v xml:space="preserve"> </v>
      </c>
      <c r="K170" s="1">
        <f>IF(C$4=0,0,(SUM(D$8:D170)/C$4))</f>
        <v>0</v>
      </c>
      <c r="L170" s="9" t="str">
        <f t="shared" si="49"/>
        <v xml:space="preserve"> </v>
      </c>
      <c r="M170" s="2" t="str">
        <f>IF(U170=2,K170,IF(W170=2,K170-SUM(M$8:M169),IF(X170=2,K170-SUM(M$8:M169),IF(X169=2,1-SUM(M$8:M169)," "))))</f>
        <v xml:space="preserve"> </v>
      </c>
      <c r="N170" s="1" t="str">
        <f t="shared" si="50"/>
        <v xml:space="preserve"> </v>
      </c>
      <c r="P170" s="3" t="str">
        <f>IF(O170="Plus",$K170,IF(O170="Basis",$K170-SUM(P$8:P169),IF(O170="Breedte",$K170-SUM(P$8:P169),IF(O169="Breedte",1-SUM(P$8:P169)," "))))</f>
        <v xml:space="preserve"> </v>
      </c>
      <c r="Q170" s="57" t="str">
        <f t="shared" si="51"/>
        <v/>
      </c>
      <c r="R170" s="180" t="e">
        <f t="shared" si="52"/>
        <v>#N/A</v>
      </c>
      <c r="S170" s="12">
        <f t="shared" si="61"/>
        <v>-27</v>
      </c>
      <c r="T170" s="18">
        <f t="shared" si="53"/>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4"/>
        <v>1</v>
      </c>
      <c r="Z170" s="12">
        <f t="shared" si="55"/>
        <v>1</v>
      </c>
      <c r="AA170" s="12">
        <f t="shared" si="56"/>
        <v>1</v>
      </c>
      <c r="AB170" s="12">
        <f t="shared" si="57"/>
        <v>1</v>
      </c>
      <c r="AD170" s="12">
        <f t="shared" si="62"/>
        <v>-27</v>
      </c>
      <c r="AE170" s="18">
        <f t="shared" si="58"/>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9"/>
        <v>1</v>
      </c>
      <c r="AK170" s="12">
        <f t="shared" si="63"/>
        <v>1</v>
      </c>
      <c r="AL170" s="12">
        <f t="shared" si="64"/>
        <v>1</v>
      </c>
      <c r="AM170" s="12">
        <f t="shared" si="65"/>
        <v>1</v>
      </c>
    </row>
    <row r="171" spans="1:39" ht="12" customHeight="1" x14ac:dyDescent="0.25">
      <c r="A171" s="5">
        <f t="shared" si="45"/>
        <v>0</v>
      </c>
      <c r="B171" s="5">
        <f t="shared" si="46"/>
        <v>0</v>
      </c>
      <c r="C171" s="14">
        <f t="shared" si="60"/>
        <v>-28</v>
      </c>
      <c r="F171" s="151" t="e">
        <f>VLOOKUP(C171,Blad1!$A:$H,8,0)</f>
        <v>#N/A</v>
      </c>
      <c r="G171" s="67" t="str">
        <f t="shared" si="47"/>
        <v/>
      </c>
      <c r="H171" s="4" t="str">
        <f>IF(G171="I",$K171,IF(G171="II",$K171-SUM(H$8:H170),IF(G171="III",$K171-SUM(H$8:H170),IF(G171="IV",$K171-SUM(H$8:H170),IF(G171="V",1-SUM(H$8:H170)," ")))))</f>
        <v xml:space="preserve"> </v>
      </c>
      <c r="I171" s="68" t="str">
        <f t="shared" si="48"/>
        <v/>
      </c>
      <c r="J171" s="43" t="str">
        <f>IF(I171="A",$K171,IF(I171="B",$K171-SUM(J$8:J170),IF(I171="C",$K171-SUM(J$8:J170),IF(I171="D",$K171-SUM(J$8:J170),IF(I171="E",1-SUM(J$8:J170)," ")))))</f>
        <v xml:space="preserve"> </v>
      </c>
      <c r="K171" s="1">
        <f>IF(C$4=0,0,(SUM(D$8:D171)/C$4))</f>
        <v>0</v>
      </c>
      <c r="L171" s="9" t="str">
        <f t="shared" si="49"/>
        <v xml:space="preserve"> </v>
      </c>
      <c r="M171" s="2" t="str">
        <f>IF(U171=2,K171,IF(W171=2,K171-SUM(M$8:M170),IF(X171=2,K171-SUM(M$8:M170),IF(X170=2,1-SUM(M$8:M170)," "))))</f>
        <v xml:space="preserve"> </v>
      </c>
      <c r="N171" s="1" t="str">
        <f t="shared" si="50"/>
        <v xml:space="preserve"> </v>
      </c>
      <c r="P171" s="3" t="str">
        <f>IF(O171="Plus",$K171,IF(O171="Basis",$K171-SUM(P$8:P170),IF(O171="Breedte",$K171-SUM(P$8:P170),IF(O170="Breedte",1-SUM(P$8:P170)," "))))</f>
        <v xml:space="preserve"> </v>
      </c>
      <c r="Q171" s="57" t="str">
        <f t="shared" si="51"/>
        <v/>
      </c>
      <c r="R171" s="180" t="e">
        <f t="shared" si="52"/>
        <v>#N/A</v>
      </c>
      <c r="S171" s="12">
        <f t="shared" si="61"/>
        <v>-28</v>
      </c>
      <c r="T171" s="18">
        <f t="shared" si="53"/>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4"/>
        <v>1</v>
      </c>
      <c r="Z171" s="12">
        <f t="shared" si="55"/>
        <v>1</v>
      </c>
      <c r="AA171" s="12">
        <f t="shared" si="56"/>
        <v>1</v>
      </c>
      <c r="AB171" s="12">
        <f t="shared" si="57"/>
        <v>1</v>
      </c>
      <c r="AD171" s="12">
        <f t="shared" si="62"/>
        <v>-28</v>
      </c>
      <c r="AE171" s="18">
        <f t="shared" si="58"/>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9"/>
        <v>1</v>
      </c>
      <c r="AK171" s="12">
        <f t="shared" si="63"/>
        <v>1</v>
      </c>
      <c r="AL171" s="12">
        <f t="shared" si="64"/>
        <v>1</v>
      </c>
      <c r="AM171" s="12">
        <f t="shared" si="65"/>
        <v>1</v>
      </c>
    </row>
    <row r="172" spans="1:39" ht="12" customHeight="1" x14ac:dyDescent="0.25">
      <c r="A172" s="5">
        <f t="shared" si="45"/>
        <v>0</v>
      </c>
      <c r="B172" s="5">
        <f t="shared" si="46"/>
        <v>0</v>
      </c>
      <c r="C172" s="14">
        <f t="shared" si="60"/>
        <v>-29</v>
      </c>
      <c r="F172" s="151" t="e">
        <f>VLOOKUP(C172,Blad1!$A:$H,8,0)</f>
        <v>#N/A</v>
      </c>
      <c r="G172" s="67" t="str">
        <f t="shared" si="47"/>
        <v/>
      </c>
      <c r="H172" s="4" t="str">
        <f>IF(G172="I",$K172,IF(G172="II",$K172-SUM(H$8:H171),IF(G172="III",$K172-SUM(H$8:H171),IF(G172="IV",$K172-SUM(H$8:H171),IF(G172="V",1-SUM(H$8:H171)," ")))))</f>
        <v xml:space="preserve"> </v>
      </c>
      <c r="I172" s="68" t="str">
        <f t="shared" si="48"/>
        <v/>
      </c>
      <c r="J172" s="43" t="str">
        <f>IF(I172="A",$K172,IF(I172="B",$K172-SUM(J$8:J171),IF(I172="C",$K172-SUM(J$8:J171),IF(I172="D",$K172-SUM(J$8:J171),IF(I172="E",1-SUM(J$8:J171)," ")))))</f>
        <v xml:space="preserve"> </v>
      </c>
      <c r="K172" s="1">
        <f>IF(C$4=0,0,(SUM(D$8:D172)/C$4))</f>
        <v>0</v>
      </c>
      <c r="L172" s="9" t="str">
        <f t="shared" si="49"/>
        <v xml:space="preserve"> </v>
      </c>
      <c r="M172" s="2" t="str">
        <f>IF(U172=2,K172,IF(W172=2,K172-SUM(M$8:M171),IF(X172=2,K172-SUM(M$8:M171),IF(X171=2,1-SUM(M$8:M171)," "))))</f>
        <v xml:space="preserve"> </v>
      </c>
      <c r="N172" s="1" t="str">
        <f t="shared" si="50"/>
        <v xml:space="preserve"> </v>
      </c>
      <c r="P172" s="3" t="str">
        <f>IF(O172="Plus",$K172,IF(O172="Basis",$K172-SUM(P$8:P171),IF(O172="Breedte",$K172-SUM(P$8:P171),IF(O171="Breedte",1-SUM(P$8:P171)," "))))</f>
        <v xml:space="preserve"> </v>
      </c>
      <c r="Q172" s="57" t="str">
        <f t="shared" si="51"/>
        <v/>
      </c>
      <c r="R172" s="180" t="e">
        <f t="shared" si="52"/>
        <v>#N/A</v>
      </c>
      <c r="S172" s="12">
        <f t="shared" si="61"/>
        <v>-29</v>
      </c>
      <c r="T172" s="18">
        <f t="shared" si="53"/>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4"/>
        <v>1</v>
      </c>
      <c r="Z172" s="12">
        <f t="shared" si="55"/>
        <v>1</v>
      </c>
      <c r="AA172" s="12">
        <f t="shared" si="56"/>
        <v>1</v>
      </c>
      <c r="AB172" s="12">
        <f t="shared" si="57"/>
        <v>1</v>
      </c>
      <c r="AD172" s="12">
        <f t="shared" si="62"/>
        <v>-29</v>
      </c>
      <c r="AE172" s="18">
        <f t="shared" si="58"/>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9"/>
        <v>1</v>
      </c>
      <c r="AK172" s="12">
        <f t="shared" si="63"/>
        <v>1</v>
      </c>
      <c r="AL172" s="12">
        <f t="shared" si="64"/>
        <v>1</v>
      </c>
      <c r="AM172" s="12">
        <f t="shared" si="65"/>
        <v>1</v>
      </c>
    </row>
    <row r="173" spans="1:39" ht="12" customHeight="1" x14ac:dyDescent="0.25">
      <c r="A173" s="5">
        <f t="shared" si="45"/>
        <v>0</v>
      </c>
      <c r="B173" s="5">
        <f t="shared" si="46"/>
        <v>0</v>
      </c>
      <c r="C173" s="14">
        <f t="shared" si="60"/>
        <v>-30</v>
      </c>
      <c r="F173" s="151" t="e">
        <f>VLOOKUP(C173,Blad1!$A:$H,8,0)</f>
        <v>#N/A</v>
      </c>
      <c r="G173" s="67" t="str">
        <f t="shared" si="47"/>
        <v/>
      </c>
      <c r="H173" s="4" t="str">
        <f>IF(G173="I",$K173,IF(G173="II",$K173-SUM(H$8:H172),IF(G173="III",$K173-SUM(H$8:H172),IF(G173="IV",$K173-SUM(H$8:H172),IF(G173="V",1-SUM(H$8:H172)," ")))))</f>
        <v xml:space="preserve"> </v>
      </c>
      <c r="I173" s="68" t="str">
        <f t="shared" si="48"/>
        <v/>
      </c>
      <c r="J173" s="43" t="str">
        <f>IF(I173="A",$K173,IF(I173="B",$K173-SUM(J$8:J172),IF(I173="C",$K173-SUM(J$8:J172),IF(I173="D",$K173-SUM(J$8:J172),IF(I173="E",1-SUM(J$8:J172)," ")))))</f>
        <v xml:space="preserve"> </v>
      </c>
      <c r="K173" s="1">
        <f>IF(C$4=0,0,(SUM(D$8:D173)/C$4))</f>
        <v>0</v>
      </c>
      <c r="L173" s="9" t="str">
        <f t="shared" si="49"/>
        <v xml:space="preserve"> </v>
      </c>
      <c r="M173" s="2" t="str">
        <f>IF(U173=2,K173,IF(W173=2,K173-SUM(M$8:M172),IF(X173=2,K173-SUM(M$8:M172),IF(X172=2,1-SUM(M$8:M172)," "))))</f>
        <v xml:space="preserve"> </v>
      </c>
      <c r="N173" s="1" t="str">
        <f t="shared" si="50"/>
        <v xml:space="preserve"> </v>
      </c>
      <c r="P173" s="3" t="str">
        <f>IF(O173="Plus",$K173,IF(O173="Basis",$K173-SUM(P$8:P172),IF(O173="Breedte",$K173-SUM(P$8:P172),IF(O172="Breedte",1-SUM(P$8:P172)," "))))</f>
        <v xml:space="preserve"> </v>
      </c>
      <c r="Q173" s="57" t="str">
        <f t="shared" si="51"/>
        <v/>
      </c>
      <c r="R173" s="180" t="e">
        <f t="shared" si="52"/>
        <v>#N/A</v>
      </c>
      <c r="S173" s="12">
        <f t="shared" si="61"/>
        <v>-30</v>
      </c>
      <c r="T173" s="18">
        <f t="shared" si="53"/>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4"/>
        <v>1</v>
      </c>
      <c r="Z173" s="12">
        <f t="shared" si="55"/>
        <v>1</v>
      </c>
      <c r="AA173" s="12">
        <f t="shared" si="56"/>
        <v>1</v>
      </c>
      <c r="AB173" s="12">
        <f t="shared" si="57"/>
        <v>1</v>
      </c>
      <c r="AD173" s="12">
        <f t="shared" si="62"/>
        <v>-30</v>
      </c>
      <c r="AE173" s="18">
        <f t="shared" si="58"/>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9"/>
        <v>1</v>
      </c>
      <c r="AK173" s="12">
        <f t="shared" si="63"/>
        <v>1</v>
      </c>
      <c r="AL173" s="12">
        <f t="shared" si="64"/>
        <v>1</v>
      </c>
      <c r="AM173" s="12">
        <f t="shared" si="65"/>
        <v>1</v>
      </c>
    </row>
    <row r="174" spans="1:39" ht="12" customHeight="1" x14ac:dyDescent="0.25">
      <c r="A174" s="5">
        <f t="shared" si="45"/>
        <v>0</v>
      </c>
      <c r="B174" s="5">
        <f t="shared" si="46"/>
        <v>0</v>
      </c>
      <c r="C174" s="14">
        <f t="shared" si="60"/>
        <v>-31</v>
      </c>
      <c r="F174" s="151" t="e">
        <f>VLOOKUP(C174,Blad1!$A:$H,8,0)</f>
        <v>#N/A</v>
      </c>
      <c r="G174" s="67" t="str">
        <f t="shared" si="47"/>
        <v/>
      </c>
      <c r="H174" s="4" t="str">
        <f>IF(G174="I",$K174,IF(G174="II",$K174-SUM(H$8:H173),IF(G174="III",$K174-SUM(H$8:H173),IF(G174="IV",$K174-SUM(H$8:H173),IF(G174="V",1-SUM(H$8:H173)," ")))))</f>
        <v xml:space="preserve"> </v>
      </c>
      <c r="I174" s="68" t="str">
        <f t="shared" si="48"/>
        <v/>
      </c>
      <c r="J174" s="43" t="str">
        <f>IF(I174="A",$K174,IF(I174="B",$K174-SUM(J$8:J173),IF(I174="C",$K174-SUM(J$8:J173),IF(I174="D",$K174-SUM(J$8:J173),IF(I174="E",1-SUM(J$8:J173)," ")))))</f>
        <v xml:space="preserve"> </v>
      </c>
      <c r="K174" s="1">
        <f>IF(C$4=0,0,(SUM(D$8:D174)/C$4))</f>
        <v>0</v>
      </c>
      <c r="L174" s="9" t="str">
        <f t="shared" si="49"/>
        <v xml:space="preserve"> </v>
      </c>
      <c r="M174" s="2" t="str">
        <f>IF(U174=2,K174,IF(W174=2,K174-SUM(M$8:M173),IF(X174=2,K174-SUM(M$8:M173),IF(X173=2,1-SUM(M$8:M173)," "))))</f>
        <v xml:space="preserve"> </v>
      </c>
      <c r="N174" s="1" t="str">
        <f t="shared" si="50"/>
        <v xml:space="preserve"> </v>
      </c>
      <c r="P174" s="3" t="str">
        <f>IF(O174="Plus",$K174,IF(O174="Basis",$K174-SUM(P$8:P173),IF(O174="Breedte",$K174-SUM(P$8:P173),IF(O173="Breedte",1-SUM(P$8:P173)," "))))</f>
        <v xml:space="preserve"> </v>
      </c>
      <c r="Q174" s="57" t="str">
        <f t="shared" si="51"/>
        <v/>
      </c>
      <c r="R174" s="180" t="e">
        <f t="shared" si="52"/>
        <v>#N/A</v>
      </c>
      <c r="S174" s="12">
        <f t="shared" si="61"/>
        <v>-31</v>
      </c>
      <c r="T174" s="18">
        <f t="shared" si="53"/>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4"/>
        <v>1</v>
      </c>
      <c r="Z174" s="12">
        <f t="shared" si="55"/>
        <v>1</v>
      </c>
      <c r="AA174" s="12">
        <f t="shared" si="56"/>
        <v>1</v>
      </c>
      <c r="AB174" s="12">
        <f t="shared" si="57"/>
        <v>1</v>
      </c>
      <c r="AD174" s="12">
        <f t="shared" si="62"/>
        <v>-31</v>
      </c>
      <c r="AE174" s="18">
        <f t="shared" si="58"/>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9"/>
        <v>1</v>
      </c>
      <c r="AK174" s="12">
        <f t="shared" si="63"/>
        <v>1</v>
      </c>
      <c r="AL174" s="12">
        <f t="shared" si="64"/>
        <v>1</v>
      </c>
      <c r="AM174" s="12">
        <f t="shared" si="65"/>
        <v>1</v>
      </c>
    </row>
    <row r="175" spans="1:39" ht="12" customHeight="1" x14ac:dyDescent="0.25">
      <c r="A175" s="5">
        <f t="shared" si="45"/>
        <v>0</v>
      </c>
      <c r="B175" s="5">
        <f t="shared" si="46"/>
        <v>0</v>
      </c>
      <c r="C175" s="14">
        <f t="shared" si="60"/>
        <v>-32</v>
      </c>
      <c r="F175" s="151" t="e">
        <f>VLOOKUP(C175,Blad1!$A:$H,8,0)</f>
        <v>#N/A</v>
      </c>
      <c r="G175" s="67" t="str">
        <f t="shared" si="47"/>
        <v/>
      </c>
      <c r="H175" s="4" t="str">
        <f>IF(G175="I",$K175,IF(G175="II",$K175-SUM(H$8:H174),IF(G175="III",$K175-SUM(H$8:H174),IF(G175="IV",$K175-SUM(H$8:H174),IF(G175="V",1-SUM(H$8:H174)," ")))))</f>
        <v xml:space="preserve"> </v>
      </c>
      <c r="I175" s="68" t="str">
        <f t="shared" si="48"/>
        <v/>
      </c>
      <c r="J175" s="43" t="str">
        <f>IF(I175="A",$K175,IF(I175="B",$K175-SUM(J$8:J174),IF(I175="C",$K175-SUM(J$8:J174),IF(I175="D",$K175-SUM(J$8:J174),IF(I175="E",1-SUM(J$8:J174)," ")))))</f>
        <v xml:space="preserve"> </v>
      </c>
      <c r="K175" s="1">
        <f>IF(C$4=0,0,(SUM(D$8:D175)/C$4))</f>
        <v>0</v>
      </c>
      <c r="L175" s="9" t="str">
        <f t="shared" si="49"/>
        <v xml:space="preserve"> </v>
      </c>
      <c r="M175" s="2" t="str">
        <f>IF(U175=2,K175,IF(W175=2,K175-SUM(M$8:M174),IF(X175=2,K175-SUM(M$8:M174),IF(X174=2,1-SUM(M$8:M174)," "))))</f>
        <v xml:space="preserve"> </v>
      </c>
      <c r="N175" s="1" t="str">
        <f t="shared" si="50"/>
        <v xml:space="preserve"> </v>
      </c>
      <c r="P175" s="3" t="str">
        <f>IF(O175="Plus",$K175,IF(O175="Basis",$K175-SUM(P$8:P174),IF(O175="Breedte",$K175-SUM(P$8:P174),IF(O174="Breedte",1-SUM(P$8:P174)," "))))</f>
        <v xml:space="preserve"> </v>
      </c>
      <c r="Q175" s="57" t="str">
        <f t="shared" si="51"/>
        <v/>
      </c>
      <c r="R175" s="180" t="e">
        <f t="shared" si="52"/>
        <v>#N/A</v>
      </c>
      <c r="S175" s="12">
        <f t="shared" si="61"/>
        <v>-32</v>
      </c>
      <c r="T175" s="18">
        <f t="shared" si="53"/>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4"/>
        <v>1</v>
      </c>
      <c r="Z175" s="12">
        <f t="shared" si="55"/>
        <v>1</v>
      </c>
      <c r="AA175" s="12">
        <f t="shared" si="56"/>
        <v>1</v>
      </c>
      <c r="AB175" s="12">
        <f t="shared" si="57"/>
        <v>1</v>
      </c>
      <c r="AD175" s="12">
        <f t="shared" si="62"/>
        <v>-32</v>
      </c>
      <c r="AE175" s="18">
        <f t="shared" si="58"/>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9"/>
        <v>1</v>
      </c>
      <c r="AK175" s="12">
        <f t="shared" si="63"/>
        <v>1</v>
      </c>
      <c r="AL175" s="12">
        <f t="shared" si="64"/>
        <v>1</v>
      </c>
      <c r="AM175" s="12">
        <f t="shared" si="65"/>
        <v>1</v>
      </c>
    </row>
    <row r="176" spans="1:39" ht="12" customHeight="1" x14ac:dyDescent="0.25">
      <c r="A176" s="5">
        <f t="shared" si="45"/>
        <v>0</v>
      </c>
      <c r="B176" s="5">
        <f t="shared" si="46"/>
        <v>0</v>
      </c>
      <c r="C176" s="14">
        <f t="shared" si="60"/>
        <v>-33</v>
      </c>
      <c r="F176" s="151" t="e">
        <f>VLOOKUP(C176,Blad1!$A:$H,8,0)</f>
        <v>#N/A</v>
      </c>
      <c r="G176" s="67" t="str">
        <f t="shared" si="47"/>
        <v/>
      </c>
      <c r="H176" s="4" t="str">
        <f>IF(G176="I",$K176,IF(G176="II",$K176-SUM(H$8:H175),IF(G176="III",$K176-SUM(H$8:H175),IF(G176="IV",$K176-SUM(H$8:H175),IF(G176="V",1-SUM(H$8:H175)," ")))))</f>
        <v xml:space="preserve"> </v>
      </c>
      <c r="I176" s="68" t="str">
        <f t="shared" si="48"/>
        <v/>
      </c>
      <c r="J176" s="43" t="str">
        <f>IF(I176="A",$K176,IF(I176="B",$K176-SUM(J$8:J175),IF(I176="C",$K176-SUM(J$8:J175),IF(I176="D",$K176-SUM(J$8:J175),IF(I176="E",1-SUM(J$8:J175)," ")))))</f>
        <v xml:space="preserve"> </v>
      </c>
      <c r="K176" s="1">
        <f>IF(C$4=0,0,(SUM(D$8:D176)/C$4))</f>
        <v>0</v>
      </c>
      <c r="L176" s="9" t="str">
        <f t="shared" si="49"/>
        <v xml:space="preserve"> </v>
      </c>
      <c r="M176" s="2" t="str">
        <f>IF(U176=2,K176,IF(W176=2,K176-SUM(M$8:M175),IF(X176=2,K176-SUM(M$8:M175),IF(X175=2,1-SUM(M$8:M175)," "))))</f>
        <v xml:space="preserve"> </v>
      </c>
      <c r="N176" s="1" t="str">
        <f t="shared" si="50"/>
        <v xml:space="preserve"> </v>
      </c>
      <c r="P176" s="3" t="str">
        <f>IF(O176="Plus",$K176,IF(O176="Basis",$K176-SUM(P$8:P175),IF(O176="Breedte",$K176-SUM(P$8:P175),IF(O175="Breedte",1-SUM(P$8:P175)," "))))</f>
        <v xml:space="preserve"> </v>
      </c>
      <c r="Q176" s="57" t="str">
        <f t="shared" si="51"/>
        <v/>
      </c>
      <c r="R176" s="180" t="e">
        <f t="shared" si="52"/>
        <v>#N/A</v>
      </c>
      <c r="S176" s="12">
        <f t="shared" si="61"/>
        <v>-33</v>
      </c>
      <c r="T176" s="18">
        <f t="shared" si="53"/>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4"/>
        <v>1</v>
      </c>
      <c r="Z176" s="12">
        <f t="shared" si="55"/>
        <v>1</v>
      </c>
      <c r="AA176" s="12">
        <f t="shared" si="56"/>
        <v>1</v>
      </c>
      <c r="AB176" s="12">
        <f t="shared" si="57"/>
        <v>1</v>
      </c>
      <c r="AD176" s="12">
        <f t="shared" si="62"/>
        <v>-33</v>
      </c>
      <c r="AE176" s="18">
        <f t="shared" si="58"/>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9"/>
        <v>1</v>
      </c>
      <c r="AK176" s="12">
        <f t="shared" si="63"/>
        <v>1</v>
      </c>
      <c r="AL176" s="12">
        <f t="shared" si="64"/>
        <v>1</v>
      </c>
      <c r="AM176" s="12">
        <f t="shared" si="65"/>
        <v>1</v>
      </c>
    </row>
    <row r="177" spans="1:39" ht="12" customHeight="1" x14ac:dyDescent="0.25">
      <c r="A177" s="5">
        <f t="shared" si="45"/>
        <v>0</v>
      </c>
      <c r="B177" s="5">
        <f t="shared" si="46"/>
        <v>0</v>
      </c>
      <c r="C177" s="14">
        <f t="shared" si="60"/>
        <v>-34</v>
      </c>
      <c r="F177" s="151" t="e">
        <f>VLOOKUP(C177,Blad1!$A:$H,8,0)</f>
        <v>#N/A</v>
      </c>
      <c r="G177" s="67" t="str">
        <f t="shared" ref="G177:G195" si="66">IF(C177=95,"I",IF(C177=86,"II",IF(C177=79,"III",IF(C177=70,"IV",IF(C177=0,"V","")))))</f>
        <v/>
      </c>
      <c r="H177" s="4" t="str">
        <f>IF(G177="I",$K177,IF(G177="II",$K177-SUM(H$8:H176),IF(G177="III",$K177-SUM(H$8:H176),IF(G177="IV",$K177-SUM(H$8:H176),IF(G177="V",1-SUM(H$8:H176)," ")))))</f>
        <v xml:space="preserve"> </v>
      </c>
      <c r="I177" s="68" t="str">
        <f t="shared" si="48"/>
        <v/>
      </c>
      <c r="J177" s="43" t="str">
        <f>IF(I177="A",$K177,IF(I177="B",$K177-SUM(J$8:J176),IF(I177="C",$K177-SUM(J$8:J176),IF(I177="D",$K177-SUM(J$8:J176),IF(I177="E",1-SUM(J$8:J176)," ")))))</f>
        <v xml:space="preserve"> </v>
      </c>
      <c r="K177" s="1">
        <f>IF(C$4=0,0,(SUM(D$8:D177)/C$4))</f>
        <v>0</v>
      </c>
      <c r="L177" s="9" t="str">
        <f t="shared" si="49"/>
        <v xml:space="preserve"> </v>
      </c>
      <c r="M177" s="2" t="str">
        <f>IF(U177=2,K177,IF(W177=2,K177-SUM(M$8:M176),IF(X177=2,K177-SUM(M$8:M176),IF(X176=2,1-SUM(M$8:M176)," "))))</f>
        <v xml:space="preserve"> </v>
      </c>
      <c r="N177" s="1" t="str">
        <f t="shared" si="50"/>
        <v xml:space="preserve"> </v>
      </c>
      <c r="P177" s="3" t="str">
        <f>IF(O177="Plus",$K177,IF(O177="Basis",$K177-SUM(P$8:P176),IF(O177="Breedte",$K177-SUM(P$8:P176),IF(O176="Breedte",1-SUM(P$8:P176)," "))))</f>
        <v xml:space="preserve"> </v>
      </c>
      <c r="Q177" s="57" t="str">
        <f t="shared" si="51"/>
        <v/>
      </c>
      <c r="R177" s="180" t="e">
        <f t="shared" si="52"/>
        <v>#N/A</v>
      </c>
      <c r="S177" s="12">
        <f t="shared" si="61"/>
        <v>-34</v>
      </c>
      <c r="T177" s="18">
        <f t="shared" si="53"/>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4"/>
        <v>1</v>
      </c>
      <c r="Z177" s="12">
        <f t="shared" si="55"/>
        <v>1</v>
      </c>
      <c r="AA177" s="12">
        <f t="shared" si="56"/>
        <v>1</v>
      </c>
      <c r="AB177" s="12">
        <f t="shared" si="57"/>
        <v>1</v>
      </c>
      <c r="AD177" s="12">
        <f t="shared" si="62"/>
        <v>-34</v>
      </c>
      <c r="AE177" s="18">
        <f t="shared" si="58"/>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9"/>
        <v>1</v>
      </c>
      <c r="AK177" s="12">
        <f t="shared" si="63"/>
        <v>1</v>
      </c>
      <c r="AL177" s="12">
        <f t="shared" si="64"/>
        <v>1</v>
      </c>
      <c r="AM177" s="12">
        <f t="shared" si="65"/>
        <v>1</v>
      </c>
    </row>
    <row r="178" spans="1:39" ht="12" customHeight="1" x14ac:dyDescent="0.25">
      <c r="A178" s="5">
        <f t="shared" si="45"/>
        <v>0</v>
      </c>
      <c r="B178" s="5">
        <f t="shared" si="46"/>
        <v>0</v>
      </c>
      <c r="C178" s="14">
        <f t="shared" si="60"/>
        <v>-35</v>
      </c>
      <c r="F178" s="151" t="e">
        <f>VLOOKUP(C178,Blad1!$A:$H,8,0)</f>
        <v>#N/A</v>
      </c>
      <c r="G178" s="67" t="str">
        <f t="shared" si="66"/>
        <v/>
      </c>
      <c r="H178" s="4" t="str">
        <f>IF(G178="I",$K178,IF(G178="II",$K178-SUM(H$8:H177),IF(G178="III",$K178-SUM(H$8:H177),IF(G178="IV",$K178-SUM(H$8:H177),IF(G178="V",1-SUM(H$8:H177)," ")))))</f>
        <v xml:space="preserve"> </v>
      </c>
      <c r="I178" s="68" t="str">
        <f t="shared" si="48"/>
        <v/>
      </c>
      <c r="J178" s="43" t="str">
        <f>IF(I178="A",$K178,IF(I178="B",$K178-SUM(J$8:J177),IF(I178="C",$K178-SUM(J$8:J177),IF(I178="D",$K178-SUM(J$8:J177),IF(I178="E",1-SUM(J$8:J177)," ")))))</f>
        <v xml:space="preserve"> </v>
      </c>
      <c r="K178" s="1">
        <f>IF(C$4=0,0,(SUM(D$8:D178)/C$4))</f>
        <v>0</v>
      </c>
      <c r="L178" s="9" t="str">
        <f t="shared" si="49"/>
        <v xml:space="preserve"> </v>
      </c>
      <c r="M178" s="2" t="str">
        <f>IF(U178=2,K178,IF(W178=2,K178-SUM(M$8:M177),IF(X178=2,K178-SUM(M$8:M177),IF(X177=2,1-SUM(M$8:M177)," "))))</f>
        <v xml:space="preserve"> </v>
      </c>
      <c r="N178" s="1" t="str">
        <f t="shared" si="50"/>
        <v xml:space="preserve"> </v>
      </c>
      <c r="P178" s="3" t="str">
        <f>IF(O178="Plus",$K178,IF(O178="Basis",$K178-SUM(P$8:P177),IF(O178="Breedte",$K178-SUM(P$8:P177),IF(O177="Breedte",1-SUM(P$8:P177)," "))))</f>
        <v xml:space="preserve"> </v>
      </c>
      <c r="Q178" s="57" t="str">
        <f t="shared" si="51"/>
        <v/>
      </c>
      <c r="R178" s="180" t="e">
        <f t="shared" si="52"/>
        <v>#N/A</v>
      </c>
      <c r="S178" s="12">
        <f t="shared" si="61"/>
        <v>-35</v>
      </c>
      <c r="T178" s="18">
        <f t="shared" si="53"/>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4"/>
        <v>1</v>
      </c>
      <c r="Z178" s="12">
        <f t="shared" si="55"/>
        <v>1</v>
      </c>
      <c r="AA178" s="12">
        <f t="shared" si="56"/>
        <v>1</v>
      </c>
      <c r="AB178" s="12">
        <f t="shared" si="57"/>
        <v>1</v>
      </c>
      <c r="AD178" s="12">
        <f t="shared" si="62"/>
        <v>-35</v>
      </c>
      <c r="AE178" s="18">
        <f t="shared" si="58"/>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9"/>
        <v>1</v>
      </c>
      <c r="AK178" s="12">
        <f t="shared" si="63"/>
        <v>1</v>
      </c>
      <c r="AL178" s="12">
        <f t="shared" si="64"/>
        <v>1</v>
      </c>
      <c r="AM178" s="12">
        <f t="shared" si="65"/>
        <v>1</v>
      </c>
    </row>
    <row r="179" spans="1:39" ht="12" customHeight="1" x14ac:dyDescent="0.25">
      <c r="A179" s="5">
        <f t="shared" si="45"/>
        <v>0</v>
      </c>
      <c r="B179" s="5">
        <f t="shared" si="46"/>
        <v>0</v>
      </c>
      <c r="C179" s="14">
        <f t="shared" si="60"/>
        <v>-36</v>
      </c>
      <c r="F179" s="151" t="e">
        <f>VLOOKUP(C179,Blad1!$A:$H,8,0)</f>
        <v>#N/A</v>
      </c>
      <c r="G179" s="67" t="str">
        <f t="shared" si="66"/>
        <v/>
      </c>
      <c r="H179" s="4" t="str">
        <f>IF(G179="I",$K179,IF(G179="II",$K179-SUM(H$8:H178),IF(G179="III",$K179-SUM(H$8:H178),IF(G179="IV",$K179-SUM(H$8:H178),IF(G179="V",1-SUM(H$8:H178)," ")))))</f>
        <v xml:space="preserve"> </v>
      </c>
      <c r="I179" s="68" t="str">
        <f t="shared" si="48"/>
        <v/>
      </c>
      <c r="J179" s="43" t="str">
        <f>IF(I179="A",$K179,IF(I179="B",$K179-SUM(J$8:J178),IF(I179="C",$K179-SUM(J$8:J178),IF(I179="D",$K179-SUM(J$8:J178),IF(I179="E",1-SUM(J$8:J178)," ")))))</f>
        <v xml:space="preserve"> </v>
      </c>
      <c r="K179" s="1">
        <f>IF(C$4=0,0,(SUM(D$8:D179)/C$4))</f>
        <v>0</v>
      </c>
      <c r="L179" s="9" t="str">
        <f t="shared" si="49"/>
        <v xml:space="preserve"> </v>
      </c>
      <c r="M179" s="2" t="str">
        <f>IF(U179=2,K179,IF(W179=2,K179-SUM(M$8:M178),IF(X179=2,K179-SUM(M$8:M178),IF(X178=2,1-SUM(M$8:M178)," "))))</f>
        <v xml:space="preserve"> </v>
      </c>
      <c r="N179" s="1" t="str">
        <f t="shared" si="50"/>
        <v xml:space="preserve"> </v>
      </c>
      <c r="P179" s="3" t="str">
        <f>IF(O179="Plus",$K179,IF(O179="Basis",$K179-SUM(P$8:P178),IF(O179="Breedte",$K179-SUM(P$8:P178),IF(O178="Breedte",1-SUM(P$8:P178)," "))))</f>
        <v xml:space="preserve"> </v>
      </c>
      <c r="Q179" s="57" t="str">
        <f t="shared" si="51"/>
        <v/>
      </c>
      <c r="R179" s="180" t="e">
        <f t="shared" si="52"/>
        <v>#N/A</v>
      </c>
      <c r="S179" s="12">
        <f t="shared" si="61"/>
        <v>-36</v>
      </c>
      <c r="T179" s="18">
        <f t="shared" si="53"/>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4"/>
        <v>1</v>
      </c>
      <c r="Z179" s="12">
        <f t="shared" si="55"/>
        <v>1</v>
      </c>
      <c r="AA179" s="12">
        <f t="shared" si="56"/>
        <v>1</v>
      </c>
      <c r="AB179" s="12">
        <f t="shared" si="57"/>
        <v>1</v>
      </c>
      <c r="AD179" s="12">
        <f t="shared" si="62"/>
        <v>-36</v>
      </c>
      <c r="AE179" s="18">
        <f t="shared" si="58"/>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9"/>
        <v>1</v>
      </c>
      <c r="AK179" s="12">
        <f t="shared" si="63"/>
        <v>1</v>
      </c>
      <c r="AL179" s="12">
        <f t="shared" si="64"/>
        <v>1</v>
      </c>
      <c r="AM179" s="12">
        <f t="shared" si="65"/>
        <v>1</v>
      </c>
    </row>
    <row r="180" spans="1:39" ht="12" customHeight="1" x14ac:dyDescent="0.25">
      <c r="A180" s="5">
        <f t="shared" si="45"/>
        <v>0</v>
      </c>
      <c r="B180" s="5">
        <f t="shared" si="46"/>
        <v>0</v>
      </c>
      <c r="C180" s="14">
        <f t="shared" si="60"/>
        <v>-37</v>
      </c>
      <c r="F180" s="151" t="e">
        <f>VLOOKUP(C180,Blad1!$A:$H,8,0)</f>
        <v>#N/A</v>
      </c>
      <c r="G180" s="67" t="str">
        <f t="shared" si="66"/>
        <v/>
      </c>
      <c r="H180" s="4" t="str">
        <f>IF(G180="I",$K180,IF(G180="II",$K180-SUM(H$8:H179),IF(G180="III",$K180-SUM(H$8:H179),IF(G180="IV",$K180-SUM(H$8:H179),IF(G180="V",1-SUM(H$8:H179)," ")))))</f>
        <v xml:space="preserve"> </v>
      </c>
      <c r="I180" s="68" t="str">
        <f t="shared" si="48"/>
        <v/>
      </c>
      <c r="J180" s="43" t="str">
        <f>IF(I180="A",$K180,IF(I180="B",$K180-SUM(J$8:J179),IF(I180="C",$K180-SUM(J$8:J179),IF(I180="D",$K180-SUM(J$8:J179),IF(I180="E",1-SUM(J$8:J179)," ")))))</f>
        <v xml:space="preserve"> </v>
      </c>
      <c r="K180" s="1">
        <f>IF(C$4=0,0,(SUM(D$8:D180)/C$4))</f>
        <v>0</v>
      </c>
      <c r="L180" s="9" t="str">
        <f t="shared" si="49"/>
        <v xml:space="preserve"> </v>
      </c>
      <c r="M180" s="2" t="str">
        <f>IF(U180=2,K180,IF(W180=2,K180-SUM(M$8:M179),IF(X180=2,K180-SUM(M$8:M179),IF(X179=2,1-SUM(M$8:M179)," "))))</f>
        <v xml:space="preserve"> </v>
      </c>
      <c r="N180" s="1" t="str">
        <f t="shared" si="50"/>
        <v xml:space="preserve"> </v>
      </c>
      <c r="P180" s="3" t="str">
        <f>IF(O180="Plus",$K180,IF(O180="Basis",$K180-SUM(P$8:P179),IF(O180="Breedte",$K180-SUM(P$8:P179),IF(O179="Breedte",1-SUM(P$8:P179)," "))))</f>
        <v xml:space="preserve"> </v>
      </c>
      <c r="Q180" s="57" t="str">
        <f t="shared" si="51"/>
        <v/>
      </c>
      <c r="R180" s="180" t="e">
        <f t="shared" si="52"/>
        <v>#N/A</v>
      </c>
      <c r="S180" s="12">
        <f t="shared" si="61"/>
        <v>-37</v>
      </c>
      <c r="T180" s="18">
        <f t="shared" si="53"/>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4"/>
        <v>1</v>
      </c>
      <c r="Z180" s="12">
        <f t="shared" si="55"/>
        <v>1</v>
      </c>
      <c r="AA180" s="12">
        <f t="shared" si="56"/>
        <v>1</v>
      </c>
      <c r="AB180" s="12">
        <f t="shared" si="57"/>
        <v>1</v>
      </c>
      <c r="AD180" s="12">
        <f t="shared" si="62"/>
        <v>-37</v>
      </c>
      <c r="AE180" s="18">
        <f t="shared" si="58"/>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9"/>
        <v>1</v>
      </c>
      <c r="AK180" s="12">
        <f t="shared" si="63"/>
        <v>1</v>
      </c>
      <c r="AL180" s="12">
        <f t="shared" si="64"/>
        <v>1</v>
      </c>
      <c r="AM180" s="12">
        <f t="shared" si="65"/>
        <v>1</v>
      </c>
    </row>
    <row r="181" spans="1:39" ht="12" customHeight="1" x14ac:dyDescent="0.25">
      <c r="A181" s="5">
        <f t="shared" si="45"/>
        <v>0</v>
      </c>
      <c r="B181" s="5">
        <f t="shared" si="46"/>
        <v>0</v>
      </c>
      <c r="C181" s="14">
        <f t="shared" si="60"/>
        <v>-38</v>
      </c>
      <c r="F181" s="151" t="e">
        <f>VLOOKUP(C181,Blad1!$A:$H,8,0)</f>
        <v>#N/A</v>
      </c>
      <c r="G181" s="67" t="str">
        <f t="shared" si="66"/>
        <v/>
      </c>
      <c r="H181" s="4" t="str">
        <f>IF(G181="I",$K181,IF(G181="II",$K181-SUM(H$8:H180),IF(G181="III",$K181-SUM(H$8:H180),IF(G181="IV",$K181-SUM(H$8:H180),IF(G181="V",1-SUM(H$8:H180)," ")))))</f>
        <v xml:space="preserve"> </v>
      </c>
      <c r="I181" s="68" t="str">
        <f t="shared" si="48"/>
        <v/>
      </c>
      <c r="J181" s="43" t="str">
        <f>IF(I181="A",$K181,IF(I181="B",$K181-SUM(J$8:J180),IF(I181="C",$K181-SUM(J$8:J180),IF(I181="D",$K181-SUM(J$8:J180),IF(I181="E",1-SUM(J$8:J180)," ")))))</f>
        <v xml:space="preserve"> </v>
      </c>
      <c r="K181" s="1">
        <f>IF(C$4=0,0,(SUM(D$8:D181)/C$4))</f>
        <v>0</v>
      </c>
      <c r="L181" s="9" t="str">
        <f t="shared" si="49"/>
        <v xml:space="preserve"> </v>
      </c>
      <c r="M181" s="2" t="str">
        <f>IF(U181=2,K181,IF(W181=2,K181-SUM(M$8:M180),IF(X181=2,K181-SUM(M$8:M180),IF(X180=2,1-SUM(M$8:M180)," "))))</f>
        <v xml:space="preserve"> </v>
      </c>
      <c r="N181" s="1" t="str">
        <f t="shared" si="50"/>
        <v xml:space="preserve"> </v>
      </c>
      <c r="P181" s="3" t="str">
        <f>IF(O181="Plus",$K181,IF(O181="Basis",$K181-SUM(P$8:P180),IF(O181="Breedte",$K181-SUM(P$8:P180),IF(O180="Breedte",1-SUM(P$8:P180)," "))))</f>
        <v xml:space="preserve"> </v>
      </c>
      <c r="Q181" s="57" t="str">
        <f t="shared" si="51"/>
        <v/>
      </c>
      <c r="R181" s="180" t="e">
        <f t="shared" si="52"/>
        <v>#N/A</v>
      </c>
      <c r="S181" s="12">
        <f t="shared" si="61"/>
        <v>-38</v>
      </c>
      <c r="T181" s="18">
        <f t="shared" si="53"/>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4"/>
        <v>1</v>
      </c>
      <c r="Z181" s="12">
        <f t="shared" si="55"/>
        <v>1</v>
      </c>
      <c r="AA181" s="12">
        <f t="shared" si="56"/>
        <v>1</v>
      </c>
      <c r="AB181" s="12">
        <f t="shared" si="57"/>
        <v>1</v>
      </c>
      <c r="AD181" s="12">
        <f t="shared" si="62"/>
        <v>-38</v>
      </c>
      <c r="AE181" s="18">
        <f t="shared" si="58"/>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9"/>
        <v>1</v>
      </c>
      <c r="AK181" s="12">
        <f t="shared" si="63"/>
        <v>1</v>
      </c>
      <c r="AL181" s="12">
        <f t="shared" si="64"/>
        <v>1</v>
      </c>
      <c r="AM181" s="12">
        <f t="shared" si="65"/>
        <v>1</v>
      </c>
    </row>
    <row r="182" spans="1:39" ht="12" customHeight="1" x14ac:dyDescent="0.25">
      <c r="A182" s="5">
        <f t="shared" si="45"/>
        <v>0</v>
      </c>
      <c r="B182" s="5">
        <f t="shared" si="46"/>
        <v>0</v>
      </c>
      <c r="C182" s="14">
        <f t="shared" si="60"/>
        <v>-39</v>
      </c>
      <c r="F182" s="151" t="e">
        <f>VLOOKUP(C182,Blad1!$A:$H,8,0)</f>
        <v>#N/A</v>
      </c>
      <c r="G182" s="67" t="str">
        <f t="shared" si="66"/>
        <v/>
      </c>
      <c r="H182" s="4" t="str">
        <f>IF(G182="I",$K182,IF(G182="II",$K182-SUM(H$8:H181),IF(G182="III",$K182-SUM(H$8:H181),IF(G182="IV",$K182-SUM(H$8:H181),IF(G182="V",1-SUM(H$8:H181)," ")))))</f>
        <v xml:space="preserve"> </v>
      </c>
      <c r="I182" s="68" t="str">
        <f t="shared" si="48"/>
        <v/>
      </c>
      <c r="J182" s="43" t="str">
        <f>IF(I182="A",$K182,IF(I182="B",$K182-SUM(J$8:J181),IF(I182="C",$K182-SUM(J$8:J181),IF(I182="D",$K182-SUM(J$8:J181),IF(I182="E",1-SUM(J$8:J181)," ")))))</f>
        <v xml:space="preserve"> </v>
      </c>
      <c r="K182" s="1">
        <f>IF(C$4=0,0,(SUM(D$8:D182)/C$4))</f>
        <v>0</v>
      </c>
      <c r="L182" s="9" t="str">
        <f t="shared" si="49"/>
        <v xml:space="preserve"> </v>
      </c>
      <c r="M182" s="2" t="str">
        <f>IF(U182=2,K182,IF(W182=2,K182-SUM(M$8:M181),IF(X182=2,K182-SUM(M$8:M181),IF(X181=2,1-SUM(M$8:M181)," "))))</f>
        <v xml:space="preserve"> </v>
      </c>
      <c r="N182" s="1" t="str">
        <f t="shared" si="50"/>
        <v xml:space="preserve"> </v>
      </c>
      <c r="P182" s="3" t="str">
        <f>IF(O182="Plus",$K182,IF(O182="Basis",$K182-SUM(P$8:P181),IF(O182="Breedte",$K182-SUM(P$8:P181),IF(O181="Breedte",1-SUM(P$8:P181)," "))))</f>
        <v xml:space="preserve"> </v>
      </c>
      <c r="Q182" s="57" t="str">
        <f t="shared" si="51"/>
        <v/>
      </c>
      <c r="R182" s="180" t="e">
        <f t="shared" si="52"/>
        <v>#N/A</v>
      </c>
      <c r="S182" s="12">
        <f t="shared" si="61"/>
        <v>-39</v>
      </c>
      <c r="T182" s="18">
        <f t="shared" si="53"/>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4"/>
        <v>1</v>
      </c>
      <c r="Z182" s="12">
        <f t="shared" si="55"/>
        <v>1</v>
      </c>
      <c r="AA182" s="12">
        <f t="shared" si="56"/>
        <v>1</v>
      </c>
      <c r="AB182" s="12">
        <f t="shared" si="57"/>
        <v>1</v>
      </c>
      <c r="AD182" s="12">
        <f t="shared" si="62"/>
        <v>-39</v>
      </c>
      <c r="AE182" s="18">
        <f t="shared" si="58"/>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9"/>
        <v>1</v>
      </c>
      <c r="AK182" s="12">
        <f t="shared" si="63"/>
        <v>1</v>
      </c>
      <c r="AL182" s="12">
        <f t="shared" si="64"/>
        <v>1</v>
      </c>
      <c r="AM182" s="12">
        <f t="shared" si="65"/>
        <v>1</v>
      </c>
    </row>
    <row r="183" spans="1:39" ht="12" customHeight="1" x14ac:dyDescent="0.25">
      <c r="A183" s="5">
        <f t="shared" si="45"/>
        <v>0</v>
      </c>
      <c r="B183" s="5">
        <f t="shared" si="46"/>
        <v>0</v>
      </c>
      <c r="C183" s="14">
        <f t="shared" si="60"/>
        <v>-40</v>
      </c>
      <c r="F183" s="151" t="e">
        <f>VLOOKUP(C183,Blad1!$A:$H,8,0)</f>
        <v>#N/A</v>
      </c>
      <c r="G183" s="67" t="str">
        <f t="shared" si="66"/>
        <v/>
      </c>
      <c r="H183" s="4" t="str">
        <f>IF(G183="I",$K183,IF(G183="II",$K183-SUM(H$8:H182),IF(G183="III",$K183-SUM(H$8:H182),IF(G183="IV",$K183-SUM(H$8:H182),IF(G183="V",1-SUM(H$8:H182)," ")))))</f>
        <v xml:space="preserve"> </v>
      </c>
      <c r="I183" s="68" t="str">
        <f t="shared" si="48"/>
        <v/>
      </c>
      <c r="J183" s="43" t="str">
        <f>IF(I183="A",$K183,IF(I183="B",$K183-SUM(J$8:J182),IF(I183="C",$K183-SUM(J$8:J182),IF(I183="D",$K183-SUM(J$8:J182),IF(I183="E",1-SUM(J$8:J182)," ")))))</f>
        <v xml:space="preserve"> </v>
      </c>
      <c r="K183" s="1">
        <f>IF(C$4=0,0,(SUM(D$8:D183)/C$4))</f>
        <v>0</v>
      </c>
      <c r="L183" s="9" t="str">
        <f t="shared" si="49"/>
        <v xml:space="preserve"> </v>
      </c>
      <c r="M183" s="2" t="str">
        <f>IF(U183=2,K183,IF(W183=2,K183-SUM(M$8:M182),IF(X183=2,K183-SUM(M$8:M182),IF(X182=2,1-SUM(M$8:M182)," "))))</f>
        <v xml:space="preserve"> </v>
      </c>
      <c r="N183" s="1" t="str">
        <f t="shared" si="50"/>
        <v xml:space="preserve"> </v>
      </c>
      <c r="P183" s="3" t="str">
        <f>IF(O183="Plus",$K183,IF(O183="Basis",$K183-SUM(P$8:P182),IF(O183="Breedte",$K183-SUM(P$8:P182),IF(O182="Breedte",1-SUM(P$8:P182)," "))))</f>
        <v xml:space="preserve"> </v>
      </c>
      <c r="Q183" s="57" t="str">
        <f t="shared" si="51"/>
        <v/>
      </c>
      <c r="R183" s="180" t="e">
        <f t="shared" si="52"/>
        <v>#N/A</v>
      </c>
      <c r="S183" s="12">
        <f t="shared" si="61"/>
        <v>-40</v>
      </c>
      <c r="T183" s="18">
        <f t="shared" si="53"/>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4"/>
        <v>1</v>
      </c>
      <c r="Z183" s="12">
        <f t="shared" si="55"/>
        <v>1</v>
      </c>
      <c r="AA183" s="12">
        <f t="shared" si="56"/>
        <v>1</v>
      </c>
      <c r="AB183" s="12">
        <f t="shared" si="57"/>
        <v>1</v>
      </c>
      <c r="AD183" s="12">
        <f t="shared" si="62"/>
        <v>-40</v>
      </c>
      <c r="AE183" s="18">
        <f t="shared" si="58"/>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9"/>
        <v>1</v>
      </c>
      <c r="AK183" s="12">
        <f t="shared" si="63"/>
        <v>1</v>
      </c>
      <c r="AL183" s="12">
        <f t="shared" si="64"/>
        <v>1</v>
      </c>
      <c r="AM183" s="12">
        <f t="shared" si="65"/>
        <v>1</v>
      </c>
    </row>
    <row r="184" spans="1:39" ht="12" customHeight="1" x14ac:dyDescent="0.25">
      <c r="A184" s="5">
        <f t="shared" si="45"/>
        <v>0</v>
      </c>
      <c r="B184" s="5">
        <f t="shared" si="46"/>
        <v>0</v>
      </c>
      <c r="C184" s="14">
        <f t="shared" si="60"/>
        <v>-41</v>
      </c>
      <c r="F184" s="151" t="e">
        <f>VLOOKUP(C184,Blad1!$A:$H,8,0)</f>
        <v>#N/A</v>
      </c>
      <c r="G184" s="67" t="str">
        <f t="shared" si="66"/>
        <v/>
      </c>
      <c r="H184" s="4" t="str">
        <f>IF(G184="I",$K184,IF(G184="II",$K184-SUM(H$8:H183),IF(G184="III",$K184-SUM(H$8:H183),IF(G184="IV",$K184-SUM(H$8:H183),IF(G184="V",1-SUM(H$8:H183)," ")))))</f>
        <v xml:space="preserve"> </v>
      </c>
      <c r="I184" s="68" t="str">
        <f t="shared" si="48"/>
        <v/>
      </c>
      <c r="J184" s="43" t="str">
        <f>IF(I184="A",$K184,IF(I184="B",$K184-SUM(J$8:J183),IF(I184="C",$K184-SUM(J$8:J183),IF(I184="D",$K184-SUM(J$8:J183),IF(I184="E",1-SUM(J$8:J183)," ")))))</f>
        <v xml:space="preserve"> </v>
      </c>
      <c r="K184" s="1">
        <f>IF(C$4=0,0,(SUM(D$8:D184)/C$4))</f>
        <v>0</v>
      </c>
      <c r="L184" s="9" t="str">
        <f t="shared" si="49"/>
        <v xml:space="preserve"> </v>
      </c>
      <c r="M184" s="2" t="str">
        <f>IF(U184=2,K184,IF(W184=2,K184-SUM(M$8:M183),IF(X184=2,K184-SUM(M$8:M183),IF(X183=2,1-SUM(M$8:M183)," "))))</f>
        <v xml:space="preserve"> </v>
      </c>
      <c r="N184" s="1" t="str">
        <f t="shared" si="50"/>
        <v xml:space="preserve"> </v>
      </c>
      <c r="P184" s="3" t="str">
        <f>IF(O184="Plus",$K184,IF(O184="Basis",$K184-SUM(P$8:P183),IF(O184="Breedte",$K184-SUM(P$8:P183),IF(O183="Breedte",1-SUM(P$8:P183)," "))))</f>
        <v xml:space="preserve"> </v>
      </c>
      <c r="Q184" s="57" t="str">
        <f t="shared" si="51"/>
        <v/>
      </c>
      <c r="R184" s="180" t="e">
        <f t="shared" si="52"/>
        <v>#N/A</v>
      </c>
      <c r="S184" s="12">
        <f t="shared" si="61"/>
        <v>-41</v>
      </c>
      <c r="T184" s="18">
        <f t="shared" si="53"/>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4"/>
        <v>1</v>
      </c>
      <c r="Z184" s="12">
        <f t="shared" si="55"/>
        <v>1</v>
      </c>
      <c r="AA184" s="12">
        <f t="shared" si="56"/>
        <v>1</v>
      </c>
      <c r="AB184" s="12">
        <f t="shared" si="57"/>
        <v>1</v>
      </c>
      <c r="AD184" s="12">
        <f t="shared" si="62"/>
        <v>-41</v>
      </c>
      <c r="AE184" s="18">
        <f t="shared" si="58"/>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9"/>
        <v>1</v>
      </c>
      <c r="AK184" s="12">
        <f t="shared" si="63"/>
        <v>1</v>
      </c>
      <c r="AL184" s="12">
        <f t="shared" si="64"/>
        <v>1</v>
      </c>
      <c r="AM184" s="12">
        <f t="shared" si="65"/>
        <v>1</v>
      </c>
    </row>
    <row r="185" spans="1:39" ht="12" customHeight="1" x14ac:dyDescent="0.25">
      <c r="A185" s="5">
        <f t="shared" si="45"/>
        <v>0</v>
      </c>
      <c r="B185" s="5">
        <f t="shared" si="46"/>
        <v>0</v>
      </c>
      <c r="C185" s="14">
        <f t="shared" si="60"/>
        <v>-42</v>
      </c>
      <c r="F185" s="151" t="e">
        <f>VLOOKUP(C185,Blad1!$A:$H,8,0)</f>
        <v>#N/A</v>
      </c>
      <c r="G185" s="67" t="str">
        <f t="shared" si="66"/>
        <v/>
      </c>
      <c r="H185" s="4" t="str">
        <f>IF(G185="I",$K185,IF(G185="II",$K185-SUM(H$8:H184),IF(G185="III",$K185-SUM(H$8:H184),IF(G185="IV",$K185-SUM(H$8:H184),IF(G185="V",1-SUM(H$8:H184)," ")))))</f>
        <v xml:space="preserve"> </v>
      </c>
      <c r="I185" s="68" t="str">
        <f t="shared" si="48"/>
        <v/>
      </c>
      <c r="J185" s="43" t="str">
        <f>IF(I185="A",$K185,IF(I185="B",$K185-SUM(J$8:J184),IF(I185="C",$K185-SUM(J$8:J184),IF(I185="D",$K185-SUM(J$8:J184),IF(I185="E",1-SUM(J$8:J184)," ")))))</f>
        <v xml:space="preserve"> </v>
      </c>
      <c r="K185" s="1">
        <f>IF(C$4=0,0,(SUM(D$8:D185)/C$4))</f>
        <v>0</v>
      </c>
      <c r="L185" s="9" t="str">
        <f t="shared" si="49"/>
        <v xml:space="preserve"> </v>
      </c>
      <c r="M185" s="2" t="str">
        <f>IF(U185=2,K185,IF(W185=2,K185-SUM(M$8:M184),IF(X185=2,K185-SUM(M$8:M184),IF(X184=2,1-SUM(M$8:M184)," "))))</f>
        <v xml:space="preserve"> </v>
      </c>
      <c r="N185" s="1" t="str">
        <f t="shared" si="50"/>
        <v xml:space="preserve"> </v>
      </c>
      <c r="P185" s="3" t="str">
        <f>IF(O185="Plus",$K185,IF(O185="Basis",$K185-SUM(P$8:P184),IF(O185="Breedte",$K185-SUM(P$8:P184),IF(O184="Breedte",1-SUM(P$8:P184)," "))))</f>
        <v xml:space="preserve"> </v>
      </c>
      <c r="Q185" s="57" t="str">
        <f t="shared" si="51"/>
        <v/>
      </c>
      <c r="R185" s="180" t="e">
        <f t="shared" si="52"/>
        <v>#N/A</v>
      </c>
      <c r="S185" s="12">
        <f t="shared" si="61"/>
        <v>-42</v>
      </c>
      <c r="T185" s="18">
        <f t="shared" si="53"/>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4"/>
        <v>1</v>
      </c>
      <c r="Z185" s="12">
        <f t="shared" si="55"/>
        <v>1</v>
      </c>
      <c r="AA185" s="12">
        <f t="shared" si="56"/>
        <v>1</v>
      </c>
      <c r="AB185" s="12">
        <f t="shared" si="57"/>
        <v>1</v>
      </c>
      <c r="AD185" s="12">
        <f t="shared" si="62"/>
        <v>-42</v>
      </c>
      <c r="AE185" s="18">
        <f t="shared" si="58"/>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9"/>
        <v>1</v>
      </c>
      <c r="AK185" s="12">
        <f t="shared" si="63"/>
        <v>1</v>
      </c>
      <c r="AL185" s="12">
        <f t="shared" si="64"/>
        <v>1</v>
      </c>
      <c r="AM185" s="12">
        <f t="shared" si="65"/>
        <v>1</v>
      </c>
    </row>
    <row r="186" spans="1:39" ht="12" customHeight="1" x14ac:dyDescent="0.25">
      <c r="A186" s="5">
        <f t="shared" si="45"/>
        <v>0</v>
      </c>
      <c r="B186" s="5">
        <f t="shared" si="46"/>
        <v>0</v>
      </c>
      <c r="C186" s="14">
        <f t="shared" si="60"/>
        <v>-43</v>
      </c>
      <c r="F186" s="151" t="e">
        <f>VLOOKUP(C186,Blad1!$A:$H,8,0)</f>
        <v>#N/A</v>
      </c>
      <c r="G186" s="67" t="str">
        <f t="shared" si="66"/>
        <v/>
      </c>
      <c r="H186" s="4" t="str">
        <f>IF(G186="I",$K186,IF(G186="II",$K186-SUM(H$8:H185),IF(G186="III",$K186-SUM(H$8:H185),IF(G186="IV",$K186-SUM(H$8:H185),IF(G186="V",1-SUM(H$8:H185)," ")))))</f>
        <v xml:space="preserve"> </v>
      </c>
      <c r="I186" s="68" t="str">
        <f t="shared" si="48"/>
        <v/>
      </c>
      <c r="J186" s="43" t="str">
        <f>IF(I186="A",$K186,IF(I186="B",$K186-SUM(J$8:J185),IF(I186="C",$K186-SUM(J$8:J185),IF(I186="D",$K186-SUM(J$8:J185),IF(I186="E",1-SUM(J$8:J185)," ")))))</f>
        <v xml:space="preserve"> </v>
      </c>
      <c r="K186" s="1">
        <f>IF(C$4=0,0,(SUM(D$8:D186)/C$4))</f>
        <v>0</v>
      </c>
      <c r="L186" s="9" t="str">
        <f t="shared" si="49"/>
        <v xml:space="preserve"> </v>
      </c>
      <c r="M186" s="2" t="str">
        <f>IF(U186=2,K186,IF(W186=2,K186-SUM(M$8:M185),IF(X186=2,K186-SUM(M$8:M185),IF(X185=2,1-SUM(M$8:M185)," "))))</f>
        <v xml:space="preserve"> </v>
      </c>
      <c r="N186" s="1" t="str">
        <f t="shared" si="50"/>
        <v xml:space="preserve"> </v>
      </c>
      <c r="P186" s="3" t="str">
        <f>IF(O186="Plus",$K186,IF(O186="Basis",$K186-SUM(P$8:P185),IF(O186="Breedte",$K186-SUM(P$8:P185),IF(O185="Breedte",1-SUM(P$8:P185)," "))))</f>
        <v xml:space="preserve"> </v>
      </c>
      <c r="Q186" s="57" t="str">
        <f t="shared" si="51"/>
        <v/>
      </c>
      <c r="R186" s="180" t="e">
        <f t="shared" si="52"/>
        <v>#N/A</v>
      </c>
      <c r="S186" s="12">
        <f t="shared" si="61"/>
        <v>-43</v>
      </c>
      <c r="T186" s="18">
        <f t="shared" si="53"/>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4"/>
        <v>1</v>
      </c>
      <c r="Z186" s="12">
        <f t="shared" si="55"/>
        <v>1</v>
      </c>
      <c r="AA186" s="12">
        <f t="shared" si="56"/>
        <v>1</v>
      </c>
      <c r="AB186" s="12">
        <f t="shared" si="57"/>
        <v>1</v>
      </c>
      <c r="AD186" s="12">
        <f t="shared" si="62"/>
        <v>-43</v>
      </c>
      <c r="AE186" s="18">
        <f t="shared" si="58"/>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9"/>
        <v>1</v>
      </c>
      <c r="AK186" s="12">
        <f t="shared" si="63"/>
        <v>1</v>
      </c>
      <c r="AL186" s="12">
        <f t="shared" si="64"/>
        <v>1</v>
      </c>
      <c r="AM186" s="12">
        <f t="shared" si="65"/>
        <v>1</v>
      </c>
    </row>
    <row r="187" spans="1:39" ht="12" customHeight="1" x14ac:dyDescent="0.25">
      <c r="A187" s="5">
        <f t="shared" si="45"/>
        <v>0</v>
      </c>
      <c r="B187" s="5">
        <f t="shared" si="46"/>
        <v>0</v>
      </c>
      <c r="C187" s="14">
        <f t="shared" si="60"/>
        <v>-44</v>
      </c>
      <c r="F187" s="151" t="e">
        <f>VLOOKUP(C187,Blad1!$A:$H,8,0)</f>
        <v>#N/A</v>
      </c>
      <c r="G187" s="67" t="str">
        <f t="shared" si="66"/>
        <v/>
      </c>
      <c r="H187" s="4" t="str">
        <f>IF(G187="I",$K187,IF(G187="II",$K187-SUM(H$8:H186),IF(G187="III",$K187-SUM(H$8:H186),IF(G187="IV",$K187-SUM(H$8:H186),IF(G187="V",1-SUM(H$8:H186)," ")))))</f>
        <v xml:space="preserve"> </v>
      </c>
      <c r="I187" s="68" t="str">
        <f t="shared" si="48"/>
        <v/>
      </c>
      <c r="J187" s="43" t="str">
        <f>IF(I187="A",$K187,IF(I187="B",$K187-SUM(J$8:J186),IF(I187="C",$K187-SUM(J$8:J186),IF(I187="D",$K187-SUM(J$8:J186),IF(I187="E",1-SUM(J$8:J186)," ")))))</f>
        <v xml:space="preserve"> </v>
      </c>
      <c r="K187" s="1">
        <f>IF(C$4=0,0,(SUM(D$8:D187)/C$4))</f>
        <v>0</v>
      </c>
      <c r="L187" s="9" t="str">
        <f t="shared" si="49"/>
        <v xml:space="preserve"> </v>
      </c>
      <c r="M187" s="2" t="str">
        <f>IF(U187=2,K187,IF(W187=2,K187-SUM(M$8:M186),IF(X187=2,K187-SUM(M$8:M186),IF(X186=2,1-SUM(M$8:M186)," "))))</f>
        <v xml:space="preserve"> </v>
      </c>
      <c r="N187" s="1" t="str">
        <f t="shared" si="50"/>
        <v xml:space="preserve"> </v>
      </c>
      <c r="P187" s="3" t="str">
        <f>IF(O187="Plus",$K187,IF(O187="Basis",$K187-SUM(P$8:P186),IF(O187="Breedte",$K187-SUM(P$8:P186),IF(O186="Breedte",1-SUM(P$8:P186)," "))))</f>
        <v xml:space="preserve"> </v>
      </c>
      <c r="Q187" s="57" t="str">
        <f t="shared" si="51"/>
        <v/>
      </c>
      <c r="R187" s="180" t="e">
        <f t="shared" si="52"/>
        <v>#N/A</v>
      </c>
      <c r="S187" s="12">
        <f t="shared" si="61"/>
        <v>-44</v>
      </c>
      <c r="T187" s="18">
        <f t="shared" si="53"/>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4"/>
        <v>1</v>
      </c>
      <c r="Z187" s="12">
        <f t="shared" si="55"/>
        <v>1</v>
      </c>
      <c r="AA187" s="12">
        <f t="shared" si="56"/>
        <v>1</v>
      </c>
      <c r="AB187" s="12">
        <f t="shared" si="57"/>
        <v>1</v>
      </c>
      <c r="AD187" s="12">
        <f t="shared" si="62"/>
        <v>-44</v>
      </c>
      <c r="AE187" s="18">
        <f t="shared" si="58"/>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9"/>
        <v>1</v>
      </c>
      <c r="AK187" s="12">
        <f t="shared" si="63"/>
        <v>1</v>
      </c>
      <c r="AL187" s="12">
        <f t="shared" si="64"/>
        <v>1</v>
      </c>
      <c r="AM187" s="12">
        <f t="shared" si="65"/>
        <v>1</v>
      </c>
    </row>
    <row r="188" spans="1:39" ht="12" customHeight="1" x14ac:dyDescent="0.25">
      <c r="A188" s="5">
        <f t="shared" si="45"/>
        <v>0</v>
      </c>
      <c r="B188" s="5">
        <f t="shared" si="46"/>
        <v>0</v>
      </c>
      <c r="C188" s="14">
        <f t="shared" si="60"/>
        <v>-45</v>
      </c>
      <c r="F188" s="151" t="e">
        <f>VLOOKUP(C188,Blad1!$A:$H,8,0)</f>
        <v>#N/A</v>
      </c>
      <c r="G188" s="67" t="str">
        <f t="shared" si="66"/>
        <v/>
      </c>
      <c r="H188" s="4" t="str">
        <f>IF(G188="I",$K188,IF(G188="II",$K188-SUM(H$8:H187),IF(G188="III",$K188-SUM(H$8:H187),IF(G188="IV",$K188-SUM(H$8:H187),IF(G188="V",1-SUM(H$8:H187)," ")))))</f>
        <v xml:space="preserve"> </v>
      </c>
      <c r="I188" s="68" t="str">
        <f t="shared" si="48"/>
        <v/>
      </c>
      <c r="J188" s="43" t="str">
        <f>IF(I188="A",$K188,IF(I188="B",$K188-SUM(J$8:J187),IF(I188="C",$K188-SUM(J$8:J187),IF(I188="D",$K188-SUM(J$8:J187),IF(I188="E",1-SUM(J$8:J187)," ")))))</f>
        <v xml:space="preserve"> </v>
      </c>
      <c r="K188" s="1">
        <f>IF(C$4=0,0,(SUM(D$8:D188)/C$4))</f>
        <v>0</v>
      </c>
      <c r="L188" s="9" t="str">
        <f t="shared" si="49"/>
        <v xml:space="preserve"> </v>
      </c>
      <c r="M188" s="2" t="str">
        <f>IF(U188=2,K188,IF(W188=2,K188-SUM(M$8:M187),IF(X188=2,K188-SUM(M$8:M187),IF(X187=2,1-SUM(M$8:M187)," "))))</f>
        <v xml:space="preserve"> </v>
      </c>
      <c r="N188" s="1" t="str">
        <f t="shared" si="50"/>
        <v xml:space="preserve"> </v>
      </c>
      <c r="P188" s="3" t="str">
        <f>IF(O188="Plus",$K188,IF(O188="Basis",$K188-SUM(P$8:P187),IF(O188="Breedte",$K188-SUM(P$8:P187),IF(O187="Breedte",1-SUM(P$8:P187)," "))))</f>
        <v xml:space="preserve"> </v>
      </c>
      <c r="Q188" s="57" t="str">
        <f t="shared" si="51"/>
        <v/>
      </c>
      <c r="R188" s="180" t="e">
        <f t="shared" si="52"/>
        <v>#N/A</v>
      </c>
      <c r="S188" s="12">
        <f t="shared" si="61"/>
        <v>-45</v>
      </c>
      <c r="T188" s="18">
        <f t="shared" si="53"/>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4"/>
        <v>1</v>
      </c>
      <c r="Z188" s="12">
        <f t="shared" si="55"/>
        <v>1</v>
      </c>
      <c r="AA188" s="12">
        <f t="shared" si="56"/>
        <v>1</v>
      </c>
      <c r="AB188" s="12">
        <f t="shared" si="57"/>
        <v>1</v>
      </c>
      <c r="AD188" s="12">
        <f t="shared" si="62"/>
        <v>-45</v>
      </c>
      <c r="AE188" s="18">
        <f t="shared" si="58"/>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9"/>
        <v>1</v>
      </c>
      <c r="AK188" s="12">
        <f t="shared" si="63"/>
        <v>1</v>
      </c>
      <c r="AL188" s="12">
        <f t="shared" si="64"/>
        <v>1</v>
      </c>
      <c r="AM188" s="12">
        <f t="shared" si="65"/>
        <v>1</v>
      </c>
    </row>
    <row r="189" spans="1:39" ht="12" customHeight="1" x14ac:dyDescent="0.25">
      <c r="A189" s="5">
        <f t="shared" si="45"/>
        <v>0</v>
      </c>
      <c r="B189" s="5">
        <f t="shared" si="46"/>
        <v>0</v>
      </c>
      <c r="C189" s="14">
        <f t="shared" si="60"/>
        <v>-46</v>
      </c>
      <c r="F189" s="151" t="e">
        <f>VLOOKUP(C189,Blad1!$A:$H,8,0)</f>
        <v>#N/A</v>
      </c>
      <c r="G189" s="67" t="str">
        <f t="shared" si="66"/>
        <v/>
      </c>
      <c r="H189" s="4" t="str">
        <f>IF(G189="I",$K189,IF(G189="II",$K189-SUM(H$8:H188),IF(G189="III",$K189-SUM(H$8:H188),IF(G189="IV",$K189-SUM(H$8:H188),IF(G189="V",1-SUM(H$8:H188)," ")))))</f>
        <v xml:space="preserve"> </v>
      </c>
      <c r="I189" s="68" t="str">
        <f t="shared" si="48"/>
        <v/>
      </c>
      <c r="J189" s="43" t="str">
        <f>IF(I189="A",$K189,IF(I189="B",$K189-SUM(J$8:J188),IF(I189="C",$K189-SUM(J$8:J188),IF(I189="D",$K189-SUM(J$8:J188),IF(I189="E",1-SUM(J$8:J188)," ")))))</f>
        <v xml:space="preserve"> </v>
      </c>
      <c r="K189" s="1">
        <f>IF(C$4=0,0,(SUM(D$8:D189)/C$4))</f>
        <v>0</v>
      </c>
      <c r="L189" s="9" t="str">
        <f t="shared" si="49"/>
        <v xml:space="preserve"> </v>
      </c>
      <c r="M189" s="2" t="str">
        <f>IF(U189=2,K189,IF(W189=2,K189-SUM(M$8:M188),IF(X189=2,K189-SUM(M$8:M188),IF(X188=2,1-SUM(M$8:M188)," "))))</f>
        <v xml:space="preserve"> </v>
      </c>
      <c r="N189" s="1" t="str">
        <f t="shared" si="50"/>
        <v xml:space="preserve"> </v>
      </c>
      <c r="P189" s="3" t="str">
        <f>IF(O189="Plus",$K189,IF(O189="Basis",$K189-SUM(P$8:P188),IF(O189="Breedte",$K189-SUM(P$8:P188),IF(O188="Breedte",1-SUM(P$8:P188)," "))))</f>
        <v xml:space="preserve"> </v>
      </c>
      <c r="Q189" s="57" t="str">
        <f t="shared" si="51"/>
        <v/>
      </c>
      <c r="R189" s="180" t="e">
        <f t="shared" si="52"/>
        <v>#N/A</v>
      </c>
      <c r="S189" s="12">
        <f t="shared" si="61"/>
        <v>-46</v>
      </c>
      <c r="T189" s="18">
        <f t="shared" si="53"/>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4"/>
        <v>1</v>
      </c>
      <c r="Z189" s="12">
        <f t="shared" si="55"/>
        <v>1</v>
      </c>
      <c r="AA189" s="12">
        <f t="shared" si="56"/>
        <v>1</v>
      </c>
      <c r="AB189" s="12">
        <f t="shared" si="57"/>
        <v>1</v>
      </c>
      <c r="AD189" s="12">
        <f t="shared" si="62"/>
        <v>-46</v>
      </c>
      <c r="AE189" s="18">
        <f t="shared" si="58"/>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9"/>
        <v>1</v>
      </c>
      <c r="AK189" s="12">
        <f t="shared" si="63"/>
        <v>1</v>
      </c>
      <c r="AL189" s="12">
        <f t="shared" si="64"/>
        <v>1</v>
      </c>
      <c r="AM189" s="12">
        <f t="shared" si="65"/>
        <v>1</v>
      </c>
    </row>
    <row r="190" spans="1:39" ht="12" customHeight="1" x14ac:dyDescent="0.25">
      <c r="A190" s="5">
        <f t="shared" si="45"/>
        <v>0</v>
      </c>
      <c r="B190" s="5">
        <f t="shared" si="46"/>
        <v>0</v>
      </c>
      <c r="C190" s="14">
        <f t="shared" si="60"/>
        <v>-47</v>
      </c>
      <c r="F190" s="151" t="e">
        <f>VLOOKUP(C190,Blad1!$A:$H,8,0)</f>
        <v>#N/A</v>
      </c>
      <c r="G190" s="67" t="str">
        <f t="shared" si="66"/>
        <v/>
      </c>
      <c r="H190" s="4" t="str">
        <f>IF(G190="I",$K190,IF(G190="II",$K190-SUM(H$8:H189),IF(G190="III",$K190-SUM(H$8:H189),IF(G190="IV",$K190-SUM(H$8:H189),IF(G190="V",1-SUM(H$8:H189)," ")))))</f>
        <v xml:space="preserve"> </v>
      </c>
      <c r="I190" s="68" t="str">
        <f t="shared" si="48"/>
        <v/>
      </c>
      <c r="J190" s="43" t="str">
        <f>IF(I190="A",$K190,IF(I190="B",$K190-SUM(J$8:J189),IF(I190="C",$K190-SUM(J$8:J189),IF(I190="D",$K190-SUM(J$8:J189),IF(I190="E",1-SUM(J$8:J189)," ")))))</f>
        <v xml:space="preserve"> </v>
      </c>
      <c r="K190" s="1">
        <f>IF(C$4=0,0,(SUM(D$8:D190)/C$4))</f>
        <v>0</v>
      </c>
      <c r="L190" s="9" t="str">
        <f t="shared" si="49"/>
        <v xml:space="preserve"> </v>
      </c>
      <c r="M190" s="2" t="str">
        <f>IF(U190=2,K190,IF(W190=2,K190-SUM(M$8:M189),IF(X190=2,K190-SUM(M$8:M189),IF(X189=2,1-SUM(M$8:M189)," "))))</f>
        <v xml:space="preserve"> </v>
      </c>
      <c r="N190" s="1" t="str">
        <f t="shared" si="50"/>
        <v xml:space="preserve"> </v>
      </c>
      <c r="P190" s="3" t="str">
        <f>IF(O190="Plus",$K190,IF(O190="Basis",$K190-SUM(P$8:P189),IF(O190="Breedte",$K190-SUM(P$8:P189),IF(O189="Breedte",1-SUM(P$8:P189)," "))))</f>
        <v xml:space="preserve"> </v>
      </c>
      <c r="Q190" s="57" t="str">
        <f t="shared" si="51"/>
        <v/>
      </c>
      <c r="R190" s="180" t="e">
        <f t="shared" si="52"/>
        <v>#N/A</v>
      </c>
      <c r="S190" s="12">
        <f t="shared" si="61"/>
        <v>-47</v>
      </c>
      <c r="T190" s="18">
        <f t="shared" si="53"/>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4"/>
        <v>1</v>
      </c>
      <c r="Z190" s="12">
        <f t="shared" si="55"/>
        <v>1</v>
      </c>
      <c r="AA190" s="12">
        <f t="shared" si="56"/>
        <v>1</v>
      </c>
      <c r="AB190" s="12">
        <f t="shared" si="57"/>
        <v>1</v>
      </c>
      <c r="AD190" s="12">
        <f t="shared" si="62"/>
        <v>-47</v>
      </c>
      <c r="AE190" s="18">
        <f t="shared" si="58"/>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9"/>
        <v>1</v>
      </c>
      <c r="AK190" s="12">
        <f t="shared" si="63"/>
        <v>1</v>
      </c>
      <c r="AL190" s="12">
        <f t="shared" si="64"/>
        <v>1</v>
      </c>
      <c r="AM190" s="12">
        <f t="shared" si="65"/>
        <v>1</v>
      </c>
    </row>
    <row r="191" spans="1:39" ht="12" customHeight="1" x14ac:dyDescent="0.25">
      <c r="A191" s="5">
        <f t="shared" si="45"/>
        <v>0</v>
      </c>
      <c r="B191" s="5">
        <f t="shared" si="46"/>
        <v>0</v>
      </c>
      <c r="C191" s="14">
        <f t="shared" si="60"/>
        <v>-48</v>
      </c>
      <c r="F191" s="151" t="e">
        <f>VLOOKUP(C191,Blad1!$A:$H,8,0)</f>
        <v>#N/A</v>
      </c>
      <c r="G191" s="67" t="str">
        <f t="shared" si="66"/>
        <v/>
      </c>
      <c r="H191" s="4" t="str">
        <f>IF(G191="I",$K191,IF(G191="II",$K191-SUM(H$8:H190),IF(G191="III",$K191-SUM(H$8:H190),IF(G191="IV",$K191-SUM(H$8:H190),IF(G191="V",1-SUM(H$8:H190)," ")))))</f>
        <v xml:space="preserve"> </v>
      </c>
      <c r="I191" s="68" t="str">
        <f t="shared" si="48"/>
        <v/>
      </c>
      <c r="J191" s="43" t="str">
        <f>IF(I191="A",$K191,IF(I191="B",$K191-SUM(J$8:J190),IF(I191="C",$K191-SUM(J$8:J190),IF(I191="D",$K191-SUM(J$8:J190),IF(I191="E",1-SUM(J$8:J190)," ")))))</f>
        <v xml:space="preserve"> </v>
      </c>
      <c r="K191" s="1">
        <f>IF(C$4=0,0,(SUM(D$8:D191)/C$4))</f>
        <v>0</v>
      </c>
      <c r="L191" s="9" t="str">
        <f t="shared" si="49"/>
        <v xml:space="preserve"> </v>
      </c>
      <c r="M191" s="2" t="str">
        <f>IF(U191=2,K191,IF(W191=2,K191-SUM(M$8:M190),IF(X191=2,K191-SUM(M$8:M190),IF(X190=2,1-SUM(M$8:M190)," "))))</f>
        <v xml:space="preserve"> </v>
      </c>
      <c r="N191" s="1" t="str">
        <f t="shared" si="50"/>
        <v xml:space="preserve"> </v>
      </c>
      <c r="P191" s="3" t="str">
        <f>IF(O191="Plus",$K191,IF(O191="Basis",$K191-SUM(P$8:P190),IF(O191="Breedte",$K191-SUM(P$8:P190),IF(O190="Breedte",1-SUM(P$8:P190)," "))))</f>
        <v xml:space="preserve"> </v>
      </c>
      <c r="Q191" s="57" t="str">
        <f t="shared" si="51"/>
        <v/>
      </c>
      <c r="R191" s="180" t="e">
        <f t="shared" si="52"/>
        <v>#N/A</v>
      </c>
      <c r="S191" s="12">
        <f t="shared" si="61"/>
        <v>-48</v>
      </c>
      <c r="T191" s="18">
        <f t="shared" si="53"/>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4"/>
        <v>1</v>
      </c>
      <c r="Z191" s="12">
        <f t="shared" si="55"/>
        <v>1</v>
      </c>
      <c r="AA191" s="12">
        <f t="shared" si="56"/>
        <v>1</v>
      </c>
      <c r="AB191" s="12">
        <f t="shared" si="57"/>
        <v>1</v>
      </c>
      <c r="AD191" s="12">
        <f t="shared" si="62"/>
        <v>-48</v>
      </c>
      <c r="AE191" s="18">
        <f t="shared" si="58"/>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9"/>
        <v>1</v>
      </c>
      <c r="AK191" s="12">
        <f t="shared" si="63"/>
        <v>1</v>
      </c>
      <c r="AL191" s="12">
        <f t="shared" si="64"/>
        <v>1</v>
      </c>
      <c r="AM191" s="12">
        <f t="shared" si="65"/>
        <v>1</v>
      </c>
    </row>
    <row r="192" spans="1:39" ht="12" customHeight="1" x14ac:dyDescent="0.25">
      <c r="A192" s="5">
        <f t="shared" si="45"/>
        <v>0</v>
      </c>
      <c r="B192" s="5">
        <f t="shared" si="46"/>
        <v>0</v>
      </c>
      <c r="C192" s="14">
        <f t="shared" si="60"/>
        <v>-49</v>
      </c>
      <c r="F192" s="151" t="e">
        <f>VLOOKUP(C192,Blad1!$A:$H,8,0)</f>
        <v>#N/A</v>
      </c>
      <c r="G192" s="67" t="str">
        <f t="shared" si="66"/>
        <v/>
      </c>
      <c r="H192" s="4" t="str">
        <f>IF(G192="I",$K192,IF(G192="II",$K192-SUM(H$8:H191),IF(G192="III",$K192-SUM(H$8:H191),IF(G192="IV",$K192-SUM(H$8:H191),IF(G192="V",1-SUM(H$8:H191)," ")))))</f>
        <v xml:space="preserve"> </v>
      </c>
      <c r="I192" s="68" t="str">
        <f t="shared" si="48"/>
        <v/>
      </c>
      <c r="J192" s="43" t="str">
        <f>IF(I192="A",$K192,IF(I192="B",$K192-SUM(J$8:J191),IF(I192="C",$K192-SUM(J$8:J191),IF(I192="D",$K192-SUM(J$8:J191),IF(I192="E",1-SUM(J$8:J191)," ")))))</f>
        <v xml:space="preserve"> </v>
      </c>
      <c r="K192" s="1">
        <f>IF(C$4=0,0,(SUM(D$8:D192)/C$4))</f>
        <v>0</v>
      </c>
      <c r="L192" s="9" t="str">
        <f t="shared" si="49"/>
        <v xml:space="preserve"> </v>
      </c>
      <c r="M192" s="2" t="str">
        <f>IF(U192=2,K192,IF(W192=2,K192-SUM(M$8:M191),IF(X192=2,K192-SUM(M$8:M191),IF(X191=2,1-SUM(M$8:M191)," "))))</f>
        <v xml:space="preserve"> </v>
      </c>
      <c r="N192" s="1" t="str">
        <f t="shared" si="50"/>
        <v xml:space="preserve"> </v>
      </c>
      <c r="P192" s="3" t="str">
        <f>IF(O192="Plus",$K192,IF(O192="Basis",$K192-SUM(P$8:P191),IF(O192="Breedte",$K192-SUM(P$8:P191),IF(O191="Breedte",1-SUM(P$8:P191)," "))))</f>
        <v xml:space="preserve"> </v>
      </c>
      <c r="Q192" s="57" t="str">
        <f t="shared" si="51"/>
        <v/>
      </c>
      <c r="R192" s="180" t="e">
        <f t="shared" si="52"/>
        <v>#N/A</v>
      </c>
      <c r="S192" s="12">
        <f t="shared" si="61"/>
        <v>-49</v>
      </c>
      <c r="T192" s="18">
        <f t="shared" si="53"/>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4"/>
        <v>1</v>
      </c>
      <c r="Z192" s="12">
        <f t="shared" si="55"/>
        <v>1</v>
      </c>
      <c r="AA192" s="12">
        <f t="shared" si="56"/>
        <v>1</v>
      </c>
      <c r="AB192" s="12">
        <f t="shared" si="57"/>
        <v>1</v>
      </c>
      <c r="AD192" s="12">
        <f t="shared" si="62"/>
        <v>-49</v>
      </c>
      <c r="AE192" s="18">
        <f t="shared" si="58"/>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9"/>
        <v>1</v>
      </c>
      <c r="AK192" s="12">
        <f t="shared" si="63"/>
        <v>1</v>
      </c>
      <c r="AL192" s="12">
        <f t="shared" si="64"/>
        <v>1</v>
      </c>
      <c r="AM192" s="12">
        <f t="shared" si="65"/>
        <v>1</v>
      </c>
    </row>
    <row r="193" spans="1:39" ht="12" customHeight="1" x14ac:dyDescent="0.25">
      <c r="A193" s="5">
        <f t="shared" si="45"/>
        <v>0</v>
      </c>
      <c r="B193" s="5">
        <f t="shared" si="46"/>
        <v>0</v>
      </c>
      <c r="C193" s="14">
        <f t="shared" si="60"/>
        <v>-50</v>
      </c>
      <c r="F193" s="151" t="e">
        <f>VLOOKUP(C193,Blad1!$A:$H,8,0)</f>
        <v>#N/A</v>
      </c>
      <c r="G193" s="67" t="str">
        <f t="shared" si="66"/>
        <v/>
      </c>
      <c r="H193" s="4" t="str">
        <f>IF(G193="I",$K193,IF(G193="II",$K193-SUM(H$8:H192),IF(G193="III",$K193-SUM(H$8:H192),IF(G193="IV",$K193-SUM(H$8:H192),IF(G193="V",1-SUM(H$8:H192)," ")))))</f>
        <v xml:space="preserve"> </v>
      </c>
      <c r="I193" s="68" t="str">
        <f t="shared" si="48"/>
        <v/>
      </c>
      <c r="J193" s="43" t="str">
        <f>IF(I193="A",$K193,IF(I193="B",$K193-SUM(J$8:J192),IF(I193="C",$K193-SUM(J$8:J192),IF(I193="D",$K193-SUM(J$8:J192),IF(I193="E",1-SUM(J$8:J192)," ")))))</f>
        <v xml:space="preserve"> </v>
      </c>
      <c r="K193" s="1">
        <f>IF(C$4=0,0,(SUM(D$8:D193)/C$4))</f>
        <v>0</v>
      </c>
      <c r="L193" s="9" t="str">
        <f t="shared" si="49"/>
        <v xml:space="preserve"> </v>
      </c>
      <c r="M193" s="2" t="str">
        <f>IF(U193=2,K193,IF(W193=2,K193-SUM(M$8:M192),IF(X193=2,K193-SUM(M$8:M192),IF(X192=2,1-SUM(M$8:M192)," "))))</f>
        <v xml:space="preserve"> </v>
      </c>
      <c r="N193" s="1" t="str">
        <f t="shared" si="50"/>
        <v xml:space="preserve"> </v>
      </c>
      <c r="P193" s="3" t="str">
        <f>IF(O193="Plus",$K193,IF(O193="Basis",$K193-SUM(P$8:P192),IF(O193="Breedte",$K193-SUM(P$8:P192),IF(O192="Breedte",1-SUM(P$8:P192)," "))))</f>
        <v xml:space="preserve"> </v>
      </c>
      <c r="Q193" s="57" t="str">
        <f t="shared" si="51"/>
        <v/>
      </c>
      <c r="R193" s="180" t="e">
        <f t="shared" si="52"/>
        <v>#N/A</v>
      </c>
      <c r="S193" s="12">
        <f t="shared" si="61"/>
        <v>-50</v>
      </c>
      <c r="T193" s="18">
        <f t="shared" si="53"/>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4"/>
        <v>1</v>
      </c>
      <c r="Z193" s="12">
        <f t="shared" si="55"/>
        <v>1</v>
      </c>
      <c r="AA193" s="12">
        <f t="shared" si="56"/>
        <v>1</v>
      </c>
      <c r="AB193" s="12">
        <f t="shared" si="57"/>
        <v>1</v>
      </c>
      <c r="AD193" s="12">
        <f t="shared" si="62"/>
        <v>-50</v>
      </c>
      <c r="AE193" s="18">
        <f t="shared" si="58"/>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9"/>
        <v>1</v>
      </c>
      <c r="AK193" s="12">
        <f t="shared" si="63"/>
        <v>1</v>
      </c>
      <c r="AL193" s="12">
        <f t="shared" si="64"/>
        <v>1</v>
      </c>
      <c r="AM193" s="12">
        <f t="shared" si="65"/>
        <v>1</v>
      </c>
    </row>
    <row r="194" spans="1:39" ht="12" customHeight="1" x14ac:dyDescent="0.25">
      <c r="A194" s="5">
        <f t="shared" si="45"/>
        <v>0</v>
      </c>
      <c r="B194" s="5">
        <f t="shared" si="46"/>
        <v>0</v>
      </c>
      <c r="C194" s="14">
        <f t="shared" si="60"/>
        <v>-51</v>
      </c>
      <c r="F194" s="151" t="e">
        <f>VLOOKUP(C194,Blad1!$A:$H,8,0)</f>
        <v>#N/A</v>
      </c>
      <c r="G194" s="67" t="str">
        <f t="shared" si="66"/>
        <v/>
      </c>
      <c r="H194" s="4" t="str">
        <f>IF(G194="I",$K194,IF(G194="II",$K194-SUM(H$8:H193),IF(G194="III",$K194-SUM(H$8:H193),IF(G194="IV",$K194-SUM(H$8:H193),IF(G194="V",1-SUM(H$8:H193)," ")))))</f>
        <v xml:space="preserve"> </v>
      </c>
      <c r="I194" s="68" t="str">
        <f t="shared" si="48"/>
        <v/>
      </c>
      <c r="J194" s="43" t="str">
        <f>IF(I194="A",$K194,IF(I194="B",$K194-SUM(J$8:J193),IF(I194="C",$K194-SUM(J$8:J193),IF(I194="D",$K194-SUM(J$8:J193),IF(I194="E",1-SUM(J$8:J193)," ")))))</f>
        <v xml:space="preserve"> </v>
      </c>
      <c r="K194" s="1">
        <f>IF(C$4=0,0,(SUM(D$8:D194)/C$4))</f>
        <v>0</v>
      </c>
      <c r="L194" s="9" t="str">
        <f t="shared" si="49"/>
        <v xml:space="preserve"> </v>
      </c>
      <c r="M194" s="2" t="str">
        <f>IF(U194=2,K194,IF(W194=2,K194-SUM(M$8:M193),IF(X194=2,K194-SUM(M$8:M193),IF(X193=2,1-SUM(M$8:M193)," "))))</f>
        <v xml:space="preserve"> </v>
      </c>
      <c r="N194" s="1" t="str">
        <f t="shared" si="50"/>
        <v xml:space="preserve"> </v>
      </c>
      <c r="P194" s="3" t="str">
        <f>IF(O194="Plus",$K194,IF(O194="Basis",$K194-SUM(P$8:P193),IF(O194="Breedte",$K194-SUM(P$8:P193),IF(O193="Breedte",1-SUM(P$8:P193)," "))))</f>
        <v xml:space="preserve"> </v>
      </c>
      <c r="Q194" s="57" t="str">
        <f t="shared" si="51"/>
        <v/>
      </c>
      <c r="R194" s="180" t="e">
        <f t="shared" si="52"/>
        <v>#N/A</v>
      </c>
      <c r="S194" s="12">
        <f t="shared" si="61"/>
        <v>-51</v>
      </c>
      <c r="T194" s="18">
        <f t="shared" si="53"/>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4"/>
        <v>1</v>
      </c>
      <c r="Z194" s="12">
        <f t="shared" si="55"/>
        <v>1</v>
      </c>
      <c r="AA194" s="12">
        <f t="shared" si="56"/>
        <v>1</v>
      </c>
      <c r="AB194" s="12">
        <f t="shared" si="57"/>
        <v>1</v>
      </c>
      <c r="AD194" s="12">
        <f t="shared" si="62"/>
        <v>-51</v>
      </c>
      <c r="AE194" s="18">
        <f t="shared" si="58"/>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9"/>
        <v>1</v>
      </c>
      <c r="AK194" s="12">
        <f t="shared" si="63"/>
        <v>1</v>
      </c>
      <c r="AL194" s="12">
        <f t="shared" si="64"/>
        <v>1</v>
      </c>
      <c r="AM194" s="12">
        <f t="shared" si="65"/>
        <v>1</v>
      </c>
    </row>
    <row r="195" spans="1:39" ht="12" customHeight="1" x14ac:dyDescent="0.25">
      <c r="A195" s="5">
        <f t="shared" si="45"/>
        <v>0</v>
      </c>
      <c r="B195" s="5">
        <f t="shared" si="46"/>
        <v>0</v>
      </c>
      <c r="C195" s="14">
        <f t="shared" si="60"/>
        <v>-52</v>
      </c>
      <c r="F195" s="151" t="e">
        <f>VLOOKUP(C195,Blad1!$A:$H,8,0)</f>
        <v>#N/A</v>
      </c>
      <c r="G195" s="67" t="str">
        <f t="shared" si="66"/>
        <v/>
      </c>
      <c r="H195" s="4" t="str">
        <f>IF(G195="I",$K195,IF(G195="II",$K195-SUM(H$8:H194),IF(G195="III",$K195-SUM(H$8:H194),IF(G195="IV",$K195-SUM(H$8:H194),IF(G195="V",1-SUM(H$8:H194)," ")))))</f>
        <v xml:space="preserve"> </v>
      </c>
      <c r="I195" s="68" t="str">
        <f t="shared" si="48"/>
        <v/>
      </c>
      <c r="J195" s="43" t="str">
        <f>IF(I195="A",$K195,IF(I195="B",$K195-SUM(J$8:J194),IF(I195="C",$K195-SUM(J$8:J194),IF(I195="D",$K195-SUM(J$8:J194),IF(I195="E",1-SUM(J$8:J194)," ")))))</f>
        <v xml:space="preserve"> </v>
      </c>
      <c r="K195" s="1">
        <f>IF(C$4=0,0,(SUM(D$8:D195)/C$4))</f>
        <v>0</v>
      </c>
      <c r="L195" s="9" t="str">
        <f t="shared" si="49"/>
        <v xml:space="preserve"> </v>
      </c>
      <c r="M195" s="2" t="str">
        <f>IF(U195=2,K195,IF(W195=2,K195-SUM(M$8:M194),IF(X195=2,K195-SUM(M$8:M194),IF(X194=2,1-SUM(M$8:M194)," "))))</f>
        <v xml:space="preserve"> </v>
      </c>
      <c r="N195" s="1" t="str">
        <f t="shared" si="50"/>
        <v xml:space="preserve"> </v>
      </c>
      <c r="P195" s="3" t="str">
        <f>IF(O195="Plus",$K195,IF(O195="Basis",$K195-SUM(P$8:P194),IF(O195="Breedte",$K195-SUM(P$8:P194),IF(O194="Breedte",1-SUM(P$8:P194)," "))))</f>
        <v xml:space="preserve"> </v>
      </c>
      <c r="Q195" s="57" t="str">
        <f t="shared" si="51"/>
        <v/>
      </c>
      <c r="R195" s="180" t="e">
        <f t="shared" si="52"/>
        <v>#N/A</v>
      </c>
      <c r="S195" s="12">
        <f t="shared" si="61"/>
        <v>-52</v>
      </c>
      <c r="T195" s="18">
        <f t="shared" si="53"/>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4"/>
        <v>1</v>
      </c>
      <c r="Z195" s="12">
        <f t="shared" si="55"/>
        <v>1</v>
      </c>
      <c r="AA195" s="12">
        <f t="shared" si="56"/>
        <v>1</v>
      </c>
      <c r="AB195" s="12">
        <f t="shared" si="57"/>
        <v>1</v>
      </c>
      <c r="AD195" s="12">
        <f t="shared" si="62"/>
        <v>-52</v>
      </c>
      <c r="AE195" s="18">
        <f t="shared" si="58"/>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9"/>
        <v>1</v>
      </c>
      <c r="AK195" s="12">
        <f t="shared" si="63"/>
        <v>1</v>
      </c>
      <c r="AL195" s="12">
        <f t="shared" si="64"/>
        <v>1</v>
      </c>
      <c r="AM195" s="12">
        <f t="shared" si="65"/>
        <v>1</v>
      </c>
    </row>
    <row r="196" spans="1:39" ht="12" customHeight="1" x14ac:dyDescent="0.25">
      <c r="A196" s="5">
        <f t="shared" si="45"/>
        <v>0</v>
      </c>
      <c r="B196" s="5">
        <f t="shared" si="46"/>
        <v>0</v>
      </c>
      <c r="C196" s="14">
        <f t="shared" si="60"/>
        <v>-53</v>
      </c>
      <c r="F196" s="151" t="e">
        <f>VLOOKUP(C196,Blad1!$A:$H,8,0)</f>
        <v>#N/A</v>
      </c>
      <c r="G196" s="67" t="str">
        <f t="shared" ref="G196:G199" si="67">IF(C196=95,"I",IF(C196=86,"II",IF(C196=79,"III",IF(C196=70,"IV",IF(C196=0,"V","")))))</f>
        <v/>
      </c>
      <c r="H196" s="4" t="str">
        <f>IF(G196="I",$K196,IF(G196="II",$K196-SUM(H$8:H195),IF(G196="III",$K196-SUM(H$8:H195),IF(G196="IV",$K196-SUM(H$8:H195),IF(G196="V",1-SUM(H$8:H195)," ")))))</f>
        <v xml:space="preserve"> </v>
      </c>
      <c r="I196" s="68" t="str">
        <f t="shared" si="48"/>
        <v/>
      </c>
      <c r="J196" s="43" t="str">
        <f>IF(I196="A",$K196,IF(I196="B",$K196-SUM(J$8:J195),IF(I196="C",$K196-SUM(J$8:J195),IF(I196="D",$K196-SUM(J$8:J195),IF(I196="E",1-SUM(J$8:J195)," ")))))</f>
        <v xml:space="preserve"> </v>
      </c>
      <c r="K196" s="1">
        <f>IF(C$4=0,0,(SUM(D$8:D196)/C$4))</f>
        <v>0</v>
      </c>
      <c r="L196" s="9" t="str">
        <f t="shared" si="49"/>
        <v xml:space="preserve"> </v>
      </c>
      <c r="M196" s="2" t="str">
        <f>IF(U196=2,K196,IF(W196=2,K196-SUM(M$8:M195),IF(X196=2,K196-SUM(M$8:M195),IF(X195=2,1-SUM(M$8:M195)," "))))</f>
        <v xml:space="preserve"> </v>
      </c>
      <c r="N196" s="1" t="str">
        <f t="shared" si="50"/>
        <v xml:space="preserve"> </v>
      </c>
      <c r="P196" s="3" t="str">
        <f>IF(O196="Plus",$K196,IF(O196="Basis",$K196-SUM(P$8:P195),IF(O196="Breedte",$K196-SUM(P$8:P195),IF(O195="Breedte",1-SUM(P$8:P195)," "))))</f>
        <v xml:space="preserve"> </v>
      </c>
      <c r="Q196" s="57" t="str">
        <f t="shared" si="51"/>
        <v/>
      </c>
      <c r="R196" s="180" t="e">
        <f t="shared" si="52"/>
        <v>#N/A</v>
      </c>
      <c r="S196" s="12">
        <f t="shared" si="61"/>
        <v>-53</v>
      </c>
      <c r="T196" s="18">
        <f t="shared" si="53"/>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4"/>
        <v>1</v>
      </c>
      <c r="Z196" s="12">
        <f t="shared" si="55"/>
        <v>1</v>
      </c>
      <c r="AA196" s="12">
        <f t="shared" si="56"/>
        <v>1</v>
      </c>
      <c r="AB196" s="12">
        <f t="shared" si="57"/>
        <v>1</v>
      </c>
      <c r="AD196" s="12">
        <f t="shared" si="62"/>
        <v>-53</v>
      </c>
      <c r="AE196" s="18">
        <f t="shared" si="58"/>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9"/>
        <v>1</v>
      </c>
      <c r="AK196" s="12">
        <f t="shared" si="63"/>
        <v>1</v>
      </c>
      <c r="AL196" s="12">
        <f t="shared" si="64"/>
        <v>1</v>
      </c>
      <c r="AM196" s="12">
        <f t="shared" si="65"/>
        <v>1</v>
      </c>
    </row>
    <row r="197" spans="1:39" ht="12" customHeight="1" x14ac:dyDescent="0.25">
      <c r="A197" s="5">
        <f t="shared" si="45"/>
        <v>0</v>
      </c>
      <c r="B197" s="5">
        <f t="shared" si="46"/>
        <v>0</v>
      </c>
      <c r="C197" s="14">
        <f t="shared" si="60"/>
        <v>-54</v>
      </c>
      <c r="F197" s="151" t="e">
        <f>VLOOKUP(C197,Blad1!$A:$H,8,0)</f>
        <v>#N/A</v>
      </c>
      <c r="G197" s="67" t="str">
        <f t="shared" si="67"/>
        <v/>
      </c>
      <c r="H197" s="4" t="str">
        <f>IF(G197="I",$K197,IF(G197="II",$K197-SUM(H$8:H196),IF(G197="III",$K197-SUM(H$8:H196),IF(G197="IV",$K197-SUM(H$8:H196),IF(G197="V",1-SUM(H$8:H196)," ")))))</f>
        <v xml:space="preserve"> </v>
      </c>
      <c r="I197" s="68" t="str">
        <f t="shared" si="48"/>
        <v/>
      </c>
      <c r="J197" s="43" t="str">
        <f>IF(I197="A",$K197,IF(I197="B",$K197-SUM(J$8:J196),IF(I197="C",$K197-SUM(J$8:J196),IF(I197="D",$K197-SUM(J$8:J196),IF(I197="E",1-SUM(J$8:J196)," ")))))</f>
        <v xml:space="preserve"> </v>
      </c>
      <c r="K197" s="1">
        <f>IF(C$4=0,0,(SUM(D$8:D197)/C$4))</f>
        <v>0</v>
      </c>
      <c r="L197" s="9" t="str">
        <f t="shared" si="49"/>
        <v xml:space="preserve"> </v>
      </c>
      <c r="M197" s="2" t="str">
        <f>IF(U197=2,K197,IF(W197=2,K197-SUM(M$8:M196),IF(X197=2,K197-SUM(M$8:M196),IF(X196=2,1-SUM(M$8:M196)," "))))</f>
        <v xml:space="preserve"> </v>
      </c>
      <c r="N197" s="1" t="str">
        <f t="shared" si="50"/>
        <v xml:space="preserve"> </v>
      </c>
      <c r="P197" s="3" t="str">
        <f>IF(O197="Plus",$K197,IF(O197="Basis",$K197-SUM(P$8:P196),IF(O197="Breedte",$K197-SUM(P$8:P196),IF(O196="Breedte",1-SUM(P$8:P196)," "))))</f>
        <v xml:space="preserve"> </v>
      </c>
      <c r="Q197" s="57" t="str">
        <f t="shared" si="51"/>
        <v/>
      </c>
      <c r="R197" s="180" t="e">
        <f t="shared" si="52"/>
        <v>#N/A</v>
      </c>
      <c r="S197" s="12">
        <f t="shared" si="61"/>
        <v>-54</v>
      </c>
      <c r="T197" s="18">
        <f t="shared" si="53"/>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4"/>
        <v>1</v>
      </c>
      <c r="Z197" s="12">
        <f t="shared" si="55"/>
        <v>1</v>
      </c>
      <c r="AA197" s="12">
        <f t="shared" si="56"/>
        <v>1</v>
      </c>
      <c r="AB197" s="12">
        <f t="shared" si="57"/>
        <v>1</v>
      </c>
      <c r="AD197" s="12">
        <f t="shared" si="62"/>
        <v>-54</v>
      </c>
      <c r="AE197" s="18">
        <f t="shared" si="58"/>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9"/>
        <v>1</v>
      </c>
      <c r="AK197" s="12">
        <f t="shared" si="63"/>
        <v>1</v>
      </c>
      <c r="AL197" s="12">
        <f t="shared" si="64"/>
        <v>1</v>
      </c>
      <c r="AM197" s="12">
        <f t="shared" si="65"/>
        <v>1</v>
      </c>
    </row>
    <row r="198" spans="1:39" ht="12" customHeight="1" x14ac:dyDescent="0.25">
      <c r="A198" s="5">
        <f t="shared" si="45"/>
        <v>0</v>
      </c>
      <c r="B198" s="5">
        <f t="shared" si="46"/>
        <v>0</v>
      </c>
      <c r="C198" s="14">
        <f t="shared" si="60"/>
        <v>-55</v>
      </c>
      <c r="F198" s="151" t="e">
        <f>VLOOKUP(C198,Blad1!$A:$H,8,0)</f>
        <v>#N/A</v>
      </c>
      <c r="G198" s="67" t="str">
        <f t="shared" si="67"/>
        <v/>
      </c>
      <c r="H198" s="4" t="str">
        <f>IF(G198="I",$K198,IF(G198="II",$K198-SUM(H$8:H197),IF(G198="III",$K198-SUM(H$8:H197),IF(G198="IV",$K198-SUM(H$8:H197),IF(G198="V",1-SUM(H$8:H197)," ")))))</f>
        <v xml:space="preserve"> </v>
      </c>
      <c r="I198" s="68" t="str">
        <f t="shared" si="48"/>
        <v/>
      </c>
      <c r="J198" s="43" t="str">
        <f>IF(I198="A",$K198,IF(I198="B",$K198-SUM(J$8:J197),IF(I198="C",$K198-SUM(J$8:J197),IF(I198="D",$K198-SUM(J$8:J197),IF(I198="E",1-SUM(J$8:J197)," ")))))</f>
        <v xml:space="preserve"> </v>
      </c>
      <c r="K198" s="1">
        <f>IF(C$4=0,0,(SUM(D$8:D198)/C$4))</f>
        <v>0</v>
      </c>
      <c r="L198" s="9" t="str">
        <f t="shared" si="49"/>
        <v xml:space="preserve"> </v>
      </c>
      <c r="M198" s="2" t="str">
        <f>IF(U198=2,K198,IF(W198=2,K198-SUM(M$8:M197),IF(X198=2,K198-SUM(M$8:M197),IF(X197=2,1-SUM(M$8:M197)," "))))</f>
        <v xml:space="preserve"> </v>
      </c>
      <c r="N198" s="1" t="str">
        <f t="shared" si="50"/>
        <v xml:space="preserve"> </v>
      </c>
      <c r="P198" s="3" t="str">
        <f>IF(O198="Plus",$K198,IF(O198="Basis",$K198-SUM(P$8:P197),IF(O198="Breedte",$K198-SUM(P$8:P197),IF(O197="Breedte",1-SUM(P$8:P197)," "))))</f>
        <v xml:space="preserve"> </v>
      </c>
      <c r="Q198" s="57" t="str">
        <f t="shared" si="51"/>
        <v/>
      </c>
      <c r="R198" s="180" t="e">
        <f t="shared" si="52"/>
        <v>#N/A</v>
      </c>
      <c r="S198" s="12">
        <f t="shared" si="61"/>
        <v>-55</v>
      </c>
      <c r="T198" s="18">
        <f t="shared" si="53"/>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4"/>
        <v>1</v>
      </c>
      <c r="Z198" s="12">
        <f t="shared" si="55"/>
        <v>1</v>
      </c>
      <c r="AA198" s="12">
        <f t="shared" si="56"/>
        <v>1</v>
      </c>
      <c r="AB198" s="12">
        <f t="shared" si="57"/>
        <v>1</v>
      </c>
      <c r="AD198" s="12">
        <f t="shared" si="62"/>
        <v>-55</v>
      </c>
      <c r="AE198" s="18">
        <f t="shared" si="58"/>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9"/>
        <v>1</v>
      </c>
      <c r="AK198" s="12">
        <f t="shared" si="63"/>
        <v>1</v>
      </c>
      <c r="AL198" s="12">
        <f t="shared" si="64"/>
        <v>1</v>
      </c>
      <c r="AM198" s="12">
        <f t="shared" si="65"/>
        <v>1</v>
      </c>
    </row>
    <row r="199" spans="1:39" ht="12" customHeight="1" x14ac:dyDescent="0.25">
      <c r="A199" s="5">
        <f t="shared" si="45"/>
        <v>0</v>
      </c>
      <c r="B199" s="5">
        <f t="shared" si="46"/>
        <v>0</v>
      </c>
      <c r="C199" s="14">
        <f t="shared" si="60"/>
        <v>-56</v>
      </c>
      <c r="F199" s="151" t="e">
        <f>VLOOKUP(C199,Blad1!$A:$H,8,0)</f>
        <v>#N/A</v>
      </c>
      <c r="G199" s="67" t="str">
        <f t="shared" si="67"/>
        <v/>
      </c>
      <c r="H199" s="4" t="str">
        <f>IF(G199="I",$K199,IF(G199="II",$K199-SUM(H$8:H198),IF(G199="III",$K199-SUM(H$8:H198),IF(G199="IV",$K199-SUM(H$8:H198),IF(G199="V",1-SUM(H$8:H198)," ")))))</f>
        <v xml:space="preserve"> </v>
      </c>
      <c r="I199" s="68" t="str">
        <f t="shared" si="48"/>
        <v/>
      </c>
      <c r="J199" s="43" t="str">
        <f>IF(I199="A",$K199,IF(I199="B",$K199-SUM(J$8:J198),IF(I199="C",$K199-SUM(J$8:J198),IF(I199="D",$K199-SUM(J$8:J198),IF(I199="E",1-SUM(J$8:J198)," ")))))</f>
        <v xml:space="preserve"> </v>
      </c>
      <c r="K199" s="1">
        <f>IF(C$4=0,0,(SUM(D$8:D199)/C$4))</f>
        <v>0</v>
      </c>
      <c r="L199" s="9" t="str">
        <f t="shared" si="49"/>
        <v xml:space="preserve"> </v>
      </c>
      <c r="M199" s="2" t="str">
        <f>IF(U199=2,K199,IF(W199=2,K199-SUM(M$8:M198),IF(X199=2,K199-SUM(M$8:M198),IF(X198=2,1-SUM(M$8:M198)," "))))</f>
        <v xml:space="preserve"> </v>
      </c>
      <c r="N199" s="1" t="str">
        <f t="shared" si="50"/>
        <v xml:space="preserve"> </v>
      </c>
      <c r="P199" s="3" t="str">
        <f>IF(O199="Plus",$K199,IF(O199="Basis",$K199-SUM(P$8:P198),IF(O199="Breedte",$K199-SUM(P$8:P198),IF(O198="Breedte",1-SUM(P$8:P198)," "))))</f>
        <v xml:space="preserve"> </v>
      </c>
      <c r="Q199" s="57" t="str">
        <f t="shared" si="51"/>
        <v/>
      </c>
      <c r="R199" s="180" t="e">
        <f t="shared" si="52"/>
        <v>#N/A</v>
      </c>
      <c r="S199" s="12">
        <f t="shared" si="61"/>
        <v>-56</v>
      </c>
      <c r="T199" s="18">
        <f t="shared" si="53"/>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4"/>
        <v>1</v>
      </c>
      <c r="Z199" s="12">
        <f t="shared" si="55"/>
        <v>1</v>
      </c>
      <c r="AA199" s="12">
        <f t="shared" si="56"/>
        <v>1</v>
      </c>
      <c r="AB199" s="12">
        <f t="shared" si="57"/>
        <v>1</v>
      </c>
      <c r="AD199" s="12">
        <f t="shared" si="62"/>
        <v>-56</v>
      </c>
      <c r="AE199" s="18">
        <f t="shared" si="58"/>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9"/>
        <v>1</v>
      </c>
      <c r="AK199" s="12">
        <f t="shared" si="63"/>
        <v>1</v>
      </c>
      <c r="AL199" s="12">
        <f t="shared" si="64"/>
        <v>1</v>
      </c>
      <c r="AM199" s="12">
        <f t="shared" si="65"/>
        <v>1</v>
      </c>
    </row>
    <row r="200" spans="1:39" ht="12" customHeight="1" x14ac:dyDescent="0.25">
      <c r="A200" s="5">
        <f t="shared" si="45"/>
        <v>0</v>
      </c>
      <c r="B200" s="5">
        <f t="shared" si="46"/>
        <v>0</v>
      </c>
      <c r="C200" s="14">
        <f t="shared" si="60"/>
        <v>-57</v>
      </c>
      <c r="F200" s="151" t="e">
        <f>VLOOKUP(C200,Blad1!$A:$H,8,0)</f>
        <v>#N/A</v>
      </c>
      <c r="H200" s="4" t="str">
        <f>IF(G200="I",$K200,IF(G200="II",$K200-SUM(H$8:H199),IF(G200="III",$K200-SUM(H$8:H199),IF(G200="IV",$K200-SUM(H$8:H199),IF(G200="V",1-SUM(H$8:H199)," ")))))</f>
        <v xml:space="preserve"> </v>
      </c>
      <c r="I200" s="68" t="str">
        <f t="shared" si="48"/>
        <v/>
      </c>
      <c r="J200" s="43" t="str">
        <f>IF(I200="A",$K200,IF(I200="B",$K200-SUM(J$8:J199),IF(I200="C",$K200-SUM(J$8:J199),IF(I200="D",$K200-SUM(J$8:J199),IF(I200="E",1-SUM(J$8:J199)," ")))))</f>
        <v xml:space="preserve"> </v>
      </c>
      <c r="K200" s="1">
        <f>IF(C$4=0,0,(SUM(D$8:D200)/C$4))</f>
        <v>0</v>
      </c>
      <c r="L200" s="9" t="str">
        <f t="shared" si="49"/>
        <v xml:space="preserve"> </v>
      </c>
      <c r="M200" s="2" t="str">
        <f>IF(U200=2,K200,IF(W200=2,K200-SUM(M$8:M199),IF(X200=2,K200-SUM(M$8:M199),IF(X199=2,1-SUM(M$8:M199)," "))))</f>
        <v xml:space="preserve"> </v>
      </c>
      <c r="N200" s="1" t="str">
        <f t="shared" si="50"/>
        <v xml:space="preserve"> </v>
      </c>
      <c r="P200" s="3" t="str">
        <f>IF(O200="Plus",$K200,IF(O200="Basis",$K200-SUM(P$8:P199),IF(O200="Breedte",$K200-SUM(P$8:P199),IF(O199="Breedte",1-SUM(P$8:P199)," "))))</f>
        <v xml:space="preserve"> </v>
      </c>
      <c r="Q200" s="57" t="str">
        <f t="shared" si="51"/>
        <v/>
      </c>
      <c r="R200" s="180" t="e">
        <f t="shared" si="52"/>
        <v>#N/A</v>
      </c>
      <c r="S200" s="12">
        <f t="shared" si="61"/>
        <v>-57</v>
      </c>
      <c r="T200" s="18">
        <f t="shared" si="53"/>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si="54"/>
        <v>1</v>
      </c>
      <c r="Z200" s="12">
        <f t="shared" si="55"/>
        <v>1</v>
      </c>
      <c r="AA200" s="12">
        <f t="shared" si="56"/>
        <v>1</v>
      </c>
      <c r="AB200" s="12">
        <f t="shared" si="57"/>
        <v>1</v>
      </c>
      <c r="AD200" s="12">
        <f t="shared" si="62"/>
        <v>-57</v>
      </c>
      <c r="AE200" s="18">
        <f t="shared" si="58"/>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si="59"/>
        <v>1</v>
      </c>
      <c r="AK200" s="12">
        <f t="shared" si="63"/>
        <v>1</v>
      </c>
      <c r="AL200" s="12">
        <f t="shared" si="64"/>
        <v>1</v>
      </c>
      <c r="AM200" s="12">
        <f t="shared" si="65"/>
        <v>1</v>
      </c>
    </row>
    <row r="201" spans="1:39" ht="12" customHeight="1" x14ac:dyDescent="0.25">
      <c r="A201" s="5">
        <f t="shared" ref="A201:A250" si="68">IF(I201="A",25,IF(I201="B",25,IF(I201="C",25,IF(I201="D",15,IF(I201="E",10,0)))))</f>
        <v>0</v>
      </c>
      <c r="B201" s="5">
        <f t="shared" ref="B201:B250" si="69">IF(G201="I",20,IF(G201="II",20,IF(G201="III",20,IF(G201="IV",20,IF(G201="V",20,0)))))</f>
        <v>0</v>
      </c>
      <c r="C201" s="14">
        <f t="shared" si="60"/>
        <v>-58</v>
      </c>
      <c r="H201" s="4" t="str">
        <f>IF(G201="I",$K201,IF(G201="II",$K201-SUM(H$8:H200),IF(G201="III",$K201-SUM(H$8:H200),IF(G201="IV",$K201-SUM(H$8:H200),IF(G201="V",1-SUM(H$8:H200)," ")))))</f>
        <v xml:space="preserve"> </v>
      </c>
      <c r="I201" s="68" t="str">
        <f t="shared" ref="I201:I215" si="70">IF(C201=92,"A",IF(C201=83,"B",IF(C201=73,"C",IF(C201=64,"D",IF(C201=0,"E","")))))</f>
        <v/>
      </c>
      <c r="J201" s="43" t="str">
        <f>IF(I201="A",$K201,IF(I201="B",$K201-SUM(J$8:J200),IF(I201="C",$K201-SUM(J$8:J200),IF(I201="D",$K201-SUM(J$8:J200),IF(I201="E",1-SUM(J$8:J200)," ")))))</f>
        <v xml:space="preserve"> </v>
      </c>
      <c r="K201" s="1">
        <f>IF(C$4=0,0,(SUM(D$8:D201)/C$4))</f>
        <v>0</v>
      </c>
      <c r="L201" s="9" t="str">
        <f t="shared" ref="L201:L242" si="71">IF(U201=2,"Plus",IF(W201=2,"Basis",IF(X201=2,"Breedte"," ")))</f>
        <v xml:space="preserve"> </v>
      </c>
      <c r="M201" s="2" t="str">
        <f>IF(U201=2,K201,IF(W201=2,K201-SUM(M$8:M200),IF(X201=2,K201-SUM(M$8:M200),IF(X200=2,1-SUM(M$8:M200)," "))))</f>
        <v xml:space="preserve"> </v>
      </c>
      <c r="N201" s="1" t="str">
        <f t="shared" ref="N201:N208" si="72">IF(OR(O201="Plus",O201="Basis",O201="Breedte"),K201," ")</f>
        <v xml:space="preserve"> </v>
      </c>
      <c r="P201" s="3" t="str">
        <f>IF(O201="Plus",$K201,IF(O201="Basis",$K201-SUM(P$8:P200),IF(O201="Breedte",$K201-SUM(P$8:P200),IF(O200="Breedte",1-SUM(P$8:P200)," "))))</f>
        <v xml:space="preserve"> </v>
      </c>
      <c r="Q201" s="57" t="str">
        <f t="shared" ref="Q201:Q264" si="73">IF(L200="plus",IF(E201=0,"",CONCATENATE(E201,", ")),IF(L200="basis",IF(E201=0,"",CONCATENATE(E201,", ")),CONCATENATE(Q200,IF(E201=0,"",CONCATENATE(E201,", ")))))</f>
        <v/>
      </c>
      <c r="R201" s="180"/>
      <c r="S201" s="12">
        <f t="shared" si="61"/>
        <v>-58</v>
      </c>
      <c r="T201" s="18">
        <f t="shared" ref="T201:T208" si="74">K201</f>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ref="Y201:Y208" si="75">IF(D201=0,1,ABS(K201-0.2))</f>
        <v>1</v>
      </c>
      <c r="Z201" s="12">
        <f t="shared" ref="Z201:Z208" si="76">IF(D201=0,1,ABS(K201-0.5))</f>
        <v>1</v>
      </c>
      <c r="AA201" s="12">
        <f t="shared" ref="AA201:AA208" si="77">IF(D201=0,1,ABS(K201-0.8))</f>
        <v>1</v>
      </c>
      <c r="AB201" s="12">
        <f t="shared" ref="AB201:AB208" si="78">IF(D201=0,1,ABS(K201-1))</f>
        <v>1</v>
      </c>
      <c r="AD201" s="12">
        <f t="shared" si="62"/>
        <v>-58</v>
      </c>
      <c r="AE201" s="18">
        <f t="shared" ref="AE201:AE215" si="79">K201</f>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ref="AJ201:AJ237" si="80">IF(AE201=0,1,ABS(AH201-0.25))</f>
        <v>1</v>
      </c>
      <c r="AK201" s="12">
        <f t="shared" si="63"/>
        <v>1</v>
      </c>
      <c r="AL201" s="12">
        <f t="shared" si="64"/>
        <v>1</v>
      </c>
      <c r="AM201" s="12">
        <f t="shared" si="65"/>
        <v>1</v>
      </c>
    </row>
    <row r="202" spans="1:39" ht="12" customHeight="1" x14ac:dyDescent="0.25">
      <c r="A202" s="5">
        <f t="shared" si="68"/>
        <v>0</v>
      </c>
      <c r="B202" s="5">
        <f t="shared" si="69"/>
        <v>0</v>
      </c>
      <c r="C202" s="14">
        <f t="shared" ref="C202:C237" si="81">C201-1</f>
        <v>-59</v>
      </c>
      <c r="H202" s="4" t="str">
        <f>IF(G202="I",$K202,IF(G202="II",$K202-SUM(H$8:H201),IF(G202="III",$K202-SUM(H$8:H201),IF(G202="IV",$K202-SUM(H$8:H201),IF(G202="V",1-SUM(H$8:H201)," ")))))</f>
        <v xml:space="preserve"> </v>
      </c>
      <c r="I202" s="68" t="str">
        <f t="shared" si="70"/>
        <v/>
      </c>
      <c r="J202" s="43" t="str">
        <f>IF(I202="A",$K202,IF(I202="B",$K202-SUM(J$8:J201),IF(I202="C",$K202-SUM(J$8:J201),IF(I202="D",$K202-SUM(J$8:J201),IF(I202="E",1-SUM(J$8:J201)," ")))))</f>
        <v xml:space="preserve"> </v>
      </c>
      <c r="K202" s="1">
        <f>IF(C$4=0,0,(SUM(D$8:D202)/C$4))</f>
        <v>0</v>
      </c>
      <c r="L202" s="9" t="str">
        <f t="shared" si="71"/>
        <v xml:space="preserve"> </v>
      </c>
      <c r="M202" s="2" t="str">
        <f>IF(U202=2,K202,IF(W202=2,K202-SUM(M$8:M201),IF(X202=2,K202-SUM(M$8:M201),IF(X201=2,1-SUM(M$8:M201)," "))))</f>
        <v xml:space="preserve"> </v>
      </c>
      <c r="N202" s="1" t="str">
        <f t="shared" si="72"/>
        <v xml:space="preserve"> </v>
      </c>
      <c r="P202" s="3" t="str">
        <f>IF(O202="Plus",$K202,IF(O202="Basis",$K202-SUM(P$8:P201),IF(O202="Breedte",$K202-SUM(P$8:P201),IF(O201="Breedte",1-SUM(P$8:P201)," "))))</f>
        <v xml:space="preserve"> </v>
      </c>
      <c r="Q202" s="57" t="str">
        <f t="shared" si="73"/>
        <v/>
      </c>
      <c r="R202" s="180"/>
      <c r="S202" s="12">
        <f t="shared" ref="S202:S208" si="82">C202</f>
        <v>-59</v>
      </c>
      <c r="T202" s="18">
        <f t="shared" si="74"/>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5"/>
        <v>1</v>
      </c>
      <c r="Z202" s="12">
        <f t="shared" si="76"/>
        <v>1</v>
      </c>
      <c r="AA202" s="12">
        <f t="shared" si="77"/>
        <v>1</v>
      </c>
      <c r="AB202" s="12">
        <f t="shared" si="78"/>
        <v>1</v>
      </c>
      <c r="AD202" s="12">
        <f t="shared" ref="AD202:AD208" si="83">S202</f>
        <v>-59</v>
      </c>
      <c r="AE202" s="18">
        <f t="shared" si="79"/>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0"/>
        <v>1</v>
      </c>
      <c r="AK202" s="12">
        <f t="shared" ref="AK202:AK208" si="84">IF(T202=0,1,ABS(W202-0.5))</f>
        <v>1</v>
      </c>
      <c r="AL202" s="12">
        <f t="shared" ref="AL202:AL208" si="85">IF(T202=0,1,ABS(W202-0.75))</f>
        <v>1</v>
      </c>
      <c r="AM202" s="12">
        <f t="shared" ref="AM202:AM208" si="86">IF(T202=0,1,ABS(W202-0.9))</f>
        <v>1</v>
      </c>
    </row>
    <row r="203" spans="1:39" ht="12" customHeight="1" x14ac:dyDescent="0.15">
      <c r="A203" s="5">
        <f t="shared" si="68"/>
        <v>0</v>
      </c>
      <c r="B203" s="5">
        <f t="shared" si="69"/>
        <v>0</v>
      </c>
      <c r="C203" s="14">
        <f t="shared" si="81"/>
        <v>-60</v>
      </c>
      <c r="H203" s="4" t="str">
        <f>IF(G203="I",$K203,IF(G203="II",$K203-SUM(H$8:H202),IF(G203="III",$K203-SUM(H$8:H202),IF(G203="IV",$K203-SUM(H$8:H202),IF(G203="V",1-SUM(H$8:H202)," ")))))</f>
        <v xml:space="preserve"> </v>
      </c>
      <c r="I203" s="68" t="str">
        <f t="shared" si="70"/>
        <v/>
      </c>
      <c r="J203" s="43" t="str">
        <f>IF(I203="A",$K203,IF(I203="B",$K203-SUM(J$8:J202),IF(I203="C",$K203-SUM(J$8:J202),IF(I203="D",$K203-SUM(J$8:J202),IF(I203="E",1-SUM(J$8:J202)," ")))))</f>
        <v xml:space="preserve"> </v>
      </c>
      <c r="K203" s="1">
        <f>IF(C$4=0,0,(SUM(D$8:D203)/C$4))</f>
        <v>0</v>
      </c>
      <c r="L203" s="9" t="str">
        <f t="shared" si="71"/>
        <v xml:space="preserve"> </v>
      </c>
      <c r="M203" s="2" t="str">
        <f>IF(U203=2,K203,IF(W203=2,K203-SUM(M$8:M202),IF(X203=2,K203-SUM(M$8:M202),IF(X202=2,1-SUM(M$8:M202)," "))))</f>
        <v xml:space="preserve"> </v>
      </c>
      <c r="N203" s="1" t="str">
        <f t="shared" si="72"/>
        <v xml:space="preserve"> </v>
      </c>
      <c r="P203" s="3" t="str">
        <f>IF(O203="Plus",$K203,IF(O203="Basis",$K203-SUM(P$8:P202),IF(O203="Breedte",$K203-SUM(P$8:P202),IF(O202="Breedte",1-SUM(P$8:P202)," "))))</f>
        <v xml:space="preserve"> </v>
      </c>
      <c r="Q203" s="57" t="str">
        <f t="shared" si="73"/>
        <v/>
      </c>
      <c r="R203" s="57"/>
      <c r="S203" s="12">
        <f t="shared" si="82"/>
        <v>-60</v>
      </c>
      <c r="T203" s="18">
        <f t="shared" si="74"/>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5"/>
        <v>1</v>
      </c>
      <c r="Z203" s="12">
        <f t="shared" si="76"/>
        <v>1</v>
      </c>
      <c r="AA203" s="12">
        <f t="shared" si="77"/>
        <v>1</v>
      </c>
      <c r="AB203" s="12">
        <f t="shared" si="78"/>
        <v>1</v>
      </c>
      <c r="AD203" s="12">
        <f t="shared" si="83"/>
        <v>-60</v>
      </c>
      <c r="AE203" s="18">
        <f t="shared" si="79"/>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0"/>
        <v>1</v>
      </c>
      <c r="AK203" s="12">
        <f t="shared" si="84"/>
        <v>1</v>
      </c>
      <c r="AL203" s="12">
        <f t="shared" si="85"/>
        <v>1</v>
      </c>
      <c r="AM203" s="12">
        <f t="shared" si="86"/>
        <v>1</v>
      </c>
    </row>
    <row r="204" spans="1:39" ht="12" customHeight="1" x14ac:dyDescent="0.15">
      <c r="A204" s="5">
        <f t="shared" si="68"/>
        <v>0</v>
      </c>
      <c r="B204" s="5">
        <f t="shared" si="69"/>
        <v>0</v>
      </c>
      <c r="C204" s="14">
        <f t="shared" si="81"/>
        <v>-61</v>
      </c>
      <c r="H204" s="4" t="str">
        <f>IF(G204="I",$K204,IF(G204="II",$K204-SUM(H$8:H203),IF(G204="III",$K204-SUM(H$8:H203),IF(G204="IV",$K204-SUM(H$8:H203),IF(G204="V",1-SUM(H$8:H203)," ")))))</f>
        <v xml:space="preserve"> </v>
      </c>
      <c r="I204" s="68" t="str">
        <f t="shared" si="70"/>
        <v/>
      </c>
      <c r="J204" s="43" t="str">
        <f>IF(I204="A",$K204,IF(I204="B",$K204-SUM(J$8:J203),IF(I204="C",$K204-SUM(J$8:J203),IF(I204="D",$K204-SUM(J$8:J203),IF(I204="E",1-SUM(J$8:J203)," ")))))</f>
        <v xml:space="preserve"> </v>
      </c>
      <c r="K204" s="1">
        <f>IF(C$4=0,0,(SUM(D$8:D204)/C$4))</f>
        <v>0</v>
      </c>
      <c r="L204" s="9" t="str">
        <f t="shared" si="71"/>
        <v xml:space="preserve"> </v>
      </c>
      <c r="M204" s="2" t="str">
        <f>IF(U204=2,K204,IF(W204=2,K204-SUM(M$8:M203),IF(X204=2,K204-SUM(M$8:M203),IF(X203=2,1-SUM(M$8:M203)," "))))</f>
        <v xml:space="preserve"> </v>
      </c>
      <c r="N204" s="1" t="str">
        <f t="shared" si="72"/>
        <v xml:space="preserve"> </v>
      </c>
      <c r="P204" s="3" t="str">
        <f>IF(O204="Plus",$K204,IF(O204="Basis",$K204-SUM(P$8:P203),IF(O204="Breedte",$K204-SUM(P$8:P203),IF(O203="Breedte",1-SUM(P$8:P203)," "))))</f>
        <v xml:space="preserve"> </v>
      </c>
      <c r="Q204" s="57" t="str">
        <f t="shared" si="73"/>
        <v/>
      </c>
      <c r="R204" s="57"/>
      <c r="S204" s="12">
        <f t="shared" si="82"/>
        <v>-61</v>
      </c>
      <c r="T204" s="18">
        <f t="shared" si="74"/>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5"/>
        <v>1</v>
      </c>
      <c r="Z204" s="12">
        <f t="shared" si="76"/>
        <v>1</v>
      </c>
      <c r="AA204" s="12">
        <f t="shared" si="77"/>
        <v>1</v>
      </c>
      <c r="AB204" s="12">
        <f t="shared" si="78"/>
        <v>1</v>
      </c>
      <c r="AD204" s="12">
        <f t="shared" si="83"/>
        <v>-61</v>
      </c>
      <c r="AE204" s="18">
        <f t="shared" si="79"/>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0"/>
        <v>1</v>
      </c>
      <c r="AK204" s="12">
        <f t="shared" si="84"/>
        <v>1</v>
      </c>
      <c r="AL204" s="12">
        <f t="shared" si="85"/>
        <v>1</v>
      </c>
      <c r="AM204" s="12">
        <f t="shared" si="86"/>
        <v>1</v>
      </c>
    </row>
    <row r="205" spans="1:39" ht="12" customHeight="1" x14ac:dyDescent="0.15">
      <c r="A205" s="5">
        <f t="shared" si="68"/>
        <v>0</v>
      </c>
      <c r="B205" s="5">
        <f t="shared" si="69"/>
        <v>0</v>
      </c>
      <c r="C205" s="14">
        <f t="shared" si="81"/>
        <v>-62</v>
      </c>
      <c r="H205" s="4" t="str">
        <f>IF(G205="I",$K205,IF(G205="II",$K205-SUM(H$8:H204),IF(G205="III",$K205-SUM(H$8:H204),IF(G205="IV",$K205-SUM(H$8:H204),IF(G205="V",1-SUM(H$8:H204)," ")))))</f>
        <v xml:space="preserve"> </v>
      </c>
      <c r="I205" s="68" t="str">
        <f t="shared" si="70"/>
        <v/>
      </c>
      <c r="J205" s="43" t="str">
        <f>IF(I205="A",$K205,IF(I205="B",$K205-SUM(J$8:J204),IF(I205="C",$K205-SUM(J$8:J204),IF(I205="D",$K205-SUM(J$8:J204),IF(I205="E",1-SUM(J$8:J204)," ")))))</f>
        <v xml:space="preserve"> </v>
      </c>
      <c r="K205" s="1">
        <f>IF(C$4=0,0,(SUM(D$8:D205)/C$4))</f>
        <v>0</v>
      </c>
      <c r="L205" s="9" t="str">
        <f t="shared" si="71"/>
        <v xml:space="preserve"> </v>
      </c>
      <c r="M205" s="2" t="str">
        <f>IF(U205=2,K205,IF(W205=2,K205-SUM(M$8:M204),IF(X205=2,K205-SUM(M$8:M204),IF(X204=2,1-SUM(M$8:M204)," "))))</f>
        <v xml:space="preserve"> </v>
      </c>
      <c r="N205" s="1" t="str">
        <f t="shared" si="72"/>
        <v xml:space="preserve"> </v>
      </c>
      <c r="P205" s="3" t="str">
        <f>IF(O205="Plus",$K205,IF(O205="Basis",$K205-SUM(P$8:P204),IF(O205="Breedte",$K205-SUM(P$8:P204),IF(O204="Breedte",1-SUM(P$8:P204)," "))))</f>
        <v xml:space="preserve"> </v>
      </c>
      <c r="Q205" s="57" t="str">
        <f t="shared" si="73"/>
        <v/>
      </c>
      <c r="R205" s="57"/>
      <c r="S205" s="12">
        <f t="shared" si="82"/>
        <v>-62</v>
      </c>
      <c r="T205" s="18">
        <f t="shared" si="74"/>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5"/>
        <v>1</v>
      </c>
      <c r="Z205" s="12">
        <f t="shared" si="76"/>
        <v>1</v>
      </c>
      <c r="AA205" s="12">
        <f t="shared" si="77"/>
        <v>1</v>
      </c>
      <c r="AB205" s="12">
        <f t="shared" si="78"/>
        <v>1</v>
      </c>
      <c r="AD205" s="12">
        <f t="shared" si="83"/>
        <v>-62</v>
      </c>
      <c r="AE205" s="18">
        <f t="shared" si="79"/>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0"/>
        <v>1</v>
      </c>
      <c r="AK205" s="12">
        <f t="shared" si="84"/>
        <v>1</v>
      </c>
      <c r="AL205" s="12">
        <f t="shared" si="85"/>
        <v>1</v>
      </c>
      <c r="AM205" s="12">
        <f t="shared" si="86"/>
        <v>1</v>
      </c>
    </row>
    <row r="206" spans="1:39" ht="12" customHeight="1" x14ac:dyDescent="0.15">
      <c r="A206" s="5">
        <f t="shared" si="68"/>
        <v>0</v>
      </c>
      <c r="B206" s="5">
        <f t="shared" si="69"/>
        <v>0</v>
      </c>
      <c r="C206" s="14">
        <f t="shared" si="81"/>
        <v>-63</v>
      </c>
      <c r="H206" s="4" t="str">
        <f>IF(G206="I",$K206,IF(G206="II",$K206-SUM(H$8:H205),IF(G206="III",$K206-SUM(H$8:H205),IF(G206="IV",$K206-SUM(H$8:H205),IF(G206="V",1-SUM(H$8:H205)," ")))))</f>
        <v xml:space="preserve"> </v>
      </c>
      <c r="I206" s="68" t="str">
        <f t="shared" si="70"/>
        <v/>
      </c>
      <c r="J206" s="43" t="str">
        <f>IF(I206="A",$K206,IF(I206="B",$K206-SUM(J$8:J205),IF(I206="C",$K206-SUM(J$8:J205),IF(I206="D",$K206-SUM(J$8:J205),IF(I206="E",1-SUM(J$8:J205)," ")))))</f>
        <v xml:space="preserve"> </v>
      </c>
      <c r="K206" s="1">
        <f>IF(C$4=0,0,(SUM(D$8:D206)/C$4))</f>
        <v>0</v>
      </c>
      <c r="L206" s="9" t="str">
        <f t="shared" si="71"/>
        <v xml:space="preserve"> </v>
      </c>
      <c r="M206" s="2" t="str">
        <f>IF(U206=2,K206,IF(W206=2,K206-SUM(M$8:M205),IF(X206=2,K206-SUM(M$8:M205),IF(X205=2,1-SUM(M$8:M205)," "))))</f>
        <v xml:space="preserve"> </v>
      </c>
      <c r="N206" s="1" t="str">
        <f t="shared" si="72"/>
        <v xml:space="preserve"> </v>
      </c>
      <c r="P206" s="3" t="str">
        <f>IF(O206="Plus",$K206,IF(O206="Basis",$K206-SUM(P$8:P205),IF(O206="Breedte",$K206-SUM(P$8:P205),IF(O205="Breedte",1-SUM(P$8:P205)," "))))</f>
        <v xml:space="preserve"> </v>
      </c>
      <c r="Q206" s="57" t="str">
        <f t="shared" si="73"/>
        <v/>
      </c>
      <c r="R206" s="57"/>
      <c r="S206" s="12">
        <f t="shared" si="82"/>
        <v>-63</v>
      </c>
      <c r="T206" s="18">
        <f t="shared" si="74"/>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5"/>
        <v>1</v>
      </c>
      <c r="Z206" s="12">
        <f t="shared" si="76"/>
        <v>1</v>
      </c>
      <c r="AA206" s="12">
        <f t="shared" si="77"/>
        <v>1</v>
      </c>
      <c r="AB206" s="12">
        <f t="shared" si="78"/>
        <v>1</v>
      </c>
      <c r="AD206" s="12">
        <f t="shared" si="83"/>
        <v>-63</v>
      </c>
      <c r="AE206" s="18">
        <f t="shared" si="79"/>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0"/>
        <v>1</v>
      </c>
      <c r="AK206" s="12">
        <f t="shared" si="84"/>
        <v>1</v>
      </c>
      <c r="AL206" s="12">
        <f t="shared" si="85"/>
        <v>1</v>
      </c>
      <c r="AM206" s="12">
        <f t="shared" si="86"/>
        <v>1</v>
      </c>
    </row>
    <row r="207" spans="1:39" ht="12" customHeight="1" x14ac:dyDescent="0.15">
      <c r="A207" s="5">
        <f t="shared" si="68"/>
        <v>0</v>
      </c>
      <c r="B207" s="5">
        <f t="shared" si="69"/>
        <v>0</v>
      </c>
      <c r="C207" s="14">
        <f t="shared" si="81"/>
        <v>-64</v>
      </c>
      <c r="H207" s="4" t="str">
        <f>IF(G207="I",$K207,IF(G207="II",$K207-SUM(H$8:H206),IF(G207="III",$K207-SUM(H$8:H206),IF(G207="IV",$K207-SUM(H$8:H206),IF(G207="V",1-SUM(H$8:H206)," ")))))</f>
        <v xml:space="preserve"> </v>
      </c>
      <c r="I207" s="68" t="str">
        <f t="shared" si="70"/>
        <v/>
      </c>
      <c r="J207" s="43" t="str">
        <f>IF(I207="A",$K207,IF(I207="B",$K207-SUM(J$8:J206),IF(I207="C",$K207-SUM(J$8:J206),IF(I207="D",$K207-SUM(J$8:J206),IF(I207="E",1-SUM(J$8:J206)," ")))))</f>
        <v xml:space="preserve"> </v>
      </c>
      <c r="K207" s="1">
        <f>IF(C$4=0,0,(SUM(D$8:D207)/C$4))</f>
        <v>0</v>
      </c>
      <c r="L207" s="9" t="str">
        <f t="shared" si="71"/>
        <v xml:space="preserve"> </v>
      </c>
      <c r="M207" s="2" t="str">
        <f>IF(U207=2,K207,IF(W207=2,K207-SUM(M$8:M206),IF(X207=2,K207-SUM(M$8:M206),IF(X206=2,1-SUM(M$8:M206)," "))))</f>
        <v xml:space="preserve"> </v>
      </c>
      <c r="N207" s="1" t="str">
        <f t="shared" si="72"/>
        <v xml:space="preserve"> </v>
      </c>
      <c r="P207" s="3" t="str">
        <f>IF(O207="Plus",$K207,IF(O207="Basis",$K207-SUM(P$8:P206),IF(O207="Breedte",$K207-SUM(P$8:P206),IF(O206="Breedte",1-SUM(P$8:P206)," "))))</f>
        <v xml:space="preserve"> </v>
      </c>
      <c r="Q207" s="57" t="str">
        <f t="shared" si="73"/>
        <v/>
      </c>
      <c r="R207" s="57"/>
      <c r="S207" s="12">
        <f t="shared" si="82"/>
        <v>-64</v>
      </c>
      <c r="T207" s="18">
        <f t="shared" si="74"/>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5"/>
        <v>1</v>
      </c>
      <c r="Z207" s="12">
        <f t="shared" si="76"/>
        <v>1</v>
      </c>
      <c r="AA207" s="12">
        <f t="shared" si="77"/>
        <v>1</v>
      </c>
      <c r="AB207" s="12">
        <f t="shared" si="78"/>
        <v>1</v>
      </c>
      <c r="AD207" s="12">
        <f t="shared" si="83"/>
        <v>-64</v>
      </c>
      <c r="AE207" s="18">
        <f t="shared" si="79"/>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0"/>
        <v>1</v>
      </c>
      <c r="AK207" s="12">
        <f t="shared" si="84"/>
        <v>1</v>
      </c>
      <c r="AL207" s="12">
        <f t="shared" si="85"/>
        <v>1</v>
      </c>
      <c r="AM207" s="12">
        <f t="shared" si="86"/>
        <v>1</v>
      </c>
    </row>
    <row r="208" spans="1:39" ht="12" customHeight="1" x14ac:dyDescent="0.15">
      <c r="A208" s="5">
        <f t="shared" si="68"/>
        <v>0</v>
      </c>
      <c r="B208" s="5">
        <f t="shared" si="69"/>
        <v>0</v>
      </c>
      <c r="C208" s="14">
        <f t="shared" si="81"/>
        <v>-65</v>
      </c>
      <c r="H208" s="4" t="str">
        <f>IF(G208="I",$K208,IF(G208="II",$K208-SUM(H$8:H207),IF(G208="III",$K208-SUM(H$8:H207),IF(G208="IV",$K208-SUM(H$8:H207),IF(G208="V",1-SUM(H$8:H207)," ")))))</f>
        <v xml:space="preserve"> </v>
      </c>
      <c r="I208" s="68" t="str">
        <f t="shared" si="70"/>
        <v/>
      </c>
      <c r="J208" s="43" t="str">
        <f>IF(I208="A",$K208,IF(I208="B",$K208-SUM(J$8:J207),IF(I208="C",$K208-SUM(J$8:J207),IF(I208="D",$K208-SUM(J$8:J207),IF(I208="E",1-SUM(J$8:J207)," ")))))</f>
        <v xml:space="preserve"> </v>
      </c>
      <c r="K208" s="1">
        <f>IF(C$4=0,0,(SUM(D$8:D208)/C$4))</f>
        <v>0</v>
      </c>
      <c r="L208" s="9" t="str">
        <f t="shared" si="71"/>
        <v xml:space="preserve"> </v>
      </c>
      <c r="M208" s="2" t="str">
        <f>IF(U208=2,K208,IF(W208=2,K208-SUM(M$8:M207),IF(X208=2,K208-SUM(M$8:M207),IF(X207=2,1-SUM(M$8:M207)," "))))</f>
        <v xml:space="preserve"> </v>
      </c>
      <c r="N208" s="1" t="str">
        <f t="shared" si="72"/>
        <v xml:space="preserve"> </v>
      </c>
      <c r="P208" s="3" t="str">
        <f>IF(O208="Plus",$K208,IF(O208="Basis",$K208-SUM(P$8:P207),IF(O208="Breedte",$K208-SUM(P$8:P207),IF(O207="Breedte",1-SUM(P$8:P207)," "))))</f>
        <v xml:space="preserve"> </v>
      </c>
      <c r="Q208" s="57" t="str">
        <f t="shared" si="73"/>
        <v/>
      </c>
      <c r="R208" s="57"/>
      <c r="S208" s="12">
        <f t="shared" si="82"/>
        <v>-65</v>
      </c>
      <c r="T208" s="18">
        <f t="shared" si="74"/>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5"/>
        <v>1</v>
      </c>
      <c r="Z208" s="12">
        <f t="shared" si="76"/>
        <v>1</v>
      </c>
      <c r="AA208" s="12">
        <f t="shared" si="77"/>
        <v>1</v>
      </c>
      <c r="AB208" s="12">
        <f t="shared" si="78"/>
        <v>1</v>
      </c>
      <c r="AD208" s="12">
        <f t="shared" si="83"/>
        <v>-65</v>
      </c>
      <c r="AE208" s="18">
        <f t="shared" si="79"/>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0"/>
        <v>1</v>
      </c>
      <c r="AK208" s="12">
        <f t="shared" si="84"/>
        <v>1</v>
      </c>
      <c r="AL208" s="12">
        <f t="shared" si="85"/>
        <v>1</v>
      </c>
      <c r="AM208" s="12">
        <f t="shared" si="86"/>
        <v>1</v>
      </c>
    </row>
    <row r="209" spans="1:36" ht="12" customHeight="1" x14ac:dyDescent="0.15">
      <c r="A209" s="5">
        <f t="shared" si="68"/>
        <v>0</v>
      </c>
      <c r="B209" s="5">
        <f t="shared" si="69"/>
        <v>0</v>
      </c>
      <c r="C209" s="14">
        <f t="shared" si="81"/>
        <v>-66</v>
      </c>
      <c r="H209" s="4" t="str">
        <f>IF(G209="I",$K209,IF(G209="II",$K209-SUM(H$8:H208),IF(G209="III",$K209-SUM(H$8:H208),IF(G209="IV",$K209-SUM(H$8:H208),IF(G209="V",1-SUM(H$8:H208)," ")))))</f>
        <v xml:space="preserve"> </v>
      </c>
      <c r="I209" s="68" t="str">
        <f t="shared" si="70"/>
        <v/>
      </c>
      <c r="J209" s="43" t="str">
        <f>IF(I209="A",$K209,IF(I209="B",$K209-SUM(J$8:J208),IF(I209="C",$K209-SUM(J$8:J208),IF(I209="D",$K209-SUM(J$8:J208),IF(I209="E",1-SUM(J$8:J208)," ")))))</f>
        <v xml:space="preserve"> </v>
      </c>
      <c r="L209" s="9" t="str">
        <f t="shared" si="71"/>
        <v xml:space="preserve"> </v>
      </c>
      <c r="P209" s="3" t="str">
        <f>IF(O209="Plus",$K209,IF(O209="Basis",$K209-SUM(P$8:P208),IF(O209="Breedte",$K209-SUM(P$8:P208),IF(O208="Breedte",1-SUM(P$8:P208)," "))))</f>
        <v xml:space="preserve"> </v>
      </c>
      <c r="Q209" s="57" t="str">
        <f t="shared" si="73"/>
        <v/>
      </c>
      <c r="R209" s="57"/>
      <c r="AE209" s="18">
        <f t="shared" si="79"/>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0"/>
        <v>1</v>
      </c>
    </row>
    <row r="210" spans="1:36" ht="12" customHeight="1" x14ac:dyDescent="0.15">
      <c r="A210" s="5">
        <f t="shared" si="68"/>
        <v>0</v>
      </c>
      <c r="B210" s="5">
        <f t="shared" si="69"/>
        <v>0</v>
      </c>
      <c r="C210" s="14">
        <f t="shared" si="81"/>
        <v>-67</v>
      </c>
      <c r="H210" s="4" t="str">
        <f>IF(G210="I",$K210,IF(G210="II",$K210-SUM(H$8:H209),IF(G210="III",$K210-SUM(H$8:H209),IF(G210="IV",$K210-SUM(H$8:H209),IF(G210="V",1-SUM(H$8:H209)," ")))))</f>
        <v xml:space="preserve"> </v>
      </c>
      <c r="I210" s="68" t="str">
        <f t="shared" si="70"/>
        <v/>
      </c>
      <c r="J210" s="43" t="str">
        <f>IF(I210="A",$K210,IF(I210="B",$K210-SUM(J$8:J209),IF(I210="C",$K210-SUM(J$8:J209),IF(I210="D",$K210-SUM(J$8:J209),IF(I210="E",1-SUM(J$8:J209)," ")))))</f>
        <v xml:space="preserve"> </v>
      </c>
      <c r="L210" s="9" t="str">
        <f t="shared" si="71"/>
        <v xml:space="preserve"> </v>
      </c>
      <c r="P210" s="3" t="str">
        <f>IF(O210="Plus",$K210,IF(O210="Basis",$K210-SUM(P$8:P209),IF(O210="Breedte",$K210-SUM(P$8:P209),IF(O209="Breedte",1-SUM(P$8:P209)," "))))</f>
        <v xml:space="preserve"> </v>
      </c>
      <c r="Q210" s="57" t="str">
        <f t="shared" si="73"/>
        <v/>
      </c>
      <c r="R210" s="57"/>
      <c r="AE210" s="18">
        <f t="shared" si="79"/>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0"/>
        <v>1</v>
      </c>
    </row>
    <row r="211" spans="1:36" ht="12" customHeight="1" x14ac:dyDescent="0.15">
      <c r="A211" s="5">
        <f t="shared" si="68"/>
        <v>0</v>
      </c>
      <c r="B211" s="5">
        <f t="shared" si="69"/>
        <v>0</v>
      </c>
      <c r="C211" s="14">
        <f t="shared" si="81"/>
        <v>-68</v>
      </c>
      <c r="H211" s="4" t="str">
        <f>IF(G211="I",$K211,IF(G211="II",$K211-SUM(H$8:H210),IF(G211="III",$K211-SUM(H$8:H210),IF(G211="IV",$K211-SUM(H$8:H210),IF(G211="V",1-SUM(H$8:H210)," ")))))</f>
        <v xml:space="preserve"> </v>
      </c>
      <c r="I211" s="68" t="str">
        <f t="shared" si="70"/>
        <v/>
      </c>
      <c r="J211" s="43" t="str">
        <f>IF(I211="A",$K211,IF(I211="B",$K211-SUM(J$8:J210),IF(I211="C",$K211-SUM(J$8:J210),IF(I211="D",$K211-SUM(J$8:J210),IF(I211="E",1-SUM(J$8:J210)," ")))))</f>
        <v xml:space="preserve"> </v>
      </c>
      <c r="L211" s="9" t="str">
        <f t="shared" si="71"/>
        <v xml:space="preserve"> </v>
      </c>
      <c r="P211" s="3" t="str">
        <f>IF(O211="Plus",$K211,IF(O211="Basis",$K211-SUM(P$8:P210),IF(O211="Breedte",$K211-SUM(P$8:P210),IF(O210="Breedte",1-SUM(P$8:P210)," "))))</f>
        <v xml:space="preserve"> </v>
      </c>
      <c r="Q211" s="57" t="str">
        <f t="shared" si="73"/>
        <v/>
      </c>
      <c r="R211" s="57"/>
      <c r="AE211" s="18">
        <f t="shared" si="79"/>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0"/>
        <v>1</v>
      </c>
    </row>
    <row r="212" spans="1:36" ht="12" customHeight="1" x14ac:dyDescent="0.15">
      <c r="A212" s="5">
        <f t="shared" si="68"/>
        <v>0</v>
      </c>
      <c r="B212" s="5">
        <f t="shared" si="69"/>
        <v>0</v>
      </c>
      <c r="C212" s="14">
        <f t="shared" si="81"/>
        <v>-69</v>
      </c>
      <c r="H212" s="4" t="str">
        <f>IF(G212="I",$K212,IF(G212="II",$K212-SUM(H$8:H211),IF(G212="III",$K212-SUM(H$8:H211),IF(G212="IV",$K212-SUM(H$8:H211),IF(G212="V",1-SUM(H$8:H211)," ")))))</f>
        <v xml:space="preserve"> </v>
      </c>
      <c r="I212" s="68" t="str">
        <f t="shared" si="70"/>
        <v/>
      </c>
      <c r="J212" s="43" t="str">
        <f>IF(I212="A",$K212,IF(I212="B",$K212-SUM(J$8:J211),IF(I212="C",$K212-SUM(J$8:J211),IF(I212="D",$K212-SUM(J$8:J211),IF(I212="E",1-SUM(J$8:J211)," ")))))</f>
        <v xml:space="preserve"> </v>
      </c>
      <c r="L212" s="9" t="str">
        <f t="shared" si="71"/>
        <v xml:space="preserve"> </v>
      </c>
      <c r="P212" s="3" t="str">
        <f>IF(O212="Plus",$K212,IF(O212="Basis",$K212-SUM(P$8:P211),IF(O212="Breedte",$K212-SUM(P$8:P211),IF(O211="Breedte",1-SUM(P$8:P211)," "))))</f>
        <v xml:space="preserve"> </v>
      </c>
      <c r="Q212" s="57" t="str">
        <f t="shared" si="73"/>
        <v/>
      </c>
      <c r="R212" s="57"/>
      <c r="AE212" s="18">
        <f t="shared" si="79"/>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0"/>
        <v>1</v>
      </c>
    </row>
    <row r="213" spans="1:36" ht="12" customHeight="1" x14ac:dyDescent="0.15">
      <c r="A213" s="5">
        <f t="shared" si="68"/>
        <v>0</v>
      </c>
      <c r="B213" s="5">
        <f t="shared" si="69"/>
        <v>0</v>
      </c>
      <c r="C213" s="14">
        <f t="shared" si="81"/>
        <v>-70</v>
      </c>
      <c r="H213" s="4" t="str">
        <f>IF(G213="I",$K213,IF(G213="II",$K213-SUM(H$8:H212),IF(G213="III",$K213-SUM(H$8:H212),IF(G213="IV",$K213-SUM(H$8:H212),IF(G213="V",1-SUM(H$8:H212)," ")))))</f>
        <v xml:space="preserve"> </v>
      </c>
      <c r="I213" s="68" t="str">
        <f t="shared" si="70"/>
        <v/>
      </c>
      <c r="J213" s="43" t="str">
        <f>IF(I213="A",$K213,IF(I213="B",$K213-SUM(J$8:J212),IF(I213="C",$K213-SUM(J$8:J212),IF(I213="D",$K213-SUM(J$8:J212),IF(I213="E",1-SUM(J$8:J212)," ")))))</f>
        <v xml:space="preserve"> </v>
      </c>
      <c r="L213" s="9" t="str">
        <f t="shared" si="71"/>
        <v xml:space="preserve"> </v>
      </c>
      <c r="P213" s="3" t="str">
        <f>IF(O213="Plus",$K213,IF(O213="Basis",$K213-SUM(P$8:P212),IF(O213="Breedte",$K213-SUM(P$8:P212),IF(O212="Breedte",1-SUM(P$8:P212)," "))))</f>
        <v xml:space="preserve"> </v>
      </c>
      <c r="Q213" s="57" t="str">
        <f t="shared" si="73"/>
        <v/>
      </c>
      <c r="R213" s="57"/>
      <c r="AE213" s="18">
        <f t="shared" si="79"/>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0"/>
        <v>1</v>
      </c>
    </row>
    <row r="214" spans="1:36" ht="12" customHeight="1" x14ac:dyDescent="0.15">
      <c r="A214" s="5">
        <f t="shared" si="68"/>
        <v>0</v>
      </c>
      <c r="B214" s="5">
        <f t="shared" si="69"/>
        <v>0</v>
      </c>
      <c r="C214" s="14">
        <f t="shared" si="81"/>
        <v>-71</v>
      </c>
      <c r="H214" s="4" t="str">
        <f>IF(G214="I",$K214,IF(G214="II",$K214-SUM(H$8:H213),IF(G214="III",$K214-SUM(H$8:H213),IF(G214="IV",$K214-SUM(H$8:H213),IF(G214="V",1-SUM(H$8:H213)," ")))))</f>
        <v xml:space="preserve"> </v>
      </c>
      <c r="I214" s="68" t="str">
        <f t="shared" si="70"/>
        <v/>
      </c>
      <c r="J214" s="43" t="str">
        <f>IF(I214="A",$K214,IF(I214="B",$K214-SUM(J$8:J213),IF(I214="C",$K214-SUM(J$8:J213),IF(I214="D",$K214-SUM(J$8:J213),IF(I214="E",1-SUM(J$8:J213)," ")))))</f>
        <v xml:space="preserve"> </v>
      </c>
      <c r="L214" s="9" t="str">
        <f t="shared" si="71"/>
        <v xml:space="preserve"> </v>
      </c>
      <c r="P214" s="3" t="str">
        <f>IF(O214="Plus",$K214,IF(O214="Basis",$K214-SUM(P$8:P213),IF(O214="Breedte",$K214-SUM(P$8:P213),IF(O213="Breedte",1-SUM(P$8:P213)," "))))</f>
        <v xml:space="preserve"> </v>
      </c>
      <c r="Q214" s="57" t="str">
        <f t="shared" si="73"/>
        <v/>
      </c>
      <c r="R214" s="57"/>
      <c r="AE214" s="18">
        <f t="shared" si="79"/>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0"/>
        <v>1</v>
      </c>
    </row>
    <row r="215" spans="1:36" ht="12" customHeight="1" x14ac:dyDescent="0.15">
      <c r="A215" s="5">
        <f t="shared" si="68"/>
        <v>0</v>
      </c>
      <c r="B215" s="5">
        <f t="shared" si="69"/>
        <v>0</v>
      </c>
      <c r="C215" s="14">
        <f t="shared" si="81"/>
        <v>-72</v>
      </c>
      <c r="H215" s="4" t="str">
        <f>IF(G215="I",$K215,IF(G215="II",$K215-SUM(H$8:H214),IF(G215="III",$K215-SUM(H$8:H214),IF(G215="IV",$K215-SUM(H$8:H214),IF(G215="V",1-SUM(H$8:H214)," ")))))</f>
        <v xml:space="preserve"> </v>
      </c>
      <c r="I215" s="68" t="str">
        <f t="shared" si="70"/>
        <v/>
      </c>
      <c r="J215" s="43" t="str">
        <f>IF(I215="A",$K215,IF(I215="B",$K215-SUM(J$8:J214),IF(I215="C",$K215-SUM(J$8:J214),IF(I215="D",$K215-SUM(J$8:J214),IF(I215="E",1-SUM(J$8:J214)," ")))))</f>
        <v xml:space="preserve"> </v>
      </c>
      <c r="L215" s="9" t="str">
        <f t="shared" si="71"/>
        <v xml:space="preserve"> </v>
      </c>
      <c r="P215" s="3" t="str">
        <f>IF(O215="Plus",$K215,IF(O215="Basis",$K215-SUM(P$8:P214),IF(O215="Breedte",$K215-SUM(P$8:P214),IF(O214="Breedte",1-SUM(P$8:P214)," "))))</f>
        <v xml:space="preserve"> </v>
      </c>
      <c r="Q215" s="57" t="str">
        <f t="shared" si="73"/>
        <v/>
      </c>
      <c r="R215" s="57"/>
      <c r="AE215" s="18">
        <f t="shared" si="79"/>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0"/>
        <v>1</v>
      </c>
    </row>
    <row r="216" spans="1:36" ht="12" customHeight="1" x14ac:dyDescent="0.15">
      <c r="A216" s="5">
        <f t="shared" si="68"/>
        <v>0</v>
      </c>
      <c r="B216" s="5">
        <f t="shared" si="69"/>
        <v>0</v>
      </c>
      <c r="C216" s="14">
        <f t="shared" si="81"/>
        <v>-73</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L216" s="9" t="str">
        <f t="shared" si="71"/>
        <v xml:space="preserve"> </v>
      </c>
      <c r="P216" s="3" t="str">
        <f>IF(O216="Plus",$K216,IF(O216="Basis",$K216-SUM(P$8:P215),IF(O216="Breedte",$K216-SUM(P$8:P215),IF(O215="Breedte",1-SUM(P$8:P215)," "))))</f>
        <v xml:space="preserve"> </v>
      </c>
      <c r="Q216" s="57" t="str">
        <f t="shared" si="73"/>
        <v/>
      </c>
      <c r="R216" s="57"/>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0"/>
        <v>1</v>
      </c>
    </row>
    <row r="217" spans="1:36" ht="12" customHeight="1" x14ac:dyDescent="0.15">
      <c r="A217" s="5">
        <f t="shared" si="68"/>
        <v>0</v>
      </c>
      <c r="B217" s="5">
        <f t="shared" si="69"/>
        <v>0</v>
      </c>
      <c r="C217" s="14">
        <f t="shared" si="81"/>
        <v>-74</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71"/>
        <v xml:space="preserve"> </v>
      </c>
      <c r="P217" s="3" t="str">
        <f>IF(O217="Plus",$K217,IF(O217="Basis",$K217-SUM(P$8:P216),IF(O217="Breedte",$K217-SUM(P$8:P216),IF(O216="Breedte",1-SUM(P$8:P216)," "))))</f>
        <v xml:space="preserve"> </v>
      </c>
      <c r="Q217" s="57" t="str">
        <f t="shared" si="73"/>
        <v/>
      </c>
      <c r="R217" s="57"/>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0"/>
        <v>1</v>
      </c>
    </row>
    <row r="218" spans="1:36" ht="12" customHeight="1" x14ac:dyDescent="0.15">
      <c r="A218" s="5">
        <f t="shared" si="68"/>
        <v>0</v>
      </c>
      <c r="B218" s="5">
        <f t="shared" si="69"/>
        <v>0</v>
      </c>
      <c r="C218" s="14">
        <f t="shared" si="81"/>
        <v>-75</v>
      </c>
      <c r="H218" s="4" t="str">
        <f>IF(G218="I",$K218,IF(G218="II",$K218-SUM(H$8:H217),IF(G218="III",$K218-SUM(H$8:H217),IF(G218="IV",$K218-SUM(H$8:H217),IF(G218="V",1-SUM(H$8:H217)," ")))))</f>
        <v xml:space="preserve"> </v>
      </c>
      <c r="I218" s="54"/>
      <c r="L218" s="9" t="str">
        <f t="shared" si="71"/>
        <v xml:space="preserve"> </v>
      </c>
      <c r="P218" s="3" t="str">
        <f>IF(O218="Plus",$K218,IF(O218="Basis",$K218-SUM(P$8:P217),IF(O218="Breedte",$K218-SUM(P$8:P217),IF(O217="Breedte",1-SUM(P$8:P217)," "))))</f>
        <v xml:space="preserve"> </v>
      </c>
      <c r="Q218" s="57" t="str">
        <f t="shared" si="73"/>
        <v/>
      </c>
      <c r="R218" s="57"/>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0"/>
        <v>1</v>
      </c>
    </row>
    <row r="219" spans="1:36" ht="12" customHeight="1" x14ac:dyDescent="0.15">
      <c r="A219" s="5">
        <f t="shared" si="68"/>
        <v>0</v>
      </c>
      <c r="B219" s="5">
        <f t="shared" si="69"/>
        <v>0</v>
      </c>
      <c r="C219" s="14">
        <f t="shared" si="81"/>
        <v>-76</v>
      </c>
      <c r="H219" s="4" t="str">
        <f>IF(G219="I",$K219,IF(G219="II",$K219-SUM(H$8:H218),IF(G219="III",$K219-SUM(H$8:H218),IF(G219="IV",$K219-SUM(H$8:H218),IF(G219="V",1-SUM(H$8:H218)," ")))))</f>
        <v xml:space="preserve"> </v>
      </c>
      <c r="I219" s="54"/>
      <c r="L219" s="9" t="str">
        <f t="shared" si="71"/>
        <v xml:space="preserve"> </v>
      </c>
      <c r="P219" s="3" t="str">
        <f>IF(O219="Plus",$K219,IF(O219="Basis",$K219-SUM(P$8:P218),IF(O219="Breedte",$K219-SUM(P$8:P218),IF(O218="Breedte",1-SUM(P$8:P218)," "))))</f>
        <v xml:space="preserve"> </v>
      </c>
      <c r="Q219" s="57" t="str">
        <f t="shared" si="73"/>
        <v/>
      </c>
      <c r="R219" s="57"/>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0"/>
        <v>1</v>
      </c>
    </row>
    <row r="220" spans="1:36" ht="12" customHeight="1" x14ac:dyDescent="0.15">
      <c r="A220" s="5">
        <f t="shared" si="68"/>
        <v>0</v>
      </c>
      <c r="B220" s="5">
        <f t="shared" si="69"/>
        <v>0</v>
      </c>
      <c r="C220" s="14">
        <f t="shared" si="81"/>
        <v>-77</v>
      </c>
      <c r="H220" s="4" t="str">
        <f>IF(G220="I",$K220,IF(G220="II",$K220-SUM(H$8:H219),IF(G220="III",$K220-SUM(H$8:H219),IF(G220="IV",$K220-SUM(H$8:H219),IF(G220="V",1-SUM(H$8:H219)," ")))))</f>
        <v xml:space="preserve"> </v>
      </c>
      <c r="I220" s="54"/>
      <c r="L220" s="9" t="str">
        <f t="shared" si="71"/>
        <v xml:space="preserve"> </v>
      </c>
      <c r="P220" s="3" t="str">
        <f>IF(O220="Plus",$K220,IF(O220="Basis",$K220-SUM(P$8:P219),IF(O220="Breedte",$K220-SUM(P$8:P219),IF(O219="Breedte",1-SUM(P$8:P219)," "))))</f>
        <v xml:space="preserve"> </v>
      </c>
      <c r="Q220" s="57" t="str">
        <f t="shared" si="73"/>
        <v/>
      </c>
      <c r="R220" s="57"/>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0"/>
        <v>1</v>
      </c>
    </row>
    <row r="221" spans="1:36" ht="12" customHeight="1" x14ac:dyDescent="0.15">
      <c r="A221" s="5">
        <f t="shared" si="68"/>
        <v>0</v>
      </c>
      <c r="B221" s="5">
        <f t="shared" si="69"/>
        <v>0</v>
      </c>
      <c r="C221" s="14">
        <f t="shared" si="81"/>
        <v>-78</v>
      </c>
      <c r="H221" s="4" t="str">
        <f>IF(G221="I",$K221,IF(G221="II",$K221-SUM(H$8:H220),IF(G221="III",$K221-SUM(H$8:H220),IF(G221="IV",$K221-SUM(H$8:H220),IF(G221="V",1-SUM(H$8:H220)," ")))))</f>
        <v xml:space="preserve"> </v>
      </c>
      <c r="I221" s="54"/>
      <c r="L221" s="9" t="str">
        <f t="shared" si="71"/>
        <v xml:space="preserve"> </v>
      </c>
      <c r="P221" s="3" t="str">
        <f>IF(O221="Plus",$K221,IF(O221="Basis",$K221-SUM(P$8:P220),IF(O221="Breedte",$K221-SUM(P$8:P220),IF(O220="Breedte",1-SUM(P$8:P220)," "))))</f>
        <v xml:space="preserve"> </v>
      </c>
      <c r="Q221" s="57" t="str">
        <f t="shared" si="73"/>
        <v/>
      </c>
      <c r="R221" s="57"/>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0"/>
        <v>1</v>
      </c>
    </row>
    <row r="222" spans="1:36" ht="12" customHeight="1" x14ac:dyDescent="0.15">
      <c r="A222" s="5">
        <f t="shared" si="68"/>
        <v>0</v>
      </c>
      <c r="B222" s="5">
        <f t="shared" si="69"/>
        <v>0</v>
      </c>
      <c r="C222" s="14">
        <f t="shared" si="81"/>
        <v>-79</v>
      </c>
      <c r="H222" s="4" t="str">
        <f>IF(G222="I",$K222,IF(G222="II",$K222-SUM(H$8:H221),IF(G222="III",$K222-SUM(H$8:H221),IF(G222="IV",$K222-SUM(H$8:H221),IF(G222="V",1-SUM(H$8:H221)," ")))))</f>
        <v xml:space="preserve"> </v>
      </c>
      <c r="I222" s="54"/>
      <c r="L222" s="9" t="str">
        <f t="shared" si="71"/>
        <v xml:space="preserve"> </v>
      </c>
      <c r="P222" s="3" t="str">
        <f>IF(O222="Plus",$K222,IF(O222="Basis",$K222-SUM(P$8:P221),IF(O222="Breedte",$K222-SUM(P$8:P221),IF(O221="Breedte",1-SUM(P$8:P221)," "))))</f>
        <v xml:space="preserve"> </v>
      </c>
      <c r="Q222" s="57" t="str">
        <f t="shared" si="73"/>
        <v/>
      </c>
      <c r="R222" s="57"/>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0"/>
        <v>1</v>
      </c>
    </row>
    <row r="223" spans="1:36" ht="12" customHeight="1" x14ac:dyDescent="0.15">
      <c r="A223" s="5">
        <f t="shared" si="68"/>
        <v>0</v>
      </c>
      <c r="B223" s="5">
        <f t="shared" si="69"/>
        <v>0</v>
      </c>
      <c r="C223" s="14">
        <f t="shared" si="81"/>
        <v>-80</v>
      </c>
      <c r="H223" s="4" t="str">
        <f>IF(G223="I",$K223,IF(G223="II",$K223-SUM(H$8:H222),IF(G223="III",$K223-SUM(H$8:H222),IF(G223="IV",$K223-SUM(H$8:H222),IF(G223="V",1-SUM(H$8:H222)," ")))))</f>
        <v xml:space="preserve"> </v>
      </c>
      <c r="I223" s="54"/>
      <c r="L223" s="9" t="str">
        <f t="shared" si="71"/>
        <v xml:space="preserve"> </v>
      </c>
      <c r="P223" s="3" t="str">
        <f>IF(O223="Plus",$K223,IF(O223="Basis",$K223-SUM(P$8:P222),IF(O223="Breedte",$K223-SUM(P$8:P222),IF(O222="Breedte",1-SUM(P$8:P222)," "))))</f>
        <v xml:space="preserve"> </v>
      </c>
      <c r="Q223" s="57" t="str">
        <f t="shared" si="73"/>
        <v/>
      </c>
      <c r="R223" s="57"/>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0"/>
        <v>1</v>
      </c>
    </row>
    <row r="224" spans="1:36" ht="12" customHeight="1" x14ac:dyDescent="0.15">
      <c r="A224" s="5">
        <f t="shared" si="68"/>
        <v>0</v>
      </c>
      <c r="B224" s="5">
        <f t="shared" si="69"/>
        <v>0</v>
      </c>
      <c r="C224" s="14">
        <f t="shared" si="81"/>
        <v>-81</v>
      </c>
      <c r="H224" s="4" t="str">
        <f>IF(G224="I",$K224,IF(G224="II",$K224-SUM(H$8:H223),IF(G224="III",$K224-SUM(H$8:H223),IF(G224="IV",$K224-SUM(H$8:H223),IF(G224="V",1-SUM(H$8:H223)," ")))))</f>
        <v xml:space="preserve"> </v>
      </c>
      <c r="I224" s="54"/>
      <c r="L224" s="9" t="str">
        <f t="shared" si="71"/>
        <v xml:space="preserve"> </v>
      </c>
      <c r="P224" s="3" t="str">
        <f>IF(O224="Plus",$K224,IF(O224="Basis",$K224-SUM(P$8:P223),IF(O224="Breedte",$K224-SUM(P$8:P223),IF(O223="Breedte",1-SUM(P$8:P223)," "))))</f>
        <v xml:space="preserve"> </v>
      </c>
      <c r="Q224" s="57" t="str">
        <f t="shared" si="73"/>
        <v/>
      </c>
      <c r="R224" s="57"/>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0"/>
        <v>1</v>
      </c>
    </row>
    <row r="225" spans="1:36" ht="12" customHeight="1" x14ac:dyDescent="0.15">
      <c r="A225" s="5">
        <f t="shared" si="68"/>
        <v>0</v>
      </c>
      <c r="B225" s="5">
        <f t="shared" si="69"/>
        <v>0</v>
      </c>
      <c r="C225" s="14">
        <f t="shared" si="81"/>
        <v>-82</v>
      </c>
      <c r="H225" s="4" t="str">
        <f>IF(G225="I",$K225,IF(G225="II",$K225-SUM(H$8:H224),IF(G225="III",$K225-SUM(H$8:H224),IF(G225="IV",$K225-SUM(H$8:H224),IF(G225="V",1-SUM(H$8:H224)," ")))))</f>
        <v xml:space="preserve"> </v>
      </c>
      <c r="I225" s="54"/>
      <c r="L225" s="9" t="str">
        <f t="shared" si="71"/>
        <v xml:space="preserve"> </v>
      </c>
      <c r="P225" s="3" t="str">
        <f>IF(O225="Plus",$K225,IF(O225="Basis",$K225-SUM(P$8:P224),IF(O225="Breedte",$K225-SUM(P$8:P224),IF(O224="Breedte",1-SUM(P$8:P224)," "))))</f>
        <v xml:space="preserve"> </v>
      </c>
      <c r="Q225" s="57" t="str">
        <f t="shared" si="73"/>
        <v/>
      </c>
      <c r="R225" s="57"/>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0"/>
        <v>1</v>
      </c>
    </row>
    <row r="226" spans="1:36" ht="12" customHeight="1" x14ac:dyDescent="0.15">
      <c r="A226" s="5">
        <f t="shared" si="68"/>
        <v>0</v>
      </c>
      <c r="B226" s="5">
        <f t="shared" si="69"/>
        <v>0</v>
      </c>
      <c r="C226" s="14">
        <f t="shared" si="81"/>
        <v>-83</v>
      </c>
      <c r="H226" s="4" t="str">
        <f>IF(G226="I",$K226,IF(G226="II",$K226-SUM(H$8:H225),IF(G226="III",$K226-SUM(H$8:H225),IF(G226="IV",$K226-SUM(H$8:H225),IF(G226="V",1-SUM(H$8:H225)," ")))))</f>
        <v xml:space="preserve"> </v>
      </c>
      <c r="I226" s="54"/>
      <c r="L226" s="9" t="str">
        <f t="shared" si="71"/>
        <v xml:space="preserve"> </v>
      </c>
      <c r="P226" s="3" t="str">
        <f>IF(O226="Plus",$K226,IF(O226="Basis",$K226-SUM(P$8:P225),IF(O226="Breedte",$K226-SUM(P$8:P225),IF(O225="Breedte",1-SUM(P$8:P225)," "))))</f>
        <v xml:space="preserve"> </v>
      </c>
      <c r="Q226" s="57" t="str">
        <f t="shared" si="73"/>
        <v/>
      </c>
      <c r="R226" s="57"/>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0"/>
        <v>1</v>
      </c>
    </row>
    <row r="227" spans="1:36" ht="12" customHeight="1" x14ac:dyDescent="0.15">
      <c r="A227" s="5">
        <f t="shared" si="68"/>
        <v>0</v>
      </c>
      <c r="B227" s="5">
        <f t="shared" si="69"/>
        <v>0</v>
      </c>
      <c r="C227" s="14">
        <f t="shared" si="81"/>
        <v>-84</v>
      </c>
      <c r="H227" s="4" t="str">
        <f>IF(G227="I",$K227,IF(G227="II",$K227-SUM(H$8:H226),IF(G227="III",$K227-SUM(H$8:H226),IF(G227="IV",$K227-SUM(H$8:H226),IF(G227="V",1-SUM(H$8:H226)," ")))))</f>
        <v xml:space="preserve"> </v>
      </c>
      <c r="I227" s="54"/>
      <c r="L227" s="9" t="str">
        <f t="shared" si="71"/>
        <v xml:space="preserve"> </v>
      </c>
      <c r="P227" s="3" t="str">
        <f>IF(O227="Plus",$K227,IF(O227="Basis",$K227-SUM(P$8:P226),IF(O227="Breedte",$K227-SUM(P$8:P226),IF(O226="Breedte",1-SUM(P$8:P226)," "))))</f>
        <v xml:space="preserve"> </v>
      </c>
      <c r="Q227" s="57" t="str">
        <f t="shared" si="73"/>
        <v/>
      </c>
      <c r="R227" s="57"/>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0"/>
        <v>1</v>
      </c>
    </row>
    <row r="228" spans="1:36" ht="12" customHeight="1" x14ac:dyDescent="0.15">
      <c r="A228" s="5">
        <f t="shared" si="68"/>
        <v>0</v>
      </c>
      <c r="B228" s="5">
        <f t="shared" si="69"/>
        <v>0</v>
      </c>
      <c r="C228" s="14">
        <f t="shared" si="81"/>
        <v>-85</v>
      </c>
      <c r="H228" s="4" t="str">
        <f>IF(G228="I",$K228,IF(G228="II",$K228-SUM(H$8:H227),IF(G228="III",$K228-SUM(H$8:H227),IF(G228="IV",$K228-SUM(H$8:H227),IF(G228="V",1-SUM(H$8:H227)," ")))))</f>
        <v xml:space="preserve"> </v>
      </c>
      <c r="I228" s="54"/>
      <c r="L228" s="9" t="str">
        <f t="shared" si="71"/>
        <v xml:space="preserve"> </v>
      </c>
      <c r="P228" s="3" t="str">
        <f>IF(O228="Plus",$K228,IF(O228="Basis",$K228-SUM(P$8:P227),IF(O228="Breedte",$K228-SUM(P$8:P227),IF(O227="Breedte",1-SUM(P$8:P227)," "))))</f>
        <v xml:space="preserve"> </v>
      </c>
      <c r="Q228" s="57" t="str">
        <f t="shared" si="73"/>
        <v/>
      </c>
      <c r="R228" s="57"/>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0"/>
        <v>1</v>
      </c>
    </row>
    <row r="229" spans="1:36" ht="12" customHeight="1" x14ac:dyDescent="0.15">
      <c r="A229" s="5">
        <f t="shared" si="68"/>
        <v>0</v>
      </c>
      <c r="B229" s="5">
        <f t="shared" si="69"/>
        <v>0</v>
      </c>
      <c r="C229" s="14">
        <f t="shared" si="81"/>
        <v>-86</v>
      </c>
      <c r="H229" s="4" t="str">
        <f>IF(G229="I",$K229,IF(G229="II",$K229-SUM(H$8:H228),IF(G229="III",$K229-SUM(H$8:H228),IF(G229="IV",$K229-SUM(H$8:H228),IF(G229="V",1-SUM(H$8:H228)," ")))))</f>
        <v xml:space="preserve"> </v>
      </c>
      <c r="I229" s="54"/>
      <c r="L229" s="9" t="str">
        <f t="shared" si="71"/>
        <v xml:space="preserve"> </v>
      </c>
      <c r="P229" s="3" t="str">
        <f>IF(O229="Plus",$K229,IF(O229="Basis",$K229-SUM(P$8:P228),IF(O229="Breedte",$K229-SUM(P$8:P228),IF(O228="Breedte",1-SUM(P$8:P228)," "))))</f>
        <v xml:space="preserve"> </v>
      </c>
      <c r="Q229" s="57" t="str">
        <f t="shared" si="73"/>
        <v/>
      </c>
      <c r="R229" s="57"/>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0"/>
        <v>1</v>
      </c>
    </row>
    <row r="230" spans="1:36" ht="12" customHeight="1" x14ac:dyDescent="0.15">
      <c r="A230" s="5">
        <f t="shared" si="68"/>
        <v>0</v>
      </c>
      <c r="B230" s="5">
        <f t="shared" si="69"/>
        <v>0</v>
      </c>
      <c r="C230" s="14">
        <f t="shared" si="81"/>
        <v>-87</v>
      </c>
      <c r="H230" s="4" t="str">
        <f>IF(G230="I",$K230,IF(G230="II",$K230-SUM(H$8:H229),IF(G230="III",$K230-SUM(H$8:H229),IF(G230="IV",$K230-SUM(H$8:H229),IF(G230="V",1-SUM(H$8:H229)," ")))))</f>
        <v xml:space="preserve"> </v>
      </c>
      <c r="I230" s="54"/>
      <c r="L230" s="9" t="str">
        <f t="shared" si="71"/>
        <v xml:space="preserve"> </v>
      </c>
      <c r="P230" s="3" t="str">
        <f>IF(O230="Plus",$K230,IF(O230="Basis",$K230-SUM(P$8:P229),IF(O230="Breedte",$K230-SUM(P$8:P229),IF(O229="Breedte",1-SUM(P$8:P229)," "))))</f>
        <v xml:space="preserve"> </v>
      </c>
      <c r="Q230" s="57" t="str">
        <f t="shared" si="73"/>
        <v/>
      </c>
      <c r="R230" s="57"/>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0"/>
        <v>1</v>
      </c>
    </row>
    <row r="231" spans="1:36" ht="12" customHeight="1" x14ac:dyDescent="0.15">
      <c r="A231" s="5">
        <f t="shared" si="68"/>
        <v>0</v>
      </c>
      <c r="B231" s="5">
        <f t="shared" si="69"/>
        <v>0</v>
      </c>
      <c r="C231" s="14">
        <f t="shared" si="81"/>
        <v>-88</v>
      </c>
      <c r="H231" s="4" t="str">
        <f>IF(G231="I",$K231,IF(G231="II",$K231-SUM(H$8:H230),IF(G231="III",$K231-SUM(H$8:H230),IF(G231="IV",$K231-SUM(H$8:H230),IF(G231="V",1-SUM(H$8:H230)," ")))))</f>
        <v xml:space="preserve"> </v>
      </c>
      <c r="I231" s="54"/>
      <c r="L231" s="9" t="str">
        <f t="shared" si="71"/>
        <v xml:space="preserve"> </v>
      </c>
      <c r="P231" s="3" t="str">
        <f>IF(O231="Plus",$K231,IF(O231="Basis",$K231-SUM(P$8:P230),IF(O231="Breedte",$K231-SUM(P$8:P230),IF(O230="Breedte",1-SUM(P$8:P230)," "))))</f>
        <v xml:space="preserve"> </v>
      </c>
      <c r="Q231" s="57" t="str">
        <f t="shared" si="73"/>
        <v/>
      </c>
      <c r="R231" s="57"/>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0"/>
        <v>1</v>
      </c>
    </row>
    <row r="232" spans="1:36" ht="12" customHeight="1" x14ac:dyDescent="0.15">
      <c r="A232" s="5">
        <f t="shared" si="68"/>
        <v>0</v>
      </c>
      <c r="B232" s="5">
        <f t="shared" si="69"/>
        <v>0</v>
      </c>
      <c r="C232" s="14">
        <f t="shared" si="81"/>
        <v>-89</v>
      </c>
      <c r="H232" s="4" t="str">
        <f>IF(G232="I",$K232,IF(G232="II",$K232-SUM(H$8:H231),IF(G232="III",$K232-SUM(H$8:H231),IF(G232="IV",$K232-SUM(H$8:H231),IF(G232="V",1-SUM(H$8:H231)," ")))))</f>
        <v xml:space="preserve"> </v>
      </c>
      <c r="I232" s="54"/>
      <c r="L232" s="9" t="str">
        <f t="shared" si="71"/>
        <v xml:space="preserve"> </v>
      </c>
      <c r="P232" s="3" t="str">
        <f>IF(O232="Plus",$K232,IF(O232="Basis",$K232-SUM(P$8:P231),IF(O232="Breedte",$K232-SUM(P$8:P231),IF(O231="Breedte",1-SUM(P$8:P231)," "))))</f>
        <v xml:space="preserve"> </v>
      </c>
      <c r="Q232" s="57" t="str">
        <f t="shared" si="73"/>
        <v/>
      </c>
      <c r="R232" s="57"/>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0"/>
        <v>1</v>
      </c>
    </row>
    <row r="233" spans="1:36" ht="12" customHeight="1" x14ac:dyDescent="0.15">
      <c r="A233" s="5">
        <f t="shared" si="68"/>
        <v>0</v>
      </c>
      <c r="B233" s="5">
        <f t="shared" si="69"/>
        <v>0</v>
      </c>
      <c r="C233" s="14">
        <f t="shared" si="81"/>
        <v>-90</v>
      </c>
      <c r="H233" s="4" t="str">
        <f>IF(G233="I",$K233,IF(G233="II",$K233-SUM(H$8:H232),IF(G233="III",$K233-SUM(H$8:H232),IF(G233="IV",$K233-SUM(H$8:H232),IF(G233="V",1-SUM(H$8:H232)," ")))))</f>
        <v xml:space="preserve"> </v>
      </c>
      <c r="I233" s="54"/>
      <c r="L233" s="9" t="str">
        <f t="shared" si="71"/>
        <v xml:space="preserve"> </v>
      </c>
      <c r="P233" s="3" t="str">
        <f>IF(O233="Plus",$K233,IF(O233="Basis",$K233-SUM(P$8:P232),IF(O233="Breedte",$K233-SUM(P$8:P232),IF(O232="Breedte",1-SUM(P$8:P232)," "))))</f>
        <v xml:space="preserve"> </v>
      </c>
      <c r="Q233" s="57" t="str">
        <f t="shared" si="73"/>
        <v/>
      </c>
      <c r="R233" s="57"/>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0"/>
        <v>1</v>
      </c>
    </row>
    <row r="234" spans="1:36" ht="12" customHeight="1" x14ac:dyDescent="0.15">
      <c r="A234" s="5">
        <f t="shared" si="68"/>
        <v>0</v>
      </c>
      <c r="B234" s="5">
        <f t="shared" si="69"/>
        <v>0</v>
      </c>
      <c r="C234" s="14">
        <f t="shared" si="81"/>
        <v>-91</v>
      </c>
      <c r="H234" s="4" t="str">
        <f>IF(G234="I",$K234,IF(G234="II",$K234-SUM(H$8:H233),IF(G234="III",$K234-SUM(H$8:H233),IF(G234="IV",$K234-SUM(H$8:H233),IF(G234="V",1-SUM(H$8:H233)," ")))))</f>
        <v xml:space="preserve"> </v>
      </c>
      <c r="I234" s="54"/>
      <c r="L234" s="9" t="str">
        <f t="shared" si="71"/>
        <v xml:space="preserve"> </v>
      </c>
      <c r="P234" s="3" t="str">
        <f>IF(O234="Plus",$K234,IF(O234="Basis",$K234-SUM(P$8:P233),IF(O234="Breedte",$K234-SUM(P$8:P233),IF(O233="Breedte",1-SUM(P$8:P233)," "))))</f>
        <v xml:space="preserve"> </v>
      </c>
      <c r="Q234" s="57" t="str">
        <f t="shared" si="73"/>
        <v/>
      </c>
      <c r="R234" s="57"/>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0"/>
        <v>1</v>
      </c>
    </row>
    <row r="235" spans="1:36" ht="12" customHeight="1" x14ac:dyDescent="0.15">
      <c r="A235" s="5">
        <f t="shared" si="68"/>
        <v>0</v>
      </c>
      <c r="B235" s="5">
        <f t="shared" si="69"/>
        <v>0</v>
      </c>
      <c r="C235" s="14">
        <f t="shared" si="81"/>
        <v>-92</v>
      </c>
      <c r="H235" s="4" t="str">
        <f>IF(G235="I",$K235,IF(G235="II",$K235-SUM(H$8:H234),IF(G235="III",$K235-SUM(H$8:H234),IF(G235="IV",$K235-SUM(H$8:H234),IF(G235="V",1-SUM(H$8:H234)," ")))))</f>
        <v xml:space="preserve"> </v>
      </c>
      <c r="I235" s="54"/>
      <c r="L235" s="9" t="str">
        <f t="shared" si="71"/>
        <v xml:space="preserve"> </v>
      </c>
      <c r="P235" s="3" t="str">
        <f>IF(O235="Plus",$K235,IF(O235="Basis",$K235-SUM(P$8:P234),IF(O235="Breedte",$K235-SUM(P$8:P234),IF(O234="Breedte",1-SUM(P$8:P234)," "))))</f>
        <v xml:space="preserve"> </v>
      </c>
      <c r="Q235" s="57" t="str">
        <f t="shared" si="73"/>
        <v/>
      </c>
      <c r="R235" s="57"/>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0"/>
        <v>1</v>
      </c>
    </row>
    <row r="236" spans="1:36" ht="12" customHeight="1" x14ac:dyDescent="0.15">
      <c r="A236" s="5">
        <f t="shared" si="68"/>
        <v>0</v>
      </c>
      <c r="B236" s="5">
        <f t="shared" si="69"/>
        <v>0</v>
      </c>
      <c r="C236" s="14">
        <f t="shared" si="81"/>
        <v>-93</v>
      </c>
      <c r="H236" s="4" t="str">
        <f>IF(G236="I",$K236,IF(G236="II",$K236-SUM(H$8:H235),IF(G236="III",$K236-SUM(H$8:H235),IF(G236="IV",$K236-SUM(H$8:H235),IF(G236="V",1-SUM(H$8:H235)," ")))))</f>
        <v xml:space="preserve"> </v>
      </c>
      <c r="I236" s="54"/>
      <c r="L236" s="9" t="str">
        <f t="shared" si="71"/>
        <v xml:space="preserve"> </v>
      </c>
      <c r="P236" s="3" t="str">
        <f>IF(O236="Plus",$K236,IF(O236="Basis",$K236-SUM(P$8:P235),IF(O236="Breedte",$K236-SUM(P$8:P235),IF(O235="Breedte",1-SUM(P$8:P235)," "))))</f>
        <v xml:space="preserve"> </v>
      </c>
      <c r="Q236" s="57" t="str">
        <f t="shared" si="73"/>
        <v/>
      </c>
      <c r="R236" s="57"/>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0"/>
        <v>1</v>
      </c>
    </row>
    <row r="237" spans="1:36" ht="12" customHeight="1" x14ac:dyDescent="0.15">
      <c r="A237" s="5">
        <f t="shared" si="68"/>
        <v>0</v>
      </c>
      <c r="B237" s="5">
        <f t="shared" si="69"/>
        <v>0</v>
      </c>
      <c r="C237" s="14">
        <f t="shared" si="81"/>
        <v>-94</v>
      </c>
      <c r="H237" s="4" t="str">
        <f>IF(G237="I",$K237,IF(G237="II",$K237-SUM(H$8:H236),IF(G237="III",$K237-SUM(H$8:H236),IF(G237="IV",$K237-SUM(H$8:H236),IF(G237="V",1-SUM(H$8:H236)," ")))))</f>
        <v xml:space="preserve"> </v>
      </c>
      <c r="I237" s="54"/>
      <c r="L237" s="9" t="str">
        <f t="shared" si="71"/>
        <v xml:space="preserve"> </v>
      </c>
      <c r="P237" s="3" t="str">
        <f>IF(O237="Plus",$K237,IF(O237="Basis",$K237-SUM(P$8:P236),IF(O237="Breedte",$K237-SUM(P$8:P236),IF(O236="Breedte",1-SUM(P$8:P236)," "))))</f>
        <v xml:space="preserve"> </v>
      </c>
      <c r="Q237" s="57" t="str">
        <f t="shared" si="73"/>
        <v/>
      </c>
      <c r="R237" s="57"/>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0"/>
        <v>1</v>
      </c>
    </row>
    <row r="238" spans="1:36" ht="12" customHeight="1" x14ac:dyDescent="0.15">
      <c r="A238" s="5">
        <f t="shared" si="68"/>
        <v>0</v>
      </c>
      <c r="B238" s="5">
        <f t="shared" si="69"/>
        <v>0</v>
      </c>
      <c r="H238" s="4" t="str">
        <f>IF(G238="I",$K238,IF(G238="II",$K238-SUM(H$8:H237),IF(G238="III",$K238-SUM(H$8:H237),IF(G238="IV",$K238-SUM(H$8:H237),IF(G238="V",1-SUM(H$8:H237)," ")))))</f>
        <v xml:space="preserve"> </v>
      </c>
      <c r="I238" s="54"/>
      <c r="L238" s="9" t="str">
        <f t="shared" si="71"/>
        <v xml:space="preserve"> </v>
      </c>
      <c r="P238" s="3" t="str">
        <f>IF(O238="Plus",$K238,IF(O238="Basis",$K238-SUM(P$8:P237),IF(O238="Breedte",$K238-SUM(P$8:P237),IF(O237="Breedte",1-SUM(P$8:P237)," "))))</f>
        <v xml:space="preserve"> </v>
      </c>
      <c r="Q238" s="57" t="str">
        <f t="shared" si="73"/>
        <v/>
      </c>
      <c r="R238" s="57"/>
    </row>
    <row r="239" spans="1:36" ht="12" customHeight="1" x14ac:dyDescent="0.15">
      <c r="A239" s="5">
        <f t="shared" si="68"/>
        <v>0</v>
      </c>
      <c r="B239" s="5">
        <f t="shared" si="69"/>
        <v>0</v>
      </c>
      <c r="H239" s="4" t="str">
        <f>IF(G239="I",$K239,IF(G239="II",$K239-SUM(H$8:H238),IF(G239="III",$K239-SUM(H$8:H238),IF(G239="IV",$K239-SUM(H$8:H238),IF(G239="V",1-SUM(H$8:H238)," ")))))</f>
        <v xml:space="preserve"> </v>
      </c>
      <c r="I239" s="54"/>
      <c r="L239" s="9" t="str">
        <f t="shared" si="71"/>
        <v xml:space="preserve"> </v>
      </c>
      <c r="P239" s="3" t="str">
        <f>IF(O239="Plus",$K239,IF(O239="Basis",$K239-SUM(P$8:P238),IF(O239="Breedte",$K239-SUM(P$8:P238),IF(O238="Breedte",1-SUM(P$8:P238)," "))))</f>
        <v xml:space="preserve"> </v>
      </c>
      <c r="Q239" s="57" t="str">
        <f t="shared" si="73"/>
        <v/>
      </c>
      <c r="R239" s="57"/>
    </row>
    <row r="240" spans="1:36" ht="12" customHeight="1" x14ac:dyDescent="0.15">
      <c r="A240" s="5">
        <f t="shared" si="68"/>
        <v>0</v>
      </c>
      <c r="B240" s="5">
        <f t="shared" si="69"/>
        <v>0</v>
      </c>
      <c r="H240" s="4" t="str">
        <f>IF(G240="I",$K240,IF(G240="II",$K240-SUM(H$8:H239),IF(G240="III",$K240-SUM(H$8:H239),IF(G240="IV",$K240-SUM(H$8:H239),IF(G240="V",1-SUM(H$8:H239)," ")))))</f>
        <v xml:space="preserve"> </v>
      </c>
      <c r="I240" s="54"/>
      <c r="L240" s="9" t="str">
        <f t="shared" si="71"/>
        <v xml:space="preserve"> </v>
      </c>
      <c r="P240" s="3" t="str">
        <f>IF(O240="Plus",$K240,IF(O240="Basis",$K240-SUM(P$8:P239),IF(O240="Breedte",$K240-SUM(P$8:P239),IF(O239="Breedte",1-SUM(P$8:P239)," "))))</f>
        <v xml:space="preserve"> </v>
      </c>
      <c r="Q240" s="57" t="str">
        <f t="shared" si="73"/>
        <v/>
      </c>
      <c r="R240" s="57"/>
    </row>
    <row r="241" spans="1:18" ht="12" customHeight="1" x14ac:dyDescent="0.15">
      <c r="A241" s="5">
        <f t="shared" si="68"/>
        <v>0</v>
      </c>
      <c r="B241" s="5">
        <f t="shared" si="69"/>
        <v>0</v>
      </c>
      <c r="H241" s="4" t="str">
        <f>IF(G241="I",$K241,IF(G241="II",$K241-SUM(H$8:H240),IF(G241="III",$K241-SUM(H$8:H240),IF(G241="IV",$K241-SUM(H$8:H240),IF(G241="V",1-SUM(H$8:H240)," ")))))</f>
        <v xml:space="preserve"> </v>
      </c>
      <c r="I241" s="54"/>
      <c r="L241" s="9" t="str">
        <f t="shared" si="71"/>
        <v xml:space="preserve"> </v>
      </c>
      <c r="P241" s="3" t="str">
        <f>IF(O241="Plus",$K241,IF(O241="Basis",$K241-SUM(P$8:P240),IF(O241="Breedte",$K241-SUM(P$8:P240),IF(O240="Breedte",1-SUM(P$8:P240)," "))))</f>
        <v xml:space="preserve"> </v>
      </c>
      <c r="Q241" s="57" t="str">
        <f t="shared" si="73"/>
        <v/>
      </c>
      <c r="R241" s="57"/>
    </row>
    <row r="242" spans="1:18" ht="12" customHeight="1" x14ac:dyDescent="0.15">
      <c r="A242" s="5">
        <f t="shared" si="68"/>
        <v>0</v>
      </c>
      <c r="B242" s="5">
        <f t="shared" si="69"/>
        <v>0</v>
      </c>
      <c r="H242" s="4" t="str">
        <f>IF(G242="I",$K242,IF(G242="II",$K242-SUM(H$8:H241),IF(G242="III",$K242-SUM(H$8:H241),IF(G242="IV",$K242-SUM(H$8:H241),IF(G242="V",1-SUM(H$8:H241)," ")))))</f>
        <v xml:space="preserve"> </v>
      </c>
      <c r="I242" s="54"/>
      <c r="L242" s="9" t="str">
        <f t="shared" si="71"/>
        <v xml:space="preserve"> </v>
      </c>
      <c r="P242" s="3" t="str">
        <f>IF(O242="Plus",$K242,IF(O242="Basis",$K242-SUM(P$8:P241),IF(O242="Breedte",$K242-SUM(P$8:P241),IF(O241="Breedte",1-SUM(P$8:P241)," "))))</f>
        <v xml:space="preserve"> </v>
      </c>
      <c r="Q242" s="57" t="str">
        <f t="shared" si="73"/>
        <v/>
      </c>
      <c r="R242" s="57"/>
    </row>
    <row r="243" spans="1:18" ht="12" customHeight="1" x14ac:dyDescent="0.15">
      <c r="A243" s="5">
        <f t="shared" si="68"/>
        <v>0</v>
      </c>
      <c r="B243" s="5">
        <f t="shared" si="69"/>
        <v>0</v>
      </c>
      <c r="I243" s="54"/>
      <c r="P243" s="3" t="str">
        <f>IF(O243="Plus",$K243,IF(O243="Basis",$K243-SUM(P$8:P242),IF(O243="Breedte",$K243-SUM(P$8:P242),IF(O242="Breedte",1-SUM(P$8:P242)," "))))</f>
        <v xml:space="preserve"> </v>
      </c>
      <c r="Q243" s="57" t="str">
        <f t="shared" si="73"/>
        <v/>
      </c>
      <c r="R243" s="57"/>
    </row>
    <row r="244" spans="1:18" ht="12" customHeight="1" x14ac:dyDescent="0.15">
      <c r="A244" s="5">
        <f t="shared" si="68"/>
        <v>0</v>
      </c>
      <c r="B244" s="5">
        <f t="shared" si="69"/>
        <v>0</v>
      </c>
      <c r="I244" s="54"/>
      <c r="P244" s="3" t="str">
        <f>IF(O244="Plus",$K244,IF(O244="Basis",$K244-SUM(P$8:P243),IF(O244="Breedte",$K244-SUM(P$8:P243),IF(O243="Breedte",1-SUM(P$8:P243)," "))))</f>
        <v xml:space="preserve"> </v>
      </c>
      <c r="Q244" s="57" t="str">
        <f t="shared" si="73"/>
        <v/>
      </c>
      <c r="R244" s="57"/>
    </row>
    <row r="245" spans="1:18" ht="12" customHeight="1" x14ac:dyDescent="0.15">
      <c r="A245" s="5">
        <f t="shared" si="68"/>
        <v>0</v>
      </c>
      <c r="B245" s="5">
        <f t="shared" si="69"/>
        <v>0</v>
      </c>
      <c r="I245" s="54"/>
      <c r="P245" s="3" t="str">
        <f>IF(O245="Plus",$K245,IF(O245="Basis",$K245-SUM(P$8:P244),IF(O245="Breedte",$K245-SUM(P$8:P244),IF(O244="Breedte",1-SUM(P$8:P244)," "))))</f>
        <v xml:space="preserve"> </v>
      </c>
      <c r="Q245" s="57" t="str">
        <f t="shared" si="73"/>
        <v/>
      </c>
      <c r="R245" s="57"/>
    </row>
    <row r="246" spans="1:18" ht="12" customHeight="1" x14ac:dyDescent="0.15">
      <c r="A246" s="5">
        <f t="shared" si="68"/>
        <v>0</v>
      </c>
      <c r="B246" s="5">
        <f t="shared" si="69"/>
        <v>0</v>
      </c>
      <c r="I246" s="54"/>
      <c r="P246" s="3" t="str">
        <f>IF(O246="Plus",$K246,IF(O246="Basis",$K246-SUM(P$8:P245),IF(O246="Breedte",$K246-SUM(P$8:P245),IF(O245="Breedte",1-SUM(P$8:P245)," "))))</f>
        <v xml:space="preserve"> </v>
      </c>
      <c r="Q246" s="57" t="str">
        <f t="shared" si="73"/>
        <v/>
      </c>
      <c r="R246" s="57"/>
    </row>
    <row r="247" spans="1:18" ht="12" customHeight="1" x14ac:dyDescent="0.15">
      <c r="A247" s="5">
        <f t="shared" si="68"/>
        <v>0</v>
      </c>
      <c r="B247" s="5">
        <f t="shared" si="69"/>
        <v>0</v>
      </c>
      <c r="I247" s="54"/>
      <c r="P247" s="3" t="str">
        <f>IF(O247="Plus",$K247,IF(O247="Basis",$K247-SUM(P$8:P246),IF(O247="Breedte",$K247-SUM(P$8:P246),IF(O246="Breedte",1-SUM(P$8:P246)," "))))</f>
        <v xml:space="preserve"> </v>
      </c>
      <c r="Q247" s="57" t="str">
        <f t="shared" si="73"/>
        <v/>
      </c>
      <c r="R247" s="57"/>
    </row>
    <row r="248" spans="1:18" ht="12" customHeight="1" x14ac:dyDescent="0.15">
      <c r="A248" s="5">
        <f t="shared" si="68"/>
        <v>0</v>
      </c>
      <c r="B248" s="5">
        <f t="shared" si="69"/>
        <v>0</v>
      </c>
      <c r="I248" s="54"/>
      <c r="P248" s="3" t="str">
        <f>IF(O248="Plus",$K248,IF(O248="Basis",$K248-SUM(P$8:P247),IF(O248="Breedte",$K248-SUM(P$8:P247),IF(O247="Breedte",1-SUM(P$8:P247)," "))))</f>
        <v xml:space="preserve"> </v>
      </c>
      <c r="Q248" s="57" t="str">
        <f t="shared" si="73"/>
        <v/>
      </c>
      <c r="R248" s="57"/>
    </row>
    <row r="249" spans="1:18" ht="12" customHeight="1" x14ac:dyDescent="0.15">
      <c r="A249" s="5">
        <f t="shared" si="68"/>
        <v>0</v>
      </c>
      <c r="B249" s="5">
        <f t="shared" si="69"/>
        <v>0</v>
      </c>
      <c r="I249" s="54"/>
      <c r="P249" s="3" t="str">
        <f>IF(O249="Plus",$K249,IF(O249="Basis",$K249-SUM(P$8:P248),IF(O249="Breedte",$K249-SUM(P$8:P248),IF(O248="Breedte",1-SUM(P$8:P248)," "))))</f>
        <v xml:space="preserve"> </v>
      </c>
      <c r="Q249" s="57" t="str">
        <f t="shared" si="73"/>
        <v/>
      </c>
      <c r="R249" s="57"/>
    </row>
    <row r="250" spans="1:18" ht="12" customHeight="1" x14ac:dyDescent="0.15">
      <c r="A250" s="5">
        <f t="shared" si="68"/>
        <v>0</v>
      </c>
      <c r="B250" s="5">
        <f t="shared" si="69"/>
        <v>0</v>
      </c>
      <c r="I250" s="54"/>
      <c r="P250" s="3" t="str">
        <f>IF(O250="Plus",$K250,IF(O250="Basis",$K250-SUM(P$8:P249),IF(O250="Breedte",$K250-SUM(P$8:P249),IF(O249="Breedte",1-SUM(P$8:P249)," "))))</f>
        <v xml:space="preserve"> </v>
      </c>
      <c r="Q250" s="57" t="str">
        <f t="shared" si="73"/>
        <v/>
      </c>
      <c r="R250" s="57"/>
    </row>
    <row r="251" spans="1:18" ht="12" customHeight="1" x14ac:dyDescent="0.15">
      <c r="A251" s="5">
        <f t="shared" ref="A251:A267" si="87">IF(I251="A",25,IF(I251="B",50,IF(I251="C",75,IF(I251="D",90,IF(I251="E",100,0)))))</f>
        <v>0</v>
      </c>
      <c r="B251" s="5">
        <f t="shared" ref="B251:B272" si="88">IF(G251="I",20,IF(G251="II",40,IF(G251="III",60,IF(G251="IV",80,IF(G251="V",100,0)))))</f>
        <v>0</v>
      </c>
      <c r="I251" s="54"/>
      <c r="P251" s="3" t="str">
        <f>IF(O251="Plus",$K251,IF(O251="Basis",$K251-SUM(P$8:P250),IF(O251="Breedte",$K251-SUM(P$8:P250),IF(O250="Breedte",1-SUM(P$8:P250)," "))))</f>
        <v xml:space="preserve"> </v>
      </c>
      <c r="Q251" s="57" t="str">
        <f t="shared" si="73"/>
        <v/>
      </c>
      <c r="R251" s="57"/>
    </row>
    <row r="252" spans="1:18" ht="12" customHeight="1" x14ac:dyDescent="0.15">
      <c r="A252" s="5">
        <f t="shared" si="87"/>
        <v>0</v>
      </c>
      <c r="B252" s="5">
        <f t="shared" si="88"/>
        <v>0</v>
      </c>
      <c r="I252" s="54"/>
      <c r="P252" s="3" t="str">
        <f>IF(O252="Plus",$K252,IF(O252="Basis",$K252-SUM(P$8:P251),IF(O252="Breedte",$K252-SUM(P$8:P251),IF(O251="Breedte",1-SUM(P$8:P251)," "))))</f>
        <v xml:space="preserve"> </v>
      </c>
      <c r="Q252" s="57" t="str">
        <f t="shared" si="73"/>
        <v/>
      </c>
      <c r="R252" s="57"/>
    </row>
    <row r="253" spans="1:18" ht="12" customHeight="1" x14ac:dyDescent="0.15">
      <c r="A253" s="5">
        <f t="shared" si="87"/>
        <v>0</v>
      </c>
      <c r="B253" s="5">
        <f t="shared" si="88"/>
        <v>0</v>
      </c>
      <c r="I253" s="54"/>
      <c r="P253" s="3" t="str">
        <f>IF(O253="Plus",$K253,IF(O253="Basis",$K253-SUM(P$8:P252),IF(O253="Breedte",$K253-SUM(P$8:P252),IF(O252="Breedte",1-SUM(P$8:P252)," "))))</f>
        <v xml:space="preserve"> </v>
      </c>
      <c r="Q253" s="57" t="str">
        <f t="shared" si="73"/>
        <v/>
      </c>
      <c r="R253" s="57"/>
    </row>
    <row r="254" spans="1:18" ht="12" customHeight="1" x14ac:dyDescent="0.15">
      <c r="A254" s="5">
        <f t="shared" si="87"/>
        <v>0</v>
      </c>
      <c r="B254" s="5">
        <f t="shared" si="88"/>
        <v>0</v>
      </c>
      <c r="I254" s="54"/>
      <c r="P254" s="3" t="str">
        <f>IF(O254="Plus",$K254,IF(O254="Basis",$K254-SUM(P$8:P253),IF(O254="Breedte",$K254-SUM(P$8:P253),IF(O253="Breedte",1-SUM(P$8:P253)," "))))</f>
        <v xml:space="preserve"> </v>
      </c>
      <c r="Q254" s="57" t="str">
        <f t="shared" si="73"/>
        <v/>
      </c>
      <c r="R254" s="57"/>
    </row>
    <row r="255" spans="1:18" ht="12" customHeight="1" x14ac:dyDescent="0.15">
      <c r="A255" s="5">
        <f t="shared" si="87"/>
        <v>0</v>
      </c>
      <c r="B255" s="5">
        <f t="shared" si="88"/>
        <v>0</v>
      </c>
      <c r="I255" s="54"/>
      <c r="P255" s="3" t="str">
        <f>IF(O255="Plus",$K255,IF(O255="Basis",$K255-SUM(P$8:P254),IF(O255="Breedte",$K255-SUM(P$8:P254),IF(O254="Breedte",1-SUM(P$8:P254)," "))))</f>
        <v xml:space="preserve"> </v>
      </c>
      <c r="Q255" s="57" t="str">
        <f t="shared" si="73"/>
        <v/>
      </c>
      <c r="R255" s="57"/>
    </row>
    <row r="256" spans="1:18" ht="12" customHeight="1" x14ac:dyDescent="0.15">
      <c r="A256" s="5">
        <f t="shared" si="87"/>
        <v>0</v>
      </c>
      <c r="B256" s="5">
        <f t="shared" si="88"/>
        <v>0</v>
      </c>
      <c r="I256" s="54"/>
      <c r="P256" s="3" t="str">
        <f>IF(O256="Plus",$K256,IF(O256="Basis",$K256-SUM(P$8:P255),IF(O256="Breedte",$K256-SUM(P$8:P255),IF(O255="Breedte",1-SUM(P$8:P255)," "))))</f>
        <v xml:space="preserve"> </v>
      </c>
      <c r="Q256" s="57" t="str">
        <f t="shared" si="73"/>
        <v/>
      </c>
      <c r="R256" s="57"/>
    </row>
    <row r="257" spans="1:18" ht="12" customHeight="1" x14ac:dyDescent="0.15">
      <c r="A257" s="5">
        <f t="shared" si="87"/>
        <v>0</v>
      </c>
      <c r="B257" s="5">
        <f t="shared" si="88"/>
        <v>0</v>
      </c>
      <c r="I257" s="54"/>
      <c r="P257" s="3" t="str">
        <f>IF(O257="Plus",$K257,IF(O257="Basis",$K257-SUM(P$8:P256),IF(O257="Breedte",$K257-SUM(P$8:P256),IF(O256="Breedte",1-SUM(P$8:P256)," "))))</f>
        <v xml:space="preserve"> </v>
      </c>
      <c r="Q257" s="57" t="str">
        <f t="shared" si="73"/>
        <v/>
      </c>
      <c r="R257" s="57"/>
    </row>
    <row r="258" spans="1:18" ht="12" customHeight="1" x14ac:dyDescent="0.15">
      <c r="A258" s="5">
        <f t="shared" si="87"/>
        <v>0</v>
      </c>
      <c r="B258" s="5">
        <f t="shared" si="88"/>
        <v>0</v>
      </c>
      <c r="I258" s="54"/>
      <c r="P258" s="3" t="str">
        <f>IF(O258="Plus",$K258,IF(O258="Basis",$K258-SUM(P$8:P257),IF(O258="Breedte",$K258-SUM(P$8:P257),IF(O257="Breedte",1-SUM(P$8:P257)," "))))</f>
        <v xml:space="preserve"> </v>
      </c>
      <c r="Q258" s="57" t="str">
        <f t="shared" si="73"/>
        <v/>
      </c>
      <c r="R258" s="57"/>
    </row>
    <row r="259" spans="1:18" ht="12" customHeight="1" x14ac:dyDescent="0.15">
      <c r="A259" s="5">
        <f t="shared" si="87"/>
        <v>0</v>
      </c>
      <c r="B259" s="5">
        <f t="shared" si="88"/>
        <v>0</v>
      </c>
      <c r="I259" s="54"/>
      <c r="P259" s="3" t="str">
        <f>IF(O259="Plus",$K259,IF(O259="Basis",$K259-SUM(P$8:P258),IF(O259="Breedte",$K259-SUM(P$8:P258),IF(O258="Breedte",1-SUM(P$8:P258)," "))))</f>
        <v xml:space="preserve"> </v>
      </c>
      <c r="Q259" s="57" t="str">
        <f t="shared" si="73"/>
        <v/>
      </c>
      <c r="R259" s="57"/>
    </row>
    <row r="260" spans="1:18" ht="12" customHeight="1" x14ac:dyDescent="0.15">
      <c r="A260" s="5">
        <f t="shared" si="87"/>
        <v>0</v>
      </c>
      <c r="B260" s="5">
        <f t="shared" si="88"/>
        <v>0</v>
      </c>
      <c r="I260" s="54"/>
      <c r="P260" s="3" t="str">
        <f>IF(O260="Plus",$K260,IF(O260="Basis",$K260-SUM(P$8:P259),IF(O260="Breedte",$K260-SUM(P$8:P259),IF(O259="Breedte",1-SUM(P$8:P259)," "))))</f>
        <v xml:space="preserve"> </v>
      </c>
      <c r="Q260" s="57" t="str">
        <f t="shared" si="73"/>
        <v/>
      </c>
      <c r="R260" s="57"/>
    </row>
    <row r="261" spans="1:18" ht="12" customHeight="1" x14ac:dyDescent="0.15">
      <c r="A261" s="5">
        <f t="shared" si="87"/>
        <v>0</v>
      </c>
      <c r="B261" s="5">
        <f t="shared" si="88"/>
        <v>0</v>
      </c>
      <c r="I261" s="54"/>
      <c r="P261" s="3" t="str">
        <f>IF(O261="Plus",$K261,IF(O261="Basis",$K261-SUM(P$8:P260),IF(O261="Breedte",$K261-SUM(P$8:P260),IF(O260="Breedte",1-SUM(P$8:P260)," "))))</f>
        <v xml:space="preserve"> </v>
      </c>
      <c r="Q261" s="57" t="str">
        <f t="shared" si="73"/>
        <v/>
      </c>
      <c r="R261" s="57"/>
    </row>
    <row r="262" spans="1:18" ht="12" customHeight="1" x14ac:dyDescent="0.15">
      <c r="A262" s="5">
        <f t="shared" si="87"/>
        <v>0</v>
      </c>
      <c r="B262" s="5">
        <f t="shared" si="88"/>
        <v>0</v>
      </c>
      <c r="I262" s="54"/>
      <c r="P262" s="3" t="str">
        <f>IF(O262="Plus",$K262,IF(O262="Basis",$K262-SUM(P$8:P261),IF(O262="Breedte",$K262-SUM(P$8:P261),IF(O261="Breedte",1-SUM(P$8:P261)," "))))</f>
        <v xml:space="preserve"> </v>
      </c>
      <c r="Q262" s="57" t="str">
        <f t="shared" si="73"/>
        <v/>
      </c>
      <c r="R262" s="57"/>
    </row>
    <row r="263" spans="1:18" ht="12" customHeight="1" x14ac:dyDescent="0.15">
      <c r="A263" s="5">
        <f t="shared" si="87"/>
        <v>0</v>
      </c>
      <c r="B263" s="5">
        <f t="shared" si="88"/>
        <v>0</v>
      </c>
      <c r="I263" s="54"/>
      <c r="P263" s="3" t="str">
        <f>IF(O263="Plus",$K263,IF(O263="Basis",$K263-SUM(P$8:P262),IF(O263="Breedte",$K263-SUM(P$8:P262),IF(O262="Breedte",1-SUM(P$8:P262)," "))))</f>
        <v xml:space="preserve"> </v>
      </c>
      <c r="Q263" s="57" t="str">
        <f t="shared" si="73"/>
        <v/>
      </c>
      <c r="R263" s="57"/>
    </row>
    <row r="264" spans="1:18" ht="12" customHeight="1" x14ac:dyDescent="0.15">
      <c r="A264" s="5">
        <f t="shared" si="87"/>
        <v>0</v>
      </c>
      <c r="B264" s="5">
        <f t="shared" si="88"/>
        <v>0</v>
      </c>
      <c r="I264" s="54"/>
      <c r="P264" s="3" t="str">
        <f>IF(O264="Plus",$K264,IF(O264="Basis",$K264-SUM(P$8:P263),IF(O264="Breedte",$K264-SUM(P$8:P263),IF(O263="Breedte",1-SUM(P$8:P263)," "))))</f>
        <v xml:space="preserve"> </v>
      </c>
      <c r="Q264" s="57" t="str">
        <f t="shared" si="73"/>
        <v/>
      </c>
      <c r="R264" s="57"/>
    </row>
    <row r="265" spans="1:18" ht="12" customHeight="1" x14ac:dyDescent="0.15">
      <c r="A265" s="5">
        <f t="shared" si="87"/>
        <v>0</v>
      </c>
      <c r="B265" s="5">
        <f t="shared" si="88"/>
        <v>0</v>
      </c>
      <c r="P265" s="3" t="str">
        <f>IF(O265="Plus",$K265,IF(O265="Basis",$K265-SUM(P$8:P264),IF(O265="Breedte",$K265-SUM(P$8:P264),IF(O264="Breedte",1-SUM(P$8:P264)," "))))</f>
        <v xml:space="preserve"> </v>
      </c>
      <c r="Q265" s="57" t="str">
        <f t="shared" ref="Q265:Q280" si="89">IF(L264="plus",IF(E265=0,"",CONCATENATE(E265,", ")),IF(L264="basis",IF(E265=0,"",CONCATENATE(E265,", ")),CONCATENATE(Q264,IF(E265=0,"",CONCATENATE(E265,", ")))))</f>
        <v/>
      </c>
      <c r="R265" s="57"/>
    </row>
    <row r="266" spans="1:18" ht="12" customHeight="1" x14ac:dyDescent="0.15">
      <c r="A266" s="5">
        <f t="shared" si="87"/>
        <v>0</v>
      </c>
      <c r="B266" s="5">
        <f t="shared" si="88"/>
        <v>0</v>
      </c>
      <c r="P266" s="3" t="str">
        <f>IF(O266="Plus",$K266,IF(O266="Basis",$K266-SUM(P$8:P265),IF(O266="Breedte",$K266-SUM(P$8:P265),IF(O265="Breedte",1-SUM(P$8:P265)," "))))</f>
        <v xml:space="preserve"> </v>
      </c>
      <c r="Q266" s="57" t="str">
        <f t="shared" si="89"/>
        <v/>
      </c>
      <c r="R266" s="57"/>
    </row>
    <row r="267" spans="1:18" ht="12" customHeight="1" x14ac:dyDescent="0.15">
      <c r="A267" s="5">
        <f t="shared" si="87"/>
        <v>0</v>
      </c>
      <c r="B267" s="5">
        <f t="shared" si="88"/>
        <v>0</v>
      </c>
      <c r="P267" s="3" t="str">
        <f>IF(O267="Plus",$K267,IF(O267="Basis",$K267-SUM(P$8:P266),IF(O267="Breedte",$K267-SUM(P$8:P266),IF(O266="Breedte",1-SUM(P$8:P266)," "))))</f>
        <v xml:space="preserve"> </v>
      </c>
      <c r="Q267" s="57" t="str">
        <f t="shared" si="89"/>
        <v/>
      </c>
      <c r="R267" s="57"/>
    </row>
    <row r="268" spans="1:18" ht="12" customHeight="1" x14ac:dyDescent="0.15">
      <c r="A268" s="5">
        <f t="shared" ref="A268:A272" si="90">IF(I268="A",25,IF(I268="B",50,IF(I268="C",75,IF(I268="D",90,0))))</f>
        <v>0</v>
      </c>
      <c r="B268" s="5">
        <f t="shared" si="88"/>
        <v>0</v>
      </c>
      <c r="P268" s="3" t="str">
        <f>IF(O268="Plus",$K268,IF(O268="Basis",$K268-SUM(P$8:P267),IF(O268="Breedte",$K268-SUM(P$8:P267),IF(O267="Breedte",1-SUM(P$8:P267)," "))))</f>
        <v xml:space="preserve"> </v>
      </c>
      <c r="Q268" s="57" t="str">
        <f t="shared" si="89"/>
        <v/>
      </c>
      <c r="R268" s="57"/>
    </row>
    <row r="269" spans="1:18" ht="12" customHeight="1" x14ac:dyDescent="0.15">
      <c r="A269" s="5">
        <f t="shared" si="90"/>
        <v>0</v>
      </c>
      <c r="B269" s="5">
        <f t="shared" si="88"/>
        <v>0</v>
      </c>
      <c r="P269" s="3" t="str">
        <f>IF(O269="Plus",$K269,IF(O269="Basis",$K269-SUM(P$8:P268),IF(O269="Breedte",$K269-SUM(P$8:P268),IF(O268="Breedte",1-SUM(P$8:P268)," "))))</f>
        <v xml:space="preserve"> </v>
      </c>
      <c r="Q269" s="57" t="str">
        <f t="shared" si="89"/>
        <v/>
      </c>
      <c r="R269" s="57"/>
    </row>
    <row r="270" spans="1:18" ht="12" customHeight="1" x14ac:dyDescent="0.15">
      <c r="A270" s="5">
        <f t="shared" si="90"/>
        <v>0</v>
      </c>
      <c r="B270" s="5">
        <f t="shared" si="88"/>
        <v>0</v>
      </c>
      <c r="P270" s="3" t="str">
        <f>IF(O270="Plus",$K270,IF(O270="Basis",$K270-SUM(P$8:P269),IF(O270="Breedte",$K270-SUM(P$8:P269),IF(O269="Breedte",1-SUM(P$8:P269)," "))))</f>
        <v xml:space="preserve"> </v>
      </c>
      <c r="Q270" s="57" t="str">
        <f t="shared" si="89"/>
        <v/>
      </c>
      <c r="R270" s="57"/>
    </row>
    <row r="271" spans="1:18" ht="12" customHeight="1" x14ac:dyDescent="0.15">
      <c r="A271" s="5">
        <f t="shared" si="90"/>
        <v>0</v>
      </c>
      <c r="B271" s="5">
        <f t="shared" si="88"/>
        <v>0</v>
      </c>
      <c r="P271" s="3" t="str">
        <f>IF(O271="Plus",$K271,IF(O271="Basis",$K271-SUM(P$8:P270),IF(O271="Breedte",$K271-SUM(P$8:P270),IF(O270="Breedte",1-SUM(P$8:P270)," "))))</f>
        <v xml:space="preserve"> </v>
      </c>
      <c r="Q271" s="57" t="str">
        <f t="shared" si="89"/>
        <v/>
      </c>
      <c r="R271" s="57"/>
    </row>
    <row r="272" spans="1:18" ht="12" customHeight="1" x14ac:dyDescent="0.15">
      <c r="A272" s="5">
        <f t="shared" si="90"/>
        <v>0</v>
      </c>
      <c r="B272" s="5">
        <f t="shared" si="88"/>
        <v>0</v>
      </c>
      <c r="Q272" s="57" t="str">
        <f t="shared" si="89"/>
        <v/>
      </c>
      <c r="R272" s="57"/>
    </row>
    <row r="273" spans="17:18" ht="12" customHeight="1" x14ac:dyDescent="0.15">
      <c r="Q273" s="57" t="str">
        <f t="shared" si="89"/>
        <v/>
      </c>
      <c r="R273" s="57"/>
    </row>
    <row r="274" spans="17:18" ht="12" customHeight="1" x14ac:dyDescent="0.15">
      <c r="Q274" s="57" t="str">
        <f t="shared" si="89"/>
        <v/>
      </c>
      <c r="R274" s="57"/>
    </row>
    <row r="275" spans="17:18" ht="12" customHeight="1" x14ac:dyDescent="0.15">
      <c r="Q275" s="57" t="str">
        <f t="shared" si="89"/>
        <v/>
      </c>
      <c r="R275" s="57"/>
    </row>
    <row r="276" spans="17:18" ht="12" customHeight="1" x14ac:dyDescent="0.15">
      <c r="Q276" s="57" t="str">
        <f t="shared" si="89"/>
        <v/>
      </c>
      <c r="R276" s="57"/>
    </row>
    <row r="277" spans="17:18" ht="12" customHeight="1" x14ac:dyDescent="0.15">
      <c r="Q277" s="57" t="str">
        <f t="shared" si="89"/>
        <v/>
      </c>
      <c r="R277" s="57"/>
    </row>
    <row r="278" spans="17:18" ht="12" customHeight="1" x14ac:dyDescent="0.15">
      <c r="Q278" s="57" t="str">
        <f t="shared" si="89"/>
        <v/>
      </c>
      <c r="R278" s="57"/>
    </row>
    <row r="279" spans="17:18" ht="12" customHeight="1" x14ac:dyDescent="0.15">
      <c r="Q279" s="57" t="str">
        <f t="shared" si="89"/>
        <v/>
      </c>
      <c r="R279" s="57"/>
    </row>
    <row r="280" spans="17:18" ht="12" customHeight="1" x14ac:dyDescent="0.15">
      <c r="Q280" s="57" t="str">
        <f t="shared" si="89"/>
        <v/>
      </c>
      <c r="R280" s="57"/>
    </row>
  </sheetData>
  <sheetProtection sheet="1" objects="1" scenarios="1" selectLockedCells="1"/>
  <mergeCells count="5">
    <mergeCell ref="AQ37:BB37"/>
    <mergeCell ref="C1:N1"/>
    <mergeCell ref="C2:N2"/>
    <mergeCell ref="AQ33:BB33"/>
    <mergeCell ref="AQ35:BB35"/>
  </mergeCells>
  <conditionalFormatting sqref="AT10:AV15 AZ15:BB15">
    <cfRule type="cellIs" dxfId="859" priority="149" stopIfTrue="1" operator="lessThanOrEqual">
      <formula>0</formula>
    </cfRule>
  </conditionalFormatting>
  <conditionalFormatting sqref="AT18:AV22">
    <cfRule type="cellIs" dxfId="858" priority="148" stopIfTrue="1" operator="lessThanOrEqual">
      <formula>0</formula>
    </cfRule>
  </conditionalFormatting>
  <conditionalFormatting sqref="AW18:AZ22">
    <cfRule type="cellIs" dxfId="857" priority="147" stopIfTrue="1" operator="lessThanOrEqual">
      <formula>0</formula>
    </cfRule>
  </conditionalFormatting>
  <conditionalFormatting sqref="K8:K65533">
    <cfRule type="expression" dxfId="856" priority="144" stopIfTrue="1">
      <formula>OR($C8&lt;0,AND($C8=$Y8,$B8=$Y8))</formula>
    </cfRule>
    <cfRule type="expression" dxfId="855" priority="145" stopIfTrue="1">
      <formula>SUM($U8:$X8)&gt;0</formula>
    </cfRule>
    <cfRule type="expression" dxfId="854" priority="146" stopIfTrue="1">
      <formula>$D8=0</formula>
    </cfRule>
  </conditionalFormatting>
  <conditionalFormatting sqref="L8:M65533">
    <cfRule type="expression" dxfId="853" priority="142" stopIfTrue="1">
      <formula>OR($C8&lt;0,AND($C8=$Y8,$B8=$Y8))</formula>
    </cfRule>
    <cfRule type="expression" dxfId="852" priority="143" stopIfTrue="1">
      <formula>SUM($U8:$X8)&gt;1</formula>
    </cfRule>
  </conditionalFormatting>
  <conditionalFormatting sqref="D8:F65536">
    <cfRule type="expression" dxfId="851" priority="46" stopIfTrue="1">
      <formula>OR($C8&lt;0,AND($C8=$Y8,$B8=$Y8))</formula>
    </cfRule>
  </conditionalFormatting>
  <conditionalFormatting sqref="B8:B65536">
    <cfRule type="expression" dxfId="850" priority="138" stopIfTrue="1">
      <formula>OR($C8&lt;0,AND($C8=$Y8,$B8=$Y8))</formula>
    </cfRule>
    <cfRule type="expression" dxfId="849" priority="139" stopIfTrue="1">
      <formula>$B8&gt;0</formula>
    </cfRule>
    <cfRule type="cellIs" dxfId="848" priority="140" stopIfTrue="1" operator="equal">
      <formula>0</formula>
    </cfRule>
  </conditionalFormatting>
  <conditionalFormatting sqref="K65535:K65536">
    <cfRule type="expression" dxfId="847" priority="135" stopIfTrue="1">
      <formula>OR($C65535&lt;0,AND($C65535=$Y65535,$B65535=$Y65535))</formula>
    </cfRule>
    <cfRule type="expression" dxfId="846" priority="136" stopIfTrue="1">
      <formula>SUM($U65535:$X65537)&gt;0</formula>
    </cfRule>
    <cfRule type="expression" dxfId="845" priority="137" stopIfTrue="1">
      <formula>$D65535=0</formula>
    </cfRule>
  </conditionalFormatting>
  <conditionalFormatting sqref="K65534">
    <cfRule type="expression" dxfId="844" priority="132" stopIfTrue="1">
      <formula>OR($C65534&lt;0,AND($C65534=$Y65534,$B65534=$Y65534))</formula>
    </cfRule>
    <cfRule type="expression" dxfId="843" priority="133" stopIfTrue="1">
      <formula>SUM($U65534:$X65536)&gt;0</formula>
    </cfRule>
    <cfRule type="expression" dxfId="842" priority="134" stopIfTrue="1">
      <formula>$D65534=0</formula>
    </cfRule>
  </conditionalFormatting>
  <conditionalFormatting sqref="L65535:M65536">
    <cfRule type="expression" dxfId="841" priority="130" stopIfTrue="1">
      <formula>OR($C65535&lt;0,AND($C65535=$Y65535,$B65535=$Y65535))</formula>
    </cfRule>
    <cfRule type="expression" dxfId="840" priority="131" stopIfTrue="1">
      <formula>SUM($U65535:$X65537)&gt;1</formula>
    </cfRule>
  </conditionalFormatting>
  <conditionalFormatting sqref="L65534:M65534">
    <cfRule type="expression" dxfId="839" priority="128" stopIfTrue="1">
      <formula>OR($C65534&lt;0,AND($C65534=$Y65534,$B65534=$Y65534))</formula>
    </cfRule>
    <cfRule type="expression" dxfId="838" priority="129" stopIfTrue="1">
      <formula>SUM($U65534:$X65536)&gt;1</formula>
    </cfRule>
  </conditionalFormatting>
  <conditionalFormatting sqref="N8:P65536">
    <cfRule type="expression" dxfId="837" priority="126" stopIfTrue="1">
      <formula>OR($C8&lt;0,AND($C8=$Y8,$B8=$Y8))</formula>
    </cfRule>
    <cfRule type="expression" dxfId="836" priority="127" stopIfTrue="1">
      <formula>OR($O8="Plus",$O8="Basis",$O8="Breedte")</formula>
    </cfRule>
  </conditionalFormatting>
  <conditionalFormatting sqref="A8:A272">
    <cfRule type="expression" dxfId="835" priority="123" stopIfTrue="1">
      <formula>OR($C8&lt;0,AND($C8=$AJ8,$A8=$AJ8))</formula>
    </cfRule>
    <cfRule type="expression" dxfId="834" priority="124" stopIfTrue="1">
      <formula>$A8&gt;0</formula>
    </cfRule>
    <cfRule type="cellIs" dxfId="833" priority="125" stopIfTrue="1" operator="equal">
      <formula>0</formula>
    </cfRule>
  </conditionalFormatting>
  <conditionalFormatting sqref="C8:C65536 G8:H65536">
    <cfRule type="expression" dxfId="832" priority="121" stopIfTrue="1">
      <formula>OR($C8&lt;0,AND($C8=$Y8,$B8=$Y8))</formula>
    </cfRule>
    <cfRule type="expression" dxfId="831" priority="122" stopIfTrue="1">
      <formula>$B8&gt;0</formula>
    </cfRule>
  </conditionalFormatting>
  <conditionalFormatting sqref="I8:J65536">
    <cfRule type="expression" dxfId="830" priority="119" stopIfTrue="1">
      <formula>OR($C8&lt;0,AND($C8=$AJ8,$A8=$AJ8))</formula>
    </cfRule>
    <cfRule type="expression" dxfId="829" priority="120" stopIfTrue="1">
      <formula>$A8&gt;0</formula>
    </cfRule>
  </conditionalFormatting>
  <conditionalFormatting sqref="AR25">
    <cfRule type="cellIs" dxfId="828" priority="118" operator="equal">
      <formula>0</formula>
    </cfRule>
  </conditionalFormatting>
  <conditionalFormatting sqref="AR27">
    <cfRule type="cellIs" dxfId="827" priority="117" operator="equal">
      <formula>0</formula>
    </cfRule>
  </conditionalFormatting>
  <conditionalFormatting sqref="AR29">
    <cfRule type="cellIs" dxfId="826" priority="116" operator="equal">
      <formula>0</formula>
    </cfRule>
  </conditionalFormatting>
  <conditionalFormatting sqref="AQ26">
    <cfRule type="containsErrors" dxfId="825" priority="115">
      <formula>ISERROR(AQ26)</formula>
    </cfRule>
  </conditionalFormatting>
  <conditionalFormatting sqref="AQ28">
    <cfRule type="containsErrors" dxfId="824" priority="114">
      <formula>ISERROR(AQ28)</formula>
    </cfRule>
  </conditionalFormatting>
  <conditionalFormatting sqref="AQ30">
    <cfRule type="containsErrors" dxfId="823" priority="113">
      <formula>ISERROR(AQ30)</formula>
    </cfRule>
  </conditionalFormatting>
  <conditionalFormatting sqref="AR25">
    <cfRule type="cellIs" dxfId="822" priority="112" operator="equal">
      <formula>0</formula>
    </cfRule>
  </conditionalFormatting>
  <conditionalFormatting sqref="AR27">
    <cfRule type="cellIs" dxfId="821" priority="111" operator="equal">
      <formula>0</formula>
    </cfRule>
  </conditionalFormatting>
  <conditionalFormatting sqref="AR29">
    <cfRule type="cellIs" dxfId="820" priority="110" operator="equal">
      <formula>0</formula>
    </cfRule>
  </conditionalFormatting>
  <conditionalFormatting sqref="AQ26">
    <cfRule type="containsErrors" dxfId="819" priority="109">
      <formula>ISERROR(AQ26)</formula>
    </cfRule>
  </conditionalFormatting>
  <conditionalFormatting sqref="AQ28">
    <cfRule type="containsErrors" dxfId="818" priority="108">
      <formula>ISERROR(AQ28)</formula>
    </cfRule>
  </conditionalFormatting>
  <conditionalFormatting sqref="AQ30">
    <cfRule type="containsErrors" dxfId="817" priority="107">
      <formula>ISERROR(AQ30)</formula>
    </cfRule>
  </conditionalFormatting>
  <conditionalFormatting sqref="AR25">
    <cfRule type="cellIs" dxfId="816" priority="106" operator="equal">
      <formula>0</formula>
    </cfRule>
  </conditionalFormatting>
  <conditionalFormatting sqref="AR27">
    <cfRule type="cellIs" dxfId="815" priority="105" operator="equal">
      <formula>0</formula>
    </cfRule>
  </conditionalFormatting>
  <conditionalFormatting sqref="AR29">
    <cfRule type="cellIs" dxfId="814" priority="104" operator="equal">
      <formula>0</formula>
    </cfRule>
  </conditionalFormatting>
  <conditionalFormatting sqref="AQ26">
    <cfRule type="containsErrors" dxfId="813" priority="103">
      <formula>ISERROR(AQ26)</formula>
    </cfRule>
  </conditionalFormatting>
  <conditionalFormatting sqref="AQ28">
    <cfRule type="containsErrors" dxfId="812" priority="102">
      <formula>ISERROR(AQ28)</formula>
    </cfRule>
  </conditionalFormatting>
  <conditionalFormatting sqref="AQ30">
    <cfRule type="containsErrors" dxfId="811" priority="101">
      <formula>ISERROR(AQ30)</formula>
    </cfRule>
  </conditionalFormatting>
  <conditionalFormatting sqref="AR25">
    <cfRule type="cellIs" dxfId="810" priority="100" operator="equal">
      <formula>0</formula>
    </cfRule>
  </conditionalFormatting>
  <conditionalFormatting sqref="AR27">
    <cfRule type="cellIs" dxfId="809" priority="99" operator="equal">
      <formula>0</formula>
    </cfRule>
  </conditionalFormatting>
  <conditionalFormatting sqref="AR29">
    <cfRule type="cellIs" dxfId="808" priority="98" operator="equal">
      <formula>0</formula>
    </cfRule>
  </conditionalFormatting>
  <conditionalFormatting sqref="AQ26">
    <cfRule type="containsErrors" dxfId="807" priority="97">
      <formula>ISERROR(AQ26)</formula>
    </cfRule>
  </conditionalFormatting>
  <conditionalFormatting sqref="AQ28">
    <cfRule type="containsErrors" dxfId="806" priority="96">
      <formula>ISERROR(AQ28)</formula>
    </cfRule>
  </conditionalFormatting>
  <conditionalFormatting sqref="AQ30">
    <cfRule type="containsErrors" dxfId="805" priority="95">
      <formula>ISERROR(AQ30)</formula>
    </cfRule>
  </conditionalFormatting>
  <conditionalFormatting sqref="AR25">
    <cfRule type="cellIs" dxfId="804" priority="94" operator="equal">
      <formula>0</formula>
    </cfRule>
  </conditionalFormatting>
  <conditionalFormatting sqref="AR27">
    <cfRule type="cellIs" dxfId="803" priority="93" operator="equal">
      <formula>0</formula>
    </cfRule>
  </conditionalFormatting>
  <conditionalFormatting sqref="AR29">
    <cfRule type="cellIs" dxfId="802" priority="92" operator="equal">
      <formula>0</formula>
    </cfRule>
  </conditionalFormatting>
  <conditionalFormatting sqref="AQ26">
    <cfRule type="containsErrors" dxfId="801" priority="91">
      <formula>ISERROR(AQ26)</formula>
    </cfRule>
  </conditionalFormatting>
  <conditionalFormatting sqref="AQ28">
    <cfRule type="containsErrors" dxfId="800" priority="90">
      <formula>ISERROR(AQ28)</formula>
    </cfRule>
  </conditionalFormatting>
  <conditionalFormatting sqref="AQ30">
    <cfRule type="containsErrors" dxfId="799" priority="89">
      <formula>ISERROR(AQ30)</formula>
    </cfRule>
  </conditionalFormatting>
  <conditionalFormatting sqref="AR25">
    <cfRule type="cellIs" dxfId="798" priority="88" operator="equal">
      <formula>0</formula>
    </cfRule>
  </conditionalFormatting>
  <conditionalFormatting sqref="AR27">
    <cfRule type="cellIs" dxfId="797" priority="87" operator="equal">
      <formula>0</formula>
    </cfRule>
  </conditionalFormatting>
  <conditionalFormatting sqref="AR29">
    <cfRule type="cellIs" dxfId="796" priority="86" operator="equal">
      <formula>0</formula>
    </cfRule>
  </conditionalFormatting>
  <conditionalFormatting sqref="AQ26">
    <cfRule type="containsErrors" dxfId="795" priority="85">
      <formula>ISERROR(AQ26)</formula>
    </cfRule>
  </conditionalFormatting>
  <conditionalFormatting sqref="AQ28">
    <cfRule type="containsErrors" dxfId="794" priority="84">
      <formula>ISERROR(AQ28)</formula>
    </cfRule>
  </conditionalFormatting>
  <conditionalFormatting sqref="AQ30">
    <cfRule type="containsErrors" dxfId="793" priority="83">
      <formula>ISERROR(AQ30)</formula>
    </cfRule>
  </conditionalFormatting>
  <conditionalFormatting sqref="AR25">
    <cfRule type="cellIs" dxfId="792" priority="82" operator="equal">
      <formula>0</formula>
    </cfRule>
  </conditionalFormatting>
  <conditionalFormatting sqref="AR27">
    <cfRule type="cellIs" dxfId="791" priority="81" operator="equal">
      <formula>0</formula>
    </cfRule>
  </conditionalFormatting>
  <conditionalFormatting sqref="AR29">
    <cfRule type="cellIs" dxfId="790" priority="80" operator="equal">
      <formula>0</formula>
    </cfRule>
  </conditionalFormatting>
  <conditionalFormatting sqref="AQ26">
    <cfRule type="containsErrors" dxfId="789" priority="79">
      <formula>ISERROR(AQ26)</formula>
    </cfRule>
  </conditionalFormatting>
  <conditionalFormatting sqref="AQ28">
    <cfRule type="containsErrors" dxfId="788" priority="78">
      <formula>ISERROR(AQ28)</formula>
    </cfRule>
  </conditionalFormatting>
  <conditionalFormatting sqref="AQ30">
    <cfRule type="containsErrors" dxfId="787" priority="77">
      <formula>ISERROR(AQ30)</formula>
    </cfRule>
  </conditionalFormatting>
  <conditionalFormatting sqref="AR25">
    <cfRule type="cellIs" dxfId="786" priority="76" operator="equal">
      <formula>0</formula>
    </cfRule>
  </conditionalFormatting>
  <conditionalFormatting sqref="AR27">
    <cfRule type="cellIs" dxfId="785" priority="75" operator="equal">
      <formula>0</formula>
    </cfRule>
  </conditionalFormatting>
  <conditionalFormatting sqref="AR29">
    <cfRule type="cellIs" dxfId="784" priority="74" operator="equal">
      <formula>0</formula>
    </cfRule>
  </conditionalFormatting>
  <conditionalFormatting sqref="AQ26">
    <cfRule type="containsErrors" dxfId="783" priority="73">
      <formula>ISERROR(AQ26)</formula>
    </cfRule>
  </conditionalFormatting>
  <conditionalFormatting sqref="AQ28">
    <cfRule type="containsErrors" dxfId="782" priority="72">
      <formula>ISERROR(AQ28)</formula>
    </cfRule>
  </conditionalFormatting>
  <conditionalFormatting sqref="AQ30">
    <cfRule type="containsErrors" dxfId="781" priority="71">
      <formula>ISERROR(AQ30)</formula>
    </cfRule>
  </conditionalFormatting>
  <conditionalFormatting sqref="AR25">
    <cfRule type="cellIs" dxfId="780" priority="70" operator="equal">
      <formula>0</formula>
    </cfRule>
  </conditionalFormatting>
  <conditionalFormatting sqref="AR27">
    <cfRule type="cellIs" dxfId="779" priority="69" operator="equal">
      <formula>0</formula>
    </cfRule>
  </conditionalFormatting>
  <conditionalFormatting sqref="AR29">
    <cfRule type="cellIs" dxfId="778" priority="68" operator="equal">
      <formula>0</formula>
    </cfRule>
  </conditionalFormatting>
  <conditionalFormatting sqref="AQ26">
    <cfRule type="containsErrors" dxfId="777" priority="67">
      <formula>ISERROR(AQ26)</formula>
    </cfRule>
  </conditionalFormatting>
  <conditionalFormatting sqref="AQ28">
    <cfRule type="containsErrors" dxfId="776" priority="66">
      <formula>ISERROR(AQ28)</formula>
    </cfRule>
  </conditionalFormatting>
  <conditionalFormatting sqref="AQ30">
    <cfRule type="containsErrors" dxfId="775" priority="65">
      <formula>ISERROR(AQ30)</formula>
    </cfRule>
  </conditionalFormatting>
  <conditionalFormatting sqref="AR25">
    <cfRule type="cellIs" dxfId="774" priority="64" operator="equal">
      <formula>0</formula>
    </cfRule>
  </conditionalFormatting>
  <conditionalFormatting sqref="AR27">
    <cfRule type="cellIs" dxfId="773" priority="63" operator="equal">
      <formula>0</formula>
    </cfRule>
  </conditionalFormatting>
  <conditionalFormatting sqref="AR29">
    <cfRule type="cellIs" dxfId="772" priority="62" operator="equal">
      <formula>0</formula>
    </cfRule>
  </conditionalFormatting>
  <conditionalFormatting sqref="AQ26">
    <cfRule type="containsErrors" dxfId="771" priority="61">
      <formula>ISERROR(AQ26)</formula>
    </cfRule>
  </conditionalFormatting>
  <conditionalFormatting sqref="AQ28">
    <cfRule type="containsErrors" dxfId="770" priority="60">
      <formula>ISERROR(AQ28)</formula>
    </cfRule>
  </conditionalFormatting>
  <conditionalFormatting sqref="AQ30">
    <cfRule type="containsErrors" dxfId="769" priority="59">
      <formula>ISERROR(AQ30)</formula>
    </cfRule>
  </conditionalFormatting>
  <conditionalFormatting sqref="AR25">
    <cfRule type="cellIs" dxfId="768" priority="58" operator="equal">
      <formula>0</formula>
    </cfRule>
  </conditionalFormatting>
  <conditionalFormatting sqref="AR27">
    <cfRule type="cellIs" dxfId="767" priority="57" operator="equal">
      <formula>0</formula>
    </cfRule>
  </conditionalFormatting>
  <conditionalFormatting sqref="AR29">
    <cfRule type="cellIs" dxfId="766" priority="56" operator="equal">
      <formula>0</formula>
    </cfRule>
  </conditionalFormatting>
  <conditionalFormatting sqref="AQ26">
    <cfRule type="containsErrors" dxfId="765" priority="55">
      <formula>ISERROR(AQ26)</formula>
    </cfRule>
  </conditionalFormatting>
  <conditionalFormatting sqref="AQ28">
    <cfRule type="containsErrors" dxfId="764" priority="54">
      <formula>ISERROR(AQ28)</formula>
    </cfRule>
  </conditionalFormatting>
  <conditionalFormatting sqref="AQ30">
    <cfRule type="containsErrors" dxfId="763" priority="53">
      <formula>ISERROR(AQ30)</formula>
    </cfRule>
  </conditionalFormatting>
  <conditionalFormatting sqref="F8:F200">
    <cfRule type="expression" dxfId="762" priority="141">
      <formula>$D8=0</formula>
    </cfRule>
  </conditionalFormatting>
  <conditionalFormatting sqref="AT10:AV15 AZ15:BB15">
    <cfRule type="cellIs" dxfId="761" priority="45" stopIfTrue="1" operator="lessThanOrEqual">
      <formula>0</formula>
    </cfRule>
  </conditionalFormatting>
  <conditionalFormatting sqref="AT18:AV22">
    <cfRule type="cellIs" dxfId="760" priority="44" stopIfTrue="1" operator="lessThanOrEqual">
      <formula>0</formula>
    </cfRule>
  </conditionalFormatting>
  <conditionalFormatting sqref="AW18:AZ22">
    <cfRule type="cellIs" dxfId="759" priority="43" stopIfTrue="1" operator="lessThanOrEqual">
      <formula>0</formula>
    </cfRule>
  </conditionalFormatting>
  <conditionalFormatting sqref="AR25">
    <cfRule type="cellIs" dxfId="758" priority="42" operator="equal">
      <formula>0</formula>
    </cfRule>
  </conditionalFormatting>
  <conditionalFormatting sqref="AR27">
    <cfRule type="cellIs" dxfId="757" priority="41" operator="equal">
      <formula>0</formula>
    </cfRule>
  </conditionalFormatting>
  <conditionalFormatting sqref="AR29">
    <cfRule type="cellIs" dxfId="756" priority="40" operator="equal">
      <formula>0</formula>
    </cfRule>
  </conditionalFormatting>
  <conditionalFormatting sqref="AQ26">
    <cfRule type="containsErrors" dxfId="755" priority="39">
      <formula>ISERROR(AQ26)</formula>
    </cfRule>
  </conditionalFormatting>
  <conditionalFormatting sqref="AQ28">
    <cfRule type="containsErrors" dxfId="754" priority="38">
      <formula>ISERROR(AQ28)</formula>
    </cfRule>
  </conditionalFormatting>
  <conditionalFormatting sqref="AQ30">
    <cfRule type="containsErrors" dxfId="753" priority="37">
      <formula>ISERROR(AQ30)</formula>
    </cfRule>
  </conditionalFormatting>
  <conditionalFormatting sqref="AR25">
    <cfRule type="cellIs" dxfId="752" priority="36" operator="equal">
      <formula>0</formula>
    </cfRule>
  </conditionalFormatting>
  <conditionalFormatting sqref="AR27">
    <cfRule type="cellIs" dxfId="751" priority="35" operator="equal">
      <formula>0</formula>
    </cfRule>
  </conditionalFormatting>
  <conditionalFormatting sqref="AR29">
    <cfRule type="cellIs" dxfId="750" priority="34" operator="equal">
      <formula>0</formula>
    </cfRule>
  </conditionalFormatting>
  <conditionalFormatting sqref="AQ26">
    <cfRule type="containsErrors" dxfId="749" priority="33">
      <formula>ISERROR(AQ26)</formula>
    </cfRule>
  </conditionalFormatting>
  <conditionalFormatting sqref="AQ28">
    <cfRule type="containsErrors" dxfId="748" priority="32">
      <formula>ISERROR(AQ28)</formula>
    </cfRule>
  </conditionalFormatting>
  <conditionalFormatting sqref="AQ30">
    <cfRule type="containsErrors" dxfId="747" priority="31">
      <formula>ISERROR(AQ30)</formula>
    </cfRule>
  </conditionalFormatting>
  <conditionalFormatting sqref="AR25">
    <cfRule type="cellIs" dxfId="746" priority="30" operator="equal">
      <formula>0</formula>
    </cfRule>
  </conditionalFormatting>
  <conditionalFormatting sqref="AR27">
    <cfRule type="cellIs" dxfId="745" priority="29" operator="equal">
      <formula>0</formula>
    </cfRule>
  </conditionalFormatting>
  <conditionalFormatting sqref="AR29">
    <cfRule type="cellIs" dxfId="744" priority="28" operator="equal">
      <formula>0</formula>
    </cfRule>
  </conditionalFormatting>
  <conditionalFormatting sqref="AQ26">
    <cfRule type="containsErrors" dxfId="743" priority="27">
      <formula>ISERROR(AQ26)</formula>
    </cfRule>
  </conditionalFormatting>
  <conditionalFormatting sqref="AQ28">
    <cfRule type="containsErrors" dxfId="742" priority="26">
      <formula>ISERROR(AQ28)</formula>
    </cfRule>
  </conditionalFormatting>
  <conditionalFormatting sqref="AQ30">
    <cfRule type="containsErrors" dxfId="741" priority="25">
      <formula>ISERROR(AQ30)</formula>
    </cfRule>
  </conditionalFormatting>
  <conditionalFormatting sqref="AR25">
    <cfRule type="cellIs" dxfId="740" priority="24" operator="equal">
      <formula>0</formula>
    </cfRule>
  </conditionalFormatting>
  <conditionalFormatting sqref="AR27">
    <cfRule type="cellIs" dxfId="739" priority="23" operator="equal">
      <formula>0</formula>
    </cfRule>
  </conditionalFormatting>
  <conditionalFormatting sqref="AR29">
    <cfRule type="cellIs" dxfId="738" priority="22" operator="equal">
      <formula>0</formula>
    </cfRule>
  </conditionalFormatting>
  <conditionalFormatting sqref="AQ26">
    <cfRule type="containsErrors" dxfId="737" priority="21">
      <formula>ISERROR(AQ26)</formula>
    </cfRule>
  </conditionalFormatting>
  <conditionalFormatting sqref="AQ28">
    <cfRule type="containsErrors" dxfId="736" priority="20">
      <formula>ISERROR(AQ28)</formula>
    </cfRule>
  </conditionalFormatting>
  <conditionalFormatting sqref="AQ30">
    <cfRule type="containsErrors" dxfId="735" priority="19">
      <formula>ISERROR(AQ30)</formula>
    </cfRule>
  </conditionalFormatting>
  <conditionalFormatting sqref="AR25">
    <cfRule type="cellIs" dxfId="734" priority="18" operator="equal">
      <formula>0</formula>
    </cfRule>
  </conditionalFormatting>
  <conditionalFormatting sqref="AR27">
    <cfRule type="cellIs" dxfId="733" priority="17" operator="equal">
      <formula>0</formula>
    </cfRule>
  </conditionalFormatting>
  <conditionalFormatting sqref="AR29">
    <cfRule type="cellIs" dxfId="732" priority="16" operator="equal">
      <formula>0</formula>
    </cfRule>
  </conditionalFormatting>
  <conditionalFormatting sqref="AQ26">
    <cfRule type="containsErrors" dxfId="731" priority="15">
      <formula>ISERROR(AQ26)</formula>
    </cfRule>
  </conditionalFormatting>
  <conditionalFormatting sqref="AQ28">
    <cfRule type="containsErrors" dxfId="730" priority="14">
      <formula>ISERROR(AQ28)</formula>
    </cfRule>
  </conditionalFormatting>
  <conditionalFormatting sqref="AQ30">
    <cfRule type="containsErrors" dxfId="729" priority="13">
      <formula>ISERROR(AQ30)</formula>
    </cfRule>
  </conditionalFormatting>
  <conditionalFormatting sqref="AR25">
    <cfRule type="cellIs" dxfId="728" priority="12" operator="equal">
      <formula>0</formula>
    </cfRule>
  </conditionalFormatting>
  <conditionalFormatting sqref="AR27">
    <cfRule type="cellIs" dxfId="727" priority="11" operator="equal">
      <formula>0</formula>
    </cfRule>
  </conditionalFormatting>
  <conditionalFormatting sqref="AR29">
    <cfRule type="cellIs" dxfId="726" priority="10" operator="equal">
      <formula>0</formula>
    </cfRule>
  </conditionalFormatting>
  <conditionalFormatting sqref="AQ26">
    <cfRule type="containsErrors" dxfId="725" priority="9">
      <formula>ISERROR(AQ26)</formula>
    </cfRule>
  </conditionalFormatting>
  <conditionalFormatting sqref="AQ28">
    <cfRule type="containsErrors" dxfId="724" priority="8">
      <formula>ISERROR(AQ28)</formula>
    </cfRule>
  </conditionalFormatting>
  <conditionalFormatting sqref="AQ30">
    <cfRule type="containsErrors" dxfId="723" priority="7">
      <formula>ISERROR(AQ30)</formula>
    </cfRule>
  </conditionalFormatting>
  <conditionalFormatting sqref="AT10:AV15 AZ15:BB15">
    <cfRule type="cellIs" dxfId="722" priority="6" stopIfTrue="1" operator="lessThanOrEqual">
      <formula>0</formula>
    </cfRule>
  </conditionalFormatting>
  <conditionalFormatting sqref="AT18:AV22 AT26:AV30">
    <cfRule type="cellIs" dxfId="721" priority="5" stopIfTrue="1" operator="lessThanOrEqual">
      <formula>0</formula>
    </cfRule>
  </conditionalFormatting>
  <conditionalFormatting sqref="AY26:BB30 AY18:BB22">
    <cfRule type="cellIs" dxfId="720" priority="4" stopIfTrue="1" operator="lessThanOrEqual">
      <formula>0</formula>
    </cfRule>
  </conditionalFormatting>
  <conditionalFormatting sqref="AR32 AR34 AR36">
    <cfRule type="cellIs" dxfId="719" priority="3" operator="equal">
      <formula>0</formula>
    </cfRule>
  </conditionalFormatting>
  <conditionalFormatting sqref="AQ33 AQ35 AQ37">
    <cfRule type="containsErrors" dxfId="718" priority="2">
      <formula>ISERROR(AQ33)</formula>
    </cfRule>
  </conditionalFormatting>
  <conditionalFormatting sqref="D11:D51">
    <cfRule type="expression" dxfId="717" priority="1" stopIfTrue="1">
      <formula>OR($C11&lt;0,AND($C11=$Y11,$B11=$Y11))</formula>
    </cfRule>
  </conditionalFormatting>
  <pageMargins left="0.75" right="0.75" top="1" bottom="1" header="0.5" footer="0.5"/>
  <pageSetup paperSize="9" orientation="portrait" horizontalDpi="1200" verticalDpi="12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80"/>
  <sheetViews>
    <sheetView workbookViewId="0">
      <pane xSplit="5" ySplit="7" topLeftCell="F8" activePane="bottomRight" state="frozen"/>
      <selection activeCell="N40" sqref="N40"/>
      <selection pane="topRight" activeCell="N40" sqref="N40"/>
      <selection pane="bottomLeft" activeCell="N40" sqref="N40"/>
      <selection pane="bottomRight" activeCell="O8" sqref="O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customWidth="1"/>
    <col min="18" max="18" width="9.140625" hidden="1" customWidth="1"/>
    <col min="19" max="38" width="9.140625" style="12" hidden="1" customWidth="1"/>
    <col min="39" max="39" width="9" style="12" hidden="1" customWidth="1"/>
    <col min="40" max="41" width="9.140625" style="12" hidden="1" customWidth="1"/>
    <col min="42" max="42" width="0" hidden="1" customWidth="1"/>
    <col min="43" max="43" width="9.140625" customWidth="1"/>
    <col min="44" max="45" width="8.28515625" customWidth="1"/>
    <col min="46" max="46" width="6.5703125" customWidth="1"/>
    <col min="47" max="47" width="7.85546875" customWidth="1"/>
    <col min="48" max="48" width="8.28515625" customWidth="1"/>
    <col min="49" max="49" width="6.140625" customWidth="1"/>
    <col min="50" max="50" width="8.28515625" customWidth="1"/>
    <col min="51" max="51" width="8.5703125" customWidth="1"/>
    <col min="52" max="52" width="6.5703125" customWidth="1"/>
    <col min="53" max="53" width="7.5703125" customWidth="1"/>
    <col min="54" max="54" width="8.28515625" customWidth="1"/>
    <col min="55" max="55" width="0.85546875" customWidth="1"/>
  </cols>
  <sheetData>
    <row r="1" spans="1:54" ht="18" customHeight="1" x14ac:dyDescent="0.2">
      <c r="B1" s="8" t="s">
        <v>2</v>
      </c>
      <c r="C1" s="246" t="s">
        <v>51</v>
      </c>
      <c r="D1" s="247"/>
      <c r="E1" s="247"/>
      <c r="F1" s="247"/>
      <c r="G1" s="247"/>
      <c r="H1" s="247"/>
      <c r="I1" s="247"/>
      <c r="J1" s="247"/>
      <c r="K1" s="247"/>
      <c r="L1" s="247"/>
      <c r="M1" s="247"/>
      <c r="N1" s="248"/>
      <c r="O1" s="16"/>
      <c r="P1" s="7"/>
      <c r="Q1" t="s">
        <v>21</v>
      </c>
    </row>
    <row r="2" spans="1:54" ht="18" customHeight="1" x14ac:dyDescent="0.2">
      <c r="B2" s="8" t="s">
        <v>3</v>
      </c>
      <c r="C2" s="246" t="s">
        <v>48</v>
      </c>
      <c r="D2" s="247"/>
      <c r="E2" s="247"/>
      <c r="F2" s="247"/>
      <c r="G2" s="247"/>
      <c r="H2" s="247"/>
      <c r="I2" s="247"/>
      <c r="J2" s="247"/>
      <c r="K2" s="247"/>
      <c r="L2" s="247"/>
      <c r="M2" s="247"/>
      <c r="N2" s="248"/>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4" ht="12" customHeight="1" x14ac:dyDescent="0.15">
      <c r="B5" s="8" t="s">
        <v>5</v>
      </c>
      <c r="C5" s="69">
        <v>140</v>
      </c>
      <c r="D5" s="13"/>
      <c r="E5" s="13"/>
      <c r="F5" s="13"/>
      <c r="G5" s="16"/>
      <c r="H5" s="7"/>
      <c r="I5" s="41"/>
      <c r="J5" s="42"/>
      <c r="K5" s="7"/>
      <c r="L5" s="6"/>
      <c r="M5" s="7"/>
      <c r="N5" s="7"/>
      <c r="O5" s="16"/>
      <c r="P5" s="7"/>
      <c r="U5" s="12">
        <f>COUNTIF(G:G,"V")</f>
        <v>1</v>
      </c>
      <c r="V5" s="12">
        <f>COUNTIF(L:L,"Breedte")</f>
        <v>0</v>
      </c>
      <c r="W5" s="12">
        <f>COUNTIF(O:O,"Breedte")</f>
        <v>0</v>
      </c>
      <c r="AF5" s="12">
        <f>COUNTIF(I:I,"D")</f>
        <v>1</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41</v>
      </c>
      <c r="F7" s="24"/>
      <c r="G7" s="24" t="s">
        <v>32</v>
      </c>
      <c r="H7" s="25" t="s">
        <v>11</v>
      </c>
      <c r="I7" s="24" t="s">
        <v>33</v>
      </c>
      <c r="J7" s="25" t="s">
        <v>11</v>
      </c>
      <c r="K7" s="25" t="s">
        <v>12</v>
      </c>
      <c r="L7" s="23" t="s">
        <v>13</v>
      </c>
      <c r="M7" s="25" t="s">
        <v>14</v>
      </c>
      <c r="N7" s="25" t="s">
        <v>15</v>
      </c>
      <c r="O7" s="24" t="s">
        <v>34</v>
      </c>
      <c r="P7" s="25" t="s">
        <v>16</v>
      </c>
      <c r="Y7" s="12">
        <v>1</v>
      </c>
      <c r="Z7" s="12">
        <v>1</v>
      </c>
      <c r="AA7" s="12">
        <v>1</v>
      </c>
      <c r="AB7" s="12">
        <v>1</v>
      </c>
      <c r="AJ7" s="12">
        <v>1</v>
      </c>
      <c r="AK7" s="12">
        <v>1</v>
      </c>
      <c r="AL7" s="12">
        <v>1</v>
      </c>
      <c r="AM7" s="12">
        <v>1</v>
      </c>
      <c r="AQ7" s="93" t="s">
        <v>79</v>
      </c>
    </row>
    <row r="8" spans="1:54" ht="12" customHeight="1" thickTop="1" x14ac:dyDescent="0.25">
      <c r="A8" s="5">
        <f t="shared" ref="A8:A71" si="0">IF(I8="A",25,IF(I8="B",25,IF(I8="C",25,IF(I8="D",15,IF(I8="E",10,0)))))</f>
        <v>0</v>
      </c>
      <c r="B8" s="5">
        <f t="shared" ref="B8:B71" si="1">IF(G8="I",20,IF(G8="II",20,IF(G8="III",20,IF(G8="IV",20,IF(G8="V",20,0)))))</f>
        <v>0</v>
      </c>
      <c r="C8" s="14">
        <f>C5</f>
        <v>140</v>
      </c>
      <c r="F8" s="242">
        <f>VLOOKUP(C8,Blad1!$A:$I,9,0)</f>
        <v>230</v>
      </c>
      <c r="G8" s="67" t="str">
        <f>IF(C8=101,"I",IF(C8=95,"II",IF(C8=90,"III",IF(C8=83,"IV",IF(C8=0,"V","")))))</f>
        <v/>
      </c>
      <c r="H8" s="4" t="str">
        <f>IF(G8="I",$K8,IF(G8="II",$K8-SUM(H7:H$8),IF(G8="III",$K8-SUM(H7:H$8),IF(G8="IV",$K8-SUM(H7:H$8),IF(G8="V",1-SUM(H7:H$8)," ")))))</f>
        <v xml:space="preserve"> </v>
      </c>
      <c r="I8" s="68" t="str">
        <f t="shared" ref="I8:I71" si="2">IF(C8=96,"A",IF(C8=88,"B",IF(C8=79,"C",IF(C8=71,"D",IF(C8=0,"E","")))))</f>
        <v/>
      </c>
      <c r="J8" s="43" t="str">
        <f>IF(I8="A",$K8,IF(I8="B",$K8-SUM(J7:J$8),IF(I8="C",$K8-SUM(J7:J$8),IF(I8="D",$K8-SUM(J7:J$8),IF(I8="E",1-SUM(J7:J$8)," ")))))</f>
        <v xml:space="preserve"> </v>
      </c>
      <c r="K8" s="1">
        <f>IF(C$4=0,0,(SUM(D$8:D8)/C$4))</f>
        <v>0</v>
      </c>
      <c r="L8" s="9" t="str">
        <f t="shared" ref="L8:L71" si="3">IF(U8=2,"Plus",IF(W8=2,"Basis",IF(X8=2,"Breedte"," ")))</f>
        <v xml:space="preserve"> </v>
      </c>
      <c r="M8" s="2" t="str">
        <f>IF(U8=2,K8,IF(W8=2,K8-SUM(M7:M$8),IF(X8=2,K8-SUM(M7:M$8),IF(X7=2,1-SUM(M7:M$8)," "))))</f>
        <v xml:space="preserve"> </v>
      </c>
      <c r="N8" s="1" t="str">
        <f t="shared" ref="N8:N71" si="4">IF(OR(O8="Plus",O8="Basis",O8="Breedte"),K8," ")</f>
        <v xml:space="preserve"> </v>
      </c>
      <c r="P8" s="3" t="str">
        <f>IF(O8="Plus",$K8,IF(O8="Basis",$K8-SUM(P7:P$8),IF(O8="Breedte",$K8-SUM(P7:P$8),IF(O7="Breedte",1-SUM(P7:P$8)," "))))</f>
        <v xml:space="preserve"> </v>
      </c>
      <c r="Q8" s="59" t="str">
        <f>CONCATENATE(IF(E8=0,"",CONCATENATE(E8,"; ")))</f>
        <v/>
      </c>
      <c r="R8" s="180">
        <f>F8</f>
        <v>230</v>
      </c>
      <c r="S8" s="12">
        <f t="shared" ref="S8:S71" si="5">C8</f>
        <v>140</v>
      </c>
      <c r="T8" s="18">
        <f t="shared" ref="T8:T71" si="6">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 t="shared" ref="Y8:Y71" si="7">IF(D8=0,1,ABS(K8-0.2))</f>
        <v>1</v>
      </c>
      <c r="Z8" s="12">
        <f t="shared" ref="Z8:Z71" si="8">IF(D8=0,1,ABS(K8-0.5))</f>
        <v>1</v>
      </c>
      <c r="AA8" s="12">
        <f t="shared" ref="AA8:AA71" si="9">IF(D8=0,1,ABS(K8-0.8))</f>
        <v>1</v>
      </c>
      <c r="AB8" s="12">
        <f t="shared" ref="AB8:AB71" si="10">IF(D8=0,1,ABS(K8-1))</f>
        <v>1</v>
      </c>
      <c r="AD8" s="12">
        <f t="shared" ref="AD8:AD71" si="11">S8</f>
        <v>140</v>
      </c>
      <c r="AE8" s="18">
        <f t="shared" ref="AE8:AE71" si="12">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 t="shared" ref="AJ8:AJ71" si="13">IF(AE8=0,1,ABS(AH8-0.25))</f>
        <v>1</v>
      </c>
      <c r="AK8" s="12">
        <f t="shared" ref="AK8:AK71" si="14">IF(T8=0,1,ABS(W8-0.5))</f>
        <v>1</v>
      </c>
      <c r="AL8" s="12">
        <f t="shared" ref="AL8:AL71" si="15">IF(T8=0,1,ABS(W8-0.75))</f>
        <v>1</v>
      </c>
      <c r="AM8" s="12">
        <f t="shared" ref="AM8:AM71" si="16">IF(T8=0,1,ABS(W8-0.9))</f>
        <v>1</v>
      </c>
      <c r="AQ8" s="27" t="s">
        <v>6</v>
      </c>
      <c r="AR8" s="28"/>
      <c r="AS8" s="28" t="s">
        <v>7</v>
      </c>
      <c r="AT8" s="28"/>
      <c r="AU8" s="28"/>
      <c r="AV8" s="28"/>
      <c r="AW8" s="45"/>
    </row>
    <row r="9" spans="1:54" ht="12" customHeight="1" x14ac:dyDescent="0.25">
      <c r="A9" s="5">
        <f t="shared" si="0"/>
        <v>0</v>
      </c>
      <c r="B9" s="5">
        <f t="shared" si="1"/>
        <v>0</v>
      </c>
      <c r="C9" s="14">
        <f t="shared" ref="C9:C72" si="17">C8-1</f>
        <v>139</v>
      </c>
      <c r="F9" s="242">
        <f>VLOOKUP(C9,Blad1!$A:$I,9,0)</f>
        <v>230</v>
      </c>
      <c r="G9" s="67" t="str">
        <f t="shared" ref="G9:G72" si="18">IF(C9=101,"I",IF(C9=95,"II",IF(C9=90,"III",IF(C9=83,"IV",IF(C9=0,"V","")))))</f>
        <v/>
      </c>
      <c r="H9" s="4" t="str">
        <f>IF(G9="I",$K9,IF(G9="II",$K9-SUM(H8:H$8),IF(G9="III",$K9-SUM(H8:H$8),IF(G9="IV",$K9-SUM(H8:H$8),IF(G9="V",1-SUM(H8:H$8)," ")))))</f>
        <v xml:space="preserve"> </v>
      </c>
      <c r="I9" s="68" t="str">
        <f t="shared" si="2"/>
        <v/>
      </c>
      <c r="J9" s="43" t="str">
        <f>IF(I9="A",$K9,IF(I9="B",$K9-SUM(J8:J$8),IF(I9="C",$K9-SUM(J8:J$8),IF(I9="D",$K9-SUM(J8:J$8),IF(I9="E",1-SUM(J8:J$8)," ")))))</f>
        <v xml:space="preserve"> </v>
      </c>
      <c r="K9" s="1">
        <f>IF(C$4=0,0,(SUM(D$8:D9)/C$4))</f>
        <v>0</v>
      </c>
      <c r="L9" s="9" t="str">
        <f t="shared" si="3"/>
        <v xml:space="preserve"> </v>
      </c>
      <c r="M9" s="2" t="str">
        <f>IF(U9=2,K9,IF(W9=2,K9-SUM(M8:M$8),IF(X9=2,K9-SUM(M8:M$8),IF(X8=2,1-SUM(M8:M$8)," "))))</f>
        <v xml:space="preserve"> </v>
      </c>
      <c r="N9" s="1" t="str">
        <f t="shared" si="4"/>
        <v xml:space="preserve"> </v>
      </c>
      <c r="P9" s="3" t="str">
        <f>IF(O9="Plus",$K9,IF(O9="Basis",$K9-SUM(P8:P$8),IF(O9="Breedte",$K9-SUM(P8:P$8),IF(O8="Breedte",1-SUM(P8:P$8)," "))))</f>
        <v xml:space="preserve"> </v>
      </c>
      <c r="Q9" s="57" t="str">
        <f t="shared" ref="Q9:Q72" si="19">IF(L8="plus",IF(E9=0,"",CONCATENATE(E9,", ")),IF(L8="basis",IF(E9=0,"",CONCATENATE(E9,", ")),CONCATENATE(Q8,IF(E9=0,"",CONCATENATE(E9,", ")))))</f>
        <v/>
      </c>
      <c r="R9" s="180">
        <f t="shared" ref="R9:R72" si="20">F9</f>
        <v>230</v>
      </c>
      <c r="S9" s="12">
        <f t="shared" si="5"/>
        <v>139</v>
      </c>
      <c r="T9" s="18">
        <f t="shared" si="6"/>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si="7"/>
        <v>1</v>
      </c>
      <c r="Z9" s="12">
        <f t="shared" si="8"/>
        <v>1</v>
      </c>
      <c r="AA9" s="12">
        <f t="shared" si="9"/>
        <v>1</v>
      </c>
      <c r="AB9" s="12">
        <f t="shared" si="10"/>
        <v>1</v>
      </c>
      <c r="AD9" s="12">
        <f t="shared" si="11"/>
        <v>139</v>
      </c>
      <c r="AE9" s="18">
        <f t="shared" si="12"/>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si="13"/>
        <v>1</v>
      </c>
      <c r="AK9" s="12">
        <f t="shared" si="14"/>
        <v>1</v>
      </c>
      <c r="AL9" s="12">
        <f t="shared" si="15"/>
        <v>1</v>
      </c>
      <c r="AM9" s="12">
        <f t="shared" si="16"/>
        <v>1</v>
      </c>
      <c r="AQ9" s="30"/>
      <c r="AR9" s="31"/>
      <c r="AS9" s="32" t="s">
        <v>17</v>
      </c>
      <c r="AT9" s="32" t="s">
        <v>18</v>
      </c>
      <c r="AU9" s="32" t="s">
        <v>19</v>
      </c>
      <c r="AV9" s="32" t="s">
        <v>20</v>
      </c>
      <c r="AW9" s="45"/>
    </row>
    <row r="10" spans="1:54" ht="12" customHeight="1" x14ac:dyDescent="0.25">
      <c r="A10" s="5">
        <f t="shared" si="0"/>
        <v>0</v>
      </c>
      <c r="B10" s="5">
        <f t="shared" si="1"/>
        <v>0</v>
      </c>
      <c r="C10" s="14">
        <f t="shared" si="17"/>
        <v>138</v>
      </c>
      <c r="F10" s="242">
        <f>VLOOKUP(C10,Blad1!$A:$I,9,0)</f>
        <v>230</v>
      </c>
      <c r="G10" s="67" t="str">
        <f t="shared" si="18"/>
        <v/>
      </c>
      <c r="H10" s="4" t="str">
        <f>IF(G10="I",$K10,IF(G10="II",$K10-SUM(H$8:H9),IF(G10="III",$K10-SUM(H$8:H9),IF(G10="IV",$K10-SUM(H$8:H9),IF(G10="V",1-SUM(H$8:H9)," ")))))</f>
        <v xml:space="preserve"> </v>
      </c>
      <c r="I10" s="68" t="str">
        <f t="shared" si="2"/>
        <v/>
      </c>
      <c r="J10" s="43" t="str">
        <f>IF(I10="A",$K10,IF(I10="B",$K10-SUM(J$8:J9),IF(I10="C",$K10-SUM(J$8:J9),IF(I10="D",$K10-SUM(J$8:J9),IF(I10="E",1-SUM(J$8:J9)," ")))))</f>
        <v xml:space="preserve"> </v>
      </c>
      <c r="K10" s="1">
        <f>IF(C$4=0,0,(SUM(D$8:D10)/C$4))</f>
        <v>0</v>
      </c>
      <c r="L10" s="9" t="str">
        <f t="shared" si="3"/>
        <v xml:space="preserve"> </v>
      </c>
      <c r="M10" s="2" t="str">
        <f>IF(U10=2,K10,IF(W10=2,K10-SUM(M$8:M9),IF(X10=2,K10-SUM(M$8:M9),IF(X9=2,1-SUM(M$8:M9)," "))))</f>
        <v xml:space="preserve"> </v>
      </c>
      <c r="N10" s="1" t="str">
        <f t="shared" si="4"/>
        <v xml:space="preserve"> </v>
      </c>
      <c r="P10" s="3" t="str">
        <f>IF(O10="Plus",$K10,IF(O10="Basis",$K10-SUM(P$8:P9),IF(O10="Breedte",$K10-SUM(P$8:P9),IF(O9="Breedte",1-SUM(P$8:P9)," "))))</f>
        <v xml:space="preserve"> </v>
      </c>
      <c r="Q10" s="57" t="str">
        <f t="shared" si="19"/>
        <v/>
      </c>
      <c r="R10" s="180">
        <f t="shared" si="20"/>
        <v>230</v>
      </c>
      <c r="S10" s="12">
        <f t="shared" si="5"/>
        <v>138</v>
      </c>
      <c r="T10" s="18">
        <f t="shared" si="6"/>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7"/>
        <v>1</v>
      </c>
      <c r="Z10" s="12">
        <f t="shared" si="8"/>
        <v>1</v>
      </c>
      <c r="AA10" s="12">
        <f t="shared" si="9"/>
        <v>1</v>
      </c>
      <c r="AB10" s="12">
        <f t="shared" si="10"/>
        <v>1</v>
      </c>
      <c r="AD10" s="12">
        <f t="shared" si="11"/>
        <v>138</v>
      </c>
      <c r="AE10" s="18">
        <f t="shared" si="12"/>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3"/>
        <v>1</v>
      </c>
      <c r="AK10" s="12">
        <f t="shared" si="14"/>
        <v>1</v>
      </c>
      <c r="AL10" s="12">
        <f t="shared" si="15"/>
        <v>1</v>
      </c>
      <c r="AM10" s="12">
        <f t="shared" si="16"/>
        <v>1</v>
      </c>
      <c r="AQ10" s="49" t="s">
        <v>26</v>
      </c>
      <c r="AR10" s="50">
        <v>0.2</v>
      </c>
      <c r="AS10" s="145">
        <f>IF($U3=0,0,VLOOKUP("I",$G:$S,13,FALSE))</f>
        <v>101</v>
      </c>
      <c r="AT10" s="145">
        <f>AU10*AT$14</f>
        <v>0</v>
      </c>
      <c r="AU10" s="146">
        <f>AV10</f>
        <v>0</v>
      </c>
      <c r="AV10" s="146">
        <f>IF($U3=0,0,VLOOKUP("I",$G:$S,5,FALSE))</f>
        <v>0</v>
      </c>
      <c r="AW10" s="45"/>
    </row>
    <row r="11" spans="1:54" ht="12" customHeight="1" x14ac:dyDescent="0.25">
      <c r="A11" s="5">
        <f t="shared" si="0"/>
        <v>0</v>
      </c>
      <c r="B11" s="5">
        <f t="shared" si="1"/>
        <v>0</v>
      </c>
      <c r="C11" s="14">
        <f t="shared" si="17"/>
        <v>137</v>
      </c>
      <c r="F11" s="242">
        <f>VLOOKUP(C11,Blad1!$A:$I,9,0)</f>
        <v>230</v>
      </c>
      <c r="G11" s="67" t="str">
        <f t="shared" si="18"/>
        <v/>
      </c>
      <c r="H11" s="4" t="str">
        <f>IF(G11="I",$K11,IF(G11="II",$K11-SUM(H$8:H10),IF(G11="III",$K11-SUM(H$8:H10),IF(G11="IV",$K11-SUM(H$8:H10),IF(G11="V",1-SUM(H$8:H10)," ")))))</f>
        <v xml:space="preserve"> </v>
      </c>
      <c r="I11" s="68" t="str">
        <f t="shared" si="2"/>
        <v/>
      </c>
      <c r="J11" s="43" t="str">
        <f>IF(I11="A",$K11,IF(I11="B",$K11-SUM(J$8:J10),IF(I11="C",$K11-SUM(J$8:J10),IF(I11="D",$K11-SUM(J$8:J10),IF(I11="E",1-SUM(J$8:J10)," ")))))</f>
        <v xml:space="preserve"> </v>
      </c>
      <c r="K11" s="1">
        <f>IF(C$4=0,0,(SUM(D$8:D11)/C$4))</f>
        <v>0</v>
      </c>
      <c r="L11" s="9" t="str">
        <f t="shared" si="3"/>
        <v xml:space="preserve"> </v>
      </c>
      <c r="M11" s="2" t="str">
        <f>IF(U11=2,K11,IF(W11=2,K11-SUM(M$8:M10),IF(X11=2,K11-SUM(M$8:M10),IF(X10=2,1-SUM(M$8:M10)," "))))</f>
        <v xml:space="preserve"> </v>
      </c>
      <c r="N11" s="1" t="str">
        <f t="shared" si="4"/>
        <v xml:space="preserve"> </v>
      </c>
      <c r="P11" s="3" t="str">
        <f>IF(O11="Plus",$K11,IF(O11="Basis",$K11-SUM(P$8:P10),IF(O11="Breedte",$K11-SUM(P$8:P10),IF(O10="Breedte",1-SUM(P$8:P10)," "))))</f>
        <v xml:space="preserve"> </v>
      </c>
      <c r="Q11" s="57" t="str">
        <f t="shared" si="19"/>
        <v/>
      </c>
      <c r="R11" s="180">
        <f t="shared" si="20"/>
        <v>230</v>
      </c>
      <c r="S11" s="12">
        <f t="shared" si="5"/>
        <v>137</v>
      </c>
      <c r="T11" s="18">
        <f t="shared" si="6"/>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7"/>
        <v>1</v>
      </c>
      <c r="Z11" s="12">
        <f t="shared" si="8"/>
        <v>1</v>
      </c>
      <c r="AA11" s="12">
        <f t="shared" si="9"/>
        <v>1</v>
      </c>
      <c r="AB11" s="12">
        <f t="shared" si="10"/>
        <v>1</v>
      </c>
      <c r="AD11" s="12">
        <f t="shared" si="11"/>
        <v>137</v>
      </c>
      <c r="AE11" s="18">
        <f t="shared" si="12"/>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3"/>
        <v>1</v>
      </c>
      <c r="AK11" s="12">
        <f t="shared" si="14"/>
        <v>1</v>
      </c>
      <c r="AL11" s="12">
        <f t="shared" si="15"/>
        <v>1</v>
      </c>
      <c r="AM11" s="12">
        <f t="shared" si="16"/>
        <v>1</v>
      </c>
      <c r="AQ11" s="49" t="s">
        <v>30</v>
      </c>
      <c r="AR11" s="50">
        <v>0.6</v>
      </c>
      <c r="AS11" s="145">
        <f>IF($U4=0,0,VLOOKUP("IV",$G:$S,13,FALSE))</f>
        <v>83</v>
      </c>
      <c r="AT11" s="145">
        <f>AU11*AT$14</f>
        <v>0</v>
      </c>
      <c r="AU11" s="146">
        <f>AV11-AV10</f>
        <v>0</v>
      </c>
      <c r="AV11" s="146">
        <f>IF($U4=0,0,VLOOKUP("IV",$G:$S,5,FALSE))</f>
        <v>0</v>
      </c>
      <c r="AW11" s="45"/>
    </row>
    <row r="12" spans="1:54" ht="12" customHeight="1" x14ac:dyDescent="0.25">
      <c r="A12" s="5">
        <f t="shared" si="0"/>
        <v>0</v>
      </c>
      <c r="B12" s="5">
        <f t="shared" si="1"/>
        <v>0</v>
      </c>
      <c r="C12" s="14">
        <f t="shared" si="17"/>
        <v>136</v>
      </c>
      <c r="F12" s="242">
        <f>VLOOKUP(C12,Blad1!$A:$I,9,0)</f>
        <v>230</v>
      </c>
      <c r="G12" s="67" t="str">
        <f t="shared" si="18"/>
        <v/>
      </c>
      <c r="H12" s="4" t="str">
        <f>IF(G12="I",$K12,IF(G12="II",$K12-SUM(H$8:H11),IF(G12="III",$K12-SUM(H$8:H11),IF(G12="IV",$K12-SUM(H$8:H11),IF(G12="V",1-SUM(H$8:H11)," ")))))</f>
        <v xml:space="preserve"> </v>
      </c>
      <c r="I12" s="68" t="str">
        <f t="shared" si="2"/>
        <v/>
      </c>
      <c r="J12" s="43" t="str">
        <f>IF(I12="A",$K12,IF(I12="B",$K12-SUM(J$8:J11),IF(I12="C",$K12-SUM(J$8:J11),IF(I12="D",$K12-SUM(J$8:J11),IF(I12="E",1-SUM(J$8:J11)," ")))))</f>
        <v xml:space="preserve"> </v>
      </c>
      <c r="K12" s="1">
        <f>IF(C$4=0,0,(SUM(D$8:D12)/C$4))</f>
        <v>0</v>
      </c>
      <c r="L12" s="9" t="str">
        <f t="shared" si="3"/>
        <v xml:space="preserve"> </v>
      </c>
      <c r="M12" s="2" t="str">
        <f>IF(U12=2,K12,IF(W12=2,K12-SUM(M$8:M11),IF(X12=2,K12-SUM(M$8:M11),IF(X11=2,1-SUM(M$8:M11)," "))))</f>
        <v xml:space="preserve"> </v>
      </c>
      <c r="N12" s="1" t="str">
        <f t="shared" si="4"/>
        <v xml:space="preserve"> </v>
      </c>
      <c r="P12" s="3" t="str">
        <f>IF(O12="Plus",$K12,IF(O12="Basis",$K12-SUM(P$8:P11),IF(O12="Breedte",$K12-SUM(P$8:P11),IF(O11="Breedte",1-SUM(P$8:P11)," "))))</f>
        <v xml:space="preserve"> </v>
      </c>
      <c r="Q12" s="57" t="str">
        <f t="shared" si="19"/>
        <v/>
      </c>
      <c r="R12" s="180">
        <f t="shared" si="20"/>
        <v>230</v>
      </c>
      <c r="S12" s="12">
        <f t="shared" si="5"/>
        <v>136</v>
      </c>
      <c r="T12" s="18">
        <f t="shared" si="6"/>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7"/>
        <v>1</v>
      </c>
      <c r="Z12" s="12">
        <f t="shared" si="8"/>
        <v>1</v>
      </c>
      <c r="AA12" s="12">
        <f t="shared" si="9"/>
        <v>1</v>
      </c>
      <c r="AB12" s="12">
        <f t="shared" si="10"/>
        <v>1</v>
      </c>
      <c r="AD12" s="12">
        <f t="shared" si="11"/>
        <v>136</v>
      </c>
      <c r="AE12" s="18">
        <f t="shared" si="12"/>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3"/>
        <v>1</v>
      </c>
      <c r="AK12" s="12">
        <f t="shared" si="14"/>
        <v>1</v>
      </c>
      <c r="AL12" s="12">
        <f t="shared" si="15"/>
        <v>1</v>
      </c>
      <c r="AM12" s="12">
        <f t="shared" si="16"/>
        <v>1</v>
      </c>
      <c r="AQ12" s="49" t="s">
        <v>29</v>
      </c>
      <c r="AR12" s="50">
        <v>0.2</v>
      </c>
      <c r="AS12" s="145">
        <f>IF($U5=0,0,VLOOKUP("V",$G:$S,13,FALSE))</f>
        <v>0</v>
      </c>
      <c r="AT12" s="145">
        <f>AU12*AT$14</f>
        <v>0</v>
      </c>
      <c r="AU12" s="146">
        <f>AV12-AV11</f>
        <v>0</v>
      </c>
      <c r="AV12" s="146">
        <f>IF($U5=0,0,VLOOKUP("V",$G:$S,5,FALSE))</f>
        <v>0</v>
      </c>
      <c r="AW12" s="45"/>
    </row>
    <row r="13" spans="1:54" ht="12" customHeight="1" x14ac:dyDescent="0.25">
      <c r="A13" s="5">
        <f t="shared" si="0"/>
        <v>0</v>
      </c>
      <c r="B13" s="5">
        <f t="shared" si="1"/>
        <v>0</v>
      </c>
      <c r="C13" s="14">
        <f t="shared" si="17"/>
        <v>135</v>
      </c>
      <c r="F13" s="242">
        <f>VLOOKUP(C13,Blad1!$A:$I,9,0)</f>
        <v>230</v>
      </c>
      <c r="G13" s="67" t="str">
        <f t="shared" si="18"/>
        <v/>
      </c>
      <c r="H13" s="4" t="str">
        <f>IF(G13="I",$K13,IF(G13="II",$K13-SUM(H$8:H12),IF(G13="III",$K13-SUM(H$8:H12),IF(G13="IV",$K13-SUM(H$8:H12),IF(G13="V",1-SUM(H$8:H12)," ")))))</f>
        <v xml:space="preserve"> </v>
      </c>
      <c r="I13" s="68" t="str">
        <f t="shared" si="2"/>
        <v/>
      </c>
      <c r="J13" s="43" t="str">
        <f>IF(I13="A",$K13,IF(I13="B",$K13-SUM(J$8:J12),IF(I13="C",$K13-SUM(J$8:J12),IF(I13="D",$K13-SUM(J$8:J12),IF(I13="E",1-SUM(J$8:J12)," ")))))</f>
        <v xml:space="preserve"> </v>
      </c>
      <c r="K13" s="1">
        <f>IF(C$4=0,0,(SUM(D$8:D13)/C$4))</f>
        <v>0</v>
      </c>
      <c r="L13" s="9" t="str">
        <f t="shared" si="3"/>
        <v xml:space="preserve"> </v>
      </c>
      <c r="M13" s="2" t="str">
        <f>IF(U13=2,K13,IF(W13=2,K13-SUM(M$8:M12),IF(X13=2,K13-SUM(M$8:M12),IF(X12=2,1-SUM(M$8:M12)," "))))</f>
        <v xml:space="preserve"> </v>
      </c>
      <c r="N13" s="1" t="str">
        <f t="shared" si="4"/>
        <v xml:space="preserve"> </v>
      </c>
      <c r="P13" s="3" t="str">
        <f>IF(O13="Plus",$K13,IF(O13="Basis",$K13-SUM(P$8:P12),IF(O13="Breedte",$K13-SUM(P$8:P12),IF(O12="Breedte",1-SUM(P$8:P12)," "))))</f>
        <v xml:space="preserve"> </v>
      </c>
      <c r="Q13" s="57" t="str">
        <f t="shared" si="19"/>
        <v/>
      </c>
      <c r="R13" s="180">
        <f t="shared" si="20"/>
        <v>230</v>
      </c>
      <c r="S13" s="12">
        <f t="shared" si="5"/>
        <v>135</v>
      </c>
      <c r="T13" s="18">
        <f t="shared" si="6"/>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7"/>
        <v>1</v>
      </c>
      <c r="Z13" s="12">
        <f t="shared" si="8"/>
        <v>1</v>
      </c>
      <c r="AA13" s="12">
        <f t="shared" si="9"/>
        <v>1</v>
      </c>
      <c r="AB13" s="12">
        <f t="shared" si="10"/>
        <v>1</v>
      </c>
      <c r="AD13" s="12">
        <f t="shared" si="11"/>
        <v>135</v>
      </c>
      <c r="AE13" s="18">
        <f t="shared" si="12"/>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3"/>
        <v>1</v>
      </c>
      <c r="AK13" s="12">
        <f t="shared" si="14"/>
        <v>1</v>
      </c>
      <c r="AL13" s="12">
        <f t="shared" si="15"/>
        <v>1</v>
      </c>
      <c r="AM13" s="12">
        <f t="shared" si="16"/>
        <v>1</v>
      </c>
      <c r="AQ13" s="49"/>
      <c r="AR13" s="50"/>
      <c r="AS13" s="145"/>
      <c r="AT13" s="145"/>
      <c r="AU13" s="146"/>
      <c r="AV13" s="146">
        <f>IF(SUM(AT10:AT12)&lt;AT14,1,0)</f>
        <v>0</v>
      </c>
      <c r="AW13" s="45"/>
    </row>
    <row r="14" spans="1:54" ht="12" customHeight="1" thickBot="1" x14ac:dyDescent="0.3">
      <c r="A14" s="5">
        <f t="shared" si="0"/>
        <v>0</v>
      </c>
      <c r="B14" s="5">
        <f t="shared" si="1"/>
        <v>0</v>
      </c>
      <c r="C14" s="14">
        <f t="shared" si="17"/>
        <v>134</v>
      </c>
      <c r="F14" s="242">
        <f>VLOOKUP(C14,Blad1!$A:$I,9,0)</f>
        <v>230</v>
      </c>
      <c r="G14" s="67" t="str">
        <f t="shared" si="18"/>
        <v/>
      </c>
      <c r="H14" s="4" t="str">
        <f>IF(G14="I",$K14,IF(G14="II",$K14-SUM(H$8:H13),IF(G14="III",$K14-SUM(H$8:H13),IF(G14="IV",$K14-SUM(H$8:H13),IF(G14="V",1-SUM(H$8:H13)," ")))))</f>
        <v xml:space="preserve"> </v>
      </c>
      <c r="I14" s="68" t="str">
        <f t="shared" si="2"/>
        <v/>
      </c>
      <c r="J14" s="43" t="str">
        <f>IF(I14="A",$K14,IF(I14="B",$K14-SUM(J$8:J13),IF(I14="C",$K14-SUM(J$8:J13),IF(I14="D",$K14-SUM(J$8:J13),IF(I14="E",1-SUM(J$8:J13)," ")))))</f>
        <v xml:space="preserve"> </v>
      </c>
      <c r="K14" s="1">
        <f>IF(C$4=0,0,(SUM(D$8:D14)/C$4))</f>
        <v>0</v>
      </c>
      <c r="L14" s="9" t="str">
        <f t="shared" si="3"/>
        <v xml:space="preserve"> </v>
      </c>
      <c r="M14" s="2" t="str">
        <f>IF(U14=2,K14,IF(W14=2,K14-SUM(M$8:M13),IF(X14=2,K14-SUM(M$8:M13),IF(X13=2,1-SUM(M$8:M13)," "))))</f>
        <v xml:space="preserve"> </v>
      </c>
      <c r="N14" s="1" t="str">
        <f t="shared" si="4"/>
        <v xml:space="preserve"> </v>
      </c>
      <c r="P14" s="3" t="str">
        <f>IF(O14="Plus",$K14,IF(O14="Basis",$K14-SUM(P$8:P13),IF(O14="Breedte",$K14-SUM(P$8:P13),IF(O13="Breedte",1-SUM(P$8:P13)," "))))</f>
        <v xml:space="preserve"> </v>
      </c>
      <c r="Q14" s="57" t="str">
        <f t="shared" si="19"/>
        <v/>
      </c>
      <c r="R14" s="180">
        <f t="shared" si="20"/>
        <v>230</v>
      </c>
      <c r="S14" s="12">
        <f t="shared" si="5"/>
        <v>134</v>
      </c>
      <c r="T14" s="18">
        <f t="shared" si="6"/>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7"/>
        <v>1</v>
      </c>
      <c r="Z14" s="12">
        <f t="shared" si="8"/>
        <v>1</v>
      </c>
      <c r="AA14" s="12">
        <f t="shared" si="9"/>
        <v>1</v>
      </c>
      <c r="AB14" s="12">
        <f t="shared" si="10"/>
        <v>1</v>
      </c>
      <c r="AD14" s="12">
        <f t="shared" si="11"/>
        <v>134</v>
      </c>
      <c r="AE14" s="18">
        <f t="shared" si="12"/>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3"/>
        <v>1</v>
      </c>
      <c r="AK14" s="12">
        <f t="shared" si="14"/>
        <v>1</v>
      </c>
      <c r="AL14" s="12">
        <f t="shared" si="15"/>
        <v>1</v>
      </c>
      <c r="AM14" s="12">
        <f t="shared" si="16"/>
        <v>1</v>
      </c>
      <c r="AQ14" s="34"/>
      <c r="AR14" s="35"/>
      <c r="AS14" s="147"/>
      <c r="AT14" s="148">
        <f>$C$4</f>
        <v>0</v>
      </c>
      <c r="AU14" s="147"/>
      <c r="AV14" s="147"/>
      <c r="AW14" s="45"/>
    </row>
    <row r="15" spans="1:54" ht="12" customHeight="1" thickTop="1" thickBot="1" x14ac:dyDescent="0.3">
      <c r="A15" s="5">
        <f t="shared" si="0"/>
        <v>0</v>
      </c>
      <c r="B15" s="5">
        <f t="shared" si="1"/>
        <v>0</v>
      </c>
      <c r="C15" s="14">
        <f t="shared" si="17"/>
        <v>133</v>
      </c>
      <c r="F15" s="242">
        <f>VLOOKUP(C15,Blad1!$A:$I,9,0)</f>
        <v>230</v>
      </c>
      <c r="G15" s="67" t="str">
        <f t="shared" si="18"/>
        <v/>
      </c>
      <c r="H15" s="4" t="str">
        <f>IF(G15="I",$K15,IF(G15="II",$K15-SUM(H$8:H14),IF(G15="III",$K15-SUM(H$8:H14),IF(G15="IV",$K15-SUM(H$8:H14),IF(G15="V",1-SUM(H$8:H14)," ")))))</f>
        <v xml:space="preserve"> </v>
      </c>
      <c r="I15" s="68" t="str">
        <f t="shared" si="2"/>
        <v/>
      </c>
      <c r="J15" s="43" t="str">
        <f>IF(I15="A",$K15,IF(I15="B",$K15-SUM(J$8:J14),IF(I15="C",$K15-SUM(J$8:J14),IF(I15="D",$K15-SUM(J$8:J14),IF(I15="E",1-SUM(J$8:J14)," ")))))</f>
        <v xml:space="preserve"> </v>
      </c>
      <c r="K15" s="1">
        <f>IF(C$4=0,0,(SUM(D$8:D15)/C$4))</f>
        <v>0</v>
      </c>
      <c r="L15" s="9" t="str">
        <f t="shared" si="3"/>
        <v xml:space="preserve"> </v>
      </c>
      <c r="M15" s="2" t="str">
        <f>IF(U15=2,K15,IF(W15=2,K15-SUM(M$8:M14),IF(X15=2,K15-SUM(M$8:M14),IF(X14=2,1-SUM(M$8:M14)," "))))</f>
        <v xml:space="preserve"> </v>
      </c>
      <c r="N15" s="1" t="str">
        <f t="shared" si="4"/>
        <v xml:space="preserve"> </v>
      </c>
      <c r="P15" s="3" t="str">
        <f>IF(O15="Plus",$K15,IF(O15="Basis",$K15-SUM(P$8:P14),IF(O15="Breedte",$K15-SUM(P$8:P14),IF(O14="Breedte",1-SUM(P$8:P14)," "))))</f>
        <v xml:space="preserve"> </v>
      </c>
      <c r="Q15" s="57" t="str">
        <f t="shared" si="19"/>
        <v/>
      </c>
      <c r="R15" s="180">
        <f t="shared" si="20"/>
        <v>230</v>
      </c>
      <c r="S15" s="12">
        <f t="shared" si="5"/>
        <v>133</v>
      </c>
      <c r="T15" s="18">
        <f t="shared" si="6"/>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7"/>
        <v>1</v>
      </c>
      <c r="Z15" s="12">
        <f t="shared" si="8"/>
        <v>1</v>
      </c>
      <c r="AA15" s="12">
        <f t="shared" si="9"/>
        <v>1</v>
      </c>
      <c r="AB15" s="12">
        <f t="shared" si="10"/>
        <v>1</v>
      </c>
      <c r="AD15" s="12">
        <f t="shared" si="11"/>
        <v>133</v>
      </c>
      <c r="AE15" s="18">
        <f t="shared" si="12"/>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3"/>
        <v>1</v>
      </c>
      <c r="AK15" s="12">
        <f t="shared" si="14"/>
        <v>1</v>
      </c>
      <c r="AL15" s="12">
        <f t="shared" si="15"/>
        <v>1</v>
      </c>
      <c r="AM15" s="12">
        <f t="shared" si="16"/>
        <v>1</v>
      </c>
      <c r="AV15" s="130"/>
      <c r="AW15" s="136"/>
      <c r="AX15" s="136"/>
    </row>
    <row r="16" spans="1:54" ht="12" customHeight="1" thickTop="1" thickBot="1" x14ac:dyDescent="0.3">
      <c r="A16" s="5">
        <f t="shared" si="0"/>
        <v>0</v>
      </c>
      <c r="B16" s="5">
        <f t="shared" si="1"/>
        <v>0</v>
      </c>
      <c r="C16" s="14">
        <f t="shared" si="17"/>
        <v>132</v>
      </c>
      <c r="F16" s="242">
        <f>VLOOKUP(C16,Blad1!$A:$I,9,0)</f>
        <v>230</v>
      </c>
      <c r="G16" s="67" t="str">
        <f t="shared" si="18"/>
        <v/>
      </c>
      <c r="H16" s="4" t="str">
        <f>IF(G16="I",$K16,IF(G16="II",$K16-SUM(H$8:H15),IF(G16="III",$K16-SUM(H$8:H15),IF(G16="IV",$K16-SUM(H$8:H15),IF(G16="V",1-SUM(H$8:H15)," ")))))</f>
        <v xml:space="preserve"> </v>
      </c>
      <c r="I16" s="68" t="str">
        <f t="shared" si="2"/>
        <v/>
      </c>
      <c r="J16" s="43" t="str">
        <f>IF(I16="A",$K16,IF(I16="B",$K16-SUM(J$8:J15),IF(I16="C",$K16-SUM(J$8:J15),IF(I16="D",$K16-SUM(J$8:J15),IF(I16="E",1-SUM(J$8:J15)," ")))))</f>
        <v xml:space="preserve"> </v>
      </c>
      <c r="K16" s="1">
        <f>IF(C$4=0,0,(SUM(D$8:D16)/C$4))</f>
        <v>0</v>
      </c>
      <c r="L16" s="9" t="str">
        <f t="shared" si="3"/>
        <v xml:space="preserve"> </v>
      </c>
      <c r="M16" s="2" t="str">
        <f>IF(U16=2,K16,IF(W16=2,K16-SUM(M$8:M15),IF(X16=2,K16-SUM(M$8:M15),IF(X15=2,1-SUM(M$8:M15)," "))))</f>
        <v xml:space="preserve"> </v>
      </c>
      <c r="N16" s="1" t="str">
        <f t="shared" si="4"/>
        <v xml:space="preserve"> </v>
      </c>
      <c r="P16" s="3" t="str">
        <f>IF(O16="Plus",$K16,IF(O16="Basis",$K16-SUM(P$8:P15),IF(O16="Breedte",$K16-SUM(P$8:P15),IF(O15="Breedte",1-SUM(P$8:P15)," "))))</f>
        <v xml:space="preserve"> </v>
      </c>
      <c r="Q16" s="57" t="str">
        <f t="shared" si="19"/>
        <v/>
      </c>
      <c r="R16" s="180">
        <f t="shared" si="20"/>
        <v>230</v>
      </c>
      <c r="S16" s="12">
        <f t="shared" si="5"/>
        <v>132</v>
      </c>
      <c r="T16" s="18">
        <f t="shared" si="6"/>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7"/>
        <v>1</v>
      </c>
      <c r="Z16" s="12">
        <f t="shared" si="8"/>
        <v>1</v>
      </c>
      <c r="AA16" s="12">
        <f t="shared" si="9"/>
        <v>1</v>
      </c>
      <c r="AB16" s="12">
        <f t="shared" si="10"/>
        <v>1</v>
      </c>
      <c r="AD16" s="12">
        <f t="shared" si="11"/>
        <v>132</v>
      </c>
      <c r="AE16" s="18">
        <f t="shared" si="12"/>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3"/>
        <v>1</v>
      </c>
      <c r="AK16" s="12">
        <f t="shared" si="14"/>
        <v>1</v>
      </c>
      <c r="AL16" s="12">
        <f t="shared" si="15"/>
        <v>1</v>
      </c>
      <c r="AM16" s="12">
        <f t="shared" si="16"/>
        <v>1</v>
      </c>
      <c r="AP16" s="44"/>
      <c r="AQ16" s="27" t="s">
        <v>6</v>
      </c>
      <c r="AR16" s="28"/>
      <c r="AS16" s="28" t="s">
        <v>8</v>
      </c>
      <c r="AT16" s="28"/>
      <c r="AU16" s="28"/>
      <c r="AV16" s="51"/>
      <c r="AW16" s="141"/>
      <c r="AX16" s="132"/>
      <c r="AY16" s="28" t="s">
        <v>9</v>
      </c>
      <c r="AZ16" s="28"/>
      <c r="BA16" s="28"/>
      <c r="BB16" s="29"/>
    </row>
    <row r="17" spans="1:55" ht="12" customHeight="1" thickTop="1" x14ac:dyDescent="0.25">
      <c r="A17" s="5">
        <f t="shared" si="0"/>
        <v>0</v>
      </c>
      <c r="B17" s="5">
        <f t="shared" si="1"/>
        <v>0</v>
      </c>
      <c r="C17" s="14">
        <f t="shared" si="17"/>
        <v>131</v>
      </c>
      <c r="F17" s="242">
        <f>VLOOKUP(C17,Blad1!$A:$I,9,0)</f>
        <v>230</v>
      </c>
      <c r="G17" s="67" t="str">
        <f t="shared" si="18"/>
        <v/>
      </c>
      <c r="H17" s="4" t="str">
        <f>IF(G17="I",$K17,IF(G17="II",$K17-SUM(H$8:H16),IF(G17="III",$K17-SUM(H$8:H16),IF(G17="IV",$K17-SUM(H$8:H16),IF(G17="V",1-SUM(H$8:H16)," ")))))</f>
        <v xml:space="preserve"> </v>
      </c>
      <c r="I17" s="68" t="str">
        <f t="shared" si="2"/>
        <v/>
      </c>
      <c r="J17" s="43" t="str">
        <f>IF(I17="A",$K17,IF(I17="B",$K17-SUM(J$8:J16),IF(I17="C",$K17-SUM(J$8:J16),IF(I17="D",$K17-SUM(J$8:J16),IF(I17="E",1-SUM(J$8:J16)," ")))))</f>
        <v xml:space="preserve"> </v>
      </c>
      <c r="K17" s="1">
        <f>IF(C$4=0,0,(SUM(D$8:D17)/C$4))</f>
        <v>0</v>
      </c>
      <c r="L17" s="9" t="str">
        <f t="shared" si="3"/>
        <v xml:space="preserve"> </v>
      </c>
      <c r="M17" s="2" t="str">
        <f>IF(U17=2,K17,IF(W17=2,K17-SUM(M$8:M16),IF(X17=2,K17-SUM(M$8:M16),IF(X16=2,1-SUM(M$8:M16)," "))))</f>
        <v xml:space="preserve"> </v>
      </c>
      <c r="N17" s="1" t="str">
        <f t="shared" si="4"/>
        <v xml:space="preserve"> </v>
      </c>
      <c r="P17" s="3" t="str">
        <f>IF(O17="Plus",$K17,IF(O17="Basis",$K17-SUM(P$8:P16),IF(O17="Breedte",$K17-SUM(P$8:P16),IF(O16="Breedte",1-SUM(P$8:P16)," "))))</f>
        <v xml:space="preserve"> </v>
      </c>
      <c r="Q17" s="57" t="str">
        <f t="shared" si="19"/>
        <v/>
      </c>
      <c r="R17" s="180">
        <f t="shared" si="20"/>
        <v>230</v>
      </c>
      <c r="S17" s="12">
        <f t="shared" si="5"/>
        <v>131</v>
      </c>
      <c r="T17" s="18">
        <f t="shared" si="6"/>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7"/>
        <v>1</v>
      </c>
      <c r="Z17" s="12">
        <f t="shared" si="8"/>
        <v>1</v>
      </c>
      <c r="AA17" s="12">
        <f t="shared" si="9"/>
        <v>1</v>
      </c>
      <c r="AB17" s="12">
        <f t="shared" si="10"/>
        <v>1</v>
      </c>
      <c r="AD17" s="12">
        <f t="shared" si="11"/>
        <v>131</v>
      </c>
      <c r="AE17" s="18">
        <f t="shared" si="12"/>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3"/>
        <v>1</v>
      </c>
      <c r="AK17" s="12">
        <f t="shared" si="14"/>
        <v>1</v>
      </c>
      <c r="AL17" s="12">
        <f t="shared" si="15"/>
        <v>1</v>
      </c>
      <c r="AM17" s="12">
        <f t="shared" si="16"/>
        <v>1</v>
      </c>
      <c r="AP17" s="44"/>
      <c r="AQ17" s="30"/>
      <c r="AR17" s="31"/>
      <c r="AS17" s="32" t="s">
        <v>17</v>
      </c>
      <c r="AT17" s="32" t="s">
        <v>18</v>
      </c>
      <c r="AU17" s="32" t="s">
        <v>19</v>
      </c>
      <c r="AV17" s="138" t="s">
        <v>20</v>
      </c>
      <c r="AW17" s="139"/>
      <c r="AX17" s="139"/>
      <c r="AY17" s="32" t="s">
        <v>17</v>
      </c>
      <c r="AZ17" s="32" t="s">
        <v>31</v>
      </c>
      <c r="BA17" s="32" t="s">
        <v>19</v>
      </c>
      <c r="BB17" s="33" t="s">
        <v>20</v>
      </c>
    </row>
    <row r="18" spans="1:55" ht="12" customHeight="1" thickBot="1" x14ac:dyDescent="0.3">
      <c r="A18" s="5">
        <f t="shared" si="0"/>
        <v>0</v>
      </c>
      <c r="B18" s="5">
        <f t="shared" si="1"/>
        <v>0</v>
      </c>
      <c r="C18" s="14">
        <f t="shared" si="17"/>
        <v>130</v>
      </c>
      <c r="F18" s="242">
        <f>VLOOKUP(C18,Blad1!$A:$I,9,0)</f>
        <v>230</v>
      </c>
      <c r="G18" s="67" t="str">
        <f t="shared" si="18"/>
        <v/>
      </c>
      <c r="H18" s="4" t="str">
        <f>IF(G18="I",$K18,IF(G18="II",$K18-SUM(H$8:H17),IF(G18="III",$K18-SUM(H$8:H17),IF(G18="IV",$K18-SUM(H$8:H17),IF(G18="V",1-SUM(H$8:H17)," ")))))</f>
        <v xml:space="preserve"> </v>
      </c>
      <c r="I18" s="68" t="str">
        <f t="shared" si="2"/>
        <v/>
      </c>
      <c r="J18" s="43" t="str">
        <f>IF(I18="A",$K18,IF(I18="B",$K18-SUM(J$8:J17),IF(I18="C",$K18-SUM(J$8:J17),IF(I18="D",$K18-SUM(J$8:J17),IF(I18="E",1-SUM(J$8:J17)," ")))))</f>
        <v xml:space="preserve"> </v>
      </c>
      <c r="K18" s="1">
        <f>IF(C$4=0,0,(SUM(D$8:D18)/C$4))</f>
        <v>0</v>
      </c>
      <c r="L18" s="9" t="str">
        <f t="shared" si="3"/>
        <v xml:space="preserve"> </v>
      </c>
      <c r="M18" s="2" t="str">
        <f>IF(U18=2,K18,IF(W18=2,K18-SUM(M$8:M17),IF(X18=2,K18-SUM(M$8:M17),IF(X17=2,1-SUM(M$8:M17)," "))))</f>
        <v xml:space="preserve"> </v>
      </c>
      <c r="N18" s="1" t="str">
        <f t="shared" si="4"/>
        <v xml:space="preserve"> </v>
      </c>
      <c r="P18" s="3" t="str">
        <f>IF(O18="Plus",$K18,IF(O18="Basis",$K18-SUM(P$8:P17),IF(O18="Breedte",$K18-SUM(P$8:P17),IF(O17="Breedte",1-SUM(P$8:P17)," "))))</f>
        <v xml:space="preserve"> </v>
      </c>
      <c r="Q18" s="57" t="str">
        <f t="shared" si="19"/>
        <v/>
      </c>
      <c r="R18" s="180">
        <f t="shared" si="20"/>
        <v>230</v>
      </c>
      <c r="S18" s="12">
        <f t="shared" si="5"/>
        <v>130</v>
      </c>
      <c r="T18" s="18">
        <f t="shared" si="6"/>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7"/>
        <v>1</v>
      </c>
      <c r="Z18" s="12">
        <f t="shared" si="8"/>
        <v>1</v>
      </c>
      <c r="AA18" s="12">
        <f t="shared" si="9"/>
        <v>1</v>
      </c>
      <c r="AB18" s="12">
        <f t="shared" si="10"/>
        <v>1</v>
      </c>
      <c r="AD18" s="12">
        <f t="shared" si="11"/>
        <v>130</v>
      </c>
      <c r="AE18" s="18">
        <f t="shared" si="12"/>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3"/>
        <v>1</v>
      </c>
      <c r="AK18" s="12">
        <f t="shared" si="14"/>
        <v>1</v>
      </c>
      <c r="AL18" s="12">
        <f t="shared" si="15"/>
        <v>1</v>
      </c>
      <c r="AM18" s="12">
        <f t="shared" si="16"/>
        <v>1</v>
      </c>
      <c r="AP18" s="44"/>
      <c r="AQ18" s="49" t="s">
        <v>24</v>
      </c>
      <c r="AR18" s="50">
        <v>0.2</v>
      </c>
      <c r="AS18" s="125">
        <f>IF($V3=0,0,VLOOKUP("Plus",$L:$T,8,FALSE))</f>
        <v>0</v>
      </c>
      <c r="AT18" s="19">
        <f>AU18*AT$22</f>
        <v>0</v>
      </c>
      <c r="AU18" s="20">
        <f>AV18</f>
        <v>0</v>
      </c>
      <c r="AV18" s="20">
        <f>IF($V3=0,0,VLOOKUP("Plus",$L:$T,9,FALSE))</f>
        <v>0</v>
      </c>
      <c r="AW18" s="131"/>
      <c r="AX18" s="132"/>
      <c r="AY18" s="46">
        <f>IF($W3=0,0,VLOOKUP("Plus",$O:$T,5,FALSE))</f>
        <v>0</v>
      </c>
      <c r="AZ18" s="47">
        <f>BA18*$AT$22</f>
        <v>0</v>
      </c>
      <c r="BA18" s="26">
        <f>BB18</f>
        <v>0</v>
      </c>
      <c r="BB18" s="22">
        <f>IF($W3=0,0,VLOOKUP("Plus",$O:$T,6,FALSE))</f>
        <v>0</v>
      </c>
      <c r="BC18" s="39"/>
    </row>
    <row r="19" spans="1:55" ht="12" customHeight="1" thickTop="1" thickBot="1" x14ac:dyDescent="0.3">
      <c r="A19" s="5">
        <f t="shared" si="0"/>
        <v>0</v>
      </c>
      <c r="B19" s="5">
        <f t="shared" si="1"/>
        <v>0</v>
      </c>
      <c r="C19" s="14">
        <f t="shared" si="17"/>
        <v>129</v>
      </c>
      <c r="F19" s="242">
        <f>VLOOKUP(C19,Blad1!$A:$I,9,0)</f>
        <v>230</v>
      </c>
      <c r="G19" s="67" t="str">
        <f t="shared" si="18"/>
        <v/>
      </c>
      <c r="H19" s="4" t="str">
        <f>IF(G19="I",$K19,IF(G19="II",$K19-SUM(H$8:H18),IF(G19="III",$K19-SUM(H$8:H18),IF(G19="IV",$K19-SUM(H$8:H18),IF(G19="V",1-SUM(H$8:H18)," ")))))</f>
        <v xml:space="preserve"> </v>
      </c>
      <c r="I19" s="68" t="str">
        <f t="shared" si="2"/>
        <v/>
      </c>
      <c r="J19" s="43" t="str">
        <f>IF(I19="A",$K19,IF(I19="B",$K19-SUM(J$8:J18),IF(I19="C",$K19-SUM(J$8:J18),IF(I19="D",$K19-SUM(J$8:J18),IF(I19="E",1-SUM(J$8:J18)," ")))))</f>
        <v xml:space="preserve"> </v>
      </c>
      <c r="K19" s="1">
        <f>IF(C$4=0,0,(SUM(D$8:D19)/C$4))</f>
        <v>0</v>
      </c>
      <c r="L19" s="9" t="str">
        <f t="shared" si="3"/>
        <v xml:space="preserve"> </v>
      </c>
      <c r="M19" s="2" t="str">
        <f>IF(U19=2,K19,IF(W19=2,K19-SUM(M$8:M18),IF(X19=2,K19-SUM(M$8:M18),IF(X18=2,1-SUM(M$8:M18)," "))))</f>
        <v xml:space="preserve"> </v>
      </c>
      <c r="N19" s="1" t="str">
        <f t="shared" si="4"/>
        <v xml:space="preserve"> </v>
      </c>
      <c r="P19" s="3" t="str">
        <f>IF(O19="Plus",$K19,IF(O19="Basis",$K19-SUM(P$8:P18),IF(O19="Breedte",$K19-SUM(P$8:P18),IF(O18="Breedte",1-SUM(P$8:P18)," "))))</f>
        <v xml:space="preserve"> </v>
      </c>
      <c r="Q19" s="57" t="str">
        <f t="shared" si="19"/>
        <v/>
      </c>
      <c r="R19" s="180">
        <f t="shared" si="20"/>
        <v>230</v>
      </c>
      <c r="S19" s="12">
        <f t="shared" si="5"/>
        <v>129</v>
      </c>
      <c r="T19" s="18">
        <f t="shared" si="6"/>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7"/>
        <v>1</v>
      </c>
      <c r="Z19" s="12">
        <f t="shared" si="8"/>
        <v>1</v>
      </c>
      <c r="AA19" s="12">
        <f t="shared" si="9"/>
        <v>1</v>
      </c>
      <c r="AB19" s="12">
        <f t="shared" si="10"/>
        <v>1</v>
      </c>
      <c r="AD19" s="12">
        <f t="shared" si="11"/>
        <v>129</v>
      </c>
      <c r="AE19" s="18">
        <f t="shared" si="12"/>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3"/>
        <v>1</v>
      </c>
      <c r="AK19" s="12">
        <f t="shared" si="14"/>
        <v>1</v>
      </c>
      <c r="AL19" s="12">
        <f t="shared" si="15"/>
        <v>1</v>
      </c>
      <c r="AM19" s="12">
        <f t="shared" si="16"/>
        <v>1</v>
      </c>
      <c r="AP19" s="44"/>
      <c r="AQ19" s="49" t="s">
        <v>22</v>
      </c>
      <c r="AR19" s="50">
        <v>0.6</v>
      </c>
      <c r="AS19" s="125">
        <f>IF($V4=0,0,VLOOKUP("Basis",$L:$T,8,FALSE))</f>
        <v>0</v>
      </c>
      <c r="AT19" s="19">
        <f>AU19*AT$22</f>
        <v>0</v>
      </c>
      <c r="AU19" s="20">
        <f>AV19-AV18</f>
        <v>0</v>
      </c>
      <c r="AV19" s="20">
        <f>IF($V4=0,0,VLOOKUP("Basis",$L:$T,9,FALSE))</f>
        <v>0</v>
      </c>
      <c r="AW19" s="131"/>
      <c r="AX19" s="132"/>
      <c r="AY19" s="46">
        <f>IF($W4=0,0,VLOOKUP("Basis",$O:$T,5,FALSE))</f>
        <v>0</v>
      </c>
      <c r="AZ19" s="47">
        <f t="shared" ref="AZ19:AZ20" si="21">BA19*$AT$22</f>
        <v>0</v>
      </c>
      <c r="BA19" s="26">
        <f>BB19-BB18</f>
        <v>0</v>
      </c>
      <c r="BB19" s="22">
        <f>IF($W4=0,0,VLOOKUP("Basis",$O:$T,6,FALSE))</f>
        <v>0</v>
      </c>
      <c r="BC19" s="39"/>
    </row>
    <row r="20" spans="1:55" ht="12" customHeight="1" thickTop="1" thickBot="1" x14ac:dyDescent="0.3">
      <c r="A20" s="5">
        <f t="shared" si="0"/>
        <v>0</v>
      </c>
      <c r="B20" s="5">
        <f t="shared" si="1"/>
        <v>0</v>
      </c>
      <c r="C20" s="14">
        <f t="shared" si="17"/>
        <v>128</v>
      </c>
      <c r="F20" s="242">
        <f>VLOOKUP(C20,Blad1!$A:$I,9,0)</f>
        <v>230</v>
      </c>
      <c r="G20" s="67" t="str">
        <f t="shared" si="18"/>
        <v/>
      </c>
      <c r="H20" s="4" t="str">
        <f>IF(G20="I",$K20,IF(G20="II",$K20-SUM(H$8:H19),IF(G20="III",$K20-SUM(H$8:H19),IF(G20="IV",$K20-SUM(H$8:H19),IF(G20="V",1-SUM(H$8:H19)," ")))))</f>
        <v xml:space="preserve"> </v>
      </c>
      <c r="I20" s="68" t="str">
        <f t="shared" si="2"/>
        <v/>
      </c>
      <c r="J20" s="43" t="str">
        <f>IF(I20="A",$K20,IF(I20="B",$K20-SUM(J$8:J19),IF(I20="C",$K20-SUM(J$8:J19),IF(I20="D",$K20-SUM(J$8:J19),IF(I20="E",1-SUM(J$8:J19)," ")))))</f>
        <v xml:space="preserve"> </v>
      </c>
      <c r="K20" s="1">
        <f>IF(C$4=0,0,(SUM(D$8:D20)/C$4))</f>
        <v>0</v>
      </c>
      <c r="L20" s="9" t="str">
        <f t="shared" si="3"/>
        <v xml:space="preserve"> </v>
      </c>
      <c r="M20" s="2" t="str">
        <f>IF(U20=2,K20,IF(W20=2,K20-SUM(M$8:M19),IF(X20=2,K20-SUM(M$8:M19),IF(X19=2,1-SUM(M$8:M19)," "))))</f>
        <v xml:space="preserve"> </v>
      </c>
      <c r="N20" s="1" t="str">
        <f t="shared" si="4"/>
        <v xml:space="preserve"> </v>
      </c>
      <c r="P20" s="3" t="str">
        <f>IF(O20="Plus",$K20,IF(O20="Basis",$K20-SUM(P$8:P19),IF(O20="Breedte",$K20-SUM(P$8:P19),IF(O19="Breedte",1-SUM(P$8:P19)," "))))</f>
        <v xml:space="preserve"> </v>
      </c>
      <c r="Q20" s="57" t="str">
        <f t="shared" si="19"/>
        <v/>
      </c>
      <c r="R20" s="180">
        <f t="shared" si="20"/>
        <v>230</v>
      </c>
      <c r="S20" s="12">
        <f t="shared" si="5"/>
        <v>128</v>
      </c>
      <c r="T20" s="18">
        <f t="shared" si="6"/>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7"/>
        <v>1</v>
      </c>
      <c r="Z20" s="12">
        <f t="shared" si="8"/>
        <v>1</v>
      </c>
      <c r="AA20" s="12">
        <f t="shared" si="9"/>
        <v>1</v>
      </c>
      <c r="AB20" s="12">
        <f t="shared" si="10"/>
        <v>1</v>
      </c>
      <c r="AD20" s="12">
        <f t="shared" si="11"/>
        <v>128</v>
      </c>
      <c r="AE20" s="18">
        <f t="shared" si="12"/>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3"/>
        <v>1</v>
      </c>
      <c r="AK20" s="12">
        <f t="shared" si="14"/>
        <v>1</v>
      </c>
      <c r="AL20" s="12">
        <f t="shared" si="15"/>
        <v>1</v>
      </c>
      <c r="AM20" s="12">
        <f t="shared" si="16"/>
        <v>1</v>
      </c>
      <c r="AP20" s="44"/>
      <c r="AQ20" s="49" t="s">
        <v>23</v>
      </c>
      <c r="AR20" s="50">
        <v>0.2</v>
      </c>
      <c r="AS20" s="125">
        <f>IF($V5=0,0,VLOOKUP("Breedte",$L:$T,8,FALSE))</f>
        <v>0</v>
      </c>
      <c r="AT20" s="19">
        <f>AU20*AT$22</f>
        <v>0</v>
      </c>
      <c r="AU20" s="20">
        <f>AV20-AV19</f>
        <v>0</v>
      </c>
      <c r="AV20" s="20">
        <f>IF($V5=0,0,VLOOKUP("Breedte",$L:$T,9,FALSE))</f>
        <v>0</v>
      </c>
      <c r="AW20" s="131"/>
      <c r="AX20" s="132"/>
      <c r="AY20" s="46">
        <f>IF($W5=0,0,VLOOKUP("Breedte",$O:$T,5,FALSE))</f>
        <v>0</v>
      </c>
      <c r="AZ20" s="47">
        <f t="shared" si="21"/>
        <v>0</v>
      </c>
      <c r="BA20" s="26">
        <f>BB20-BB19</f>
        <v>0</v>
      </c>
      <c r="BB20" s="22">
        <f>IF($W5=0,0,VLOOKUP("Breedte",$O:$T,6,FALSE))</f>
        <v>0</v>
      </c>
      <c r="BC20" s="39"/>
    </row>
    <row r="21" spans="1:55" ht="12" customHeight="1" thickTop="1" thickBot="1" x14ac:dyDescent="0.3">
      <c r="A21" s="5">
        <f t="shared" si="0"/>
        <v>0</v>
      </c>
      <c r="B21" s="5">
        <f t="shared" si="1"/>
        <v>0</v>
      </c>
      <c r="C21" s="14">
        <f t="shared" si="17"/>
        <v>127</v>
      </c>
      <c r="F21" s="242">
        <f>VLOOKUP(C21,Blad1!$A:$I,9,0)</f>
        <v>230</v>
      </c>
      <c r="G21" s="67" t="str">
        <f t="shared" si="18"/>
        <v/>
      </c>
      <c r="H21" s="4" t="str">
        <f>IF(G21="I",$K21,IF(G21="II",$K21-SUM(H$8:H20),IF(G21="III",$K21-SUM(H$8:H20),IF(G21="IV",$K21-SUM(H$8:H20),IF(G21="V",1-SUM(H$8:H20)," ")))))</f>
        <v xml:space="preserve"> </v>
      </c>
      <c r="I21" s="68" t="str">
        <f t="shared" si="2"/>
        <v/>
      </c>
      <c r="J21" s="43" t="str">
        <f>IF(I21="A",$K21,IF(I21="B",$K21-SUM(J$8:J20),IF(I21="C",$K21-SUM(J$8:J20),IF(I21="D",$K21-SUM(J$8:J20),IF(I21="E",1-SUM(J$8:J20)," ")))))</f>
        <v xml:space="preserve"> </v>
      </c>
      <c r="K21" s="1">
        <f>IF(C$4=0,0,(SUM(D$8:D21)/C$4))</f>
        <v>0</v>
      </c>
      <c r="L21" s="9" t="str">
        <f t="shared" si="3"/>
        <v xml:space="preserve"> </v>
      </c>
      <c r="M21" s="2" t="str">
        <f>IF(U21=2,K21,IF(W21=2,K21-SUM(M$8:M20),IF(X21=2,K21-SUM(M$8:M20),IF(X20=2,1-SUM(M$8:M20)," "))))</f>
        <v xml:space="preserve"> </v>
      </c>
      <c r="N21" s="1" t="str">
        <f t="shared" si="4"/>
        <v xml:space="preserve"> </v>
      </c>
      <c r="P21" s="3" t="str">
        <f>IF(O21="Plus",$K21,IF(O21="Basis",$K21-SUM(P$8:P20),IF(O21="Breedte",$K21-SUM(P$8:P20),IF(O20="Breedte",1-SUM(P$8:P20)," "))))</f>
        <v xml:space="preserve"> </v>
      </c>
      <c r="Q21" s="57" t="str">
        <f t="shared" si="19"/>
        <v/>
      </c>
      <c r="R21" s="180">
        <f t="shared" si="20"/>
        <v>230</v>
      </c>
      <c r="S21" s="12">
        <f t="shared" si="5"/>
        <v>127</v>
      </c>
      <c r="T21" s="18">
        <f t="shared" si="6"/>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7"/>
        <v>1</v>
      </c>
      <c r="Z21" s="12">
        <f t="shared" si="8"/>
        <v>1</v>
      </c>
      <c r="AA21" s="12">
        <f t="shared" si="9"/>
        <v>1</v>
      </c>
      <c r="AB21" s="12">
        <f t="shared" si="10"/>
        <v>1</v>
      </c>
      <c r="AD21" s="12">
        <f t="shared" si="11"/>
        <v>127</v>
      </c>
      <c r="AE21" s="18">
        <f t="shared" si="12"/>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3"/>
        <v>1</v>
      </c>
      <c r="AK21" s="12">
        <f t="shared" si="14"/>
        <v>1</v>
      </c>
      <c r="AL21" s="12">
        <f t="shared" si="15"/>
        <v>1</v>
      </c>
      <c r="AM21" s="12">
        <f t="shared" si="16"/>
        <v>1</v>
      </c>
      <c r="AQ21" s="49" t="s">
        <v>25</v>
      </c>
      <c r="AR21" s="50"/>
      <c r="AS21" s="125"/>
      <c r="AT21" s="144"/>
      <c r="AU21" s="20"/>
      <c r="AV21" s="20">
        <f>IF(SUM(AT18:AT20)&lt;AT22,1,0)</f>
        <v>0</v>
      </c>
      <c r="AW21" s="131"/>
      <c r="AX21" s="132"/>
      <c r="AY21" s="21"/>
      <c r="AZ21" s="47"/>
      <c r="BA21" s="26"/>
      <c r="BB21" s="22">
        <f>IF(SUM(W3:W5)=0,0,IF(SUM(AT18:AT20)&lt;AT22,1,0))</f>
        <v>0</v>
      </c>
      <c r="BC21" s="39"/>
    </row>
    <row r="22" spans="1:55" ht="12" customHeight="1" thickTop="1" thickBot="1" x14ac:dyDescent="0.3">
      <c r="A22" s="5">
        <f t="shared" si="0"/>
        <v>0</v>
      </c>
      <c r="B22" s="5">
        <f t="shared" si="1"/>
        <v>0</v>
      </c>
      <c r="C22" s="14">
        <f t="shared" si="17"/>
        <v>126</v>
      </c>
      <c r="F22" s="242">
        <f>VLOOKUP(C22,Blad1!$A:$I,9,0)</f>
        <v>230</v>
      </c>
      <c r="G22" s="67" t="str">
        <f t="shared" si="18"/>
        <v/>
      </c>
      <c r="H22" s="4" t="str">
        <f>IF(G22="I",$K22,IF(G22="II",$K22-SUM(H$8:H21),IF(G22="III",$K22-SUM(H$8:H21),IF(G22="IV",$K22-SUM(H$8:H21),IF(G22="V",1-SUM(H$8:H21)," ")))))</f>
        <v xml:space="preserve"> </v>
      </c>
      <c r="I22" s="68" t="str">
        <f t="shared" si="2"/>
        <v/>
      </c>
      <c r="J22" s="43" t="str">
        <f>IF(I22="A",$K22,IF(I22="B",$K22-SUM(J$8:J21),IF(I22="C",$K22-SUM(J$8:J21),IF(I22="D",$K22-SUM(J$8:J21),IF(I22="E",1-SUM(J$8:J21)," ")))))</f>
        <v xml:space="preserve"> </v>
      </c>
      <c r="K22" s="1">
        <f>IF(C$4=0,0,(SUM(D$8:D22)/C$4))</f>
        <v>0</v>
      </c>
      <c r="L22" s="9" t="str">
        <f t="shared" si="3"/>
        <v xml:space="preserve"> </v>
      </c>
      <c r="M22" s="2" t="str">
        <f>IF(U22=2,K22,IF(W22=2,K22-SUM(M$8:M21),IF(X22=2,K22-SUM(M$8:M21),IF(X21=2,1-SUM(M$8:M21)," "))))</f>
        <v xml:space="preserve"> </v>
      </c>
      <c r="N22" s="1" t="str">
        <f t="shared" si="4"/>
        <v xml:space="preserve"> </v>
      </c>
      <c r="P22" s="3" t="str">
        <f>IF(O22="Plus",$K22,IF(O22="Basis",$K22-SUM(P$8:P21),IF(O22="Breedte",$K22-SUM(P$8:P21),IF(O21="Breedte",1-SUM(P$8:P21)," "))))</f>
        <v xml:space="preserve"> </v>
      </c>
      <c r="Q22" s="57" t="str">
        <f t="shared" si="19"/>
        <v/>
      </c>
      <c r="R22" s="180">
        <f t="shared" si="20"/>
        <v>230</v>
      </c>
      <c r="S22" s="12">
        <f t="shared" si="5"/>
        <v>126</v>
      </c>
      <c r="T22" s="18">
        <f t="shared" si="6"/>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7"/>
        <v>1</v>
      </c>
      <c r="Z22" s="12">
        <f t="shared" si="8"/>
        <v>1</v>
      </c>
      <c r="AA22" s="12">
        <f t="shared" si="9"/>
        <v>1</v>
      </c>
      <c r="AB22" s="12">
        <f t="shared" si="10"/>
        <v>1</v>
      </c>
      <c r="AD22" s="12">
        <f t="shared" si="11"/>
        <v>126</v>
      </c>
      <c r="AE22" s="18">
        <f t="shared" si="12"/>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3"/>
        <v>1</v>
      </c>
      <c r="AK22" s="12">
        <f t="shared" si="14"/>
        <v>1</v>
      </c>
      <c r="AL22" s="12">
        <f t="shared" si="15"/>
        <v>1</v>
      </c>
      <c r="AM22" s="12">
        <f t="shared" si="16"/>
        <v>1</v>
      </c>
      <c r="AP22" s="44"/>
      <c r="AQ22" s="52"/>
      <c r="AR22" s="53"/>
      <c r="AS22" s="36"/>
      <c r="AT22" s="143">
        <f>$C$4</f>
        <v>0</v>
      </c>
      <c r="AU22" s="36"/>
      <c r="AV22" s="36"/>
      <c r="AW22" s="60"/>
      <c r="AX22" s="142"/>
      <c r="AY22" s="37"/>
      <c r="AZ22" s="48">
        <f>AT22</f>
        <v>0</v>
      </c>
      <c r="BA22" s="37"/>
      <c r="BB22" s="38"/>
    </row>
    <row r="23" spans="1:55" ht="12" customHeight="1" thickTop="1" thickBot="1" x14ac:dyDescent="0.3">
      <c r="A23" s="5">
        <f t="shared" si="0"/>
        <v>0</v>
      </c>
      <c r="B23" s="5">
        <f t="shared" si="1"/>
        <v>0</v>
      </c>
      <c r="C23" s="14">
        <f t="shared" si="17"/>
        <v>125</v>
      </c>
      <c r="F23" s="242">
        <f>VLOOKUP(C23,Blad1!$A:$I,9,0)</f>
        <v>230</v>
      </c>
      <c r="G23" s="67" t="str">
        <f t="shared" si="18"/>
        <v/>
      </c>
      <c r="H23" s="4" t="str">
        <f>IF(G23="I",$K23,IF(G23="II",$K23-SUM(H$8:H22),IF(G23="III",$K23-SUM(H$8:H22),IF(G23="IV",$K23-SUM(H$8:H22),IF(G23="V",1-SUM(H$8:H22)," ")))))</f>
        <v xml:space="preserve"> </v>
      </c>
      <c r="I23" s="68" t="str">
        <f t="shared" si="2"/>
        <v/>
      </c>
      <c r="J23" s="43" t="str">
        <f>IF(I23="A",$K23,IF(I23="B",$K23-SUM(J$8:J22),IF(I23="C",$K23-SUM(J$8:J22),IF(I23="D",$K23-SUM(J$8:J22),IF(I23="E",1-SUM(J$8:J22)," ")))))</f>
        <v xml:space="preserve"> </v>
      </c>
      <c r="K23" s="1">
        <f>IF(C$4=0,0,(SUM(D$8:D23)/C$4))</f>
        <v>0</v>
      </c>
      <c r="L23" s="9" t="str">
        <f t="shared" si="3"/>
        <v xml:space="preserve"> </v>
      </c>
      <c r="M23" s="2" t="str">
        <f>IF(U23=2,K23,IF(W23=2,K23-SUM(M$8:M22),IF(X23=2,K23-SUM(M$8:M22),IF(X22=2,1-SUM(M$8:M22)," "))))</f>
        <v xml:space="preserve"> </v>
      </c>
      <c r="N23" s="1" t="str">
        <f t="shared" si="4"/>
        <v xml:space="preserve"> </v>
      </c>
      <c r="P23" s="3" t="str">
        <f>IF(O23="Plus",$K23,IF(O23="Basis",$K23-SUM(P$8:P22),IF(O23="Breedte",$K23-SUM(P$8:P22),IF(O22="Breedte",1-SUM(P$8:P22)," "))))</f>
        <v xml:space="preserve"> </v>
      </c>
      <c r="Q23" s="57" t="str">
        <f t="shared" si="19"/>
        <v/>
      </c>
      <c r="R23" s="180">
        <f t="shared" si="20"/>
        <v>230</v>
      </c>
      <c r="S23" s="12">
        <f t="shared" si="5"/>
        <v>125</v>
      </c>
      <c r="T23" s="18">
        <f t="shared" si="6"/>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7"/>
        <v>1</v>
      </c>
      <c r="Z23" s="12">
        <f t="shared" si="8"/>
        <v>1</v>
      </c>
      <c r="AA23" s="12">
        <f t="shared" si="9"/>
        <v>1</v>
      </c>
      <c r="AB23" s="12">
        <f t="shared" si="10"/>
        <v>1</v>
      </c>
      <c r="AD23" s="12">
        <f t="shared" si="11"/>
        <v>125</v>
      </c>
      <c r="AE23" s="18">
        <f t="shared" si="12"/>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3"/>
        <v>1</v>
      </c>
      <c r="AK23" s="12">
        <f t="shared" si="14"/>
        <v>1</v>
      </c>
      <c r="AL23" s="12">
        <f t="shared" si="15"/>
        <v>1</v>
      </c>
      <c r="AM23" s="12">
        <f t="shared" si="16"/>
        <v>1</v>
      </c>
      <c r="AV23" s="135"/>
      <c r="AW23" s="135"/>
      <c r="AX23" s="135"/>
    </row>
    <row r="24" spans="1:55" ht="12" customHeight="1" thickTop="1" thickBot="1" x14ac:dyDescent="0.3">
      <c r="A24" s="5">
        <f t="shared" si="0"/>
        <v>0</v>
      </c>
      <c r="B24" s="5">
        <f t="shared" si="1"/>
        <v>0</v>
      </c>
      <c r="C24" s="14">
        <f t="shared" si="17"/>
        <v>124</v>
      </c>
      <c r="F24" s="242">
        <f>VLOOKUP(C24,Blad1!$A:$I,9,0)</f>
        <v>230</v>
      </c>
      <c r="G24" s="67" t="str">
        <f t="shared" si="18"/>
        <v/>
      </c>
      <c r="H24" s="4" t="str">
        <f>IF(G24="I",$K24,IF(G24="II",$K24-SUM(H$8:H23),IF(G24="III",$K24-SUM(H$8:H23),IF(G24="IV",$K24-SUM(H$8:H23),IF(G24="V",1-SUM(H$8:H23)," ")))))</f>
        <v xml:space="preserve"> </v>
      </c>
      <c r="I24" s="68" t="str">
        <f t="shared" si="2"/>
        <v/>
      </c>
      <c r="J24" s="43" t="str">
        <f>IF(I24="A",$K24,IF(I24="B",$K24-SUM(J$8:J23),IF(I24="C",$K24-SUM(J$8:J23),IF(I24="D",$K24-SUM(J$8:J23),IF(I24="E",1-SUM(J$8:J23)," ")))))</f>
        <v xml:space="preserve"> </v>
      </c>
      <c r="K24" s="1">
        <f>IF(C$4=0,0,(SUM(D$8:D24)/C$4))</f>
        <v>0</v>
      </c>
      <c r="L24" s="9" t="str">
        <f t="shared" si="3"/>
        <v xml:space="preserve"> </v>
      </c>
      <c r="M24" s="2" t="str">
        <f>IF(U24=2,K24,IF(W24=2,K24-SUM(M$8:M23),IF(X24=2,K24-SUM(M$8:M23),IF(X23=2,1-SUM(M$8:M23)," "))))</f>
        <v xml:space="preserve"> </v>
      </c>
      <c r="N24" s="1" t="str">
        <f t="shared" si="4"/>
        <v xml:space="preserve"> </v>
      </c>
      <c r="P24" s="3" t="str">
        <f>IF(O24="Plus",$K24,IF(O24="Basis",$K24-SUM(P$8:P23),IF(O24="Breedte",$K24-SUM(P$8:P23),IF(O23="Breedte",1-SUM(P$8:P23)," "))))</f>
        <v xml:space="preserve"> </v>
      </c>
      <c r="Q24" s="57" t="str">
        <f t="shared" si="19"/>
        <v/>
      </c>
      <c r="R24" s="180">
        <f t="shared" si="20"/>
        <v>230</v>
      </c>
      <c r="S24" s="12">
        <f t="shared" si="5"/>
        <v>124</v>
      </c>
      <c r="T24" s="18">
        <f t="shared" si="6"/>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7"/>
        <v>1</v>
      </c>
      <c r="Z24" s="12">
        <f t="shared" si="8"/>
        <v>1</v>
      </c>
      <c r="AA24" s="12">
        <f t="shared" si="9"/>
        <v>1</v>
      </c>
      <c r="AB24" s="12">
        <f t="shared" si="10"/>
        <v>1</v>
      </c>
      <c r="AD24" s="12">
        <f t="shared" si="11"/>
        <v>124</v>
      </c>
      <c r="AE24" s="18">
        <f t="shared" si="12"/>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3"/>
        <v>1</v>
      </c>
      <c r="AK24" s="12">
        <f t="shared" si="14"/>
        <v>1</v>
      </c>
      <c r="AL24" s="12">
        <f t="shared" si="15"/>
        <v>1</v>
      </c>
      <c r="AM24" s="12">
        <f t="shared" si="16"/>
        <v>1</v>
      </c>
      <c r="AQ24" s="27" t="s">
        <v>6</v>
      </c>
      <c r="AR24" s="28"/>
      <c r="AS24" s="28" t="s">
        <v>8</v>
      </c>
      <c r="AT24" s="28"/>
      <c r="AU24" s="28"/>
      <c r="AV24" s="51"/>
      <c r="AW24" s="141"/>
      <c r="AX24" s="132"/>
      <c r="AY24" s="28" t="s">
        <v>9</v>
      </c>
      <c r="AZ24" s="28"/>
      <c r="BA24" s="28"/>
      <c r="BB24" s="29"/>
    </row>
    <row r="25" spans="1:55" ht="12" customHeight="1" thickTop="1" x14ac:dyDescent="0.25">
      <c r="A25" s="5">
        <f t="shared" si="0"/>
        <v>0</v>
      </c>
      <c r="B25" s="5">
        <f t="shared" si="1"/>
        <v>0</v>
      </c>
      <c r="C25" s="14">
        <f t="shared" si="17"/>
        <v>123</v>
      </c>
      <c r="F25" s="242">
        <f>VLOOKUP(C25,Blad1!$A:$I,9,0)</f>
        <v>230</v>
      </c>
      <c r="G25" s="67" t="str">
        <f t="shared" si="18"/>
        <v/>
      </c>
      <c r="H25" s="4" t="str">
        <f>IF(G25="I",$K25,IF(G25="II",$K25-SUM(H$8:H24),IF(G25="III",$K25-SUM(H$8:H24),IF(G25="IV",$K25-SUM(H$8:H24),IF(G25="V",1-SUM(H$8:H24)," ")))))</f>
        <v xml:space="preserve"> </v>
      </c>
      <c r="I25" s="68" t="str">
        <f t="shared" si="2"/>
        <v/>
      </c>
      <c r="J25" s="43" t="str">
        <f>IF(I25="A",$K25,IF(I25="B",$K25-SUM(J$8:J24),IF(I25="C",$K25-SUM(J$8:J24),IF(I25="D",$K25-SUM(J$8:J24),IF(I25="E",1-SUM(J$8:J24)," ")))))</f>
        <v xml:space="preserve"> </v>
      </c>
      <c r="K25" s="1">
        <f>IF(C$4=0,0,(SUM(D$8:D25)/C$4))</f>
        <v>0</v>
      </c>
      <c r="L25" s="9" t="str">
        <f t="shared" si="3"/>
        <v xml:space="preserve"> </v>
      </c>
      <c r="M25" s="2" t="str">
        <f>IF(U25=2,K25,IF(W25=2,K25-SUM(M$8:M24),IF(X25=2,K25-SUM(M$8:M24),IF(X24=2,1-SUM(M$8:M24)," "))))</f>
        <v xml:space="preserve"> </v>
      </c>
      <c r="N25" s="1" t="str">
        <f t="shared" si="4"/>
        <v xml:space="preserve"> </v>
      </c>
      <c r="P25" s="3" t="str">
        <f>IF(O25="Plus",$K25,IF(O25="Basis",$K25-SUM(P$8:P24),IF(O25="Breedte",$K25-SUM(P$8:P24),IF(O24="Breedte",1-SUM(P$8:P24)," "))))</f>
        <v xml:space="preserve"> </v>
      </c>
      <c r="Q25" s="57" t="str">
        <f t="shared" si="19"/>
        <v/>
      </c>
      <c r="R25" s="180">
        <f t="shared" si="20"/>
        <v>230</v>
      </c>
      <c r="S25" s="12">
        <f t="shared" si="5"/>
        <v>123</v>
      </c>
      <c r="T25" s="18">
        <f t="shared" si="6"/>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7"/>
        <v>1</v>
      </c>
      <c r="Z25" s="12">
        <f t="shared" si="8"/>
        <v>1</v>
      </c>
      <c r="AA25" s="12">
        <f t="shared" si="9"/>
        <v>1</v>
      </c>
      <c r="AB25" s="12">
        <f t="shared" si="10"/>
        <v>1</v>
      </c>
      <c r="AD25" s="12">
        <f t="shared" si="11"/>
        <v>123</v>
      </c>
      <c r="AE25" s="18">
        <f t="shared" si="12"/>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3"/>
        <v>1</v>
      </c>
      <c r="AK25" s="12">
        <f t="shared" si="14"/>
        <v>1</v>
      </c>
      <c r="AL25" s="12">
        <f t="shared" si="15"/>
        <v>1</v>
      </c>
      <c r="AM25" s="12">
        <f t="shared" si="16"/>
        <v>1</v>
      </c>
      <c r="AQ25" s="30"/>
      <c r="AR25" s="31"/>
      <c r="AS25" s="32" t="s">
        <v>17</v>
      </c>
      <c r="AT25" s="32" t="s">
        <v>18</v>
      </c>
      <c r="AU25" s="32" t="s">
        <v>19</v>
      </c>
      <c r="AV25" s="138" t="s">
        <v>20</v>
      </c>
      <c r="AW25" s="140"/>
      <c r="AX25" s="140"/>
      <c r="AY25" s="32" t="s">
        <v>17</v>
      </c>
      <c r="AZ25" s="32" t="s">
        <v>31</v>
      </c>
      <c r="BA25" s="32" t="s">
        <v>19</v>
      </c>
      <c r="BB25" s="33" t="s">
        <v>20</v>
      </c>
    </row>
    <row r="26" spans="1:55" ht="12" customHeight="1" thickBot="1" x14ac:dyDescent="0.3">
      <c r="A26" s="5">
        <f t="shared" si="0"/>
        <v>0</v>
      </c>
      <c r="B26" s="5">
        <f t="shared" si="1"/>
        <v>0</v>
      </c>
      <c r="C26" s="14">
        <f t="shared" si="17"/>
        <v>122</v>
      </c>
      <c r="F26" s="242">
        <f>VLOOKUP(C26,Blad1!$A:$I,9,0)</f>
        <v>230</v>
      </c>
      <c r="G26" s="67" t="str">
        <f t="shared" si="18"/>
        <v/>
      </c>
      <c r="H26" s="4" t="str">
        <f>IF(G26="I",$K26,IF(G26="II",$K26-SUM(H$8:H25),IF(G26="III",$K26-SUM(H$8:H25),IF(G26="IV",$K26-SUM(H$8:H25),IF(G26="V",1-SUM(H$8:H25)," ")))))</f>
        <v xml:space="preserve"> </v>
      </c>
      <c r="I26" s="68" t="str">
        <f t="shared" si="2"/>
        <v/>
      </c>
      <c r="J26" s="43" t="str">
        <f>IF(I26="A",$K26,IF(I26="B",$K26-SUM(J$8:J25),IF(I26="C",$K26-SUM(J$8:J25),IF(I26="D",$K26-SUM(J$8:J25),IF(I26="E",1-SUM(J$8:J25)," ")))))</f>
        <v xml:space="preserve"> </v>
      </c>
      <c r="K26" s="1">
        <f>IF(C$4=0,0,(SUM(D$8:D26)/C$4))</f>
        <v>0</v>
      </c>
      <c r="L26" s="9" t="str">
        <f t="shared" si="3"/>
        <v xml:space="preserve"> </v>
      </c>
      <c r="M26" s="2" t="str">
        <f>IF(U26=2,K26,IF(W26=2,K26-SUM(M$8:M25),IF(X26=2,K26-SUM(M$8:M25),IF(X25=2,1-SUM(M$8:M25)," "))))</f>
        <v xml:space="preserve"> </v>
      </c>
      <c r="N26" s="1" t="str">
        <f t="shared" si="4"/>
        <v xml:space="preserve"> </v>
      </c>
      <c r="P26" s="3" t="str">
        <f>IF(O26="Plus",$K26,IF(O26="Basis",$K26-SUM(P$8:P25),IF(O26="Breedte",$K26-SUM(P$8:P25),IF(O25="Breedte",1-SUM(P$8:P25)," "))))</f>
        <v xml:space="preserve"> </v>
      </c>
      <c r="Q26" s="57" t="str">
        <f t="shared" si="19"/>
        <v/>
      </c>
      <c r="R26" s="180">
        <f t="shared" si="20"/>
        <v>230</v>
      </c>
      <c r="S26" s="12">
        <f t="shared" si="5"/>
        <v>122</v>
      </c>
      <c r="T26" s="18">
        <f t="shared" si="6"/>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7"/>
        <v>1</v>
      </c>
      <c r="Z26" s="12">
        <f t="shared" si="8"/>
        <v>1</v>
      </c>
      <c r="AA26" s="12">
        <f t="shared" si="9"/>
        <v>1</v>
      </c>
      <c r="AB26" s="12">
        <f t="shared" si="10"/>
        <v>1</v>
      </c>
      <c r="AD26" s="12">
        <f t="shared" si="11"/>
        <v>122</v>
      </c>
      <c r="AE26" s="18">
        <f t="shared" si="12"/>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3"/>
        <v>1</v>
      </c>
      <c r="AK26" s="12">
        <f t="shared" si="14"/>
        <v>1</v>
      </c>
      <c r="AL26" s="12">
        <f t="shared" si="15"/>
        <v>1</v>
      </c>
      <c r="AM26" s="12">
        <f t="shared" si="16"/>
        <v>1</v>
      </c>
      <c r="AQ26" s="49" t="s">
        <v>24</v>
      </c>
      <c r="AR26" s="50">
        <v>0.2</v>
      </c>
      <c r="AS26" s="125">
        <f>IF(AS18=0,0,VLOOKUP("Plus",$L:$R,7,FALSE))</f>
        <v>0</v>
      </c>
      <c r="AT26" s="19">
        <f>AT18</f>
        <v>0</v>
      </c>
      <c r="AU26" s="20">
        <f>AU18</f>
        <v>0</v>
      </c>
      <c r="AV26" s="20">
        <f>AV18</f>
        <v>0</v>
      </c>
      <c r="AW26" s="131"/>
      <c r="AX26" s="132"/>
      <c r="AY26" s="126">
        <f>IF(AY18=0,0,VLOOKUP("Plus",$O:$T,4,FALSE))</f>
        <v>0</v>
      </c>
      <c r="AZ26" s="47">
        <f t="shared" ref="AZ26:BB28" si="22">AZ18</f>
        <v>0</v>
      </c>
      <c r="BA26" s="26">
        <f t="shared" si="22"/>
        <v>0</v>
      </c>
      <c r="BB26" s="22">
        <f t="shared" si="22"/>
        <v>0</v>
      </c>
    </row>
    <row r="27" spans="1:55" ht="12" customHeight="1" thickTop="1" thickBot="1" x14ac:dyDescent="0.3">
      <c r="A27" s="5">
        <f t="shared" si="0"/>
        <v>0</v>
      </c>
      <c r="B27" s="5">
        <f t="shared" si="1"/>
        <v>0</v>
      </c>
      <c r="C27" s="14">
        <f t="shared" si="17"/>
        <v>121</v>
      </c>
      <c r="F27" s="242">
        <f>VLOOKUP(C27,Blad1!$A:$I,9,0)</f>
        <v>230</v>
      </c>
      <c r="G27" s="67" t="str">
        <f t="shared" si="18"/>
        <v/>
      </c>
      <c r="H27" s="4" t="str">
        <f>IF(G27="I",$K27,IF(G27="II",$K27-SUM(H$8:H26),IF(G27="III",$K27-SUM(H$8:H26),IF(G27="IV",$K27-SUM(H$8:H26),IF(G27="V",1-SUM(H$8:H26)," ")))))</f>
        <v xml:space="preserve"> </v>
      </c>
      <c r="I27" s="68" t="str">
        <f t="shared" si="2"/>
        <v/>
      </c>
      <c r="J27" s="43" t="str">
        <f>IF(I27="A",$K27,IF(I27="B",$K27-SUM(J$8:J26),IF(I27="C",$K27-SUM(J$8:J26),IF(I27="D",$K27-SUM(J$8:J26),IF(I27="E",1-SUM(J$8:J26)," ")))))</f>
        <v xml:space="preserve"> </v>
      </c>
      <c r="K27" s="1">
        <f>IF(C$4=0,0,(SUM(D$8:D27)/C$4))</f>
        <v>0</v>
      </c>
      <c r="L27" s="9" t="str">
        <f t="shared" si="3"/>
        <v xml:space="preserve"> </v>
      </c>
      <c r="M27" s="2" t="str">
        <f>IF(U27=2,K27,IF(W27=2,K27-SUM(M$8:M26),IF(X27=2,K27-SUM(M$8:M26),IF(X26=2,1-SUM(M$8:M26)," "))))</f>
        <v xml:space="preserve"> </v>
      </c>
      <c r="N27" s="1" t="str">
        <f t="shared" si="4"/>
        <v xml:space="preserve"> </v>
      </c>
      <c r="P27" s="3" t="str">
        <f>IF(O27="Plus",$K27,IF(O27="Basis",$K27-SUM(P$8:P26),IF(O27="Breedte",$K27-SUM(P$8:P26),IF(O26="Breedte",1-SUM(P$8:P26)," "))))</f>
        <v xml:space="preserve"> </v>
      </c>
      <c r="Q27" s="57" t="str">
        <f t="shared" si="19"/>
        <v/>
      </c>
      <c r="R27" s="180">
        <f t="shared" si="20"/>
        <v>230</v>
      </c>
      <c r="S27" s="12">
        <f t="shared" si="5"/>
        <v>121</v>
      </c>
      <c r="T27" s="18">
        <f t="shared" si="6"/>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7"/>
        <v>1</v>
      </c>
      <c r="Z27" s="12">
        <f t="shared" si="8"/>
        <v>1</v>
      </c>
      <c r="AA27" s="12">
        <f t="shared" si="9"/>
        <v>1</v>
      </c>
      <c r="AB27" s="12">
        <f t="shared" si="10"/>
        <v>1</v>
      </c>
      <c r="AD27" s="12">
        <f t="shared" si="11"/>
        <v>121</v>
      </c>
      <c r="AE27" s="18">
        <f t="shared" si="12"/>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3"/>
        <v>1</v>
      </c>
      <c r="AK27" s="12">
        <f t="shared" si="14"/>
        <v>1</v>
      </c>
      <c r="AL27" s="12">
        <f t="shared" si="15"/>
        <v>1</v>
      </c>
      <c r="AM27" s="12">
        <f t="shared" si="16"/>
        <v>1</v>
      </c>
      <c r="AQ27" s="49" t="s">
        <v>22</v>
      </c>
      <c r="AR27" s="50">
        <v>0.6</v>
      </c>
      <c r="AS27" s="125">
        <f>IF(AS19=0,0,VLOOKUP("Basis",$L:$R,7,FALSE))</f>
        <v>0</v>
      </c>
      <c r="AT27" s="19">
        <f>AT19</f>
        <v>0</v>
      </c>
      <c r="AU27" s="20">
        <f t="shared" ref="AU27:AV28" si="23">AU19</f>
        <v>0</v>
      </c>
      <c r="AV27" s="20">
        <f t="shared" si="23"/>
        <v>0</v>
      </c>
      <c r="AW27" s="133"/>
      <c r="AX27" s="134"/>
      <c r="AY27" s="126">
        <f>IF(AY19=0,0,VLOOKUP("Basis",$O:$T,4,FALSE))</f>
        <v>0</v>
      </c>
      <c r="AZ27" s="47">
        <f t="shared" si="22"/>
        <v>0</v>
      </c>
      <c r="BA27" s="26">
        <f t="shared" si="22"/>
        <v>0</v>
      </c>
      <c r="BB27" s="22">
        <f t="shared" si="22"/>
        <v>0</v>
      </c>
    </row>
    <row r="28" spans="1:55" ht="12" customHeight="1" thickTop="1" thickBot="1" x14ac:dyDescent="0.3">
      <c r="A28" s="5">
        <f t="shared" si="0"/>
        <v>0</v>
      </c>
      <c r="B28" s="5">
        <f t="shared" si="1"/>
        <v>0</v>
      </c>
      <c r="C28" s="14">
        <f t="shared" si="17"/>
        <v>120</v>
      </c>
      <c r="F28" s="242">
        <f>VLOOKUP(C28,Blad1!$A:$I,9,0)</f>
        <v>230</v>
      </c>
      <c r="G28" s="67" t="str">
        <f t="shared" si="18"/>
        <v/>
      </c>
      <c r="H28" s="4" t="str">
        <f>IF(G28="I",$K28,IF(G28="II",$K28-SUM(H$8:H27),IF(G28="III",$K28-SUM(H$8:H27),IF(G28="IV",$K28-SUM(H$8:H27),IF(G28="V",1-SUM(H$8:H27)," ")))))</f>
        <v xml:space="preserve"> </v>
      </c>
      <c r="I28" s="68" t="str">
        <f t="shared" si="2"/>
        <v/>
      </c>
      <c r="J28" s="43" t="str">
        <f>IF(I28="A",$K28,IF(I28="B",$K28-SUM(J$8:J27),IF(I28="C",$K28-SUM(J$8:J27),IF(I28="D",$K28-SUM(J$8:J27),IF(I28="E",1-SUM(J$8:J27)," ")))))</f>
        <v xml:space="preserve"> </v>
      </c>
      <c r="K28" s="1">
        <f>IF(C$4=0,0,(SUM(D$8:D28)/C$4))</f>
        <v>0</v>
      </c>
      <c r="L28" s="9" t="str">
        <f t="shared" si="3"/>
        <v xml:space="preserve"> </v>
      </c>
      <c r="M28" s="2" t="str">
        <f>IF(U28=2,K28,IF(W28=2,K28-SUM(M$8:M27),IF(X28=2,K28-SUM(M$8:M27),IF(X27=2,1-SUM(M$8:M27)," "))))</f>
        <v xml:space="preserve"> </v>
      </c>
      <c r="N28" s="1" t="str">
        <f t="shared" si="4"/>
        <v xml:space="preserve"> </v>
      </c>
      <c r="P28" s="3" t="str">
        <f>IF(O28="Plus",$K28,IF(O28="Basis",$K28-SUM(P$8:P27),IF(O28="Breedte",$K28-SUM(P$8:P27),IF(O27="Breedte",1-SUM(P$8:P27)," "))))</f>
        <v xml:space="preserve"> </v>
      </c>
      <c r="Q28" s="57" t="str">
        <f t="shared" si="19"/>
        <v/>
      </c>
      <c r="R28" s="180">
        <f t="shared" si="20"/>
        <v>230</v>
      </c>
      <c r="S28" s="12">
        <f t="shared" si="5"/>
        <v>120</v>
      </c>
      <c r="T28" s="18">
        <f t="shared" si="6"/>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7"/>
        <v>1</v>
      </c>
      <c r="Z28" s="12">
        <f t="shared" si="8"/>
        <v>1</v>
      </c>
      <c r="AA28" s="12">
        <f t="shared" si="9"/>
        <v>1</v>
      </c>
      <c r="AB28" s="12">
        <f t="shared" si="10"/>
        <v>1</v>
      </c>
      <c r="AD28" s="12">
        <f t="shared" si="11"/>
        <v>120</v>
      </c>
      <c r="AE28" s="18">
        <f t="shared" si="12"/>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3"/>
        <v>1</v>
      </c>
      <c r="AK28" s="12">
        <f t="shared" si="14"/>
        <v>1</v>
      </c>
      <c r="AL28" s="12">
        <f t="shared" si="15"/>
        <v>1</v>
      </c>
      <c r="AM28" s="12">
        <f t="shared" si="16"/>
        <v>1</v>
      </c>
      <c r="AQ28" s="49" t="s">
        <v>23</v>
      </c>
      <c r="AR28" s="50">
        <v>0.2</v>
      </c>
      <c r="AS28" s="125">
        <f>IF(AS20=0,0,VLOOKUP("Breedte",$L:$R,7,FALSE))</f>
        <v>0</v>
      </c>
      <c r="AT28" s="19">
        <f>AT20</f>
        <v>0</v>
      </c>
      <c r="AU28" s="20">
        <f t="shared" si="23"/>
        <v>0</v>
      </c>
      <c r="AV28" s="20">
        <f t="shared" si="23"/>
        <v>0</v>
      </c>
      <c r="AW28" s="133"/>
      <c r="AX28" s="134"/>
      <c r="AY28" s="126">
        <f>IF(AY20=0,0,VLOOKUP("Breedte",$O:$T,4,FALSE))</f>
        <v>0</v>
      </c>
      <c r="AZ28" s="47">
        <f t="shared" si="22"/>
        <v>0</v>
      </c>
      <c r="BA28" s="26">
        <f t="shared" si="22"/>
        <v>0</v>
      </c>
      <c r="BB28" s="22">
        <f t="shared" si="22"/>
        <v>0</v>
      </c>
    </row>
    <row r="29" spans="1:55" ht="12" customHeight="1" thickTop="1" thickBot="1" x14ac:dyDescent="0.3">
      <c r="A29" s="5">
        <f t="shared" si="0"/>
        <v>0</v>
      </c>
      <c r="B29" s="5">
        <f t="shared" si="1"/>
        <v>0</v>
      </c>
      <c r="C29" s="14">
        <f t="shared" si="17"/>
        <v>119</v>
      </c>
      <c r="F29" s="242">
        <f>VLOOKUP(C29,Blad1!$A:$I,9,0)</f>
        <v>230</v>
      </c>
      <c r="G29" s="67" t="str">
        <f t="shared" si="18"/>
        <v/>
      </c>
      <c r="H29" s="4" t="str">
        <f>IF(G29="I",$K29,IF(G29="II",$K29-SUM(H$8:H28),IF(G29="III",$K29-SUM(H$8:H28),IF(G29="IV",$K29-SUM(H$8:H28),IF(G29="V",1-SUM(H$8:H28)," ")))))</f>
        <v xml:space="preserve"> </v>
      </c>
      <c r="I29" s="68" t="str">
        <f t="shared" si="2"/>
        <v/>
      </c>
      <c r="J29" s="43" t="str">
        <f>IF(I29="A",$K29,IF(I29="B",$K29-SUM(J$8:J28),IF(I29="C",$K29-SUM(J$8:J28),IF(I29="D",$K29-SUM(J$8:J28),IF(I29="E",1-SUM(J$8:J28)," ")))))</f>
        <v xml:space="preserve"> </v>
      </c>
      <c r="K29" s="1">
        <f>IF(C$4=0,0,(SUM(D$8:D29)/C$4))</f>
        <v>0</v>
      </c>
      <c r="L29" s="9" t="str">
        <f t="shared" si="3"/>
        <v xml:space="preserve"> </v>
      </c>
      <c r="M29" s="2" t="str">
        <f>IF(U29=2,K29,IF(W29=2,K29-SUM(M$8:M28),IF(X29=2,K29-SUM(M$8:M28),IF(X28=2,1-SUM(M$8:M28)," "))))</f>
        <v xml:space="preserve"> </v>
      </c>
      <c r="N29" s="1" t="str">
        <f t="shared" si="4"/>
        <v xml:space="preserve"> </v>
      </c>
      <c r="P29" s="3" t="str">
        <f>IF(O29="Plus",$K29,IF(O29="Basis",$K29-SUM(P$8:P28),IF(O29="Breedte",$K29-SUM(P$8:P28),IF(O28="Breedte",1-SUM(P$8:P28)," "))))</f>
        <v xml:space="preserve"> </v>
      </c>
      <c r="Q29" s="57" t="str">
        <f t="shared" si="19"/>
        <v/>
      </c>
      <c r="R29" s="180">
        <f t="shared" si="20"/>
        <v>230</v>
      </c>
      <c r="S29" s="12">
        <f t="shared" si="5"/>
        <v>119</v>
      </c>
      <c r="T29" s="18">
        <f t="shared" si="6"/>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7"/>
        <v>1</v>
      </c>
      <c r="Z29" s="12">
        <f t="shared" si="8"/>
        <v>1</v>
      </c>
      <c r="AA29" s="12">
        <f t="shared" si="9"/>
        <v>1</v>
      </c>
      <c r="AB29" s="12">
        <f t="shared" si="10"/>
        <v>1</v>
      </c>
      <c r="AD29" s="12">
        <f t="shared" si="11"/>
        <v>119</v>
      </c>
      <c r="AE29" s="18">
        <f t="shared" si="12"/>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3"/>
        <v>1</v>
      </c>
      <c r="AK29" s="12">
        <f t="shared" si="14"/>
        <v>1</v>
      </c>
      <c r="AL29" s="12">
        <f t="shared" si="15"/>
        <v>1</v>
      </c>
      <c r="AM29" s="12">
        <f t="shared" si="16"/>
        <v>1</v>
      </c>
      <c r="AQ29" s="49" t="s">
        <v>25</v>
      </c>
      <c r="AR29" s="50"/>
      <c r="AS29" s="125"/>
      <c r="AT29" s="19"/>
      <c r="AU29" s="20"/>
      <c r="AV29" s="20">
        <f>IF(SUM(AT26:AT28)&lt;AT30,1,0)</f>
        <v>0</v>
      </c>
      <c r="AW29" s="133"/>
      <c r="AX29" s="134"/>
      <c r="AY29" s="21"/>
      <c r="AZ29" s="47"/>
      <c r="BA29" s="26"/>
      <c r="BB29" s="22">
        <f>IF(SUM(W11:W13)=0,0,IF(SUM(AT26:AT28)&lt;AT30,1,0))</f>
        <v>0</v>
      </c>
    </row>
    <row r="30" spans="1:55" ht="12" customHeight="1" thickTop="1" thickBot="1" x14ac:dyDescent="0.3">
      <c r="A30" s="5">
        <f t="shared" si="0"/>
        <v>0</v>
      </c>
      <c r="B30" s="5">
        <f t="shared" si="1"/>
        <v>0</v>
      </c>
      <c r="C30" s="14">
        <f t="shared" si="17"/>
        <v>118</v>
      </c>
      <c r="F30" s="242">
        <f>VLOOKUP(C30,Blad1!$A:$I,9,0)</f>
        <v>230</v>
      </c>
      <c r="G30" s="67" t="str">
        <f t="shared" si="18"/>
        <v/>
      </c>
      <c r="H30" s="4" t="str">
        <f>IF(G30="I",$K30,IF(G30="II",$K30-SUM(H$8:H29),IF(G30="III",$K30-SUM(H$8:H29),IF(G30="IV",$K30-SUM(H$8:H29),IF(G30="V",1-SUM(H$8:H29)," ")))))</f>
        <v xml:space="preserve"> </v>
      </c>
      <c r="I30" s="68" t="str">
        <f t="shared" si="2"/>
        <v/>
      </c>
      <c r="J30" s="43" t="str">
        <f>IF(I30="A",$K30,IF(I30="B",$K30-SUM(J$8:J29),IF(I30="C",$K30-SUM(J$8:J29),IF(I30="D",$K30-SUM(J$8:J29),IF(I30="E",1-SUM(J$8:J29)," ")))))</f>
        <v xml:space="preserve"> </v>
      </c>
      <c r="K30" s="1">
        <f>IF(C$4=0,0,(SUM(D$8:D30)/C$4))</f>
        <v>0</v>
      </c>
      <c r="L30" s="9" t="str">
        <f t="shared" si="3"/>
        <v xml:space="preserve"> </v>
      </c>
      <c r="M30" s="2" t="str">
        <f>IF(U30=2,K30,IF(W30=2,K30-SUM(M$8:M29),IF(X30=2,K30-SUM(M$8:M29),IF(X29=2,1-SUM(M$8:M29)," "))))</f>
        <v xml:space="preserve"> </v>
      </c>
      <c r="N30" s="1" t="str">
        <f t="shared" si="4"/>
        <v xml:space="preserve"> </v>
      </c>
      <c r="P30" s="3" t="str">
        <f>IF(O30="Plus",$K30,IF(O30="Basis",$K30-SUM(P$8:P29),IF(O30="Breedte",$K30-SUM(P$8:P29),IF(O29="Breedte",1-SUM(P$8:P29)," "))))</f>
        <v xml:space="preserve"> </v>
      </c>
      <c r="Q30" s="57" t="str">
        <f t="shared" si="19"/>
        <v/>
      </c>
      <c r="R30" s="180">
        <f t="shared" si="20"/>
        <v>230</v>
      </c>
      <c r="S30" s="12">
        <f t="shared" si="5"/>
        <v>118</v>
      </c>
      <c r="T30" s="18">
        <f t="shared" si="6"/>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7"/>
        <v>1</v>
      </c>
      <c r="Z30" s="12">
        <f t="shared" si="8"/>
        <v>1</v>
      </c>
      <c r="AA30" s="12">
        <f t="shared" si="9"/>
        <v>1</v>
      </c>
      <c r="AB30" s="12">
        <f t="shared" si="10"/>
        <v>1</v>
      </c>
      <c r="AD30" s="12">
        <f t="shared" si="11"/>
        <v>118</v>
      </c>
      <c r="AE30" s="18">
        <f t="shared" si="12"/>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3"/>
        <v>1</v>
      </c>
      <c r="AK30" s="12">
        <f t="shared" si="14"/>
        <v>1</v>
      </c>
      <c r="AL30" s="12">
        <f t="shared" si="15"/>
        <v>1</v>
      </c>
      <c r="AM30" s="12">
        <f t="shared" si="16"/>
        <v>1</v>
      </c>
      <c r="AQ30" s="52"/>
      <c r="AR30" s="53"/>
      <c r="AS30" s="36"/>
      <c r="AT30" s="143">
        <f>$C$4</f>
        <v>0</v>
      </c>
      <c r="AU30" s="36"/>
      <c r="AV30" s="36"/>
      <c r="AW30" s="137"/>
      <c r="AX30" s="137"/>
      <c r="AY30" s="37"/>
      <c r="AZ30" s="48">
        <f>AT30</f>
        <v>0</v>
      </c>
      <c r="BA30" s="37"/>
      <c r="BB30" s="38"/>
    </row>
    <row r="31" spans="1:55" ht="12" customHeight="1" thickTop="1" thickBot="1" x14ac:dyDescent="0.3">
      <c r="A31" s="5">
        <f t="shared" si="0"/>
        <v>0</v>
      </c>
      <c r="B31" s="5">
        <f t="shared" si="1"/>
        <v>0</v>
      </c>
      <c r="C31" s="14">
        <f t="shared" si="17"/>
        <v>117</v>
      </c>
      <c r="F31" s="242">
        <f>VLOOKUP(C31,Blad1!$A:$I,9,0)</f>
        <v>230</v>
      </c>
      <c r="G31" s="67" t="str">
        <f t="shared" si="18"/>
        <v/>
      </c>
      <c r="H31" s="4" t="str">
        <f>IF(G31="I",$K31,IF(G31="II",$K31-SUM(H$8:H30),IF(G31="III",$K31-SUM(H$8:H30),IF(G31="IV",$K31-SUM(H$8:H30),IF(G31="V",1-SUM(H$8:H30)," ")))))</f>
        <v xml:space="preserve"> </v>
      </c>
      <c r="I31" s="68" t="str">
        <f t="shared" si="2"/>
        <v/>
      </c>
      <c r="J31" s="43" t="str">
        <f>IF(I31="A",$K31,IF(I31="B",$K31-SUM(J$8:J30),IF(I31="C",$K31-SUM(J$8:J30),IF(I31="D",$K31-SUM(J$8:J30),IF(I31="E",1-SUM(J$8:J30)," ")))))</f>
        <v xml:space="preserve"> </v>
      </c>
      <c r="K31" s="1">
        <f>IF(C$4=0,0,(SUM(D$8:D31)/C$4))</f>
        <v>0</v>
      </c>
      <c r="L31" s="9" t="str">
        <f t="shared" si="3"/>
        <v xml:space="preserve"> </v>
      </c>
      <c r="M31" s="2" t="str">
        <f>IF(U31=2,K31,IF(W31=2,K31-SUM(M$8:M30),IF(X31=2,K31-SUM(M$8:M30),IF(X30=2,1-SUM(M$8:M30)," "))))</f>
        <v xml:space="preserve"> </v>
      </c>
      <c r="N31" s="1" t="str">
        <f t="shared" si="4"/>
        <v xml:space="preserve"> </v>
      </c>
      <c r="P31" s="3" t="str">
        <f>IF(O31="Plus",$K31,IF(O31="Basis",$K31-SUM(P$8:P30),IF(O31="Breedte",$K31-SUM(P$8:P30),IF(O30="Breedte",1-SUM(P$8:P30)," "))))</f>
        <v xml:space="preserve"> </v>
      </c>
      <c r="Q31" s="57" t="str">
        <f t="shared" si="19"/>
        <v/>
      </c>
      <c r="R31" s="180">
        <f t="shared" si="20"/>
        <v>230</v>
      </c>
      <c r="S31" s="12">
        <f t="shared" si="5"/>
        <v>117</v>
      </c>
      <c r="T31" s="18">
        <f t="shared" si="6"/>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7"/>
        <v>1</v>
      </c>
      <c r="Z31" s="12">
        <f t="shared" si="8"/>
        <v>1</v>
      </c>
      <c r="AA31" s="12">
        <f t="shared" si="9"/>
        <v>1</v>
      </c>
      <c r="AB31" s="12">
        <f t="shared" si="10"/>
        <v>1</v>
      </c>
      <c r="AD31" s="12">
        <f t="shared" si="11"/>
        <v>117</v>
      </c>
      <c r="AE31" s="18">
        <f t="shared" si="12"/>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3"/>
        <v>1</v>
      </c>
      <c r="AK31" s="12">
        <f t="shared" si="14"/>
        <v>1</v>
      </c>
      <c r="AL31" s="12">
        <f t="shared" si="15"/>
        <v>1</v>
      </c>
      <c r="AM31" s="12">
        <f t="shared" si="16"/>
        <v>1</v>
      </c>
      <c r="AQ31" s="60"/>
      <c r="AR31" s="60"/>
      <c r="AS31" s="60"/>
      <c r="AT31" s="60"/>
      <c r="AU31" s="60"/>
      <c r="AV31" s="60"/>
      <c r="AW31" s="136"/>
      <c r="AX31" s="136"/>
      <c r="AY31" s="60"/>
      <c r="AZ31" s="60"/>
      <c r="BA31" s="60"/>
      <c r="BB31" s="60"/>
    </row>
    <row r="32" spans="1:55" ht="12" customHeight="1" thickTop="1" x14ac:dyDescent="0.25">
      <c r="A32" s="5">
        <f t="shared" si="0"/>
        <v>0</v>
      </c>
      <c r="B32" s="5">
        <f t="shared" si="1"/>
        <v>0</v>
      </c>
      <c r="C32" s="14">
        <f t="shared" si="17"/>
        <v>116</v>
      </c>
      <c r="F32" s="242">
        <f>VLOOKUP(C32,Blad1!$A:$I,9,0)</f>
        <v>230</v>
      </c>
      <c r="G32" s="67" t="str">
        <f t="shared" si="18"/>
        <v/>
      </c>
      <c r="H32" s="4" t="str">
        <f>IF(G32="I",$K32,IF(G32="II",$K32-SUM(H$8:H31),IF(G32="III",$K32-SUM(H$8:H31),IF(G32="IV",$K32-SUM(H$8:H31),IF(G32="V",1-SUM(H$8:H31)," ")))))</f>
        <v xml:space="preserve"> </v>
      </c>
      <c r="I32" s="68" t="str">
        <f t="shared" si="2"/>
        <v/>
      </c>
      <c r="J32" s="43" t="str">
        <f>IF(I32="A",$K32,IF(I32="B",$K32-SUM(J$8:J31),IF(I32="C",$K32-SUM(J$8:J31),IF(I32="D",$K32-SUM(J$8:J31),IF(I32="E",1-SUM(J$8:J31)," ")))))</f>
        <v xml:space="preserve"> </v>
      </c>
      <c r="K32" s="1">
        <f>IF(C$4=0,0,(SUM(D$8:D32)/C$4))</f>
        <v>0</v>
      </c>
      <c r="L32" s="9" t="str">
        <f t="shared" si="3"/>
        <v xml:space="preserve"> </v>
      </c>
      <c r="M32" s="2" t="str">
        <f>IF(U32=2,K32,IF(W32=2,K32-SUM(M$8:M31),IF(X32=2,K32-SUM(M$8:M31),IF(X31=2,1-SUM(M$8:M31)," "))))</f>
        <v xml:space="preserve"> </v>
      </c>
      <c r="N32" s="1" t="str">
        <f t="shared" si="4"/>
        <v xml:space="preserve"> </v>
      </c>
      <c r="P32" s="3" t="str">
        <f>IF(O32="Plus",$K32,IF(O32="Basis",$K32-SUM(P$8:P31),IF(O32="Breedte",$K32-SUM(P$8:P31),IF(O31="Breedte",1-SUM(P$8:P31)," "))))</f>
        <v xml:space="preserve"> </v>
      </c>
      <c r="Q32" s="57" t="str">
        <f t="shared" si="19"/>
        <v/>
      </c>
      <c r="R32" s="180">
        <f t="shared" si="20"/>
        <v>230</v>
      </c>
      <c r="S32" s="12">
        <f t="shared" si="5"/>
        <v>116</v>
      </c>
      <c r="T32" s="18">
        <f t="shared" si="6"/>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7"/>
        <v>1</v>
      </c>
      <c r="Z32" s="12">
        <f t="shared" si="8"/>
        <v>1</v>
      </c>
      <c r="AA32" s="12">
        <f t="shared" si="9"/>
        <v>1</v>
      </c>
      <c r="AB32" s="12">
        <f t="shared" si="10"/>
        <v>1</v>
      </c>
      <c r="AD32" s="12">
        <f t="shared" si="11"/>
        <v>116</v>
      </c>
      <c r="AE32" s="18">
        <f t="shared" si="12"/>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3"/>
        <v>1</v>
      </c>
      <c r="AK32" s="12">
        <f t="shared" si="14"/>
        <v>1</v>
      </c>
      <c r="AL32" s="12">
        <f t="shared" si="15"/>
        <v>1</v>
      </c>
      <c r="AM32" s="12">
        <f t="shared" si="16"/>
        <v>1</v>
      </c>
      <c r="AQ32" s="49" t="s">
        <v>24</v>
      </c>
      <c r="AR32" s="51"/>
      <c r="AS32" s="123"/>
      <c r="AT32" s="51"/>
      <c r="AU32" s="51"/>
      <c r="AV32" s="51"/>
      <c r="AW32" s="51"/>
      <c r="AX32" s="51"/>
      <c r="AY32" s="51"/>
      <c r="AZ32" s="51"/>
      <c r="BA32" s="51"/>
      <c r="BB32" s="55"/>
    </row>
    <row r="33" spans="1:54" ht="12" customHeight="1" x14ac:dyDescent="0.25">
      <c r="A33" s="5">
        <f t="shared" si="0"/>
        <v>0</v>
      </c>
      <c r="B33" s="5">
        <f t="shared" si="1"/>
        <v>0</v>
      </c>
      <c r="C33" s="14">
        <f t="shared" si="17"/>
        <v>115</v>
      </c>
      <c r="F33" s="242">
        <f>VLOOKUP(C33,Blad1!$A:$I,9,0)</f>
        <v>229</v>
      </c>
      <c r="G33" s="67" t="str">
        <f t="shared" si="18"/>
        <v/>
      </c>
      <c r="H33" s="4" t="str">
        <f>IF(G33="I",$K33,IF(G33="II",$K33-SUM(H$8:H32),IF(G33="III",$K33-SUM(H$8:H32),IF(G33="IV",$K33-SUM(H$8:H32),IF(G33="V",1-SUM(H$8:H32)," ")))))</f>
        <v xml:space="preserve"> </v>
      </c>
      <c r="I33" s="68" t="str">
        <f t="shared" si="2"/>
        <v/>
      </c>
      <c r="J33" s="43" t="str">
        <f>IF(I33="A",$K33,IF(I33="B",$K33-SUM(J$8:J32),IF(I33="C",$K33-SUM(J$8:J32),IF(I33="D",$K33-SUM(J$8:J32),IF(I33="E",1-SUM(J$8:J32)," ")))))</f>
        <v xml:space="preserve"> </v>
      </c>
      <c r="K33" s="1">
        <f>IF(C$4=0,0,(SUM(D$8:D33)/C$4))</f>
        <v>0</v>
      </c>
      <c r="L33" s="9" t="str">
        <f t="shared" si="3"/>
        <v xml:space="preserve"> </v>
      </c>
      <c r="M33" s="2" t="str">
        <f>IF(U33=2,K33,IF(W33=2,K33-SUM(M$8:M32),IF(X33=2,K33-SUM(M$8:M32),IF(X32=2,1-SUM(M$8:M32)," "))))</f>
        <v xml:space="preserve"> </v>
      </c>
      <c r="N33" s="1" t="str">
        <f t="shared" si="4"/>
        <v xml:space="preserve"> </v>
      </c>
      <c r="P33" s="3" t="str">
        <f>IF(O33="Plus",$K33,IF(O33="Basis",$K33-SUM(P$8:P32),IF(O33="Breedte",$K33-SUM(P$8:P32),IF(O32="Breedte",1-SUM(P$8:P32)," "))))</f>
        <v xml:space="preserve"> </v>
      </c>
      <c r="Q33" s="57" t="str">
        <f t="shared" si="19"/>
        <v/>
      </c>
      <c r="R33" s="180">
        <f t="shared" si="20"/>
        <v>229</v>
      </c>
      <c r="S33" s="12">
        <f t="shared" si="5"/>
        <v>115</v>
      </c>
      <c r="T33" s="18">
        <f t="shared" si="6"/>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7"/>
        <v>1</v>
      </c>
      <c r="Z33" s="12">
        <f t="shared" si="8"/>
        <v>1</v>
      </c>
      <c r="AA33" s="12">
        <f t="shared" si="9"/>
        <v>1</v>
      </c>
      <c r="AB33" s="12">
        <f t="shared" si="10"/>
        <v>1</v>
      </c>
      <c r="AD33" s="12">
        <f t="shared" si="11"/>
        <v>115</v>
      </c>
      <c r="AE33" s="18">
        <f t="shared" si="12"/>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3"/>
        <v>1</v>
      </c>
      <c r="AK33" s="12">
        <f t="shared" si="14"/>
        <v>1</v>
      </c>
      <c r="AL33" s="12">
        <f t="shared" si="15"/>
        <v>1</v>
      </c>
      <c r="AM33" s="12">
        <f t="shared" si="16"/>
        <v>1</v>
      </c>
      <c r="AQ33" s="249" t="e">
        <f>VLOOKUP(AQ32,L8:Q275,6,FALSE)</f>
        <v>#N/A</v>
      </c>
      <c r="AR33" s="250"/>
      <c r="AS33" s="250"/>
      <c r="AT33" s="250"/>
      <c r="AU33" s="250"/>
      <c r="AV33" s="250"/>
      <c r="AW33" s="250"/>
      <c r="AX33" s="250"/>
      <c r="AY33" s="250"/>
      <c r="AZ33" s="250"/>
      <c r="BA33" s="250"/>
      <c r="BB33" s="251"/>
    </row>
    <row r="34" spans="1:54" ht="12" customHeight="1" x14ac:dyDescent="0.25">
      <c r="A34" s="5">
        <f t="shared" si="0"/>
        <v>0</v>
      </c>
      <c r="B34" s="5">
        <f t="shared" si="1"/>
        <v>0</v>
      </c>
      <c r="C34" s="14">
        <f t="shared" si="17"/>
        <v>114</v>
      </c>
      <c r="F34" s="242">
        <f>VLOOKUP(C34,Blad1!$A:$I,9,0)</f>
        <v>228</v>
      </c>
      <c r="G34" s="67" t="str">
        <f t="shared" si="18"/>
        <v/>
      </c>
      <c r="H34" s="4" t="str">
        <f>IF(G34="I",$K34,IF(G34="II",$K34-SUM(H$8:H33),IF(G34="III",$K34-SUM(H$8:H33),IF(G34="IV",$K34-SUM(H$8:H33),IF(G34="V",1-SUM(H$8:H33)," ")))))</f>
        <v xml:space="preserve"> </v>
      </c>
      <c r="I34" s="68" t="str">
        <f t="shared" si="2"/>
        <v/>
      </c>
      <c r="J34" s="43" t="str">
        <f>IF(I34="A",$K34,IF(I34="B",$K34-SUM(J$8:J33),IF(I34="C",$K34-SUM(J$8:J33),IF(I34="D",$K34-SUM(J$8:J33),IF(I34="E",1-SUM(J$8:J33)," ")))))</f>
        <v xml:space="preserve"> </v>
      </c>
      <c r="K34" s="1">
        <f>IF(C$4=0,0,(SUM(D$8:D34)/C$4))</f>
        <v>0</v>
      </c>
      <c r="L34" s="9" t="str">
        <f t="shared" si="3"/>
        <v xml:space="preserve"> </v>
      </c>
      <c r="M34" s="2" t="str">
        <f>IF(U34=2,K34,IF(W34=2,K34-SUM(M$8:M33),IF(X34=2,K34-SUM(M$8:M33),IF(X33=2,1-SUM(M$8:M33)," "))))</f>
        <v xml:space="preserve"> </v>
      </c>
      <c r="N34" s="1" t="str">
        <f t="shared" si="4"/>
        <v xml:space="preserve"> </v>
      </c>
      <c r="P34" s="3" t="str">
        <f>IF(O34="Plus",$K34,IF(O34="Basis",$K34-SUM(P$8:P33),IF(O34="Breedte",$K34-SUM(P$8:P33),IF(O33="Breedte",1-SUM(P$8:P33)," "))))</f>
        <v xml:space="preserve"> </v>
      </c>
      <c r="Q34" s="57" t="str">
        <f t="shared" si="19"/>
        <v/>
      </c>
      <c r="R34" s="180">
        <f t="shared" si="20"/>
        <v>228</v>
      </c>
      <c r="S34" s="12">
        <f t="shared" si="5"/>
        <v>114</v>
      </c>
      <c r="T34" s="18">
        <f t="shared" si="6"/>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7"/>
        <v>1</v>
      </c>
      <c r="Z34" s="12">
        <f t="shared" si="8"/>
        <v>1</v>
      </c>
      <c r="AA34" s="12">
        <f t="shared" si="9"/>
        <v>1</v>
      </c>
      <c r="AB34" s="12">
        <f t="shared" si="10"/>
        <v>1</v>
      </c>
      <c r="AD34" s="12">
        <f t="shared" si="11"/>
        <v>114</v>
      </c>
      <c r="AE34" s="18">
        <f t="shared" si="12"/>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3"/>
        <v>1</v>
      </c>
      <c r="AK34" s="12">
        <f t="shared" si="14"/>
        <v>1</v>
      </c>
      <c r="AL34" s="12">
        <f t="shared" si="15"/>
        <v>1</v>
      </c>
      <c r="AM34" s="12">
        <f t="shared" si="16"/>
        <v>1</v>
      </c>
      <c r="AQ34" s="49" t="s">
        <v>22</v>
      </c>
      <c r="AR34" s="51"/>
      <c r="AS34" s="123"/>
      <c r="AT34" s="51"/>
      <c r="AU34" s="51"/>
      <c r="AV34" s="51"/>
      <c r="AW34" s="51"/>
      <c r="AX34" s="51"/>
      <c r="AY34" s="51"/>
      <c r="AZ34" s="51"/>
      <c r="BA34" s="51"/>
      <c r="BB34" s="55"/>
    </row>
    <row r="35" spans="1:54" ht="24" customHeight="1" x14ac:dyDescent="0.25">
      <c r="A35" s="5">
        <f t="shared" si="0"/>
        <v>0</v>
      </c>
      <c r="B35" s="5">
        <f t="shared" si="1"/>
        <v>0</v>
      </c>
      <c r="C35" s="14">
        <f t="shared" si="17"/>
        <v>113</v>
      </c>
      <c r="F35" s="242">
        <f>VLOOKUP(C35,Blad1!$A:$I,9,0)</f>
        <v>227</v>
      </c>
      <c r="G35" s="67" t="str">
        <f t="shared" si="18"/>
        <v/>
      </c>
      <c r="H35" s="4" t="str">
        <f>IF(G35="I",$K35,IF(G35="II",$K35-SUM(H$8:H34),IF(G35="III",$K35-SUM(H$8:H34),IF(G35="IV",$K35-SUM(H$8:H34),IF(G35="V",1-SUM(H$8:H34)," ")))))</f>
        <v xml:space="preserve"> </v>
      </c>
      <c r="I35" s="68" t="str">
        <f t="shared" si="2"/>
        <v/>
      </c>
      <c r="J35" s="43" t="str">
        <f>IF(I35="A",$K35,IF(I35="B",$K35-SUM(J$8:J34),IF(I35="C",$K35-SUM(J$8:J34),IF(I35="D",$K35-SUM(J$8:J34),IF(I35="E",1-SUM(J$8:J34)," ")))))</f>
        <v xml:space="preserve"> </v>
      </c>
      <c r="K35" s="1">
        <f>IF(C$4=0,0,(SUM(D$8:D35)/C$4))</f>
        <v>0</v>
      </c>
      <c r="L35" s="9" t="str">
        <f t="shared" si="3"/>
        <v xml:space="preserve"> </v>
      </c>
      <c r="M35" s="2" t="str">
        <f>IF(U35=2,K35,IF(W35=2,K35-SUM(M$8:M34),IF(X35=2,K35-SUM(M$8:M34),IF(X34=2,1-SUM(M$8:M34)," "))))</f>
        <v xml:space="preserve"> </v>
      </c>
      <c r="N35" s="1" t="str">
        <f t="shared" si="4"/>
        <v xml:space="preserve"> </v>
      </c>
      <c r="P35" s="3" t="str">
        <f>IF(O35="Plus",$K35,IF(O35="Basis",$K35-SUM(P$8:P34),IF(O35="Breedte",$K35-SUM(P$8:P34),IF(O34="Breedte",1-SUM(P$8:P34)," "))))</f>
        <v xml:space="preserve"> </v>
      </c>
      <c r="Q35" s="57" t="str">
        <f t="shared" si="19"/>
        <v/>
      </c>
      <c r="R35" s="180">
        <f t="shared" si="20"/>
        <v>227</v>
      </c>
      <c r="S35" s="12">
        <f t="shared" si="5"/>
        <v>113</v>
      </c>
      <c r="T35" s="18">
        <f t="shared" si="6"/>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7"/>
        <v>1</v>
      </c>
      <c r="Z35" s="12">
        <f t="shared" si="8"/>
        <v>1</v>
      </c>
      <c r="AA35" s="12">
        <f t="shared" si="9"/>
        <v>1</v>
      </c>
      <c r="AB35" s="12">
        <f t="shared" si="10"/>
        <v>1</v>
      </c>
      <c r="AD35" s="12">
        <f t="shared" si="11"/>
        <v>113</v>
      </c>
      <c r="AE35" s="18">
        <f t="shared" si="12"/>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 t="shared" si="13"/>
        <v>1</v>
      </c>
      <c r="AK35" s="12">
        <f t="shared" si="14"/>
        <v>1</v>
      </c>
      <c r="AL35" s="12">
        <f t="shared" si="15"/>
        <v>1</v>
      </c>
      <c r="AM35" s="12">
        <f t="shared" si="16"/>
        <v>1</v>
      </c>
      <c r="AQ35" s="252" t="e">
        <f>VLOOKUP(AQ34,L8:Q275,6,FALSE)</f>
        <v>#N/A</v>
      </c>
      <c r="AR35" s="253"/>
      <c r="AS35" s="253"/>
      <c r="AT35" s="253"/>
      <c r="AU35" s="253"/>
      <c r="AV35" s="253"/>
      <c r="AW35" s="253"/>
      <c r="AX35" s="253"/>
      <c r="AY35" s="253"/>
      <c r="AZ35" s="253"/>
      <c r="BA35" s="253"/>
      <c r="BB35" s="254"/>
    </row>
    <row r="36" spans="1:54" ht="12" customHeight="1" x14ac:dyDescent="0.25">
      <c r="A36" s="5">
        <f t="shared" si="0"/>
        <v>0</v>
      </c>
      <c r="B36" s="5">
        <f t="shared" si="1"/>
        <v>0</v>
      </c>
      <c r="C36" s="14">
        <f t="shared" si="17"/>
        <v>112</v>
      </c>
      <c r="F36" s="242">
        <f>VLOOKUP(C36,Blad1!$A:$I,9,0)</f>
        <v>225</v>
      </c>
      <c r="G36" s="67" t="str">
        <f t="shared" si="18"/>
        <v/>
      </c>
      <c r="H36" s="4" t="str">
        <f>IF(G36="I",$K36,IF(G36="II",$K36-SUM(H$8:H35),IF(G36="III",$K36-SUM(H$8:H35),IF(G36="IV",$K36-SUM(H$8:H35),IF(G36="V",1-SUM(H$8:H35)," ")))))</f>
        <v xml:space="preserve"> </v>
      </c>
      <c r="I36" s="68" t="str">
        <f t="shared" si="2"/>
        <v/>
      </c>
      <c r="J36" s="43" t="str">
        <f>IF(I36="A",$K36,IF(I36="B",$K36-SUM(J$8:J35),IF(I36="C",$K36-SUM(J$8:J35),IF(I36="D",$K36-SUM(J$8:J35),IF(I36="E",1-SUM(J$8:J35)," ")))))</f>
        <v xml:space="preserve"> </v>
      </c>
      <c r="K36" s="1">
        <f>IF(C$4=0,0,(SUM(D$8:D36)/C$4))</f>
        <v>0</v>
      </c>
      <c r="L36" s="9" t="str">
        <f t="shared" si="3"/>
        <v xml:space="preserve"> </v>
      </c>
      <c r="M36" s="2" t="str">
        <f>IF(U36=2,K36,IF(W36=2,K36-SUM(M$8:M35),IF(X36=2,K36-SUM(M$8:M35),IF(X35=2,1-SUM(M$8:M35)," "))))</f>
        <v xml:space="preserve"> </v>
      </c>
      <c r="N36" s="1" t="str">
        <f t="shared" si="4"/>
        <v xml:space="preserve"> </v>
      </c>
      <c r="P36" s="3" t="str">
        <f>IF(O36="Plus",$K36,IF(O36="Basis",$K36-SUM(P$8:P35),IF(O36="Breedte",$K36-SUM(P$8:P35),IF(O35="Breedte",1-SUM(P$8:P35)," "))))</f>
        <v xml:space="preserve"> </v>
      </c>
      <c r="Q36" s="57" t="str">
        <f t="shared" si="19"/>
        <v/>
      </c>
      <c r="R36" s="180">
        <f t="shared" si="20"/>
        <v>225</v>
      </c>
      <c r="S36" s="12">
        <f t="shared" si="5"/>
        <v>112</v>
      </c>
      <c r="T36" s="18">
        <f t="shared" si="6"/>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7"/>
        <v>1</v>
      </c>
      <c r="Z36" s="12">
        <f t="shared" si="8"/>
        <v>1</v>
      </c>
      <c r="AA36" s="12">
        <f t="shared" si="9"/>
        <v>1</v>
      </c>
      <c r="AB36" s="12">
        <f t="shared" si="10"/>
        <v>1</v>
      </c>
      <c r="AD36" s="12">
        <f t="shared" si="11"/>
        <v>112</v>
      </c>
      <c r="AE36" s="18">
        <f t="shared" si="12"/>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3"/>
        <v>1</v>
      </c>
      <c r="AK36" s="12">
        <f t="shared" si="14"/>
        <v>1</v>
      </c>
      <c r="AL36" s="12">
        <f t="shared" si="15"/>
        <v>1</v>
      </c>
      <c r="AM36" s="12">
        <f t="shared" si="16"/>
        <v>1</v>
      </c>
      <c r="AQ36" s="49" t="s">
        <v>23</v>
      </c>
      <c r="AR36" s="51"/>
      <c r="AS36" s="123"/>
      <c r="AT36" s="51"/>
      <c r="AU36" s="51"/>
      <c r="AV36" s="51"/>
      <c r="AW36" s="51"/>
      <c r="AX36" s="51"/>
      <c r="AY36" s="51"/>
      <c r="AZ36" s="51"/>
      <c r="BA36" s="51"/>
      <c r="BB36" s="55"/>
    </row>
    <row r="37" spans="1:54" ht="12" customHeight="1" thickBot="1" x14ac:dyDescent="0.3">
      <c r="A37" s="5">
        <f t="shared" si="0"/>
        <v>0</v>
      </c>
      <c r="B37" s="5">
        <f t="shared" si="1"/>
        <v>0</v>
      </c>
      <c r="C37" s="14">
        <f t="shared" si="17"/>
        <v>111</v>
      </c>
      <c r="F37" s="242">
        <f>VLOOKUP(C37,Blad1!$A:$I,9,0)</f>
        <v>223</v>
      </c>
      <c r="G37" s="67" t="str">
        <f t="shared" si="18"/>
        <v/>
      </c>
      <c r="H37" s="4" t="str">
        <f>IF(G37="I",$K37,IF(G37="II",$K37-SUM(H$8:H36),IF(G37="III",$K37-SUM(H$8:H36),IF(G37="IV",$K37-SUM(H$8:H36),IF(G37="V",1-SUM(H$8:H36)," ")))))</f>
        <v xml:space="preserve"> </v>
      </c>
      <c r="I37" s="68" t="str">
        <f t="shared" si="2"/>
        <v/>
      </c>
      <c r="J37" s="43" t="str">
        <f>IF(I37="A",$K37,IF(I37="B",$K37-SUM(J$8:J36),IF(I37="C",$K37-SUM(J$8:J36),IF(I37="D",$K37-SUM(J$8:J36),IF(I37="E",1-SUM(J$8:J36)," ")))))</f>
        <v xml:space="preserve"> </v>
      </c>
      <c r="K37" s="1">
        <f>IF(C$4=0,0,(SUM(D$8:D37)/C$4))</f>
        <v>0</v>
      </c>
      <c r="L37" s="9" t="str">
        <f t="shared" si="3"/>
        <v xml:space="preserve"> </v>
      </c>
      <c r="M37" s="2" t="str">
        <f>IF(U37=2,K37,IF(W37=2,K37-SUM(M$8:M36),IF(X37=2,K37-SUM(M$8:M36),IF(X36=2,1-SUM(M$8:M36)," "))))</f>
        <v xml:space="preserve"> </v>
      </c>
      <c r="N37" s="1" t="str">
        <f t="shared" si="4"/>
        <v xml:space="preserve"> </v>
      </c>
      <c r="P37" s="3" t="str">
        <f>IF(O37="Plus",$K37,IF(O37="Basis",$K37-SUM(P$8:P36),IF(O37="Breedte",$K37-SUM(P$8:P36),IF(O36="Breedte",1-SUM(P$8:P36)," "))))</f>
        <v xml:space="preserve"> </v>
      </c>
      <c r="Q37" s="57" t="str">
        <f t="shared" si="19"/>
        <v/>
      </c>
      <c r="R37" s="180">
        <f t="shared" si="20"/>
        <v>223</v>
      </c>
      <c r="S37" s="12">
        <f t="shared" si="5"/>
        <v>111</v>
      </c>
      <c r="T37" s="18">
        <f t="shared" si="6"/>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7"/>
        <v>1</v>
      </c>
      <c r="Z37" s="12">
        <f t="shared" si="8"/>
        <v>1</v>
      </c>
      <c r="AA37" s="12">
        <f t="shared" si="9"/>
        <v>1</v>
      </c>
      <c r="AB37" s="12">
        <f t="shared" si="10"/>
        <v>1</v>
      </c>
      <c r="AD37" s="12">
        <f t="shared" si="11"/>
        <v>111</v>
      </c>
      <c r="AE37" s="18">
        <f t="shared" si="12"/>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3"/>
        <v>1</v>
      </c>
      <c r="AK37" s="12">
        <f t="shared" si="14"/>
        <v>1</v>
      </c>
      <c r="AL37" s="12">
        <f t="shared" si="15"/>
        <v>1</v>
      </c>
      <c r="AM37" s="12">
        <f t="shared" si="16"/>
        <v>1</v>
      </c>
      <c r="AQ37" s="243" t="e">
        <f>VLOOKUP(AQ36,L8:T275,6,FALSE)</f>
        <v>#N/A</v>
      </c>
      <c r="AR37" s="244"/>
      <c r="AS37" s="244"/>
      <c r="AT37" s="244"/>
      <c r="AU37" s="244"/>
      <c r="AV37" s="244"/>
      <c r="AW37" s="244"/>
      <c r="AX37" s="244"/>
      <c r="AY37" s="244"/>
      <c r="AZ37" s="244"/>
      <c r="BA37" s="244"/>
      <c r="BB37" s="245"/>
    </row>
    <row r="38" spans="1:54" ht="12" customHeight="1" thickTop="1" x14ac:dyDescent="0.25">
      <c r="A38" s="5">
        <f t="shared" si="0"/>
        <v>0</v>
      </c>
      <c r="B38" s="5">
        <f t="shared" si="1"/>
        <v>0</v>
      </c>
      <c r="C38" s="14">
        <f t="shared" si="17"/>
        <v>110</v>
      </c>
      <c r="F38" s="242">
        <f>VLOOKUP(C38,Blad1!$A:$I,9,0)</f>
        <v>222</v>
      </c>
      <c r="G38" s="67" t="str">
        <f t="shared" si="18"/>
        <v/>
      </c>
      <c r="H38" s="4" t="str">
        <f>IF(G38="I",$K38,IF(G38="II",$K38-SUM(H$8:H37),IF(G38="III",$K38-SUM(H$8:H37),IF(G38="IV",$K38-SUM(H$8:H37),IF(G38="V",1-SUM(H$8:H37)," ")))))</f>
        <v xml:space="preserve"> </v>
      </c>
      <c r="I38" s="68" t="str">
        <f t="shared" si="2"/>
        <v/>
      </c>
      <c r="J38" s="43" t="str">
        <f>IF(I38="A",$K38,IF(I38="B",$K38-SUM(J$8:J37),IF(I38="C",$K38-SUM(J$8:J37),IF(I38="D",$K38-SUM(J$8:J37),IF(I38="E",1-SUM(J$8:J37)," ")))))</f>
        <v xml:space="preserve"> </v>
      </c>
      <c r="K38" s="1">
        <f>IF(C$4=0,0,(SUM(D$8:D38)/C$4))</f>
        <v>0</v>
      </c>
      <c r="L38" s="9" t="str">
        <f t="shared" si="3"/>
        <v xml:space="preserve"> </v>
      </c>
      <c r="M38" s="2" t="str">
        <f>IF(U38=2,K38,IF(W38=2,K38-SUM(M$8:M37),IF(X38=2,K38-SUM(M$8:M37),IF(X37=2,1-SUM(M$8:M37)," "))))</f>
        <v xml:space="preserve"> </v>
      </c>
      <c r="N38" s="1" t="str">
        <f t="shared" si="4"/>
        <v xml:space="preserve"> </v>
      </c>
      <c r="P38" s="3" t="str">
        <f>IF(O38="Plus",$K38,IF(O38="Basis",$K38-SUM(P$8:P37),IF(O38="Breedte",$K38-SUM(P$8:P37),IF(O37="Breedte",1-SUM(P$8:P37)," "))))</f>
        <v xml:space="preserve"> </v>
      </c>
      <c r="Q38" s="57" t="str">
        <f t="shared" si="19"/>
        <v/>
      </c>
      <c r="R38" s="180">
        <f t="shared" si="20"/>
        <v>222</v>
      </c>
      <c r="S38" s="12">
        <f t="shared" si="5"/>
        <v>110</v>
      </c>
      <c r="T38" s="18">
        <f t="shared" si="6"/>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7"/>
        <v>1</v>
      </c>
      <c r="Z38" s="12">
        <f t="shared" si="8"/>
        <v>1</v>
      </c>
      <c r="AA38" s="12">
        <f t="shared" si="9"/>
        <v>1</v>
      </c>
      <c r="AB38" s="12">
        <f t="shared" si="10"/>
        <v>1</v>
      </c>
      <c r="AD38" s="12">
        <f t="shared" si="11"/>
        <v>110</v>
      </c>
      <c r="AE38" s="18">
        <f t="shared" si="12"/>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3"/>
        <v>1</v>
      </c>
      <c r="AK38" s="12">
        <f t="shared" si="14"/>
        <v>1</v>
      </c>
      <c r="AL38" s="12">
        <f t="shared" si="15"/>
        <v>1</v>
      </c>
      <c r="AM38" s="12">
        <f t="shared" si="16"/>
        <v>1</v>
      </c>
    </row>
    <row r="39" spans="1:54" ht="12" customHeight="1" x14ac:dyDescent="0.25">
      <c r="A39" s="5">
        <f t="shared" si="0"/>
        <v>0</v>
      </c>
      <c r="B39" s="5">
        <f t="shared" si="1"/>
        <v>0</v>
      </c>
      <c r="C39" s="14">
        <f t="shared" si="17"/>
        <v>109</v>
      </c>
      <c r="F39" s="242">
        <f>VLOOKUP(C39,Blad1!$A:$I,9,0)</f>
        <v>221</v>
      </c>
      <c r="G39" s="67" t="str">
        <f t="shared" si="18"/>
        <v/>
      </c>
      <c r="H39" s="4" t="str">
        <f>IF(G39="I",$K39,IF(G39="II",$K39-SUM(H$8:H38),IF(G39="III",$K39-SUM(H$8:H38),IF(G39="IV",$K39-SUM(H$8:H38),IF(G39="V",1-SUM(H$8:H38)," ")))))</f>
        <v xml:space="preserve"> </v>
      </c>
      <c r="I39" s="68" t="str">
        <f t="shared" si="2"/>
        <v/>
      </c>
      <c r="J39" s="43" t="str">
        <f>IF(I39="A",$K39,IF(I39="B",$K39-SUM(J$8:J38),IF(I39="C",$K39-SUM(J$8:J38),IF(I39="D",$K39-SUM(J$8:J38),IF(I39="E",1-SUM(J$8:J38)," ")))))</f>
        <v xml:space="preserve"> </v>
      </c>
      <c r="K39" s="1">
        <f>IF(C$4=0,0,(SUM(D$8:D39)/C$4))</f>
        <v>0</v>
      </c>
      <c r="L39" s="9" t="str">
        <f t="shared" si="3"/>
        <v xml:space="preserve"> </v>
      </c>
      <c r="M39" s="2" t="str">
        <f>IF(U39=2,K39,IF(W39=2,K39-SUM(M$8:M38),IF(X39=2,K39-SUM(M$8:M38),IF(X38=2,1-SUM(M$8:M38)," "))))</f>
        <v xml:space="preserve"> </v>
      </c>
      <c r="N39" s="1" t="str">
        <f t="shared" si="4"/>
        <v xml:space="preserve"> </v>
      </c>
      <c r="P39" s="3" t="str">
        <f>IF(O39="Plus",$K39,IF(O39="Basis",$K39-SUM(P$8:P38),IF(O39="Breedte",$K39-SUM(P$8:P38),IF(O38="Breedte",1-SUM(P$8:P38)," "))))</f>
        <v xml:space="preserve"> </v>
      </c>
      <c r="Q39" s="57" t="str">
        <f t="shared" si="19"/>
        <v/>
      </c>
      <c r="R39" s="180">
        <f t="shared" si="20"/>
        <v>221</v>
      </c>
      <c r="S39" s="12">
        <f t="shared" si="5"/>
        <v>109</v>
      </c>
      <c r="T39" s="18">
        <f t="shared" si="6"/>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7"/>
        <v>1</v>
      </c>
      <c r="Z39" s="12">
        <f t="shared" si="8"/>
        <v>1</v>
      </c>
      <c r="AA39" s="12">
        <f t="shared" si="9"/>
        <v>1</v>
      </c>
      <c r="AB39" s="12">
        <f t="shared" si="10"/>
        <v>1</v>
      </c>
      <c r="AD39" s="12">
        <f t="shared" si="11"/>
        <v>109</v>
      </c>
      <c r="AE39" s="18">
        <f t="shared" si="12"/>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3"/>
        <v>1</v>
      </c>
      <c r="AK39" s="12">
        <f t="shared" si="14"/>
        <v>1</v>
      </c>
      <c r="AL39" s="12">
        <f t="shared" si="15"/>
        <v>1</v>
      </c>
      <c r="AM39" s="12">
        <f t="shared" si="16"/>
        <v>1</v>
      </c>
    </row>
    <row r="40" spans="1:54" ht="12" customHeight="1" x14ac:dyDescent="0.25">
      <c r="A40" s="5">
        <f t="shared" si="0"/>
        <v>0</v>
      </c>
      <c r="B40" s="5">
        <f t="shared" si="1"/>
        <v>0</v>
      </c>
      <c r="C40" s="14">
        <f t="shared" si="17"/>
        <v>108</v>
      </c>
      <c r="F40" s="242">
        <f>VLOOKUP(C40,Blad1!$A:$I,9,0)</f>
        <v>220</v>
      </c>
      <c r="G40" s="67" t="str">
        <f t="shared" si="18"/>
        <v/>
      </c>
      <c r="H40" s="4" t="str">
        <f>IF(G40="I",$K40,IF(G40="II",$K40-SUM(H$8:H39),IF(G40="III",$K40-SUM(H$8:H39),IF(G40="IV",$K40-SUM(H$8:H39),IF(G40="V",1-SUM(H$8:H39)," ")))))</f>
        <v xml:space="preserve"> </v>
      </c>
      <c r="I40" s="68" t="str">
        <f t="shared" si="2"/>
        <v/>
      </c>
      <c r="J40" s="43" t="str">
        <f>IF(I40="A",$K40,IF(I40="B",$K40-SUM(J$8:J39),IF(I40="C",$K40-SUM(J$8:J39),IF(I40="D",$K40-SUM(J$8:J39),IF(I40="E",1-SUM(J$8:J39)," ")))))</f>
        <v xml:space="preserve"> </v>
      </c>
      <c r="K40" s="1">
        <f>IF(C$4=0,0,(SUM(D$8:D40)/C$4))</f>
        <v>0</v>
      </c>
      <c r="L40" s="9" t="str">
        <f t="shared" si="3"/>
        <v xml:space="preserve"> </v>
      </c>
      <c r="M40" s="2" t="str">
        <f>IF(U40=2,K40,IF(W40=2,K40-SUM(M$8:M39),IF(X40=2,K40-SUM(M$8:M39),IF(X39=2,1-SUM(M$8:M39)," "))))</f>
        <v xml:space="preserve"> </v>
      </c>
      <c r="N40" s="1" t="str">
        <f t="shared" si="4"/>
        <v xml:space="preserve"> </v>
      </c>
      <c r="P40" s="3" t="str">
        <f>IF(O40="Plus",$K40,IF(O40="Basis",$K40-SUM(P$8:P39),IF(O40="Breedte",$K40-SUM(P$8:P39),IF(O39="Breedte",1-SUM(P$8:P39)," "))))</f>
        <v xml:space="preserve"> </v>
      </c>
      <c r="Q40" s="57" t="str">
        <f t="shared" si="19"/>
        <v/>
      </c>
      <c r="R40" s="180">
        <f t="shared" si="20"/>
        <v>220</v>
      </c>
      <c r="S40" s="12">
        <f t="shared" si="5"/>
        <v>108</v>
      </c>
      <c r="T40" s="18">
        <f t="shared" si="6"/>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7"/>
        <v>1</v>
      </c>
      <c r="Z40" s="12">
        <f t="shared" si="8"/>
        <v>1</v>
      </c>
      <c r="AA40" s="12">
        <f t="shared" si="9"/>
        <v>1</v>
      </c>
      <c r="AB40" s="12">
        <f t="shared" si="10"/>
        <v>1</v>
      </c>
      <c r="AD40" s="12">
        <f t="shared" si="11"/>
        <v>108</v>
      </c>
      <c r="AE40" s="18">
        <f t="shared" si="12"/>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3"/>
        <v>1</v>
      </c>
      <c r="AK40" s="12">
        <f t="shared" si="14"/>
        <v>1</v>
      </c>
      <c r="AL40" s="12">
        <f t="shared" si="15"/>
        <v>1</v>
      </c>
      <c r="AM40" s="12">
        <f t="shared" si="16"/>
        <v>1</v>
      </c>
    </row>
    <row r="41" spans="1:54" ht="12" customHeight="1" x14ac:dyDescent="0.25">
      <c r="A41" s="5">
        <f t="shared" si="0"/>
        <v>0</v>
      </c>
      <c r="B41" s="5">
        <f t="shared" si="1"/>
        <v>0</v>
      </c>
      <c r="C41" s="14">
        <f t="shared" si="17"/>
        <v>107</v>
      </c>
      <c r="F41" s="242">
        <f>VLOOKUP(C41,Blad1!$A:$I,9,0)</f>
        <v>219</v>
      </c>
      <c r="G41" s="67" t="str">
        <f t="shared" si="18"/>
        <v/>
      </c>
      <c r="H41" s="4" t="str">
        <f>IF(G41="I",$K41,IF(G41="II",$K41-SUM(H$8:H40),IF(G41="III",$K41-SUM(H$8:H40),IF(G41="IV",$K41-SUM(H$8:H40),IF(G41="V",1-SUM(H$8:H40)," ")))))</f>
        <v xml:space="preserve"> </v>
      </c>
      <c r="I41" s="68" t="str">
        <f t="shared" si="2"/>
        <v/>
      </c>
      <c r="J41" s="43" t="str">
        <f>IF(I41="A",$K41,IF(I41="B",$K41-SUM(J$8:J40),IF(I41="C",$K41-SUM(J$8:J40),IF(I41="D",$K41-SUM(J$8:J40),IF(I41="E",1-SUM(J$8:J40)," ")))))</f>
        <v xml:space="preserve"> </v>
      </c>
      <c r="K41" s="1">
        <f>IF(C$4=0,0,(SUM(D$8:D41)/C$4))</f>
        <v>0</v>
      </c>
      <c r="L41" s="9" t="str">
        <f t="shared" si="3"/>
        <v xml:space="preserve"> </v>
      </c>
      <c r="M41" s="2" t="str">
        <f>IF(U41=2,K41,IF(W41=2,K41-SUM(M$8:M40),IF(X41=2,K41-SUM(M$8:M40),IF(X40=2,1-SUM(M$8:M40)," "))))</f>
        <v xml:space="preserve"> </v>
      </c>
      <c r="N41" s="1" t="str">
        <f t="shared" si="4"/>
        <v xml:space="preserve"> </v>
      </c>
      <c r="P41" s="3" t="str">
        <f>IF(O41="Plus",$K41,IF(O41="Basis",$K41-SUM(P$8:P40),IF(O41="Breedte",$K41-SUM(P$8:P40),IF(O40="Breedte",1-SUM(P$8:P40)," "))))</f>
        <v xml:space="preserve"> </v>
      </c>
      <c r="Q41" s="57" t="str">
        <f t="shared" si="19"/>
        <v/>
      </c>
      <c r="R41" s="180">
        <f t="shared" si="20"/>
        <v>219</v>
      </c>
      <c r="S41" s="12">
        <f t="shared" si="5"/>
        <v>107</v>
      </c>
      <c r="T41" s="18">
        <f t="shared" si="6"/>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7"/>
        <v>1</v>
      </c>
      <c r="Z41" s="12">
        <f t="shared" si="8"/>
        <v>1</v>
      </c>
      <c r="AA41" s="12">
        <f t="shared" si="9"/>
        <v>1</v>
      </c>
      <c r="AB41" s="12">
        <f t="shared" si="10"/>
        <v>1</v>
      </c>
      <c r="AD41" s="12">
        <f t="shared" si="11"/>
        <v>107</v>
      </c>
      <c r="AE41" s="18">
        <f t="shared" si="12"/>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3"/>
        <v>1</v>
      </c>
      <c r="AK41" s="12">
        <f t="shared" si="14"/>
        <v>1</v>
      </c>
      <c r="AL41" s="12">
        <f t="shared" si="15"/>
        <v>1</v>
      </c>
      <c r="AM41" s="12">
        <f t="shared" si="16"/>
        <v>1</v>
      </c>
    </row>
    <row r="42" spans="1:54" ht="12" customHeight="1" x14ac:dyDescent="0.25">
      <c r="A42" s="5">
        <f t="shared" si="0"/>
        <v>0</v>
      </c>
      <c r="B42" s="5">
        <f t="shared" si="1"/>
        <v>0</v>
      </c>
      <c r="C42" s="14">
        <f t="shared" si="17"/>
        <v>106</v>
      </c>
      <c r="F42" s="242">
        <f>VLOOKUP(C42,Blad1!$A:$I,9,0)</f>
        <v>218</v>
      </c>
      <c r="G42" s="67" t="str">
        <f t="shared" si="18"/>
        <v/>
      </c>
      <c r="H42" s="4" t="str">
        <f>IF(G42="I",$K42,IF(G42="II",$K42-SUM(H$8:H41),IF(G42="III",$K42-SUM(H$8:H41),IF(G42="IV",$K42-SUM(H$8:H41),IF(G42="V",1-SUM(H$8:H41)," ")))))</f>
        <v xml:space="preserve"> </v>
      </c>
      <c r="I42" s="68" t="str">
        <f t="shared" si="2"/>
        <v/>
      </c>
      <c r="J42" s="43" t="str">
        <f>IF(I42="A",$K42,IF(I42="B",$K42-SUM(J$8:J41),IF(I42="C",$K42-SUM(J$8:J41),IF(I42="D",$K42-SUM(J$8:J41),IF(I42="E",1-SUM(J$8:J41)," ")))))</f>
        <v xml:space="preserve"> </v>
      </c>
      <c r="K42" s="1">
        <f>IF(C$4=0,0,(SUM(D$8:D42)/C$4))</f>
        <v>0</v>
      </c>
      <c r="L42" s="9" t="str">
        <f t="shared" si="3"/>
        <v xml:space="preserve"> </v>
      </c>
      <c r="M42" s="2" t="str">
        <f>IF(U42=2,K42,IF(W42=2,K42-SUM(M$8:M41),IF(X42=2,K42-SUM(M$8:M41),IF(X41=2,1-SUM(M$8:M41)," "))))</f>
        <v xml:space="preserve"> </v>
      </c>
      <c r="N42" s="1" t="str">
        <f t="shared" si="4"/>
        <v xml:space="preserve"> </v>
      </c>
      <c r="P42" s="3" t="str">
        <f>IF(O42="Plus",$K42,IF(O42="Basis",$K42-SUM(P$8:P41),IF(O42="Breedte",$K42-SUM(P$8:P41),IF(O41="Breedte",1-SUM(P$8:P41)," "))))</f>
        <v xml:space="preserve"> </v>
      </c>
      <c r="Q42" s="57" t="str">
        <f t="shared" si="19"/>
        <v/>
      </c>
      <c r="R42" s="180">
        <f t="shared" si="20"/>
        <v>218</v>
      </c>
      <c r="S42" s="12">
        <f t="shared" si="5"/>
        <v>106</v>
      </c>
      <c r="T42" s="18">
        <f t="shared" si="6"/>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7"/>
        <v>1</v>
      </c>
      <c r="Z42" s="12">
        <f t="shared" si="8"/>
        <v>1</v>
      </c>
      <c r="AA42" s="12">
        <f t="shared" si="9"/>
        <v>1</v>
      </c>
      <c r="AB42" s="12">
        <f t="shared" si="10"/>
        <v>1</v>
      </c>
      <c r="AD42" s="12">
        <f t="shared" si="11"/>
        <v>106</v>
      </c>
      <c r="AE42" s="18">
        <f t="shared" si="12"/>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3"/>
        <v>1</v>
      </c>
      <c r="AK42" s="12">
        <f t="shared" si="14"/>
        <v>1</v>
      </c>
      <c r="AL42" s="12">
        <f t="shared" si="15"/>
        <v>1</v>
      </c>
      <c r="AM42" s="12">
        <f t="shared" si="16"/>
        <v>1</v>
      </c>
    </row>
    <row r="43" spans="1:54" ht="12" customHeight="1" x14ac:dyDescent="0.25">
      <c r="A43" s="5">
        <f t="shared" si="0"/>
        <v>0</v>
      </c>
      <c r="B43" s="5">
        <f t="shared" si="1"/>
        <v>0</v>
      </c>
      <c r="C43" s="14">
        <f t="shared" si="17"/>
        <v>105</v>
      </c>
      <c r="F43" s="242">
        <f>VLOOKUP(C43,Blad1!$A:$I,9,0)</f>
        <v>217</v>
      </c>
      <c r="G43" s="67" t="str">
        <f t="shared" si="18"/>
        <v/>
      </c>
      <c r="I43" s="68" t="str">
        <f t="shared" si="2"/>
        <v/>
      </c>
      <c r="J43" s="43" t="str">
        <f>IF(I43="A",$K43,IF(I43="B",$K43-SUM(J$8:J42),IF(I43="C",$K43-SUM(J$8:J42),IF(I43="D",$K43-SUM(J$8:J42),IF(I43="E",1-SUM(J$8:J42)," ")))))</f>
        <v xml:space="preserve"> </v>
      </c>
      <c r="K43" s="1">
        <f>IF(C$4=0,0,(SUM(D$8:D43)/C$4))</f>
        <v>0</v>
      </c>
      <c r="L43" s="9" t="str">
        <f t="shared" si="3"/>
        <v xml:space="preserve"> </v>
      </c>
      <c r="M43" s="2" t="str">
        <f>IF(U43=2,K43,IF(W43=2,K43-SUM(M$8:M42),IF(X43=2,K43-SUM(M$8:M42),IF(X42=2,1-SUM(M$8:M42)," "))))</f>
        <v xml:space="preserve"> </v>
      </c>
      <c r="N43" s="1" t="str">
        <f t="shared" si="4"/>
        <v xml:space="preserve"> </v>
      </c>
      <c r="P43" s="3" t="str">
        <f>IF(O43="Plus",$K43,IF(O43="Basis",$K43-SUM(P$8:P42),IF(O43="Breedte",$K43-SUM(P$8:P42),IF(O42="Breedte",1-SUM(P$8:P42)," "))))</f>
        <v xml:space="preserve"> </v>
      </c>
      <c r="Q43" s="57" t="str">
        <f t="shared" si="19"/>
        <v/>
      </c>
      <c r="R43" s="180">
        <f t="shared" si="20"/>
        <v>217</v>
      </c>
      <c r="S43" s="12">
        <f t="shared" si="5"/>
        <v>105</v>
      </c>
      <c r="T43" s="18">
        <f t="shared" si="6"/>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7"/>
        <v>1</v>
      </c>
      <c r="Z43" s="12">
        <f t="shared" si="8"/>
        <v>1</v>
      </c>
      <c r="AA43" s="12">
        <f t="shared" si="9"/>
        <v>1</v>
      </c>
      <c r="AB43" s="12">
        <f t="shared" si="10"/>
        <v>1</v>
      </c>
      <c r="AD43" s="12">
        <f t="shared" si="11"/>
        <v>105</v>
      </c>
      <c r="AE43" s="18">
        <f t="shared" si="12"/>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3"/>
        <v>1</v>
      </c>
      <c r="AK43" s="12">
        <f t="shared" si="14"/>
        <v>1</v>
      </c>
      <c r="AL43" s="12">
        <f t="shared" si="15"/>
        <v>1</v>
      </c>
      <c r="AM43" s="12">
        <f t="shared" si="16"/>
        <v>1</v>
      </c>
    </row>
    <row r="44" spans="1:54" ht="12" customHeight="1" x14ac:dyDescent="0.25">
      <c r="A44" s="5">
        <f t="shared" si="0"/>
        <v>0</v>
      </c>
      <c r="B44" s="5">
        <f t="shared" si="1"/>
        <v>0</v>
      </c>
      <c r="C44" s="14">
        <f t="shared" si="17"/>
        <v>104</v>
      </c>
      <c r="F44" s="242">
        <f>VLOOKUP(C44,Blad1!$A:$I,9,0)</f>
        <v>216</v>
      </c>
      <c r="G44" s="67" t="str">
        <f t="shared" si="18"/>
        <v/>
      </c>
      <c r="H44" s="4" t="str">
        <f>IF(G44="I",$K44,IF(G44="II",$K44-SUM(H$8:H43),IF(G44="III",$K44-SUM(H$8:H43),IF(G44="IV",$K44-SUM(H$8:H43),IF(G44="V",1-SUM(H$8:H43)," ")))))</f>
        <v xml:space="preserve"> </v>
      </c>
      <c r="I44" s="68" t="str">
        <f t="shared" si="2"/>
        <v/>
      </c>
      <c r="J44" s="43" t="str">
        <f>IF(I44="A",$K44,IF(I44="B",$K44-SUM(J$8:J43),IF(I44="C",$K44-SUM(J$8:J43),IF(I44="D",$K44-SUM(J$8:J43),IF(I44="E",1-SUM(J$8:J43)," ")))))</f>
        <v xml:space="preserve"> </v>
      </c>
      <c r="K44" s="1">
        <f>IF(C$4=0,0,(SUM(D$8:D44)/C$4))</f>
        <v>0</v>
      </c>
      <c r="L44" s="9" t="str">
        <f t="shared" si="3"/>
        <v xml:space="preserve"> </v>
      </c>
      <c r="M44" s="2" t="str">
        <f>IF(U44=2,K44,IF(W44=2,K44-SUM(M$8:M43),IF(X44=2,K44-SUM(M$8:M43),IF(X43=2,1-SUM(M$8:M43)," "))))</f>
        <v xml:space="preserve"> </v>
      </c>
      <c r="N44" s="1" t="str">
        <f t="shared" si="4"/>
        <v xml:space="preserve"> </v>
      </c>
      <c r="P44" s="3" t="str">
        <f>IF(O44="Plus",$K44,IF(O44="Basis",$K44-SUM(P$8:P43),IF(O44="Breedte",$K44-SUM(P$8:P43),IF(O43="Breedte",1-SUM(P$8:P43)," "))))</f>
        <v xml:space="preserve"> </v>
      </c>
      <c r="Q44" s="57" t="str">
        <f t="shared" si="19"/>
        <v/>
      </c>
      <c r="R44" s="180">
        <f t="shared" si="20"/>
        <v>216</v>
      </c>
      <c r="S44" s="12">
        <f t="shared" si="5"/>
        <v>104</v>
      </c>
      <c r="T44" s="18">
        <f t="shared" si="6"/>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7"/>
        <v>1</v>
      </c>
      <c r="Z44" s="12">
        <f t="shared" si="8"/>
        <v>1</v>
      </c>
      <c r="AA44" s="12">
        <f t="shared" si="9"/>
        <v>1</v>
      </c>
      <c r="AB44" s="12">
        <f t="shared" si="10"/>
        <v>1</v>
      </c>
      <c r="AD44" s="12">
        <f t="shared" si="11"/>
        <v>104</v>
      </c>
      <c r="AE44" s="18">
        <f t="shared" si="12"/>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3"/>
        <v>1</v>
      </c>
      <c r="AK44" s="12">
        <f t="shared" si="14"/>
        <v>1</v>
      </c>
      <c r="AL44" s="12">
        <f t="shared" si="15"/>
        <v>1</v>
      </c>
      <c r="AM44" s="12">
        <f t="shared" si="16"/>
        <v>1</v>
      </c>
    </row>
    <row r="45" spans="1:54" ht="12" customHeight="1" x14ac:dyDescent="0.25">
      <c r="A45" s="5">
        <f t="shared" si="0"/>
        <v>0</v>
      </c>
      <c r="B45" s="5">
        <f t="shared" si="1"/>
        <v>0</v>
      </c>
      <c r="C45" s="14">
        <f t="shared" si="17"/>
        <v>103</v>
      </c>
      <c r="F45" s="242">
        <f>VLOOKUP(C45,Blad1!$A:$I,9,0)</f>
        <v>215</v>
      </c>
      <c r="G45" s="67" t="str">
        <f t="shared" si="18"/>
        <v/>
      </c>
      <c r="H45" s="4" t="str">
        <f>IF(G45="I",$K45,IF(G45="II",$K45-SUM(H$8:H44),IF(G45="III",$K45-SUM(H$8:H44),IF(G45="IV",$K45-SUM(H$8:H44),IF(G45="V",1-SUM(H$8:H44)," ")))))</f>
        <v xml:space="preserve"> </v>
      </c>
      <c r="I45" s="68" t="str">
        <f t="shared" si="2"/>
        <v/>
      </c>
      <c r="J45" s="43" t="str">
        <f>IF(I45="A",$K45,IF(I45="B",$K45-SUM(J$8:J44),IF(I45="C",$K45-SUM(J$8:J44),IF(I45="D",$K45-SUM(J$8:J44),IF(I45="E",1-SUM(J$8:J44)," ")))))</f>
        <v xml:space="preserve"> </v>
      </c>
      <c r="K45" s="1">
        <f>IF(C$4=0,0,(SUM(D$8:D45)/C$4))</f>
        <v>0</v>
      </c>
      <c r="L45" s="9" t="str">
        <f t="shared" si="3"/>
        <v xml:space="preserve"> </v>
      </c>
      <c r="M45" s="2" t="str">
        <f>IF(U45=2,K45,IF(W45=2,K45-SUM(M$8:M44),IF(X45=2,K45-SUM(M$8:M44),IF(X44=2,1-SUM(M$8:M44)," "))))</f>
        <v xml:space="preserve"> </v>
      </c>
      <c r="N45" s="1" t="str">
        <f t="shared" si="4"/>
        <v xml:space="preserve"> </v>
      </c>
      <c r="P45" s="3" t="str">
        <f>IF(O45="Plus",$K45,IF(O45="Basis",$K45-SUM(P$8:P44),IF(O45="Breedte",$K45-SUM(P$8:P44),IF(O44="Breedte",1-SUM(P$8:P44)," "))))</f>
        <v xml:space="preserve"> </v>
      </c>
      <c r="Q45" s="57" t="str">
        <f t="shared" si="19"/>
        <v/>
      </c>
      <c r="R45" s="180">
        <f t="shared" si="20"/>
        <v>215</v>
      </c>
      <c r="S45" s="12">
        <f t="shared" si="5"/>
        <v>103</v>
      </c>
      <c r="T45" s="18">
        <f t="shared" si="6"/>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7"/>
        <v>1</v>
      </c>
      <c r="Z45" s="12">
        <f t="shared" si="8"/>
        <v>1</v>
      </c>
      <c r="AA45" s="12">
        <f t="shared" si="9"/>
        <v>1</v>
      </c>
      <c r="AB45" s="12">
        <f t="shared" si="10"/>
        <v>1</v>
      </c>
      <c r="AD45" s="12">
        <f t="shared" si="11"/>
        <v>103</v>
      </c>
      <c r="AE45" s="18">
        <f t="shared" si="12"/>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3"/>
        <v>1</v>
      </c>
      <c r="AK45" s="12">
        <f t="shared" si="14"/>
        <v>1</v>
      </c>
      <c r="AL45" s="12">
        <f t="shared" si="15"/>
        <v>1</v>
      </c>
      <c r="AM45" s="12">
        <f t="shared" si="16"/>
        <v>1</v>
      </c>
    </row>
    <row r="46" spans="1:54" ht="12" customHeight="1" x14ac:dyDescent="0.25">
      <c r="A46" s="5">
        <f t="shared" si="0"/>
        <v>0</v>
      </c>
      <c r="B46" s="5">
        <f t="shared" si="1"/>
        <v>0</v>
      </c>
      <c r="C46" s="14">
        <f t="shared" si="17"/>
        <v>102</v>
      </c>
      <c r="F46" s="242">
        <f>VLOOKUP(C46,Blad1!$A:$I,9,0)</f>
        <v>214</v>
      </c>
      <c r="G46" s="67" t="str">
        <f t="shared" si="18"/>
        <v/>
      </c>
      <c r="H46" s="4" t="str">
        <f>IF(G46="I",$K46,IF(G46="II",$K46-SUM(H$8:H45),IF(G46="III",$K46-SUM(H$8:H45),IF(G46="IV",$K46-SUM(H$8:H45),IF(G46="V",1-SUM(H$8:H45)," ")))))</f>
        <v xml:space="preserve"> </v>
      </c>
      <c r="I46" s="68" t="str">
        <f t="shared" si="2"/>
        <v/>
      </c>
      <c r="J46" s="43" t="str">
        <f>IF(I46="A",$K46,IF(I46="B",$K46-SUM(J$8:J45),IF(I46="C",$K46-SUM(J$8:J45),IF(I46="D",$K46-SUM(J$8:J45),IF(I46="E",1-SUM(J$8:J45)," ")))))</f>
        <v xml:space="preserve"> </v>
      </c>
      <c r="K46" s="1">
        <f>IF(C$4=0,0,(SUM(D$8:D46)/C$4))</f>
        <v>0</v>
      </c>
      <c r="L46" s="9" t="str">
        <f t="shared" si="3"/>
        <v xml:space="preserve"> </v>
      </c>
      <c r="M46" s="2" t="str">
        <f>IF(U46=2,K46,IF(W46=2,K46-SUM(M$8:M45),IF(X46=2,K46-SUM(M$8:M45),IF(X45=2,1-SUM(M$8:M45)," "))))</f>
        <v xml:space="preserve"> </v>
      </c>
      <c r="N46" s="1" t="str">
        <f t="shared" si="4"/>
        <v xml:space="preserve"> </v>
      </c>
      <c r="P46" s="3" t="str">
        <f>IF(O46="Plus",$K46,IF(O46="Basis",$K46-SUM(P$8:P45),IF(O46="Breedte",$K46-SUM(P$8:P45),IF(O45="Breedte",1-SUM(P$8:P45)," "))))</f>
        <v xml:space="preserve"> </v>
      </c>
      <c r="Q46" s="57" t="str">
        <f t="shared" si="19"/>
        <v/>
      </c>
      <c r="R46" s="180">
        <f t="shared" si="20"/>
        <v>214</v>
      </c>
      <c r="S46" s="12">
        <f t="shared" si="5"/>
        <v>102</v>
      </c>
      <c r="T46" s="18">
        <f t="shared" si="6"/>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7"/>
        <v>1</v>
      </c>
      <c r="Z46" s="12">
        <f t="shared" si="8"/>
        <v>1</v>
      </c>
      <c r="AA46" s="12">
        <f t="shared" si="9"/>
        <v>1</v>
      </c>
      <c r="AB46" s="12">
        <f t="shared" si="10"/>
        <v>1</v>
      </c>
      <c r="AD46" s="12">
        <f t="shared" si="11"/>
        <v>102</v>
      </c>
      <c r="AE46" s="18">
        <f t="shared" si="12"/>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3"/>
        <v>1</v>
      </c>
      <c r="AK46" s="12">
        <f t="shared" si="14"/>
        <v>1</v>
      </c>
      <c r="AL46" s="12">
        <f t="shared" si="15"/>
        <v>1</v>
      </c>
      <c r="AM46" s="12">
        <f t="shared" si="16"/>
        <v>1</v>
      </c>
    </row>
    <row r="47" spans="1:54" ht="12" customHeight="1" x14ac:dyDescent="0.25">
      <c r="A47" s="5">
        <f t="shared" si="0"/>
        <v>0</v>
      </c>
      <c r="B47" s="5">
        <f t="shared" si="1"/>
        <v>20</v>
      </c>
      <c r="C47" s="14">
        <f t="shared" si="17"/>
        <v>101</v>
      </c>
      <c r="F47" s="242">
        <f>VLOOKUP(C47,Blad1!$A:$I,9,0)</f>
        <v>213</v>
      </c>
      <c r="G47" s="67" t="str">
        <f t="shared" si="18"/>
        <v>I</v>
      </c>
      <c r="H47" s="4">
        <f>IF(G47="I",$K47,IF(G47="II",$K47-SUM(H$8:H46),IF(G47="III",$K47-SUM(H$8:H46),IF(G47="IV",$K47-SUM(H$8:H46),IF(G47="V",1-SUM(H$8:H46)," ")))))</f>
        <v>0</v>
      </c>
      <c r="I47" s="68" t="str">
        <f t="shared" si="2"/>
        <v/>
      </c>
      <c r="J47" s="43" t="str">
        <f>IF(I47="A",$K47,IF(I47="B",$K47-SUM(J$8:J46),IF(I47="C",$K47-SUM(J$8:J46),IF(I47="D",$K47-SUM(J$8:J46),IF(I47="E",1-SUM(J$8:J46)," ")))))</f>
        <v xml:space="preserve"> </v>
      </c>
      <c r="K47" s="1">
        <f>IF(C$4=0,0,(SUM(D$8:D47)/C$4))</f>
        <v>0</v>
      </c>
      <c r="L47" s="9" t="str">
        <f t="shared" si="3"/>
        <v xml:space="preserve"> </v>
      </c>
      <c r="M47" s="2" t="str">
        <f>IF(U47=2,K47,IF(W47=2,K47-SUM(M$8:M46),IF(X47=2,K47-SUM(M$8:M46),IF(X46=2,1-SUM(M$8:M46)," "))))</f>
        <v xml:space="preserve"> </v>
      </c>
      <c r="N47" s="1" t="str">
        <f t="shared" si="4"/>
        <v xml:space="preserve"> </v>
      </c>
      <c r="P47" s="3" t="str">
        <f>IF(O47="Plus",$K47,IF(O47="Basis",$K47-SUM(P$8:P46),IF(O47="Breedte",$K47-SUM(P$8:P46),IF(O46="Breedte",1-SUM(P$8:P46)," "))))</f>
        <v xml:space="preserve"> </v>
      </c>
      <c r="Q47" s="57" t="str">
        <f t="shared" si="19"/>
        <v/>
      </c>
      <c r="R47" s="180">
        <f t="shared" si="20"/>
        <v>213</v>
      </c>
      <c r="S47" s="12">
        <f t="shared" si="5"/>
        <v>101</v>
      </c>
      <c r="T47" s="18">
        <f t="shared" si="6"/>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7"/>
        <v>1</v>
      </c>
      <c r="Z47" s="12">
        <f t="shared" si="8"/>
        <v>1</v>
      </c>
      <c r="AA47" s="12">
        <f t="shared" si="9"/>
        <v>1</v>
      </c>
      <c r="AB47" s="12">
        <f t="shared" si="10"/>
        <v>1</v>
      </c>
      <c r="AD47" s="12">
        <f t="shared" si="11"/>
        <v>101</v>
      </c>
      <c r="AE47" s="18">
        <f t="shared" si="12"/>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3"/>
        <v>1</v>
      </c>
      <c r="AK47" s="12">
        <f t="shared" si="14"/>
        <v>1</v>
      </c>
      <c r="AL47" s="12">
        <f t="shared" si="15"/>
        <v>1</v>
      </c>
      <c r="AM47" s="12">
        <f t="shared" si="16"/>
        <v>1</v>
      </c>
    </row>
    <row r="48" spans="1:54" ht="12" customHeight="1" x14ac:dyDescent="0.25">
      <c r="A48" s="5">
        <f t="shared" si="0"/>
        <v>0</v>
      </c>
      <c r="B48" s="5">
        <f t="shared" si="1"/>
        <v>0</v>
      </c>
      <c r="C48" s="14">
        <f t="shared" si="17"/>
        <v>100</v>
      </c>
      <c r="F48" s="242">
        <f>VLOOKUP(C48,Blad1!$A:$I,9,0)</f>
        <v>211</v>
      </c>
      <c r="G48" s="67" t="str">
        <f t="shared" si="18"/>
        <v/>
      </c>
      <c r="H48" s="4" t="str">
        <f>IF(G48="I",$K48,IF(G48="II",$K48-SUM(H$8:H47),IF(G48="III",$K48-SUM(H$8:H47),IF(G48="IV",$K48-SUM(H$8:H47),IF(G48="V",1-SUM(H$8:H47)," ")))))</f>
        <v xml:space="preserve"> </v>
      </c>
      <c r="I48" s="68" t="str">
        <f t="shared" si="2"/>
        <v/>
      </c>
      <c r="J48" s="43" t="str">
        <f>IF(I48="A",$K48,IF(I48="B",$K48-SUM(J$8:J47),IF(I48="C",$K48-SUM(J$8:J47),IF(I48="D",$K48-SUM(J$8:J47),IF(I48="E",1-SUM(J$8:J47)," ")))))</f>
        <v xml:space="preserve"> </v>
      </c>
      <c r="K48" s="1">
        <f>IF(C$4=0,0,(SUM(D$8:D48)/C$4))</f>
        <v>0</v>
      </c>
      <c r="L48" s="9" t="str">
        <f t="shared" si="3"/>
        <v xml:space="preserve"> </v>
      </c>
      <c r="M48" s="2" t="str">
        <f>IF(U48=2,K48,IF(W48=2,K48-SUM(M$8:M47),IF(X48=2,K48-SUM(M$8:M47),IF(X47=2,1-SUM(M$8:M47)," "))))</f>
        <v xml:space="preserve"> </v>
      </c>
      <c r="N48" s="1" t="str">
        <f t="shared" si="4"/>
        <v xml:space="preserve"> </v>
      </c>
      <c r="P48" s="3" t="str">
        <f>IF(O48="Plus",$K48,IF(O48="Basis",$K48-SUM(P$8:P47),IF(O48="Breedte",$K48-SUM(P$8:P47),IF(O47="Breedte",1-SUM(P$8:P47)," "))))</f>
        <v xml:space="preserve"> </v>
      </c>
      <c r="Q48" s="57" t="str">
        <f t="shared" si="19"/>
        <v/>
      </c>
      <c r="R48" s="180">
        <f t="shared" si="20"/>
        <v>211</v>
      </c>
      <c r="S48" s="12">
        <f t="shared" si="5"/>
        <v>100</v>
      </c>
      <c r="T48" s="18">
        <f t="shared" si="6"/>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7"/>
        <v>1</v>
      </c>
      <c r="Z48" s="12">
        <f t="shared" si="8"/>
        <v>1</v>
      </c>
      <c r="AA48" s="12">
        <f t="shared" si="9"/>
        <v>1</v>
      </c>
      <c r="AB48" s="12">
        <f t="shared" si="10"/>
        <v>1</v>
      </c>
      <c r="AD48" s="12">
        <f t="shared" si="11"/>
        <v>100</v>
      </c>
      <c r="AE48" s="18">
        <f t="shared" si="12"/>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3"/>
        <v>1</v>
      </c>
      <c r="AK48" s="12">
        <f t="shared" si="14"/>
        <v>1</v>
      </c>
      <c r="AL48" s="12">
        <f t="shared" si="15"/>
        <v>1</v>
      </c>
      <c r="AM48" s="12">
        <f t="shared" si="16"/>
        <v>1</v>
      </c>
    </row>
    <row r="49" spans="1:39" ht="12" customHeight="1" x14ac:dyDescent="0.25">
      <c r="A49" s="5">
        <f t="shared" si="0"/>
        <v>0</v>
      </c>
      <c r="B49" s="5">
        <f t="shared" si="1"/>
        <v>0</v>
      </c>
      <c r="C49" s="14">
        <f t="shared" si="17"/>
        <v>99</v>
      </c>
      <c r="F49" s="242">
        <f>VLOOKUP(C49,Blad1!$A:$I,9,0)</f>
        <v>210</v>
      </c>
      <c r="G49" s="67" t="str">
        <f t="shared" si="18"/>
        <v/>
      </c>
      <c r="H49" s="4" t="str">
        <f>IF(G49="I",$K49,IF(G49="II",$K49-SUM(H$8:H48),IF(G49="III",$K49-SUM(H$8:H48),IF(G49="IV",$K49-SUM(H$8:H48),IF(G49="V",1-SUM(H$8:H48)," ")))))</f>
        <v xml:space="preserve"> </v>
      </c>
      <c r="I49" s="68" t="str">
        <f t="shared" si="2"/>
        <v/>
      </c>
      <c r="J49" s="43" t="str">
        <f>IF(I49="A",$K49,IF(I49="B",$K49-SUM(J$8:J48),IF(I49="C",$K49-SUM(J$8:J48),IF(I49="D",$K49-SUM(J$8:J48),IF(I49="E",1-SUM(J$8:J48)," ")))))</f>
        <v xml:space="preserve"> </v>
      </c>
      <c r="K49" s="1">
        <f>IF(C$4=0,0,(SUM(D$8:D49)/C$4))</f>
        <v>0</v>
      </c>
      <c r="L49" s="9" t="str">
        <f t="shared" si="3"/>
        <v xml:space="preserve"> </v>
      </c>
      <c r="M49" s="2" t="str">
        <f>IF(U49=2,K49,IF(W49=2,K49-SUM(M$8:M48),IF(X49=2,K49-SUM(M$8:M48),IF(X48=2,1-SUM(M$8:M48)," "))))</f>
        <v xml:space="preserve"> </v>
      </c>
      <c r="N49" s="1" t="str">
        <f t="shared" si="4"/>
        <v xml:space="preserve"> </v>
      </c>
      <c r="P49" s="3" t="str">
        <f>IF(O49="Plus",$K49,IF(O49="Basis",$K49-SUM(P$8:P48),IF(O49="Breedte",$K49-SUM(P$8:P48),IF(O48="Breedte",1-SUM(P$8:P48)," "))))</f>
        <v xml:space="preserve"> </v>
      </c>
      <c r="Q49" s="57" t="str">
        <f t="shared" si="19"/>
        <v/>
      </c>
      <c r="R49" s="180">
        <f t="shared" si="20"/>
        <v>210</v>
      </c>
      <c r="S49" s="12">
        <f t="shared" si="5"/>
        <v>99</v>
      </c>
      <c r="T49" s="18">
        <f t="shared" si="6"/>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7"/>
        <v>1</v>
      </c>
      <c r="Z49" s="12">
        <f t="shared" si="8"/>
        <v>1</v>
      </c>
      <c r="AA49" s="12">
        <f t="shared" si="9"/>
        <v>1</v>
      </c>
      <c r="AB49" s="12">
        <f t="shared" si="10"/>
        <v>1</v>
      </c>
      <c r="AD49" s="12">
        <f t="shared" si="11"/>
        <v>99</v>
      </c>
      <c r="AE49" s="18">
        <f t="shared" si="12"/>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3"/>
        <v>1</v>
      </c>
      <c r="AK49" s="12">
        <f t="shared" si="14"/>
        <v>1</v>
      </c>
      <c r="AL49" s="12">
        <f t="shared" si="15"/>
        <v>1</v>
      </c>
      <c r="AM49" s="12">
        <f t="shared" si="16"/>
        <v>1</v>
      </c>
    </row>
    <row r="50" spans="1:39" ht="12" customHeight="1" x14ac:dyDescent="0.25">
      <c r="A50" s="5">
        <f t="shared" si="0"/>
        <v>0</v>
      </c>
      <c r="B50" s="5">
        <f t="shared" si="1"/>
        <v>0</v>
      </c>
      <c r="C50" s="14">
        <f t="shared" si="17"/>
        <v>98</v>
      </c>
      <c r="F50" s="242">
        <f>VLOOKUP(C50,Blad1!$A:$I,9,0)</f>
        <v>208</v>
      </c>
      <c r="G50" s="67" t="str">
        <f t="shared" si="18"/>
        <v/>
      </c>
      <c r="H50" s="4" t="str">
        <f>IF(G50="I",$K50,IF(G50="II",$K50-SUM(H$8:H49),IF(G50="III",$K50-SUM(H$8:H49),IF(G50="IV",$K50-SUM(H$8:H49),IF(G50="V",1-SUM(H$8:H49)," ")))))</f>
        <v xml:space="preserve"> </v>
      </c>
      <c r="I50" s="68" t="str">
        <f t="shared" si="2"/>
        <v/>
      </c>
      <c r="J50" s="43" t="str">
        <f>IF(I50="A",$K50,IF(I50="B",$K50-SUM(J$8:J49),IF(I50="C",$K50-SUM(J$8:J49),IF(I50="D",$K50-SUM(J$8:J49),IF(I50="E",1-SUM(J$8:J49)," ")))))</f>
        <v xml:space="preserve"> </v>
      </c>
      <c r="K50" s="1">
        <f>IF(C$4=0,0,(SUM(D$8:D50)/C$4))</f>
        <v>0</v>
      </c>
      <c r="L50" s="9" t="str">
        <f t="shared" si="3"/>
        <v xml:space="preserve"> </v>
      </c>
      <c r="M50" s="2" t="str">
        <f>IF(U50=2,K50,IF(W50=2,K50-SUM(M$8:M49),IF(X50=2,K50-SUM(M$8:M49),IF(X49=2,1-SUM(M$8:M49)," "))))</f>
        <v xml:space="preserve"> </v>
      </c>
      <c r="N50" s="1" t="str">
        <f t="shared" si="4"/>
        <v xml:space="preserve"> </v>
      </c>
      <c r="P50" s="3" t="str">
        <f>IF(O50="Plus",$K50,IF(O50="Basis",$K50-SUM(P$8:P49),IF(O50="Breedte",$K50-SUM(P$8:P49),IF(O49="Breedte",1-SUM(P$8:P49)," "))))</f>
        <v xml:space="preserve"> </v>
      </c>
      <c r="Q50" s="57" t="str">
        <f t="shared" si="19"/>
        <v/>
      </c>
      <c r="R50" s="180">
        <f t="shared" si="20"/>
        <v>208</v>
      </c>
      <c r="S50" s="12">
        <f t="shared" si="5"/>
        <v>98</v>
      </c>
      <c r="T50" s="18">
        <f t="shared" si="6"/>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7"/>
        <v>1</v>
      </c>
      <c r="Z50" s="12">
        <f t="shared" si="8"/>
        <v>1</v>
      </c>
      <c r="AA50" s="12">
        <f t="shared" si="9"/>
        <v>1</v>
      </c>
      <c r="AB50" s="12">
        <f t="shared" si="10"/>
        <v>1</v>
      </c>
      <c r="AD50" s="12">
        <f t="shared" si="11"/>
        <v>98</v>
      </c>
      <c r="AE50" s="18">
        <f t="shared" si="12"/>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3"/>
        <v>1</v>
      </c>
      <c r="AK50" s="12">
        <f t="shared" si="14"/>
        <v>1</v>
      </c>
      <c r="AL50" s="12">
        <f t="shared" si="15"/>
        <v>1</v>
      </c>
      <c r="AM50" s="12">
        <f t="shared" si="16"/>
        <v>1</v>
      </c>
    </row>
    <row r="51" spans="1:39" ht="12" customHeight="1" x14ac:dyDescent="0.25">
      <c r="A51" s="5">
        <f t="shared" si="0"/>
        <v>0</v>
      </c>
      <c r="B51" s="5">
        <f t="shared" si="1"/>
        <v>0</v>
      </c>
      <c r="C51" s="14">
        <f t="shared" si="17"/>
        <v>97</v>
      </c>
      <c r="F51" s="242">
        <f>VLOOKUP(C51,Blad1!$A:$I,9,0)</f>
        <v>207</v>
      </c>
      <c r="G51" s="67" t="str">
        <f t="shared" si="18"/>
        <v/>
      </c>
      <c r="H51" s="4" t="str">
        <f>IF(G51="I",$K51,IF(G51="II",$K51-SUM(H$8:H50),IF(G51="III",$K51-SUM(H$8:H50),IF(G51="IV",$K51-SUM(H$8:H50),IF(G51="V",1-SUM(H$8:H50)," ")))))</f>
        <v xml:space="preserve"> </v>
      </c>
      <c r="I51" s="68" t="str">
        <f t="shared" si="2"/>
        <v/>
      </c>
      <c r="J51" s="43" t="str">
        <f>IF(I51="A",$K51,IF(I51="B",$K51-SUM(J$8:J50),IF(I51="C",$K51-SUM(J$8:J50),IF(I51="D",$K51-SUM(J$8:J50),IF(I51="E",1-SUM(J$8:J50)," ")))))</f>
        <v xml:space="preserve"> </v>
      </c>
      <c r="K51" s="1">
        <f>IF(C$4=0,0,(SUM(D$8:D51)/C$4))</f>
        <v>0</v>
      </c>
      <c r="L51" s="9" t="str">
        <f t="shared" si="3"/>
        <v xml:space="preserve"> </v>
      </c>
      <c r="M51" s="2" t="str">
        <f>IF(U51=2,K51,IF(W51=2,K51-SUM(M$8:M50),IF(X51=2,K51-SUM(M$8:M50),IF(X50=2,1-SUM(M$8:M50)," "))))</f>
        <v xml:space="preserve"> </v>
      </c>
      <c r="N51" s="1" t="str">
        <f t="shared" si="4"/>
        <v xml:space="preserve"> </v>
      </c>
      <c r="P51" s="3" t="str">
        <f>IF(O51="Plus",$K51,IF(O51="Basis",$K51-SUM(P$8:P50),IF(O51="Breedte",$K51-SUM(P$8:P50),IF(O50="Breedte",1-SUM(P$8:P50)," "))))</f>
        <v xml:space="preserve"> </v>
      </c>
      <c r="Q51" s="57" t="str">
        <f t="shared" si="19"/>
        <v/>
      </c>
      <c r="R51" s="180">
        <f t="shared" si="20"/>
        <v>207</v>
      </c>
      <c r="S51" s="12">
        <f t="shared" si="5"/>
        <v>97</v>
      </c>
      <c r="T51" s="18">
        <f t="shared" si="6"/>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7"/>
        <v>1</v>
      </c>
      <c r="Z51" s="12">
        <f t="shared" si="8"/>
        <v>1</v>
      </c>
      <c r="AA51" s="12">
        <f t="shared" si="9"/>
        <v>1</v>
      </c>
      <c r="AB51" s="12">
        <f t="shared" si="10"/>
        <v>1</v>
      </c>
      <c r="AD51" s="12">
        <f t="shared" si="11"/>
        <v>97</v>
      </c>
      <c r="AE51" s="18">
        <f t="shared" si="12"/>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3"/>
        <v>1</v>
      </c>
      <c r="AK51" s="12">
        <f t="shared" si="14"/>
        <v>1</v>
      </c>
      <c r="AL51" s="12">
        <f t="shared" si="15"/>
        <v>1</v>
      </c>
      <c r="AM51" s="12">
        <f t="shared" si="16"/>
        <v>1</v>
      </c>
    </row>
    <row r="52" spans="1:39" ht="12" customHeight="1" x14ac:dyDescent="0.25">
      <c r="A52" s="5">
        <f t="shared" si="0"/>
        <v>25</v>
      </c>
      <c r="B52" s="5">
        <f t="shared" si="1"/>
        <v>0</v>
      </c>
      <c r="C52" s="14">
        <f t="shared" si="17"/>
        <v>96</v>
      </c>
      <c r="F52" s="242">
        <f>VLOOKUP(C52,Blad1!$A:$I,9,0)</f>
        <v>205</v>
      </c>
      <c r="G52" s="67" t="str">
        <f t="shared" si="18"/>
        <v/>
      </c>
      <c r="H52" s="4" t="str">
        <f>IF(G52="I",$K52,IF(G52="II",$K52-SUM(H$8:H51),IF(G52="III",$K52-SUM(H$8:H51),IF(G52="IV",$K52-SUM(H$8:H51),IF(G52="V",1-SUM(H$8:H51)," ")))))</f>
        <v xml:space="preserve"> </v>
      </c>
      <c r="I52" s="68" t="str">
        <f t="shared" si="2"/>
        <v>A</v>
      </c>
      <c r="J52" s="43">
        <f>IF(I52="A",$K52,IF(I52="B",$K52-SUM(J$8:J51),IF(I52="C",$K52-SUM(J$8:J51),IF(I52="D",$K52-SUM(J$8:J51),IF(I52="E",1-SUM(J$8:J51)," ")))))</f>
        <v>0</v>
      </c>
      <c r="K52" s="1">
        <f>IF(C$4=0,0,(SUM(D$8:D52)/C$4))</f>
        <v>0</v>
      </c>
      <c r="L52" s="9" t="str">
        <f t="shared" si="3"/>
        <v xml:space="preserve"> </v>
      </c>
      <c r="M52" s="2" t="str">
        <f>IF(U52=2,K52,IF(W52=2,K52-SUM(M$8:M51),IF(X52=2,K52-SUM(M$8:M51),IF(X51=2,1-SUM(M$8:M51)," "))))</f>
        <v xml:space="preserve"> </v>
      </c>
      <c r="N52" s="1" t="str">
        <f t="shared" si="4"/>
        <v xml:space="preserve"> </v>
      </c>
      <c r="P52" s="3" t="str">
        <f>IF(O52="Plus",$K52,IF(O52="Basis",$K52-SUM(P$8:P51),IF(O52="Breedte",$K52-SUM(P$8:P51),IF(O51="Breedte",1-SUM(P$8:P51)," "))))</f>
        <v xml:space="preserve"> </v>
      </c>
      <c r="Q52" s="57" t="str">
        <f t="shared" si="19"/>
        <v/>
      </c>
      <c r="R52" s="180">
        <f t="shared" si="20"/>
        <v>205</v>
      </c>
      <c r="S52" s="12">
        <f t="shared" si="5"/>
        <v>96</v>
      </c>
      <c r="T52" s="18">
        <f t="shared" si="6"/>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7"/>
        <v>1</v>
      </c>
      <c r="Z52" s="12">
        <f t="shared" si="8"/>
        <v>1</v>
      </c>
      <c r="AA52" s="12">
        <f t="shared" si="9"/>
        <v>1</v>
      </c>
      <c r="AB52" s="12">
        <f t="shared" si="10"/>
        <v>1</v>
      </c>
      <c r="AD52" s="12">
        <f t="shared" si="11"/>
        <v>96</v>
      </c>
      <c r="AE52" s="18">
        <f t="shared" si="12"/>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3"/>
        <v>1</v>
      </c>
      <c r="AK52" s="12">
        <f t="shared" si="14"/>
        <v>1</v>
      </c>
      <c r="AL52" s="12">
        <f t="shared" si="15"/>
        <v>1</v>
      </c>
      <c r="AM52" s="12">
        <f t="shared" si="16"/>
        <v>1</v>
      </c>
    </row>
    <row r="53" spans="1:39" ht="12" customHeight="1" x14ac:dyDescent="0.25">
      <c r="A53" s="5">
        <f t="shared" si="0"/>
        <v>0</v>
      </c>
      <c r="B53" s="5">
        <f t="shared" si="1"/>
        <v>20</v>
      </c>
      <c r="C53" s="14">
        <f t="shared" si="17"/>
        <v>95</v>
      </c>
      <c r="F53" s="242">
        <f>VLOOKUP(C53,Blad1!$A:$I,9,0)</f>
        <v>204</v>
      </c>
      <c r="G53" s="67" t="str">
        <f t="shared" si="18"/>
        <v>II</v>
      </c>
      <c r="H53" s="4">
        <f>IF(G53="I",$K53,IF(G53="II",$K53-SUM(H$8:H52),IF(G53="III",$K53-SUM(H$8:H52),IF(G53="IV",$K53-SUM(H$8:H52),IF(G53="V",1-SUM(H$8:H52)," ")))))</f>
        <v>0</v>
      </c>
      <c r="I53" s="68" t="str">
        <f t="shared" si="2"/>
        <v/>
      </c>
      <c r="J53" s="43" t="str">
        <f>IF(I53="A",$K53,IF(I53="B",$K53-SUM(J$8:J52),IF(I53="C",$K53-SUM(J$8:J52),IF(I53="D",$K53-SUM(J$8:J52),IF(I53="E",1-SUM(J$8:J52)," ")))))</f>
        <v xml:space="preserve"> </v>
      </c>
      <c r="K53" s="1">
        <f>IF(C$4=0,0,(SUM(D$8:D53)/C$4))</f>
        <v>0</v>
      </c>
      <c r="L53" s="9" t="str">
        <f t="shared" si="3"/>
        <v xml:space="preserve"> </v>
      </c>
      <c r="M53" s="2" t="str">
        <f>IF(U53=2,K53,IF(W53=2,K53-SUM(M$8:M52),IF(X53=2,K53-SUM(M$8:M52),IF(X52=2,1-SUM(M$8:M52)," "))))</f>
        <v xml:space="preserve"> </v>
      </c>
      <c r="N53" s="1" t="str">
        <f t="shared" si="4"/>
        <v xml:space="preserve"> </v>
      </c>
      <c r="P53" s="3" t="str">
        <f>IF(O53="Plus",$K53,IF(O53="Basis",$K53-SUM(P$8:P52),IF(O53="Breedte",$K53-SUM(P$8:P52),IF(O52="Breedte",1-SUM(P$8:P52)," "))))</f>
        <v xml:space="preserve"> </v>
      </c>
      <c r="Q53" s="57" t="str">
        <f t="shared" si="19"/>
        <v/>
      </c>
      <c r="R53" s="180">
        <f t="shared" si="20"/>
        <v>204</v>
      </c>
      <c r="S53" s="12">
        <f t="shared" si="5"/>
        <v>95</v>
      </c>
      <c r="T53" s="18">
        <f t="shared" si="6"/>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7"/>
        <v>1</v>
      </c>
      <c r="Z53" s="12">
        <f t="shared" si="8"/>
        <v>1</v>
      </c>
      <c r="AA53" s="12">
        <f t="shared" si="9"/>
        <v>1</v>
      </c>
      <c r="AB53" s="12">
        <f t="shared" si="10"/>
        <v>1</v>
      </c>
      <c r="AD53" s="12">
        <f t="shared" si="11"/>
        <v>95</v>
      </c>
      <c r="AE53" s="18">
        <f t="shared" si="12"/>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3"/>
        <v>1</v>
      </c>
      <c r="AK53" s="12">
        <f t="shared" si="14"/>
        <v>1</v>
      </c>
      <c r="AL53" s="12">
        <f t="shared" si="15"/>
        <v>1</v>
      </c>
      <c r="AM53" s="12">
        <f t="shared" si="16"/>
        <v>1</v>
      </c>
    </row>
    <row r="54" spans="1:39" ht="12" customHeight="1" x14ac:dyDescent="0.25">
      <c r="A54" s="5">
        <f t="shared" si="0"/>
        <v>0</v>
      </c>
      <c r="B54" s="5">
        <f t="shared" si="1"/>
        <v>0</v>
      </c>
      <c r="C54" s="14">
        <f t="shared" si="17"/>
        <v>94</v>
      </c>
      <c r="F54" s="242">
        <f>VLOOKUP(C54,Blad1!$A:$I,9,0)</f>
        <v>202</v>
      </c>
      <c r="G54" s="67" t="str">
        <f t="shared" si="18"/>
        <v/>
      </c>
      <c r="H54" s="4" t="str">
        <f>IF(G54="I",$K54,IF(G54="II",$K54-SUM(H$8:H53),IF(G54="III",$K54-SUM(H$8:H53),IF(G54="IV",$K54-SUM(H$8:H53),IF(G54="V",1-SUM(H$8:H53)," ")))))</f>
        <v xml:space="preserve"> </v>
      </c>
      <c r="I54" s="68" t="str">
        <f t="shared" si="2"/>
        <v/>
      </c>
      <c r="J54" s="43" t="str">
        <f>IF(I54="A",$K54,IF(I54="B",$K54-SUM(J$8:J53),IF(I54="C",$K54-SUM(J$8:J53),IF(I54="D",$K54-SUM(J$8:J53),IF(I54="E",1-SUM(J$8:J53)," ")))))</f>
        <v xml:space="preserve"> </v>
      </c>
      <c r="K54" s="1">
        <f>IF(C$4=0,0,(SUM(D$8:D54)/C$4))</f>
        <v>0</v>
      </c>
      <c r="L54" s="9" t="str">
        <f t="shared" si="3"/>
        <v xml:space="preserve"> </v>
      </c>
      <c r="M54" s="2" t="str">
        <f>IF(U54=2,K54,IF(W54=2,K54-SUM(M$8:M53),IF(X54=2,K54-SUM(M$8:M53),IF(X53=2,1-SUM(M$8:M53)," "))))</f>
        <v xml:space="preserve"> </v>
      </c>
      <c r="N54" s="1" t="str">
        <f t="shared" si="4"/>
        <v xml:space="preserve"> </v>
      </c>
      <c r="P54" s="3" t="str">
        <f>IF(O54="Plus",$K54,IF(O54="Basis",$K54-SUM(P$8:P53),IF(O54="Breedte",$K54-SUM(P$8:P53),IF(O53="Breedte",1-SUM(P$8:P53)," "))))</f>
        <v xml:space="preserve"> </v>
      </c>
      <c r="Q54" s="57" t="str">
        <f t="shared" si="19"/>
        <v/>
      </c>
      <c r="R54" s="180">
        <f t="shared" si="20"/>
        <v>202</v>
      </c>
      <c r="S54" s="12">
        <f t="shared" si="5"/>
        <v>94</v>
      </c>
      <c r="T54" s="18">
        <f t="shared" si="6"/>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7"/>
        <v>1</v>
      </c>
      <c r="Z54" s="12">
        <f t="shared" si="8"/>
        <v>1</v>
      </c>
      <c r="AA54" s="12">
        <f t="shared" si="9"/>
        <v>1</v>
      </c>
      <c r="AB54" s="12">
        <f t="shared" si="10"/>
        <v>1</v>
      </c>
      <c r="AD54" s="12">
        <f t="shared" si="11"/>
        <v>94</v>
      </c>
      <c r="AE54" s="18">
        <f t="shared" si="12"/>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3"/>
        <v>1</v>
      </c>
      <c r="AK54" s="12">
        <f t="shared" si="14"/>
        <v>1</v>
      </c>
      <c r="AL54" s="12">
        <f t="shared" si="15"/>
        <v>1</v>
      </c>
      <c r="AM54" s="12">
        <f t="shared" si="16"/>
        <v>1</v>
      </c>
    </row>
    <row r="55" spans="1:39" ht="12" customHeight="1" x14ac:dyDescent="0.25">
      <c r="A55" s="5">
        <f t="shared" si="0"/>
        <v>0</v>
      </c>
      <c r="B55" s="5">
        <f t="shared" si="1"/>
        <v>0</v>
      </c>
      <c r="C55" s="14">
        <f t="shared" si="17"/>
        <v>93</v>
      </c>
      <c r="F55" s="242">
        <f>VLOOKUP(C55,Blad1!$A:$I,9,0)</f>
        <v>201</v>
      </c>
      <c r="G55" s="67" t="str">
        <f t="shared" si="18"/>
        <v/>
      </c>
      <c r="H55" s="4" t="str">
        <f>IF(G55="I",$K55,IF(G55="II",$K55-SUM(H$8:H54),IF(G55="III",$K55-SUM(H$8:H54),IF(G55="IV",$K55-SUM(H$8:H54),IF(G55="V",1-SUM(H$8:H54)," ")))))</f>
        <v xml:space="preserve"> </v>
      </c>
      <c r="I55" s="68" t="str">
        <f t="shared" si="2"/>
        <v/>
      </c>
      <c r="J55" s="43" t="str">
        <f>IF(I55="A",$K55,IF(I55="B",$K55-SUM(J$8:J54),IF(I55="C",$K55-SUM(J$8:J54),IF(I55="D",$K55-SUM(J$8:J54),IF(I55="E",1-SUM(J$8:J54)," ")))))</f>
        <v xml:space="preserve"> </v>
      </c>
      <c r="K55" s="1">
        <f>IF(C$4=0,0,(SUM(D$8:D55)/C$4))</f>
        <v>0</v>
      </c>
      <c r="L55" s="9" t="str">
        <f t="shared" si="3"/>
        <v xml:space="preserve"> </v>
      </c>
      <c r="M55" s="2" t="str">
        <f>IF(U55=2,K55,IF(W55=2,K55-SUM(M$8:M54),IF(X55=2,K55-SUM(M$8:M54),IF(X54=2,1-SUM(M$8:M54)," "))))</f>
        <v xml:space="preserve"> </v>
      </c>
      <c r="N55" s="1" t="str">
        <f t="shared" si="4"/>
        <v xml:space="preserve"> </v>
      </c>
      <c r="P55" s="3" t="str">
        <f>IF(O55="Plus",$K55,IF(O55="Basis",$K55-SUM(P$8:P54),IF(O55="Breedte",$K55-SUM(P$8:P54),IF(O54="Breedte",1-SUM(P$8:P54)," "))))</f>
        <v xml:space="preserve"> </v>
      </c>
      <c r="Q55" s="57" t="str">
        <f t="shared" si="19"/>
        <v/>
      </c>
      <c r="R55" s="180">
        <f t="shared" si="20"/>
        <v>201</v>
      </c>
      <c r="S55" s="12">
        <f t="shared" si="5"/>
        <v>93</v>
      </c>
      <c r="T55" s="18">
        <f t="shared" si="6"/>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7"/>
        <v>1</v>
      </c>
      <c r="Z55" s="12">
        <f t="shared" si="8"/>
        <v>1</v>
      </c>
      <c r="AA55" s="12">
        <f t="shared" si="9"/>
        <v>1</v>
      </c>
      <c r="AB55" s="12">
        <f t="shared" si="10"/>
        <v>1</v>
      </c>
      <c r="AD55" s="12">
        <f t="shared" si="11"/>
        <v>93</v>
      </c>
      <c r="AE55" s="18">
        <f t="shared" si="12"/>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3"/>
        <v>1</v>
      </c>
      <c r="AK55" s="12">
        <f t="shared" si="14"/>
        <v>1</v>
      </c>
      <c r="AL55" s="12">
        <f t="shared" si="15"/>
        <v>1</v>
      </c>
      <c r="AM55" s="12">
        <f t="shared" si="16"/>
        <v>1</v>
      </c>
    </row>
    <row r="56" spans="1:39" ht="12" customHeight="1" x14ac:dyDescent="0.25">
      <c r="A56" s="5">
        <f t="shared" si="0"/>
        <v>0</v>
      </c>
      <c r="B56" s="5">
        <f t="shared" si="1"/>
        <v>0</v>
      </c>
      <c r="C56" s="14">
        <f t="shared" si="17"/>
        <v>92</v>
      </c>
      <c r="F56" s="242">
        <f>VLOOKUP(C56,Blad1!$A:$I,9,0)</f>
        <v>200</v>
      </c>
      <c r="G56" s="67" t="str">
        <f t="shared" si="18"/>
        <v/>
      </c>
      <c r="H56" s="4" t="str">
        <f>IF(G56="I",$K56,IF(G56="II",$K56-SUM(H$8:H55),IF(G56="III",$K56-SUM(H$8:H55),IF(G56="IV",$K56-SUM(H$8:H55),IF(G56="V",1-SUM(H$8:H55)," ")))))</f>
        <v xml:space="preserve"> </v>
      </c>
      <c r="I56" s="68" t="str">
        <f t="shared" si="2"/>
        <v/>
      </c>
      <c r="J56" s="43" t="str">
        <f>IF(I56="A",$K56,IF(I56="B",$K56-SUM(J$8:J55),IF(I56="C",$K56-SUM(J$8:J55),IF(I56="D",$K56-SUM(J$8:J55),IF(I56="E",1-SUM(J$8:J55)," ")))))</f>
        <v xml:space="preserve"> </v>
      </c>
      <c r="K56" s="1">
        <f>IF(C$4=0,0,(SUM(D$8:D56)/C$4))</f>
        <v>0</v>
      </c>
      <c r="L56" s="9" t="str">
        <f t="shared" si="3"/>
        <v xml:space="preserve"> </v>
      </c>
      <c r="M56" s="2" t="str">
        <f>IF(U56=2,K56,IF(W56=2,K56-SUM(M$8:M55),IF(X56=2,K56-SUM(M$8:M55),IF(X55=2,1-SUM(M$8:M55)," "))))</f>
        <v xml:space="preserve"> </v>
      </c>
      <c r="N56" s="1" t="str">
        <f t="shared" si="4"/>
        <v xml:space="preserve"> </v>
      </c>
      <c r="P56" s="3" t="str">
        <f>IF(O56="Plus",$K56,IF(O56="Basis",$K56-SUM(P$8:P55),IF(O56="Breedte",$K56-SUM(P$8:P55),IF(O55="Breedte",1-SUM(P$8:P55)," "))))</f>
        <v xml:space="preserve"> </v>
      </c>
      <c r="Q56" s="57" t="str">
        <f t="shared" si="19"/>
        <v/>
      </c>
      <c r="R56" s="180">
        <f t="shared" si="20"/>
        <v>200</v>
      </c>
      <c r="S56" s="12">
        <f t="shared" si="5"/>
        <v>92</v>
      </c>
      <c r="T56" s="18">
        <f t="shared" si="6"/>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7"/>
        <v>1</v>
      </c>
      <c r="Z56" s="12">
        <f t="shared" si="8"/>
        <v>1</v>
      </c>
      <c r="AA56" s="12">
        <f t="shared" si="9"/>
        <v>1</v>
      </c>
      <c r="AB56" s="12">
        <f t="shared" si="10"/>
        <v>1</v>
      </c>
      <c r="AD56" s="12">
        <f t="shared" si="11"/>
        <v>92</v>
      </c>
      <c r="AE56" s="18">
        <f t="shared" si="12"/>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3"/>
        <v>1</v>
      </c>
      <c r="AK56" s="12">
        <f t="shared" si="14"/>
        <v>1</v>
      </c>
      <c r="AL56" s="12">
        <f t="shared" si="15"/>
        <v>1</v>
      </c>
      <c r="AM56" s="12">
        <f t="shared" si="16"/>
        <v>1</v>
      </c>
    </row>
    <row r="57" spans="1:39" ht="12" customHeight="1" x14ac:dyDescent="0.25">
      <c r="A57" s="5">
        <f t="shared" si="0"/>
        <v>0</v>
      </c>
      <c r="B57" s="5">
        <f t="shared" si="1"/>
        <v>0</v>
      </c>
      <c r="C57" s="14">
        <f t="shared" si="17"/>
        <v>91</v>
      </c>
      <c r="F57" s="242">
        <f>VLOOKUP(C57,Blad1!$A:$I,9,0)</f>
        <v>198</v>
      </c>
      <c r="G57" s="67" t="str">
        <f t="shared" si="18"/>
        <v/>
      </c>
      <c r="H57" s="4" t="str">
        <f>IF(G57="I",$K57,IF(G57="II",$K57-SUM(H$8:H56),IF(G57="III",$K57-SUM(H$8:H56),IF(G57="IV",$K57-SUM(H$8:H56),IF(G57="V",1-SUM(H$8:H56)," ")))))</f>
        <v xml:space="preserve"> </v>
      </c>
      <c r="I57" s="68" t="str">
        <f t="shared" si="2"/>
        <v/>
      </c>
      <c r="J57" s="43" t="str">
        <f>IF(I57="A",$K57,IF(I57="B",$K57-SUM(J$8:J56),IF(I57="C",$K57-SUM(J$8:J56),IF(I57="D",$K57-SUM(J$8:J56),IF(I57="E",1-SUM(J$8:J56)," ")))))</f>
        <v xml:space="preserve"> </v>
      </c>
      <c r="K57" s="1">
        <f>IF(C$4=0,0,(SUM(D$8:D57)/C$4))</f>
        <v>0</v>
      </c>
      <c r="L57" s="9" t="str">
        <f t="shared" si="3"/>
        <v xml:space="preserve"> </v>
      </c>
      <c r="M57" s="2" t="str">
        <f>IF(U57=2,K57,IF(W57=2,K57-SUM(M$8:M56),IF(X57=2,K57-SUM(M$8:M56),IF(X56=2,1-SUM(M$8:M56)," "))))</f>
        <v xml:space="preserve"> </v>
      </c>
      <c r="N57" s="1" t="str">
        <f t="shared" si="4"/>
        <v xml:space="preserve"> </v>
      </c>
      <c r="P57" s="3" t="str">
        <f>IF(O57="Plus",$K57,IF(O57="Basis",$K57-SUM(P$8:P56),IF(O57="Breedte",$K57-SUM(P$8:P56),IF(O56="Breedte",1-SUM(P$8:P56)," "))))</f>
        <v xml:space="preserve"> </v>
      </c>
      <c r="Q57" s="57" t="str">
        <f t="shared" si="19"/>
        <v/>
      </c>
      <c r="R57" s="180">
        <f t="shared" si="20"/>
        <v>198</v>
      </c>
      <c r="S57" s="12">
        <f t="shared" si="5"/>
        <v>91</v>
      </c>
      <c r="T57" s="18">
        <f t="shared" si="6"/>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7"/>
        <v>1</v>
      </c>
      <c r="Z57" s="12">
        <f t="shared" si="8"/>
        <v>1</v>
      </c>
      <c r="AA57" s="12">
        <f t="shared" si="9"/>
        <v>1</v>
      </c>
      <c r="AB57" s="12">
        <f t="shared" si="10"/>
        <v>1</v>
      </c>
      <c r="AD57" s="12">
        <f t="shared" si="11"/>
        <v>91</v>
      </c>
      <c r="AE57" s="18">
        <f t="shared" si="12"/>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3"/>
        <v>1</v>
      </c>
      <c r="AK57" s="12">
        <f t="shared" si="14"/>
        <v>1</v>
      </c>
      <c r="AL57" s="12">
        <f t="shared" si="15"/>
        <v>1</v>
      </c>
      <c r="AM57" s="12">
        <f t="shared" si="16"/>
        <v>1</v>
      </c>
    </row>
    <row r="58" spans="1:39" ht="12" customHeight="1" x14ac:dyDescent="0.25">
      <c r="A58" s="5">
        <f t="shared" si="0"/>
        <v>0</v>
      </c>
      <c r="B58" s="5">
        <f t="shared" si="1"/>
        <v>20</v>
      </c>
      <c r="C58" s="14">
        <f t="shared" si="17"/>
        <v>90</v>
      </c>
      <c r="F58" s="242">
        <f>VLOOKUP(C58,Blad1!$A:$I,9,0)</f>
        <v>196</v>
      </c>
      <c r="G58" s="67" t="str">
        <f t="shared" si="18"/>
        <v>III</v>
      </c>
      <c r="H58" s="4">
        <f>IF(G58="I",$K58,IF(G58="II",$K58-SUM(H$8:H57),IF(G58="III",$K58-SUM(H$8:H57),IF(G58="IV",$K58-SUM(H$8:H57),IF(G58="V",1-SUM(H$8:H57)," ")))))</f>
        <v>0</v>
      </c>
      <c r="I58" s="68" t="str">
        <f t="shared" si="2"/>
        <v/>
      </c>
      <c r="J58" s="43" t="str">
        <f>IF(I58="A",$K58,IF(I58="B",$K58-SUM(J$8:J57),IF(I58="C",$K58-SUM(J$8:J57),IF(I58="D",$K58-SUM(J$8:J57),IF(I58="E",1-SUM(J$8:J57)," ")))))</f>
        <v xml:space="preserve"> </v>
      </c>
      <c r="K58" s="1">
        <f>IF(C$4=0,0,(SUM(D$8:D58)/C$4))</f>
        <v>0</v>
      </c>
      <c r="L58" s="9" t="str">
        <f t="shared" si="3"/>
        <v xml:space="preserve"> </v>
      </c>
      <c r="M58" s="2" t="str">
        <f>IF(U58=2,K58,IF(W58=2,K58-SUM(M$8:M57),IF(X58=2,K58-SUM(M$8:M57),IF(X57=2,1-SUM(M$8:M57)," "))))</f>
        <v xml:space="preserve"> </v>
      </c>
      <c r="N58" s="1" t="str">
        <f t="shared" si="4"/>
        <v xml:space="preserve"> </v>
      </c>
      <c r="P58" s="3" t="str">
        <f>IF(O58="Plus",$K58,IF(O58="Basis",$K58-SUM(P$8:P57),IF(O58="Breedte",$K58-SUM(P$8:P57),IF(O57="Breedte",1-SUM(P$8:P57)," "))))</f>
        <v xml:space="preserve"> </v>
      </c>
      <c r="Q58" s="57" t="str">
        <f t="shared" si="19"/>
        <v/>
      </c>
      <c r="R58" s="180">
        <f t="shared" si="20"/>
        <v>196</v>
      </c>
      <c r="S58" s="12">
        <f t="shared" si="5"/>
        <v>90</v>
      </c>
      <c r="T58" s="18">
        <f t="shared" si="6"/>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7"/>
        <v>1</v>
      </c>
      <c r="Z58" s="12">
        <f t="shared" si="8"/>
        <v>1</v>
      </c>
      <c r="AA58" s="12">
        <f t="shared" si="9"/>
        <v>1</v>
      </c>
      <c r="AB58" s="12">
        <f t="shared" si="10"/>
        <v>1</v>
      </c>
      <c r="AD58" s="12">
        <f t="shared" si="11"/>
        <v>90</v>
      </c>
      <c r="AE58" s="18">
        <f t="shared" si="12"/>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3"/>
        <v>1</v>
      </c>
      <c r="AK58" s="12">
        <f t="shared" si="14"/>
        <v>1</v>
      </c>
      <c r="AL58" s="12">
        <f t="shared" si="15"/>
        <v>1</v>
      </c>
      <c r="AM58" s="12">
        <f t="shared" si="16"/>
        <v>1</v>
      </c>
    </row>
    <row r="59" spans="1:39" ht="12" customHeight="1" x14ac:dyDescent="0.25">
      <c r="A59" s="5">
        <f t="shared" si="0"/>
        <v>0</v>
      </c>
      <c r="B59" s="5">
        <f t="shared" si="1"/>
        <v>0</v>
      </c>
      <c r="C59" s="14">
        <f t="shared" si="17"/>
        <v>89</v>
      </c>
      <c r="F59" s="242">
        <f>VLOOKUP(C59,Blad1!$A:$I,9,0)</f>
        <v>195</v>
      </c>
      <c r="G59" s="67" t="str">
        <f t="shared" si="18"/>
        <v/>
      </c>
      <c r="H59" s="4" t="str">
        <f>IF(G59="I",$K59,IF(G59="II",$K59-SUM(H$8:H58),IF(G59="III",$K59-SUM(H$8:H58),IF(G59="IV",$K59-SUM(H$8:H58),IF(G59="V",1-SUM(H$8:H58)," ")))))</f>
        <v xml:space="preserve"> </v>
      </c>
      <c r="I59" s="68" t="str">
        <f t="shared" si="2"/>
        <v/>
      </c>
      <c r="J59" s="43" t="str">
        <f>IF(I59="A",$K59,IF(I59="B",$K59-SUM(J$8:J58),IF(I59="C",$K59-SUM(J$8:J58),IF(I59="D",$K59-SUM(J$8:J58),IF(I59="E",1-SUM(J$8:J58)," ")))))</f>
        <v xml:space="preserve"> </v>
      </c>
      <c r="K59" s="1">
        <f>IF(C$4=0,0,(SUM(D$8:D59)/C$4))</f>
        <v>0</v>
      </c>
      <c r="L59" s="9" t="str">
        <f t="shared" si="3"/>
        <v xml:space="preserve"> </v>
      </c>
      <c r="M59" s="2" t="str">
        <f>IF(U59=2,K59,IF(W59=2,K59-SUM(M$8:M58),IF(X59=2,K59-SUM(M$8:M58),IF(X58=2,1-SUM(M$8:M58)," "))))</f>
        <v xml:space="preserve"> </v>
      </c>
      <c r="N59" s="1" t="str">
        <f t="shared" si="4"/>
        <v xml:space="preserve"> </v>
      </c>
      <c r="P59" s="3" t="str">
        <f>IF(O59="Plus",$K59,IF(O59="Basis",$K59-SUM(P$8:P58),IF(O59="Breedte",$K59-SUM(P$8:P58),IF(O58="Breedte",1-SUM(P$8:P58)," "))))</f>
        <v xml:space="preserve"> </v>
      </c>
      <c r="Q59" s="57" t="str">
        <f t="shared" si="19"/>
        <v/>
      </c>
      <c r="R59" s="180">
        <f t="shared" si="20"/>
        <v>195</v>
      </c>
      <c r="S59" s="12">
        <f t="shared" si="5"/>
        <v>89</v>
      </c>
      <c r="T59" s="18">
        <f t="shared" si="6"/>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7"/>
        <v>1</v>
      </c>
      <c r="Z59" s="12">
        <f t="shared" si="8"/>
        <v>1</v>
      </c>
      <c r="AA59" s="12">
        <f t="shared" si="9"/>
        <v>1</v>
      </c>
      <c r="AB59" s="12">
        <f t="shared" si="10"/>
        <v>1</v>
      </c>
      <c r="AD59" s="12">
        <f t="shared" si="11"/>
        <v>89</v>
      </c>
      <c r="AE59" s="18">
        <f t="shared" si="12"/>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3"/>
        <v>1</v>
      </c>
      <c r="AK59" s="12">
        <f t="shared" si="14"/>
        <v>1</v>
      </c>
      <c r="AL59" s="12">
        <f t="shared" si="15"/>
        <v>1</v>
      </c>
      <c r="AM59" s="12">
        <f t="shared" si="16"/>
        <v>1</v>
      </c>
    </row>
    <row r="60" spans="1:39" ht="12" customHeight="1" x14ac:dyDescent="0.25">
      <c r="A60" s="5">
        <f t="shared" si="0"/>
        <v>25</v>
      </c>
      <c r="B60" s="5">
        <f t="shared" si="1"/>
        <v>0</v>
      </c>
      <c r="C60" s="14">
        <f t="shared" si="17"/>
        <v>88</v>
      </c>
      <c r="F60" s="242">
        <f>VLOOKUP(C60,Blad1!$A:$I,9,0)</f>
        <v>194</v>
      </c>
      <c r="G60" s="67" t="str">
        <f t="shared" si="18"/>
        <v/>
      </c>
      <c r="H60" s="4" t="str">
        <f>IF(G60="I",$K60,IF(G60="II",$K60-SUM(H$8:H59),IF(G60="III",$K60-SUM(H$8:H59),IF(G60="IV",$K60-SUM(H$8:H59),IF(G60="V",1-SUM(H$8:H59)," ")))))</f>
        <v xml:space="preserve"> </v>
      </c>
      <c r="I60" s="68" t="str">
        <f t="shared" si="2"/>
        <v>B</v>
      </c>
      <c r="J60" s="43">
        <f>IF(I60="A",$K60,IF(I60="B",$K60-SUM(J$8:J59),IF(I60="C",$K60-SUM(J$8:J59),IF(I60="D",$K60-SUM(J$8:J59),IF(I60="E",1-SUM(J$8:J59)," ")))))</f>
        <v>0</v>
      </c>
      <c r="K60" s="1">
        <f>IF(C$4=0,0,(SUM(D$8:D60)/C$4))</f>
        <v>0</v>
      </c>
      <c r="L60" s="9" t="str">
        <f t="shared" si="3"/>
        <v xml:space="preserve"> </v>
      </c>
      <c r="M60" s="2" t="str">
        <f>IF(U60=2,K60,IF(W60=2,K60-SUM(M$8:M59),IF(X60=2,K60-SUM(M$8:M59),IF(X59=2,1-SUM(M$8:M59)," "))))</f>
        <v xml:space="preserve"> </v>
      </c>
      <c r="N60" s="1" t="str">
        <f t="shared" si="4"/>
        <v xml:space="preserve"> </v>
      </c>
      <c r="P60" s="3" t="str">
        <f>IF(O60="Plus",$K60,IF(O60="Basis",$K60-SUM(P$8:P59),IF(O60="Breedte",$K60-SUM(P$8:P59),IF(O59="Breedte",1-SUM(P$8:P59)," "))))</f>
        <v xml:space="preserve"> </v>
      </c>
      <c r="Q60" s="57" t="str">
        <f t="shared" si="19"/>
        <v/>
      </c>
      <c r="R60" s="180">
        <f t="shared" si="20"/>
        <v>194</v>
      </c>
      <c r="S60" s="12">
        <f t="shared" si="5"/>
        <v>88</v>
      </c>
      <c r="T60" s="18">
        <f t="shared" si="6"/>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7"/>
        <v>1</v>
      </c>
      <c r="Z60" s="12">
        <f t="shared" si="8"/>
        <v>1</v>
      </c>
      <c r="AA60" s="12">
        <f t="shared" si="9"/>
        <v>1</v>
      </c>
      <c r="AB60" s="12">
        <f t="shared" si="10"/>
        <v>1</v>
      </c>
      <c r="AD60" s="12">
        <f t="shared" si="11"/>
        <v>88</v>
      </c>
      <c r="AE60" s="18">
        <f t="shared" si="12"/>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3"/>
        <v>1</v>
      </c>
      <c r="AK60" s="12">
        <f t="shared" si="14"/>
        <v>1</v>
      </c>
      <c r="AL60" s="12">
        <f t="shared" si="15"/>
        <v>1</v>
      </c>
      <c r="AM60" s="12">
        <f t="shared" si="16"/>
        <v>1</v>
      </c>
    </row>
    <row r="61" spans="1:39" ht="12" customHeight="1" x14ac:dyDescent="0.25">
      <c r="A61" s="5">
        <f t="shared" si="0"/>
        <v>0</v>
      </c>
      <c r="B61" s="5">
        <f t="shared" si="1"/>
        <v>0</v>
      </c>
      <c r="C61" s="14">
        <f t="shared" si="17"/>
        <v>87</v>
      </c>
      <c r="F61" s="242">
        <f>VLOOKUP(C61,Blad1!$A:$I,9,0)</f>
        <v>193</v>
      </c>
      <c r="G61" s="67" t="str">
        <f t="shared" si="18"/>
        <v/>
      </c>
      <c r="H61" s="4" t="str">
        <f>IF(G61="I",$K61,IF(G61="II",$K61-SUM(H$8:H60),IF(G61="III",$K61-SUM(H$8:H60),IF(G61="IV",$K61-SUM(H$8:H60),IF(G61="V",1-SUM(H$8:H60)," ")))))</f>
        <v xml:space="preserve"> </v>
      </c>
      <c r="I61" s="68" t="str">
        <f t="shared" si="2"/>
        <v/>
      </c>
      <c r="J61" s="43" t="str">
        <f>IF(I61="A",$K61,IF(I61="B",$K61-SUM(J$8:J60),IF(I61="C",$K61-SUM(J$8:J60),IF(I61="D",$K61-SUM(J$8:J60),IF(I61="E",1-SUM(J$8:J60)," ")))))</f>
        <v xml:space="preserve"> </v>
      </c>
      <c r="K61" s="1">
        <f>IF(C$4=0,0,(SUM(D$8:D61)/C$4))</f>
        <v>0</v>
      </c>
      <c r="L61" s="9" t="str">
        <f t="shared" si="3"/>
        <v xml:space="preserve"> </v>
      </c>
      <c r="M61" s="2" t="str">
        <f>IF(U61=2,K61,IF(W61=2,K61-SUM(M$8:M60),IF(X61=2,K61-SUM(M$8:M60),IF(X60=2,1-SUM(M$8:M60)," "))))</f>
        <v xml:space="preserve"> </v>
      </c>
      <c r="N61" s="1" t="str">
        <f t="shared" si="4"/>
        <v xml:space="preserve"> </v>
      </c>
      <c r="P61" s="3" t="str">
        <f>IF(O61="Plus",$K61,IF(O61="Basis",$K61-SUM(P$8:P60),IF(O61="Breedte",$K61-SUM(P$8:P60),IF(O60="Breedte",1-SUM(P$8:P60)," "))))</f>
        <v xml:space="preserve"> </v>
      </c>
      <c r="Q61" s="57" t="str">
        <f t="shared" si="19"/>
        <v/>
      </c>
      <c r="R61" s="180">
        <f t="shared" si="20"/>
        <v>193</v>
      </c>
      <c r="S61" s="12">
        <f t="shared" si="5"/>
        <v>87</v>
      </c>
      <c r="T61" s="18">
        <f t="shared" si="6"/>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7"/>
        <v>1</v>
      </c>
      <c r="Z61" s="12">
        <f t="shared" si="8"/>
        <v>1</v>
      </c>
      <c r="AA61" s="12">
        <f t="shared" si="9"/>
        <v>1</v>
      </c>
      <c r="AB61" s="12">
        <f t="shared" si="10"/>
        <v>1</v>
      </c>
      <c r="AD61" s="12">
        <f t="shared" si="11"/>
        <v>87</v>
      </c>
      <c r="AE61" s="18">
        <f t="shared" si="12"/>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3"/>
        <v>1</v>
      </c>
      <c r="AK61" s="12">
        <f t="shared" si="14"/>
        <v>1</v>
      </c>
      <c r="AL61" s="12">
        <f t="shared" si="15"/>
        <v>1</v>
      </c>
      <c r="AM61" s="12">
        <f t="shared" si="16"/>
        <v>1</v>
      </c>
    </row>
    <row r="62" spans="1:39" ht="12" customHeight="1" x14ac:dyDescent="0.25">
      <c r="A62" s="5">
        <f t="shared" si="0"/>
        <v>0</v>
      </c>
      <c r="B62" s="5">
        <f t="shared" si="1"/>
        <v>0</v>
      </c>
      <c r="C62" s="14">
        <f t="shared" si="17"/>
        <v>86</v>
      </c>
      <c r="F62" s="242">
        <f>VLOOKUP(C62,Blad1!$A:$I,9,0)</f>
        <v>191</v>
      </c>
      <c r="G62" s="67" t="str">
        <f t="shared" si="18"/>
        <v/>
      </c>
      <c r="H62" s="4" t="str">
        <f>IF(G62="I",$K62,IF(G62="II",$K62-SUM(H$8:H61),IF(G62="III",$K62-SUM(H$8:H61),IF(G62="IV",$K62-SUM(H$8:H61),IF(G62="V",1-SUM(H$8:H61)," ")))))</f>
        <v xml:space="preserve"> </v>
      </c>
      <c r="I62" s="68" t="str">
        <f t="shared" si="2"/>
        <v/>
      </c>
      <c r="J62" s="43" t="str">
        <f>IF(I62="A",$K62,IF(I62="B",$K62-SUM(J$8:J61),IF(I62="C",$K62-SUM(J$8:J61),IF(I62="D",$K62-SUM(J$8:J61),IF(I62="E",1-SUM(J$8:J61)," ")))))</f>
        <v xml:space="preserve"> </v>
      </c>
      <c r="K62" s="1">
        <f>IF(C$4=0,0,(SUM(D$8:D62)/C$4))</f>
        <v>0</v>
      </c>
      <c r="L62" s="9" t="str">
        <f t="shared" si="3"/>
        <v xml:space="preserve"> </v>
      </c>
      <c r="M62" s="2" t="str">
        <f>IF(U62=2,K62,IF(W62=2,K62-SUM(M$8:M61),IF(X62=2,K62-SUM(M$8:M61),IF(X61=2,1-SUM(M$8:M61)," "))))</f>
        <v xml:space="preserve"> </v>
      </c>
      <c r="N62" s="1" t="str">
        <f t="shared" si="4"/>
        <v xml:space="preserve"> </v>
      </c>
      <c r="P62" s="3" t="str">
        <f>IF(O62="Plus",$K62,IF(O62="Basis",$K62-SUM(P$8:P61),IF(O62="Breedte",$K62-SUM(P$8:P61),IF(O61="Breedte",1-SUM(P$8:P61)," "))))</f>
        <v xml:space="preserve"> </v>
      </c>
      <c r="Q62" s="57" t="str">
        <f t="shared" si="19"/>
        <v/>
      </c>
      <c r="R62" s="180">
        <f t="shared" si="20"/>
        <v>191</v>
      </c>
      <c r="S62" s="12">
        <f t="shared" si="5"/>
        <v>86</v>
      </c>
      <c r="T62" s="18">
        <f t="shared" si="6"/>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7"/>
        <v>1</v>
      </c>
      <c r="Z62" s="12">
        <f t="shared" si="8"/>
        <v>1</v>
      </c>
      <c r="AA62" s="12">
        <f t="shared" si="9"/>
        <v>1</v>
      </c>
      <c r="AB62" s="12">
        <f t="shared" si="10"/>
        <v>1</v>
      </c>
      <c r="AD62" s="12">
        <f t="shared" si="11"/>
        <v>86</v>
      </c>
      <c r="AE62" s="18">
        <f t="shared" si="12"/>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3"/>
        <v>1</v>
      </c>
      <c r="AK62" s="12">
        <f t="shared" si="14"/>
        <v>1</v>
      </c>
      <c r="AL62" s="12">
        <f t="shared" si="15"/>
        <v>1</v>
      </c>
      <c r="AM62" s="12">
        <f t="shared" si="16"/>
        <v>1</v>
      </c>
    </row>
    <row r="63" spans="1:39" ht="12" customHeight="1" x14ac:dyDescent="0.25">
      <c r="A63" s="5">
        <f t="shared" si="0"/>
        <v>0</v>
      </c>
      <c r="B63" s="5">
        <f t="shared" si="1"/>
        <v>0</v>
      </c>
      <c r="C63" s="14">
        <f t="shared" si="17"/>
        <v>85</v>
      </c>
      <c r="F63" s="242">
        <f>VLOOKUP(C63,Blad1!$A:$I,9,0)</f>
        <v>190</v>
      </c>
      <c r="G63" s="67" t="str">
        <f t="shared" si="18"/>
        <v/>
      </c>
      <c r="H63" s="4" t="str">
        <f>IF(G63="I",$K63,IF(G63="II",$K63-SUM(H$8:H62),IF(G63="III",$K63-SUM(H$8:H62),IF(G63="IV",$K63-SUM(H$8:H62),IF(G63="V",1-SUM(H$8:H62)," ")))))</f>
        <v xml:space="preserve"> </v>
      </c>
      <c r="I63" s="68" t="str">
        <f t="shared" si="2"/>
        <v/>
      </c>
      <c r="J63" s="43" t="str">
        <f>IF(I63="A",$K63,IF(I63="B",$K63-SUM(J$8:J62),IF(I63="C",$K63-SUM(J$8:J62),IF(I63="D",$K63-SUM(J$8:J62),IF(I63="E",1-SUM(J$8:J62)," ")))))</f>
        <v xml:space="preserve"> </v>
      </c>
      <c r="K63" s="1">
        <f>IF(C$4=0,0,(SUM(D$8:D63)/C$4))</f>
        <v>0</v>
      </c>
      <c r="L63" s="9" t="str">
        <f t="shared" si="3"/>
        <v xml:space="preserve"> </v>
      </c>
      <c r="M63" s="2" t="str">
        <f>IF(U63=2,K63,IF(W63=2,K63-SUM(M$8:M62),IF(X63=2,K63-SUM(M$8:M62),IF(X62=2,1-SUM(M$8:M62)," "))))</f>
        <v xml:space="preserve"> </v>
      </c>
      <c r="N63" s="1" t="str">
        <f t="shared" si="4"/>
        <v xml:space="preserve"> </v>
      </c>
      <c r="P63" s="3" t="str">
        <f>IF(O63="Plus",$K63,IF(O63="Basis",$K63-SUM(P$8:P62),IF(O63="Breedte",$K63-SUM(P$8:P62),IF(O62="Breedte",1-SUM(P$8:P62)," "))))</f>
        <v xml:space="preserve"> </v>
      </c>
      <c r="Q63" s="57" t="str">
        <f t="shared" si="19"/>
        <v/>
      </c>
      <c r="R63" s="180">
        <f t="shared" si="20"/>
        <v>190</v>
      </c>
      <c r="S63" s="12">
        <f t="shared" si="5"/>
        <v>85</v>
      </c>
      <c r="T63" s="18">
        <f t="shared" si="6"/>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7"/>
        <v>1</v>
      </c>
      <c r="Z63" s="12">
        <f t="shared" si="8"/>
        <v>1</v>
      </c>
      <c r="AA63" s="12">
        <f t="shared" si="9"/>
        <v>1</v>
      </c>
      <c r="AB63" s="12">
        <f t="shared" si="10"/>
        <v>1</v>
      </c>
      <c r="AD63" s="12">
        <f t="shared" si="11"/>
        <v>85</v>
      </c>
      <c r="AE63" s="18">
        <f t="shared" si="12"/>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3"/>
        <v>1</v>
      </c>
      <c r="AK63" s="12">
        <f t="shared" si="14"/>
        <v>1</v>
      </c>
      <c r="AL63" s="12">
        <f t="shared" si="15"/>
        <v>1</v>
      </c>
      <c r="AM63" s="12">
        <f t="shared" si="16"/>
        <v>1</v>
      </c>
    </row>
    <row r="64" spans="1:39" ht="12" customHeight="1" x14ac:dyDescent="0.25">
      <c r="A64" s="5">
        <f t="shared" si="0"/>
        <v>0</v>
      </c>
      <c r="B64" s="5">
        <f t="shared" si="1"/>
        <v>0</v>
      </c>
      <c r="C64" s="14">
        <f t="shared" si="17"/>
        <v>84</v>
      </c>
      <c r="F64" s="242">
        <f>VLOOKUP(C64,Blad1!$A:$I,9,0)</f>
        <v>188</v>
      </c>
      <c r="G64" s="67" t="str">
        <f t="shared" si="18"/>
        <v/>
      </c>
      <c r="H64" s="4" t="str">
        <f>IF(G64="I",$K64,IF(G64="II",$K64-SUM(H$8:H63),IF(G64="III",$K64-SUM(H$8:H63),IF(G64="IV",$K64-SUM(H$8:H63),IF(G64="V",1-SUM(H$8:H63)," ")))))</f>
        <v xml:space="preserve"> </v>
      </c>
      <c r="I64" s="68" t="str">
        <f t="shared" si="2"/>
        <v/>
      </c>
      <c r="J64" s="43" t="str">
        <f>IF(I64="A",$K64,IF(I64="B",$K64-SUM(J$8:J63),IF(I64="C",$K64-SUM(J$8:J63),IF(I64="D",$K64-SUM(J$8:J63),IF(I64="E",1-SUM(J$8:J63)," ")))))</f>
        <v xml:space="preserve"> </v>
      </c>
      <c r="K64" s="1">
        <f>IF(C$4=0,0,(SUM(D$8:D64)/C$4))</f>
        <v>0</v>
      </c>
      <c r="L64" s="9" t="str">
        <f t="shared" si="3"/>
        <v xml:space="preserve"> </v>
      </c>
      <c r="M64" s="2" t="str">
        <f>IF(U64=2,K64,IF(W64=2,K64-SUM(M$8:M63),IF(X64=2,K64-SUM(M$8:M63),IF(X63=2,1-SUM(M$8:M63)," "))))</f>
        <v xml:space="preserve"> </v>
      </c>
      <c r="N64" s="1" t="str">
        <f t="shared" si="4"/>
        <v xml:space="preserve"> </v>
      </c>
      <c r="P64" s="3" t="str">
        <f>IF(O64="Plus",$K64,IF(O64="Basis",$K64-SUM(P$8:P63),IF(O64="Breedte",$K64-SUM(P$8:P63),IF(O63="Breedte",1-SUM(P$8:P63)," "))))</f>
        <v xml:space="preserve"> </v>
      </c>
      <c r="Q64" s="57" t="str">
        <f t="shared" si="19"/>
        <v/>
      </c>
      <c r="R64" s="180">
        <f t="shared" si="20"/>
        <v>188</v>
      </c>
      <c r="S64" s="12">
        <f t="shared" si="5"/>
        <v>84</v>
      </c>
      <c r="T64" s="18">
        <f t="shared" si="6"/>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7"/>
        <v>1</v>
      </c>
      <c r="Z64" s="12">
        <f t="shared" si="8"/>
        <v>1</v>
      </c>
      <c r="AA64" s="12">
        <f t="shared" si="9"/>
        <v>1</v>
      </c>
      <c r="AB64" s="12">
        <f t="shared" si="10"/>
        <v>1</v>
      </c>
      <c r="AD64" s="12">
        <f t="shared" si="11"/>
        <v>84</v>
      </c>
      <c r="AE64" s="18">
        <f t="shared" si="12"/>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3"/>
        <v>1</v>
      </c>
      <c r="AK64" s="12">
        <f t="shared" si="14"/>
        <v>1</v>
      </c>
      <c r="AL64" s="12">
        <f t="shared" si="15"/>
        <v>1</v>
      </c>
      <c r="AM64" s="12">
        <f t="shared" si="16"/>
        <v>1</v>
      </c>
    </row>
    <row r="65" spans="1:39" ht="12" customHeight="1" x14ac:dyDescent="0.25">
      <c r="A65" s="5">
        <f t="shared" si="0"/>
        <v>0</v>
      </c>
      <c r="B65" s="5">
        <f t="shared" si="1"/>
        <v>20</v>
      </c>
      <c r="C65" s="14">
        <f t="shared" si="17"/>
        <v>83</v>
      </c>
      <c r="F65" s="242">
        <f>VLOOKUP(C65,Blad1!$A:$I,9,0)</f>
        <v>187</v>
      </c>
      <c r="G65" s="67" t="str">
        <f t="shared" si="18"/>
        <v>IV</v>
      </c>
      <c r="H65" s="4">
        <f>IF(G65="I",$K65,IF(G65="II",$K65-SUM(H$8:H64),IF(G65="III",$K65-SUM(H$8:H64),IF(G65="IV",$K65-SUM(H$8:H64),IF(G65="V",1-SUM(H$8:H64)," ")))))</f>
        <v>0</v>
      </c>
      <c r="I65" s="68" t="str">
        <f t="shared" si="2"/>
        <v/>
      </c>
      <c r="J65" s="43" t="str">
        <f>IF(I65="A",$K65,IF(I65="B",$K65-SUM(J$8:J64),IF(I65="C",$K65-SUM(J$8:J64),IF(I65="D",$K65-SUM(J$8:J64),IF(I65="E",1-SUM(J$8:J64)," ")))))</f>
        <v xml:space="preserve"> </v>
      </c>
      <c r="K65" s="1">
        <f>IF(C$4=0,0,(SUM(D$8:D65)/C$4))</f>
        <v>0</v>
      </c>
      <c r="L65" s="9" t="str">
        <f t="shared" si="3"/>
        <v xml:space="preserve"> </v>
      </c>
      <c r="M65" s="2" t="str">
        <f>IF(U65=2,K65,IF(W65=2,K65-SUM(M$8:M64),IF(X65=2,K65-SUM(M$8:M64),IF(X64=2,1-SUM(M$8:M64)," "))))</f>
        <v xml:space="preserve"> </v>
      </c>
      <c r="N65" s="1" t="str">
        <f t="shared" si="4"/>
        <v xml:space="preserve"> </v>
      </c>
      <c r="P65" s="3" t="str">
        <f>IF(O65="Plus",$K65,IF(O65="Basis",$K65-SUM(P$8:P64),IF(O65="Breedte",$K65-SUM(P$8:P64),IF(O64="Breedte",1-SUM(P$8:P64)," "))))</f>
        <v xml:space="preserve"> </v>
      </c>
      <c r="Q65" s="57" t="str">
        <f t="shared" si="19"/>
        <v/>
      </c>
      <c r="R65" s="180">
        <f t="shared" si="20"/>
        <v>187</v>
      </c>
      <c r="S65" s="12">
        <f t="shared" si="5"/>
        <v>83</v>
      </c>
      <c r="T65" s="18">
        <f t="shared" si="6"/>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7"/>
        <v>1</v>
      </c>
      <c r="Z65" s="12">
        <f t="shared" si="8"/>
        <v>1</v>
      </c>
      <c r="AA65" s="12">
        <f t="shared" si="9"/>
        <v>1</v>
      </c>
      <c r="AB65" s="12">
        <f t="shared" si="10"/>
        <v>1</v>
      </c>
      <c r="AD65" s="12">
        <f t="shared" si="11"/>
        <v>83</v>
      </c>
      <c r="AE65" s="18">
        <f t="shared" si="12"/>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3"/>
        <v>1</v>
      </c>
      <c r="AK65" s="12">
        <f t="shared" si="14"/>
        <v>1</v>
      </c>
      <c r="AL65" s="12">
        <f t="shared" si="15"/>
        <v>1</v>
      </c>
      <c r="AM65" s="12">
        <f t="shared" si="16"/>
        <v>1</v>
      </c>
    </row>
    <row r="66" spans="1:39" ht="12" customHeight="1" x14ac:dyDescent="0.25">
      <c r="A66" s="5">
        <f t="shared" si="0"/>
        <v>0</v>
      </c>
      <c r="B66" s="5">
        <f t="shared" si="1"/>
        <v>0</v>
      </c>
      <c r="C66" s="14">
        <f t="shared" si="17"/>
        <v>82</v>
      </c>
      <c r="F66" s="242">
        <f>VLOOKUP(C66,Blad1!$A:$I,9,0)</f>
        <v>186</v>
      </c>
      <c r="G66" s="67" t="str">
        <f t="shared" si="18"/>
        <v/>
      </c>
      <c r="H66" s="4" t="str">
        <f>IF(G66="I",$K66,IF(G66="II",$K66-SUM(H$8:H65),IF(G66="III",$K66-SUM(H$8:H65),IF(G66="IV",$K66-SUM(H$8:H65),IF(G66="V",1-SUM(H$8:H65)," ")))))</f>
        <v xml:space="preserve"> </v>
      </c>
      <c r="I66" s="68" t="str">
        <f t="shared" si="2"/>
        <v/>
      </c>
      <c r="J66" s="43" t="str">
        <f>IF(I66="A",$K66,IF(I66="B",$K66-SUM(J$8:J65),IF(I66="C",$K66-SUM(J$8:J65),IF(I66="D",$K66-SUM(J$8:J65),IF(I66="E",1-SUM(J$8:J65)," ")))))</f>
        <v xml:space="preserve"> </v>
      </c>
      <c r="K66" s="1">
        <f>IF(C$4=0,0,(SUM(D$8:D66)/C$4))</f>
        <v>0</v>
      </c>
      <c r="L66" s="9" t="str">
        <f t="shared" si="3"/>
        <v xml:space="preserve"> </v>
      </c>
      <c r="M66" s="2" t="str">
        <f>IF(U66=2,K66,IF(W66=2,K66-SUM(M$8:M65),IF(X66=2,K66-SUM(M$8:M65),IF(X65=2,1-SUM(M$8:M65)," "))))</f>
        <v xml:space="preserve"> </v>
      </c>
      <c r="N66" s="1" t="str">
        <f t="shared" si="4"/>
        <v xml:space="preserve"> </v>
      </c>
      <c r="P66" s="3" t="str">
        <f>IF(O66="Plus",$K66,IF(O66="Basis",$K66-SUM(P$8:P65),IF(O66="Breedte",$K66-SUM(P$8:P65),IF(O65="Breedte",1-SUM(P$8:P65)," "))))</f>
        <v xml:space="preserve"> </v>
      </c>
      <c r="Q66" s="57" t="str">
        <f t="shared" si="19"/>
        <v/>
      </c>
      <c r="R66" s="180">
        <f t="shared" si="20"/>
        <v>186</v>
      </c>
      <c r="S66" s="12">
        <f t="shared" si="5"/>
        <v>82</v>
      </c>
      <c r="T66" s="18">
        <f t="shared" si="6"/>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7"/>
        <v>1</v>
      </c>
      <c r="Z66" s="12">
        <f t="shared" si="8"/>
        <v>1</v>
      </c>
      <c r="AA66" s="12">
        <f t="shared" si="9"/>
        <v>1</v>
      </c>
      <c r="AB66" s="12">
        <f t="shared" si="10"/>
        <v>1</v>
      </c>
      <c r="AD66" s="12">
        <f t="shared" si="11"/>
        <v>82</v>
      </c>
      <c r="AE66" s="18">
        <f t="shared" si="12"/>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3"/>
        <v>1</v>
      </c>
      <c r="AK66" s="12">
        <f t="shared" si="14"/>
        <v>1</v>
      </c>
      <c r="AL66" s="12">
        <f t="shared" si="15"/>
        <v>1</v>
      </c>
      <c r="AM66" s="12">
        <f t="shared" si="16"/>
        <v>1</v>
      </c>
    </row>
    <row r="67" spans="1:39" ht="12" customHeight="1" x14ac:dyDescent="0.25">
      <c r="A67" s="5">
        <f t="shared" si="0"/>
        <v>0</v>
      </c>
      <c r="B67" s="5">
        <f t="shared" si="1"/>
        <v>0</v>
      </c>
      <c r="C67" s="14">
        <f t="shared" si="17"/>
        <v>81</v>
      </c>
      <c r="F67" s="242">
        <f>VLOOKUP(C67,Blad1!$A:$I,9,0)</f>
        <v>185</v>
      </c>
      <c r="G67" s="67" t="str">
        <f t="shared" si="18"/>
        <v/>
      </c>
      <c r="H67" s="4" t="str">
        <f>IF(G67="I",$K67,IF(G67="II",$K67-SUM(H$8:H66),IF(G67="III",$K67-SUM(H$8:H66),IF(G67="IV",$K67-SUM(H$8:H66),IF(G67="V",1-SUM(H$8:H66)," ")))))</f>
        <v xml:space="preserve"> </v>
      </c>
      <c r="I67" s="68" t="str">
        <f t="shared" si="2"/>
        <v/>
      </c>
      <c r="J67" s="43" t="str">
        <f>IF(I67="A",$K67,IF(I67="B",$K67-SUM(J$8:J66),IF(I67="C",$K67-SUM(J$8:J66),IF(I67="D",$K67-SUM(J$8:J66),IF(I67="E",1-SUM(J$8:J66)," ")))))</f>
        <v xml:space="preserve"> </v>
      </c>
      <c r="K67" s="1">
        <f>IF(C$4=0,0,(SUM(D$8:D67)/C$4))</f>
        <v>0</v>
      </c>
      <c r="L67" s="9" t="str">
        <f t="shared" si="3"/>
        <v xml:space="preserve"> </v>
      </c>
      <c r="M67" s="2" t="str">
        <f>IF(U67=2,K67,IF(W67=2,K67-SUM(M$8:M66),IF(X67=2,K67-SUM(M$8:M66),IF(X66=2,1-SUM(M$8:M66)," "))))</f>
        <v xml:space="preserve"> </v>
      </c>
      <c r="N67" s="1" t="str">
        <f t="shared" si="4"/>
        <v xml:space="preserve"> </v>
      </c>
      <c r="P67" s="3" t="str">
        <f>IF(O67="Plus",$K67,IF(O67="Basis",$K67-SUM(P$8:P66),IF(O67="Breedte",$K67-SUM(P$8:P66),IF(O66="Breedte",1-SUM(P$8:P66)," "))))</f>
        <v xml:space="preserve"> </v>
      </c>
      <c r="Q67" s="57" t="str">
        <f t="shared" si="19"/>
        <v/>
      </c>
      <c r="R67" s="180">
        <f t="shared" si="20"/>
        <v>185</v>
      </c>
      <c r="S67" s="12">
        <f t="shared" si="5"/>
        <v>81</v>
      </c>
      <c r="T67" s="18">
        <f t="shared" si="6"/>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7"/>
        <v>1</v>
      </c>
      <c r="Z67" s="12">
        <f t="shared" si="8"/>
        <v>1</v>
      </c>
      <c r="AA67" s="12">
        <f t="shared" si="9"/>
        <v>1</v>
      </c>
      <c r="AB67" s="12">
        <f t="shared" si="10"/>
        <v>1</v>
      </c>
      <c r="AD67" s="12">
        <f t="shared" si="11"/>
        <v>81</v>
      </c>
      <c r="AE67" s="18">
        <f t="shared" si="12"/>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3"/>
        <v>1</v>
      </c>
      <c r="AK67" s="12">
        <f t="shared" si="14"/>
        <v>1</v>
      </c>
      <c r="AL67" s="12">
        <f t="shared" si="15"/>
        <v>1</v>
      </c>
      <c r="AM67" s="12">
        <f t="shared" si="16"/>
        <v>1</v>
      </c>
    </row>
    <row r="68" spans="1:39" ht="12" customHeight="1" x14ac:dyDescent="0.25">
      <c r="A68" s="5">
        <f t="shared" si="0"/>
        <v>0</v>
      </c>
      <c r="B68" s="5">
        <f t="shared" si="1"/>
        <v>0</v>
      </c>
      <c r="C68" s="14">
        <f t="shared" si="17"/>
        <v>80</v>
      </c>
      <c r="F68" s="242">
        <f>VLOOKUP(C68,Blad1!$A:$I,9,0)</f>
        <v>183</v>
      </c>
      <c r="G68" s="67" t="str">
        <f t="shared" si="18"/>
        <v/>
      </c>
      <c r="H68" s="4" t="str">
        <f>IF(G68="I",$K68,IF(G68="II",$K68-SUM(H$8:H67),IF(G68="III",$K68-SUM(H$8:H67),IF(G68="IV",$K68-SUM(H$8:H67),IF(G68="V",1-SUM(H$8:H67)," ")))))</f>
        <v xml:space="preserve"> </v>
      </c>
      <c r="I68" s="68" t="str">
        <f t="shared" si="2"/>
        <v/>
      </c>
      <c r="J68" s="43" t="str">
        <f>IF(I68="A",$K68,IF(I68="B",$K68-SUM(J$8:J67),IF(I68="C",$K68-SUM(J$8:J67),IF(I68="D",$K68-SUM(J$8:J67),IF(I68="E",1-SUM(J$8:J67)," ")))))</f>
        <v xml:space="preserve"> </v>
      </c>
      <c r="K68" s="1">
        <f>IF(C$4=0,0,(SUM(D$8:D68)/C$4))</f>
        <v>0</v>
      </c>
      <c r="L68" s="9" t="str">
        <f t="shared" si="3"/>
        <v xml:space="preserve"> </v>
      </c>
      <c r="M68" s="2" t="str">
        <f>IF(U68=2,K68,IF(W68=2,K68-SUM(M$8:M67),IF(X68=2,K68-SUM(M$8:M67),IF(X67=2,1-SUM(M$8:M67)," "))))</f>
        <v xml:space="preserve"> </v>
      </c>
      <c r="N68" s="1" t="str">
        <f t="shared" si="4"/>
        <v xml:space="preserve"> </v>
      </c>
      <c r="P68" s="3" t="str">
        <f>IF(O68="Plus",$K68,IF(O68="Basis",$K68-SUM(P$8:P67),IF(O68="Breedte",$K68-SUM(P$8:P67),IF(O67="Breedte",1-SUM(P$8:P67)," "))))</f>
        <v xml:space="preserve"> </v>
      </c>
      <c r="Q68" s="57" t="str">
        <f t="shared" si="19"/>
        <v/>
      </c>
      <c r="R68" s="180">
        <f t="shared" si="20"/>
        <v>183</v>
      </c>
      <c r="S68" s="12">
        <f t="shared" si="5"/>
        <v>80</v>
      </c>
      <c r="T68" s="18">
        <f t="shared" si="6"/>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7"/>
        <v>1</v>
      </c>
      <c r="Z68" s="12">
        <f t="shared" si="8"/>
        <v>1</v>
      </c>
      <c r="AA68" s="12">
        <f t="shared" si="9"/>
        <v>1</v>
      </c>
      <c r="AB68" s="12">
        <f t="shared" si="10"/>
        <v>1</v>
      </c>
      <c r="AD68" s="12">
        <f t="shared" si="11"/>
        <v>80</v>
      </c>
      <c r="AE68" s="18">
        <f t="shared" si="12"/>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3"/>
        <v>1</v>
      </c>
      <c r="AK68" s="12">
        <f t="shared" si="14"/>
        <v>1</v>
      </c>
      <c r="AL68" s="12">
        <f t="shared" si="15"/>
        <v>1</v>
      </c>
      <c r="AM68" s="12">
        <f t="shared" si="16"/>
        <v>1</v>
      </c>
    </row>
    <row r="69" spans="1:39" ht="12" customHeight="1" x14ac:dyDescent="0.25">
      <c r="A69" s="5">
        <f t="shared" si="0"/>
        <v>25</v>
      </c>
      <c r="B69" s="5">
        <f t="shared" si="1"/>
        <v>0</v>
      </c>
      <c r="C69" s="14">
        <f t="shared" si="17"/>
        <v>79</v>
      </c>
      <c r="F69" s="242">
        <f>VLOOKUP(C69,Blad1!$A:$I,9,0)</f>
        <v>182</v>
      </c>
      <c r="G69" s="67" t="str">
        <f t="shared" si="18"/>
        <v/>
      </c>
      <c r="H69" s="4" t="str">
        <f>IF(G69="I",$K69,IF(G69="II",$K69-SUM(H$8:H68),IF(G69="III",$K69-SUM(H$8:H68),IF(G69="IV",$K69-SUM(H$8:H68),IF(G69="V",1-SUM(H$8:H68)," ")))))</f>
        <v xml:space="preserve"> </v>
      </c>
      <c r="I69" s="68" t="str">
        <f t="shared" si="2"/>
        <v>C</v>
      </c>
      <c r="J69" s="43">
        <f>IF(I69="A",$K69,IF(I69="B",$K69-SUM(J$8:J68),IF(I69="C",$K69-SUM(J$8:J68),IF(I69="D",$K69-SUM(J$8:J68),IF(I69="E",1-SUM(J$8:J68)," ")))))</f>
        <v>0</v>
      </c>
      <c r="K69" s="1">
        <f>IF(C$4=0,0,(SUM(D$8:D69)/C$4))</f>
        <v>0</v>
      </c>
      <c r="L69" s="9" t="str">
        <f t="shared" si="3"/>
        <v xml:space="preserve"> </v>
      </c>
      <c r="M69" s="2" t="str">
        <f>IF(U69=2,K69,IF(W69=2,K69-SUM(M$8:M68),IF(X69=2,K69-SUM(M$8:M68),IF(X68=2,1-SUM(M$8:M68)," "))))</f>
        <v xml:space="preserve"> </v>
      </c>
      <c r="N69" s="1" t="str">
        <f t="shared" si="4"/>
        <v xml:space="preserve"> </v>
      </c>
      <c r="P69" s="3" t="str">
        <f>IF(O69="Plus",$K69,IF(O69="Basis",$K69-SUM(P$8:P68),IF(O69="Breedte",$K69-SUM(P$8:P68),IF(O68="Breedte",1-SUM(P$8:P68)," "))))</f>
        <v xml:space="preserve"> </v>
      </c>
      <c r="Q69" s="57" t="str">
        <f t="shared" si="19"/>
        <v/>
      </c>
      <c r="R69" s="180">
        <f t="shared" si="20"/>
        <v>182</v>
      </c>
      <c r="S69" s="12">
        <f t="shared" si="5"/>
        <v>79</v>
      </c>
      <c r="T69" s="18">
        <f t="shared" si="6"/>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7"/>
        <v>1</v>
      </c>
      <c r="Z69" s="12">
        <f t="shared" si="8"/>
        <v>1</v>
      </c>
      <c r="AA69" s="12">
        <f t="shared" si="9"/>
        <v>1</v>
      </c>
      <c r="AB69" s="12">
        <f t="shared" si="10"/>
        <v>1</v>
      </c>
      <c r="AD69" s="12">
        <f t="shared" si="11"/>
        <v>79</v>
      </c>
      <c r="AE69" s="18">
        <f t="shared" si="12"/>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3"/>
        <v>1</v>
      </c>
      <c r="AK69" s="12">
        <f t="shared" si="14"/>
        <v>1</v>
      </c>
      <c r="AL69" s="12">
        <f t="shared" si="15"/>
        <v>1</v>
      </c>
      <c r="AM69" s="12">
        <f t="shared" si="16"/>
        <v>1</v>
      </c>
    </row>
    <row r="70" spans="1:39" ht="12" customHeight="1" x14ac:dyDescent="0.25">
      <c r="A70" s="5">
        <f t="shared" si="0"/>
        <v>0</v>
      </c>
      <c r="B70" s="5">
        <f t="shared" si="1"/>
        <v>0</v>
      </c>
      <c r="C70" s="14">
        <f t="shared" si="17"/>
        <v>78</v>
      </c>
      <c r="F70" s="242">
        <f>VLOOKUP(C70,Blad1!$A:$I,9,0)</f>
        <v>180</v>
      </c>
      <c r="G70" s="67" t="str">
        <f t="shared" si="18"/>
        <v/>
      </c>
      <c r="H70" s="4" t="str">
        <f>IF(G70="I",$K70,IF(G70="II",$K70-SUM(H$8:H69),IF(G70="III",$K70-SUM(H$8:H69),IF(G70="IV",$K70-SUM(H$8:H69),IF(G70="V",1-SUM(H$8:H69)," ")))))</f>
        <v xml:space="preserve"> </v>
      </c>
      <c r="I70" s="68" t="str">
        <f t="shared" si="2"/>
        <v/>
      </c>
      <c r="J70" s="43" t="str">
        <f>IF(I70="A",$K70,IF(I70="B",$K70-SUM(J$8:J69),IF(I70="C",$K70-SUM(J$8:J69),IF(I70="D",$K70-SUM(J$8:J69),IF(I70="E",1-SUM(J$8:J69)," ")))))</f>
        <v xml:space="preserve"> </v>
      </c>
      <c r="K70" s="1">
        <f>IF(C$4=0,0,(SUM(D$8:D70)/C$4))</f>
        <v>0</v>
      </c>
      <c r="L70" s="9" t="str">
        <f t="shared" si="3"/>
        <v xml:space="preserve"> </v>
      </c>
      <c r="M70" s="2" t="str">
        <f>IF(U70=2,K70,IF(W70=2,K70-SUM(M$8:M69),IF(X70=2,K70-SUM(M$8:M69),IF(X69=2,1-SUM(M$8:M69)," "))))</f>
        <v xml:space="preserve"> </v>
      </c>
      <c r="N70" s="1" t="str">
        <f t="shared" si="4"/>
        <v xml:space="preserve"> </v>
      </c>
      <c r="P70" s="3" t="str">
        <f>IF(O70="Plus",$K70,IF(O70="Basis",$K70-SUM(P$8:P69),IF(O70="Breedte",$K70-SUM(P$8:P69),IF(O69="Breedte",1-SUM(P$8:P69)," "))))</f>
        <v xml:space="preserve"> </v>
      </c>
      <c r="Q70" s="57" t="str">
        <f t="shared" si="19"/>
        <v/>
      </c>
      <c r="R70" s="180">
        <f t="shared" si="20"/>
        <v>180</v>
      </c>
      <c r="S70" s="12">
        <f t="shared" si="5"/>
        <v>78</v>
      </c>
      <c r="T70" s="18">
        <f t="shared" si="6"/>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7"/>
        <v>1</v>
      </c>
      <c r="Z70" s="12">
        <f t="shared" si="8"/>
        <v>1</v>
      </c>
      <c r="AA70" s="12">
        <f t="shared" si="9"/>
        <v>1</v>
      </c>
      <c r="AB70" s="12">
        <f t="shared" si="10"/>
        <v>1</v>
      </c>
      <c r="AD70" s="12">
        <f t="shared" si="11"/>
        <v>78</v>
      </c>
      <c r="AE70" s="18">
        <f t="shared" si="12"/>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3"/>
        <v>1</v>
      </c>
      <c r="AK70" s="12">
        <f t="shared" si="14"/>
        <v>1</v>
      </c>
      <c r="AL70" s="12">
        <f t="shared" si="15"/>
        <v>1</v>
      </c>
      <c r="AM70" s="12">
        <f t="shared" si="16"/>
        <v>1</v>
      </c>
    </row>
    <row r="71" spans="1:39" ht="12" customHeight="1" x14ac:dyDescent="0.25">
      <c r="A71" s="5">
        <f t="shared" si="0"/>
        <v>0</v>
      </c>
      <c r="B71" s="5">
        <f t="shared" si="1"/>
        <v>0</v>
      </c>
      <c r="C71" s="14">
        <f t="shared" si="17"/>
        <v>77</v>
      </c>
      <c r="F71" s="242">
        <f>VLOOKUP(C71,Blad1!$A:$I,9,0)</f>
        <v>179</v>
      </c>
      <c r="G71" s="67" t="str">
        <f t="shared" si="18"/>
        <v/>
      </c>
      <c r="H71" s="4" t="str">
        <f>IF(G71="I",$K71,IF(G71="II",$K71-SUM(H$8:H70),IF(G71="III",$K71-SUM(H$8:H70),IF(G71="IV",$K71-SUM(H$8:H70),IF(G71="V",1-SUM(H$8:H70)," ")))))</f>
        <v xml:space="preserve"> </v>
      </c>
      <c r="I71" s="68" t="str">
        <f t="shared" si="2"/>
        <v/>
      </c>
      <c r="J71" s="43" t="str">
        <f>IF(I71="A",$K71,IF(I71="B",$K71-SUM(J$8:J70),IF(I71="C",$K71-SUM(J$8:J70),IF(I71="D",$K71-SUM(J$8:J70),IF(I71="E",1-SUM(J$8:J70)," ")))))</f>
        <v xml:space="preserve"> </v>
      </c>
      <c r="K71" s="1">
        <f>IF(C$4=0,0,(SUM(D$8:D71)/C$4))</f>
        <v>0</v>
      </c>
      <c r="L71" s="9" t="str">
        <f t="shared" si="3"/>
        <v xml:space="preserve"> </v>
      </c>
      <c r="M71" s="2" t="str">
        <f>IF(U71=2,K71,IF(W71=2,K71-SUM(M$8:M70),IF(X71=2,K71-SUM(M$8:M70),IF(X70=2,1-SUM(M$8:M70)," "))))</f>
        <v xml:space="preserve"> </v>
      </c>
      <c r="N71" s="1" t="str">
        <f t="shared" si="4"/>
        <v xml:space="preserve"> </v>
      </c>
      <c r="P71" s="3" t="str">
        <f>IF(O71="Plus",$K71,IF(O71="Basis",$K71-SUM(P$8:P70),IF(O71="Breedte",$K71-SUM(P$8:P70),IF(O70="Breedte",1-SUM(P$8:P70)," "))))</f>
        <v xml:space="preserve"> </v>
      </c>
      <c r="Q71" s="57" t="str">
        <f t="shared" si="19"/>
        <v/>
      </c>
      <c r="R71" s="180">
        <f t="shared" si="20"/>
        <v>179</v>
      </c>
      <c r="S71" s="12">
        <f t="shared" si="5"/>
        <v>77</v>
      </c>
      <c r="T71" s="18">
        <f t="shared" si="6"/>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7"/>
        <v>1</v>
      </c>
      <c r="Z71" s="12">
        <f t="shared" si="8"/>
        <v>1</v>
      </c>
      <c r="AA71" s="12">
        <f t="shared" si="9"/>
        <v>1</v>
      </c>
      <c r="AB71" s="12">
        <f t="shared" si="10"/>
        <v>1</v>
      </c>
      <c r="AD71" s="12">
        <f t="shared" si="11"/>
        <v>77</v>
      </c>
      <c r="AE71" s="18">
        <f t="shared" si="12"/>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3"/>
        <v>1</v>
      </c>
      <c r="AK71" s="12">
        <f t="shared" si="14"/>
        <v>1</v>
      </c>
      <c r="AL71" s="12">
        <f t="shared" si="15"/>
        <v>1</v>
      </c>
      <c r="AM71" s="12">
        <f t="shared" si="16"/>
        <v>1</v>
      </c>
    </row>
    <row r="72" spans="1:39" ht="12" customHeight="1" x14ac:dyDescent="0.25">
      <c r="A72" s="5">
        <f t="shared" ref="A72:A135" si="24">IF(I72="A",25,IF(I72="B",25,IF(I72="C",25,IF(I72="D",15,IF(I72="E",10,0)))))</f>
        <v>0</v>
      </c>
      <c r="B72" s="5">
        <f t="shared" ref="B72:B135" si="25">IF(G72="I",20,IF(G72="II",20,IF(G72="III",20,IF(G72="IV",20,IF(G72="V",20,0)))))</f>
        <v>0</v>
      </c>
      <c r="C72" s="14">
        <f t="shared" si="17"/>
        <v>76</v>
      </c>
      <c r="F72" s="242">
        <f>VLOOKUP(C72,Blad1!$A:$I,9,0)</f>
        <v>178</v>
      </c>
      <c r="G72" s="67" t="str">
        <f t="shared" si="18"/>
        <v/>
      </c>
      <c r="H72" s="4" t="str">
        <f>IF(G72="I",$K72,IF(G72="II",$K72-SUM(H$8:H71),IF(G72="III",$K72-SUM(H$8:H71),IF(G72="IV",$K72-SUM(H$8:H71),IF(G72="V",1-SUM(H$8:H71)," ")))))</f>
        <v xml:space="preserve"> </v>
      </c>
      <c r="I72" s="68" t="str">
        <f t="shared" ref="I72:I135" si="26">IF(C72=96,"A",IF(C72=88,"B",IF(C72=79,"C",IF(C72=71,"D",IF(C72=0,"E","")))))</f>
        <v/>
      </c>
      <c r="J72" s="43" t="str">
        <f>IF(I72="A",$K72,IF(I72="B",$K72-SUM(J$8:J71),IF(I72="C",$K72-SUM(J$8:J71),IF(I72="D",$K72-SUM(J$8:J71),IF(I72="E",1-SUM(J$8:J71)," ")))))</f>
        <v xml:space="preserve"> </v>
      </c>
      <c r="K72" s="1">
        <f>IF(C$4=0,0,(SUM(D$8:D72)/C$4))</f>
        <v>0</v>
      </c>
      <c r="L72" s="9" t="str">
        <f t="shared" ref="L72:L135" si="27">IF(U72=2,"Plus",IF(W72=2,"Basis",IF(X72=2,"Breedte"," ")))</f>
        <v xml:space="preserve"> </v>
      </c>
      <c r="M72" s="2" t="str">
        <f>IF(U72=2,K72,IF(W72=2,K72-SUM(M$8:M71),IF(X72=2,K72-SUM(M$8:M71),IF(X71=2,1-SUM(M$8:M71)," "))))</f>
        <v xml:space="preserve"> </v>
      </c>
      <c r="N72" s="1" t="str">
        <f t="shared" ref="N72:N135" si="28">IF(OR(O72="Plus",O72="Basis",O72="Breedte"),K72," ")</f>
        <v xml:space="preserve"> </v>
      </c>
      <c r="P72" s="3" t="str">
        <f>IF(O72="Plus",$K72,IF(O72="Basis",$K72-SUM(P$8:P71),IF(O72="Breedte",$K72-SUM(P$8:P71),IF(O71="Breedte",1-SUM(P$8:P71)," "))))</f>
        <v xml:space="preserve"> </v>
      </c>
      <c r="Q72" s="57" t="str">
        <f t="shared" si="19"/>
        <v/>
      </c>
      <c r="R72" s="180">
        <f t="shared" si="20"/>
        <v>178</v>
      </c>
      <c r="S72" s="12">
        <f t="shared" ref="S72:S135" si="29">C72</f>
        <v>76</v>
      </c>
      <c r="T72" s="18">
        <f t="shared" ref="T72:T135" si="30">K72</f>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ref="Y72:Y135" si="31">IF(D72=0,1,ABS(K72-0.2))</f>
        <v>1</v>
      </c>
      <c r="Z72" s="12">
        <f t="shared" ref="Z72:Z135" si="32">IF(D72=0,1,ABS(K72-0.5))</f>
        <v>1</v>
      </c>
      <c r="AA72" s="12">
        <f t="shared" ref="AA72:AA135" si="33">IF(D72=0,1,ABS(K72-0.8))</f>
        <v>1</v>
      </c>
      <c r="AB72" s="12">
        <f t="shared" ref="AB72:AB135" si="34">IF(D72=0,1,ABS(K72-1))</f>
        <v>1</v>
      </c>
      <c r="AD72" s="12">
        <f t="shared" ref="AD72:AD135" si="35">S72</f>
        <v>76</v>
      </c>
      <c r="AE72" s="18">
        <f t="shared" ref="AE72:AE135" si="36">K72</f>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ref="AJ72:AJ135" si="37">IF(AE72=0,1,ABS(AH72-0.25))</f>
        <v>1</v>
      </c>
      <c r="AK72" s="12">
        <f t="shared" ref="AK72:AK135" si="38">IF(T72=0,1,ABS(W72-0.5))</f>
        <v>1</v>
      </c>
      <c r="AL72" s="12">
        <f t="shared" ref="AL72:AL135" si="39">IF(T72=0,1,ABS(W72-0.75))</f>
        <v>1</v>
      </c>
      <c r="AM72" s="12">
        <f t="shared" ref="AM72:AM135" si="40">IF(T72=0,1,ABS(W72-0.9))</f>
        <v>1</v>
      </c>
    </row>
    <row r="73" spans="1:39" ht="12" customHeight="1" x14ac:dyDescent="0.25">
      <c r="A73" s="5">
        <f t="shared" si="24"/>
        <v>0</v>
      </c>
      <c r="B73" s="5">
        <f t="shared" si="25"/>
        <v>0</v>
      </c>
      <c r="C73" s="14">
        <f t="shared" ref="C73:C136" si="41">C72-1</f>
        <v>75</v>
      </c>
      <c r="F73" s="242">
        <f>VLOOKUP(C73,Blad1!$A:$I,9,0)</f>
        <v>176</v>
      </c>
      <c r="G73" s="67" t="str">
        <f t="shared" ref="G73:G136" si="42">IF(C73=101,"I",IF(C73=95,"II",IF(C73=90,"III",IF(C73=83,"IV",IF(C73=0,"V","")))))</f>
        <v/>
      </c>
      <c r="H73" s="4" t="str">
        <f>IF(G73="I",$K73,IF(G73="II",$K73-SUM(H$8:H72),IF(G73="III",$K73-SUM(H$8:H72),IF(G73="IV",$K73-SUM(H$8:H72),IF(G73="V",1-SUM(H$8:H72)," ")))))</f>
        <v xml:space="preserve"> </v>
      </c>
      <c r="I73" s="68" t="str">
        <f t="shared" si="26"/>
        <v/>
      </c>
      <c r="J73" s="43" t="str">
        <f>IF(I73="A",$K73,IF(I73="B",$K73-SUM(J$8:J72),IF(I73="C",$K73-SUM(J$8:J72),IF(I73="D",$K73-SUM(J$8:J72),IF(I73="E",1-SUM(J$8:J72)," ")))))</f>
        <v xml:space="preserve"> </v>
      </c>
      <c r="K73" s="1">
        <f>IF(C$4=0,0,(SUM(D$8:D73)/C$4))</f>
        <v>0</v>
      </c>
      <c r="L73" s="9" t="str">
        <f t="shared" si="27"/>
        <v xml:space="preserve"> </v>
      </c>
      <c r="M73" s="2" t="str">
        <f>IF(U73=2,K73,IF(W73=2,K73-SUM(M$8:M72),IF(X73=2,K73-SUM(M$8:M72),IF(X72=2,1-SUM(M$8:M72)," "))))</f>
        <v xml:space="preserve"> </v>
      </c>
      <c r="N73" s="1" t="str">
        <f t="shared" si="28"/>
        <v xml:space="preserve"> </v>
      </c>
      <c r="P73" s="3" t="str">
        <f>IF(O73="Plus",$K73,IF(O73="Basis",$K73-SUM(P$8:P72),IF(O73="Breedte",$K73-SUM(P$8:P72),IF(O72="Breedte",1-SUM(P$8:P72)," "))))</f>
        <v xml:space="preserve"> </v>
      </c>
      <c r="Q73" s="57" t="str">
        <f t="shared" ref="Q73:Q136" si="43">IF(L72="plus",IF(E73=0,"",CONCATENATE(E73,", ")),IF(L72="basis",IF(E73=0,"",CONCATENATE(E73,", ")),CONCATENATE(Q72,IF(E73=0,"",CONCATENATE(E73,", ")))))</f>
        <v/>
      </c>
      <c r="R73" s="180">
        <f t="shared" ref="R73:R136" si="44">F73</f>
        <v>176</v>
      </c>
      <c r="S73" s="12">
        <f t="shared" si="29"/>
        <v>75</v>
      </c>
      <c r="T73" s="18">
        <f t="shared" si="30"/>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si="31"/>
        <v>1</v>
      </c>
      <c r="Z73" s="12">
        <f t="shared" si="32"/>
        <v>1</v>
      </c>
      <c r="AA73" s="12">
        <f t="shared" si="33"/>
        <v>1</v>
      </c>
      <c r="AB73" s="12">
        <f t="shared" si="34"/>
        <v>1</v>
      </c>
      <c r="AD73" s="12">
        <f t="shared" si="35"/>
        <v>75</v>
      </c>
      <c r="AE73" s="18">
        <f t="shared" si="36"/>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si="37"/>
        <v>1</v>
      </c>
      <c r="AK73" s="12">
        <f t="shared" si="38"/>
        <v>1</v>
      </c>
      <c r="AL73" s="12">
        <f t="shared" si="39"/>
        <v>1</v>
      </c>
      <c r="AM73" s="12">
        <f t="shared" si="40"/>
        <v>1</v>
      </c>
    </row>
    <row r="74" spans="1:39" ht="12" customHeight="1" x14ac:dyDescent="0.25">
      <c r="A74" s="5">
        <f t="shared" si="24"/>
        <v>0</v>
      </c>
      <c r="B74" s="5">
        <f t="shared" si="25"/>
        <v>0</v>
      </c>
      <c r="C74" s="14">
        <f t="shared" si="41"/>
        <v>74</v>
      </c>
      <c r="F74" s="242">
        <f>VLOOKUP(C74,Blad1!$A:$I,9,0)</f>
        <v>174</v>
      </c>
      <c r="G74" s="67" t="str">
        <f t="shared" si="42"/>
        <v/>
      </c>
      <c r="H74" s="4" t="str">
        <f>IF(G74="I",$K74,IF(G74="II",$K74-SUM(H$8:H73),IF(G74="III",$K74-SUM(H$8:H73),IF(G74="IV",$K74-SUM(H$8:H73),IF(G74="V",1-SUM(H$8:H73)," ")))))</f>
        <v xml:space="preserve"> </v>
      </c>
      <c r="I74" s="68" t="str">
        <f t="shared" si="26"/>
        <v/>
      </c>
      <c r="J74" s="43" t="str">
        <f>IF(I74="A",$K74,IF(I74="B",$K74-SUM(J$8:J73),IF(I74="C",$K74-SUM(J$8:J73),IF(I74="D",$K74-SUM(J$8:J73),IF(I74="E",1-SUM(J$8:J73)," ")))))</f>
        <v xml:space="preserve"> </v>
      </c>
      <c r="K74" s="1">
        <f>IF(C$4=0,0,(SUM(D$8:D74)/C$4))</f>
        <v>0</v>
      </c>
      <c r="L74" s="9" t="str">
        <f t="shared" si="27"/>
        <v xml:space="preserve"> </v>
      </c>
      <c r="M74" s="2" t="str">
        <f>IF(U74=2,K74,IF(W74=2,K74-SUM(M$8:M73),IF(X74=2,K74-SUM(M$8:M73),IF(X73=2,1-SUM(M$8:M73)," "))))</f>
        <v xml:space="preserve"> </v>
      </c>
      <c r="N74" s="1" t="str">
        <f t="shared" si="28"/>
        <v xml:space="preserve"> </v>
      </c>
      <c r="P74" s="3" t="str">
        <f>IF(O74="Plus",$K74,IF(O74="Basis",$K74-SUM(P$8:P73),IF(O74="Breedte",$K74-SUM(P$8:P73),IF(O73="Breedte",1-SUM(P$8:P73)," "))))</f>
        <v xml:space="preserve"> </v>
      </c>
      <c r="Q74" s="57" t="str">
        <f t="shared" si="43"/>
        <v/>
      </c>
      <c r="R74" s="180">
        <f t="shared" si="44"/>
        <v>174</v>
      </c>
      <c r="S74" s="12">
        <f t="shared" si="29"/>
        <v>74</v>
      </c>
      <c r="T74" s="18">
        <f t="shared" si="30"/>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1"/>
        <v>1</v>
      </c>
      <c r="Z74" s="12">
        <f t="shared" si="32"/>
        <v>1</v>
      </c>
      <c r="AA74" s="12">
        <f t="shared" si="33"/>
        <v>1</v>
      </c>
      <c r="AB74" s="12">
        <f t="shared" si="34"/>
        <v>1</v>
      </c>
      <c r="AD74" s="12">
        <f t="shared" si="35"/>
        <v>74</v>
      </c>
      <c r="AE74" s="18">
        <f t="shared" si="36"/>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7"/>
        <v>1</v>
      </c>
      <c r="AK74" s="12">
        <f t="shared" si="38"/>
        <v>1</v>
      </c>
      <c r="AL74" s="12">
        <f t="shared" si="39"/>
        <v>1</v>
      </c>
      <c r="AM74" s="12">
        <f t="shared" si="40"/>
        <v>1</v>
      </c>
    </row>
    <row r="75" spans="1:39" ht="12" customHeight="1" x14ac:dyDescent="0.25">
      <c r="A75" s="5">
        <f t="shared" si="24"/>
        <v>0</v>
      </c>
      <c r="B75" s="5">
        <f t="shared" si="25"/>
        <v>0</v>
      </c>
      <c r="C75" s="14">
        <f t="shared" si="41"/>
        <v>73</v>
      </c>
      <c r="F75" s="242">
        <f>VLOOKUP(C75,Blad1!$A:$I,9,0)</f>
        <v>173</v>
      </c>
      <c r="G75" s="67" t="str">
        <f t="shared" si="42"/>
        <v/>
      </c>
      <c r="H75" s="4" t="str">
        <f>IF(G75="I",$K75,IF(G75="II",$K75-SUM(H$8:H74),IF(G75="III",$K75-SUM(H$8:H74),IF(G75="IV",$K75-SUM(H$8:H74),IF(G75="V",1-SUM(H$8:H74)," ")))))</f>
        <v xml:space="preserve"> </v>
      </c>
      <c r="I75" s="68" t="str">
        <f t="shared" si="26"/>
        <v/>
      </c>
      <c r="J75" s="43" t="str">
        <f>IF(I75="A",$K75,IF(I75="B",$K75-SUM(J$8:J74),IF(I75="C",$K75-SUM(J$8:J74),IF(I75="D",$K75-SUM(J$8:J74),IF(I75="E",1-SUM(J$8:J74)," ")))))</f>
        <v xml:space="preserve"> </v>
      </c>
      <c r="K75" s="1">
        <f>IF(C$4=0,0,(SUM(D$8:D75)/C$4))</f>
        <v>0</v>
      </c>
      <c r="L75" s="9" t="str">
        <f t="shared" si="27"/>
        <v xml:space="preserve"> </v>
      </c>
      <c r="M75" s="2" t="str">
        <f>IF(U75=2,K75,IF(W75=2,K75-SUM(M$8:M74),IF(X75=2,K75-SUM(M$8:M74),IF(X74=2,1-SUM(M$8:M74)," "))))</f>
        <v xml:space="preserve"> </v>
      </c>
      <c r="N75" s="1" t="str">
        <f t="shared" si="28"/>
        <v xml:space="preserve"> </v>
      </c>
      <c r="P75" s="3" t="str">
        <f>IF(O75="Plus",$K75,IF(O75="Basis",$K75-SUM(P$8:P74),IF(O75="Breedte",$K75-SUM(P$8:P74),IF(O74="Breedte",1-SUM(P$8:P74)," "))))</f>
        <v xml:space="preserve"> </v>
      </c>
      <c r="Q75" s="57" t="str">
        <f t="shared" si="43"/>
        <v/>
      </c>
      <c r="R75" s="180">
        <f t="shared" si="44"/>
        <v>173</v>
      </c>
      <c r="S75" s="12">
        <f t="shared" si="29"/>
        <v>73</v>
      </c>
      <c r="T75" s="18">
        <f t="shared" si="30"/>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1"/>
        <v>1</v>
      </c>
      <c r="Z75" s="12">
        <f t="shared" si="32"/>
        <v>1</v>
      </c>
      <c r="AA75" s="12">
        <f t="shared" si="33"/>
        <v>1</v>
      </c>
      <c r="AB75" s="12">
        <f t="shared" si="34"/>
        <v>1</v>
      </c>
      <c r="AD75" s="12">
        <f t="shared" si="35"/>
        <v>73</v>
      </c>
      <c r="AE75" s="18">
        <f t="shared" si="36"/>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7"/>
        <v>1</v>
      </c>
      <c r="AK75" s="12">
        <f t="shared" si="38"/>
        <v>1</v>
      </c>
      <c r="AL75" s="12">
        <f t="shared" si="39"/>
        <v>1</v>
      </c>
      <c r="AM75" s="12">
        <f t="shared" si="40"/>
        <v>1</v>
      </c>
    </row>
    <row r="76" spans="1:39" ht="12" customHeight="1" x14ac:dyDescent="0.25">
      <c r="A76" s="5">
        <f t="shared" si="24"/>
        <v>0</v>
      </c>
      <c r="B76" s="5">
        <f t="shared" si="25"/>
        <v>0</v>
      </c>
      <c r="C76" s="14">
        <f t="shared" si="41"/>
        <v>72</v>
      </c>
      <c r="F76" s="242">
        <f>VLOOKUP(C76,Blad1!$A:$I,9,0)</f>
        <v>171</v>
      </c>
      <c r="G76" s="67" t="str">
        <f t="shared" si="42"/>
        <v/>
      </c>
      <c r="H76" s="4" t="str">
        <f>IF(G76="I",$K76,IF(G76="II",$K76-SUM(H$8:H75),IF(G76="III",$K76-SUM(H$8:H75),IF(G76="IV",$K76-SUM(H$8:H75),IF(G76="V",1-SUM(H$8:H75)," ")))))</f>
        <v xml:space="preserve"> </v>
      </c>
      <c r="I76" s="68" t="str">
        <f t="shared" si="26"/>
        <v/>
      </c>
      <c r="J76" s="43" t="str">
        <f>IF(I76="A",$K76,IF(I76="B",$K76-SUM(J$8:J75),IF(I76="C",$K76-SUM(J$8:J75),IF(I76="D",$K76-SUM(J$8:J75),IF(I76="E",1-SUM(J$8:J75)," ")))))</f>
        <v xml:space="preserve"> </v>
      </c>
      <c r="K76" s="1">
        <f>IF(C$4=0,0,(SUM(D$8:D76)/C$4))</f>
        <v>0</v>
      </c>
      <c r="L76" s="9" t="str">
        <f t="shared" si="27"/>
        <v xml:space="preserve"> </v>
      </c>
      <c r="M76" s="2" t="str">
        <f>IF(U76=2,K76,IF(W76=2,K76-SUM(M$8:M75),IF(X76=2,K76-SUM(M$8:M75),IF(X75=2,1-SUM(M$8:M75)," "))))</f>
        <v xml:space="preserve"> </v>
      </c>
      <c r="N76" s="1" t="str">
        <f t="shared" si="28"/>
        <v xml:space="preserve"> </v>
      </c>
      <c r="P76" s="3" t="str">
        <f>IF(O76="Plus",$K76,IF(O76="Basis",$K76-SUM(P$8:P75),IF(O76="Breedte",$K76-SUM(P$8:P75),IF(O75="Breedte",1-SUM(P$8:P75)," "))))</f>
        <v xml:space="preserve"> </v>
      </c>
      <c r="Q76" s="57" t="str">
        <f t="shared" si="43"/>
        <v/>
      </c>
      <c r="R76" s="180">
        <f t="shared" si="44"/>
        <v>171</v>
      </c>
      <c r="S76" s="12">
        <f t="shared" si="29"/>
        <v>72</v>
      </c>
      <c r="T76" s="18">
        <f t="shared" si="30"/>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1"/>
        <v>1</v>
      </c>
      <c r="Z76" s="12">
        <f t="shared" si="32"/>
        <v>1</v>
      </c>
      <c r="AA76" s="12">
        <f t="shared" si="33"/>
        <v>1</v>
      </c>
      <c r="AB76" s="12">
        <f t="shared" si="34"/>
        <v>1</v>
      </c>
      <c r="AD76" s="12">
        <f t="shared" si="35"/>
        <v>72</v>
      </c>
      <c r="AE76" s="18">
        <f t="shared" si="36"/>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7"/>
        <v>1</v>
      </c>
      <c r="AK76" s="12">
        <f t="shared" si="38"/>
        <v>1</v>
      </c>
      <c r="AL76" s="12">
        <f t="shared" si="39"/>
        <v>1</v>
      </c>
      <c r="AM76" s="12">
        <f t="shared" si="40"/>
        <v>1</v>
      </c>
    </row>
    <row r="77" spans="1:39" ht="12" customHeight="1" x14ac:dyDescent="0.25">
      <c r="A77" s="5">
        <f t="shared" si="24"/>
        <v>15</v>
      </c>
      <c r="B77" s="5">
        <f t="shared" si="25"/>
        <v>0</v>
      </c>
      <c r="C77" s="14">
        <f t="shared" si="41"/>
        <v>71</v>
      </c>
      <c r="F77" s="242">
        <f>VLOOKUP(C77,Blad1!$A:$I,9,0)</f>
        <v>170</v>
      </c>
      <c r="G77" s="67" t="str">
        <f t="shared" si="42"/>
        <v/>
      </c>
      <c r="H77" s="4" t="str">
        <f>IF(G77="I",$K77,IF(G77="II",$K77-SUM(H$8:H76),IF(G77="III",$K77-SUM(H$8:H76),IF(G77="IV",$K77-SUM(H$8:H76),IF(G77="V",1-SUM(H$8:H76)," ")))))</f>
        <v xml:space="preserve"> </v>
      </c>
      <c r="I77" s="68" t="str">
        <f t="shared" si="26"/>
        <v>D</v>
      </c>
      <c r="J77" s="43">
        <f>IF(I77="A",$K77,IF(I77="B",$K77-SUM(J$8:J76),IF(I77="C",$K77-SUM(J$8:J76),IF(I77="D",$K77-SUM(J$8:J76),IF(I77="E",1-SUM(J$8:J76)," ")))))</f>
        <v>0</v>
      </c>
      <c r="K77" s="1">
        <f>IF(C$4=0,0,(SUM(D$8:D77)/C$4))</f>
        <v>0</v>
      </c>
      <c r="L77" s="9" t="str">
        <f t="shared" si="27"/>
        <v xml:space="preserve"> </v>
      </c>
      <c r="M77" s="2" t="str">
        <f>IF(U77=2,K77,IF(W77=2,K77-SUM(M$8:M76),IF(X77=2,K77-SUM(M$8:M76),IF(X76=2,1-SUM(M$8:M76)," "))))</f>
        <v xml:space="preserve"> </v>
      </c>
      <c r="N77" s="1" t="str">
        <f t="shared" si="28"/>
        <v xml:space="preserve"> </v>
      </c>
      <c r="P77" s="3" t="str">
        <f>IF(O77="Plus",$K77,IF(O77="Basis",$K77-SUM(P$8:P76),IF(O77="Breedte",$K77-SUM(P$8:P76),IF(O76="Breedte",1-SUM(P$8:P76)," "))))</f>
        <v xml:space="preserve"> </v>
      </c>
      <c r="Q77" s="57" t="str">
        <f t="shared" si="43"/>
        <v/>
      </c>
      <c r="R77" s="180">
        <f t="shared" si="44"/>
        <v>170</v>
      </c>
      <c r="S77" s="12">
        <f t="shared" si="29"/>
        <v>71</v>
      </c>
      <c r="T77" s="18">
        <f t="shared" si="30"/>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1"/>
        <v>1</v>
      </c>
      <c r="Z77" s="12">
        <f t="shared" si="32"/>
        <v>1</v>
      </c>
      <c r="AA77" s="12">
        <f t="shared" si="33"/>
        <v>1</v>
      </c>
      <c r="AB77" s="12">
        <f t="shared" si="34"/>
        <v>1</v>
      </c>
      <c r="AD77" s="12">
        <f t="shared" si="35"/>
        <v>71</v>
      </c>
      <c r="AE77" s="18">
        <f t="shared" si="36"/>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7"/>
        <v>1</v>
      </c>
      <c r="AK77" s="12">
        <f t="shared" si="38"/>
        <v>1</v>
      </c>
      <c r="AL77" s="12">
        <f t="shared" si="39"/>
        <v>1</v>
      </c>
      <c r="AM77" s="12">
        <f t="shared" si="40"/>
        <v>1</v>
      </c>
    </row>
    <row r="78" spans="1:39" ht="12" customHeight="1" x14ac:dyDescent="0.25">
      <c r="A78" s="5">
        <f t="shared" si="24"/>
        <v>0</v>
      </c>
      <c r="B78" s="5">
        <f t="shared" si="25"/>
        <v>0</v>
      </c>
      <c r="C78" s="14">
        <f t="shared" si="41"/>
        <v>70</v>
      </c>
      <c r="F78" s="242">
        <f>VLOOKUP(C78,Blad1!$A:$I,9,0)</f>
        <v>168</v>
      </c>
      <c r="G78" s="67" t="str">
        <f t="shared" si="42"/>
        <v/>
      </c>
      <c r="H78" s="4" t="str">
        <f>IF(G78="I",$K78,IF(G78="II",$K78-SUM(H$8:H77),IF(G78="III",$K78-SUM(H$8:H77),IF(G78="IV",$K78-SUM(H$8:H77),IF(G78="V",1-SUM(H$8:H77)," ")))))</f>
        <v xml:space="preserve"> </v>
      </c>
      <c r="I78" s="68" t="str">
        <f t="shared" si="26"/>
        <v/>
      </c>
      <c r="J78" s="43" t="str">
        <f>IF(I78="A",$K78,IF(I78="B",$K78-SUM(J$8:J77),IF(I78="C",$K78-SUM(J$8:J77),IF(I78="D",$K78-SUM(J$8:J77),IF(I78="E",1-SUM(J$8:J77)," ")))))</f>
        <v xml:space="preserve"> </v>
      </c>
      <c r="K78" s="1">
        <f>IF(C$4=0,0,(SUM(D$8:D78)/C$4))</f>
        <v>0</v>
      </c>
      <c r="L78" s="9" t="str">
        <f t="shared" si="27"/>
        <v xml:space="preserve"> </v>
      </c>
      <c r="M78" s="2" t="str">
        <f>IF(U78=2,K78,IF(W78=2,K78-SUM(M$8:M77),IF(X78=2,K78-SUM(M$8:M77),IF(X77=2,1-SUM(M$8:M77)," "))))</f>
        <v xml:space="preserve"> </v>
      </c>
      <c r="N78" s="1" t="str">
        <f t="shared" si="28"/>
        <v xml:space="preserve"> </v>
      </c>
      <c r="P78" s="3" t="str">
        <f>IF(O78="Plus",$K78,IF(O78="Basis",$K78-SUM(P$8:P77),IF(O78="Breedte",$K78-SUM(P$8:P77),IF(O77="Breedte",1-SUM(P$8:P77)," "))))</f>
        <v xml:space="preserve"> </v>
      </c>
      <c r="Q78" s="57" t="str">
        <f t="shared" si="43"/>
        <v/>
      </c>
      <c r="R78" s="180">
        <f t="shared" si="44"/>
        <v>168</v>
      </c>
      <c r="S78" s="12">
        <f t="shared" si="29"/>
        <v>70</v>
      </c>
      <c r="T78" s="18">
        <f t="shared" si="30"/>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1"/>
        <v>1</v>
      </c>
      <c r="Z78" s="12">
        <f t="shared" si="32"/>
        <v>1</v>
      </c>
      <c r="AA78" s="12">
        <f t="shared" si="33"/>
        <v>1</v>
      </c>
      <c r="AB78" s="12">
        <f t="shared" si="34"/>
        <v>1</v>
      </c>
      <c r="AD78" s="12">
        <f t="shared" si="35"/>
        <v>70</v>
      </c>
      <c r="AE78" s="18">
        <f t="shared" si="36"/>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7"/>
        <v>1</v>
      </c>
      <c r="AK78" s="12">
        <f t="shared" si="38"/>
        <v>1</v>
      </c>
      <c r="AL78" s="12">
        <f t="shared" si="39"/>
        <v>1</v>
      </c>
      <c r="AM78" s="12">
        <f t="shared" si="40"/>
        <v>1</v>
      </c>
    </row>
    <row r="79" spans="1:39" ht="12" customHeight="1" x14ac:dyDescent="0.25">
      <c r="A79" s="5">
        <f t="shared" si="24"/>
        <v>0</v>
      </c>
      <c r="B79" s="5">
        <f t="shared" si="25"/>
        <v>0</v>
      </c>
      <c r="C79" s="14">
        <f t="shared" si="41"/>
        <v>69</v>
      </c>
      <c r="F79" s="242">
        <f>VLOOKUP(C79,Blad1!$A:$I,9,0)</f>
        <v>167</v>
      </c>
      <c r="G79" s="67" t="str">
        <f t="shared" si="42"/>
        <v/>
      </c>
      <c r="H79" s="4" t="str">
        <f>IF(G79="I",$K79,IF(G79="II",$K79-SUM(H$8:H78),IF(G79="III",$K79-SUM(H$8:H78),IF(G79="IV",$K79-SUM(H$8:H78),IF(G79="V",1-SUM(H$8:H78)," ")))))</f>
        <v xml:space="preserve"> </v>
      </c>
      <c r="I79" s="68" t="str">
        <f t="shared" si="26"/>
        <v/>
      </c>
      <c r="J79" s="43" t="str">
        <f>IF(I79="A",$K79,IF(I79="B",$K79-SUM(J$8:J78),IF(I79="C",$K79-SUM(J$8:J78),IF(I79="D",$K79-SUM(J$8:J78),IF(I79="E",1-SUM(J$8:J78)," ")))))</f>
        <v xml:space="preserve"> </v>
      </c>
      <c r="K79" s="1">
        <f>IF(C$4=0,0,(SUM(D$8:D79)/C$4))</f>
        <v>0</v>
      </c>
      <c r="L79" s="9" t="str">
        <f t="shared" si="27"/>
        <v xml:space="preserve"> </v>
      </c>
      <c r="M79" s="2" t="str">
        <f>IF(U79=2,K79,IF(W79=2,K79-SUM(M$8:M78),IF(X79=2,K79-SUM(M$8:M78),IF(X78=2,1-SUM(M$8:M78)," "))))</f>
        <v xml:space="preserve"> </v>
      </c>
      <c r="N79" s="1" t="str">
        <f t="shared" si="28"/>
        <v xml:space="preserve"> </v>
      </c>
      <c r="P79" s="3" t="str">
        <f>IF(O79="Plus",$K79,IF(O79="Basis",$K79-SUM(P$8:P78),IF(O79="Breedte",$K79-SUM(P$8:P78),IF(O78="Breedte",1-SUM(P$8:P78)," "))))</f>
        <v xml:space="preserve"> </v>
      </c>
      <c r="Q79" s="57" t="str">
        <f t="shared" si="43"/>
        <v/>
      </c>
      <c r="R79" s="180">
        <f t="shared" si="44"/>
        <v>167</v>
      </c>
      <c r="S79" s="12">
        <f t="shared" si="29"/>
        <v>69</v>
      </c>
      <c r="T79" s="18">
        <f t="shared" si="30"/>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1"/>
        <v>1</v>
      </c>
      <c r="Z79" s="12">
        <f t="shared" si="32"/>
        <v>1</v>
      </c>
      <c r="AA79" s="12">
        <f t="shared" si="33"/>
        <v>1</v>
      </c>
      <c r="AB79" s="12">
        <f t="shared" si="34"/>
        <v>1</v>
      </c>
      <c r="AD79" s="12">
        <f t="shared" si="35"/>
        <v>69</v>
      </c>
      <c r="AE79" s="18">
        <f t="shared" si="36"/>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7"/>
        <v>1</v>
      </c>
      <c r="AK79" s="12">
        <f t="shared" si="38"/>
        <v>1</v>
      </c>
      <c r="AL79" s="12">
        <f t="shared" si="39"/>
        <v>1</v>
      </c>
      <c r="AM79" s="12">
        <f t="shared" si="40"/>
        <v>1</v>
      </c>
    </row>
    <row r="80" spans="1:39" ht="12" customHeight="1" x14ac:dyDescent="0.25">
      <c r="A80" s="5">
        <f t="shared" si="24"/>
        <v>0</v>
      </c>
      <c r="B80" s="5">
        <f t="shared" si="25"/>
        <v>0</v>
      </c>
      <c r="C80" s="14">
        <f t="shared" si="41"/>
        <v>68</v>
      </c>
      <c r="F80" s="242">
        <f>VLOOKUP(C80,Blad1!$A:$I,9,0)</f>
        <v>166</v>
      </c>
      <c r="G80" s="67" t="str">
        <f t="shared" si="42"/>
        <v/>
      </c>
      <c r="H80" s="4" t="str">
        <f>IF(G80="I",$K80,IF(G80="II",$K80-SUM(H$8:H79),IF(G80="III",$K80-SUM(H$8:H79),IF(G80="IV",$K80-SUM(H$8:H79),IF(G80="V",1-SUM(H$8:H79)," ")))))</f>
        <v xml:space="preserve"> </v>
      </c>
      <c r="I80" s="68" t="str">
        <f t="shared" si="26"/>
        <v/>
      </c>
      <c r="J80" s="43" t="str">
        <f>IF(I80="A",$K80,IF(I80="B",$K80-SUM(J$8:J79),IF(I80="C",$K80-SUM(J$8:J79),IF(I80="D",$K80-SUM(J$8:J79),IF(I80="E",1-SUM(J$8:J79)," ")))))</f>
        <v xml:space="preserve"> </v>
      </c>
      <c r="K80" s="1">
        <f>IF(C$4=0,0,(SUM(D$8:D80)/C$4))</f>
        <v>0</v>
      </c>
      <c r="L80" s="9" t="str">
        <f t="shared" si="27"/>
        <v xml:space="preserve"> </v>
      </c>
      <c r="M80" s="2" t="str">
        <f>IF(U80=2,K80,IF(W80=2,K80-SUM(M$8:M79),IF(X80=2,K80-SUM(M$8:M79),IF(X79=2,1-SUM(M$8:M79)," "))))</f>
        <v xml:space="preserve"> </v>
      </c>
      <c r="N80" s="1" t="str">
        <f t="shared" si="28"/>
        <v xml:space="preserve"> </v>
      </c>
      <c r="P80" s="3" t="str">
        <f>IF(O80="Plus",$K80,IF(O80="Basis",$K80-SUM(P$8:P79),IF(O80="Breedte",$K80-SUM(P$8:P79),IF(O79="Breedte",1-SUM(P$8:P79)," "))))</f>
        <v xml:space="preserve"> </v>
      </c>
      <c r="Q80" s="57" t="str">
        <f t="shared" si="43"/>
        <v/>
      </c>
      <c r="R80" s="180">
        <f t="shared" si="44"/>
        <v>166</v>
      </c>
      <c r="S80" s="12">
        <f t="shared" si="29"/>
        <v>68</v>
      </c>
      <c r="T80" s="18">
        <f t="shared" si="30"/>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1"/>
        <v>1</v>
      </c>
      <c r="Z80" s="12">
        <f t="shared" si="32"/>
        <v>1</v>
      </c>
      <c r="AA80" s="12">
        <f t="shared" si="33"/>
        <v>1</v>
      </c>
      <c r="AB80" s="12">
        <f t="shared" si="34"/>
        <v>1</v>
      </c>
      <c r="AD80" s="12">
        <f t="shared" si="35"/>
        <v>68</v>
      </c>
      <c r="AE80" s="18">
        <f t="shared" si="36"/>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7"/>
        <v>1</v>
      </c>
      <c r="AK80" s="12">
        <f t="shared" si="38"/>
        <v>1</v>
      </c>
      <c r="AL80" s="12">
        <f t="shared" si="39"/>
        <v>1</v>
      </c>
      <c r="AM80" s="12">
        <f t="shared" si="40"/>
        <v>1</v>
      </c>
    </row>
    <row r="81" spans="1:39" ht="12" customHeight="1" x14ac:dyDescent="0.25">
      <c r="A81" s="5">
        <f t="shared" si="24"/>
        <v>0</v>
      </c>
      <c r="B81" s="5">
        <f t="shared" si="25"/>
        <v>0</v>
      </c>
      <c r="C81" s="14">
        <f t="shared" si="41"/>
        <v>67</v>
      </c>
      <c r="F81" s="242">
        <f>VLOOKUP(C81,Blad1!$A:$I,9,0)</f>
        <v>165</v>
      </c>
      <c r="G81" s="67" t="str">
        <f t="shared" si="42"/>
        <v/>
      </c>
      <c r="H81" s="4" t="str">
        <f>IF(G81="I",$K81,IF(G81="II",$K81-SUM(H$8:H80),IF(G81="III",$K81-SUM(H$8:H80),IF(G81="IV",$K81-SUM(H$8:H80),IF(G81="V",1-SUM(H$8:H80)," ")))))</f>
        <v xml:space="preserve"> </v>
      </c>
      <c r="I81" s="68" t="str">
        <f t="shared" si="26"/>
        <v/>
      </c>
      <c r="J81" s="43" t="str">
        <f>IF(I81="A",$K81,IF(I81="B",$K81-SUM(J$8:J80),IF(I81="C",$K81-SUM(J$8:J80),IF(I81="D",$K81-SUM(J$8:J80),IF(I81="E",1-SUM(J$8:J80)," ")))))</f>
        <v xml:space="preserve"> </v>
      </c>
      <c r="K81" s="1">
        <f>IF(C$4=0,0,(SUM(D$8:D81)/C$4))</f>
        <v>0</v>
      </c>
      <c r="L81" s="9" t="str">
        <f t="shared" si="27"/>
        <v xml:space="preserve"> </v>
      </c>
      <c r="M81" s="2" t="str">
        <f>IF(U81=2,K81,IF(W81=2,K81-SUM(M$8:M80),IF(X81=2,K81-SUM(M$8:M80),IF(X80=2,1-SUM(M$8:M80)," "))))</f>
        <v xml:space="preserve"> </v>
      </c>
      <c r="N81" s="1" t="str">
        <f t="shared" si="28"/>
        <v xml:space="preserve"> </v>
      </c>
      <c r="P81" s="3" t="str">
        <f>IF(O81="Plus",$K81,IF(O81="Basis",$K81-SUM(P$8:P80),IF(O81="Breedte",$K81-SUM(P$8:P80),IF(O80="Breedte",1-SUM(P$8:P80)," "))))</f>
        <v xml:space="preserve"> </v>
      </c>
      <c r="Q81" s="57" t="str">
        <f t="shared" si="43"/>
        <v/>
      </c>
      <c r="R81" s="180">
        <f t="shared" si="44"/>
        <v>165</v>
      </c>
      <c r="S81" s="12">
        <f t="shared" si="29"/>
        <v>67</v>
      </c>
      <c r="T81" s="18">
        <f t="shared" si="30"/>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1"/>
        <v>1</v>
      </c>
      <c r="Z81" s="12">
        <f t="shared" si="32"/>
        <v>1</v>
      </c>
      <c r="AA81" s="12">
        <f t="shared" si="33"/>
        <v>1</v>
      </c>
      <c r="AB81" s="12">
        <f t="shared" si="34"/>
        <v>1</v>
      </c>
      <c r="AD81" s="12">
        <f t="shared" si="35"/>
        <v>67</v>
      </c>
      <c r="AE81" s="18">
        <f t="shared" si="36"/>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7"/>
        <v>1</v>
      </c>
      <c r="AK81" s="12">
        <f t="shared" si="38"/>
        <v>1</v>
      </c>
      <c r="AL81" s="12">
        <f t="shared" si="39"/>
        <v>1</v>
      </c>
      <c r="AM81" s="12">
        <f t="shared" si="40"/>
        <v>1</v>
      </c>
    </row>
    <row r="82" spans="1:39" ht="12" customHeight="1" x14ac:dyDescent="0.25">
      <c r="A82" s="5">
        <f t="shared" si="24"/>
        <v>0</v>
      </c>
      <c r="B82" s="5">
        <f t="shared" si="25"/>
        <v>0</v>
      </c>
      <c r="C82" s="14">
        <f t="shared" si="41"/>
        <v>66</v>
      </c>
      <c r="F82" s="242">
        <f>VLOOKUP(C82,Blad1!$A:$I,9,0)</f>
        <v>164</v>
      </c>
      <c r="G82" s="67" t="str">
        <f t="shared" si="42"/>
        <v/>
      </c>
      <c r="H82" s="4" t="str">
        <f>IF(G82="I",$K82,IF(G82="II",$K82-SUM(H$8:H81),IF(G82="III",$K82-SUM(H$8:H81),IF(G82="IV",$K82-SUM(H$8:H81),IF(G82="V",1-SUM(H$8:H81)," ")))))</f>
        <v xml:space="preserve"> </v>
      </c>
      <c r="I82" s="68" t="str">
        <f t="shared" si="26"/>
        <v/>
      </c>
      <c r="J82" s="43" t="str">
        <f>IF(I82="A",$K82,IF(I82="B",$K82-SUM(J$8:J81),IF(I82="C",$K82-SUM(J$8:J81),IF(I82="D",$K82-SUM(J$8:J81),IF(I82="E",1-SUM(J$8:J81)," ")))))</f>
        <v xml:space="preserve"> </v>
      </c>
      <c r="K82" s="1">
        <f>IF(C$4=0,0,(SUM(D$8:D82)/C$4))</f>
        <v>0</v>
      </c>
      <c r="L82" s="9" t="str">
        <f t="shared" si="27"/>
        <v xml:space="preserve"> </v>
      </c>
      <c r="M82" s="2" t="str">
        <f>IF(U82=2,K82,IF(W82=2,K82-SUM(M$8:M81),IF(X82=2,K82-SUM(M$8:M81),IF(X81=2,1-SUM(M$8:M81)," "))))</f>
        <v xml:space="preserve"> </v>
      </c>
      <c r="N82" s="1" t="str">
        <f t="shared" si="28"/>
        <v xml:space="preserve"> </v>
      </c>
      <c r="P82" s="3" t="str">
        <f>IF(O82="Plus",$K82,IF(O82="Basis",$K82-SUM(P$8:P81),IF(O82="Breedte",$K82-SUM(P$8:P81),IF(O81="Breedte",1-SUM(P$8:P81)," "))))</f>
        <v xml:space="preserve"> </v>
      </c>
      <c r="Q82" s="57" t="str">
        <f t="shared" si="43"/>
        <v/>
      </c>
      <c r="R82" s="180">
        <f t="shared" si="44"/>
        <v>164</v>
      </c>
      <c r="S82" s="12">
        <f t="shared" si="29"/>
        <v>66</v>
      </c>
      <c r="T82" s="18">
        <f t="shared" si="30"/>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1"/>
        <v>1</v>
      </c>
      <c r="Z82" s="12">
        <f t="shared" si="32"/>
        <v>1</v>
      </c>
      <c r="AA82" s="12">
        <f t="shared" si="33"/>
        <v>1</v>
      </c>
      <c r="AB82" s="12">
        <f t="shared" si="34"/>
        <v>1</v>
      </c>
      <c r="AD82" s="12">
        <f t="shared" si="35"/>
        <v>66</v>
      </c>
      <c r="AE82" s="18">
        <f t="shared" si="36"/>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7"/>
        <v>1</v>
      </c>
      <c r="AK82" s="12">
        <f t="shared" si="38"/>
        <v>1</v>
      </c>
      <c r="AL82" s="12">
        <f t="shared" si="39"/>
        <v>1</v>
      </c>
      <c r="AM82" s="12">
        <f t="shared" si="40"/>
        <v>1</v>
      </c>
    </row>
    <row r="83" spans="1:39" ht="12" customHeight="1" x14ac:dyDescent="0.25">
      <c r="A83" s="5">
        <f t="shared" si="24"/>
        <v>0</v>
      </c>
      <c r="B83" s="5">
        <f t="shared" si="25"/>
        <v>0</v>
      </c>
      <c r="C83" s="14">
        <f t="shared" si="41"/>
        <v>65</v>
      </c>
      <c r="F83" s="242">
        <f>VLOOKUP(C83,Blad1!$A:$I,9,0)</f>
        <v>163</v>
      </c>
      <c r="G83" s="67" t="str">
        <f t="shared" si="42"/>
        <v/>
      </c>
      <c r="H83" s="4" t="str">
        <f>IF(G83="I",$K83,IF(G83="II",$K83-SUM(H$8:H82),IF(G83="III",$K83-SUM(H$8:H82),IF(G83="IV",$K83-SUM(H$8:H82),IF(G83="V",1-SUM(H$8:H82)," ")))))</f>
        <v xml:space="preserve"> </v>
      </c>
      <c r="I83" s="68" t="str">
        <f t="shared" si="26"/>
        <v/>
      </c>
      <c r="J83" s="43" t="str">
        <f>IF(I83="A",$K83,IF(I83="B",$K83-SUM(J$8:J82),IF(I83="C",$K83-SUM(J$8:J82),IF(I83="D",$K83-SUM(J$8:J82),IF(I83="E",1-SUM(J$8:J82)," ")))))</f>
        <v xml:space="preserve"> </v>
      </c>
      <c r="K83" s="1">
        <f>IF(C$4=0,0,(SUM(D$8:D83)/C$4))</f>
        <v>0</v>
      </c>
      <c r="L83" s="9" t="str">
        <f t="shared" si="27"/>
        <v xml:space="preserve"> </v>
      </c>
      <c r="M83" s="2" t="str">
        <f>IF(U83=2,K83,IF(W83=2,K83-SUM(M$8:M82),IF(X83=2,K83-SUM(M$8:M82),IF(X82=2,1-SUM(M$8:M82)," "))))</f>
        <v xml:space="preserve"> </v>
      </c>
      <c r="N83" s="1" t="str">
        <f t="shared" si="28"/>
        <v xml:space="preserve"> </v>
      </c>
      <c r="P83" s="3" t="str">
        <f>IF(O83="Plus",$K83,IF(O83="Basis",$K83-SUM(P$8:P82),IF(O83="Breedte",$K83-SUM(P$8:P82),IF(O82="Breedte",1-SUM(P$8:P82)," "))))</f>
        <v xml:space="preserve"> </v>
      </c>
      <c r="Q83" s="57" t="str">
        <f t="shared" si="43"/>
        <v/>
      </c>
      <c r="R83" s="180">
        <f t="shared" si="44"/>
        <v>163</v>
      </c>
      <c r="S83" s="12">
        <f t="shared" si="29"/>
        <v>65</v>
      </c>
      <c r="T83" s="18">
        <f t="shared" si="30"/>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1"/>
        <v>1</v>
      </c>
      <c r="Z83" s="12">
        <f t="shared" si="32"/>
        <v>1</v>
      </c>
      <c r="AA83" s="12">
        <f t="shared" si="33"/>
        <v>1</v>
      </c>
      <c r="AB83" s="12">
        <f t="shared" si="34"/>
        <v>1</v>
      </c>
      <c r="AD83" s="12">
        <f t="shared" si="35"/>
        <v>65</v>
      </c>
      <c r="AE83" s="18">
        <f t="shared" si="36"/>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7"/>
        <v>1</v>
      </c>
      <c r="AK83" s="12">
        <f t="shared" si="38"/>
        <v>1</v>
      </c>
      <c r="AL83" s="12">
        <f t="shared" si="39"/>
        <v>1</v>
      </c>
      <c r="AM83" s="12">
        <f t="shared" si="40"/>
        <v>1</v>
      </c>
    </row>
    <row r="84" spans="1:39" ht="12" customHeight="1" x14ac:dyDescent="0.25">
      <c r="A84" s="5">
        <f t="shared" si="24"/>
        <v>0</v>
      </c>
      <c r="B84" s="5">
        <f t="shared" si="25"/>
        <v>0</v>
      </c>
      <c r="C84" s="14">
        <f t="shared" si="41"/>
        <v>64</v>
      </c>
      <c r="F84" s="242">
        <f>VLOOKUP(C84,Blad1!$A:$I,9,0)</f>
        <v>162</v>
      </c>
      <c r="G84" s="67" t="str">
        <f t="shared" si="42"/>
        <v/>
      </c>
      <c r="H84" s="4" t="str">
        <f>IF(G84="I",$K84,IF(G84="II",$K84-SUM(H$8:H83),IF(G84="III",$K84-SUM(H$8:H83),IF(G84="IV",$K84-SUM(H$8:H83),IF(G84="V",1-SUM(H$8:H83)," ")))))</f>
        <v xml:space="preserve"> </v>
      </c>
      <c r="I84" s="68" t="str">
        <f t="shared" si="26"/>
        <v/>
      </c>
      <c r="J84" s="43" t="str">
        <f>IF(I84="A",$K84,IF(I84="B",$K84-SUM(J$8:J83),IF(I84="C",$K84-SUM(J$8:J83),IF(I84="D",$K84-SUM(J$8:J83),IF(I84="E",1-SUM(J$8:J83)," ")))))</f>
        <v xml:space="preserve"> </v>
      </c>
      <c r="K84" s="1">
        <f>IF(C$4=0,0,(SUM(D$8:D84)/C$4))</f>
        <v>0</v>
      </c>
      <c r="L84" s="9" t="str">
        <f t="shared" si="27"/>
        <v xml:space="preserve"> </v>
      </c>
      <c r="M84" s="2" t="str">
        <f>IF(U84=2,K84,IF(W84=2,K84-SUM(M$8:M83),IF(X84=2,K84-SUM(M$8:M83),IF(X83=2,1-SUM(M$8:M83)," "))))</f>
        <v xml:space="preserve"> </v>
      </c>
      <c r="N84" s="1" t="str">
        <f t="shared" si="28"/>
        <v xml:space="preserve"> </v>
      </c>
      <c r="P84" s="3" t="str">
        <f>IF(O84="Plus",$K84,IF(O84="Basis",$K84-SUM(P$8:P83),IF(O84="Breedte",$K84-SUM(P$8:P83),IF(O83="Breedte",1-SUM(P$8:P83)," "))))</f>
        <v xml:space="preserve"> </v>
      </c>
      <c r="Q84" s="57" t="str">
        <f t="shared" si="43"/>
        <v/>
      </c>
      <c r="R84" s="180">
        <f t="shared" si="44"/>
        <v>162</v>
      </c>
      <c r="S84" s="12">
        <f t="shared" si="29"/>
        <v>64</v>
      </c>
      <c r="T84" s="18">
        <f t="shared" si="30"/>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1"/>
        <v>1</v>
      </c>
      <c r="Z84" s="12">
        <f t="shared" si="32"/>
        <v>1</v>
      </c>
      <c r="AA84" s="12">
        <f t="shared" si="33"/>
        <v>1</v>
      </c>
      <c r="AB84" s="12">
        <f t="shared" si="34"/>
        <v>1</v>
      </c>
      <c r="AD84" s="12">
        <f t="shared" si="35"/>
        <v>64</v>
      </c>
      <c r="AE84" s="18">
        <f t="shared" si="36"/>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7"/>
        <v>1</v>
      </c>
      <c r="AK84" s="12">
        <f t="shared" si="38"/>
        <v>1</v>
      </c>
      <c r="AL84" s="12">
        <f t="shared" si="39"/>
        <v>1</v>
      </c>
      <c r="AM84" s="12">
        <f t="shared" si="40"/>
        <v>1</v>
      </c>
    </row>
    <row r="85" spans="1:39" ht="12" customHeight="1" x14ac:dyDescent="0.25">
      <c r="A85" s="5">
        <f t="shared" si="24"/>
        <v>0</v>
      </c>
      <c r="B85" s="5">
        <f t="shared" si="25"/>
        <v>0</v>
      </c>
      <c r="C85" s="14">
        <f t="shared" si="41"/>
        <v>63</v>
      </c>
      <c r="F85" s="242">
        <f>VLOOKUP(C85,Blad1!$A:$I,9,0)</f>
        <v>161</v>
      </c>
      <c r="G85" s="67" t="str">
        <f t="shared" si="42"/>
        <v/>
      </c>
      <c r="H85" s="4" t="str">
        <f>IF(G85="I",$K85,IF(G85="II",$K85-SUM(H$8:H84),IF(G85="III",$K85-SUM(H$8:H84),IF(G85="IV",$K85-SUM(H$8:H84),IF(G85="V",1-SUM(H$8:H84)," ")))))</f>
        <v xml:space="preserve"> </v>
      </c>
      <c r="I85" s="68" t="str">
        <f t="shared" si="26"/>
        <v/>
      </c>
      <c r="J85" s="43" t="str">
        <f>IF(I85="A",$K85,IF(I85="B",$K85-SUM(J$8:J84),IF(I85="C",$K85-SUM(J$8:J84),IF(I85="D",$K85-SUM(J$8:J84),IF(I85="E",1-SUM(J$8:J84)," ")))))</f>
        <v xml:space="preserve"> </v>
      </c>
      <c r="K85" s="1">
        <f>IF(C$4=0,0,(SUM(D$8:D85)/C$4))</f>
        <v>0</v>
      </c>
      <c r="L85" s="9" t="str">
        <f t="shared" si="27"/>
        <v xml:space="preserve"> </v>
      </c>
      <c r="M85" s="2" t="str">
        <f>IF(U85=2,K85,IF(W85=2,K85-SUM(M$8:M84),IF(X85=2,K85-SUM(M$8:M84),IF(X84=2,1-SUM(M$8:M84)," "))))</f>
        <v xml:space="preserve"> </v>
      </c>
      <c r="N85" s="1" t="str">
        <f t="shared" si="28"/>
        <v xml:space="preserve"> </v>
      </c>
      <c r="P85" s="3" t="str">
        <f>IF(O85="Plus",$K85,IF(O85="Basis",$K85-SUM(P$8:P84),IF(O85="Breedte",$K85-SUM(P$8:P84),IF(O84="Breedte",1-SUM(P$8:P84)," "))))</f>
        <v xml:space="preserve"> </v>
      </c>
      <c r="Q85" s="57" t="str">
        <f t="shared" si="43"/>
        <v/>
      </c>
      <c r="R85" s="180">
        <f t="shared" si="44"/>
        <v>161</v>
      </c>
      <c r="S85" s="12">
        <f t="shared" si="29"/>
        <v>63</v>
      </c>
      <c r="T85" s="18">
        <f t="shared" si="30"/>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1"/>
        <v>1</v>
      </c>
      <c r="Z85" s="12">
        <f t="shared" si="32"/>
        <v>1</v>
      </c>
      <c r="AA85" s="12">
        <f t="shared" si="33"/>
        <v>1</v>
      </c>
      <c r="AB85" s="12">
        <f t="shared" si="34"/>
        <v>1</v>
      </c>
      <c r="AD85" s="12">
        <f t="shared" si="35"/>
        <v>63</v>
      </c>
      <c r="AE85" s="18">
        <f t="shared" si="36"/>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7"/>
        <v>1</v>
      </c>
      <c r="AK85" s="12">
        <f t="shared" si="38"/>
        <v>1</v>
      </c>
      <c r="AL85" s="12">
        <f t="shared" si="39"/>
        <v>1</v>
      </c>
      <c r="AM85" s="12">
        <f t="shared" si="40"/>
        <v>1</v>
      </c>
    </row>
    <row r="86" spans="1:39" ht="12" customHeight="1" x14ac:dyDescent="0.25">
      <c r="A86" s="5">
        <f t="shared" si="24"/>
        <v>0</v>
      </c>
      <c r="B86" s="5">
        <f t="shared" si="25"/>
        <v>0</v>
      </c>
      <c r="C86" s="14">
        <f t="shared" si="41"/>
        <v>62</v>
      </c>
      <c r="F86" s="242">
        <f>VLOOKUP(C86,Blad1!$A:$I,9,0)</f>
        <v>160</v>
      </c>
      <c r="G86" s="67" t="str">
        <f t="shared" si="42"/>
        <v/>
      </c>
      <c r="H86" s="4" t="str">
        <f>IF(G86="I",$K86,IF(G86="II",$K86-SUM(H$8:H85),IF(G86="III",$K86-SUM(H$8:H85),IF(G86="IV",$K86-SUM(H$8:H85),IF(G86="V",1-SUM(H$8:H85)," ")))))</f>
        <v xml:space="preserve"> </v>
      </c>
      <c r="I86" s="68" t="str">
        <f t="shared" si="26"/>
        <v/>
      </c>
      <c r="J86" s="43" t="str">
        <f>IF(I86="A",$K86,IF(I86="B",$K86-SUM(J$8:J85),IF(I86="C",$K86-SUM(J$8:J85),IF(I86="D",$K86-SUM(J$8:J85),IF(I86="E",1-SUM(J$8:J85)," ")))))</f>
        <v xml:space="preserve"> </v>
      </c>
      <c r="K86" s="1">
        <f>IF(C$4=0,0,(SUM(D$8:D86)/C$4))</f>
        <v>0</v>
      </c>
      <c r="L86" s="9" t="str">
        <f t="shared" si="27"/>
        <v xml:space="preserve"> </v>
      </c>
      <c r="M86" s="2" t="str">
        <f>IF(U86=2,K86,IF(W86=2,K86-SUM(M$8:M85),IF(X86=2,K86-SUM(M$8:M85),IF(X85=2,1-SUM(M$8:M85)," "))))</f>
        <v xml:space="preserve"> </v>
      </c>
      <c r="N86" s="1" t="str">
        <f t="shared" si="28"/>
        <v xml:space="preserve"> </v>
      </c>
      <c r="P86" s="3" t="str">
        <f>IF(O86="Plus",$K86,IF(O86="Basis",$K86-SUM(P$8:P85),IF(O86="Breedte",$K86-SUM(P$8:P85),IF(O85="Breedte",1-SUM(P$8:P85)," "))))</f>
        <v xml:space="preserve"> </v>
      </c>
      <c r="Q86" s="57" t="str">
        <f t="shared" si="43"/>
        <v/>
      </c>
      <c r="R86" s="180">
        <f t="shared" si="44"/>
        <v>160</v>
      </c>
      <c r="S86" s="12">
        <f t="shared" si="29"/>
        <v>62</v>
      </c>
      <c r="T86" s="18">
        <f t="shared" si="30"/>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1"/>
        <v>1</v>
      </c>
      <c r="Z86" s="12">
        <f t="shared" si="32"/>
        <v>1</v>
      </c>
      <c r="AA86" s="12">
        <f t="shared" si="33"/>
        <v>1</v>
      </c>
      <c r="AB86" s="12">
        <f t="shared" si="34"/>
        <v>1</v>
      </c>
      <c r="AD86" s="12">
        <f t="shared" si="35"/>
        <v>62</v>
      </c>
      <c r="AE86" s="18">
        <f t="shared" si="36"/>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7"/>
        <v>1</v>
      </c>
      <c r="AK86" s="12">
        <f t="shared" si="38"/>
        <v>1</v>
      </c>
      <c r="AL86" s="12">
        <f t="shared" si="39"/>
        <v>1</v>
      </c>
      <c r="AM86" s="12">
        <f t="shared" si="40"/>
        <v>1</v>
      </c>
    </row>
    <row r="87" spans="1:39" ht="12" customHeight="1" x14ac:dyDescent="0.25">
      <c r="A87" s="5">
        <f t="shared" si="24"/>
        <v>0</v>
      </c>
      <c r="B87" s="5">
        <f t="shared" si="25"/>
        <v>0</v>
      </c>
      <c r="C87" s="14">
        <f t="shared" si="41"/>
        <v>61</v>
      </c>
      <c r="F87" s="242">
        <f>VLOOKUP(C87,Blad1!$A:$I,9,0)</f>
        <v>159</v>
      </c>
      <c r="G87" s="67" t="str">
        <f t="shared" si="42"/>
        <v/>
      </c>
      <c r="H87" s="4" t="str">
        <f>IF(G87="I",$K87,IF(G87="II",$K87-SUM(H$8:H86),IF(G87="III",$K87-SUM(H$8:H86),IF(G87="IV",$K87-SUM(H$8:H86),IF(G87="V",1-SUM(H$8:H86)," ")))))</f>
        <v xml:space="preserve"> </v>
      </c>
      <c r="I87" s="68" t="str">
        <f t="shared" si="26"/>
        <v/>
      </c>
      <c r="J87" s="43" t="str">
        <f>IF(I87="A",$K87,IF(I87="B",$K87-SUM(J$8:J86),IF(I87="C",$K87-SUM(J$8:J86),IF(I87="D",$K87-SUM(J$8:J86),IF(I87="E",1-SUM(J$8:J86)," ")))))</f>
        <v xml:space="preserve"> </v>
      </c>
      <c r="K87" s="1">
        <f>IF(C$4=0,0,(SUM(D$8:D87)/C$4))</f>
        <v>0</v>
      </c>
      <c r="L87" s="9" t="str">
        <f t="shared" si="27"/>
        <v xml:space="preserve"> </v>
      </c>
      <c r="M87" s="2" t="str">
        <f>IF(U87=2,K87,IF(W87=2,K87-SUM(M$8:M86),IF(X87=2,K87-SUM(M$8:M86),IF(X86=2,1-SUM(M$8:M86)," "))))</f>
        <v xml:space="preserve"> </v>
      </c>
      <c r="N87" s="1" t="str">
        <f t="shared" si="28"/>
        <v xml:space="preserve"> </v>
      </c>
      <c r="P87" s="3" t="str">
        <f>IF(O87="Plus",$K87,IF(O87="Basis",$K87-SUM(P$8:P86),IF(O87="Breedte",$K87-SUM(P$8:P86),IF(O86="Breedte",1-SUM(P$8:P86)," "))))</f>
        <v xml:space="preserve"> </v>
      </c>
      <c r="Q87" s="57" t="str">
        <f t="shared" si="43"/>
        <v/>
      </c>
      <c r="R87" s="180">
        <f t="shared" si="44"/>
        <v>159</v>
      </c>
      <c r="S87" s="12">
        <f t="shared" si="29"/>
        <v>61</v>
      </c>
      <c r="T87" s="18">
        <f t="shared" si="30"/>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1"/>
        <v>1</v>
      </c>
      <c r="Z87" s="12">
        <f t="shared" si="32"/>
        <v>1</v>
      </c>
      <c r="AA87" s="12">
        <f t="shared" si="33"/>
        <v>1</v>
      </c>
      <c r="AB87" s="12">
        <f t="shared" si="34"/>
        <v>1</v>
      </c>
      <c r="AD87" s="12">
        <f t="shared" si="35"/>
        <v>61</v>
      </c>
      <c r="AE87" s="18">
        <f t="shared" si="36"/>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7"/>
        <v>1</v>
      </c>
      <c r="AK87" s="12">
        <f t="shared" si="38"/>
        <v>1</v>
      </c>
      <c r="AL87" s="12">
        <f t="shared" si="39"/>
        <v>1</v>
      </c>
      <c r="AM87" s="12">
        <f t="shared" si="40"/>
        <v>1</v>
      </c>
    </row>
    <row r="88" spans="1:39" ht="12" customHeight="1" x14ac:dyDescent="0.25">
      <c r="A88" s="5">
        <f t="shared" si="24"/>
        <v>0</v>
      </c>
      <c r="B88" s="5">
        <f t="shared" si="25"/>
        <v>0</v>
      </c>
      <c r="C88" s="14">
        <f t="shared" si="41"/>
        <v>60</v>
      </c>
      <c r="F88" s="242">
        <f>VLOOKUP(C88,Blad1!$A:$I,9,0)</f>
        <v>158</v>
      </c>
      <c r="G88" s="67" t="str">
        <f t="shared" si="42"/>
        <v/>
      </c>
      <c r="H88" s="4" t="str">
        <f>IF(G88="I",$K88,IF(G88="II",$K88-SUM(H$8:H87),IF(G88="III",$K88-SUM(H$8:H87),IF(G88="IV",$K88-SUM(H$8:H87),IF(G88="V",1-SUM(H$8:H87)," ")))))</f>
        <v xml:space="preserve"> </v>
      </c>
      <c r="I88" s="68" t="str">
        <f t="shared" si="26"/>
        <v/>
      </c>
      <c r="J88" s="43" t="str">
        <f>IF(I88="A",$K88,IF(I88="B",$K88-SUM(J$8:J87),IF(I88="C",$K88-SUM(J$8:J87),IF(I88="D",$K88-SUM(J$8:J87),IF(I88="E",1-SUM(J$8:J87)," ")))))</f>
        <v xml:space="preserve"> </v>
      </c>
      <c r="K88" s="1">
        <f>IF(C$4=0,0,(SUM(D$8:D88)/C$4))</f>
        <v>0</v>
      </c>
      <c r="L88" s="9" t="str">
        <f t="shared" si="27"/>
        <v xml:space="preserve"> </v>
      </c>
      <c r="M88" s="2" t="str">
        <f>IF(U88=2,K88,IF(W88=2,K88-SUM(M$8:M87),IF(X88=2,K88-SUM(M$8:M87),IF(X87=2,1-SUM(M$8:M87)," "))))</f>
        <v xml:space="preserve"> </v>
      </c>
      <c r="N88" s="1" t="str">
        <f t="shared" si="28"/>
        <v xml:space="preserve"> </v>
      </c>
      <c r="P88" s="3" t="str">
        <f>IF(O88="Plus",$K88,IF(O88="Basis",$K88-SUM(P$8:P87),IF(O88="Breedte",$K88-SUM(P$8:P87),IF(O87="Breedte",1-SUM(P$8:P87)," "))))</f>
        <v xml:space="preserve"> </v>
      </c>
      <c r="Q88" s="57" t="str">
        <f t="shared" si="43"/>
        <v/>
      </c>
      <c r="R88" s="180">
        <f t="shared" si="44"/>
        <v>158</v>
      </c>
      <c r="S88" s="12">
        <f t="shared" si="29"/>
        <v>60</v>
      </c>
      <c r="T88" s="18">
        <f t="shared" si="30"/>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1"/>
        <v>1</v>
      </c>
      <c r="Z88" s="12">
        <f t="shared" si="32"/>
        <v>1</v>
      </c>
      <c r="AA88" s="12">
        <f t="shared" si="33"/>
        <v>1</v>
      </c>
      <c r="AB88" s="12">
        <f t="shared" si="34"/>
        <v>1</v>
      </c>
      <c r="AD88" s="12">
        <f t="shared" si="35"/>
        <v>60</v>
      </c>
      <c r="AE88" s="18">
        <f t="shared" si="36"/>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7"/>
        <v>1</v>
      </c>
      <c r="AK88" s="12">
        <f t="shared" si="38"/>
        <v>1</v>
      </c>
      <c r="AL88" s="12">
        <f t="shared" si="39"/>
        <v>1</v>
      </c>
      <c r="AM88" s="12">
        <f t="shared" si="40"/>
        <v>1</v>
      </c>
    </row>
    <row r="89" spans="1:39" ht="12" customHeight="1" x14ac:dyDescent="0.25">
      <c r="A89" s="5">
        <f t="shared" si="24"/>
        <v>0</v>
      </c>
      <c r="B89" s="5">
        <f t="shared" si="25"/>
        <v>0</v>
      </c>
      <c r="C89" s="14">
        <f t="shared" si="41"/>
        <v>59</v>
      </c>
      <c r="F89" s="242">
        <f>VLOOKUP(C89,Blad1!$A:$I,9,0)</f>
        <v>157</v>
      </c>
      <c r="G89" s="67" t="str">
        <f t="shared" si="42"/>
        <v/>
      </c>
      <c r="H89" s="4" t="str">
        <f>IF(G89="I",$K89,IF(G89="II",$K89-SUM(H$8:H88),IF(G89="III",$K89-SUM(H$8:H88),IF(G89="IV",$K89-SUM(H$8:H88),IF(G89="V",1-SUM(H$8:H88)," ")))))</f>
        <v xml:space="preserve"> </v>
      </c>
      <c r="I89" s="68" t="str">
        <f t="shared" si="26"/>
        <v/>
      </c>
      <c r="J89" s="43" t="str">
        <f>IF(I89="A",$K89,IF(I89="B",$K89-SUM(J$8:J88),IF(I89="C",$K89-SUM(J$8:J88),IF(I89="D",$K89-SUM(J$8:J88),IF(I89="E",1-SUM(J$8:J88)," ")))))</f>
        <v xml:space="preserve"> </v>
      </c>
      <c r="K89" s="1">
        <f>IF(C$4=0,0,(SUM(D$8:D89)/C$4))</f>
        <v>0</v>
      </c>
      <c r="L89" s="9" t="str">
        <f t="shared" si="27"/>
        <v xml:space="preserve"> </v>
      </c>
      <c r="M89" s="2" t="str">
        <f>IF(U89=2,K89,IF(W89=2,K89-SUM(M$8:M88),IF(X89=2,K89-SUM(M$8:M88),IF(X88=2,1-SUM(M$8:M88)," "))))</f>
        <v xml:space="preserve"> </v>
      </c>
      <c r="N89" s="1" t="str">
        <f t="shared" si="28"/>
        <v xml:space="preserve"> </v>
      </c>
      <c r="P89" s="3" t="str">
        <f>IF(O89="Plus",$K89,IF(O89="Basis",$K89-SUM(P$8:P88),IF(O89="Breedte",$K89-SUM(P$8:P88),IF(O88="Breedte",1-SUM(P$8:P88)," "))))</f>
        <v xml:space="preserve"> </v>
      </c>
      <c r="Q89" s="57" t="str">
        <f t="shared" si="43"/>
        <v/>
      </c>
      <c r="R89" s="180">
        <f t="shared" si="44"/>
        <v>157</v>
      </c>
      <c r="S89" s="12">
        <f t="shared" si="29"/>
        <v>59</v>
      </c>
      <c r="T89" s="18">
        <f t="shared" si="30"/>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1"/>
        <v>1</v>
      </c>
      <c r="Z89" s="12">
        <f t="shared" si="32"/>
        <v>1</v>
      </c>
      <c r="AA89" s="12">
        <f t="shared" si="33"/>
        <v>1</v>
      </c>
      <c r="AB89" s="12">
        <f t="shared" si="34"/>
        <v>1</v>
      </c>
      <c r="AD89" s="12">
        <f t="shared" si="35"/>
        <v>59</v>
      </c>
      <c r="AE89" s="18">
        <f t="shared" si="36"/>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7"/>
        <v>1</v>
      </c>
      <c r="AK89" s="12">
        <f t="shared" si="38"/>
        <v>1</v>
      </c>
      <c r="AL89" s="12">
        <f t="shared" si="39"/>
        <v>1</v>
      </c>
      <c r="AM89" s="12">
        <f t="shared" si="40"/>
        <v>1</v>
      </c>
    </row>
    <row r="90" spans="1:39" ht="12" customHeight="1" x14ac:dyDescent="0.25">
      <c r="A90" s="5">
        <f t="shared" si="24"/>
        <v>0</v>
      </c>
      <c r="B90" s="5">
        <f t="shared" si="25"/>
        <v>0</v>
      </c>
      <c r="C90" s="14">
        <f t="shared" si="41"/>
        <v>58</v>
      </c>
      <c r="F90" s="242">
        <f>VLOOKUP(C90,Blad1!$A:$I,9,0)</f>
        <v>156</v>
      </c>
      <c r="G90" s="67" t="str">
        <f t="shared" si="42"/>
        <v/>
      </c>
      <c r="H90" s="4" t="str">
        <f>IF(G90="I",$K90,IF(G90="II",$K90-SUM(H$8:H89),IF(G90="III",$K90-SUM(H$8:H89),IF(G90="IV",$K90-SUM(H$8:H89),IF(G90="V",1-SUM(H$8:H89)," ")))))</f>
        <v xml:space="preserve"> </v>
      </c>
      <c r="I90" s="68" t="str">
        <f t="shared" si="26"/>
        <v/>
      </c>
      <c r="J90" s="43" t="str">
        <f>IF(I90="A",$K90,IF(I90="B",$K90-SUM(J$8:J89),IF(I90="C",$K90-SUM(J$8:J89),IF(I90="D",$K90-SUM(J$8:J89),IF(I90="E",1-SUM(J$8:J89)," ")))))</f>
        <v xml:space="preserve"> </v>
      </c>
      <c r="K90" s="1">
        <f>IF(C$4=0,0,(SUM(D$8:D90)/C$4))</f>
        <v>0</v>
      </c>
      <c r="L90" s="9" t="str">
        <f t="shared" si="27"/>
        <v xml:space="preserve"> </v>
      </c>
      <c r="M90" s="2" t="str">
        <f>IF(U90=2,K90,IF(W90=2,K90-SUM(M$8:M89),IF(X90=2,K90-SUM(M$8:M89),IF(X89=2,1-SUM(M$8:M89)," "))))</f>
        <v xml:space="preserve"> </v>
      </c>
      <c r="N90" s="1" t="str">
        <f t="shared" si="28"/>
        <v xml:space="preserve"> </v>
      </c>
      <c r="P90" s="3" t="str">
        <f>IF(O90="Plus",$K90,IF(O90="Basis",$K90-SUM(P$8:P89),IF(O90="Breedte",$K90-SUM(P$8:P89),IF(O89="Breedte",1-SUM(P$8:P89)," "))))</f>
        <v xml:space="preserve"> </v>
      </c>
      <c r="Q90" s="57" t="str">
        <f t="shared" si="43"/>
        <v/>
      </c>
      <c r="R90" s="180">
        <f t="shared" si="44"/>
        <v>156</v>
      </c>
      <c r="S90" s="12">
        <f t="shared" si="29"/>
        <v>58</v>
      </c>
      <c r="T90" s="18">
        <f t="shared" si="30"/>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1"/>
        <v>1</v>
      </c>
      <c r="Z90" s="12">
        <f t="shared" si="32"/>
        <v>1</v>
      </c>
      <c r="AA90" s="12">
        <f t="shared" si="33"/>
        <v>1</v>
      </c>
      <c r="AB90" s="12">
        <f t="shared" si="34"/>
        <v>1</v>
      </c>
      <c r="AD90" s="12">
        <f t="shared" si="35"/>
        <v>58</v>
      </c>
      <c r="AE90" s="18">
        <f t="shared" si="36"/>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7"/>
        <v>1</v>
      </c>
      <c r="AK90" s="12">
        <f t="shared" si="38"/>
        <v>1</v>
      </c>
      <c r="AL90" s="12">
        <f t="shared" si="39"/>
        <v>1</v>
      </c>
      <c r="AM90" s="12">
        <f t="shared" si="40"/>
        <v>1</v>
      </c>
    </row>
    <row r="91" spans="1:39" ht="12" customHeight="1" x14ac:dyDescent="0.25">
      <c r="A91" s="5">
        <f t="shared" si="24"/>
        <v>0</v>
      </c>
      <c r="B91" s="5">
        <f t="shared" si="25"/>
        <v>0</v>
      </c>
      <c r="C91" s="14">
        <f t="shared" si="41"/>
        <v>57</v>
      </c>
      <c r="F91" s="242">
        <f>VLOOKUP(C91,Blad1!$A:$I,9,0)</f>
        <v>155</v>
      </c>
      <c r="G91" s="67" t="str">
        <f t="shared" si="42"/>
        <v/>
      </c>
      <c r="H91" s="4" t="str">
        <f>IF(G91="I",$K91,IF(G91="II",$K91-SUM(H$8:H90),IF(G91="III",$K91-SUM(H$8:H90),IF(G91="IV",$K91-SUM(H$8:H90),IF(G91="V",1-SUM(H$8:H90)," ")))))</f>
        <v xml:space="preserve"> </v>
      </c>
      <c r="I91" s="68" t="str">
        <f t="shared" si="26"/>
        <v/>
      </c>
      <c r="J91" s="43" t="str">
        <f>IF(I91="A",$K91,IF(I91="B",$K91-SUM(J$8:J90),IF(I91="C",$K91-SUM(J$8:J90),IF(I91="D",$K91-SUM(J$8:J90),IF(I91="E",1-SUM(J$8:J90)," ")))))</f>
        <v xml:space="preserve"> </v>
      </c>
      <c r="K91" s="1">
        <f>IF(C$4=0,0,(SUM(D$8:D91)/C$4))</f>
        <v>0</v>
      </c>
      <c r="L91" s="9" t="str">
        <f t="shared" si="27"/>
        <v xml:space="preserve"> </v>
      </c>
      <c r="M91" s="2" t="str">
        <f>IF(U91=2,K91,IF(W91=2,K91-SUM(M$8:M90),IF(X91=2,K91-SUM(M$8:M90),IF(X90=2,1-SUM(M$8:M90)," "))))</f>
        <v xml:space="preserve"> </v>
      </c>
      <c r="N91" s="1" t="str">
        <f t="shared" si="28"/>
        <v xml:space="preserve"> </v>
      </c>
      <c r="P91" s="3" t="str">
        <f>IF(O91="Plus",$K91,IF(O91="Basis",$K91-SUM(P$8:P90),IF(O91="Breedte",$K91-SUM(P$8:P90),IF(O90="Breedte",1-SUM(P$8:P90)," "))))</f>
        <v xml:space="preserve"> </v>
      </c>
      <c r="Q91" s="57" t="str">
        <f t="shared" si="43"/>
        <v/>
      </c>
      <c r="R91" s="180">
        <f t="shared" si="44"/>
        <v>155</v>
      </c>
      <c r="S91" s="12">
        <f t="shared" si="29"/>
        <v>57</v>
      </c>
      <c r="T91" s="18">
        <f t="shared" si="30"/>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1"/>
        <v>1</v>
      </c>
      <c r="Z91" s="12">
        <f t="shared" si="32"/>
        <v>1</v>
      </c>
      <c r="AA91" s="12">
        <f t="shared" si="33"/>
        <v>1</v>
      </c>
      <c r="AB91" s="12">
        <f t="shared" si="34"/>
        <v>1</v>
      </c>
      <c r="AD91" s="12">
        <f t="shared" si="35"/>
        <v>57</v>
      </c>
      <c r="AE91" s="18">
        <f t="shared" si="36"/>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7"/>
        <v>1</v>
      </c>
      <c r="AK91" s="12">
        <f t="shared" si="38"/>
        <v>1</v>
      </c>
      <c r="AL91" s="12">
        <f t="shared" si="39"/>
        <v>1</v>
      </c>
      <c r="AM91" s="12">
        <f t="shared" si="40"/>
        <v>1</v>
      </c>
    </row>
    <row r="92" spans="1:39" ht="12" customHeight="1" x14ac:dyDescent="0.25">
      <c r="A92" s="5">
        <f t="shared" si="24"/>
        <v>0</v>
      </c>
      <c r="B92" s="5">
        <f t="shared" si="25"/>
        <v>0</v>
      </c>
      <c r="C92" s="14">
        <f t="shared" si="41"/>
        <v>56</v>
      </c>
      <c r="F92" s="242">
        <f>VLOOKUP(C92,Blad1!$A:$I,9,0)</f>
        <v>154</v>
      </c>
      <c r="G92" s="67" t="str">
        <f t="shared" si="42"/>
        <v/>
      </c>
      <c r="H92" s="4" t="str">
        <f>IF(G92="I",$K92,IF(G92="II",$K92-SUM(H$8:H91),IF(G92="III",$K92-SUM(H$8:H91),IF(G92="IV",$K92-SUM(H$8:H91),IF(G92="V",1-SUM(H$8:H91)," ")))))</f>
        <v xml:space="preserve"> </v>
      </c>
      <c r="I92" s="68" t="str">
        <f t="shared" si="26"/>
        <v/>
      </c>
      <c r="J92" s="43" t="str">
        <f>IF(I92="A",$K92,IF(I92="B",$K92-SUM(J$8:J91),IF(I92="C",$K92-SUM(J$8:J91),IF(I92="D",$K92-SUM(J$8:J91),IF(I92="E",1-SUM(J$8:J91)," ")))))</f>
        <v xml:space="preserve"> </v>
      </c>
      <c r="K92" s="1">
        <f>IF(C$4=0,0,(SUM(D$8:D92)/C$4))</f>
        <v>0</v>
      </c>
      <c r="L92" s="9" t="str">
        <f t="shared" si="27"/>
        <v xml:space="preserve"> </v>
      </c>
      <c r="M92" s="2" t="str">
        <f>IF(U92=2,K92,IF(W92=2,K92-SUM(M$8:M91),IF(X92=2,K92-SUM(M$8:M91),IF(X91=2,1-SUM(M$8:M91)," "))))</f>
        <v xml:space="preserve"> </v>
      </c>
      <c r="N92" s="1" t="str">
        <f t="shared" si="28"/>
        <v xml:space="preserve"> </v>
      </c>
      <c r="P92" s="3" t="str">
        <f>IF(O92="Plus",$K92,IF(O92="Basis",$K92-SUM(P$8:P91),IF(O92="Breedte",$K92-SUM(P$8:P91),IF(O91="Breedte",1-SUM(P$8:P91)," "))))</f>
        <v xml:space="preserve"> </v>
      </c>
      <c r="Q92" s="57" t="str">
        <f t="shared" si="43"/>
        <v/>
      </c>
      <c r="R92" s="180">
        <f t="shared" si="44"/>
        <v>154</v>
      </c>
      <c r="S92" s="12">
        <f t="shared" si="29"/>
        <v>56</v>
      </c>
      <c r="T92" s="18">
        <f t="shared" si="30"/>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1"/>
        <v>1</v>
      </c>
      <c r="Z92" s="12">
        <f t="shared" si="32"/>
        <v>1</v>
      </c>
      <c r="AA92" s="12">
        <f t="shared" si="33"/>
        <v>1</v>
      </c>
      <c r="AB92" s="12">
        <f t="shared" si="34"/>
        <v>1</v>
      </c>
      <c r="AD92" s="12">
        <f t="shared" si="35"/>
        <v>56</v>
      </c>
      <c r="AE92" s="18">
        <f t="shared" si="36"/>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7"/>
        <v>1</v>
      </c>
      <c r="AK92" s="12">
        <f t="shared" si="38"/>
        <v>1</v>
      </c>
      <c r="AL92" s="12">
        <f t="shared" si="39"/>
        <v>1</v>
      </c>
      <c r="AM92" s="12">
        <f t="shared" si="40"/>
        <v>1</v>
      </c>
    </row>
    <row r="93" spans="1:39" ht="12" customHeight="1" x14ac:dyDescent="0.25">
      <c r="A93" s="5">
        <f t="shared" si="24"/>
        <v>0</v>
      </c>
      <c r="B93" s="5">
        <f t="shared" si="25"/>
        <v>0</v>
      </c>
      <c r="C93" s="14">
        <f t="shared" si="41"/>
        <v>55</v>
      </c>
      <c r="F93" s="242">
        <f>VLOOKUP(C93,Blad1!$A:$I,9,0)</f>
        <v>153</v>
      </c>
      <c r="G93" s="67" t="str">
        <f t="shared" si="42"/>
        <v/>
      </c>
      <c r="H93" s="4" t="str">
        <f>IF(G93="I",$K93,IF(G93="II",$K93-SUM(H$8:H92),IF(G93="III",$K93-SUM(H$8:H92),IF(G93="IV",$K93-SUM(H$8:H92),IF(G93="V",1-SUM(H$8:H92)," ")))))</f>
        <v xml:space="preserve"> </v>
      </c>
      <c r="I93" s="68" t="str">
        <f t="shared" si="26"/>
        <v/>
      </c>
      <c r="J93" s="43" t="str">
        <f>IF(I93="A",$K93,IF(I93="B",$K93-SUM(J$8:J92),IF(I93="C",$K93-SUM(J$8:J92),IF(I93="D",$K93-SUM(J$8:J92),IF(I93="E",1-SUM(J$8:J92)," ")))))</f>
        <v xml:space="preserve"> </v>
      </c>
      <c r="K93" s="1">
        <f>IF(C$4=0,0,(SUM(D$8:D93)/C$4))</f>
        <v>0</v>
      </c>
      <c r="L93" s="9" t="str">
        <f t="shared" si="27"/>
        <v xml:space="preserve"> </v>
      </c>
      <c r="M93" s="2" t="str">
        <f>IF(U93=2,K93,IF(W93=2,K93-SUM(M$8:M92),IF(X93=2,K93-SUM(M$8:M92),IF(X92=2,1-SUM(M$8:M92)," "))))</f>
        <v xml:space="preserve"> </v>
      </c>
      <c r="N93" s="1" t="str">
        <f t="shared" si="28"/>
        <v xml:space="preserve"> </v>
      </c>
      <c r="P93" s="3" t="str">
        <f>IF(O93="Plus",$K93,IF(O93="Basis",$K93-SUM(P$8:P92),IF(O93="Breedte",$K93-SUM(P$8:P92),IF(O92="Breedte",1-SUM(P$8:P92)," "))))</f>
        <v xml:space="preserve"> </v>
      </c>
      <c r="Q93" s="57" t="str">
        <f t="shared" si="43"/>
        <v/>
      </c>
      <c r="R93" s="180">
        <f t="shared" si="44"/>
        <v>153</v>
      </c>
      <c r="S93" s="12">
        <f t="shared" si="29"/>
        <v>55</v>
      </c>
      <c r="T93" s="18">
        <f t="shared" si="30"/>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1"/>
        <v>1</v>
      </c>
      <c r="Z93" s="12">
        <f t="shared" si="32"/>
        <v>1</v>
      </c>
      <c r="AA93" s="12">
        <f t="shared" si="33"/>
        <v>1</v>
      </c>
      <c r="AB93" s="12">
        <f t="shared" si="34"/>
        <v>1</v>
      </c>
      <c r="AD93" s="12">
        <f t="shared" si="35"/>
        <v>55</v>
      </c>
      <c r="AE93" s="18">
        <f t="shared" si="36"/>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7"/>
        <v>1</v>
      </c>
      <c r="AK93" s="12">
        <f t="shared" si="38"/>
        <v>1</v>
      </c>
      <c r="AL93" s="12">
        <f t="shared" si="39"/>
        <v>1</v>
      </c>
      <c r="AM93" s="12">
        <f t="shared" si="40"/>
        <v>1</v>
      </c>
    </row>
    <row r="94" spans="1:39" ht="12" customHeight="1" x14ac:dyDescent="0.25">
      <c r="A94" s="5">
        <f t="shared" si="24"/>
        <v>0</v>
      </c>
      <c r="B94" s="5">
        <f t="shared" si="25"/>
        <v>0</v>
      </c>
      <c r="C94" s="14">
        <f t="shared" si="41"/>
        <v>54</v>
      </c>
      <c r="F94" s="242">
        <f>VLOOKUP(C94,Blad1!$A:$I,9,0)</f>
        <v>152</v>
      </c>
      <c r="G94" s="67" t="str">
        <f t="shared" si="42"/>
        <v/>
      </c>
      <c r="H94" s="4" t="str">
        <f>IF(G94="I",$K94,IF(G94="II",$K94-SUM(H$8:H93),IF(G94="III",$K94-SUM(H$8:H93),IF(G94="IV",$K94-SUM(H$8:H93),IF(G94="V",1-SUM(H$8:H93)," ")))))</f>
        <v xml:space="preserve"> </v>
      </c>
      <c r="I94" s="68" t="str">
        <f t="shared" si="26"/>
        <v/>
      </c>
      <c r="J94" s="43" t="str">
        <f>IF(I94="A",$K94,IF(I94="B",$K94-SUM(J$8:J93),IF(I94="C",$K94-SUM(J$8:J93),IF(I94="D",$K94-SUM(J$8:J93),IF(I94="E",1-SUM(J$8:J93)," ")))))</f>
        <v xml:space="preserve"> </v>
      </c>
      <c r="K94" s="1">
        <f>IF(C$4=0,0,(SUM(D$8:D94)/C$4))</f>
        <v>0</v>
      </c>
      <c r="L94" s="9" t="str">
        <f t="shared" si="27"/>
        <v xml:space="preserve"> </v>
      </c>
      <c r="M94" s="2" t="str">
        <f>IF(U94=2,K94,IF(W94=2,K94-SUM(M$8:M93),IF(X94=2,K94-SUM(M$8:M93),IF(X93=2,1-SUM(M$8:M93)," "))))</f>
        <v xml:space="preserve"> </v>
      </c>
      <c r="N94" s="1" t="str">
        <f t="shared" si="28"/>
        <v xml:space="preserve"> </v>
      </c>
      <c r="P94" s="3" t="str">
        <f>IF(O94="Plus",$K94,IF(O94="Basis",$K94-SUM(P$8:P93),IF(O94="Breedte",$K94-SUM(P$8:P93),IF(O93="Breedte",1-SUM(P$8:P93)," "))))</f>
        <v xml:space="preserve"> </v>
      </c>
      <c r="Q94" s="57" t="str">
        <f t="shared" si="43"/>
        <v/>
      </c>
      <c r="R94" s="180">
        <f t="shared" si="44"/>
        <v>152</v>
      </c>
      <c r="S94" s="12">
        <f t="shared" si="29"/>
        <v>54</v>
      </c>
      <c r="T94" s="18">
        <f t="shared" si="30"/>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1"/>
        <v>1</v>
      </c>
      <c r="Z94" s="12">
        <f t="shared" si="32"/>
        <v>1</v>
      </c>
      <c r="AA94" s="12">
        <f t="shared" si="33"/>
        <v>1</v>
      </c>
      <c r="AB94" s="12">
        <f t="shared" si="34"/>
        <v>1</v>
      </c>
      <c r="AD94" s="12">
        <f t="shared" si="35"/>
        <v>54</v>
      </c>
      <c r="AE94" s="18">
        <f t="shared" si="36"/>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7"/>
        <v>1</v>
      </c>
      <c r="AK94" s="12">
        <f t="shared" si="38"/>
        <v>1</v>
      </c>
      <c r="AL94" s="12">
        <f t="shared" si="39"/>
        <v>1</v>
      </c>
      <c r="AM94" s="12">
        <f t="shared" si="40"/>
        <v>1</v>
      </c>
    </row>
    <row r="95" spans="1:39" ht="12" customHeight="1" x14ac:dyDescent="0.25">
      <c r="A95" s="5">
        <f t="shared" si="24"/>
        <v>0</v>
      </c>
      <c r="B95" s="5">
        <f t="shared" si="25"/>
        <v>0</v>
      </c>
      <c r="C95" s="14">
        <f t="shared" si="41"/>
        <v>53</v>
      </c>
      <c r="F95" s="242">
        <f>VLOOKUP(C95,Blad1!$A:$I,9,0)</f>
        <v>151</v>
      </c>
      <c r="G95" s="67" t="str">
        <f t="shared" si="42"/>
        <v/>
      </c>
      <c r="H95" s="4" t="str">
        <f>IF(G95="I",$K95,IF(G95="II",$K95-SUM(H$8:H94),IF(G95="III",$K95-SUM(H$8:H94),IF(G95="IV",$K95-SUM(H$8:H94),IF(G95="V",1-SUM(H$8:H94)," ")))))</f>
        <v xml:space="preserve"> </v>
      </c>
      <c r="I95" s="68" t="str">
        <f t="shared" si="26"/>
        <v/>
      </c>
      <c r="J95" s="43" t="str">
        <f>IF(I95="A",$K95,IF(I95="B",$K95-SUM(J$8:J94),IF(I95="C",$K95-SUM(J$8:J94),IF(I95="D",$K95-SUM(J$8:J94),IF(I95="E",1-SUM(J$8:J94)," ")))))</f>
        <v xml:space="preserve"> </v>
      </c>
      <c r="K95" s="1">
        <f>IF(C$4=0,0,(SUM(D$8:D95)/C$4))</f>
        <v>0</v>
      </c>
      <c r="L95" s="9" t="str">
        <f t="shared" si="27"/>
        <v xml:space="preserve"> </v>
      </c>
      <c r="M95" s="2" t="str">
        <f>IF(U95=2,K95,IF(W95=2,K95-SUM(M$8:M94),IF(X95=2,K95-SUM(M$8:M94),IF(X94=2,1-SUM(M$8:M94)," "))))</f>
        <v xml:space="preserve"> </v>
      </c>
      <c r="N95" s="1" t="str">
        <f t="shared" si="28"/>
        <v xml:space="preserve"> </v>
      </c>
      <c r="P95" s="3" t="str">
        <f>IF(O95="Plus",$K95,IF(O95="Basis",$K95-SUM(P$8:P94),IF(O95="Breedte",$K95-SUM(P$8:P94),IF(O94="Breedte",1-SUM(P$8:P94)," "))))</f>
        <v xml:space="preserve"> </v>
      </c>
      <c r="Q95" s="57" t="str">
        <f t="shared" si="43"/>
        <v/>
      </c>
      <c r="R95" s="180">
        <f t="shared" si="44"/>
        <v>151</v>
      </c>
      <c r="S95" s="12">
        <f t="shared" si="29"/>
        <v>53</v>
      </c>
      <c r="T95" s="18">
        <f t="shared" si="30"/>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1"/>
        <v>1</v>
      </c>
      <c r="Z95" s="12">
        <f t="shared" si="32"/>
        <v>1</v>
      </c>
      <c r="AA95" s="12">
        <f t="shared" si="33"/>
        <v>1</v>
      </c>
      <c r="AB95" s="12">
        <f t="shared" si="34"/>
        <v>1</v>
      </c>
      <c r="AD95" s="12">
        <f t="shared" si="35"/>
        <v>53</v>
      </c>
      <c r="AE95" s="18">
        <f t="shared" si="36"/>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7"/>
        <v>1</v>
      </c>
      <c r="AK95" s="12">
        <f t="shared" si="38"/>
        <v>1</v>
      </c>
      <c r="AL95" s="12">
        <f t="shared" si="39"/>
        <v>1</v>
      </c>
      <c r="AM95" s="12">
        <f t="shared" si="40"/>
        <v>1</v>
      </c>
    </row>
    <row r="96" spans="1:39" ht="12" customHeight="1" x14ac:dyDescent="0.25">
      <c r="A96" s="5">
        <f t="shared" si="24"/>
        <v>0</v>
      </c>
      <c r="B96" s="5">
        <f t="shared" si="25"/>
        <v>0</v>
      </c>
      <c r="C96" s="14">
        <f t="shared" si="41"/>
        <v>52</v>
      </c>
      <c r="F96" s="242">
        <f>VLOOKUP(C96,Blad1!$A:$I,9,0)</f>
        <v>150</v>
      </c>
      <c r="G96" s="67" t="str">
        <f t="shared" si="42"/>
        <v/>
      </c>
      <c r="H96" s="4" t="str">
        <f>IF(G96="I",$K96,IF(G96="II",$K96-SUM(H$8:H95),IF(G96="III",$K96-SUM(H$8:H95),IF(G96="IV",$K96-SUM(H$8:H95),IF(G96="V",1-SUM(H$8:H95)," ")))))</f>
        <v xml:space="preserve"> </v>
      </c>
      <c r="I96" s="68" t="str">
        <f t="shared" si="26"/>
        <v/>
      </c>
      <c r="J96" s="43" t="str">
        <f>IF(I96="A",$K96,IF(I96="B",$K96-SUM(J$8:J95),IF(I96="C",$K96-SUM(J$8:J95),IF(I96="D",$K96-SUM(J$8:J95),IF(I96="E",1-SUM(J$8:J95)," ")))))</f>
        <v xml:space="preserve"> </v>
      </c>
      <c r="K96" s="1">
        <f>IF(C$4=0,0,(SUM(D$8:D96)/C$4))</f>
        <v>0</v>
      </c>
      <c r="L96" s="9" t="str">
        <f t="shared" si="27"/>
        <v xml:space="preserve"> </v>
      </c>
      <c r="M96" s="2" t="str">
        <f>IF(U96=2,K96,IF(W96=2,K96-SUM(M$8:M95),IF(X96=2,K96-SUM(M$8:M95),IF(X95=2,1-SUM(M$8:M95)," "))))</f>
        <v xml:space="preserve"> </v>
      </c>
      <c r="N96" s="1" t="str">
        <f t="shared" si="28"/>
        <v xml:space="preserve"> </v>
      </c>
      <c r="P96" s="3" t="str">
        <f>IF(O96="Plus",$K96,IF(O96="Basis",$K96-SUM(P$8:P95),IF(O96="Breedte",$K96-SUM(P$8:P95),IF(O95="Breedte",1-SUM(P$8:P95)," "))))</f>
        <v xml:space="preserve"> </v>
      </c>
      <c r="Q96" s="57" t="str">
        <f t="shared" si="43"/>
        <v/>
      </c>
      <c r="R96" s="180">
        <f t="shared" si="44"/>
        <v>150</v>
      </c>
      <c r="S96" s="12">
        <f t="shared" si="29"/>
        <v>52</v>
      </c>
      <c r="T96" s="18">
        <f t="shared" si="30"/>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1"/>
        <v>1</v>
      </c>
      <c r="Z96" s="12">
        <f t="shared" si="32"/>
        <v>1</v>
      </c>
      <c r="AA96" s="12">
        <f t="shared" si="33"/>
        <v>1</v>
      </c>
      <c r="AB96" s="12">
        <f t="shared" si="34"/>
        <v>1</v>
      </c>
      <c r="AD96" s="12">
        <f t="shared" si="35"/>
        <v>52</v>
      </c>
      <c r="AE96" s="18">
        <f t="shared" si="36"/>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7"/>
        <v>1</v>
      </c>
      <c r="AK96" s="12">
        <f t="shared" si="38"/>
        <v>1</v>
      </c>
      <c r="AL96" s="12">
        <f t="shared" si="39"/>
        <v>1</v>
      </c>
      <c r="AM96" s="12">
        <f t="shared" si="40"/>
        <v>1</v>
      </c>
    </row>
    <row r="97" spans="1:39" ht="12" customHeight="1" x14ac:dyDescent="0.25">
      <c r="A97" s="5">
        <f t="shared" si="24"/>
        <v>0</v>
      </c>
      <c r="B97" s="5">
        <f t="shared" si="25"/>
        <v>0</v>
      </c>
      <c r="C97" s="14">
        <f t="shared" si="41"/>
        <v>51</v>
      </c>
      <c r="F97" s="242">
        <f>VLOOKUP(C97,Blad1!$A:$I,9,0)</f>
        <v>149</v>
      </c>
      <c r="G97" s="67" t="str">
        <f t="shared" si="42"/>
        <v/>
      </c>
      <c r="H97" s="4" t="str">
        <f>IF(G97="I",$K97,IF(G97="II",$K97-SUM(H$8:H96),IF(G97="III",$K97-SUM(H$8:H96),IF(G97="IV",$K97-SUM(H$8:H96),IF(G97="V",1-SUM(H$8:H96)," ")))))</f>
        <v xml:space="preserve"> </v>
      </c>
      <c r="I97" s="68" t="str">
        <f t="shared" si="26"/>
        <v/>
      </c>
      <c r="J97" s="43" t="str">
        <f>IF(I97="A",$K97,IF(I97="B",$K97-SUM(J$8:J96),IF(I97="C",$K97-SUM(J$8:J96),IF(I97="D",$K97-SUM(J$8:J96),IF(I97="E",1-SUM(J$8:J96)," ")))))</f>
        <v xml:space="preserve"> </v>
      </c>
      <c r="K97" s="1">
        <f>IF(C$4=0,0,(SUM(D$8:D97)/C$4))</f>
        <v>0</v>
      </c>
      <c r="L97" s="9" t="str">
        <f t="shared" si="27"/>
        <v xml:space="preserve"> </v>
      </c>
      <c r="M97" s="2" t="str">
        <f>IF(U97=2,K97,IF(W97=2,K97-SUM(M$8:M96),IF(X97=2,K97-SUM(M$8:M96),IF(X96=2,1-SUM(M$8:M96)," "))))</f>
        <v xml:space="preserve"> </v>
      </c>
      <c r="N97" s="1" t="str">
        <f t="shared" si="28"/>
        <v xml:space="preserve"> </v>
      </c>
      <c r="P97" s="3" t="str">
        <f>IF(O97="Plus",$K97,IF(O97="Basis",$K97-SUM(P$8:P96),IF(O97="Breedte",$K97-SUM(P$8:P96),IF(O96="Breedte",1-SUM(P$8:P96)," "))))</f>
        <v xml:space="preserve"> </v>
      </c>
      <c r="Q97" s="57" t="str">
        <f t="shared" si="43"/>
        <v/>
      </c>
      <c r="R97" s="180">
        <f t="shared" si="44"/>
        <v>149</v>
      </c>
      <c r="S97" s="12">
        <f t="shared" si="29"/>
        <v>51</v>
      </c>
      <c r="T97" s="18">
        <f t="shared" si="30"/>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1"/>
        <v>1</v>
      </c>
      <c r="Z97" s="12">
        <f t="shared" si="32"/>
        <v>1</v>
      </c>
      <c r="AA97" s="12">
        <f t="shared" si="33"/>
        <v>1</v>
      </c>
      <c r="AB97" s="12">
        <f t="shared" si="34"/>
        <v>1</v>
      </c>
      <c r="AD97" s="12">
        <f t="shared" si="35"/>
        <v>51</v>
      </c>
      <c r="AE97" s="18">
        <f t="shared" si="36"/>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7"/>
        <v>1</v>
      </c>
      <c r="AK97" s="12">
        <f t="shared" si="38"/>
        <v>1</v>
      </c>
      <c r="AL97" s="12">
        <f t="shared" si="39"/>
        <v>1</v>
      </c>
      <c r="AM97" s="12">
        <f t="shared" si="40"/>
        <v>1</v>
      </c>
    </row>
    <row r="98" spans="1:39" ht="12" customHeight="1" x14ac:dyDescent="0.25">
      <c r="A98" s="5">
        <f t="shared" si="24"/>
        <v>0</v>
      </c>
      <c r="B98" s="5">
        <f t="shared" si="25"/>
        <v>0</v>
      </c>
      <c r="C98" s="14">
        <f t="shared" si="41"/>
        <v>50</v>
      </c>
      <c r="F98" s="242">
        <f>VLOOKUP(C98,Blad1!$A:$I,9,0)</f>
        <v>148</v>
      </c>
      <c r="G98" s="67" t="str">
        <f t="shared" si="42"/>
        <v/>
      </c>
      <c r="H98" s="4" t="str">
        <f>IF(G98="I",$K98,IF(G98="II",$K98-SUM(H$8:H97),IF(G98="III",$K98-SUM(H$8:H97),IF(G98="IV",$K98-SUM(H$8:H97),IF(G98="V",1-SUM(H$8:H97)," ")))))</f>
        <v xml:space="preserve"> </v>
      </c>
      <c r="I98" s="68" t="str">
        <f t="shared" si="26"/>
        <v/>
      </c>
      <c r="J98" s="43" t="str">
        <f>IF(I98="A",$K98,IF(I98="B",$K98-SUM(J$8:J97),IF(I98="C",$K98-SUM(J$8:J97),IF(I98="D",$K98-SUM(J$8:J97),IF(I98="E",1-SUM(J$8:J97)," ")))))</f>
        <v xml:space="preserve"> </v>
      </c>
      <c r="K98" s="1">
        <f>IF(C$4=0,0,(SUM(D$8:D98)/C$4))</f>
        <v>0</v>
      </c>
      <c r="L98" s="9" t="str">
        <f t="shared" si="27"/>
        <v xml:space="preserve"> </v>
      </c>
      <c r="M98" s="2" t="str">
        <f>IF(U98=2,K98,IF(W98=2,K98-SUM(M$8:M97),IF(X98=2,K98-SUM(M$8:M97),IF(X97=2,1-SUM(M$8:M97)," "))))</f>
        <v xml:space="preserve"> </v>
      </c>
      <c r="N98" s="1" t="str">
        <f t="shared" si="28"/>
        <v xml:space="preserve"> </v>
      </c>
      <c r="P98" s="3" t="str">
        <f>IF(O98="Plus",$K98,IF(O98="Basis",$K98-SUM(P$8:P97),IF(O98="Breedte",$K98-SUM(P$8:P97),IF(O97="Breedte",1-SUM(P$8:P97)," "))))</f>
        <v xml:space="preserve"> </v>
      </c>
      <c r="Q98" s="57" t="str">
        <f t="shared" si="43"/>
        <v/>
      </c>
      <c r="R98" s="180">
        <f t="shared" si="44"/>
        <v>148</v>
      </c>
      <c r="S98" s="12">
        <f t="shared" si="29"/>
        <v>50</v>
      </c>
      <c r="T98" s="18">
        <f t="shared" si="30"/>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1"/>
        <v>1</v>
      </c>
      <c r="Z98" s="12">
        <f t="shared" si="32"/>
        <v>1</v>
      </c>
      <c r="AA98" s="12">
        <f t="shared" si="33"/>
        <v>1</v>
      </c>
      <c r="AB98" s="12">
        <f t="shared" si="34"/>
        <v>1</v>
      </c>
      <c r="AD98" s="12">
        <f t="shared" si="35"/>
        <v>50</v>
      </c>
      <c r="AE98" s="18">
        <f t="shared" si="36"/>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7"/>
        <v>1</v>
      </c>
      <c r="AK98" s="12">
        <f t="shared" si="38"/>
        <v>1</v>
      </c>
      <c r="AL98" s="12">
        <f t="shared" si="39"/>
        <v>1</v>
      </c>
      <c r="AM98" s="12">
        <f t="shared" si="40"/>
        <v>1</v>
      </c>
    </row>
    <row r="99" spans="1:39" ht="12" customHeight="1" x14ac:dyDescent="0.25">
      <c r="A99" s="5">
        <f t="shared" si="24"/>
        <v>0</v>
      </c>
      <c r="B99" s="5">
        <f t="shared" si="25"/>
        <v>0</v>
      </c>
      <c r="C99" s="14">
        <f t="shared" si="41"/>
        <v>49</v>
      </c>
      <c r="F99" s="242">
        <f>VLOOKUP(C99,Blad1!$A:$I,9,0)</f>
        <v>147</v>
      </c>
      <c r="G99" s="67" t="str">
        <f t="shared" si="42"/>
        <v/>
      </c>
      <c r="H99" s="4" t="str">
        <f>IF(G99="I",$K99,IF(G99="II",$K99-SUM(H$8:H98),IF(G99="III",$K99-SUM(H$8:H98),IF(G99="IV",$K99-SUM(H$8:H98),IF(G99="V",1-SUM(H$8:H98)," ")))))</f>
        <v xml:space="preserve"> </v>
      </c>
      <c r="I99" s="68" t="str">
        <f t="shared" si="26"/>
        <v/>
      </c>
      <c r="J99" s="43" t="str">
        <f>IF(I99="A",$K99,IF(I99="B",$K99-SUM(J$8:J98),IF(I99="C",$K99-SUM(J$8:J98),IF(I99="D",$K99-SUM(J$8:J98),IF(I99="E",1-SUM(J$8:J98)," ")))))</f>
        <v xml:space="preserve"> </v>
      </c>
      <c r="K99" s="1">
        <f>IF(C$4=0,0,(SUM(D$8:D99)/C$4))</f>
        <v>0</v>
      </c>
      <c r="L99" s="9" t="str">
        <f t="shared" si="27"/>
        <v xml:space="preserve"> </v>
      </c>
      <c r="M99" s="2" t="str">
        <f>IF(U99=2,K99,IF(W99=2,K99-SUM(M$8:M98),IF(X99=2,K99-SUM(M$8:M98),IF(X98=2,1-SUM(M$8:M98)," "))))</f>
        <v xml:space="preserve"> </v>
      </c>
      <c r="N99" s="1" t="str">
        <f t="shared" si="28"/>
        <v xml:space="preserve"> </v>
      </c>
      <c r="P99" s="3" t="str">
        <f>IF(O99="Plus",$K99,IF(O99="Basis",$K99-SUM(P$8:P98),IF(O99="Breedte",$K99-SUM(P$8:P98),IF(O98="Breedte",1-SUM(P$8:P98)," "))))</f>
        <v xml:space="preserve"> </v>
      </c>
      <c r="Q99" s="57" t="str">
        <f t="shared" si="43"/>
        <v/>
      </c>
      <c r="R99" s="180">
        <f t="shared" si="44"/>
        <v>147</v>
      </c>
      <c r="S99" s="12">
        <f t="shared" si="29"/>
        <v>49</v>
      </c>
      <c r="T99" s="18">
        <f t="shared" si="30"/>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1"/>
        <v>1</v>
      </c>
      <c r="Z99" s="12">
        <f t="shared" si="32"/>
        <v>1</v>
      </c>
      <c r="AA99" s="12">
        <f t="shared" si="33"/>
        <v>1</v>
      </c>
      <c r="AB99" s="12">
        <f t="shared" si="34"/>
        <v>1</v>
      </c>
      <c r="AD99" s="12">
        <f t="shared" si="35"/>
        <v>49</v>
      </c>
      <c r="AE99" s="18">
        <f t="shared" si="36"/>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7"/>
        <v>1</v>
      </c>
      <c r="AK99" s="12">
        <f t="shared" si="38"/>
        <v>1</v>
      </c>
      <c r="AL99" s="12">
        <f t="shared" si="39"/>
        <v>1</v>
      </c>
      <c r="AM99" s="12">
        <f t="shared" si="40"/>
        <v>1</v>
      </c>
    </row>
    <row r="100" spans="1:39" ht="12" customHeight="1" x14ac:dyDescent="0.25">
      <c r="A100" s="5">
        <f t="shared" si="24"/>
        <v>0</v>
      </c>
      <c r="B100" s="5">
        <f t="shared" si="25"/>
        <v>0</v>
      </c>
      <c r="C100" s="14">
        <f t="shared" si="41"/>
        <v>48</v>
      </c>
      <c r="F100" s="242">
        <f>VLOOKUP(C100,Blad1!$A:$I,9,0)</f>
        <v>146</v>
      </c>
      <c r="G100" s="67" t="str">
        <f t="shared" si="42"/>
        <v/>
      </c>
      <c r="H100" s="4" t="str">
        <f>IF(G100="I",$K100,IF(G100="II",$K100-SUM(H$8:H99),IF(G100="III",$K100-SUM(H$8:H99),IF(G100="IV",$K100-SUM(H$8:H99),IF(G100="V",1-SUM(H$8:H99)," ")))))</f>
        <v xml:space="preserve"> </v>
      </c>
      <c r="I100" s="68" t="str">
        <f t="shared" si="26"/>
        <v/>
      </c>
      <c r="J100" s="43" t="str">
        <f>IF(I100="A",$K100,IF(I100="B",$K100-SUM(J$8:J99),IF(I100="C",$K100-SUM(J$8:J99),IF(I100="D",$K100-SUM(J$8:J99),IF(I100="E",1-SUM(J$8:J99)," ")))))</f>
        <v xml:space="preserve"> </v>
      </c>
      <c r="K100" s="1">
        <f>IF(C$4=0,0,(SUM(D$8:D100)/C$4))</f>
        <v>0</v>
      </c>
      <c r="L100" s="9" t="str">
        <f t="shared" si="27"/>
        <v xml:space="preserve"> </v>
      </c>
      <c r="M100" s="2" t="str">
        <f>IF(U100=2,K100,IF(W100=2,K100-SUM(M$8:M99),IF(X100=2,K100-SUM(M$8:M99),IF(X99=2,1-SUM(M$8:M99)," "))))</f>
        <v xml:space="preserve"> </v>
      </c>
      <c r="N100" s="1" t="str">
        <f t="shared" si="28"/>
        <v xml:space="preserve"> </v>
      </c>
      <c r="P100" s="3" t="str">
        <f>IF(O100="Plus",$K100,IF(O100="Basis",$K100-SUM(P$8:P99),IF(O100="Breedte",$K100-SUM(P$8:P99),IF(O99="Breedte",1-SUM(P$8:P99)," "))))</f>
        <v xml:space="preserve"> </v>
      </c>
      <c r="Q100" s="57" t="str">
        <f t="shared" si="43"/>
        <v/>
      </c>
      <c r="R100" s="180">
        <f t="shared" si="44"/>
        <v>146</v>
      </c>
      <c r="S100" s="12">
        <f t="shared" si="29"/>
        <v>48</v>
      </c>
      <c r="T100" s="18">
        <f t="shared" si="30"/>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1"/>
        <v>1</v>
      </c>
      <c r="Z100" s="12">
        <f t="shared" si="32"/>
        <v>1</v>
      </c>
      <c r="AA100" s="12">
        <f t="shared" si="33"/>
        <v>1</v>
      </c>
      <c r="AB100" s="12">
        <f t="shared" si="34"/>
        <v>1</v>
      </c>
      <c r="AD100" s="12">
        <f t="shared" si="35"/>
        <v>48</v>
      </c>
      <c r="AE100" s="18">
        <f t="shared" si="36"/>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7"/>
        <v>1</v>
      </c>
      <c r="AK100" s="12">
        <f t="shared" si="38"/>
        <v>1</v>
      </c>
      <c r="AL100" s="12">
        <f t="shared" si="39"/>
        <v>1</v>
      </c>
      <c r="AM100" s="12">
        <f t="shared" si="40"/>
        <v>1</v>
      </c>
    </row>
    <row r="101" spans="1:39" ht="12" customHeight="1" x14ac:dyDescent="0.25">
      <c r="A101" s="5">
        <f t="shared" si="24"/>
        <v>0</v>
      </c>
      <c r="B101" s="5">
        <f t="shared" si="25"/>
        <v>0</v>
      </c>
      <c r="C101" s="14">
        <f t="shared" si="41"/>
        <v>47</v>
      </c>
      <c r="F101" s="242">
        <f>VLOOKUP(C101,Blad1!$A:$I,9,0)</f>
        <v>145</v>
      </c>
      <c r="G101" s="67" t="str">
        <f t="shared" si="42"/>
        <v/>
      </c>
      <c r="H101" s="4" t="str">
        <f>IF(G101="I",$K101,IF(G101="II",$K101-SUM(H$8:H100),IF(G101="III",$K101-SUM(H$8:H100),IF(G101="IV",$K101-SUM(H$8:H100),IF(G101="V",1-SUM(H$8:H100)," ")))))</f>
        <v xml:space="preserve"> </v>
      </c>
      <c r="I101" s="68" t="str">
        <f t="shared" si="26"/>
        <v/>
      </c>
      <c r="J101" s="43" t="str">
        <f>IF(I101="A",$K101,IF(I101="B",$K101-SUM(J$8:J100),IF(I101="C",$K101-SUM(J$8:J100),IF(I101="D",$K101-SUM(J$8:J100),IF(I101="E",1-SUM(J$8:J100)," ")))))</f>
        <v xml:space="preserve"> </v>
      </c>
      <c r="K101" s="1">
        <f>IF(C$4=0,0,(SUM(D$8:D101)/C$4))</f>
        <v>0</v>
      </c>
      <c r="L101" s="9" t="str">
        <f t="shared" si="27"/>
        <v xml:space="preserve"> </v>
      </c>
      <c r="M101" s="2" t="str">
        <f>IF(U101=2,K101,IF(W101=2,K101-SUM(M$8:M100),IF(X101=2,K101-SUM(M$8:M100),IF(X100=2,1-SUM(M$8:M100)," "))))</f>
        <v xml:space="preserve"> </v>
      </c>
      <c r="N101" s="1" t="str">
        <f t="shared" si="28"/>
        <v xml:space="preserve"> </v>
      </c>
      <c r="P101" s="3" t="str">
        <f>IF(O101="Plus",$K101,IF(O101="Basis",$K101-SUM(P$8:P100),IF(O101="Breedte",$K101-SUM(P$8:P100),IF(O100="Breedte",1-SUM(P$8:P100)," "))))</f>
        <v xml:space="preserve"> </v>
      </c>
      <c r="Q101" s="57" t="str">
        <f t="shared" si="43"/>
        <v/>
      </c>
      <c r="R101" s="180">
        <f t="shared" si="44"/>
        <v>145</v>
      </c>
      <c r="S101" s="12">
        <f t="shared" si="29"/>
        <v>47</v>
      </c>
      <c r="T101" s="18">
        <f t="shared" si="30"/>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1"/>
        <v>1</v>
      </c>
      <c r="Z101" s="12">
        <f t="shared" si="32"/>
        <v>1</v>
      </c>
      <c r="AA101" s="12">
        <f t="shared" si="33"/>
        <v>1</v>
      </c>
      <c r="AB101" s="12">
        <f t="shared" si="34"/>
        <v>1</v>
      </c>
      <c r="AD101" s="12">
        <f t="shared" si="35"/>
        <v>47</v>
      </c>
      <c r="AE101" s="18">
        <f t="shared" si="36"/>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7"/>
        <v>1</v>
      </c>
      <c r="AK101" s="12">
        <f t="shared" si="38"/>
        <v>1</v>
      </c>
      <c r="AL101" s="12">
        <f t="shared" si="39"/>
        <v>1</v>
      </c>
      <c r="AM101" s="12">
        <f t="shared" si="40"/>
        <v>1</v>
      </c>
    </row>
    <row r="102" spans="1:39" ht="12" customHeight="1" x14ac:dyDescent="0.25">
      <c r="A102" s="5">
        <f t="shared" si="24"/>
        <v>0</v>
      </c>
      <c r="B102" s="5">
        <f t="shared" si="25"/>
        <v>0</v>
      </c>
      <c r="C102" s="14">
        <f t="shared" si="41"/>
        <v>46</v>
      </c>
      <c r="F102" s="242">
        <f>VLOOKUP(C102,Blad1!$A:$I,9,0)</f>
        <v>144</v>
      </c>
      <c r="G102" s="67" t="str">
        <f t="shared" si="42"/>
        <v/>
      </c>
      <c r="H102" s="4" t="str">
        <f>IF(G102="I",$K102,IF(G102="II",$K102-SUM(H$8:H101),IF(G102="III",$K102-SUM(H$8:H101),IF(G102="IV",$K102-SUM(H$8:H101),IF(G102="V",1-SUM(H$8:H101)," ")))))</f>
        <v xml:space="preserve"> </v>
      </c>
      <c r="I102" s="68" t="str">
        <f t="shared" si="26"/>
        <v/>
      </c>
      <c r="J102" s="43" t="str">
        <f>IF(I102="A",$K102,IF(I102="B",$K102-SUM(J$8:J101),IF(I102="C",$K102-SUM(J$8:J101),IF(I102="D",$K102-SUM(J$8:J101),IF(I102="E",1-SUM(J$8:J101)," ")))))</f>
        <v xml:space="preserve"> </v>
      </c>
      <c r="K102" s="1">
        <f>IF(C$4=0,0,(SUM(D$8:D102)/C$4))</f>
        <v>0</v>
      </c>
      <c r="L102" s="9" t="str">
        <f t="shared" si="27"/>
        <v xml:space="preserve"> </v>
      </c>
      <c r="M102" s="2" t="str">
        <f>IF(U102=2,K102,IF(W102=2,K102-SUM(M$8:M101),IF(X102=2,K102-SUM(M$8:M101),IF(X101=2,1-SUM(M$8:M101)," "))))</f>
        <v xml:space="preserve"> </v>
      </c>
      <c r="N102" s="1" t="str">
        <f t="shared" si="28"/>
        <v xml:space="preserve"> </v>
      </c>
      <c r="P102" s="3" t="str">
        <f>IF(O102="Plus",$K102,IF(O102="Basis",$K102-SUM(P$8:P101),IF(O102="Breedte",$K102-SUM(P$8:P101),IF(O101="Breedte",1-SUM(P$8:P101)," "))))</f>
        <v xml:space="preserve"> </v>
      </c>
      <c r="Q102" s="57" t="str">
        <f t="shared" si="43"/>
        <v/>
      </c>
      <c r="R102" s="180">
        <f t="shared" si="44"/>
        <v>144</v>
      </c>
      <c r="S102" s="12">
        <f t="shared" si="29"/>
        <v>46</v>
      </c>
      <c r="T102" s="18">
        <f t="shared" si="30"/>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1"/>
        <v>1</v>
      </c>
      <c r="Z102" s="12">
        <f t="shared" si="32"/>
        <v>1</v>
      </c>
      <c r="AA102" s="12">
        <f t="shared" si="33"/>
        <v>1</v>
      </c>
      <c r="AB102" s="12">
        <f t="shared" si="34"/>
        <v>1</v>
      </c>
      <c r="AD102" s="12">
        <f t="shared" si="35"/>
        <v>46</v>
      </c>
      <c r="AE102" s="18">
        <f t="shared" si="36"/>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7"/>
        <v>1</v>
      </c>
      <c r="AK102" s="12">
        <f t="shared" si="38"/>
        <v>1</v>
      </c>
      <c r="AL102" s="12">
        <f t="shared" si="39"/>
        <v>1</v>
      </c>
      <c r="AM102" s="12">
        <f t="shared" si="40"/>
        <v>1</v>
      </c>
    </row>
    <row r="103" spans="1:39" ht="12" customHeight="1" x14ac:dyDescent="0.25">
      <c r="A103" s="5">
        <f t="shared" si="24"/>
        <v>0</v>
      </c>
      <c r="B103" s="5">
        <f t="shared" si="25"/>
        <v>0</v>
      </c>
      <c r="C103" s="14">
        <f t="shared" si="41"/>
        <v>45</v>
      </c>
      <c r="F103" s="242">
        <f>VLOOKUP(C103,Blad1!$A:$I,9,0)</f>
        <v>143</v>
      </c>
      <c r="G103" s="67" t="str">
        <f t="shared" si="42"/>
        <v/>
      </c>
      <c r="H103" s="4" t="str">
        <f>IF(G103="I",$K103,IF(G103="II",$K103-SUM(H$8:H102),IF(G103="III",$K103-SUM(H$8:H102),IF(G103="IV",$K103-SUM(H$8:H102),IF(G103="V",1-SUM(H$8:H102)," ")))))</f>
        <v xml:space="preserve"> </v>
      </c>
      <c r="I103" s="68" t="str">
        <f t="shared" si="26"/>
        <v/>
      </c>
      <c r="J103" s="43" t="str">
        <f>IF(I103="A",$K103,IF(I103="B",$K103-SUM(J$8:J102),IF(I103="C",$K103-SUM(J$8:J102),IF(I103="D",$K103-SUM(J$8:J102),IF(I103="E",1-SUM(J$8:J102)," ")))))</f>
        <v xml:space="preserve"> </v>
      </c>
      <c r="K103" s="1">
        <f>IF(C$4=0,0,(SUM(D$8:D103)/C$4))</f>
        <v>0</v>
      </c>
      <c r="L103" s="9" t="str">
        <f t="shared" si="27"/>
        <v xml:space="preserve"> </v>
      </c>
      <c r="M103" s="2" t="str">
        <f>IF(U103=2,K103,IF(W103=2,K103-SUM(M$8:M102),IF(X103=2,K103-SUM(M$8:M102),IF(X102=2,1-SUM(M$8:M102)," "))))</f>
        <v xml:space="preserve"> </v>
      </c>
      <c r="N103" s="1" t="str">
        <f t="shared" si="28"/>
        <v xml:space="preserve"> </v>
      </c>
      <c r="P103" s="3" t="str">
        <f>IF(O103="Plus",$K103,IF(O103="Basis",$K103-SUM(P$8:P102),IF(O103="Breedte",$K103-SUM(P$8:P102),IF(O102="Breedte",1-SUM(P$8:P102)," "))))</f>
        <v xml:space="preserve"> </v>
      </c>
      <c r="Q103" s="57" t="str">
        <f t="shared" si="43"/>
        <v/>
      </c>
      <c r="R103" s="180">
        <f t="shared" si="44"/>
        <v>143</v>
      </c>
      <c r="S103" s="12">
        <f t="shared" si="29"/>
        <v>45</v>
      </c>
      <c r="T103" s="18">
        <f t="shared" si="30"/>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1"/>
        <v>1</v>
      </c>
      <c r="Z103" s="12">
        <f t="shared" si="32"/>
        <v>1</v>
      </c>
      <c r="AA103" s="12">
        <f t="shared" si="33"/>
        <v>1</v>
      </c>
      <c r="AB103" s="12">
        <f t="shared" si="34"/>
        <v>1</v>
      </c>
      <c r="AD103" s="12">
        <f t="shared" si="35"/>
        <v>45</v>
      </c>
      <c r="AE103" s="18">
        <f t="shared" si="36"/>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7"/>
        <v>1</v>
      </c>
      <c r="AK103" s="12">
        <f t="shared" si="38"/>
        <v>1</v>
      </c>
      <c r="AL103" s="12">
        <f t="shared" si="39"/>
        <v>1</v>
      </c>
      <c r="AM103" s="12">
        <f t="shared" si="40"/>
        <v>1</v>
      </c>
    </row>
    <row r="104" spans="1:39" ht="12" customHeight="1" x14ac:dyDescent="0.25">
      <c r="A104" s="5">
        <f t="shared" si="24"/>
        <v>0</v>
      </c>
      <c r="B104" s="5">
        <f t="shared" si="25"/>
        <v>0</v>
      </c>
      <c r="C104" s="14">
        <f t="shared" si="41"/>
        <v>44</v>
      </c>
      <c r="F104" s="242">
        <f>VLOOKUP(C104,Blad1!$A:$I,9,0)</f>
        <v>142</v>
      </c>
      <c r="G104" s="67" t="str">
        <f t="shared" si="42"/>
        <v/>
      </c>
      <c r="H104" s="4" t="str">
        <f>IF(G104="I",$K104,IF(G104="II",$K104-SUM(H$8:H103),IF(G104="III",$K104-SUM(H$8:H103),IF(G104="IV",$K104-SUM(H$8:H103),IF(G104="V",1-SUM(H$8:H103)," ")))))</f>
        <v xml:space="preserve"> </v>
      </c>
      <c r="I104" s="68" t="str">
        <f t="shared" si="26"/>
        <v/>
      </c>
      <c r="J104" s="43" t="str">
        <f>IF(I104="A",$K104,IF(I104="B",$K104-SUM(J$8:J103),IF(I104="C",$K104-SUM(J$8:J103),IF(I104="D",$K104-SUM(J$8:J103),IF(I104="E",1-SUM(J$8:J103)," ")))))</f>
        <v xml:space="preserve"> </v>
      </c>
      <c r="K104" s="1">
        <f>IF(C$4=0,0,(SUM(D$8:D104)/C$4))</f>
        <v>0</v>
      </c>
      <c r="L104" s="9" t="str">
        <f t="shared" si="27"/>
        <v xml:space="preserve"> </v>
      </c>
      <c r="M104" s="2" t="str">
        <f>IF(U104=2,K104,IF(W104=2,K104-SUM(M$8:M103),IF(X104=2,K104-SUM(M$8:M103),IF(X103=2,1-SUM(M$8:M103)," "))))</f>
        <v xml:space="preserve"> </v>
      </c>
      <c r="N104" s="1" t="str">
        <f t="shared" si="28"/>
        <v xml:space="preserve"> </v>
      </c>
      <c r="P104" s="3" t="str">
        <f>IF(O104="Plus",$K104,IF(O104="Basis",$K104-SUM(P$8:P103),IF(O104="Breedte",$K104-SUM(P$8:P103),IF(O103="Breedte",1-SUM(P$8:P103)," "))))</f>
        <v xml:space="preserve"> </v>
      </c>
      <c r="Q104" s="57" t="str">
        <f t="shared" si="43"/>
        <v/>
      </c>
      <c r="R104" s="180">
        <f t="shared" si="44"/>
        <v>142</v>
      </c>
      <c r="S104" s="12">
        <f t="shared" si="29"/>
        <v>44</v>
      </c>
      <c r="T104" s="18">
        <f t="shared" si="30"/>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1"/>
        <v>1</v>
      </c>
      <c r="Z104" s="12">
        <f t="shared" si="32"/>
        <v>1</v>
      </c>
      <c r="AA104" s="12">
        <f t="shared" si="33"/>
        <v>1</v>
      </c>
      <c r="AB104" s="12">
        <f t="shared" si="34"/>
        <v>1</v>
      </c>
      <c r="AD104" s="12">
        <f t="shared" si="35"/>
        <v>44</v>
      </c>
      <c r="AE104" s="18">
        <f t="shared" si="36"/>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7"/>
        <v>1</v>
      </c>
      <c r="AK104" s="12">
        <f t="shared" si="38"/>
        <v>1</v>
      </c>
      <c r="AL104" s="12">
        <f t="shared" si="39"/>
        <v>1</v>
      </c>
      <c r="AM104" s="12">
        <f t="shared" si="40"/>
        <v>1</v>
      </c>
    </row>
    <row r="105" spans="1:39" ht="12" customHeight="1" x14ac:dyDescent="0.25">
      <c r="A105" s="5">
        <f t="shared" si="24"/>
        <v>0</v>
      </c>
      <c r="B105" s="5">
        <f t="shared" si="25"/>
        <v>0</v>
      </c>
      <c r="C105" s="14">
        <f t="shared" si="41"/>
        <v>43</v>
      </c>
      <c r="F105" s="242">
        <f>VLOOKUP(C105,Blad1!$A:$I,9,0)</f>
        <v>141</v>
      </c>
      <c r="G105" s="67" t="str">
        <f t="shared" si="42"/>
        <v/>
      </c>
      <c r="H105" s="4" t="str">
        <f>IF(G105="I",$K105,IF(G105="II",$K105-SUM(H$8:H104),IF(G105="III",$K105-SUM(H$8:H104),IF(G105="IV",$K105-SUM(H$8:H104),IF(G105="V",1-SUM(H$8:H104)," ")))))</f>
        <v xml:space="preserve"> </v>
      </c>
      <c r="I105" s="68" t="str">
        <f t="shared" si="26"/>
        <v/>
      </c>
      <c r="J105" s="43" t="str">
        <f>IF(I105="A",$K105,IF(I105="B",$K105-SUM(J$8:J104),IF(I105="C",$K105-SUM(J$8:J104),IF(I105="D",$K105-SUM(J$8:J104),IF(I105="E",1-SUM(J$8:J104)," ")))))</f>
        <v xml:space="preserve"> </v>
      </c>
      <c r="K105" s="1">
        <f>IF(C$4=0,0,(SUM(D$8:D105)/C$4))</f>
        <v>0</v>
      </c>
      <c r="L105" s="9" t="str">
        <f t="shared" si="27"/>
        <v xml:space="preserve"> </v>
      </c>
      <c r="M105" s="2" t="str">
        <f>IF(U105=2,K105,IF(W105=2,K105-SUM(M$8:M104),IF(X105=2,K105-SUM(M$8:M104),IF(X104=2,1-SUM(M$8:M104)," "))))</f>
        <v xml:space="preserve"> </v>
      </c>
      <c r="N105" s="1" t="str">
        <f t="shared" si="28"/>
        <v xml:space="preserve"> </v>
      </c>
      <c r="P105" s="3" t="str">
        <f>IF(O105="Plus",$K105,IF(O105="Basis",$K105-SUM(P$8:P104),IF(O105="Breedte",$K105-SUM(P$8:P104),IF(O104="Breedte",1-SUM(P$8:P104)," "))))</f>
        <v xml:space="preserve"> </v>
      </c>
      <c r="Q105" s="57" t="str">
        <f t="shared" si="43"/>
        <v/>
      </c>
      <c r="R105" s="180">
        <f t="shared" si="44"/>
        <v>141</v>
      </c>
      <c r="S105" s="12">
        <f t="shared" si="29"/>
        <v>43</v>
      </c>
      <c r="T105" s="18">
        <f t="shared" si="30"/>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1"/>
        <v>1</v>
      </c>
      <c r="Z105" s="12">
        <f t="shared" si="32"/>
        <v>1</v>
      </c>
      <c r="AA105" s="12">
        <f t="shared" si="33"/>
        <v>1</v>
      </c>
      <c r="AB105" s="12">
        <f t="shared" si="34"/>
        <v>1</v>
      </c>
      <c r="AD105" s="12">
        <f t="shared" si="35"/>
        <v>43</v>
      </c>
      <c r="AE105" s="18">
        <f t="shared" si="36"/>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7"/>
        <v>1</v>
      </c>
      <c r="AK105" s="12">
        <f t="shared" si="38"/>
        <v>1</v>
      </c>
      <c r="AL105" s="12">
        <f t="shared" si="39"/>
        <v>1</v>
      </c>
      <c r="AM105" s="12">
        <f t="shared" si="40"/>
        <v>1</v>
      </c>
    </row>
    <row r="106" spans="1:39" ht="12" customHeight="1" x14ac:dyDescent="0.25">
      <c r="A106" s="5">
        <f t="shared" si="24"/>
        <v>0</v>
      </c>
      <c r="B106" s="5">
        <f t="shared" si="25"/>
        <v>0</v>
      </c>
      <c r="C106" s="14">
        <f t="shared" si="41"/>
        <v>42</v>
      </c>
      <c r="F106" s="242">
        <f>VLOOKUP(C106,Blad1!$A:$I,9,0)</f>
        <v>140</v>
      </c>
      <c r="G106" s="67" t="str">
        <f t="shared" si="42"/>
        <v/>
      </c>
      <c r="H106" s="4" t="str">
        <f>IF(G106="I",$K106,IF(G106="II",$K106-SUM(H$8:H105),IF(G106="III",$K106-SUM(H$8:H105),IF(G106="IV",$K106-SUM(H$8:H105),IF(G106="V",1-SUM(H$8:H105)," ")))))</f>
        <v xml:space="preserve"> </v>
      </c>
      <c r="I106" s="68" t="str">
        <f t="shared" si="26"/>
        <v/>
      </c>
      <c r="J106" s="43" t="str">
        <f>IF(I106="A",$K106,IF(I106="B",$K106-SUM(J$8:J105),IF(I106="C",$K106-SUM(J$8:J105),IF(I106="D",$K106-SUM(J$8:J105),IF(I106="E",1-SUM(J$8:J105)," ")))))</f>
        <v xml:space="preserve"> </v>
      </c>
      <c r="K106" s="1">
        <f>IF(C$4=0,0,(SUM(D$8:D106)/C$4))</f>
        <v>0</v>
      </c>
      <c r="L106" s="9" t="str">
        <f t="shared" si="27"/>
        <v xml:space="preserve"> </v>
      </c>
      <c r="M106" s="2" t="str">
        <f>IF(U106=2,K106,IF(W106=2,K106-SUM(M$8:M105),IF(X106=2,K106-SUM(M$8:M105),IF(X105=2,1-SUM(M$8:M105)," "))))</f>
        <v xml:space="preserve"> </v>
      </c>
      <c r="N106" s="1" t="str">
        <f t="shared" si="28"/>
        <v xml:space="preserve"> </v>
      </c>
      <c r="P106" s="3" t="str">
        <f>IF(O106="Plus",$K106,IF(O106="Basis",$K106-SUM(P$8:P105),IF(O106="Breedte",$K106-SUM(P$8:P105),IF(O105="Breedte",1-SUM(P$8:P105)," "))))</f>
        <v xml:space="preserve"> </v>
      </c>
      <c r="Q106" s="57" t="str">
        <f t="shared" si="43"/>
        <v/>
      </c>
      <c r="R106" s="180">
        <f t="shared" si="44"/>
        <v>140</v>
      </c>
      <c r="S106" s="12">
        <f t="shared" si="29"/>
        <v>42</v>
      </c>
      <c r="T106" s="18">
        <f t="shared" si="30"/>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1"/>
        <v>1</v>
      </c>
      <c r="Z106" s="12">
        <f t="shared" si="32"/>
        <v>1</v>
      </c>
      <c r="AA106" s="12">
        <f t="shared" si="33"/>
        <v>1</v>
      </c>
      <c r="AB106" s="12">
        <f t="shared" si="34"/>
        <v>1</v>
      </c>
      <c r="AD106" s="12">
        <f t="shared" si="35"/>
        <v>42</v>
      </c>
      <c r="AE106" s="18">
        <f t="shared" si="36"/>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7"/>
        <v>1</v>
      </c>
      <c r="AK106" s="12">
        <f t="shared" si="38"/>
        <v>1</v>
      </c>
      <c r="AL106" s="12">
        <f t="shared" si="39"/>
        <v>1</v>
      </c>
      <c r="AM106" s="12">
        <f t="shared" si="40"/>
        <v>1</v>
      </c>
    </row>
    <row r="107" spans="1:39" ht="12" customHeight="1" x14ac:dyDescent="0.25">
      <c r="A107" s="5">
        <f t="shared" si="24"/>
        <v>0</v>
      </c>
      <c r="B107" s="5">
        <f t="shared" si="25"/>
        <v>0</v>
      </c>
      <c r="C107" s="14">
        <f t="shared" si="41"/>
        <v>41</v>
      </c>
      <c r="F107" s="242">
        <f>VLOOKUP(C107,Blad1!$A:$I,9,0)</f>
        <v>139</v>
      </c>
      <c r="G107" s="67" t="str">
        <f t="shared" si="42"/>
        <v/>
      </c>
      <c r="H107" s="4" t="str">
        <f>IF(G107="I",$K107,IF(G107="II",$K107-SUM(H$8:H106),IF(G107="III",$K107-SUM(H$8:H106),IF(G107="IV",$K107-SUM(H$8:H106),IF(G107="V",1-SUM(H$8:H106)," ")))))</f>
        <v xml:space="preserve"> </v>
      </c>
      <c r="I107" s="68" t="str">
        <f t="shared" si="26"/>
        <v/>
      </c>
      <c r="J107" s="43" t="str">
        <f>IF(I107="A",$K107,IF(I107="B",$K107-SUM(J$8:J106),IF(I107="C",$K107-SUM(J$8:J106),IF(I107="D",$K107-SUM(J$8:J106),IF(I107="E",1-SUM(J$8:J106)," ")))))</f>
        <v xml:space="preserve"> </v>
      </c>
      <c r="K107" s="1">
        <f>IF(C$4=0,0,(SUM(D$8:D107)/C$4))</f>
        <v>0</v>
      </c>
      <c r="L107" s="9" t="str">
        <f t="shared" si="27"/>
        <v xml:space="preserve"> </v>
      </c>
      <c r="M107" s="2" t="str">
        <f>IF(U107=2,K107,IF(W107=2,K107-SUM(M$8:M106),IF(X107=2,K107-SUM(M$8:M106),IF(X106=2,1-SUM(M$8:M106)," "))))</f>
        <v xml:space="preserve"> </v>
      </c>
      <c r="N107" s="1" t="str">
        <f t="shared" si="28"/>
        <v xml:space="preserve"> </v>
      </c>
      <c r="P107" s="3" t="str">
        <f>IF(O107="Plus",$K107,IF(O107="Basis",$K107-SUM(P$8:P106),IF(O107="Breedte",$K107-SUM(P$8:P106),IF(O106="Breedte",1-SUM(P$8:P106)," "))))</f>
        <v xml:space="preserve"> </v>
      </c>
      <c r="Q107" s="57" t="str">
        <f t="shared" si="43"/>
        <v/>
      </c>
      <c r="R107" s="180">
        <f t="shared" si="44"/>
        <v>139</v>
      </c>
      <c r="S107" s="12">
        <f t="shared" si="29"/>
        <v>41</v>
      </c>
      <c r="T107" s="18">
        <f t="shared" si="30"/>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1"/>
        <v>1</v>
      </c>
      <c r="Z107" s="12">
        <f t="shared" si="32"/>
        <v>1</v>
      </c>
      <c r="AA107" s="12">
        <f t="shared" si="33"/>
        <v>1</v>
      </c>
      <c r="AB107" s="12">
        <f t="shared" si="34"/>
        <v>1</v>
      </c>
      <c r="AD107" s="12">
        <f t="shared" si="35"/>
        <v>41</v>
      </c>
      <c r="AE107" s="18">
        <f t="shared" si="36"/>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7"/>
        <v>1</v>
      </c>
      <c r="AK107" s="12">
        <f t="shared" si="38"/>
        <v>1</v>
      </c>
      <c r="AL107" s="12">
        <f t="shared" si="39"/>
        <v>1</v>
      </c>
      <c r="AM107" s="12">
        <f t="shared" si="40"/>
        <v>1</v>
      </c>
    </row>
    <row r="108" spans="1:39" ht="12" customHeight="1" x14ac:dyDescent="0.25">
      <c r="A108" s="5">
        <f t="shared" si="24"/>
        <v>0</v>
      </c>
      <c r="B108" s="5">
        <f t="shared" si="25"/>
        <v>0</v>
      </c>
      <c r="C108" s="14">
        <f t="shared" si="41"/>
        <v>40</v>
      </c>
      <c r="F108" s="242">
        <f>VLOOKUP(C108,Blad1!$A:$I,9,0)</f>
        <v>138</v>
      </c>
      <c r="G108" s="67" t="str">
        <f t="shared" si="42"/>
        <v/>
      </c>
      <c r="H108" s="4" t="str">
        <f>IF(G108="I",$K108,IF(G108="II",$K108-SUM(H$8:H107),IF(G108="III",$K108-SUM(H$8:H107),IF(G108="IV",$K108-SUM(H$8:H107),IF(G108="V",1-SUM(H$8:H107)," ")))))</f>
        <v xml:space="preserve"> </v>
      </c>
      <c r="I108" s="68" t="str">
        <f t="shared" si="26"/>
        <v/>
      </c>
      <c r="J108" s="43" t="str">
        <f>IF(I108="A",$K108,IF(I108="B",$K108-SUM(J$8:J107),IF(I108="C",$K108-SUM(J$8:J107),IF(I108="D",$K108-SUM(J$8:J107),IF(I108="E",1-SUM(J$8:J107)," ")))))</f>
        <v xml:space="preserve"> </v>
      </c>
      <c r="K108" s="1">
        <f>IF(C$4=0,0,(SUM(D$8:D108)/C$4))</f>
        <v>0</v>
      </c>
      <c r="L108" s="9" t="str">
        <f t="shared" si="27"/>
        <v xml:space="preserve"> </v>
      </c>
      <c r="M108" s="2" t="str">
        <f>IF(U108=2,K108,IF(W108=2,K108-SUM(M$8:M107),IF(X108=2,K108-SUM(M$8:M107),IF(X107=2,1-SUM(M$8:M107)," "))))</f>
        <v xml:space="preserve"> </v>
      </c>
      <c r="N108" s="1" t="str">
        <f t="shared" si="28"/>
        <v xml:space="preserve"> </v>
      </c>
      <c r="P108" s="3" t="str">
        <f>IF(O108="Plus",$K108,IF(O108="Basis",$K108-SUM(P$8:P107),IF(O108="Breedte",$K108-SUM(P$8:P107),IF(O107="Breedte",1-SUM(P$8:P107)," "))))</f>
        <v xml:space="preserve"> </v>
      </c>
      <c r="Q108" s="57" t="str">
        <f t="shared" si="43"/>
        <v/>
      </c>
      <c r="R108" s="180">
        <f t="shared" si="44"/>
        <v>138</v>
      </c>
      <c r="S108" s="12">
        <f t="shared" si="29"/>
        <v>40</v>
      </c>
      <c r="T108" s="18">
        <f t="shared" si="30"/>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1"/>
        <v>1</v>
      </c>
      <c r="Z108" s="12">
        <f t="shared" si="32"/>
        <v>1</v>
      </c>
      <c r="AA108" s="12">
        <f t="shared" si="33"/>
        <v>1</v>
      </c>
      <c r="AB108" s="12">
        <f t="shared" si="34"/>
        <v>1</v>
      </c>
      <c r="AD108" s="12">
        <f t="shared" si="35"/>
        <v>40</v>
      </c>
      <c r="AE108" s="18">
        <f t="shared" si="36"/>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7"/>
        <v>1</v>
      </c>
      <c r="AK108" s="12">
        <f t="shared" si="38"/>
        <v>1</v>
      </c>
      <c r="AL108" s="12">
        <f t="shared" si="39"/>
        <v>1</v>
      </c>
      <c r="AM108" s="12">
        <f t="shared" si="40"/>
        <v>1</v>
      </c>
    </row>
    <row r="109" spans="1:39" ht="12" customHeight="1" x14ac:dyDescent="0.25">
      <c r="A109" s="5">
        <f t="shared" si="24"/>
        <v>0</v>
      </c>
      <c r="B109" s="5">
        <f t="shared" si="25"/>
        <v>0</v>
      </c>
      <c r="C109" s="14">
        <f t="shared" si="41"/>
        <v>39</v>
      </c>
      <c r="F109" s="242">
        <f>VLOOKUP(C109,Blad1!$A:$I,9,0)</f>
        <v>137</v>
      </c>
      <c r="G109" s="67" t="str">
        <f t="shared" si="42"/>
        <v/>
      </c>
      <c r="H109" s="4" t="str">
        <f>IF(G109="I",$K109,IF(G109="II",$K109-SUM(H$8:H108),IF(G109="III",$K109-SUM(H$8:H108),IF(G109="IV",$K109-SUM(H$8:H108),IF(G109="V",1-SUM(H$8:H108)," ")))))</f>
        <v xml:space="preserve"> </v>
      </c>
      <c r="I109" s="68" t="str">
        <f t="shared" si="26"/>
        <v/>
      </c>
      <c r="J109" s="43" t="str">
        <f>IF(I109="A",$K109,IF(I109="B",$K109-SUM(J$8:J108),IF(I109="C",$K109-SUM(J$8:J108),IF(I109="D",$K109-SUM(J$8:J108),IF(I109="E",1-SUM(J$8:J108)," ")))))</f>
        <v xml:space="preserve"> </v>
      </c>
      <c r="K109" s="1">
        <f>IF(C$4=0,0,(SUM(D$8:D109)/C$4))</f>
        <v>0</v>
      </c>
      <c r="L109" s="9" t="str">
        <f t="shared" si="27"/>
        <v xml:space="preserve"> </v>
      </c>
      <c r="M109" s="2" t="str">
        <f>IF(U109=2,K109,IF(W109=2,K109-SUM(M$8:M108),IF(X109=2,K109-SUM(M$8:M108),IF(X108=2,1-SUM(M$8:M108)," "))))</f>
        <v xml:space="preserve"> </v>
      </c>
      <c r="N109" s="1" t="str">
        <f t="shared" si="28"/>
        <v xml:space="preserve"> </v>
      </c>
      <c r="P109" s="3" t="str">
        <f>IF(O109="Plus",$K109,IF(O109="Basis",$K109-SUM(P$8:P108),IF(O109="Breedte",$K109-SUM(P$8:P108),IF(O108="Breedte",1-SUM(P$8:P108)," "))))</f>
        <v xml:space="preserve"> </v>
      </c>
      <c r="Q109" s="57" t="str">
        <f t="shared" si="43"/>
        <v/>
      </c>
      <c r="R109" s="180">
        <f t="shared" si="44"/>
        <v>137</v>
      </c>
      <c r="S109" s="12">
        <f t="shared" si="29"/>
        <v>39</v>
      </c>
      <c r="T109" s="18">
        <f t="shared" si="30"/>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1"/>
        <v>1</v>
      </c>
      <c r="Z109" s="12">
        <f t="shared" si="32"/>
        <v>1</v>
      </c>
      <c r="AA109" s="12">
        <f t="shared" si="33"/>
        <v>1</v>
      </c>
      <c r="AB109" s="12">
        <f t="shared" si="34"/>
        <v>1</v>
      </c>
      <c r="AD109" s="12">
        <f t="shared" si="35"/>
        <v>39</v>
      </c>
      <c r="AE109" s="18">
        <f t="shared" si="36"/>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7"/>
        <v>1</v>
      </c>
      <c r="AK109" s="12">
        <f t="shared" si="38"/>
        <v>1</v>
      </c>
      <c r="AL109" s="12">
        <f t="shared" si="39"/>
        <v>1</v>
      </c>
      <c r="AM109" s="12">
        <f t="shared" si="40"/>
        <v>1</v>
      </c>
    </row>
    <row r="110" spans="1:39" ht="12" customHeight="1" x14ac:dyDescent="0.25">
      <c r="A110" s="5">
        <f t="shared" si="24"/>
        <v>0</v>
      </c>
      <c r="B110" s="5">
        <f t="shared" si="25"/>
        <v>0</v>
      </c>
      <c r="C110" s="14">
        <f t="shared" si="41"/>
        <v>38</v>
      </c>
      <c r="F110" s="242">
        <f>VLOOKUP(C110,Blad1!$A:$I,9,0)</f>
        <v>136</v>
      </c>
      <c r="G110" s="67" t="str">
        <f t="shared" si="42"/>
        <v/>
      </c>
      <c r="H110" s="4" t="str">
        <f>IF(G110="I",$K110,IF(G110="II",$K110-SUM(H$8:H109),IF(G110="III",$K110-SUM(H$8:H109),IF(G110="IV",$K110-SUM(H$8:H109),IF(G110="V",1-SUM(H$8:H109)," ")))))</f>
        <v xml:space="preserve"> </v>
      </c>
      <c r="I110" s="68" t="str">
        <f t="shared" si="26"/>
        <v/>
      </c>
      <c r="J110" s="43" t="str">
        <f>IF(I110="A",$K110,IF(I110="B",$K110-SUM(J$8:J109),IF(I110="C",$K110-SUM(J$8:J109),IF(I110="D",$K110-SUM(J$8:J109),IF(I110="E",1-SUM(J$8:J109)," ")))))</f>
        <v xml:space="preserve"> </v>
      </c>
      <c r="K110" s="1">
        <f>IF(C$4=0,0,(SUM(D$8:D110)/C$4))</f>
        <v>0</v>
      </c>
      <c r="L110" s="9" t="str">
        <f t="shared" si="27"/>
        <v xml:space="preserve"> </v>
      </c>
      <c r="M110" s="2" t="str">
        <f>IF(U110=2,K110,IF(W110=2,K110-SUM(M$8:M109),IF(X110=2,K110-SUM(M$8:M109),IF(X109=2,1-SUM(M$8:M109)," "))))</f>
        <v xml:space="preserve"> </v>
      </c>
      <c r="N110" s="1" t="str">
        <f t="shared" si="28"/>
        <v xml:space="preserve"> </v>
      </c>
      <c r="P110" s="3" t="str">
        <f>IF(O110="Plus",$K110,IF(O110="Basis",$K110-SUM(P$8:P109),IF(O110="Breedte",$K110-SUM(P$8:P109),IF(O109="Breedte",1-SUM(P$8:P109)," "))))</f>
        <v xml:space="preserve"> </v>
      </c>
      <c r="Q110" s="57" t="str">
        <f t="shared" si="43"/>
        <v/>
      </c>
      <c r="R110" s="180">
        <f t="shared" si="44"/>
        <v>136</v>
      </c>
      <c r="S110" s="12">
        <f t="shared" si="29"/>
        <v>38</v>
      </c>
      <c r="T110" s="18">
        <f t="shared" si="30"/>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1"/>
        <v>1</v>
      </c>
      <c r="Z110" s="12">
        <f t="shared" si="32"/>
        <v>1</v>
      </c>
      <c r="AA110" s="12">
        <f t="shared" si="33"/>
        <v>1</v>
      </c>
      <c r="AB110" s="12">
        <f t="shared" si="34"/>
        <v>1</v>
      </c>
      <c r="AD110" s="12">
        <f t="shared" si="35"/>
        <v>38</v>
      </c>
      <c r="AE110" s="18">
        <f t="shared" si="36"/>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7"/>
        <v>1</v>
      </c>
      <c r="AK110" s="12">
        <f t="shared" si="38"/>
        <v>1</v>
      </c>
      <c r="AL110" s="12">
        <f t="shared" si="39"/>
        <v>1</v>
      </c>
      <c r="AM110" s="12">
        <f t="shared" si="40"/>
        <v>1</v>
      </c>
    </row>
    <row r="111" spans="1:39" ht="12" customHeight="1" x14ac:dyDescent="0.25">
      <c r="A111" s="5">
        <f t="shared" si="24"/>
        <v>0</v>
      </c>
      <c r="B111" s="5">
        <f t="shared" si="25"/>
        <v>0</v>
      </c>
      <c r="C111" s="14">
        <f t="shared" si="41"/>
        <v>37</v>
      </c>
      <c r="F111" s="242">
        <f>VLOOKUP(C111,Blad1!$A:$I,9,0)</f>
        <v>135</v>
      </c>
      <c r="G111" s="67" t="str">
        <f t="shared" si="42"/>
        <v/>
      </c>
      <c r="H111" s="4" t="str">
        <f>IF(G111="I",$K111,IF(G111="II",$K111-SUM(H$8:H110),IF(G111="III",$K111-SUM(H$8:H110),IF(G111="IV",$K111-SUM(H$8:H110),IF(G111="V",1-SUM(H$8:H110)," ")))))</f>
        <v xml:space="preserve"> </v>
      </c>
      <c r="I111" s="68" t="str">
        <f t="shared" si="26"/>
        <v/>
      </c>
      <c r="J111" s="43" t="str">
        <f>IF(I111="A",$K111,IF(I111="B",$K111-SUM(J$8:J110),IF(I111="C",$K111-SUM(J$8:J110),IF(I111="D",$K111-SUM(J$8:J110),IF(I111="E",1-SUM(J$8:J110)," ")))))</f>
        <v xml:space="preserve"> </v>
      </c>
      <c r="K111" s="1">
        <f>IF(C$4=0,0,(SUM(D$8:D111)/C$4))</f>
        <v>0</v>
      </c>
      <c r="L111" s="9" t="str">
        <f t="shared" si="27"/>
        <v xml:space="preserve"> </v>
      </c>
      <c r="M111" s="2" t="str">
        <f>IF(U111=2,K111,IF(W111=2,K111-SUM(M$8:M110),IF(X111=2,K111-SUM(M$8:M110),IF(X110=2,1-SUM(M$8:M110)," "))))</f>
        <v xml:space="preserve"> </v>
      </c>
      <c r="N111" s="1" t="str">
        <f t="shared" si="28"/>
        <v xml:space="preserve"> </v>
      </c>
      <c r="P111" s="3" t="str">
        <f>IF(O111="Plus",$K111,IF(O111="Basis",$K111-SUM(P$8:P110),IF(O111="Breedte",$K111-SUM(P$8:P110),IF(O110="Breedte",1-SUM(P$8:P110)," "))))</f>
        <v xml:space="preserve"> </v>
      </c>
      <c r="Q111" s="57" t="str">
        <f t="shared" si="43"/>
        <v/>
      </c>
      <c r="R111" s="180">
        <f t="shared" si="44"/>
        <v>135</v>
      </c>
      <c r="S111" s="12">
        <f t="shared" si="29"/>
        <v>37</v>
      </c>
      <c r="T111" s="18">
        <f t="shared" si="30"/>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1"/>
        <v>1</v>
      </c>
      <c r="Z111" s="12">
        <f t="shared" si="32"/>
        <v>1</v>
      </c>
      <c r="AA111" s="12">
        <f t="shared" si="33"/>
        <v>1</v>
      </c>
      <c r="AB111" s="12">
        <f t="shared" si="34"/>
        <v>1</v>
      </c>
      <c r="AD111" s="12">
        <f t="shared" si="35"/>
        <v>37</v>
      </c>
      <c r="AE111" s="18">
        <f t="shared" si="36"/>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7"/>
        <v>1</v>
      </c>
      <c r="AK111" s="12">
        <f t="shared" si="38"/>
        <v>1</v>
      </c>
      <c r="AL111" s="12">
        <f t="shared" si="39"/>
        <v>1</v>
      </c>
      <c r="AM111" s="12">
        <f t="shared" si="40"/>
        <v>1</v>
      </c>
    </row>
    <row r="112" spans="1:39" ht="12" customHeight="1" x14ac:dyDescent="0.25">
      <c r="A112" s="5">
        <f t="shared" si="24"/>
        <v>0</v>
      </c>
      <c r="B112" s="5">
        <f t="shared" si="25"/>
        <v>0</v>
      </c>
      <c r="C112" s="14">
        <f t="shared" si="41"/>
        <v>36</v>
      </c>
      <c r="F112" s="242">
        <f>VLOOKUP(C112,Blad1!$A:$I,9,0)</f>
        <v>134</v>
      </c>
      <c r="G112" s="67" t="str">
        <f t="shared" si="42"/>
        <v/>
      </c>
      <c r="H112" s="4" t="str">
        <f>IF(G112="I",$K112,IF(G112="II",$K112-SUM(H$8:H111),IF(G112="III",$K112-SUM(H$8:H111),IF(G112="IV",$K112-SUM(H$8:H111),IF(G112="V",1-SUM(H$8:H111)," ")))))</f>
        <v xml:space="preserve"> </v>
      </c>
      <c r="I112" s="68" t="str">
        <f t="shared" si="26"/>
        <v/>
      </c>
      <c r="J112" s="43" t="str">
        <f>IF(I112="A",$K112,IF(I112="B",$K112-SUM(J$8:J111),IF(I112="C",$K112-SUM(J$8:J111),IF(I112="D",$K112-SUM(J$8:J111),IF(I112="E",1-SUM(J$8:J111)," ")))))</f>
        <v xml:space="preserve"> </v>
      </c>
      <c r="K112" s="1">
        <f>IF(C$4=0,0,(SUM(D$8:D112)/C$4))</f>
        <v>0</v>
      </c>
      <c r="L112" s="9" t="str">
        <f t="shared" si="27"/>
        <v xml:space="preserve"> </v>
      </c>
      <c r="M112" s="2" t="str">
        <f>IF(U112=2,K112,IF(W112=2,K112-SUM(M$8:M111),IF(X112=2,K112-SUM(M$8:M111),IF(X111=2,1-SUM(M$8:M111)," "))))</f>
        <v xml:space="preserve"> </v>
      </c>
      <c r="N112" s="1" t="str">
        <f t="shared" si="28"/>
        <v xml:space="preserve"> </v>
      </c>
      <c r="P112" s="3" t="str">
        <f>IF(O112="Plus",$K112,IF(O112="Basis",$K112-SUM(P$8:P111),IF(O112="Breedte",$K112-SUM(P$8:P111),IF(O111="Breedte",1-SUM(P$8:P111)," "))))</f>
        <v xml:space="preserve"> </v>
      </c>
      <c r="Q112" s="57" t="str">
        <f t="shared" si="43"/>
        <v/>
      </c>
      <c r="R112" s="180">
        <f t="shared" si="44"/>
        <v>134</v>
      </c>
      <c r="S112" s="12">
        <f t="shared" si="29"/>
        <v>36</v>
      </c>
      <c r="T112" s="18">
        <f t="shared" si="30"/>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1"/>
        <v>1</v>
      </c>
      <c r="Z112" s="12">
        <f t="shared" si="32"/>
        <v>1</v>
      </c>
      <c r="AA112" s="12">
        <f t="shared" si="33"/>
        <v>1</v>
      </c>
      <c r="AB112" s="12">
        <f t="shared" si="34"/>
        <v>1</v>
      </c>
      <c r="AD112" s="12">
        <f t="shared" si="35"/>
        <v>36</v>
      </c>
      <c r="AE112" s="18">
        <f t="shared" si="36"/>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7"/>
        <v>1</v>
      </c>
      <c r="AK112" s="12">
        <f t="shared" si="38"/>
        <v>1</v>
      </c>
      <c r="AL112" s="12">
        <f t="shared" si="39"/>
        <v>1</v>
      </c>
      <c r="AM112" s="12">
        <f t="shared" si="40"/>
        <v>1</v>
      </c>
    </row>
    <row r="113" spans="1:39" ht="12" customHeight="1" x14ac:dyDescent="0.25">
      <c r="A113" s="5">
        <f t="shared" si="24"/>
        <v>0</v>
      </c>
      <c r="B113" s="5">
        <f t="shared" si="25"/>
        <v>0</v>
      </c>
      <c r="C113" s="14">
        <f t="shared" si="41"/>
        <v>35</v>
      </c>
      <c r="F113" s="242">
        <f>VLOOKUP(C113,Blad1!$A:$I,9,0)</f>
        <v>133</v>
      </c>
      <c r="G113" s="67" t="str">
        <f t="shared" si="42"/>
        <v/>
      </c>
      <c r="H113" s="4" t="str">
        <f>IF(G113="I",$K113,IF(G113="II",$K113-SUM(H$8:H112),IF(G113="III",$K113-SUM(H$8:H112),IF(G113="IV",$K113-SUM(H$8:H112),IF(G113="V",1-SUM(H$8:H112)," ")))))</f>
        <v xml:space="preserve"> </v>
      </c>
      <c r="I113" s="68" t="str">
        <f t="shared" si="26"/>
        <v/>
      </c>
      <c r="J113" s="43" t="str">
        <f>IF(I113="A",$K113,IF(I113="B",$K113-SUM(J$8:J112),IF(I113="C",$K113-SUM(J$8:J112),IF(I113="D",$K113-SUM(J$8:J112),IF(I113="E",1-SUM(J$8:J112)," ")))))</f>
        <v xml:space="preserve"> </v>
      </c>
      <c r="K113" s="1">
        <f>IF(C$4=0,0,(SUM(D$8:D113)/C$4))</f>
        <v>0</v>
      </c>
      <c r="L113" s="9" t="str">
        <f t="shared" si="27"/>
        <v xml:space="preserve"> </v>
      </c>
      <c r="M113" s="2" t="str">
        <f>IF(U113=2,K113,IF(W113=2,K113-SUM(M$8:M112),IF(X113=2,K113-SUM(M$8:M112),IF(X112=2,1-SUM(M$8:M112)," "))))</f>
        <v xml:space="preserve"> </v>
      </c>
      <c r="N113" s="1" t="str">
        <f t="shared" si="28"/>
        <v xml:space="preserve"> </v>
      </c>
      <c r="P113" s="3" t="str">
        <f>IF(O113="Plus",$K113,IF(O113="Basis",$K113-SUM(P$8:P112),IF(O113="Breedte",$K113-SUM(P$8:P112),IF(O112="Breedte",1-SUM(P$8:P112)," "))))</f>
        <v xml:space="preserve"> </v>
      </c>
      <c r="Q113" s="57" t="str">
        <f t="shared" si="43"/>
        <v/>
      </c>
      <c r="R113" s="180">
        <f t="shared" si="44"/>
        <v>133</v>
      </c>
      <c r="S113" s="12">
        <f t="shared" si="29"/>
        <v>35</v>
      </c>
      <c r="T113" s="18">
        <f t="shared" si="30"/>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1"/>
        <v>1</v>
      </c>
      <c r="Z113" s="12">
        <f t="shared" si="32"/>
        <v>1</v>
      </c>
      <c r="AA113" s="12">
        <f t="shared" si="33"/>
        <v>1</v>
      </c>
      <c r="AB113" s="12">
        <f t="shared" si="34"/>
        <v>1</v>
      </c>
      <c r="AD113" s="12">
        <f t="shared" si="35"/>
        <v>35</v>
      </c>
      <c r="AE113" s="18">
        <f t="shared" si="36"/>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7"/>
        <v>1</v>
      </c>
      <c r="AK113" s="12">
        <f t="shared" si="38"/>
        <v>1</v>
      </c>
      <c r="AL113" s="12">
        <f t="shared" si="39"/>
        <v>1</v>
      </c>
      <c r="AM113" s="12">
        <f t="shared" si="40"/>
        <v>1</v>
      </c>
    </row>
    <row r="114" spans="1:39" ht="12" customHeight="1" x14ac:dyDescent="0.25">
      <c r="A114" s="5">
        <f t="shared" si="24"/>
        <v>0</v>
      </c>
      <c r="B114" s="5">
        <f t="shared" si="25"/>
        <v>0</v>
      </c>
      <c r="C114" s="14">
        <f t="shared" si="41"/>
        <v>34</v>
      </c>
      <c r="F114" s="242">
        <f>VLOOKUP(C114,Blad1!$A:$I,9,0)</f>
        <v>132</v>
      </c>
      <c r="G114" s="67" t="str">
        <f t="shared" si="42"/>
        <v/>
      </c>
      <c r="H114" s="4" t="str">
        <f>IF(G114="I",$K114,IF(G114="II",$K114-SUM(H$8:H113),IF(G114="III",$K114-SUM(H$8:H113),IF(G114="IV",$K114-SUM(H$8:H113),IF(G114="V",1-SUM(H$8:H113)," ")))))</f>
        <v xml:space="preserve"> </v>
      </c>
      <c r="I114" s="68" t="str">
        <f t="shared" si="26"/>
        <v/>
      </c>
      <c r="J114" s="43" t="str">
        <f>IF(I114="A",$K114,IF(I114="B",$K114-SUM(J$8:J113),IF(I114="C",$K114-SUM(J$8:J113),IF(I114="D",$K114-SUM(J$8:J113),IF(I114="E",1-SUM(J$8:J113)," ")))))</f>
        <v xml:space="preserve"> </v>
      </c>
      <c r="K114" s="1">
        <f>IF(C$4=0,0,(SUM(D$8:D114)/C$4))</f>
        <v>0</v>
      </c>
      <c r="L114" s="9" t="str">
        <f t="shared" si="27"/>
        <v xml:space="preserve"> </v>
      </c>
      <c r="M114" s="2" t="str">
        <f>IF(U114=2,K114,IF(W114=2,K114-SUM(M$8:M113),IF(X114=2,K114-SUM(M$8:M113),IF(X113=2,1-SUM(M$8:M113)," "))))</f>
        <v xml:space="preserve"> </v>
      </c>
      <c r="N114" s="1" t="str">
        <f t="shared" si="28"/>
        <v xml:space="preserve"> </v>
      </c>
      <c r="P114" s="3" t="str">
        <f>IF(O114="Plus",$K114,IF(O114="Basis",$K114-SUM(P$8:P113),IF(O114="Breedte",$K114-SUM(P$8:P113),IF(O113="Breedte",1-SUM(P$8:P113)," "))))</f>
        <v xml:space="preserve"> </v>
      </c>
      <c r="Q114" s="57" t="str">
        <f t="shared" si="43"/>
        <v/>
      </c>
      <c r="R114" s="180">
        <f t="shared" si="44"/>
        <v>132</v>
      </c>
      <c r="S114" s="12">
        <f t="shared" si="29"/>
        <v>34</v>
      </c>
      <c r="T114" s="18">
        <f t="shared" si="30"/>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1"/>
        <v>1</v>
      </c>
      <c r="Z114" s="12">
        <f t="shared" si="32"/>
        <v>1</v>
      </c>
      <c r="AA114" s="12">
        <f t="shared" si="33"/>
        <v>1</v>
      </c>
      <c r="AB114" s="12">
        <f t="shared" si="34"/>
        <v>1</v>
      </c>
      <c r="AD114" s="12">
        <f t="shared" si="35"/>
        <v>34</v>
      </c>
      <c r="AE114" s="18">
        <f t="shared" si="36"/>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7"/>
        <v>1</v>
      </c>
      <c r="AK114" s="12">
        <f t="shared" si="38"/>
        <v>1</v>
      </c>
      <c r="AL114" s="12">
        <f t="shared" si="39"/>
        <v>1</v>
      </c>
      <c r="AM114" s="12">
        <f t="shared" si="40"/>
        <v>1</v>
      </c>
    </row>
    <row r="115" spans="1:39" ht="12" customHeight="1" x14ac:dyDescent="0.25">
      <c r="A115" s="5">
        <f t="shared" si="24"/>
        <v>0</v>
      </c>
      <c r="B115" s="5">
        <f t="shared" si="25"/>
        <v>0</v>
      </c>
      <c r="C115" s="14">
        <f t="shared" si="41"/>
        <v>33</v>
      </c>
      <c r="F115" s="242">
        <f>VLOOKUP(C115,Blad1!$A:$I,9,0)</f>
        <v>131</v>
      </c>
      <c r="G115" s="67" t="str">
        <f t="shared" si="42"/>
        <v/>
      </c>
      <c r="H115" s="4" t="str">
        <f>IF(G115="I",$K115,IF(G115="II",$K115-SUM(H$8:H114),IF(G115="III",$K115-SUM(H$8:H114),IF(G115="IV",$K115-SUM(H$8:H114),IF(G115="V",1-SUM(H$8:H114)," ")))))</f>
        <v xml:space="preserve"> </v>
      </c>
      <c r="I115" s="68" t="str">
        <f t="shared" si="26"/>
        <v/>
      </c>
      <c r="J115" s="43" t="str">
        <f>IF(I115="A",$K115,IF(I115="B",$K115-SUM(J$8:J114),IF(I115="C",$K115-SUM(J$8:J114),IF(I115="D",$K115-SUM(J$8:J114),IF(I115="E",1-SUM(J$8:J114)," ")))))</f>
        <v xml:space="preserve"> </v>
      </c>
      <c r="K115" s="1">
        <f>IF(C$4=0,0,(SUM(D$8:D115)/C$4))</f>
        <v>0</v>
      </c>
      <c r="L115" s="9" t="str">
        <f t="shared" si="27"/>
        <v xml:space="preserve"> </v>
      </c>
      <c r="M115" s="2" t="str">
        <f>IF(U115=2,K115,IF(W115=2,K115-SUM(M$8:M114),IF(X115=2,K115-SUM(M$8:M114),IF(X114=2,1-SUM(M$8:M114)," "))))</f>
        <v xml:space="preserve"> </v>
      </c>
      <c r="N115" s="1" t="str">
        <f t="shared" si="28"/>
        <v xml:space="preserve"> </v>
      </c>
      <c r="P115" s="3" t="str">
        <f>IF(O115="Plus",$K115,IF(O115="Basis",$K115-SUM(P$8:P114),IF(O115="Breedte",$K115-SUM(P$8:P114),IF(O114="Breedte",1-SUM(P$8:P114)," "))))</f>
        <v xml:space="preserve"> </v>
      </c>
      <c r="Q115" s="57" t="str">
        <f t="shared" si="43"/>
        <v/>
      </c>
      <c r="R115" s="180">
        <f t="shared" si="44"/>
        <v>131</v>
      </c>
      <c r="S115" s="12">
        <f t="shared" si="29"/>
        <v>33</v>
      </c>
      <c r="T115" s="18">
        <f t="shared" si="30"/>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1"/>
        <v>1</v>
      </c>
      <c r="Z115" s="12">
        <f t="shared" si="32"/>
        <v>1</v>
      </c>
      <c r="AA115" s="12">
        <f t="shared" si="33"/>
        <v>1</v>
      </c>
      <c r="AB115" s="12">
        <f t="shared" si="34"/>
        <v>1</v>
      </c>
      <c r="AD115" s="12">
        <f t="shared" si="35"/>
        <v>33</v>
      </c>
      <c r="AE115" s="18">
        <f t="shared" si="36"/>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7"/>
        <v>1</v>
      </c>
      <c r="AK115" s="12">
        <f t="shared" si="38"/>
        <v>1</v>
      </c>
      <c r="AL115" s="12">
        <f t="shared" si="39"/>
        <v>1</v>
      </c>
      <c r="AM115" s="12">
        <f t="shared" si="40"/>
        <v>1</v>
      </c>
    </row>
    <row r="116" spans="1:39" ht="12" customHeight="1" x14ac:dyDescent="0.25">
      <c r="A116" s="5">
        <f t="shared" si="24"/>
        <v>0</v>
      </c>
      <c r="B116" s="5">
        <f t="shared" si="25"/>
        <v>0</v>
      </c>
      <c r="C116" s="14">
        <f t="shared" si="41"/>
        <v>32</v>
      </c>
      <c r="F116" s="242">
        <f>VLOOKUP(C116,Blad1!$A:$I,9,0)</f>
        <v>130</v>
      </c>
      <c r="G116" s="67" t="str">
        <f t="shared" si="42"/>
        <v/>
      </c>
      <c r="H116" s="4" t="str">
        <f>IF(G116="I",$K116,IF(G116="II",$K116-SUM(H$8:H115),IF(G116="III",$K116-SUM(H$8:H115),IF(G116="IV",$K116-SUM(H$8:H115),IF(G116="V",1-SUM(H$8:H115)," ")))))</f>
        <v xml:space="preserve"> </v>
      </c>
      <c r="I116" s="68" t="str">
        <f t="shared" si="26"/>
        <v/>
      </c>
      <c r="J116" s="43" t="str">
        <f>IF(I116="A",$K116,IF(I116="B",$K116-SUM(J$8:J115),IF(I116="C",$K116-SUM(J$8:J115),IF(I116="D",$K116-SUM(J$8:J115),IF(I116="E",1-SUM(J$8:J115)," ")))))</f>
        <v xml:space="preserve"> </v>
      </c>
      <c r="K116" s="1">
        <f>IF(C$4=0,0,(SUM(D$8:D116)/C$4))</f>
        <v>0</v>
      </c>
      <c r="L116" s="9" t="str">
        <f t="shared" si="27"/>
        <v xml:space="preserve"> </v>
      </c>
      <c r="M116" s="2" t="str">
        <f>IF(U116=2,K116,IF(W116=2,K116-SUM(M$8:M115),IF(X116=2,K116-SUM(M$8:M115),IF(X115=2,1-SUM(M$8:M115)," "))))</f>
        <v xml:space="preserve"> </v>
      </c>
      <c r="N116" s="1" t="str">
        <f t="shared" si="28"/>
        <v xml:space="preserve"> </v>
      </c>
      <c r="P116" s="3" t="str">
        <f>IF(O116="Plus",$K116,IF(O116="Basis",$K116-SUM(P$8:P115),IF(O116="Breedte",$K116-SUM(P$8:P115),IF(O115="Breedte",1-SUM(P$8:P115)," "))))</f>
        <v xml:space="preserve"> </v>
      </c>
      <c r="Q116" s="57" t="str">
        <f t="shared" si="43"/>
        <v/>
      </c>
      <c r="R116" s="180">
        <f t="shared" si="44"/>
        <v>130</v>
      </c>
      <c r="S116" s="12">
        <f t="shared" si="29"/>
        <v>32</v>
      </c>
      <c r="T116" s="18">
        <f t="shared" si="30"/>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1"/>
        <v>1</v>
      </c>
      <c r="Z116" s="12">
        <f t="shared" si="32"/>
        <v>1</v>
      </c>
      <c r="AA116" s="12">
        <f t="shared" si="33"/>
        <v>1</v>
      </c>
      <c r="AB116" s="12">
        <f t="shared" si="34"/>
        <v>1</v>
      </c>
      <c r="AD116" s="12">
        <f t="shared" si="35"/>
        <v>32</v>
      </c>
      <c r="AE116" s="18">
        <f t="shared" si="36"/>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7"/>
        <v>1</v>
      </c>
      <c r="AK116" s="12">
        <f t="shared" si="38"/>
        <v>1</v>
      </c>
      <c r="AL116" s="12">
        <f t="shared" si="39"/>
        <v>1</v>
      </c>
      <c r="AM116" s="12">
        <f t="shared" si="40"/>
        <v>1</v>
      </c>
    </row>
    <row r="117" spans="1:39" ht="12" customHeight="1" x14ac:dyDescent="0.25">
      <c r="A117" s="5">
        <f t="shared" si="24"/>
        <v>0</v>
      </c>
      <c r="B117" s="5">
        <f t="shared" si="25"/>
        <v>0</v>
      </c>
      <c r="C117" s="14">
        <f t="shared" si="41"/>
        <v>31</v>
      </c>
      <c r="F117" s="242">
        <f>VLOOKUP(C117,Blad1!$A:$I,9,0)</f>
        <v>129</v>
      </c>
      <c r="G117" s="67" t="str">
        <f t="shared" si="42"/>
        <v/>
      </c>
      <c r="H117" s="4" t="str">
        <f>IF(G117="I",$K117,IF(G117="II",$K117-SUM(H$8:H116),IF(G117="III",$K117-SUM(H$8:H116),IF(G117="IV",$K117-SUM(H$8:H116),IF(G117="V",1-SUM(H$8:H116)," ")))))</f>
        <v xml:space="preserve"> </v>
      </c>
      <c r="I117" s="68" t="str">
        <f t="shared" si="26"/>
        <v/>
      </c>
      <c r="J117" s="43" t="str">
        <f>IF(I117="A",$K117,IF(I117="B",$K117-SUM(J$8:J116),IF(I117="C",$K117-SUM(J$8:J116),IF(I117="D",$K117-SUM(J$8:J116),IF(I117="E",1-SUM(J$8:J116)," ")))))</f>
        <v xml:space="preserve"> </v>
      </c>
      <c r="K117" s="1">
        <f>IF(C$4=0,0,(SUM(D$8:D117)/C$4))</f>
        <v>0</v>
      </c>
      <c r="L117" s="9" t="str">
        <f t="shared" si="27"/>
        <v xml:space="preserve"> </v>
      </c>
      <c r="M117" s="2" t="str">
        <f>IF(U117=2,K117,IF(W117=2,K117-SUM(M$8:M116),IF(X117=2,K117-SUM(M$8:M116),IF(X116=2,1-SUM(M$8:M116)," "))))</f>
        <v xml:space="preserve"> </v>
      </c>
      <c r="N117" s="1" t="str">
        <f t="shared" si="28"/>
        <v xml:space="preserve"> </v>
      </c>
      <c r="P117" s="3" t="str">
        <f>IF(O117="Plus",$K117,IF(O117="Basis",$K117-SUM(P$8:P116),IF(O117="Breedte",$K117-SUM(P$8:P116),IF(O116="Breedte",1-SUM(P$8:P116)," "))))</f>
        <v xml:space="preserve"> </v>
      </c>
      <c r="Q117" s="57" t="str">
        <f t="shared" si="43"/>
        <v/>
      </c>
      <c r="R117" s="180">
        <f t="shared" si="44"/>
        <v>129</v>
      </c>
      <c r="S117" s="12">
        <f t="shared" si="29"/>
        <v>31</v>
      </c>
      <c r="T117" s="18">
        <f t="shared" si="30"/>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1"/>
        <v>1</v>
      </c>
      <c r="Z117" s="12">
        <f t="shared" si="32"/>
        <v>1</v>
      </c>
      <c r="AA117" s="12">
        <f t="shared" si="33"/>
        <v>1</v>
      </c>
      <c r="AB117" s="12">
        <f t="shared" si="34"/>
        <v>1</v>
      </c>
      <c r="AD117" s="12">
        <f t="shared" si="35"/>
        <v>31</v>
      </c>
      <c r="AE117" s="18">
        <f t="shared" si="36"/>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7"/>
        <v>1</v>
      </c>
      <c r="AK117" s="12">
        <f t="shared" si="38"/>
        <v>1</v>
      </c>
      <c r="AL117" s="12">
        <f t="shared" si="39"/>
        <v>1</v>
      </c>
      <c r="AM117" s="12">
        <f t="shared" si="40"/>
        <v>1</v>
      </c>
    </row>
    <row r="118" spans="1:39" ht="12" customHeight="1" x14ac:dyDescent="0.25">
      <c r="A118" s="5">
        <f t="shared" si="24"/>
        <v>0</v>
      </c>
      <c r="B118" s="5">
        <f t="shared" si="25"/>
        <v>0</v>
      </c>
      <c r="C118" s="14">
        <f t="shared" si="41"/>
        <v>30</v>
      </c>
      <c r="F118" s="242">
        <f>VLOOKUP(C118,Blad1!$A:$I,9,0)</f>
        <v>128</v>
      </c>
      <c r="G118" s="67" t="str">
        <f t="shared" si="42"/>
        <v/>
      </c>
      <c r="H118" s="4" t="str">
        <f>IF(G118="I",$K118,IF(G118="II",$K118-SUM(H$8:H117),IF(G118="III",$K118-SUM(H$8:H117),IF(G118="IV",$K118-SUM(H$8:H117),IF(G118="V",1-SUM(H$8:H117)," ")))))</f>
        <v xml:space="preserve"> </v>
      </c>
      <c r="I118" s="68" t="str">
        <f t="shared" si="26"/>
        <v/>
      </c>
      <c r="J118" s="43" t="str">
        <f>IF(I118="A",$K118,IF(I118="B",$K118-SUM(J$8:J117),IF(I118="C",$K118-SUM(J$8:J117),IF(I118="D",$K118-SUM(J$8:J117),IF(I118="E",1-SUM(J$8:J117)," ")))))</f>
        <v xml:space="preserve"> </v>
      </c>
      <c r="K118" s="1">
        <f>IF(C$4=0,0,(SUM(D$8:D118)/C$4))</f>
        <v>0</v>
      </c>
      <c r="L118" s="9" t="str">
        <f t="shared" si="27"/>
        <v xml:space="preserve"> </v>
      </c>
      <c r="M118" s="2" t="str">
        <f>IF(U118=2,K118,IF(W118=2,K118-SUM(M$8:M117),IF(X118=2,K118-SUM(M$8:M117),IF(X117=2,1-SUM(M$8:M117)," "))))</f>
        <v xml:space="preserve"> </v>
      </c>
      <c r="N118" s="1" t="str">
        <f t="shared" si="28"/>
        <v xml:space="preserve"> </v>
      </c>
      <c r="P118" s="3" t="str">
        <f>IF(O118="Plus",$K118,IF(O118="Basis",$K118-SUM(P$8:P117),IF(O118="Breedte",$K118-SUM(P$8:P117),IF(O117="Breedte",1-SUM(P$8:P117)," "))))</f>
        <v xml:space="preserve"> </v>
      </c>
      <c r="Q118" s="57" t="str">
        <f t="shared" si="43"/>
        <v/>
      </c>
      <c r="R118" s="180">
        <f t="shared" si="44"/>
        <v>128</v>
      </c>
      <c r="S118" s="12">
        <f t="shared" si="29"/>
        <v>30</v>
      </c>
      <c r="T118" s="18">
        <f t="shared" si="30"/>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1"/>
        <v>1</v>
      </c>
      <c r="Z118" s="12">
        <f t="shared" si="32"/>
        <v>1</v>
      </c>
      <c r="AA118" s="12">
        <f t="shared" si="33"/>
        <v>1</v>
      </c>
      <c r="AB118" s="12">
        <f t="shared" si="34"/>
        <v>1</v>
      </c>
      <c r="AD118" s="12">
        <f t="shared" si="35"/>
        <v>30</v>
      </c>
      <c r="AE118" s="18">
        <f t="shared" si="36"/>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7"/>
        <v>1</v>
      </c>
      <c r="AK118" s="12">
        <f t="shared" si="38"/>
        <v>1</v>
      </c>
      <c r="AL118" s="12">
        <f t="shared" si="39"/>
        <v>1</v>
      </c>
      <c r="AM118" s="12">
        <f t="shared" si="40"/>
        <v>1</v>
      </c>
    </row>
    <row r="119" spans="1:39" ht="12" customHeight="1" x14ac:dyDescent="0.25">
      <c r="A119" s="5">
        <f t="shared" si="24"/>
        <v>0</v>
      </c>
      <c r="B119" s="5">
        <f t="shared" si="25"/>
        <v>0</v>
      </c>
      <c r="C119" s="14">
        <f t="shared" si="41"/>
        <v>29</v>
      </c>
      <c r="F119" s="242">
        <f>VLOOKUP(C119,Blad1!$A:$I,9,0)</f>
        <v>127</v>
      </c>
      <c r="G119" s="67" t="str">
        <f t="shared" si="42"/>
        <v/>
      </c>
      <c r="H119" s="4" t="str">
        <f>IF(G119="I",$K119,IF(G119="II",$K119-SUM(H$8:H118),IF(G119="III",$K119-SUM(H$8:H118),IF(G119="IV",$K119-SUM(H$8:H118),IF(G119="V",1-SUM(H$8:H118)," ")))))</f>
        <v xml:space="preserve"> </v>
      </c>
      <c r="I119" s="68" t="str">
        <f t="shared" si="26"/>
        <v/>
      </c>
      <c r="J119" s="43" t="str">
        <f>IF(I119="A",$K119,IF(I119="B",$K119-SUM(J$8:J118),IF(I119="C",$K119-SUM(J$8:J118),IF(I119="D",$K119-SUM(J$8:J118),IF(I119="E",1-SUM(J$8:J118)," ")))))</f>
        <v xml:space="preserve"> </v>
      </c>
      <c r="K119" s="1">
        <f>IF(C$4=0,0,(SUM(D$8:D119)/C$4))</f>
        <v>0</v>
      </c>
      <c r="L119" s="9" t="str">
        <f t="shared" si="27"/>
        <v xml:space="preserve"> </v>
      </c>
      <c r="M119" s="2" t="str">
        <f>IF(U119=2,K119,IF(W119=2,K119-SUM(M$8:M118),IF(X119=2,K119-SUM(M$8:M118),IF(X118=2,1-SUM(M$8:M118)," "))))</f>
        <v xml:space="preserve"> </v>
      </c>
      <c r="N119" s="1" t="str">
        <f t="shared" si="28"/>
        <v xml:space="preserve"> </v>
      </c>
      <c r="P119" s="3" t="str">
        <f>IF(O119="Plus",$K119,IF(O119="Basis",$K119-SUM(P$8:P118),IF(O119="Breedte",$K119-SUM(P$8:P118),IF(O118="Breedte",1-SUM(P$8:P118)," "))))</f>
        <v xml:space="preserve"> </v>
      </c>
      <c r="Q119" s="57" t="str">
        <f t="shared" si="43"/>
        <v/>
      </c>
      <c r="R119" s="180">
        <f t="shared" si="44"/>
        <v>127</v>
      </c>
      <c r="S119" s="12">
        <f t="shared" si="29"/>
        <v>29</v>
      </c>
      <c r="T119" s="18">
        <f t="shared" si="30"/>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1"/>
        <v>1</v>
      </c>
      <c r="Z119" s="12">
        <f t="shared" si="32"/>
        <v>1</v>
      </c>
      <c r="AA119" s="12">
        <f t="shared" si="33"/>
        <v>1</v>
      </c>
      <c r="AB119" s="12">
        <f t="shared" si="34"/>
        <v>1</v>
      </c>
      <c r="AD119" s="12">
        <f t="shared" si="35"/>
        <v>29</v>
      </c>
      <c r="AE119" s="18">
        <f t="shared" si="36"/>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7"/>
        <v>1</v>
      </c>
      <c r="AK119" s="12">
        <f t="shared" si="38"/>
        <v>1</v>
      </c>
      <c r="AL119" s="12">
        <f t="shared" si="39"/>
        <v>1</v>
      </c>
      <c r="AM119" s="12">
        <f t="shared" si="40"/>
        <v>1</v>
      </c>
    </row>
    <row r="120" spans="1:39" ht="12" customHeight="1" x14ac:dyDescent="0.25">
      <c r="A120" s="5">
        <f t="shared" si="24"/>
        <v>0</v>
      </c>
      <c r="B120" s="5">
        <f t="shared" si="25"/>
        <v>0</v>
      </c>
      <c r="C120" s="14">
        <f t="shared" si="41"/>
        <v>28</v>
      </c>
      <c r="F120" s="242">
        <f>VLOOKUP(C120,Blad1!$A:$I,9,0)</f>
        <v>126</v>
      </c>
      <c r="G120" s="67" t="str">
        <f t="shared" si="42"/>
        <v/>
      </c>
      <c r="H120" s="4" t="str">
        <f>IF(G120="I",$K120,IF(G120="II",$K120-SUM(H$8:H119),IF(G120="III",$K120-SUM(H$8:H119),IF(G120="IV",$K120-SUM(H$8:H119),IF(G120="V",1-SUM(H$8:H119)," ")))))</f>
        <v xml:space="preserve"> </v>
      </c>
      <c r="I120" s="68" t="str">
        <f t="shared" si="26"/>
        <v/>
      </c>
      <c r="J120" s="43" t="str">
        <f>IF(I120="A",$K120,IF(I120="B",$K120-SUM(J$8:J119),IF(I120="C",$K120-SUM(J$8:J119),IF(I120="D",$K120-SUM(J$8:J119),IF(I120="E",1-SUM(J$8:J119)," ")))))</f>
        <v xml:space="preserve"> </v>
      </c>
      <c r="K120" s="1">
        <f>IF(C$4=0,0,(SUM(D$8:D120)/C$4))</f>
        <v>0</v>
      </c>
      <c r="L120" s="9" t="str">
        <f t="shared" si="27"/>
        <v xml:space="preserve"> </v>
      </c>
      <c r="M120" s="2" t="str">
        <f>IF(U120=2,K120,IF(W120=2,K120-SUM(M$8:M119),IF(X120=2,K120-SUM(M$8:M119),IF(X119=2,1-SUM(M$8:M119)," "))))</f>
        <v xml:space="preserve"> </v>
      </c>
      <c r="N120" s="1" t="str">
        <f t="shared" si="28"/>
        <v xml:space="preserve"> </v>
      </c>
      <c r="P120" s="3" t="str">
        <f>IF(O120="Plus",$K120,IF(O120="Basis",$K120-SUM(P$8:P119),IF(O120="Breedte",$K120-SUM(P$8:P119),IF(O119="Breedte",1-SUM(P$8:P119)," "))))</f>
        <v xml:space="preserve"> </v>
      </c>
      <c r="Q120" s="57" t="str">
        <f t="shared" si="43"/>
        <v/>
      </c>
      <c r="R120" s="180">
        <f t="shared" si="44"/>
        <v>126</v>
      </c>
      <c r="S120" s="12">
        <f t="shared" si="29"/>
        <v>28</v>
      </c>
      <c r="T120" s="18">
        <f t="shared" si="30"/>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1"/>
        <v>1</v>
      </c>
      <c r="Z120" s="12">
        <f t="shared" si="32"/>
        <v>1</v>
      </c>
      <c r="AA120" s="12">
        <f t="shared" si="33"/>
        <v>1</v>
      </c>
      <c r="AB120" s="12">
        <f t="shared" si="34"/>
        <v>1</v>
      </c>
      <c r="AD120" s="12">
        <f t="shared" si="35"/>
        <v>28</v>
      </c>
      <c r="AE120" s="18">
        <f t="shared" si="36"/>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7"/>
        <v>1</v>
      </c>
      <c r="AK120" s="12">
        <f t="shared" si="38"/>
        <v>1</v>
      </c>
      <c r="AL120" s="12">
        <f t="shared" si="39"/>
        <v>1</v>
      </c>
      <c r="AM120" s="12">
        <f t="shared" si="40"/>
        <v>1</v>
      </c>
    </row>
    <row r="121" spans="1:39" ht="12" customHeight="1" x14ac:dyDescent="0.25">
      <c r="A121" s="5">
        <f t="shared" si="24"/>
        <v>0</v>
      </c>
      <c r="B121" s="5">
        <f t="shared" si="25"/>
        <v>0</v>
      </c>
      <c r="C121" s="14">
        <f t="shared" si="41"/>
        <v>27</v>
      </c>
      <c r="F121" s="242">
        <f>VLOOKUP(C121,Blad1!$A:$I,9,0)</f>
        <v>125</v>
      </c>
      <c r="G121" s="67" t="str">
        <f t="shared" si="42"/>
        <v/>
      </c>
      <c r="H121" s="4" t="str">
        <f>IF(G121="I",$K121,IF(G121="II",$K121-SUM(H$8:H120),IF(G121="III",$K121-SUM(H$8:H120),IF(G121="IV",$K121-SUM(H$8:H120),IF(G121="V",1-SUM(H$8:H120)," ")))))</f>
        <v xml:space="preserve"> </v>
      </c>
      <c r="I121" s="68" t="str">
        <f t="shared" si="26"/>
        <v/>
      </c>
      <c r="J121" s="43" t="str">
        <f>IF(I121="A",$K121,IF(I121="B",$K121-SUM(J$8:J120),IF(I121="C",$K121-SUM(J$8:J120),IF(I121="D",$K121-SUM(J$8:J120),IF(I121="E",1-SUM(J$8:J120)," ")))))</f>
        <v xml:space="preserve"> </v>
      </c>
      <c r="K121" s="1">
        <f>IF(C$4=0,0,(SUM(D$8:D121)/C$4))</f>
        <v>0</v>
      </c>
      <c r="L121" s="9" t="str">
        <f t="shared" si="27"/>
        <v xml:space="preserve"> </v>
      </c>
      <c r="M121" s="2" t="str">
        <f>IF(U121=2,K121,IF(W121=2,K121-SUM(M$8:M120),IF(X121=2,K121-SUM(M$8:M120),IF(X120=2,1-SUM(M$8:M120)," "))))</f>
        <v xml:space="preserve"> </v>
      </c>
      <c r="N121" s="1" t="str">
        <f t="shared" si="28"/>
        <v xml:space="preserve"> </v>
      </c>
      <c r="P121" s="3" t="str">
        <f>IF(O121="Plus",$K121,IF(O121="Basis",$K121-SUM(P$8:P120),IF(O121="Breedte",$K121-SUM(P$8:P120),IF(O120="Breedte",1-SUM(P$8:P120)," "))))</f>
        <v xml:space="preserve"> </v>
      </c>
      <c r="Q121" s="57" t="str">
        <f t="shared" si="43"/>
        <v/>
      </c>
      <c r="R121" s="180">
        <f t="shared" si="44"/>
        <v>125</v>
      </c>
      <c r="S121" s="12">
        <f t="shared" si="29"/>
        <v>27</v>
      </c>
      <c r="T121" s="18">
        <f t="shared" si="30"/>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1"/>
        <v>1</v>
      </c>
      <c r="Z121" s="12">
        <f t="shared" si="32"/>
        <v>1</v>
      </c>
      <c r="AA121" s="12">
        <f t="shared" si="33"/>
        <v>1</v>
      </c>
      <c r="AB121" s="12">
        <f t="shared" si="34"/>
        <v>1</v>
      </c>
      <c r="AD121" s="12">
        <f t="shared" si="35"/>
        <v>27</v>
      </c>
      <c r="AE121" s="18">
        <f t="shared" si="36"/>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7"/>
        <v>1</v>
      </c>
      <c r="AK121" s="12">
        <f t="shared" si="38"/>
        <v>1</v>
      </c>
      <c r="AL121" s="12">
        <f t="shared" si="39"/>
        <v>1</v>
      </c>
      <c r="AM121" s="12">
        <f t="shared" si="40"/>
        <v>1</v>
      </c>
    </row>
    <row r="122" spans="1:39" ht="12" customHeight="1" x14ac:dyDescent="0.25">
      <c r="A122" s="5">
        <f t="shared" si="24"/>
        <v>0</v>
      </c>
      <c r="B122" s="5">
        <f t="shared" si="25"/>
        <v>0</v>
      </c>
      <c r="C122" s="14">
        <f t="shared" si="41"/>
        <v>26</v>
      </c>
      <c r="F122" s="242">
        <f>VLOOKUP(C122,Blad1!$A:$I,9,0)</f>
        <v>124</v>
      </c>
      <c r="G122" s="67" t="str">
        <f t="shared" si="42"/>
        <v/>
      </c>
      <c r="H122" s="4" t="str">
        <f>IF(G122="I",$K122,IF(G122="II",$K122-SUM(H$8:H121),IF(G122="III",$K122-SUM(H$8:H121),IF(G122="IV",$K122-SUM(H$8:H121),IF(G122="V",1-SUM(H$8:H121)," ")))))</f>
        <v xml:space="preserve"> </v>
      </c>
      <c r="I122" s="68" t="str">
        <f t="shared" si="26"/>
        <v/>
      </c>
      <c r="J122" s="43" t="str">
        <f>IF(I122="A",$K122,IF(I122="B",$K122-SUM(J$8:J121),IF(I122="C",$K122-SUM(J$8:J121),IF(I122="D",$K122-SUM(J$8:J121),IF(I122="E",1-SUM(J$8:J121)," ")))))</f>
        <v xml:space="preserve"> </v>
      </c>
      <c r="K122" s="1">
        <f>IF(C$4=0,0,(SUM(D$8:D122)/C$4))</f>
        <v>0</v>
      </c>
      <c r="L122" s="9" t="str">
        <f t="shared" si="27"/>
        <v xml:space="preserve"> </v>
      </c>
      <c r="M122" s="2" t="str">
        <f>IF(U122=2,K122,IF(W122=2,K122-SUM(M$8:M121),IF(X122=2,K122-SUM(M$8:M121),IF(X121=2,1-SUM(M$8:M121)," "))))</f>
        <v xml:space="preserve"> </v>
      </c>
      <c r="N122" s="1" t="str">
        <f t="shared" si="28"/>
        <v xml:space="preserve"> </v>
      </c>
      <c r="P122" s="3" t="str">
        <f>IF(O122="Plus",$K122,IF(O122="Basis",$K122-SUM(P$8:P121),IF(O122="Breedte",$K122-SUM(P$8:P121),IF(O121="Breedte",1-SUM(P$8:P121)," "))))</f>
        <v xml:space="preserve"> </v>
      </c>
      <c r="Q122" s="57" t="str">
        <f t="shared" si="43"/>
        <v/>
      </c>
      <c r="R122" s="180">
        <f t="shared" si="44"/>
        <v>124</v>
      </c>
      <c r="S122" s="12">
        <f t="shared" si="29"/>
        <v>26</v>
      </c>
      <c r="T122" s="18">
        <f t="shared" si="30"/>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1"/>
        <v>1</v>
      </c>
      <c r="Z122" s="12">
        <f t="shared" si="32"/>
        <v>1</v>
      </c>
      <c r="AA122" s="12">
        <f t="shared" si="33"/>
        <v>1</v>
      </c>
      <c r="AB122" s="12">
        <f t="shared" si="34"/>
        <v>1</v>
      </c>
      <c r="AD122" s="12">
        <f t="shared" si="35"/>
        <v>26</v>
      </c>
      <c r="AE122" s="18">
        <f t="shared" si="36"/>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7"/>
        <v>1</v>
      </c>
      <c r="AK122" s="12">
        <f t="shared" si="38"/>
        <v>1</v>
      </c>
      <c r="AL122" s="12">
        <f t="shared" si="39"/>
        <v>1</v>
      </c>
      <c r="AM122" s="12">
        <f t="shared" si="40"/>
        <v>1</v>
      </c>
    </row>
    <row r="123" spans="1:39" ht="12" customHeight="1" x14ac:dyDescent="0.25">
      <c r="A123" s="5">
        <f t="shared" si="24"/>
        <v>0</v>
      </c>
      <c r="B123" s="5">
        <f t="shared" si="25"/>
        <v>0</v>
      </c>
      <c r="C123" s="14">
        <f t="shared" si="41"/>
        <v>25</v>
      </c>
      <c r="F123" s="242">
        <f>VLOOKUP(C123,Blad1!$A:$I,9,0)</f>
        <v>123</v>
      </c>
      <c r="G123" s="67" t="str">
        <f t="shared" si="42"/>
        <v/>
      </c>
      <c r="H123" s="4" t="str">
        <f>IF(G123="I",$K123,IF(G123="II",$K123-SUM(H$8:H122),IF(G123="III",$K123-SUM(H$8:H122),IF(G123="IV",$K123-SUM(H$8:H122),IF(G123="V",1-SUM(H$8:H122)," ")))))</f>
        <v xml:space="preserve"> </v>
      </c>
      <c r="I123" s="68" t="str">
        <f t="shared" si="26"/>
        <v/>
      </c>
      <c r="J123" s="43" t="str">
        <f>IF(I123="A",$K123,IF(I123="B",$K123-SUM(J$8:J122),IF(I123="C",$K123-SUM(J$8:J122),IF(I123="D",$K123-SUM(J$8:J122),IF(I123="E",1-SUM(J$8:J122)," ")))))</f>
        <v xml:space="preserve"> </v>
      </c>
      <c r="K123" s="1">
        <f>IF(C$4=0,0,(SUM(D$8:D123)/C$4))</f>
        <v>0</v>
      </c>
      <c r="L123" s="9" t="str">
        <f t="shared" si="27"/>
        <v xml:space="preserve"> </v>
      </c>
      <c r="M123" s="2" t="str">
        <f>IF(U123=2,K123,IF(W123=2,K123-SUM(M$8:M122),IF(X123=2,K123-SUM(M$8:M122),IF(X122=2,1-SUM(M$8:M122)," "))))</f>
        <v xml:space="preserve"> </v>
      </c>
      <c r="N123" s="1" t="str">
        <f t="shared" si="28"/>
        <v xml:space="preserve"> </v>
      </c>
      <c r="P123" s="3" t="str">
        <f>IF(O123="Plus",$K123,IF(O123="Basis",$K123-SUM(P$8:P122),IF(O123="Breedte",$K123-SUM(P$8:P122),IF(O122="Breedte",1-SUM(P$8:P122)," "))))</f>
        <v xml:space="preserve"> </v>
      </c>
      <c r="Q123" s="57" t="str">
        <f t="shared" si="43"/>
        <v/>
      </c>
      <c r="R123" s="180">
        <f t="shared" si="44"/>
        <v>123</v>
      </c>
      <c r="S123" s="12">
        <f t="shared" si="29"/>
        <v>25</v>
      </c>
      <c r="T123" s="18">
        <f t="shared" si="30"/>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1"/>
        <v>1</v>
      </c>
      <c r="Z123" s="12">
        <f t="shared" si="32"/>
        <v>1</v>
      </c>
      <c r="AA123" s="12">
        <f t="shared" si="33"/>
        <v>1</v>
      </c>
      <c r="AB123" s="12">
        <f t="shared" si="34"/>
        <v>1</v>
      </c>
      <c r="AD123" s="12">
        <f t="shared" si="35"/>
        <v>25</v>
      </c>
      <c r="AE123" s="18">
        <f t="shared" si="36"/>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7"/>
        <v>1</v>
      </c>
      <c r="AK123" s="12">
        <f t="shared" si="38"/>
        <v>1</v>
      </c>
      <c r="AL123" s="12">
        <f t="shared" si="39"/>
        <v>1</v>
      </c>
      <c r="AM123" s="12">
        <f t="shared" si="40"/>
        <v>1</v>
      </c>
    </row>
    <row r="124" spans="1:39" ht="12" customHeight="1" x14ac:dyDescent="0.25">
      <c r="A124" s="5">
        <f t="shared" si="24"/>
        <v>0</v>
      </c>
      <c r="B124" s="5">
        <f t="shared" si="25"/>
        <v>0</v>
      </c>
      <c r="C124" s="14">
        <f t="shared" si="41"/>
        <v>24</v>
      </c>
      <c r="F124" s="242">
        <f>VLOOKUP(C124,Blad1!$A:$I,9,0)</f>
        <v>122</v>
      </c>
      <c r="G124" s="67" t="str">
        <f t="shared" si="42"/>
        <v/>
      </c>
      <c r="H124" s="4" t="str">
        <f>IF(G124="I",$K124,IF(G124="II",$K124-SUM(H$8:H123),IF(G124="III",$K124-SUM(H$8:H123),IF(G124="IV",$K124-SUM(H$8:H123),IF(G124="V",1-SUM(H$8:H123)," ")))))</f>
        <v xml:space="preserve"> </v>
      </c>
      <c r="I124" s="68" t="str">
        <f t="shared" si="26"/>
        <v/>
      </c>
      <c r="J124" s="43" t="str">
        <f>IF(I124="A",$K124,IF(I124="B",$K124-SUM(J$8:J123),IF(I124="C",$K124-SUM(J$8:J123),IF(I124="D",$K124-SUM(J$8:J123),IF(I124="E",1-SUM(J$8:J123)," ")))))</f>
        <v xml:space="preserve"> </v>
      </c>
      <c r="K124" s="1">
        <f>IF(C$4=0,0,(SUM(D$8:D124)/C$4))</f>
        <v>0</v>
      </c>
      <c r="L124" s="9" t="str">
        <f t="shared" si="27"/>
        <v xml:space="preserve"> </v>
      </c>
      <c r="M124" s="2" t="str">
        <f>IF(U124=2,K124,IF(W124=2,K124-SUM(M$8:M123),IF(X124=2,K124-SUM(M$8:M123),IF(X123=2,1-SUM(M$8:M123)," "))))</f>
        <v xml:space="preserve"> </v>
      </c>
      <c r="N124" s="1" t="str">
        <f t="shared" si="28"/>
        <v xml:space="preserve"> </v>
      </c>
      <c r="P124" s="3" t="str">
        <f>IF(O124="Plus",$K124,IF(O124="Basis",$K124-SUM(P$8:P123),IF(O124="Breedte",$K124-SUM(P$8:P123),IF(O123="Breedte",1-SUM(P$8:P123)," "))))</f>
        <v xml:space="preserve"> </v>
      </c>
      <c r="Q124" s="57" t="str">
        <f t="shared" si="43"/>
        <v/>
      </c>
      <c r="R124" s="180">
        <f t="shared" si="44"/>
        <v>122</v>
      </c>
      <c r="S124" s="12">
        <f t="shared" si="29"/>
        <v>24</v>
      </c>
      <c r="T124" s="18">
        <f t="shared" si="30"/>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1"/>
        <v>1</v>
      </c>
      <c r="Z124" s="12">
        <f t="shared" si="32"/>
        <v>1</v>
      </c>
      <c r="AA124" s="12">
        <f t="shared" si="33"/>
        <v>1</v>
      </c>
      <c r="AB124" s="12">
        <f t="shared" si="34"/>
        <v>1</v>
      </c>
      <c r="AD124" s="12">
        <f t="shared" si="35"/>
        <v>24</v>
      </c>
      <c r="AE124" s="18">
        <f t="shared" si="36"/>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7"/>
        <v>1</v>
      </c>
      <c r="AK124" s="12">
        <f t="shared" si="38"/>
        <v>1</v>
      </c>
      <c r="AL124" s="12">
        <f t="shared" si="39"/>
        <v>1</v>
      </c>
      <c r="AM124" s="12">
        <f t="shared" si="40"/>
        <v>1</v>
      </c>
    </row>
    <row r="125" spans="1:39" ht="12" customHeight="1" x14ac:dyDescent="0.25">
      <c r="A125" s="5">
        <f t="shared" si="24"/>
        <v>0</v>
      </c>
      <c r="B125" s="5">
        <f t="shared" si="25"/>
        <v>0</v>
      </c>
      <c r="C125" s="14">
        <f t="shared" si="41"/>
        <v>23</v>
      </c>
      <c r="F125" s="242">
        <f>VLOOKUP(C125,Blad1!$A:$I,9,0)</f>
        <v>121</v>
      </c>
      <c r="G125" s="67" t="str">
        <f t="shared" si="42"/>
        <v/>
      </c>
      <c r="H125" s="4" t="str">
        <f>IF(G125="I",$K125,IF(G125="II",$K125-SUM(H$8:H124),IF(G125="III",$K125-SUM(H$8:H124),IF(G125="IV",$K125-SUM(H$8:H124),IF(G125="V",1-SUM(H$8:H124)," ")))))</f>
        <v xml:space="preserve"> </v>
      </c>
      <c r="I125" s="68" t="str">
        <f t="shared" si="26"/>
        <v/>
      </c>
      <c r="J125" s="43" t="str">
        <f>IF(I125="A",$K125,IF(I125="B",$K125-SUM(J$8:J124),IF(I125="C",$K125-SUM(J$8:J124),IF(I125="D",$K125-SUM(J$8:J124),IF(I125="E",1-SUM(J$8:J124)," ")))))</f>
        <v xml:space="preserve"> </v>
      </c>
      <c r="K125" s="1">
        <f>IF(C$4=0,0,(SUM(D$8:D125)/C$4))</f>
        <v>0</v>
      </c>
      <c r="L125" s="9" t="str">
        <f t="shared" si="27"/>
        <v xml:space="preserve"> </v>
      </c>
      <c r="M125" s="2" t="str">
        <f>IF(U125=2,K125,IF(W125=2,K125-SUM(M$8:M124),IF(X125=2,K125-SUM(M$8:M124),IF(X124=2,1-SUM(M$8:M124)," "))))</f>
        <v xml:space="preserve"> </v>
      </c>
      <c r="N125" s="1" t="str">
        <f t="shared" si="28"/>
        <v xml:space="preserve"> </v>
      </c>
      <c r="P125" s="3" t="str">
        <f>IF(O125="Plus",$K125,IF(O125="Basis",$K125-SUM(P$8:P124),IF(O125="Breedte",$K125-SUM(P$8:P124),IF(O124="Breedte",1-SUM(P$8:P124)," "))))</f>
        <v xml:space="preserve"> </v>
      </c>
      <c r="Q125" s="57" t="str">
        <f t="shared" si="43"/>
        <v/>
      </c>
      <c r="R125" s="180">
        <f t="shared" si="44"/>
        <v>121</v>
      </c>
      <c r="S125" s="12">
        <f t="shared" si="29"/>
        <v>23</v>
      </c>
      <c r="T125" s="18">
        <f t="shared" si="30"/>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1"/>
        <v>1</v>
      </c>
      <c r="Z125" s="12">
        <f t="shared" si="32"/>
        <v>1</v>
      </c>
      <c r="AA125" s="12">
        <f t="shared" si="33"/>
        <v>1</v>
      </c>
      <c r="AB125" s="12">
        <f t="shared" si="34"/>
        <v>1</v>
      </c>
      <c r="AD125" s="12">
        <f t="shared" si="35"/>
        <v>23</v>
      </c>
      <c r="AE125" s="18">
        <f t="shared" si="36"/>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7"/>
        <v>1</v>
      </c>
      <c r="AK125" s="12">
        <f t="shared" si="38"/>
        <v>1</v>
      </c>
      <c r="AL125" s="12">
        <f t="shared" si="39"/>
        <v>1</v>
      </c>
      <c r="AM125" s="12">
        <f t="shared" si="40"/>
        <v>1</v>
      </c>
    </row>
    <row r="126" spans="1:39" ht="12" customHeight="1" x14ac:dyDescent="0.25">
      <c r="A126" s="5">
        <f t="shared" si="24"/>
        <v>0</v>
      </c>
      <c r="B126" s="5">
        <f t="shared" si="25"/>
        <v>0</v>
      </c>
      <c r="C126" s="14">
        <f t="shared" si="41"/>
        <v>22</v>
      </c>
      <c r="F126" s="242">
        <f>VLOOKUP(C126,Blad1!$A:$I,9,0)</f>
        <v>120</v>
      </c>
      <c r="G126" s="67" t="str">
        <f t="shared" si="42"/>
        <v/>
      </c>
      <c r="H126" s="4" t="str">
        <f>IF(G126="I",$K126,IF(G126="II",$K126-SUM(H$8:H125),IF(G126="III",$K126-SUM(H$8:H125),IF(G126="IV",$K126-SUM(H$8:H125),IF(G126="V",1-SUM(H$8:H125)," ")))))</f>
        <v xml:space="preserve"> </v>
      </c>
      <c r="I126" s="68" t="str">
        <f t="shared" si="26"/>
        <v/>
      </c>
      <c r="J126" s="43" t="str">
        <f>IF(I126="A",$K126,IF(I126="B",$K126-SUM(J$8:J125),IF(I126="C",$K126-SUM(J$8:J125),IF(I126="D",$K126-SUM(J$8:J125),IF(I126="E",1-SUM(J$8:J125)," ")))))</f>
        <v xml:space="preserve"> </v>
      </c>
      <c r="K126" s="1">
        <f>IF(C$4=0,0,(SUM(D$8:D126)/C$4))</f>
        <v>0</v>
      </c>
      <c r="L126" s="9" t="str">
        <f t="shared" si="27"/>
        <v xml:space="preserve"> </v>
      </c>
      <c r="M126" s="2" t="str">
        <f>IF(U126=2,K126,IF(W126=2,K126-SUM(M$8:M125),IF(X126=2,K126-SUM(M$8:M125),IF(X125=2,1-SUM(M$8:M125)," "))))</f>
        <v xml:space="preserve"> </v>
      </c>
      <c r="N126" s="1" t="str">
        <f t="shared" si="28"/>
        <v xml:space="preserve"> </v>
      </c>
      <c r="P126" s="3" t="str">
        <f>IF(O126="Plus",$K126,IF(O126="Basis",$K126-SUM(P$8:P125),IF(O126="Breedte",$K126-SUM(P$8:P125),IF(O125="Breedte",1-SUM(P$8:P125)," "))))</f>
        <v xml:space="preserve"> </v>
      </c>
      <c r="Q126" s="57" t="str">
        <f t="shared" si="43"/>
        <v/>
      </c>
      <c r="R126" s="180">
        <f t="shared" si="44"/>
        <v>120</v>
      </c>
      <c r="S126" s="12">
        <f t="shared" si="29"/>
        <v>22</v>
      </c>
      <c r="T126" s="18">
        <f t="shared" si="30"/>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1"/>
        <v>1</v>
      </c>
      <c r="Z126" s="12">
        <f t="shared" si="32"/>
        <v>1</v>
      </c>
      <c r="AA126" s="12">
        <f t="shared" si="33"/>
        <v>1</v>
      </c>
      <c r="AB126" s="12">
        <f t="shared" si="34"/>
        <v>1</v>
      </c>
      <c r="AD126" s="12">
        <f t="shared" si="35"/>
        <v>22</v>
      </c>
      <c r="AE126" s="18">
        <f t="shared" si="36"/>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7"/>
        <v>1</v>
      </c>
      <c r="AK126" s="12">
        <f t="shared" si="38"/>
        <v>1</v>
      </c>
      <c r="AL126" s="12">
        <f t="shared" si="39"/>
        <v>1</v>
      </c>
      <c r="AM126" s="12">
        <f t="shared" si="40"/>
        <v>1</v>
      </c>
    </row>
    <row r="127" spans="1:39" ht="12" customHeight="1" x14ac:dyDescent="0.25">
      <c r="A127" s="5">
        <f t="shared" si="24"/>
        <v>0</v>
      </c>
      <c r="B127" s="5">
        <f t="shared" si="25"/>
        <v>0</v>
      </c>
      <c r="C127" s="14">
        <f t="shared" si="41"/>
        <v>21</v>
      </c>
      <c r="F127" s="242">
        <f>VLOOKUP(C127,Blad1!$A:$I,9,0)</f>
        <v>119</v>
      </c>
      <c r="G127" s="67" t="str">
        <f t="shared" si="42"/>
        <v/>
      </c>
      <c r="H127" s="4" t="str">
        <f>IF(G127="I",$K127,IF(G127="II",$K127-SUM(H$8:H126),IF(G127="III",$K127-SUM(H$8:H126),IF(G127="IV",$K127-SUM(H$8:H126),IF(G127="V",1-SUM(H$8:H126)," ")))))</f>
        <v xml:space="preserve"> </v>
      </c>
      <c r="I127" s="68" t="str">
        <f t="shared" si="26"/>
        <v/>
      </c>
      <c r="J127" s="43" t="str">
        <f>IF(I127="A",$K127,IF(I127="B",$K127-SUM(J$8:J126),IF(I127="C",$K127-SUM(J$8:J126),IF(I127="D",$K127-SUM(J$8:J126),IF(I127="E",1-SUM(J$8:J126)," ")))))</f>
        <v xml:space="preserve"> </v>
      </c>
      <c r="K127" s="1">
        <f>IF(C$4=0,0,(SUM(D$8:D127)/C$4))</f>
        <v>0</v>
      </c>
      <c r="L127" s="9" t="str">
        <f t="shared" si="27"/>
        <v xml:space="preserve"> </v>
      </c>
      <c r="M127" s="2" t="str">
        <f>IF(U127=2,K127,IF(W127=2,K127-SUM(M$8:M126),IF(X127=2,K127-SUM(M$8:M126),IF(X126=2,1-SUM(M$8:M126)," "))))</f>
        <v xml:space="preserve"> </v>
      </c>
      <c r="N127" s="1" t="str">
        <f t="shared" si="28"/>
        <v xml:space="preserve"> </v>
      </c>
      <c r="P127" s="3" t="str">
        <f>IF(O127="Plus",$K127,IF(O127="Basis",$K127-SUM(P$8:P126),IF(O127="Breedte",$K127-SUM(P$8:P126),IF(O126="Breedte",1-SUM(P$8:P126)," "))))</f>
        <v xml:space="preserve"> </v>
      </c>
      <c r="Q127" s="57" t="str">
        <f t="shared" si="43"/>
        <v/>
      </c>
      <c r="R127" s="180">
        <f t="shared" si="44"/>
        <v>119</v>
      </c>
      <c r="S127" s="12">
        <f t="shared" si="29"/>
        <v>21</v>
      </c>
      <c r="T127" s="18">
        <f t="shared" si="30"/>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1"/>
        <v>1</v>
      </c>
      <c r="Z127" s="12">
        <f t="shared" si="32"/>
        <v>1</v>
      </c>
      <c r="AA127" s="12">
        <f t="shared" si="33"/>
        <v>1</v>
      </c>
      <c r="AB127" s="12">
        <f t="shared" si="34"/>
        <v>1</v>
      </c>
      <c r="AD127" s="12">
        <f t="shared" si="35"/>
        <v>21</v>
      </c>
      <c r="AE127" s="18">
        <f t="shared" si="36"/>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7"/>
        <v>1</v>
      </c>
      <c r="AK127" s="12">
        <f t="shared" si="38"/>
        <v>1</v>
      </c>
      <c r="AL127" s="12">
        <f t="shared" si="39"/>
        <v>1</v>
      </c>
      <c r="AM127" s="12">
        <f t="shared" si="40"/>
        <v>1</v>
      </c>
    </row>
    <row r="128" spans="1:39" ht="12" customHeight="1" x14ac:dyDescent="0.25">
      <c r="A128" s="5">
        <f t="shared" si="24"/>
        <v>0</v>
      </c>
      <c r="B128" s="5">
        <f t="shared" si="25"/>
        <v>0</v>
      </c>
      <c r="C128" s="14">
        <f t="shared" si="41"/>
        <v>20</v>
      </c>
      <c r="F128" s="242">
        <f>VLOOKUP(C128,Blad1!$A:$I,9,0)</f>
        <v>118</v>
      </c>
      <c r="G128" s="67" t="str">
        <f t="shared" si="42"/>
        <v/>
      </c>
      <c r="H128" s="4" t="str">
        <f>IF(G128="I",$K128,IF(G128="II",$K128-SUM(H$8:H127),IF(G128="III",$K128-SUM(H$8:H127),IF(G128="IV",$K128-SUM(H$8:H127),IF(G128="V",1-SUM(H$8:H127)," ")))))</f>
        <v xml:space="preserve"> </v>
      </c>
      <c r="I128" s="68" t="str">
        <f t="shared" si="26"/>
        <v/>
      </c>
      <c r="J128" s="43" t="str">
        <f>IF(I128="A",$K128,IF(I128="B",$K128-SUM(J$8:J127),IF(I128="C",$K128-SUM(J$8:J127),IF(I128="D",$K128-SUM(J$8:J127),IF(I128="E",1-SUM(J$8:J127)," ")))))</f>
        <v xml:space="preserve"> </v>
      </c>
      <c r="K128" s="1">
        <f>IF(C$4=0,0,(SUM(D$8:D128)/C$4))</f>
        <v>0</v>
      </c>
      <c r="L128" s="9" t="str">
        <f t="shared" si="27"/>
        <v xml:space="preserve"> </v>
      </c>
      <c r="M128" s="2" t="str">
        <f>IF(U128=2,K128,IF(W128=2,K128-SUM(M$8:M127),IF(X128=2,K128-SUM(M$8:M127),IF(X127=2,1-SUM(M$8:M127)," "))))</f>
        <v xml:space="preserve"> </v>
      </c>
      <c r="N128" s="1" t="str">
        <f t="shared" si="28"/>
        <v xml:space="preserve"> </v>
      </c>
      <c r="P128" s="3" t="str">
        <f>IF(O128="Plus",$K128,IF(O128="Basis",$K128-SUM(P$8:P127),IF(O128="Breedte",$K128-SUM(P$8:P127),IF(O127="Breedte",1-SUM(P$8:P127)," "))))</f>
        <v xml:space="preserve"> </v>
      </c>
      <c r="Q128" s="57" t="str">
        <f t="shared" si="43"/>
        <v/>
      </c>
      <c r="R128" s="180">
        <f t="shared" si="44"/>
        <v>118</v>
      </c>
      <c r="S128" s="12">
        <f t="shared" si="29"/>
        <v>20</v>
      </c>
      <c r="T128" s="18">
        <f t="shared" si="30"/>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1"/>
        <v>1</v>
      </c>
      <c r="Z128" s="12">
        <f t="shared" si="32"/>
        <v>1</v>
      </c>
      <c r="AA128" s="12">
        <f t="shared" si="33"/>
        <v>1</v>
      </c>
      <c r="AB128" s="12">
        <f t="shared" si="34"/>
        <v>1</v>
      </c>
      <c r="AD128" s="12">
        <f t="shared" si="35"/>
        <v>20</v>
      </c>
      <c r="AE128" s="18">
        <f t="shared" si="36"/>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7"/>
        <v>1</v>
      </c>
      <c r="AK128" s="12">
        <f t="shared" si="38"/>
        <v>1</v>
      </c>
      <c r="AL128" s="12">
        <f t="shared" si="39"/>
        <v>1</v>
      </c>
      <c r="AM128" s="12">
        <f t="shared" si="40"/>
        <v>1</v>
      </c>
    </row>
    <row r="129" spans="1:39" ht="12" customHeight="1" x14ac:dyDescent="0.25">
      <c r="A129" s="5">
        <f t="shared" si="24"/>
        <v>0</v>
      </c>
      <c r="B129" s="5">
        <f t="shared" si="25"/>
        <v>0</v>
      </c>
      <c r="C129" s="14">
        <f t="shared" si="41"/>
        <v>19</v>
      </c>
      <c r="F129" s="242">
        <f>VLOOKUP(C129,Blad1!$A:$I,9,0)</f>
        <v>117</v>
      </c>
      <c r="G129" s="67" t="str">
        <f t="shared" si="42"/>
        <v/>
      </c>
      <c r="H129" s="4" t="str">
        <f>IF(G129="I",$K129,IF(G129="II",$K129-SUM(H$8:H128),IF(G129="III",$K129-SUM(H$8:H128),IF(G129="IV",$K129-SUM(H$8:H128),IF(G129="V",1-SUM(H$8:H128)," ")))))</f>
        <v xml:space="preserve"> </v>
      </c>
      <c r="I129" s="68" t="str">
        <f t="shared" si="26"/>
        <v/>
      </c>
      <c r="J129" s="43" t="str">
        <f>IF(I129="A",$K129,IF(I129="B",$K129-SUM(J$8:J128),IF(I129="C",$K129-SUM(J$8:J128),IF(I129="D",$K129-SUM(J$8:J128),IF(I129="E",1-SUM(J$8:J128)," ")))))</f>
        <v xml:space="preserve"> </v>
      </c>
      <c r="K129" s="1">
        <f>IF(C$4=0,0,(SUM(D$8:D129)/C$4))</f>
        <v>0</v>
      </c>
      <c r="L129" s="9" t="str">
        <f t="shared" si="27"/>
        <v xml:space="preserve"> </v>
      </c>
      <c r="M129" s="2" t="str">
        <f>IF(U129=2,K129,IF(W129=2,K129-SUM(M$8:M128),IF(X129=2,K129-SUM(M$8:M128),IF(X128=2,1-SUM(M$8:M128)," "))))</f>
        <v xml:space="preserve"> </v>
      </c>
      <c r="N129" s="1" t="str">
        <f t="shared" si="28"/>
        <v xml:space="preserve"> </v>
      </c>
      <c r="P129" s="3" t="str">
        <f>IF(O129="Plus",$K129,IF(O129="Basis",$K129-SUM(P$8:P128),IF(O129="Breedte",$K129-SUM(P$8:P128),IF(O128="Breedte",1-SUM(P$8:P128)," "))))</f>
        <v xml:space="preserve"> </v>
      </c>
      <c r="Q129" s="57" t="str">
        <f t="shared" si="43"/>
        <v/>
      </c>
      <c r="R129" s="180">
        <f t="shared" si="44"/>
        <v>117</v>
      </c>
      <c r="S129" s="12">
        <f t="shared" si="29"/>
        <v>19</v>
      </c>
      <c r="T129" s="18">
        <f t="shared" si="30"/>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1"/>
        <v>1</v>
      </c>
      <c r="Z129" s="12">
        <f t="shared" si="32"/>
        <v>1</v>
      </c>
      <c r="AA129" s="12">
        <f t="shared" si="33"/>
        <v>1</v>
      </c>
      <c r="AB129" s="12">
        <f t="shared" si="34"/>
        <v>1</v>
      </c>
      <c r="AD129" s="12">
        <f t="shared" si="35"/>
        <v>19</v>
      </c>
      <c r="AE129" s="18">
        <f t="shared" si="36"/>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7"/>
        <v>1</v>
      </c>
      <c r="AK129" s="12">
        <f t="shared" si="38"/>
        <v>1</v>
      </c>
      <c r="AL129" s="12">
        <f t="shared" si="39"/>
        <v>1</v>
      </c>
      <c r="AM129" s="12">
        <f t="shared" si="40"/>
        <v>1</v>
      </c>
    </row>
    <row r="130" spans="1:39" ht="12" customHeight="1" x14ac:dyDescent="0.25">
      <c r="A130" s="5">
        <f t="shared" si="24"/>
        <v>0</v>
      </c>
      <c r="B130" s="5">
        <f t="shared" si="25"/>
        <v>0</v>
      </c>
      <c r="C130" s="14">
        <f t="shared" si="41"/>
        <v>18</v>
      </c>
      <c r="F130" s="242">
        <f>VLOOKUP(C130,Blad1!$A:$I,9,0)</f>
        <v>116</v>
      </c>
      <c r="G130" s="67" t="str">
        <f t="shared" si="42"/>
        <v/>
      </c>
      <c r="H130" s="4" t="str">
        <f>IF(G130="I",$K130,IF(G130="II",$K130-SUM(H$8:H129),IF(G130="III",$K130-SUM(H$8:H129),IF(G130="IV",$K130-SUM(H$8:H129),IF(G130="V",1-SUM(H$8:H129)," ")))))</f>
        <v xml:space="preserve"> </v>
      </c>
      <c r="I130" s="68" t="str">
        <f t="shared" si="26"/>
        <v/>
      </c>
      <c r="J130" s="43" t="str">
        <f>IF(I130="A",$K130,IF(I130="B",$K130-SUM(J$8:J129),IF(I130="C",$K130-SUM(J$8:J129),IF(I130="D",$K130-SUM(J$8:J129),IF(I130="E",1-SUM(J$8:J129)," ")))))</f>
        <v xml:space="preserve"> </v>
      </c>
      <c r="K130" s="1">
        <f>IF(C$4=0,0,(SUM(D$8:D130)/C$4))</f>
        <v>0</v>
      </c>
      <c r="L130" s="9" t="str">
        <f t="shared" si="27"/>
        <v xml:space="preserve"> </v>
      </c>
      <c r="M130" s="2" t="str">
        <f>IF(U130=2,K130,IF(W130=2,K130-SUM(M$8:M129),IF(X130=2,K130-SUM(M$8:M129),IF(X129=2,1-SUM(M$8:M129)," "))))</f>
        <v xml:space="preserve"> </v>
      </c>
      <c r="N130" s="1" t="str">
        <f t="shared" si="28"/>
        <v xml:space="preserve"> </v>
      </c>
      <c r="P130" s="3" t="str">
        <f>IF(O130="Plus",$K130,IF(O130="Basis",$K130-SUM(P$8:P129),IF(O130="Breedte",$K130-SUM(P$8:P129),IF(O129="Breedte",1-SUM(P$8:P129)," "))))</f>
        <v xml:space="preserve"> </v>
      </c>
      <c r="Q130" s="57" t="str">
        <f t="shared" si="43"/>
        <v/>
      </c>
      <c r="R130" s="180">
        <f t="shared" si="44"/>
        <v>116</v>
      </c>
      <c r="S130" s="12">
        <f t="shared" si="29"/>
        <v>18</v>
      </c>
      <c r="T130" s="18">
        <f t="shared" si="30"/>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1"/>
        <v>1</v>
      </c>
      <c r="Z130" s="12">
        <f t="shared" si="32"/>
        <v>1</v>
      </c>
      <c r="AA130" s="12">
        <f t="shared" si="33"/>
        <v>1</v>
      </c>
      <c r="AB130" s="12">
        <f t="shared" si="34"/>
        <v>1</v>
      </c>
      <c r="AD130" s="12">
        <f t="shared" si="35"/>
        <v>18</v>
      </c>
      <c r="AE130" s="18">
        <f t="shared" si="36"/>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7"/>
        <v>1</v>
      </c>
      <c r="AK130" s="12">
        <f t="shared" si="38"/>
        <v>1</v>
      </c>
      <c r="AL130" s="12">
        <f t="shared" si="39"/>
        <v>1</v>
      </c>
      <c r="AM130" s="12">
        <f t="shared" si="40"/>
        <v>1</v>
      </c>
    </row>
    <row r="131" spans="1:39" ht="12" customHeight="1" x14ac:dyDescent="0.25">
      <c r="A131" s="5">
        <f t="shared" si="24"/>
        <v>0</v>
      </c>
      <c r="B131" s="5">
        <f t="shared" si="25"/>
        <v>0</v>
      </c>
      <c r="C131" s="14">
        <f t="shared" si="41"/>
        <v>17</v>
      </c>
      <c r="F131" s="242">
        <f>VLOOKUP(C131,Blad1!$A:$I,9,0)</f>
        <v>115</v>
      </c>
      <c r="G131" s="67" t="str">
        <f t="shared" si="42"/>
        <v/>
      </c>
      <c r="H131" s="4" t="str">
        <f>IF(G131="I",$K131,IF(G131="II",$K131-SUM(H$8:H130),IF(G131="III",$K131-SUM(H$8:H130),IF(G131="IV",$K131-SUM(H$8:H130),IF(G131="V",1-SUM(H$8:H130)," ")))))</f>
        <v xml:space="preserve"> </v>
      </c>
      <c r="I131" s="68" t="str">
        <f t="shared" si="26"/>
        <v/>
      </c>
      <c r="J131" s="43" t="str">
        <f>IF(I131="A",$K131,IF(I131="B",$K131-SUM(J$8:J130),IF(I131="C",$K131-SUM(J$8:J130),IF(I131="D",$K131-SUM(J$8:J130),IF(I131="E",1-SUM(J$8:J130)," ")))))</f>
        <v xml:space="preserve"> </v>
      </c>
      <c r="K131" s="1">
        <f>IF(C$4=0,0,(SUM(D$8:D131)/C$4))</f>
        <v>0</v>
      </c>
      <c r="L131" s="9" t="str">
        <f t="shared" si="27"/>
        <v xml:space="preserve"> </v>
      </c>
      <c r="M131" s="2" t="str">
        <f>IF(U131=2,K131,IF(W131=2,K131-SUM(M$8:M130),IF(X131=2,K131-SUM(M$8:M130),IF(X130=2,1-SUM(M$8:M130)," "))))</f>
        <v xml:space="preserve"> </v>
      </c>
      <c r="N131" s="1" t="str">
        <f t="shared" si="28"/>
        <v xml:space="preserve"> </v>
      </c>
      <c r="P131" s="3" t="str">
        <f>IF(O131="Plus",$K131,IF(O131="Basis",$K131-SUM(P$8:P130),IF(O131="Breedte",$K131-SUM(P$8:P130),IF(O130="Breedte",1-SUM(P$8:P130)," "))))</f>
        <v xml:space="preserve"> </v>
      </c>
      <c r="Q131" s="57" t="str">
        <f t="shared" si="43"/>
        <v/>
      </c>
      <c r="R131" s="180">
        <f t="shared" si="44"/>
        <v>115</v>
      </c>
      <c r="S131" s="12">
        <f t="shared" si="29"/>
        <v>17</v>
      </c>
      <c r="T131" s="18">
        <f t="shared" si="30"/>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1"/>
        <v>1</v>
      </c>
      <c r="Z131" s="12">
        <f t="shared" si="32"/>
        <v>1</v>
      </c>
      <c r="AA131" s="12">
        <f t="shared" si="33"/>
        <v>1</v>
      </c>
      <c r="AB131" s="12">
        <f t="shared" si="34"/>
        <v>1</v>
      </c>
      <c r="AD131" s="12">
        <f t="shared" si="35"/>
        <v>17</v>
      </c>
      <c r="AE131" s="18">
        <f t="shared" si="36"/>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7"/>
        <v>1</v>
      </c>
      <c r="AK131" s="12">
        <f t="shared" si="38"/>
        <v>1</v>
      </c>
      <c r="AL131" s="12">
        <f t="shared" si="39"/>
        <v>1</v>
      </c>
      <c r="AM131" s="12">
        <f t="shared" si="40"/>
        <v>1</v>
      </c>
    </row>
    <row r="132" spans="1:39" ht="12" customHeight="1" x14ac:dyDescent="0.25">
      <c r="A132" s="5">
        <f t="shared" si="24"/>
        <v>0</v>
      </c>
      <c r="B132" s="5">
        <f t="shared" si="25"/>
        <v>0</v>
      </c>
      <c r="C132" s="14">
        <f t="shared" si="41"/>
        <v>16</v>
      </c>
      <c r="F132" s="242">
        <f>VLOOKUP(C132,Blad1!$A:$I,9,0)</f>
        <v>114</v>
      </c>
      <c r="G132" s="67" t="str">
        <f t="shared" si="42"/>
        <v/>
      </c>
      <c r="H132" s="4" t="str">
        <f>IF(G132="I",$K132,IF(G132="II",$K132-SUM(H$8:H131),IF(G132="III",$K132-SUM(H$8:H131),IF(G132="IV",$K132-SUM(H$8:H131),IF(G132="V",1-SUM(H$8:H131)," ")))))</f>
        <v xml:space="preserve"> </v>
      </c>
      <c r="I132" s="68" t="str">
        <f t="shared" si="26"/>
        <v/>
      </c>
      <c r="J132" s="43" t="str">
        <f>IF(I132="A",$K132,IF(I132="B",$K132-SUM(J$8:J131),IF(I132="C",$K132-SUM(J$8:J131),IF(I132="D",$K132-SUM(J$8:J131),IF(I132="E",1-SUM(J$8:J131)," ")))))</f>
        <v xml:space="preserve"> </v>
      </c>
      <c r="K132" s="1">
        <f>IF(C$4=0,0,(SUM(D$8:D132)/C$4))</f>
        <v>0</v>
      </c>
      <c r="L132" s="9" t="str">
        <f t="shared" si="27"/>
        <v xml:space="preserve"> </v>
      </c>
      <c r="M132" s="2" t="str">
        <f>IF(U132=2,K132,IF(W132=2,K132-SUM(M$8:M131),IF(X132=2,K132-SUM(M$8:M131),IF(X131=2,1-SUM(M$8:M131)," "))))</f>
        <v xml:space="preserve"> </v>
      </c>
      <c r="N132" s="1" t="str">
        <f t="shared" si="28"/>
        <v xml:space="preserve"> </v>
      </c>
      <c r="P132" s="3" t="str">
        <f>IF(O132="Plus",$K132,IF(O132="Basis",$K132-SUM(P$8:P131),IF(O132="Breedte",$K132-SUM(P$8:P131),IF(O131="Breedte",1-SUM(P$8:P131)," "))))</f>
        <v xml:space="preserve"> </v>
      </c>
      <c r="Q132" s="57" t="str">
        <f t="shared" si="43"/>
        <v/>
      </c>
      <c r="R132" s="180">
        <f t="shared" si="44"/>
        <v>114</v>
      </c>
      <c r="S132" s="12">
        <f t="shared" si="29"/>
        <v>16</v>
      </c>
      <c r="T132" s="18">
        <f t="shared" si="30"/>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1"/>
        <v>1</v>
      </c>
      <c r="Z132" s="12">
        <f t="shared" si="32"/>
        <v>1</v>
      </c>
      <c r="AA132" s="12">
        <f t="shared" si="33"/>
        <v>1</v>
      </c>
      <c r="AB132" s="12">
        <f t="shared" si="34"/>
        <v>1</v>
      </c>
      <c r="AD132" s="12">
        <f t="shared" si="35"/>
        <v>16</v>
      </c>
      <c r="AE132" s="18">
        <f t="shared" si="36"/>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7"/>
        <v>1</v>
      </c>
      <c r="AK132" s="12">
        <f t="shared" si="38"/>
        <v>1</v>
      </c>
      <c r="AL132" s="12">
        <f t="shared" si="39"/>
        <v>1</v>
      </c>
      <c r="AM132" s="12">
        <f t="shared" si="40"/>
        <v>1</v>
      </c>
    </row>
    <row r="133" spans="1:39" ht="12" customHeight="1" x14ac:dyDescent="0.25">
      <c r="A133" s="5">
        <f t="shared" si="24"/>
        <v>0</v>
      </c>
      <c r="B133" s="5">
        <f t="shared" si="25"/>
        <v>0</v>
      </c>
      <c r="C133" s="14">
        <f t="shared" si="41"/>
        <v>15</v>
      </c>
      <c r="F133" s="242">
        <f>VLOOKUP(C133,Blad1!$A:$I,9,0)</f>
        <v>113</v>
      </c>
      <c r="G133" s="67" t="str">
        <f t="shared" si="42"/>
        <v/>
      </c>
      <c r="H133" s="4" t="str">
        <f>IF(G133="I",$K133,IF(G133="II",$K133-SUM(H$8:H132),IF(G133="III",$K133-SUM(H$8:H132),IF(G133="IV",$K133-SUM(H$8:H132),IF(G133="V",1-SUM(H$8:H132)," ")))))</f>
        <v xml:space="preserve"> </v>
      </c>
      <c r="I133" s="68" t="str">
        <f t="shared" si="26"/>
        <v/>
      </c>
      <c r="J133" s="43" t="str">
        <f>IF(I133="A",$K133,IF(I133="B",$K133-SUM(J$8:J132),IF(I133="C",$K133-SUM(J$8:J132),IF(I133="D",$K133-SUM(J$8:J132),IF(I133="E",1-SUM(J$8:J132)," ")))))</f>
        <v xml:space="preserve"> </v>
      </c>
      <c r="K133" s="1">
        <f>IF(C$4=0,0,(SUM(D$8:D133)/C$4))</f>
        <v>0</v>
      </c>
      <c r="L133" s="9" t="str">
        <f t="shared" si="27"/>
        <v xml:space="preserve"> </v>
      </c>
      <c r="M133" s="2" t="str">
        <f>IF(U133=2,K133,IF(W133=2,K133-SUM(M$8:M132),IF(X133=2,K133-SUM(M$8:M132),IF(X132=2,1-SUM(M$8:M132)," "))))</f>
        <v xml:space="preserve"> </v>
      </c>
      <c r="N133" s="1" t="str">
        <f t="shared" si="28"/>
        <v xml:space="preserve"> </v>
      </c>
      <c r="P133" s="3" t="str">
        <f>IF(O133="Plus",$K133,IF(O133="Basis",$K133-SUM(P$8:P132),IF(O133="Breedte",$K133-SUM(P$8:P132),IF(O132="Breedte",1-SUM(P$8:P132)," "))))</f>
        <v xml:space="preserve"> </v>
      </c>
      <c r="Q133" s="57" t="str">
        <f t="shared" si="43"/>
        <v/>
      </c>
      <c r="R133" s="180">
        <f t="shared" si="44"/>
        <v>113</v>
      </c>
      <c r="S133" s="12">
        <f t="shared" si="29"/>
        <v>15</v>
      </c>
      <c r="T133" s="18">
        <f t="shared" si="30"/>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1"/>
        <v>1</v>
      </c>
      <c r="Z133" s="12">
        <f t="shared" si="32"/>
        <v>1</v>
      </c>
      <c r="AA133" s="12">
        <f t="shared" si="33"/>
        <v>1</v>
      </c>
      <c r="AB133" s="12">
        <f t="shared" si="34"/>
        <v>1</v>
      </c>
      <c r="AD133" s="12">
        <f t="shared" si="35"/>
        <v>15</v>
      </c>
      <c r="AE133" s="18">
        <f t="shared" si="36"/>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7"/>
        <v>1</v>
      </c>
      <c r="AK133" s="12">
        <f t="shared" si="38"/>
        <v>1</v>
      </c>
      <c r="AL133" s="12">
        <f t="shared" si="39"/>
        <v>1</v>
      </c>
      <c r="AM133" s="12">
        <f t="shared" si="40"/>
        <v>1</v>
      </c>
    </row>
    <row r="134" spans="1:39" ht="12" customHeight="1" x14ac:dyDescent="0.25">
      <c r="A134" s="5">
        <f t="shared" si="24"/>
        <v>0</v>
      </c>
      <c r="B134" s="5">
        <f t="shared" si="25"/>
        <v>0</v>
      </c>
      <c r="C134" s="14">
        <f t="shared" si="41"/>
        <v>14</v>
      </c>
      <c r="F134" s="242">
        <f>VLOOKUP(C134,Blad1!$A:$I,9,0)</f>
        <v>112</v>
      </c>
      <c r="G134" s="67" t="str">
        <f t="shared" si="42"/>
        <v/>
      </c>
      <c r="H134" s="4" t="str">
        <f>IF(G134="I",$K134,IF(G134="II",$K134-SUM(H$8:H133),IF(G134="III",$K134-SUM(H$8:H133),IF(G134="IV",$K134-SUM(H$8:H133),IF(G134="V",1-SUM(H$8:H133)," ")))))</f>
        <v xml:space="preserve"> </v>
      </c>
      <c r="I134" s="68" t="str">
        <f t="shared" si="26"/>
        <v/>
      </c>
      <c r="J134" s="43" t="str">
        <f>IF(I134="A",$K134,IF(I134="B",$K134-SUM(J$8:J133),IF(I134="C",$K134-SUM(J$8:J133),IF(I134="D",$K134-SUM(J$8:J133),IF(I134="E",1-SUM(J$8:J133)," ")))))</f>
        <v xml:space="preserve"> </v>
      </c>
      <c r="K134" s="1">
        <f>IF(C$4=0,0,(SUM(D$8:D134)/C$4))</f>
        <v>0</v>
      </c>
      <c r="L134" s="9" t="str">
        <f t="shared" si="27"/>
        <v xml:space="preserve"> </v>
      </c>
      <c r="M134" s="2" t="str">
        <f>IF(U134=2,K134,IF(W134=2,K134-SUM(M$8:M133),IF(X134=2,K134-SUM(M$8:M133),IF(X133=2,1-SUM(M$8:M133)," "))))</f>
        <v xml:space="preserve"> </v>
      </c>
      <c r="N134" s="1" t="str">
        <f t="shared" si="28"/>
        <v xml:space="preserve"> </v>
      </c>
      <c r="P134" s="3" t="str">
        <f>IF(O134="Plus",$K134,IF(O134="Basis",$K134-SUM(P$8:P133),IF(O134="Breedte",$K134-SUM(P$8:P133),IF(O133="Breedte",1-SUM(P$8:P133)," "))))</f>
        <v xml:space="preserve"> </v>
      </c>
      <c r="Q134" s="57" t="str">
        <f t="shared" si="43"/>
        <v/>
      </c>
      <c r="R134" s="180">
        <f t="shared" si="44"/>
        <v>112</v>
      </c>
      <c r="S134" s="12">
        <f t="shared" si="29"/>
        <v>14</v>
      </c>
      <c r="T134" s="18">
        <f t="shared" si="30"/>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1"/>
        <v>1</v>
      </c>
      <c r="Z134" s="12">
        <f t="shared" si="32"/>
        <v>1</v>
      </c>
      <c r="AA134" s="12">
        <f t="shared" si="33"/>
        <v>1</v>
      </c>
      <c r="AB134" s="12">
        <f t="shared" si="34"/>
        <v>1</v>
      </c>
      <c r="AD134" s="12">
        <f t="shared" si="35"/>
        <v>14</v>
      </c>
      <c r="AE134" s="18">
        <f t="shared" si="36"/>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7"/>
        <v>1</v>
      </c>
      <c r="AK134" s="12">
        <f t="shared" si="38"/>
        <v>1</v>
      </c>
      <c r="AL134" s="12">
        <f t="shared" si="39"/>
        <v>1</v>
      </c>
      <c r="AM134" s="12">
        <f t="shared" si="40"/>
        <v>1</v>
      </c>
    </row>
    <row r="135" spans="1:39" ht="12" customHeight="1" x14ac:dyDescent="0.25">
      <c r="A135" s="5">
        <f t="shared" si="24"/>
        <v>0</v>
      </c>
      <c r="B135" s="5">
        <f t="shared" si="25"/>
        <v>0</v>
      </c>
      <c r="C135" s="14">
        <f t="shared" si="41"/>
        <v>13</v>
      </c>
      <c r="F135" s="242">
        <f>VLOOKUP(C135,Blad1!$A:$I,9,0)</f>
        <v>111</v>
      </c>
      <c r="G135" s="67" t="str">
        <f t="shared" si="42"/>
        <v/>
      </c>
      <c r="H135" s="4" t="str">
        <f>IF(G135="I",$K135,IF(G135="II",$K135-SUM(H$8:H134),IF(G135="III",$K135-SUM(H$8:H134),IF(G135="IV",$K135-SUM(H$8:H134),IF(G135="V",1-SUM(H$8:H134)," ")))))</f>
        <v xml:space="preserve"> </v>
      </c>
      <c r="I135" s="68" t="str">
        <f t="shared" si="26"/>
        <v/>
      </c>
      <c r="J135" s="43" t="str">
        <f>IF(I135="A",$K135,IF(I135="B",$K135-SUM(J$8:J134),IF(I135="C",$K135-SUM(J$8:J134),IF(I135="D",$K135-SUM(J$8:J134),IF(I135="E",1-SUM(J$8:J134)," ")))))</f>
        <v xml:space="preserve"> </v>
      </c>
      <c r="K135" s="1">
        <f>IF(C$4=0,0,(SUM(D$8:D135)/C$4))</f>
        <v>0</v>
      </c>
      <c r="L135" s="9" t="str">
        <f t="shared" si="27"/>
        <v xml:space="preserve"> </v>
      </c>
      <c r="M135" s="2" t="str">
        <f>IF(U135=2,K135,IF(W135=2,K135-SUM(M$8:M134),IF(X135=2,K135-SUM(M$8:M134),IF(X134=2,1-SUM(M$8:M134)," "))))</f>
        <v xml:space="preserve"> </v>
      </c>
      <c r="N135" s="1" t="str">
        <f t="shared" si="28"/>
        <v xml:space="preserve"> </v>
      </c>
      <c r="P135" s="3" t="str">
        <f>IF(O135="Plus",$K135,IF(O135="Basis",$K135-SUM(P$8:P134),IF(O135="Breedte",$K135-SUM(P$8:P134),IF(O134="Breedte",1-SUM(P$8:P134)," "))))</f>
        <v xml:space="preserve"> </v>
      </c>
      <c r="Q135" s="57" t="str">
        <f t="shared" si="43"/>
        <v/>
      </c>
      <c r="R135" s="180">
        <f t="shared" si="44"/>
        <v>111</v>
      </c>
      <c r="S135" s="12">
        <f t="shared" si="29"/>
        <v>13</v>
      </c>
      <c r="T135" s="18">
        <f t="shared" si="30"/>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1"/>
        <v>1</v>
      </c>
      <c r="Z135" s="12">
        <f t="shared" si="32"/>
        <v>1</v>
      </c>
      <c r="AA135" s="12">
        <f t="shared" si="33"/>
        <v>1</v>
      </c>
      <c r="AB135" s="12">
        <f t="shared" si="34"/>
        <v>1</v>
      </c>
      <c r="AD135" s="12">
        <f t="shared" si="35"/>
        <v>13</v>
      </c>
      <c r="AE135" s="18">
        <f t="shared" si="36"/>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7"/>
        <v>1</v>
      </c>
      <c r="AK135" s="12">
        <f t="shared" si="38"/>
        <v>1</v>
      </c>
      <c r="AL135" s="12">
        <f t="shared" si="39"/>
        <v>1</v>
      </c>
      <c r="AM135" s="12">
        <f t="shared" si="40"/>
        <v>1</v>
      </c>
    </row>
    <row r="136" spans="1:39" ht="12" customHeight="1" x14ac:dyDescent="0.25">
      <c r="A136" s="5">
        <f t="shared" ref="A136:A199" si="45">IF(I136="A",25,IF(I136="B",25,IF(I136="C",25,IF(I136="D",15,IF(I136="E",10,0)))))</f>
        <v>0</v>
      </c>
      <c r="B136" s="5">
        <f t="shared" ref="B136:B199" si="46">IF(G136="I",20,IF(G136="II",20,IF(G136="III",20,IF(G136="IV",20,IF(G136="V",20,0)))))</f>
        <v>0</v>
      </c>
      <c r="C136" s="14">
        <f t="shared" si="41"/>
        <v>12</v>
      </c>
      <c r="F136" s="242">
        <f>VLOOKUP(C136,Blad1!$A:$I,9,0)</f>
        <v>110</v>
      </c>
      <c r="G136" s="67" t="str">
        <f t="shared" si="42"/>
        <v/>
      </c>
      <c r="H136" s="4" t="str">
        <f>IF(G136="I",$K136,IF(G136="II",$K136-SUM(H$8:H135),IF(G136="III",$K136-SUM(H$8:H135),IF(G136="IV",$K136-SUM(H$8:H135),IF(G136="V",1-SUM(H$8:H135)," ")))))</f>
        <v xml:space="preserve"> </v>
      </c>
      <c r="I136" s="68" t="str">
        <f t="shared" ref="I136:I199" si="47">IF(C136=96,"A",IF(C136=88,"B",IF(C136=79,"C",IF(C136=71,"D",IF(C136=0,"E","")))))</f>
        <v/>
      </c>
      <c r="J136" s="43" t="str">
        <f>IF(I136="A",$K136,IF(I136="B",$K136-SUM(J$8:J135),IF(I136="C",$K136-SUM(J$8:J135),IF(I136="D",$K136-SUM(J$8:J135),IF(I136="E",1-SUM(J$8:J135)," ")))))</f>
        <v xml:space="preserve"> </v>
      </c>
      <c r="K136" s="1">
        <f>IF(C$4=0,0,(SUM(D$8:D136)/C$4))</f>
        <v>0</v>
      </c>
      <c r="L136" s="9" t="str">
        <f t="shared" ref="L136:L199" si="48">IF(U136=2,"Plus",IF(W136=2,"Basis",IF(X136=2,"Breedte"," ")))</f>
        <v xml:space="preserve"> </v>
      </c>
      <c r="M136" s="2" t="str">
        <f>IF(U136=2,K136,IF(W136=2,K136-SUM(M$8:M135),IF(X136=2,K136-SUM(M$8:M135),IF(X135=2,1-SUM(M$8:M135)," "))))</f>
        <v xml:space="preserve"> </v>
      </c>
      <c r="N136" s="1" t="str">
        <f t="shared" ref="N136:N199" si="49">IF(OR(O136="Plus",O136="Basis",O136="Breedte"),K136," ")</f>
        <v xml:space="preserve"> </v>
      </c>
      <c r="P136" s="3" t="str">
        <f>IF(O136="Plus",$K136,IF(O136="Basis",$K136-SUM(P$8:P135),IF(O136="Breedte",$K136-SUM(P$8:P135),IF(O135="Breedte",1-SUM(P$8:P135)," "))))</f>
        <v xml:space="preserve"> </v>
      </c>
      <c r="Q136" s="57" t="str">
        <f t="shared" si="43"/>
        <v/>
      </c>
      <c r="R136" s="180">
        <f t="shared" si="44"/>
        <v>110</v>
      </c>
      <c r="S136" s="12">
        <f t="shared" ref="S136:S199" si="50">C136</f>
        <v>12</v>
      </c>
      <c r="T136" s="18">
        <f t="shared" ref="T136:T199" si="51">K136</f>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ref="Y136:Y199" si="52">IF(D136=0,1,ABS(K136-0.2))</f>
        <v>1</v>
      </c>
      <c r="Z136" s="12">
        <f t="shared" ref="Z136:Z199" si="53">IF(D136=0,1,ABS(K136-0.5))</f>
        <v>1</v>
      </c>
      <c r="AA136" s="12">
        <f t="shared" ref="AA136:AA199" si="54">IF(D136=0,1,ABS(K136-0.8))</f>
        <v>1</v>
      </c>
      <c r="AB136" s="12">
        <f t="shared" ref="AB136:AB199" si="55">IF(D136=0,1,ABS(K136-1))</f>
        <v>1</v>
      </c>
      <c r="AD136" s="12">
        <f t="shared" ref="AD136:AD199" si="56">S136</f>
        <v>12</v>
      </c>
      <c r="AE136" s="18">
        <f t="shared" ref="AE136:AE199" si="57">K136</f>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ref="AJ136:AJ199" si="58">IF(AE136=0,1,ABS(AH136-0.25))</f>
        <v>1</v>
      </c>
      <c r="AK136" s="12">
        <f t="shared" ref="AK136:AK199" si="59">IF(T136=0,1,ABS(W136-0.5))</f>
        <v>1</v>
      </c>
      <c r="AL136" s="12">
        <f t="shared" ref="AL136:AL199" si="60">IF(T136=0,1,ABS(W136-0.75))</f>
        <v>1</v>
      </c>
      <c r="AM136" s="12">
        <f t="shared" ref="AM136:AM199" si="61">IF(T136=0,1,ABS(W136-0.9))</f>
        <v>1</v>
      </c>
    </row>
    <row r="137" spans="1:39" ht="12" customHeight="1" x14ac:dyDescent="0.25">
      <c r="A137" s="5">
        <f t="shared" si="45"/>
        <v>0</v>
      </c>
      <c r="B137" s="5">
        <f t="shared" si="46"/>
        <v>0</v>
      </c>
      <c r="C137" s="14">
        <f t="shared" ref="C137:C200" si="62">C136-1</f>
        <v>11</v>
      </c>
      <c r="F137" s="242">
        <f>VLOOKUP(C137,Blad1!$A:$I,9,0)</f>
        <v>110</v>
      </c>
      <c r="G137" s="67" t="str">
        <f t="shared" ref="G137:G193" si="63">IF(C137=101,"I",IF(C137=95,"II",IF(C137=90,"III",IF(C137=83,"IV",IF(C137=0,"V","")))))</f>
        <v/>
      </c>
      <c r="H137" s="4" t="str">
        <f>IF(G137="I",$K137,IF(G137="II",$K137-SUM(H$8:H136),IF(G137="III",$K137-SUM(H$8:H136),IF(G137="IV",$K137-SUM(H$8:H136),IF(G137="V",1-SUM(H$8:H136)," ")))))</f>
        <v xml:space="preserve"> </v>
      </c>
      <c r="I137" s="68" t="str">
        <f t="shared" si="47"/>
        <v/>
      </c>
      <c r="J137" s="43" t="str">
        <f>IF(I137="A",$K137,IF(I137="B",$K137-SUM(J$8:J136),IF(I137="C",$K137-SUM(J$8:J136),IF(I137="D",$K137-SUM(J$8:J136),IF(I137="E",1-SUM(J$8:J136)," ")))))</f>
        <v xml:space="preserve"> </v>
      </c>
      <c r="K137" s="1">
        <f>IF(C$4=0,0,(SUM(D$8:D137)/C$4))</f>
        <v>0</v>
      </c>
      <c r="L137" s="9" t="str">
        <f t="shared" si="48"/>
        <v xml:space="preserve"> </v>
      </c>
      <c r="M137" s="2" t="str">
        <f>IF(U137=2,K137,IF(W137=2,K137-SUM(M$8:M136),IF(X137=2,K137-SUM(M$8:M136),IF(X136=2,1-SUM(M$8:M136)," "))))</f>
        <v xml:space="preserve"> </v>
      </c>
      <c r="N137" s="1" t="str">
        <f t="shared" si="49"/>
        <v xml:space="preserve"> </v>
      </c>
      <c r="P137" s="3" t="str">
        <f>IF(O137="Plus",$K137,IF(O137="Basis",$K137-SUM(P$8:P136),IF(O137="Breedte",$K137-SUM(P$8:P136),IF(O136="Breedte",1-SUM(P$8:P136)," "))))</f>
        <v xml:space="preserve"> </v>
      </c>
      <c r="Q137" s="57" t="str">
        <f t="shared" ref="Q137:Q200" si="64">IF(L136="plus",IF(E137=0,"",CONCATENATE(E137,", ")),IF(L136="basis",IF(E137=0,"",CONCATENATE(E137,", ")),CONCATENATE(Q136,IF(E137=0,"",CONCATENATE(E137,", ")))))</f>
        <v/>
      </c>
      <c r="R137" s="180">
        <f t="shared" ref="R137:R200" si="65">F137</f>
        <v>110</v>
      </c>
      <c r="S137" s="12">
        <f t="shared" si="50"/>
        <v>11</v>
      </c>
      <c r="T137" s="18">
        <f t="shared" si="51"/>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si="52"/>
        <v>1</v>
      </c>
      <c r="Z137" s="12">
        <f t="shared" si="53"/>
        <v>1</v>
      </c>
      <c r="AA137" s="12">
        <f t="shared" si="54"/>
        <v>1</v>
      </c>
      <c r="AB137" s="12">
        <f t="shared" si="55"/>
        <v>1</v>
      </c>
      <c r="AD137" s="12">
        <f t="shared" si="56"/>
        <v>11</v>
      </c>
      <c r="AE137" s="18">
        <f t="shared" si="57"/>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si="58"/>
        <v>1</v>
      </c>
      <c r="AK137" s="12">
        <f t="shared" si="59"/>
        <v>1</v>
      </c>
      <c r="AL137" s="12">
        <f t="shared" si="60"/>
        <v>1</v>
      </c>
      <c r="AM137" s="12">
        <f t="shared" si="61"/>
        <v>1</v>
      </c>
    </row>
    <row r="138" spans="1:39" ht="12" customHeight="1" x14ac:dyDescent="0.25">
      <c r="A138" s="5">
        <f t="shared" si="45"/>
        <v>0</v>
      </c>
      <c r="B138" s="5">
        <f t="shared" si="46"/>
        <v>0</v>
      </c>
      <c r="C138" s="14">
        <f t="shared" si="62"/>
        <v>10</v>
      </c>
      <c r="F138" s="242">
        <f>VLOOKUP(C138,Blad1!$A:$I,9,0)</f>
        <v>110</v>
      </c>
      <c r="G138" s="67" t="str">
        <f t="shared" si="63"/>
        <v/>
      </c>
      <c r="H138" s="4" t="str">
        <f>IF(G138="I",$K138,IF(G138="II",$K138-SUM(H$8:H137),IF(G138="III",$K138-SUM(H$8:H137),IF(G138="IV",$K138-SUM(H$8:H137),IF(G138="V",1-SUM(H$8:H137)," ")))))</f>
        <v xml:space="preserve"> </v>
      </c>
      <c r="I138" s="68" t="str">
        <f t="shared" si="47"/>
        <v/>
      </c>
      <c r="J138" s="43" t="str">
        <f>IF(I138="A",$K138,IF(I138="B",$K138-SUM(J$8:J137),IF(I138="C",$K138-SUM(J$8:J137),IF(I138="D",$K138-SUM(J$8:J137),IF(I138="E",1-SUM(J$8:J137)," ")))))</f>
        <v xml:space="preserve"> </v>
      </c>
      <c r="K138" s="1">
        <f>IF(C$4=0,0,(SUM(D$8:D138)/C$4))</f>
        <v>0</v>
      </c>
      <c r="L138" s="9" t="str">
        <f t="shared" si="48"/>
        <v xml:space="preserve"> </v>
      </c>
      <c r="M138" s="2" t="str">
        <f>IF(U138=2,K138,IF(W138=2,K138-SUM(M$8:M137),IF(X138=2,K138-SUM(M$8:M137),IF(X137=2,1-SUM(M$8:M137)," "))))</f>
        <v xml:space="preserve"> </v>
      </c>
      <c r="N138" s="1" t="str">
        <f t="shared" si="49"/>
        <v xml:space="preserve"> </v>
      </c>
      <c r="P138" s="3" t="str">
        <f>IF(O138="Plus",$K138,IF(O138="Basis",$K138-SUM(P$8:P137),IF(O138="Breedte",$K138-SUM(P$8:P137),IF(O137="Breedte",1-SUM(P$8:P137)," "))))</f>
        <v xml:space="preserve"> </v>
      </c>
      <c r="Q138" s="57" t="str">
        <f t="shared" si="64"/>
        <v/>
      </c>
      <c r="R138" s="180">
        <f t="shared" si="65"/>
        <v>110</v>
      </c>
      <c r="S138" s="12">
        <f t="shared" si="50"/>
        <v>10</v>
      </c>
      <c r="T138" s="18">
        <f t="shared" si="51"/>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2"/>
        <v>1</v>
      </c>
      <c r="Z138" s="12">
        <f t="shared" si="53"/>
        <v>1</v>
      </c>
      <c r="AA138" s="12">
        <f t="shared" si="54"/>
        <v>1</v>
      </c>
      <c r="AB138" s="12">
        <f t="shared" si="55"/>
        <v>1</v>
      </c>
      <c r="AD138" s="12">
        <f t="shared" si="56"/>
        <v>10</v>
      </c>
      <c r="AE138" s="18">
        <f t="shared" si="57"/>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8"/>
        <v>1</v>
      </c>
      <c r="AK138" s="12">
        <f t="shared" si="59"/>
        <v>1</v>
      </c>
      <c r="AL138" s="12">
        <f t="shared" si="60"/>
        <v>1</v>
      </c>
      <c r="AM138" s="12">
        <f t="shared" si="61"/>
        <v>1</v>
      </c>
    </row>
    <row r="139" spans="1:39" ht="12" customHeight="1" x14ac:dyDescent="0.25">
      <c r="A139" s="5">
        <f t="shared" si="45"/>
        <v>0</v>
      </c>
      <c r="B139" s="5">
        <f t="shared" si="46"/>
        <v>0</v>
      </c>
      <c r="C139" s="14">
        <f t="shared" si="62"/>
        <v>9</v>
      </c>
      <c r="F139" s="242">
        <f>VLOOKUP(C139,Blad1!$A:$I,9,0)</f>
        <v>110</v>
      </c>
      <c r="G139" s="67" t="str">
        <f t="shared" si="63"/>
        <v/>
      </c>
      <c r="H139" s="4" t="str">
        <f>IF(G139="I",$K139,IF(G139="II",$K139-SUM(H$8:H138),IF(G139="III",$K139-SUM(H$8:H138),IF(G139="IV",$K139-SUM(H$8:H138),IF(G139="V",1-SUM(H$8:H138)," ")))))</f>
        <v xml:space="preserve"> </v>
      </c>
      <c r="I139" s="68" t="str">
        <f t="shared" si="47"/>
        <v/>
      </c>
      <c r="J139" s="43" t="str">
        <f>IF(I139="A",$K139,IF(I139="B",$K139-SUM(J$8:J138),IF(I139="C",$K139-SUM(J$8:J138),IF(I139="D",$K139-SUM(J$8:J138),IF(I139="E",1-SUM(J$8:J138)," ")))))</f>
        <v xml:space="preserve"> </v>
      </c>
      <c r="K139" s="1">
        <f>IF(C$4=0,0,(SUM(D$8:D139)/C$4))</f>
        <v>0</v>
      </c>
      <c r="L139" s="9" t="str">
        <f t="shared" si="48"/>
        <v xml:space="preserve"> </v>
      </c>
      <c r="M139" s="2" t="str">
        <f>IF(U139=2,K139,IF(W139=2,K139-SUM(M$8:M138),IF(X139=2,K139-SUM(M$8:M138),IF(X138=2,1-SUM(M$8:M138)," "))))</f>
        <v xml:space="preserve"> </v>
      </c>
      <c r="N139" s="1" t="str">
        <f t="shared" si="49"/>
        <v xml:space="preserve"> </v>
      </c>
      <c r="P139" s="3" t="str">
        <f>IF(O139="Plus",$K139,IF(O139="Basis",$K139-SUM(P$8:P138),IF(O139="Breedte",$K139-SUM(P$8:P138),IF(O138="Breedte",1-SUM(P$8:P138)," "))))</f>
        <v xml:space="preserve"> </v>
      </c>
      <c r="Q139" s="57" t="str">
        <f t="shared" si="64"/>
        <v/>
      </c>
      <c r="R139" s="180">
        <f t="shared" si="65"/>
        <v>110</v>
      </c>
      <c r="S139" s="12">
        <f t="shared" si="50"/>
        <v>9</v>
      </c>
      <c r="T139" s="18">
        <f t="shared" si="51"/>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2"/>
        <v>1</v>
      </c>
      <c r="Z139" s="12">
        <f t="shared" si="53"/>
        <v>1</v>
      </c>
      <c r="AA139" s="12">
        <f t="shared" si="54"/>
        <v>1</v>
      </c>
      <c r="AB139" s="12">
        <f t="shared" si="55"/>
        <v>1</v>
      </c>
      <c r="AD139" s="12">
        <f t="shared" si="56"/>
        <v>9</v>
      </c>
      <c r="AE139" s="18">
        <f t="shared" si="57"/>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8"/>
        <v>1</v>
      </c>
      <c r="AK139" s="12">
        <f t="shared" si="59"/>
        <v>1</v>
      </c>
      <c r="AL139" s="12">
        <f t="shared" si="60"/>
        <v>1</v>
      </c>
      <c r="AM139" s="12">
        <f t="shared" si="61"/>
        <v>1</v>
      </c>
    </row>
    <row r="140" spans="1:39" ht="12" customHeight="1" x14ac:dyDescent="0.25">
      <c r="A140" s="5">
        <f t="shared" si="45"/>
        <v>0</v>
      </c>
      <c r="B140" s="5">
        <f t="shared" si="46"/>
        <v>0</v>
      </c>
      <c r="C140" s="14">
        <f t="shared" si="62"/>
        <v>8</v>
      </c>
      <c r="F140" s="242">
        <f>VLOOKUP(C140,Blad1!$A:$I,9,0)</f>
        <v>110</v>
      </c>
      <c r="G140" s="67" t="str">
        <f t="shared" si="63"/>
        <v/>
      </c>
      <c r="H140" s="4" t="str">
        <f>IF(G140="I",$K140,IF(G140="II",$K140-SUM(H$8:H139),IF(G140="III",$K140-SUM(H$8:H139),IF(G140="IV",$K140-SUM(H$8:H139),IF(G140="V",1-SUM(H$8:H139)," ")))))</f>
        <v xml:space="preserve"> </v>
      </c>
      <c r="I140" s="68" t="str">
        <f t="shared" si="47"/>
        <v/>
      </c>
      <c r="J140" s="43" t="str">
        <f>IF(I140="A",$K140,IF(I140="B",$K140-SUM(J$8:J139),IF(I140="C",$K140-SUM(J$8:J139),IF(I140="D",$K140-SUM(J$8:J139),IF(I140="E",1-SUM(J$8:J139)," ")))))</f>
        <v xml:space="preserve"> </v>
      </c>
      <c r="K140" s="1">
        <f>IF(C$4=0,0,(SUM(D$8:D140)/C$4))</f>
        <v>0</v>
      </c>
      <c r="L140" s="9" t="str">
        <f t="shared" si="48"/>
        <v xml:space="preserve"> </v>
      </c>
      <c r="M140" s="2" t="str">
        <f>IF(U140=2,K140,IF(W140=2,K140-SUM(M$8:M139),IF(X140=2,K140-SUM(M$8:M139),IF(X139=2,1-SUM(M$8:M139)," "))))</f>
        <v xml:space="preserve"> </v>
      </c>
      <c r="N140" s="1" t="str">
        <f t="shared" si="49"/>
        <v xml:space="preserve"> </v>
      </c>
      <c r="P140" s="3" t="str">
        <f>IF(O140="Plus",$K140,IF(O140="Basis",$K140-SUM(P$8:P139),IF(O140="Breedte",$K140-SUM(P$8:P139),IF(O139="Breedte",1-SUM(P$8:P139)," "))))</f>
        <v xml:space="preserve"> </v>
      </c>
      <c r="Q140" s="57" t="str">
        <f t="shared" si="64"/>
        <v/>
      </c>
      <c r="R140" s="180">
        <f t="shared" si="65"/>
        <v>110</v>
      </c>
      <c r="S140" s="12">
        <f t="shared" si="50"/>
        <v>8</v>
      </c>
      <c r="T140" s="18">
        <f t="shared" si="51"/>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2"/>
        <v>1</v>
      </c>
      <c r="Z140" s="12">
        <f t="shared" si="53"/>
        <v>1</v>
      </c>
      <c r="AA140" s="12">
        <f t="shared" si="54"/>
        <v>1</v>
      </c>
      <c r="AB140" s="12">
        <f t="shared" si="55"/>
        <v>1</v>
      </c>
      <c r="AD140" s="12">
        <f t="shared" si="56"/>
        <v>8</v>
      </c>
      <c r="AE140" s="18">
        <f t="shared" si="57"/>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8"/>
        <v>1</v>
      </c>
      <c r="AK140" s="12">
        <f t="shared" si="59"/>
        <v>1</v>
      </c>
      <c r="AL140" s="12">
        <f t="shared" si="60"/>
        <v>1</v>
      </c>
      <c r="AM140" s="12">
        <f t="shared" si="61"/>
        <v>1</v>
      </c>
    </row>
    <row r="141" spans="1:39" ht="12" customHeight="1" x14ac:dyDescent="0.25">
      <c r="A141" s="5">
        <f t="shared" si="45"/>
        <v>0</v>
      </c>
      <c r="B141" s="5">
        <f t="shared" si="46"/>
        <v>0</v>
      </c>
      <c r="C141" s="14">
        <f t="shared" si="62"/>
        <v>7</v>
      </c>
      <c r="F141" s="242">
        <f>VLOOKUP(C141,Blad1!$A:$I,9,0)</f>
        <v>110</v>
      </c>
      <c r="G141" s="67" t="str">
        <f t="shared" si="63"/>
        <v/>
      </c>
      <c r="H141" s="4" t="str">
        <f>IF(G141="I",$K141,IF(G141="II",$K141-SUM(H$8:H140),IF(G141="III",$K141-SUM(H$8:H140),IF(G141="IV",$K141-SUM(H$8:H140),IF(G141="V",1-SUM(H$8:H140)," ")))))</f>
        <v xml:space="preserve"> </v>
      </c>
      <c r="I141" s="68" t="str">
        <f t="shared" si="47"/>
        <v/>
      </c>
      <c r="J141" s="43" t="str">
        <f>IF(I141="A",$K141,IF(I141="B",$K141-SUM(J$8:J140),IF(I141="C",$K141-SUM(J$8:J140),IF(I141="D",$K141-SUM(J$8:J140),IF(I141="E",1-SUM(J$8:J140)," ")))))</f>
        <v xml:space="preserve"> </v>
      </c>
      <c r="K141" s="1">
        <f>IF(C$4=0,0,(SUM(D$8:D141)/C$4))</f>
        <v>0</v>
      </c>
      <c r="L141" s="9" t="str">
        <f t="shared" si="48"/>
        <v xml:space="preserve"> </v>
      </c>
      <c r="M141" s="2" t="str">
        <f>IF(U141=2,K141,IF(W141=2,K141-SUM(M$8:M140),IF(X141=2,K141-SUM(M$8:M140),IF(X140=2,1-SUM(M$8:M140)," "))))</f>
        <v xml:space="preserve"> </v>
      </c>
      <c r="N141" s="1" t="str">
        <f t="shared" si="49"/>
        <v xml:space="preserve"> </v>
      </c>
      <c r="P141" s="3" t="str">
        <f>IF(O141="Plus",$K141,IF(O141="Basis",$K141-SUM(P$8:P140),IF(O141="Breedte",$K141-SUM(P$8:P140),IF(O140="Breedte",1-SUM(P$8:P140)," "))))</f>
        <v xml:space="preserve"> </v>
      </c>
      <c r="Q141" s="57" t="str">
        <f t="shared" si="64"/>
        <v/>
      </c>
      <c r="R141" s="180">
        <f t="shared" si="65"/>
        <v>110</v>
      </c>
      <c r="S141" s="12">
        <f t="shared" si="50"/>
        <v>7</v>
      </c>
      <c r="T141" s="18">
        <f t="shared" si="51"/>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2"/>
        <v>1</v>
      </c>
      <c r="Z141" s="12">
        <f t="shared" si="53"/>
        <v>1</v>
      </c>
      <c r="AA141" s="12">
        <f t="shared" si="54"/>
        <v>1</v>
      </c>
      <c r="AB141" s="12">
        <f t="shared" si="55"/>
        <v>1</v>
      </c>
      <c r="AD141" s="12">
        <f t="shared" si="56"/>
        <v>7</v>
      </c>
      <c r="AE141" s="18">
        <f t="shared" si="57"/>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8"/>
        <v>1</v>
      </c>
      <c r="AK141" s="12">
        <f t="shared" si="59"/>
        <v>1</v>
      </c>
      <c r="AL141" s="12">
        <f t="shared" si="60"/>
        <v>1</v>
      </c>
      <c r="AM141" s="12">
        <f t="shared" si="61"/>
        <v>1</v>
      </c>
    </row>
    <row r="142" spans="1:39" ht="12" customHeight="1" x14ac:dyDescent="0.25">
      <c r="A142" s="5">
        <f t="shared" si="45"/>
        <v>0</v>
      </c>
      <c r="B142" s="5">
        <f t="shared" si="46"/>
        <v>0</v>
      </c>
      <c r="C142" s="14">
        <f t="shared" si="62"/>
        <v>6</v>
      </c>
      <c r="F142" s="242">
        <f>VLOOKUP(C142,Blad1!$A:$I,9,0)</f>
        <v>110</v>
      </c>
      <c r="G142" s="67" t="str">
        <f t="shared" si="63"/>
        <v/>
      </c>
      <c r="H142" s="4" t="str">
        <f>IF(G142="I",$K142,IF(G142="II",$K142-SUM(H$8:H141),IF(G142="III",$K142-SUM(H$8:H141),IF(G142="IV",$K142-SUM(H$8:H141),IF(G142="V",1-SUM(H$8:H141)," ")))))</f>
        <v xml:space="preserve"> </v>
      </c>
      <c r="I142" s="68" t="str">
        <f t="shared" si="47"/>
        <v/>
      </c>
      <c r="J142" s="43" t="str">
        <f>IF(I142="A",$K142,IF(I142="B",$K142-SUM(J$8:J141),IF(I142="C",$K142-SUM(J$8:J141),IF(I142="D",$K142-SUM(J$8:J141),IF(I142="E",1-SUM(J$8:J141)," ")))))</f>
        <v xml:space="preserve"> </v>
      </c>
      <c r="K142" s="1">
        <f>IF(C$4=0,0,(SUM(D$8:D142)/C$4))</f>
        <v>0</v>
      </c>
      <c r="L142" s="9" t="str">
        <f t="shared" si="48"/>
        <v xml:space="preserve"> </v>
      </c>
      <c r="M142" s="2" t="str">
        <f>IF(U142=2,K142,IF(W142=2,K142-SUM(M$8:M141),IF(X142=2,K142-SUM(M$8:M141),IF(X141=2,1-SUM(M$8:M141)," "))))</f>
        <v xml:space="preserve"> </v>
      </c>
      <c r="N142" s="1" t="str">
        <f t="shared" si="49"/>
        <v xml:space="preserve"> </v>
      </c>
      <c r="P142" s="3" t="str">
        <f>IF(O142="Plus",$K142,IF(O142="Basis",$K142-SUM(P$8:P141),IF(O142="Breedte",$K142-SUM(P$8:P141),IF(O141="Breedte",1-SUM(P$8:P141)," "))))</f>
        <v xml:space="preserve"> </v>
      </c>
      <c r="Q142" s="57" t="str">
        <f t="shared" si="64"/>
        <v/>
      </c>
      <c r="R142" s="180">
        <f t="shared" si="65"/>
        <v>110</v>
      </c>
      <c r="S142" s="12">
        <f t="shared" si="50"/>
        <v>6</v>
      </c>
      <c r="T142" s="18">
        <f t="shared" si="51"/>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2"/>
        <v>1</v>
      </c>
      <c r="Z142" s="12">
        <f t="shared" si="53"/>
        <v>1</v>
      </c>
      <c r="AA142" s="12">
        <f t="shared" si="54"/>
        <v>1</v>
      </c>
      <c r="AB142" s="12">
        <f t="shared" si="55"/>
        <v>1</v>
      </c>
      <c r="AD142" s="12">
        <f t="shared" si="56"/>
        <v>6</v>
      </c>
      <c r="AE142" s="18">
        <f t="shared" si="57"/>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8"/>
        <v>1</v>
      </c>
      <c r="AK142" s="12">
        <f t="shared" si="59"/>
        <v>1</v>
      </c>
      <c r="AL142" s="12">
        <f t="shared" si="60"/>
        <v>1</v>
      </c>
      <c r="AM142" s="12">
        <f t="shared" si="61"/>
        <v>1</v>
      </c>
    </row>
    <row r="143" spans="1:39" ht="12" customHeight="1" x14ac:dyDescent="0.25">
      <c r="A143" s="5">
        <f t="shared" si="45"/>
        <v>0</v>
      </c>
      <c r="B143" s="5">
        <f t="shared" si="46"/>
        <v>0</v>
      </c>
      <c r="C143" s="14">
        <f t="shared" si="62"/>
        <v>5</v>
      </c>
      <c r="F143" s="242">
        <f>VLOOKUP(C143,Blad1!$A:$I,9,0)</f>
        <v>110</v>
      </c>
      <c r="G143" s="67" t="str">
        <f t="shared" si="63"/>
        <v/>
      </c>
      <c r="H143" s="4" t="str">
        <f>IF(G143="I",$K143,IF(G143="II",$K143-SUM(H$8:H142),IF(G143="III",$K143-SUM(H$8:H142),IF(G143="IV",$K143-SUM(H$8:H142),IF(G143="V",1-SUM(H$8:H142)," ")))))</f>
        <v xml:space="preserve"> </v>
      </c>
      <c r="I143" s="68" t="str">
        <f t="shared" si="47"/>
        <v/>
      </c>
      <c r="J143" s="43" t="str">
        <f>IF(I143="A",$K143,IF(I143="B",$K143-SUM(J$8:J142),IF(I143="C",$K143-SUM(J$8:J142),IF(I143="D",$K143-SUM(J$8:J142),IF(I143="E",1-SUM(J$8:J142)," ")))))</f>
        <v xml:space="preserve"> </v>
      </c>
      <c r="K143" s="1">
        <f>IF(C$4=0,0,(SUM(D$8:D143)/C$4))</f>
        <v>0</v>
      </c>
      <c r="L143" s="9" t="str">
        <f t="shared" si="48"/>
        <v xml:space="preserve"> </v>
      </c>
      <c r="M143" s="2" t="str">
        <f>IF(U143=2,K143,IF(W143=2,K143-SUM(M$8:M142),IF(X143=2,K143-SUM(M$8:M142),IF(X142=2,1-SUM(M$8:M142)," "))))</f>
        <v xml:space="preserve"> </v>
      </c>
      <c r="N143" s="1" t="str">
        <f t="shared" si="49"/>
        <v xml:space="preserve"> </v>
      </c>
      <c r="P143" s="3" t="str">
        <f>IF(O143="Plus",$K143,IF(O143="Basis",$K143-SUM(P$8:P142),IF(O143="Breedte",$K143-SUM(P$8:P142),IF(O142="Breedte",1-SUM(P$8:P142)," "))))</f>
        <v xml:space="preserve"> </v>
      </c>
      <c r="Q143" s="57" t="str">
        <f t="shared" si="64"/>
        <v/>
      </c>
      <c r="R143" s="180">
        <f t="shared" si="65"/>
        <v>110</v>
      </c>
      <c r="S143" s="12">
        <f t="shared" si="50"/>
        <v>5</v>
      </c>
      <c r="T143" s="18">
        <f t="shared" si="51"/>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2"/>
        <v>1</v>
      </c>
      <c r="Z143" s="12">
        <f t="shared" si="53"/>
        <v>1</v>
      </c>
      <c r="AA143" s="12">
        <f t="shared" si="54"/>
        <v>1</v>
      </c>
      <c r="AB143" s="12">
        <f t="shared" si="55"/>
        <v>1</v>
      </c>
      <c r="AD143" s="12">
        <f t="shared" si="56"/>
        <v>5</v>
      </c>
      <c r="AE143" s="18">
        <f t="shared" si="57"/>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8"/>
        <v>1</v>
      </c>
      <c r="AK143" s="12">
        <f t="shared" si="59"/>
        <v>1</v>
      </c>
      <c r="AL143" s="12">
        <f t="shared" si="60"/>
        <v>1</v>
      </c>
      <c r="AM143" s="12">
        <f t="shared" si="61"/>
        <v>1</v>
      </c>
    </row>
    <row r="144" spans="1:39" ht="12" customHeight="1" x14ac:dyDescent="0.25">
      <c r="A144" s="5">
        <f t="shared" si="45"/>
        <v>0</v>
      </c>
      <c r="B144" s="5">
        <f t="shared" si="46"/>
        <v>0</v>
      </c>
      <c r="C144" s="14">
        <f t="shared" si="62"/>
        <v>4</v>
      </c>
      <c r="F144" s="242">
        <f>VLOOKUP(C144,Blad1!$A:$I,9,0)</f>
        <v>110</v>
      </c>
      <c r="G144" s="67" t="str">
        <f t="shared" si="63"/>
        <v/>
      </c>
      <c r="H144" s="4" t="str">
        <f>IF(G144="I",$K144,IF(G144="II",$K144-SUM(H$8:H143),IF(G144="III",$K144-SUM(H$8:H143),IF(G144="IV",$K144-SUM(H$8:H143),IF(G144="V",1-SUM(H$8:H143)," ")))))</f>
        <v xml:space="preserve"> </v>
      </c>
      <c r="I144" s="68" t="str">
        <f t="shared" si="47"/>
        <v/>
      </c>
      <c r="J144" s="43" t="str">
        <f>IF(I144="A",$K144,IF(I144="B",$K144-SUM(J$8:J143),IF(I144="C",$K144-SUM(J$8:J143),IF(I144="D",$K144-SUM(J$8:J143),IF(I144="E",1-SUM(J$8:J143)," ")))))</f>
        <v xml:space="preserve"> </v>
      </c>
      <c r="K144" s="1">
        <f>IF(C$4=0,0,(SUM(D$8:D144)/C$4))</f>
        <v>0</v>
      </c>
      <c r="L144" s="9" t="str">
        <f t="shared" si="48"/>
        <v xml:space="preserve"> </v>
      </c>
      <c r="M144" s="2" t="str">
        <f>IF(U144=2,K144,IF(W144=2,K144-SUM(M$8:M143),IF(X144=2,K144-SUM(M$8:M143),IF(X143=2,1-SUM(M$8:M143)," "))))</f>
        <v xml:space="preserve"> </v>
      </c>
      <c r="N144" s="1" t="str">
        <f t="shared" si="49"/>
        <v xml:space="preserve"> </v>
      </c>
      <c r="P144" s="3" t="str">
        <f>IF(O144="Plus",$K144,IF(O144="Basis",$K144-SUM(P$8:P143),IF(O144="Breedte",$K144-SUM(P$8:P143),IF(O143="Breedte",1-SUM(P$8:P143)," "))))</f>
        <v xml:space="preserve"> </v>
      </c>
      <c r="Q144" s="57" t="str">
        <f t="shared" si="64"/>
        <v/>
      </c>
      <c r="R144" s="180">
        <f t="shared" si="65"/>
        <v>110</v>
      </c>
      <c r="S144" s="12">
        <f t="shared" si="50"/>
        <v>4</v>
      </c>
      <c r="T144" s="18">
        <f t="shared" si="51"/>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2"/>
        <v>1</v>
      </c>
      <c r="Z144" s="12">
        <f t="shared" si="53"/>
        <v>1</v>
      </c>
      <c r="AA144" s="12">
        <f t="shared" si="54"/>
        <v>1</v>
      </c>
      <c r="AB144" s="12">
        <f t="shared" si="55"/>
        <v>1</v>
      </c>
      <c r="AD144" s="12">
        <f t="shared" si="56"/>
        <v>4</v>
      </c>
      <c r="AE144" s="18">
        <f t="shared" si="57"/>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8"/>
        <v>1</v>
      </c>
      <c r="AK144" s="12">
        <f t="shared" si="59"/>
        <v>1</v>
      </c>
      <c r="AL144" s="12">
        <f t="shared" si="60"/>
        <v>1</v>
      </c>
      <c r="AM144" s="12">
        <f t="shared" si="61"/>
        <v>1</v>
      </c>
    </row>
    <row r="145" spans="1:39" ht="12" customHeight="1" x14ac:dyDescent="0.25">
      <c r="A145" s="5">
        <f t="shared" si="45"/>
        <v>0</v>
      </c>
      <c r="B145" s="5">
        <f t="shared" si="46"/>
        <v>0</v>
      </c>
      <c r="C145" s="14">
        <f t="shared" si="62"/>
        <v>3</v>
      </c>
      <c r="F145" s="242">
        <f>VLOOKUP(C145,Blad1!$A:$I,9,0)</f>
        <v>110</v>
      </c>
      <c r="G145" s="67" t="str">
        <f t="shared" si="63"/>
        <v/>
      </c>
      <c r="H145" s="4" t="str">
        <f>IF(G145="I",$K145,IF(G145="II",$K145-SUM(H$8:H144),IF(G145="III",$K145-SUM(H$8:H144),IF(G145="IV",$K145-SUM(H$8:H144),IF(G145="V",1-SUM(H$8:H144)," ")))))</f>
        <v xml:space="preserve"> </v>
      </c>
      <c r="I145" s="68" t="str">
        <f t="shared" si="47"/>
        <v/>
      </c>
      <c r="J145" s="43" t="str">
        <f>IF(I145="A",$K145,IF(I145="B",$K145-SUM(J$8:J144),IF(I145="C",$K145-SUM(J$8:J144),IF(I145="D",$K145-SUM(J$8:J144),IF(I145="E",1-SUM(J$8:J144)," ")))))</f>
        <v xml:space="preserve"> </v>
      </c>
      <c r="K145" s="1">
        <f>IF(C$4=0,0,(SUM(D$8:D145)/C$4))</f>
        <v>0</v>
      </c>
      <c r="L145" s="9" t="str">
        <f t="shared" si="48"/>
        <v xml:space="preserve"> </v>
      </c>
      <c r="M145" s="2" t="str">
        <f>IF(U145=2,K145,IF(W145=2,K145-SUM(M$8:M144),IF(X145=2,K145-SUM(M$8:M144),IF(X144=2,1-SUM(M$8:M144)," "))))</f>
        <v xml:space="preserve"> </v>
      </c>
      <c r="N145" s="1" t="str">
        <f t="shared" si="49"/>
        <v xml:space="preserve"> </v>
      </c>
      <c r="P145" s="3" t="str">
        <f>IF(O145="Plus",$K145,IF(O145="Basis",$K145-SUM(P$8:P144),IF(O145="Breedte",$K145-SUM(P$8:P144),IF(O144="Breedte",1-SUM(P$8:P144)," "))))</f>
        <v xml:space="preserve"> </v>
      </c>
      <c r="Q145" s="57" t="str">
        <f t="shared" si="64"/>
        <v/>
      </c>
      <c r="R145" s="180">
        <f t="shared" si="65"/>
        <v>110</v>
      </c>
      <c r="S145" s="12">
        <f t="shared" si="50"/>
        <v>3</v>
      </c>
      <c r="T145" s="18">
        <f t="shared" si="51"/>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2"/>
        <v>1</v>
      </c>
      <c r="Z145" s="12">
        <f t="shared" si="53"/>
        <v>1</v>
      </c>
      <c r="AA145" s="12">
        <f t="shared" si="54"/>
        <v>1</v>
      </c>
      <c r="AB145" s="12">
        <f t="shared" si="55"/>
        <v>1</v>
      </c>
      <c r="AD145" s="12">
        <f t="shared" si="56"/>
        <v>3</v>
      </c>
      <c r="AE145" s="18">
        <f t="shared" si="57"/>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8"/>
        <v>1</v>
      </c>
      <c r="AK145" s="12">
        <f t="shared" si="59"/>
        <v>1</v>
      </c>
      <c r="AL145" s="12">
        <f t="shared" si="60"/>
        <v>1</v>
      </c>
      <c r="AM145" s="12">
        <f t="shared" si="61"/>
        <v>1</v>
      </c>
    </row>
    <row r="146" spans="1:39" ht="12" customHeight="1" x14ac:dyDescent="0.25">
      <c r="A146" s="5">
        <f t="shared" si="45"/>
        <v>0</v>
      </c>
      <c r="B146" s="5">
        <f t="shared" si="46"/>
        <v>0</v>
      </c>
      <c r="C146" s="14">
        <f t="shared" si="62"/>
        <v>2</v>
      </c>
      <c r="F146" s="242">
        <f>VLOOKUP(C146,Blad1!$A:$I,9,0)</f>
        <v>110</v>
      </c>
      <c r="G146" s="67" t="str">
        <f t="shared" si="63"/>
        <v/>
      </c>
      <c r="H146" s="4" t="str">
        <f>IF(G146="I",$K146,IF(G146="II",$K146-SUM(H$8:H145),IF(G146="III",$K146-SUM(H$8:H145),IF(G146="IV",$K146-SUM(H$8:H145),IF(G146="V",1-SUM(H$8:H145)," ")))))</f>
        <v xml:space="preserve"> </v>
      </c>
      <c r="I146" s="68" t="str">
        <f t="shared" si="47"/>
        <v/>
      </c>
      <c r="J146" s="43" t="str">
        <f>IF(I146="A",$K146,IF(I146="B",$K146-SUM(J$8:J145),IF(I146="C",$K146-SUM(J$8:J145),IF(I146="D",$K146-SUM(J$8:J145),IF(I146="E",1-SUM(J$8:J145)," ")))))</f>
        <v xml:space="preserve"> </v>
      </c>
      <c r="K146" s="1">
        <f>IF(C$4=0,0,(SUM(D$8:D146)/C$4))</f>
        <v>0</v>
      </c>
      <c r="L146" s="9" t="str">
        <f t="shared" si="48"/>
        <v xml:space="preserve"> </v>
      </c>
      <c r="M146" s="2" t="str">
        <f>IF(U146=2,K146,IF(W146=2,K146-SUM(M$8:M145),IF(X146=2,K146-SUM(M$8:M145),IF(X145=2,1-SUM(M$8:M145)," "))))</f>
        <v xml:space="preserve"> </v>
      </c>
      <c r="N146" s="1" t="str">
        <f t="shared" si="49"/>
        <v xml:space="preserve"> </v>
      </c>
      <c r="P146" s="3" t="str">
        <f>IF(O146="Plus",$K146,IF(O146="Basis",$K146-SUM(P$8:P145),IF(O146="Breedte",$K146-SUM(P$8:P145),IF(O145="Breedte",1-SUM(P$8:P145)," "))))</f>
        <v xml:space="preserve"> </v>
      </c>
      <c r="Q146" s="57" t="str">
        <f t="shared" si="64"/>
        <v/>
      </c>
      <c r="R146" s="180">
        <f t="shared" si="65"/>
        <v>110</v>
      </c>
      <c r="S146" s="12">
        <f t="shared" si="50"/>
        <v>2</v>
      </c>
      <c r="T146" s="18">
        <f t="shared" si="51"/>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2"/>
        <v>1</v>
      </c>
      <c r="Z146" s="12">
        <f t="shared" si="53"/>
        <v>1</v>
      </c>
      <c r="AA146" s="12">
        <f t="shared" si="54"/>
        <v>1</v>
      </c>
      <c r="AB146" s="12">
        <f t="shared" si="55"/>
        <v>1</v>
      </c>
      <c r="AD146" s="12">
        <f t="shared" si="56"/>
        <v>2</v>
      </c>
      <c r="AE146" s="18">
        <f t="shared" si="57"/>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8"/>
        <v>1</v>
      </c>
      <c r="AK146" s="12">
        <f t="shared" si="59"/>
        <v>1</v>
      </c>
      <c r="AL146" s="12">
        <f t="shared" si="60"/>
        <v>1</v>
      </c>
      <c r="AM146" s="12">
        <f t="shared" si="61"/>
        <v>1</v>
      </c>
    </row>
    <row r="147" spans="1:39" ht="12" customHeight="1" x14ac:dyDescent="0.25">
      <c r="A147" s="5">
        <f t="shared" si="45"/>
        <v>0</v>
      </c>
      <c r="B147" s="5">
        <f t="shared" si="46"/>
        <v>0</v>
      </c>
      <c r="C147" s="14">
        <f t="shared" si="62"/>
        <v>1</v>
      </c>
      <c r="F147" s="242">
        <f>VLOOKUP(C147,Blad1!$A:$I,9,0)</f>
        <v>110</v>
      </c>
      <c r="G147" s="67" t="str">
        <f t="shared" si="63"/>
        <v/>
      </c>
      <c r="H147" s="4" t="str">
        <f>IF(G147="I",$K147,IF(G147="II",$K147-SUM(H$8:H146),IF(G147="III",$K147-SUM(H$8:H146),IF(G147="IV",$K147-SUM(H$8:H146),IF(G147="V",1-SUM(H$8:H146)," ")))))</f>
        <v xml:space="preserve"> </v>
      </c>
      <c r="I147" s="68" t="str">
        <f t="shared" si="47"/>
        <v/>
      </c>
      <c r="J147" s="43" t="str">
        <f>IF(I147="A",$K147,IF(I147="B",$K147-SUM(J$8:J146),IF(I147="C",$K147-SUM(J$8:J146),IF(I147="D",$K147-SUM(J$8:J146),IF(I147="E",1-SUM(J$8:J146)," ")))))</f>
        <v xml:space="preserve"> </v>
      </c>
      <c r="K147" s="1">
        <f>IF(C$4=0,0,(SUM(D$8:D147)/C$4))</f>
        <v>0</v>
      </c>
      <c r="L147" s="9" t="str">
        <f t="shared" si="48"/>
        <v xml:space="preserve"> </v>
      </c>
      <c r="M147" s="2" t="str">
        <f>IF(U147=2,K147,IF(W147=2,K147-SUM(M$8:M146),IF(X147=2,K147-SUM(M$8:M146),IF(X146=2,1-SUM(M$8:M146)," "))))</f>
        <v xml:space="preserve"> </v>
      </c>
      <c r="N147" s="1" t="str">
        <f t="shared" si="49"/>
        <v xml:space="preserve"> </v>
      </c>
      <c r="P147" s="3" t="str">
        <f>IF(O147="Plus",$K147,IF(O147="Basis",$K147-SUM(P$8:P146),IF(O147="Breedte",$K147-SUM(P$8:P146),IF(O146="Breedte",1-SUM(P$8:P146)," "))))</f>
        <v xml:space="preserve"> </v>
      </c>
      <c r="Q147" s="57" t="str">
        <f t="shared" si="64"/>
        <v/>
      </c>
      <c r="R147" s="180">
        <f t="shared" si="65"/>
        <v>110</v>
      </c>
      <c r="S147" s="12">
        <f t="shared" si="50"/>
        <v>1</v>
      </c>
      <c r="T147" s="18">
        <f t="shared" si="51"/>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2"/>
        <v>1</v>
      </c>
      <c r="Z147" s="12">
        <f t="shared" si="53"/>
        <v>1</v>
      </c>
      <c r="AA147" s="12">
        <f t="shared" si="54"/>
        <v>1</v>
      </c>
      <c r="AB147" s="12">
        <f t="shared" si="55"/>
        <v>1</v>
      </c>
      <c r="AD147" s="12">
        <f t="shared" si="56"/>
        <v>1</v>
      </c>
      <c r="AE147" s="18">
        <f t="shared" si="57"/>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8"/>
        <v>1</v>
      </c>
      <c r="AK147" s="12">
        <f t="shared" si="59"/>
        <v>1</v>
      </c>
      <c r="AL147" s="12">
        <f t="shared" si="60"/>
        <v>1</v>
      </c>
      <c r="AM147" s="12">
        <f t="shared" si="61"/>
        <v>1</v>
      </c>
    </row>
    <row r="148" spans="1:39" ht="12" customHeight="1" x14ac:dyDescent="0.25">
      <c r="A148" s="5">
        <f t="shared" si="45"/>
        <v>10</v>
      </c>
      <c r="B148" s="5">
        <f t="shared" si="46"/>
        <v>20</v>
      </c>
      <c r="C148" s="14">
        <f t="shared" si="62"/>
        <v>0</v>
      </c>
      <c r="F148" s="242">
        <f>VLOOKUP(C148,Blad1!$A:$I,9,0)</f>
        <v>110</v>
      </c>
      <c r="G148" s="67" t="str">
        <f t="shared" si="63"/>
        <v>V</v>
      </c>
      <c r="H148" s="4">
        <f>IF(G148="I",$K148,IF(G148="II",$K148-SUM(H$8:H147),IF(G148="III",$K148-SUM(H$8:H147),IF(G148="IV",$K148-SUM(H$8:H147),IF(G148="V",1-SUM(H$8:H147)," ")))))</f>
        <v>1</v>
      </c>
      <c r="I148" s="68" t="str">
        <f t="shared" si="47"/>
        <v>E</v>
      </c>
      <c r="J148" s="43">
        <f>IF(I148="A",$K148,IF(I148="B",$K148-SUM(J$8:J147),IF(I148="C",$K148-SUM(J$8:J147),IF(I148="D",$K148-SUM(J$8:J147),IF(I148="E",1-SUM(J$8:J147)," ")))))</f>
        <v>1</v>
      </c>
      <c r="K148" s="1">
        <f>IF(C$4=0,0,(SUM(D$8:D148)/C$4))</f>
        <v>0</v>
      </c>
      <c r="L148" s="9" t="str">
        <f t="shared" si="48"/>
        <v xml:space="preserve"> </v>
      </c>
      <c r="M148" s="2" t="str">
        <f>IF(U148=2,K148,IF(W148=2,K148-SUM(M$8:M147),IF(X148=2,K148-SUM(M$8:M147),IF(X147=2,1-SUM(M$8:M147)," "))))</f>
        <v xml:space="preserve"> </v>
      </c>
      <c r="N148" s="1" t="str">
        <f t="shared" si="49"/>
        <v xml:space="preserve"> </v>
      </c>
      <c r="P148" s="3" t="str">
        <f>IF(O148="Plus",$K148,IF(O148="Basis",$K148-SUM(P$8:P147),IF(O148="Breedte",$K148-SUM(P$8:P147),IF(O147="Breedte",1-SUM(P$8:P147)," "))))</f>
        <v xml:space="preserve"> </v>
      </c>
      <c r="Q148" s="57" t="str">
        <f t="shared" si="64"/>
        <v/>
      </c>
      <c r="R148" s="180">
        <f t="shared" si="65"/>
        <v>110</v>
      </c>
      <c r="S148" s="12">
        <f t="shared" si="50"/>
        <v>0</v>
      </c>
      <c r="T148" s="18">
        <f t="shared" si="51"/>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2"/>
        <v>1</v>
      </c>
      <c r="Z148" s="12">
        <f t="shared" si="53"/>
        <v>1</v>
      </c>
      <c r="AA148" s="12">
        <f t="shared" si="54"/>
        <v>1</v>
      </c>
      <c r="AB148" s="12">
        <f t="shared" si="55"/>
        <v>1</v>
      </c>
      <c r="AD148" s="12">
        <f t="shared" si="56"/>
        <v>0</v>
      </c>
      <c r="AE148" s="18">
        <f t="shared" si="57"/>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8"/>
        <v>1</v>
      </c>
      <c r="AK148" s="12">
        <f t="shared" si="59"/>
        <v>1</v>
      </c>
      <c r="AL148" s="12">
        <f t="shared" si="60"/>
        <v>1</v>
      </c>
      <c r="AM148" s="12">
        <f t="shared" si="61"/>
        <v>1</v>
      </c>
    </row>
    <row r="149" spans="1:39" ht="12" customHeight="1" x14ac:dyDescent="0.25">
      <c r="A149" s="5">
        <f t="shared" si="45"/>
        <v>0</v>
      </c>
      <c r="B149" s="5">
        <f t="shared" si="46"/>
        <v>0</v>
      </c>
      <c r="C149" s="14">
        <f t="shared" si="62"/>
        <v>-1</v>
      </c>
      <c r="F149" s="242" t="e">
        <f>VLOOKUP(C149,Blad1!$A:$I,9,0)</f>
        <v>#N/A</v>
      </c>
      <c r="G149" s="67" t="str">
        <f t="shared" si="63"/>
        <v/>
      </c>
      <c r="H149" s="4" t="str">
        <f>IF(G149="I",$K149,IF(G149="II",$K149-SUM(H$8:H148),IF(G149="III",$K149-SUM(H$8:H148),IF(G149="IV",$K149-SUM(H$8:H148),IF(G149="V",1-SUM(H$8:H148)," ")))))</f>
        <v xml:space="preserve"> </v>
      </c>
      <c r="I149" s="68" t="str">
        <f t="shared" si="47"/>
        <v/>
      </c>
      <c r="J149" s="43" t="str">
        <f>IF(I149="A",$K149,IF(I149="B",$K149-SUM(J$8:J148),IF(I149="C",$K149-SUM(J$8:J148),IF(I149="D",$K149-SUM(J$8:J148),IF(I149="E",1-SUM(J$8:J148)," ")))))</f>
        <v xml:space="preserve"> </v>
      </c>
      <c r="K149" s="1">
        <f>IF(C$4=0,0,(SUM(D$8:D149)/C$4))</f>
        <v>0</v>
      </c>
      <c r="L149" s="9" t="str">
        <f t="shared" si="48"/>
        <v xml:space="preserve"> </v>
      </c>
      <c r="M149" s="2" t="str">
        <f>IF(U149=2,K149,IF(W149=2,K149-SUM(M$8:M148),IF(X149=2,K149-SUM(M$8:M148),IF(X148=2,1-SUM(M$8:M148)," "))))</f>
        <v xml:space="preserve"> </v>
      </c>
      <c r="N149" s="1" t="str">
        <f t="shared" si="49"/>
        <v xml:space="preserve"> </v>
      </c>
      <c r="P149" s="3" t="str">
        <f>IF(O149="Plus",$K149,IF(O149="Basis",$K149-SUM(P$8:P148),IF(O149="Breedte",$K149-SUM(P$8:P148),IF(O148="Breedte",1-SUM(P$8:P148)," "))))</f>
        <v xml:space="preserve"> </v>
      </c>
      <c r="Q149" s="57" t="str">
        <f t="shared" si="64"/>
        <v/>
      </c>
      <c r="R149" s="180" t="e">
        <f t="shared" si="65"/>
        <v>#N/A</v>
      </c>
      <c r="S149" s="12">
        <f t="shared" si="50"/>
        <v>-1</v>
      </c>
      <c r="T149" s="18">
        <f t="shared" si="51"/>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2"/>
        <v>1</v>
      </c>
      <c r="Z149" s="12">
        <f t="shared" si="53"/>
        <v>1</v>
      </c>
      <c r="AA149" s="12">
        <f t="shared" si="54"/>
        <v>1</v>
      </c>
      <c r="AB149" s="12">
        <f t="shared" si="55"/>
        <v>1</v>
      </c>
      <c r="AD149" s="12">
        <f t="shared" si="56"/>
        <v>-1</v>
      </c>
      <c r="AE149" s="18">
        <f t="shared" si="57"/>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8"/>
        <v>1</v>
      </c>
      <c r="AK149" s="12">
        <f t="shared" si="59"/>
        <v>1</v>
      </c>
      <c r="AL149" s="12">
        <f t="shared" si="60"/>
        <v>1</v>
      </c>
      <c r="AM149" s="12">
        <f t="shared" si="61"/>
        <v>1</v>
      </c>
    </row>
    <row r="150" spans="1:39" ht="12" customHeight="1" x14ac:dyDescent="0.25">
      <c r="A150" s="5">
        <f t="shared" si="45"/>
        <v>0</v>
      </c>
      <c r="B150" s="5">
        <f t="shared" si="46"/>
        <v>0</v>
      </c>
      <c r="C150" s="14">
        <f t="shared" si="62"/>
        <v>-2</v>
      </c>
      <c r="F150" s="242" t="e">
        <f>VLOOKUP(C150,Blad1!$A:$I,9,0)</f>
        <v>#N/A</v>
      </c>
      <c r="G150" s="67" t="str">
        <f t="shared" si="63"/>
        <v/>
      </c>
      <c r="H150" s="4" t="str">
        <f>IF(G150="I",$K150,IF(G150="II",$K150-SUM(H$8:H149),IF(G150="III",$K150-SUM(H$8:H149),IF(G150="IV",$K150-SUM(H$8:H149),IF(G150="V",1-SUM(H$8:H149)," ")))))</f>
        <v xml:space="preserve"> </v>
      </c>
      <c r="I150" s="68" t="str">
        <f t="shared" si="47"/>
        <v/>
      </c>
      <c r="J150" s="43" t="str">
        <f>IF(I150="A",$K150,IF(I150="B",$K150-SUM(J$8:J149),IF(I150="C",$K150-SUM(J$8:J149),IF(I150="D",$K150-SUM(J$8:J149),IF(I150="E",1-SUM(J$8:J149)," ")))))</f>
        <v xml:space="preserve"> </v>
      </c>
      <c r="K150" s="1">
        <f>IF(C$4=0,0,(SUM(D$8:D150)/C$4))</f>
        <v>0</v>
      </c>
      <c r="L150" s="9" t="str">
        <f t="shared" si="48"/>
        <v xml:space="preserve"> </v>
      </c>
      <c r="M150" s="2" t="str">
        <f>IF(U150=2,K150,IF(W150=2,K150-SUM(M$8:M149),IF(X150=2,K150-SUM(M$8:M149),IF(X149=2,1-SUM(M$8:M149)," "))))</f>
        <v xml:space="preserve"> </v>
      </c>
      <c r="N150" s="1" t="str">
        <f t="shared" si="49"/>
        <v xml:space="preserve"> </v>
      </c>
      <c r="P150" s="3" t="str">
        <f>IF(O150="Plus",$K150,IF(O150="Basis",$K150-SUM(P$8:P149),IF(O150="Breedte",$K150-SUM(P$8:P149),IF(O149="Breedte",1-SUM(P$8:P149)," "))))</f>
        <v xml:space="preserve"> </v>
      </c>
      <c r="Q150" s="57" t="str">
        <f t="shared" si="64"/>
        <v/>
      </c>
      <c r="R150" s="180" t="e">
        <f t="shared" si="65"/>
        <v>#N/A</v>
      </c>
      <c r="S150" s="12">
        <f t="shared" si="50"/>
        <v>-2</v>
      </c>
      <c r="T150" s="18">
        <f t="shared" si="51"/>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2"/>
        <v>1</v>
      </c>
      <c r="Z150" s="12">
        <f t="shared" si="53"/>
        <v>1</v>
      </c>
      <c r="AA150" s="12">
        <f t="shared" si="54"/>
        <v>1</v>
      </c>
      <c r="AB150" s="12">
        <f t="shared" si="55"/>
        <v>1</v>
      </c>
      <c r="AD150" s="12">
        <f t="shared" si="56"/>
        <v>-2</v>
      </c>
      <c r="AE150" s="18">
        <f t="shared" si="57"/>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8"/>
        <v>1</v>
      </c>
      <c r="AK150" s="12">
        <f t="shared" si="59"/>
        <v>1</v>
      </c>
      <c r="AL150" s="12">
        <f t="shared" si="60"/>
        <v>1</v>
      </c>
      <c r="AM150" s="12">
        <f t="shared" si="61"/>
        <v>1</v>
      </c>
    </row>
    <row r="151" spans="1:39" ht="12" customHeight="1" x14ac:dyDescent="0.25">
      <c r="A151" s="5">
        <f t="shared" si="45"/>
        <v>0</v>
      </c>
      <c r="B151" s="5">
        <f t="shared" si="46"/>
        <v>0</v>
      </c>
      <c r="C151" s="14">
        <f t="shared" si="62"/>
        <v>-3</v>
      </c>
      <c r="F151" s="242" t="e">
        <f>VLOOKUP(C151,Blad1!$A:$I,9,0)</f>
        <v>#N/A</v>
      </c>
      <c r="G151" s="67" t="str">
        <f t="shared" si="63"/>
        <v/>
      </c>
      <c r="H151" s="4" t="str">
        <f>IF(G151="I",$K151,IF(G151="II",$K151-SUM(H$8:H150),IF(G151="III",$K151-SUM(H$8:H150),IF(G151="IV",$K151-SUM(H$8:H150),IF(G151="V",1-SUM(H$8:H150)," ")))))</f>
        <v xml:space="preserve"> </v>
      </c>
      <c r="I151" s="68" t="str">
        <f t="shared" si="47"/>
        <v/>
      </c>
      <c r="J151" s="43" t="str">
        <f>IF(I151="A",$K151,IF(I151="B",$K151-SUM(J$8:J150),IF(I151="C",$K151-SUM(J$8:J150),IF(I151="D",$K151-SUM(J$8:J150),IF(I151="E",1-SUM(J$8:J150)," ")))))</f>
        <v xml:space="preserve"> </v>
      </c>
      <c r="K151" s="1">
        <f>IF(C$4=0,0,(SUM(D$8:D151)/C$4))</f>
        <v>0</v>
      </c>
      <c r="L151" s="9" t="str">
        <f t="shared" si="48"/>
        <v xml:space="preserve"> </v>
      </c>
      <c r="M151" s="2" t="str">
        <f>IF(U151=2,K151,IF(W151=2,K151-SUM(M$8:M150),IF(X151=2,K151-SUM(M$8:M150),IF(X150=2,1-SUM(M$8:M150)," "))))</f>
        <v xml:space="preserve"> </v>
      </c>
      <c r="N151" s="1" t="str">
        <f t="shared" si="49"/>
        <v xml:space="preserve"> </v>
      </c>
      <c r="P151" s="3" t="str">
        <f>IF(O151="Plus",$K151,IF(O151="Basis",$K151-SUM(P$8:P150),IF(O151="Breedte",$K151-SUM(P$8:P150),IF(O150="Breedte",1-SUM(P$8:P150)," "))))</f>
        <v xml:space="preserve"> </v>
      </c>
      <c r="Q151" s="57" t="str">
        <f t="shared" si="64"/>
        <v/>
      </c>
      <c r="R151" s="180" t="e">
        <f t="shared" si="65"/>
        <v>#N/A</v>
      </c>
      <c r="S151" s="12">
        <f t="shared" si="50"/>
        <v>-3</v>
      </c>
      <c r="T151" s="18">
        <f t="shared" si="51"/>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2"/>
        <v>1</v>
      </c>
      <c r="Z151" s="12">
        <f t="shared" si="53"/>
        <v>1</v>
      </c>
      <c r="AA151" s="12">
        <f t="shared" si="54"/>
        <v>1</v>
      </c>
      <c r="AB151" s="12">
        <f t="shared" si="55"/>
        <v>1</v>
      </c>
      <c r="AD151" s="12">
        <f t="shared" si="56"/>
        <v>-3</v>
      </c>
      <c r="AE151" s="18">
        <f t="shared" si="57"/>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8"/>
        <v>1</v>
      </c>
      <c r="AK151" s="12">
        <f t="shared" si="59"/>
        <v>1</v>
      </c>
      <c r="AL151" s="12">
        <f t="shared" si="60"/>
        <v>1</v>
      </c>
      <c r="AM151" s="12">
        <f t="shared" si="61"/>
        <v>1</v>
      </c>
    </row>
    <row r="152" spans="1:39" ht="12" customHeight="1" x14ac:dyDescent="0.25">
      <c r="A152" s="5">
        <f t="shared" si="45"/>
        <v>0</v>
      </c>
      <c r="B152" s="5">
        <f t="shared" si="46"/>
        <v>0</v>
      </c>
      <c r="C152" s="14">
        <f t="shared" si="62"/>
        <v>-4</v>
      </c>
      <c r="F152" s="242" t="e">
        <f>VLOOKUP(C152,Blad1!$A:$I,9,0)</f>
        <v>#N/A</v>
      </c>
      <c r="G152" s="67" t="str">
        <f t="shared" si="63"/>
        <v/>
      </c>
      <c r="H152" s="4" t="str">
        <f>IF(G152="I",$K152,IF(G152="II",$K152-SUM(H$8:H151),IF(G152="III",$K152-SUM(H$8:H151),IF(G152="IV",$K152-SUM(H$8:H151),IF(G152="V",1-SUM(H$8:H151)," ")))))</f>
        <v xml:space="preserve"> </v>
      </c>
      <c r="I152" s="68" t="str">
        <f t="shared" si="47"/>
        <v/>
      </c>
      <c r="J152" s="43" t="str">
        <f>IF(I152="A",$K152,IF(I152="B",$K152-SUM(J$8:J151),IF(I152="C",$K152-SUM(J$8:J151),IF(I152="D",$K152-SUM(J$8:J151),IF(I152="E",1-SUM(J$8:J151)," ")))))</f>
        <v xml:space="preserve"> </v>
      </c>
      <c r="K152" s="1">
        <f>IF(C$4=0,0,(SUM(D$8:D152)/C$4))</f>
        <v>0</v>
      </c>
      <c r="L152" s="9" t="str">
        <f t="shared" si="48"/>
        <v xml:space="preserve"> </v>
      </c>
      <c r="M152" s="2" t="str">
        <f>IF(U152=2,K152,IF(W152=2,K152-SUM(M$8:M151),IF(X152=2,K152-SUM(M$8:M151),IF(X151=2,1-SUM(M$8:M151)," "))))</f>
        <v xml:space="preserve"> </v>
      </c>
      <c r="N152" s="1" t="str">
        <f t="shared" si="49"/>
        <v xml:space="preserve"> </v>
      </c>
      <c r="P152" s="3" t="str">
        <f>IF(O152="Plus",$K152,IF(O152="Basis",$K152-SUM(P$8:P151),IF(O152="Breedte",$K152-SUM(P$8:P151),IF(O151="Breedte",1-SUM(P$8:P151)," "))))</f>
        <v xml:space="preserve"> </v>
      </c>
      <c r="Q152" s="57" t="str">
        <f t="shared" si="64"/>
        <v/>
      </c>
      <c r="R152" s="180" t="e">
        <f t="shared" si="65"/>
        <v>#N/A</v>
      </c>
      <c r="S152" s="12">
        <f t="shared" si="50"/>
        <v>-4</v>
      </c>
      <c r="T152" s="18">
        <f t="shared" si="51"/>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2"/>
        <v>1</v>
      </c>
      <c r="Z152" s="12">
        <f t="shared" si="53"/>
        <v>1</v>
      </c>
      <c r="AA152" s="12">
        <f t="shared" si="54"/>
        <v>1</v>
      </c>
      <c r="AB152" s="12">
        <f t="shared" si="55"/>
        <v>1</v>
      </c>
      <c r="AD152" s="12">
        <f t="shared" si="56"/>
        <v>-4</v>
      </c>
      <c r="AE152" s="18">
        <f t="shared" si="57"/>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8"/>
        <v>1</v>
      </c>
      <c r="AK152" s="12">
        <f t="shared" si="59"/>
        <v>1</v>
      </c>
      <c r="AL152" s="12">
        <f t="shared" si="60"/>
        <v>1</v>
      </c>
      <c r="AM152" s="12">
        <f t="shared" si="61"/>
        <v>1</v>
      </c>
    </row>
    <row r="153" spans="1:39" ht="12" customHeight="1" x14ac:dyDescent="0.25">
      <c r="A153" s="5">
        <f t="shared" si="45"/>
        <v>0</v>
      </c>
      <c r="B153" s="5">
        <f t="shared" si="46"/>
        <v>0</v>
      </c>
      <c r="C153" s="14">
        <f t="shared" si="62"/>
        <v>-5</v>
      </c>
      <c r="F153" s="242" t="e">
        <f>VLOOKUP(C153,Blad1!$A:$I,9,0)</f>
        <v>#N/A</v>
      </c>
      <c r="G153" s="67" t="str">
        <f t="shared" si="63"/>
        <v/>
      </c>
      <c r="H153" s="4" t="str">
        <f>IF(G153="I",$K153,IF(G153="II",$K153-SUM(H$8:H152),IF(G153="III",$K153-SUM(H$8:H152),IF(G153="IV",$K153-SUM(H$8:H152),IF(G153="V",1-SUM(H$8:H152)," ")))))</f>
        <v xml:space="preserve"> </v>
      </c>
      <c r="I153" s="68" t="str">
        <f t="shared" si="47"/>
        <v/>
      </c>
      <c r="J153" s="43" t="str">
        <f>IF(I153="A",$K153,IF(I153="B",$K153-SUM(J$8:J152),IF(I153="C",$K153-SUM(J$8:J152),IF(I153="D",$K153-SUM(J$8:J152),IF(I153="E",1-SUM(J$8:J152)," ")))))</f>
        <v xml:space="preserve"> </v>
      </c>
      <c r="K153" s="1">
        <f>IF(C$4=0,0,(SUM(D$8:D153)/C$4))</f>
        <v>0</v>
      </c>
      <c r="L153" s="9" t="str">
        <f t="shared" si="48"/>
        <v xml:space="preserve"> </v>
      </c>
      <c r="M153" s="2" t="str">
        <f>IF(U153=2,K153,IF(W153=2,K153-SUM(M$8:M152),IF(X153=2,K153-SUM(M$8:M152),IF(X152=2,1-SUM(M$8:M152)," "))))</f>
        <v xml:space="preserve"> </v>
      </c>
      <c r="N153" s="1" t="str">
        <f t="shared" si="49"/>
        <v xml:space="preserve"> </v>
      </c>
      <c r="P153" s="3" t="str">
        <f>IF(O153="Plus",$K153,IF(O153="Basis",$K153-SUM(P$8:P152),IF(O153="Breedte",$K153-SUM(P$8:P152),IF(O152="Breedte",1-SUM(P$8:P152)," "))))</f>
        <v xml:space="preserve"> </v>
      </c>
      <c r="Q153" s="57" t="str">
        <f t="shared" si="64"/>
        <v/>
      </c>
      <c r="R153" s="180" t="e">
        <f t="shared" si="65"/>
        <v>#N/A</v>
      </c>
      <c r="S153" s="12">
        <f t="shared" si="50"/>
        <v>-5</v>
      </c>
      <c r="T153" s="18">
        <f t="shared" si="51"/>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2"/>
        <v>1</v>
      </c>
      <c r="Z153" s="12">
        <f t="shared" si="53"/>
        <v>1</v>
      </c>
      <c r="AA153" s="12">
        <f t="shared" si="54"/>
        <v>1</v>
      </c>
      <c r="AB153" s="12">
        <f t="shared" si="55"/>
        <v>1</v>
      </c>
      <c r="AD153" s="12">
        <f t="shared" si="56"/>
        <v>-5</v>
      </c>
      <c r="AE153" s="18">
        <f t="shared" si="57"/>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8"/>
        <v>1</v>
      </c>
      <c r="AK153" s="12">
        <f t="shared" si="59"/>
        <v>1</v>
      </c>
      <c r="AL153" s="12">
        <f t="shared" si="60"/>
        <v>1</v>
      </c>
      <c r="AM153" s="12">
        <f t="shared" si="61"/>
        <v>1</v>
      </c>
    </row>
    <row r="154" spans="1:39" ht="12" customHeight="1" x14ac:dyDescent="0.25">
      <c r="A154" s="5">
        <f t="shared" si="45"/>
        <v>0</v>
      </c>
      <c r="B154" s="5">
        <f t="shared" si="46"/>
        <v>0</v>
      </c>
      <c r="C154" s="14">
        <f t="shared" si="62"/>
        <v>-6</v>
      </c>
      <c r="F154" s="242" t="e">
        <f>VLOOKUP(C154,Blad1!$A:$I,9,0)</f>
        <v>#N/A</v>
      </c>
      <c r="G154" s="67" t="str">
        <f t="shared" si="63"/>
        <v/>
      </c>
      <c r="H154" s="4" t="str">
        <f>IF(G154="I",$K154,IF(G154="II",$K154-SUM(H$8:H153),IF(G154="III",$K154-SUM(H$8:H153),IF(G154="IV",$K154-SUM(H$8:H153),IF(G154="V",1-SUM(H$8:H153)," ")))))</f>
        <v xml:space="preserve"> </v>
      </c>
      <c r="I154" s="68" t="str">
        <f t="shared" si="47"/>
        <v/>
      </c>
      <c r="J154" s="43" t="str">
        <f>IF(I154="A",$K154,IF(I154="B",$K154-SUM(J$8:J153),IF(I154="C",$K154-SUM(J$8:J153),IF(I154="D",$K154-SUM(J$8:J153),IF(I154="E",1-SUM(J$8:J153)," ")))))</f>
        <v xml:space="preserve"> </v>
      </c>
      <c r="K154" s="1">
        <f>IF(C$4=0,0,(SUM(D$8:D154)/C$4))</f>
        <v>0</v>
      </c>
      <c r="L154" s="9" t="str">
        <f t="shared" si="48"/>
        <v xml:space="preserve"> </v>
      </c>
      <c r="M154" s="2" t="str">
        <f>IF(U154=2,K154,IF(W154=2,K154-SUM(M$8:M153),IF(X154=2,K154-SUM(M$8:M153),IF(X153=2,1-SUM(M$8:M153)," "))))</f>
        <v xml:space="preserve"> </v>
      </c>
      <c r="N154" s="1" t="str">
        <f t="shared" si="49"/>
        <v xml:space="preserve"> </v>
      </c>
      <c r="P154" s="3" t="str">
        <f>IF(O154="Plus",$K154,IF(O154="Basis",$K154-SUM(P$8:P153),IF(O154="Breedte",$K154-SUM(P$8:P153),IF(O153="Breedte",1-SUM(P$8:P153)," "))))</f>
        <v xml:space="preserve"> </v>
      </c>
      <c r="Q154" s="57" t="str">
        <f t="shared" si="64"/>
        <v/>
      </c>
      <c r="R154" s="180" t="e">
        <f t="shared" si="65"/>
        <v>#N/A</v>
      </c>
      <c r="S154" s="12">
        <f t="shared" si="50"/>
        <v>-6</v>
      </c>
      <c r="T154" s="18">
        <f t="shared" si="51"/>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2"/>
        <v>1</v>
      </c>
      <c r="Z154" s="12">
        <f t="shared" si="53"/>
        <v>1</v>
      </c>
      <c r="AA154" s="12">
        <f t="shared" si="54"/>
        <v>1</v>
      </c>
      <c r="AB154" s="12">
        <f t="shared" si="55"/>
        <v>1</v>
      </c>
      <c r="AD154" s="12">
        <f t="shared" si="56"/>
        <v>-6</v>
      </c>
      <c r="AE154" s="18">
        <f t="shared" si="57"/>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8"/>
        <v>1</v>
      </c>
      <c r="AK154" s="12">
        <f t="shared" si="59"/>
        <v>1</v>
      </c>
      <c r="AL154" s="12">
        <f t="shared" si="60"/>
        <v>1</v>
      </c>
      <c r="AM154" s="12">
        <f t="shared" si="61"/>
        <v>1</v>
      </c>
    </row>
    <row r="155" spans="1:39" ht="12" customHeight="1" x14ac:dyDescent="0.25">
      <c r="A155" s="5">
        <f t="shared" si="45"/>
        <v>0</v>
      </c>
      <c r="B155" s="5">
        <f t="shared" si="46"/>
        <v>0</v>
      </c>
      <c r="C155" s="14">
        <f t="shared" si="62"/>
        <v>-7</v>
      </c>
      <c r="F155" s="242" t="e">
        <f>VLOOKUP(C155,Blad1!$A:$I,9,0)</f>
        <v>#N/A</v>
      </c>
      <c r="G155" s="67" t="str">
        <f t="shared" si="63"/>
        <v/>
      </c>
      <c r="H155" s="4" t="str">
        <f>IF(G155="I",$K155,IF(G155="II",$K155-SUM(H$8:H154),IF(G155="III",$K155-SUM(H$8:H154),IF(G155="IV",$K155-SUM(H$8:H154),IF(G155="V",1-SUM(H$8:H154)," ")))))</f>
        <v xml:space="preserve"> </v>
      </c>
      <c r="I155" s="68" t="str">
        <f t="shared" si="47"/>
        <v/>
      </c>
      <c r="J155" s="43" t="str">
        <f>IF(I155="A",$K155,IF(I155="B",$K155-SUM(J$8:J154),IF(I155="C",$K155-SUM(J$8:J154),IF(I155="D",$K155-SUM(J$8:J154),IF(I155="E",1-SUM(J$8:J154)," ")))))</f>
        <v xml:space="preserve"> </v>
      </c>
      <c r="K155" s="1">
        <f>IF(C$4=0,0,(SUM(D$8:D155)/C$4))</f>
        <v>0</v>
      </c>
      <c r="L155" s="9" t="str">
        <f t="shared" si="48"/>
        <v xml:space="preserve"> </v>
      </c>
      <c r="M155" s="2" t="str">
        <f>IF(U155=2,K155,IF(W155=2,K155-SUM(M$8:M154),IF(X155=2,K155-SUM(M$8:M154),IF(X154=2,1-SUM(M$8:M154)," "))))</f>
        <v xml:space="preserve"> </v>
      </c>
      <c r="N155" s="1" t="str">
        <f t="shared" si="49"/>
        <v xml:space="preserve"> </v>
      </c>
      <c r="P155" s="3" t="str">
        <f>IF(O155="Plus",$K155,IF(O155="Basis",$K155-SUM(P$8:P154),IF(O155="Breedte",$K155-SUM(P$8:P154),IF(O154="Breedte",1-SUM(P$8:P154)," "))))</f>
        <v xml:space="preserve"> </v>
      </c>
      <c r="Q155" s="57" t="str">
        <f t="shared" si="64"/>
        <v/>
      </c>
      <c r="R155" s="180" t="e">
        <f t="shared" si="65"/>
        <v>#N/A</v>
      </c>
      <c r="S155" s="12">
        <f t="shared" si="50"/>
        <v>-7</v>
      </c>
      <c r="T155" s="18">
        <f t="shared" si="51"/>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2"/>
        <v>1</v>
      </c>
      <c r="Z155" s="12">
        <f t="shared" si="53"/>
        <v>1</v>
      </c>
      <c r="AA155" s="12">
        <f t="shared" si="54"/>
        <v>1</v>
      </c>
      <c r="AB155" s="12">
        <f t="shared" si="55"/>
        <v>1</v>
      </c>
      <c r="AD155" s="12">
        <f t="shared" si="56"/>
        <v>-7</v>
      </c>
      <c r="AE155" s="18">
        <f t="shared" si="57"/>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8"/>
        <v>1</v>
      </c>
      <c r="AK155" s="12">
        <f t="shared" si="59"/>
        <v>1</v>
      </c>
      <c r="AL155" s="12">
        <f t="shared" si="60"/>
        <v>1</v>
      </c>
      <c r="AM155" s="12">
        <f t="shared" si="61"/>
        <v>1</v>
      </c>
    </row>
    <row r="156" spans="1:39" ht="12" customHeight="1" x14ac:dyDescent="0.25">
      <c r="A156" s="5">
        <f t="shared" si="45"/>
        <v>0</v>
      </c>
      <c r="B156" s="5">
        <f t="shared" si="46"/>
        <v>0</v>
      </c>
      <c r="C156" s="14">
        <f t="shared" si="62"/>
        <v>-8</v>
      </c>
      <c r="F156" s="242" t="e">
        <f>VLOOKUP(C156,Blad1!$A:$I,9,0)</f>
        <v>#N/A</v>
      </c>
      <c r="G156" s="67" t="str">
        <f t="shared" si="63"/>
        <v/>
      </c>
      <c r="H156" s="4" t="str">
        <f>IF(G156="I",$K156,IF(G156="II",$K156-SUM(H$8:H155),IF(G156="III",$K156-SUM(H$8:H155),IF(G156="IV",$K156-SUM(H$8:H155),IF(G156="V",1-SUM(H$8:H155)," ")))))</f>
        <v xml:space="preserve"> </v>
      </c>
      <c r="I156" s="68" t="str">
        <f t="shared" si="47"/>
        <v/>
      </c>
      <c r="J156" s="43" t="str">
        <f>IF(I156="A",$K156,IF(I156="B",$K156-SUM(J$8:J155),IF(I156="C",$K156-SUM(J$8:J155),IF(I156="D",$K156-SUM(J$8:J155),IF(I156="E",1-SUM(J$8:J155)," ")))))</f>
        <v xml:space="preserve"> </v>
      </c>
      <c r="K156" s="1">
        <f>IF(C$4=0,0,(SUM(D$8:D156)/C$4))</f>
        <v>0</v>
      </c>
      <c r="L156" s="9" t="str">
        <f t="shared" si="48"/>
        <v xml:space="preserve"> </v>
      </c>
      <c r="M156" s="2" t="str">
        <f>IF(U156=2,K156,IF(W156=2,K156-SUM(M$8:M155),IF(X156=2,K156-SUM(M$8:M155),IF(X155=2,1-SUM(M$8:M155)," "))))</f>
        <v xml:space="preserve"> </v>
      </c>
      <c r="N156" s="1" t="str">
        <f t="shared" si="49"/>
        <v xml:space="preserve"> </v>
      </c>
      <c r="P156" s="3" t="str">
        <f>IF(O156="Plus",$K156,IF(O156="Basis",$K156-SUM(P$8:P155),IF(O156="Breedte",$K156-SUM(P$8:P155),IF(O155="Breedte",1-SUM(P$8:P155)," "))))</f>
        <v xml:space="preserve"> </v>
      </c>
      <c r="Q156" s="57" t="str">
        <f t="shared" si="64"/>
        <v/>
      </c>
      <c r="R156" s="180" t="e">
        <f t="shared" si="65"/>
        <v>#N/A</v>
      </c>
      <c r="S156" s="12">
        <f t="shared" si="50"/>
        <v>-8</v>
      </c>
      <c r="T156" s="18">
        <f t="shared" si="51"/>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2"/>
        <v>1</v>
      </c>
      <c r="Z156" s="12">
        <f t="shared" si="53"/>
        <v>1</v>
      </c>
      <c r="AA156" s="12">
        <f t="shared" si="54"/>
        <v>1</v>
      </c>
      <c r="AB156" s="12">
        <f t="shared" si="55"/>
        <v>1</v>
      </c>
      <c r="AD156" s="12">
        <f t="shared" si="56"/>
        <v>-8</v>
      </c>
      <c r="AE156" s="18">
        <f t="shared" si="57"/>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8"/>
        <v>1</v>
      </c>
      <c r="AK156" s="12">
        <f t="shared" si="59"/>
        <v>1</v>
      </c>
      <c r="AL156" s="12">
        <f t="shared" si="60"/>
        <v>1</v>
      </c>
      <c r="AM156" s="12">
        <f t="shared" si="61"/>
        <v>1</v>
      </c>
    </row>
    <row r="157" spans="1:39" ht="12" customHeight="1" x14ac:dyDescent="0.25">
      <c r="A157" s="5">
        <f t="shared" si="45"/>
        <v>0</v>
      </c>
      <c r="B157" s="5">
        <f t="shared" si="46"/>
        <v>0</v>
      </c>
      <c r="C157" s="14">
        <f t="shared" si="62"/>
        <v>-9</v>
      </c>
      <c r="F157" s="242" t="e">
        <f>VLOOKUP(C157,Blad1!$A:$I,9,0)</f>
        <v>#N/A</v>
      </c>
      <c r="G157" s="67" t="str">
        <f t="shared" si="63"/>
        <v/>
      </c>
      <c r="H157" s="4" t="str">
        <f>IF(G157="I",$K157,IF(G157="II",$K157-SUM(H$8:H156),IF(G157="III",$K157-SUM(H$8:H156),IF(G157="IV",$K157-SUM(H$8:H156),IF(G157="V",1-SUM(H$8:H156)," ")))))</f>
        <v xml:space="preserve"> </v>
      </c>
      <c r="I157" s="68" t="str">
        <f t="shared" si="47"/>
        <v/>
      </c>
      <c r="J157" s="43" t="str">
        <f>IF(I157="A",$K157,IF(I157="B",$K157-SUM(J$8:J156),IF(I157="C",$K157-SUM(J$8:J156),IF(I157="D",$K157-SUM(J$8:J156),IF(I157="E",1-SUM(J$8:J156)," ")))))</f>
        <v xml:space="preserve"> </v>
      </c>
      <c r="K157" s="1">
        <f>IF(C$4=0,0,(SUM(D$8:D157)/C$4))</f>
        <v>0</v>
      </c>
      <c r="L157" s="9" t="str">
        <f t="shared" si="48"/>
        <v xml:space="preserve"> </v>
      </c>
      <c r="M157" s="2" t="str">
        <f>IF(U157=2,K157,IF(W157=2,K157-SUM(M$8:M156),IF(X157=2,K157-SUM(M$8:M156),IF(X156=2,1-SUM(M$8:M156)," "))))</f>
        <v xml:space="preserve"> </v>
      </c>
      <c r="N157" s="1" t="str">
        <f t="shared" si="49"/>
        <v xml:space="preserve"> </v>
      </c>
      <c r="P157" s="3" t="str">
        <f>IF(O157="Plus",$K157,IF(O157="Basis",$K157-SUM(P$8:P156),IF(O157="Breedte",$K157-SUM(P$8:P156),IF(O156="Breedte",1-SUM(P$8:P156)," "))))</f>
        <v xml:space="preserve"> </v>
      </c>
      <c r="Q157" s="57" t="str">
        <f t="shared" si="64"/>
        <v/>
      </c>
      <c r="R157" s="180" t="e">
        <f t="shared" si="65"/>
        <v>#N/A</v>
      </c>
      <c r="S157" s="12">
        <f t="shared" si="50"/>
        <v>-9</v>
      </c>
      <c r="T157" s="18">
        <f t="shared" si="51"/>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2"/>
        <v>1</v>
      </c>
      <c r="Z157" s="12">
        <f t="shared" si="53"/>
        <v>1</v>
      </c>
      <c r="AA157" s="12">
        <f t="shared" si="54"/>
        <v>1</v>
      </c>
      <c r="AB157" s="12">
        <f t="shared" si="55"/>
        <v>1</v>
      </c>
      <c r="AD157" s="12">
        <f t="shared" si="56"/>
        <v>-9</v>
      </c>
      <c r="AE157" s="18">
        <f t="shared" si="57"/>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8"/>
        <v>1</v>
      </c>
      <c r="AK157" s="12">
        <f t="shared" si="59"/>
        <v>1</v>
      </c>
      <c r="AL157" s="12">
        <f t="shared" si="60"/>
        <v>1</v>
      </c>
      <c r="AM157" s="12">
        <f t="shared" si="61"/>
        <v>1</v>
      </c>
    </row>
    <row r="158" spans="1:39" ht="12" customHeight="1" x14ac:dyDescent="0.25">
      <c r="A158" s="5">
        <f t="shared" si="45"/>
        <v>0</v>
      </c>
      <c r="B158" s="5">
        <f t="shared" si="46"/>
        <v>0</v>
      </c>
      <c r="C158" s="14">
        <f t="shared" si="62"/>
        <v>-10</v>
      </c>
      <c r="F158" s="242" t="e">
        <f>VLOOKUP(C158,Blad1!$A:$I,9,0)</f>
        <v>#N/A</v>
      </c>
      <c r="G158" s="67" t="str">
        <f t="shared" si="63"/>
        <v/>
      </c>
      <c r="H158" s="4" t="str">
        <f>IF(G158="I",$K158,IF(G158="II",$K158-SUM(H$8:H157),IF(G158="III",$K158-SUM(H$8:H157),IF(G158="IV",$K158-SUM(H$8:H157),IF(G158="V",1-SUM(H$8:H157)," ")))))</f>
        <v xml:space="preserve"> </v>
      </c>
      <c r="I158" s="68" t="str">
        <f t="shared" si="47"/>
        <v/>
      </c>
      <c r="J158" s="43" t="str">
        <f>IF(I158="A",$K158,IF(I158="B",$K158-SUM(J$8:J157),IF(I158="C",$K158-SUM(J$8:J157),IF(I158="D",$K158-SUM(J$8:J157),IF(I158="E",1-SUM(J$8:J157)," ")))))</f>
        <v xml:space="preserve"> </v>
      </c>
      <c r="K158" s="1">
        <f>IF(C$4=0,0,(SUM(D$8:D158)/C$4))</f>
        <v>0</v>
      </c>
      <c r="L158" s="9" t="str">
        <f t="shared" si="48"/>
        <v xml:space="preserve"> </v>
      </c>
      <c r="M158" s="2" t="str">
        <f>IF(U158=2,K158,IF(W158=2,K158-SUM(M$8:M157),IF(X158=2,K158-SUM(M$8:M157),IF(X157=2,1-SUM(M$8:M157)," "))))</f>
        <v xml:space="preserve"> </v>
      </c>
      <c r="N158" s="1" t="str">
        <f t="shared" si="49"/>
        <v xml:space="preserve"> </v>
      </c>
      <c r="P158" s="3" t="str">
        <f>IF(O158="Plus",$K158,IF(O158="Basis",$K158-SUM(P$8:P157),IF(O158="Breedte",$K158-SUM(P$8:P157),IF(O157="Breedte",1-SUM(P$8:P157)," "))))</f>
        <v xml:space="preserve"> </v>
      </c>
      <c r="Q158" s="57" t="str">
        <f t="shared" si="64"/>
        <v/>
      </c>
      <c r="R158" s="180" t="e">
        <f t="shared" si="65"/>
        <v>#N/A</v>
      </c>
      <c r="S158" s="12">
        <f t="shared" si="50"/>
        <v>-10</v>
      </c>
      <c r="T158" s="18">
        <f t="shared" si="51"/>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2"/>
        <v>1</v>
      </c>
      <c r="Z158" s="12">
        <f t="shared" si="53"/>
        <v>1</v>
      </c>
      <c r="AA158" s="12">
        <f t="shared" si="54"/>
        <v>1</v>
      </c>
      <c r="AB158" s="12">
        <f t="shared" si="55"/>
        <v>1</v>
      </c>
      <c r="AD158" s="12">
        <f t="shared" si="56"/>
        <v>-10</v>
      </c>
      <c r="AE158" s="18">
        <f t="shared" si="57"/>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8"/>
        <v>1</v>
      </c>
      <c r="AK158" s="12">
        <f t="shared" si="59"/>
        <v>1</v>
      </c>
      <c r="AL158" s="12">
        <f t="shared" si="60"/>
        <v>1</v>
      </c>
      <c r="AM158" s="12">
        <f t="shared" si="61"/>
        <v>1</v>
      </c>
    </row>
    <row r="159" spans="1:39" ht="12" customHeight="1" x14ac:dyDescent="0.25">
      <c r="A159" s="5">
        <f t="shared" si="45"/>
        <v>0</v>
      </c>
      <c r="B159" s="5">
        <f t="shared" si="46"/>
        <v>0</v>
      </c>
      <c r="C159" s="14">
        <f t="shared" si="62"/>
        <v>-11</v>
      </c>
      <c r="F159" s="242" t="e">
        <f>VLOOKUP(C159,Blad1!$A:$I,9,0)</f>
        <v>#N/A</v>
      </c>
      <c r="G159" s="67" t="str">
        <f t="shared" si="63"/>
        <v/>
      </c>
      <c r="H159" s="4" t="str">
        <f>IF(G159="I",$K159,IF(G159="II",$K159-SUM(H$8:H158),IF(G159="III",$K159-SUM(H$8:H158),IF(G159="IV",$K159-SUM(H$8:H158),IF(G159="V",1-SUM(H$8:H158)," ")))))</f>
        <v xml:space="preserve"> </v>
      </c>
      <c r="I159" s="68" t="str">
        <f t="shared" si="47"/>
        <v/>
      </c>
      <c r="J159" s="43" t="str">
        <f>IF(I159="A",$K159,IF(I159="B",$K159-SUM(J$8:J158),IF(I159="C",$K159-SUM(J$8:J158),IF(I159="D",$K159-SUM(J$8:J158),IF(I159="E",1-SUM(J$8:J158)," ")))))</f>
        <v xml:space="preserve"> </v>
      </c>
      <c r="K159" s="1">
        <f>IF(C$4=0,0,(SUM(D$8:D159)/C$4))</f>
        <v>0</v>
      </c>
      <c r="L159" s="9" t="str">
        <f t="shared" si="48"/>
        <v xml:space="preserve"> </v>
      </c>
      <c r="M159" s="2" t="str">
        <f>IF(U159=2,K159,IF(W159=2,K159-SUM(M$8:M158),IF(X159=2,K159-SUM(M$8:M158),IF(X158=2,1-SUM(M$8:M158)," "))))</f>
        <v xml:space="preserve"> </v>
      </c>
      <c r="N159" s="1" t="str">
        <f t="shared" si="49"/>
        <v xml:space="preserve"> </v>
      </c>
      <c r="P159" s="3" t="str">
        <f>IF(O159="Plus",$K159,IF(O159="Basis",$K159-SUM(P$8:P158),IF(O159="Breedte",$K159-SUM(P$8:P158),IF(O158="Breedte",1-SUM(P$8:P158)," "))))</f>
        <v xml:space="preserve"> </v>
      </c>
      <c r="Q159" s="57" t="str">
        <f t="shared" si="64"/>
        <v/>
      </c>
      <c r="R159" s="180" t="e">
        <f t="shared" si="65"/>
        <v>#N/A</v>
      </c>
      <c r="S159" s="12">
        <f t="shared" si="50"/>
        <v>-11</v>
      </c>
      <c r="T159" s="18">
        <f t="shared" si="51"/>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2"/>
        <v>1</v>
      </c>
      <c r="Z159" s="12">
        <f t="shared" si="53"/>
        <v>1</v>
      </c>
      <c r="AA159" s="12">
        <f t="shared" si="54"/>
        <v>1</v>
      </c>
      <c r="AB159" s="12">
        <f t="shared" si="55"/>
        <v>1</v>
      </c>
      <c r="AD159" s="12">
        <f t="shared" si="56"/>
        <v>-11</v>
      </c>
      <c r="AE159" s="18">
        <f t="shared" si="57"/>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8"/>
        <v>1</v>
      </c>
      <c r="AK159" s="12">
        <f t="shared" si="59"/>
        <v>1</v>
      </c>
      <c r="AL159" s="12">
        <f t="shared" si="60"/>
        <v>1</v>
      </c>
      <c r="AM159" s="12">
        <f t="shared" si="61"/>
        <v>1</v>
      </c>
    </row>
    <row r="160" spans="1:39" ht="12" customHeight="1" x14ac:dyDescent="0.25">
      <c r="A160" s="5">
        <f t="shared" si="45"/>
        <v>0</v>
      </c>
      <c r="B160" s="5">
        <f t="shared" si="46"/>
        <v>0</v>
      </c>
      <c r="C160" s="14">
        <f t="shared" si="62"/>
        <v>-12</v>
      </c>
      <c r="F160" s="242" t="e">
        <f>VLOOKUP(C160,Blad1!$A:$I,9,0)</f>
        <v>#N/A</v>
      </c>
      <c r="G160" s="67" t="str">
        <f t="shared" si="63"/>
        <v/>
      </c>
      <c r="H160" s="4" t="str">
        <f>IF(G160="I",$K160,IF(G160="II",$K160-SUM(H$8:H159),IF(G160="III",$K160-SUM(H$8:H159),IF(G160="IV",$K160-SUM(H$8:H159),IF(G160="V",1-SUM(H$8:H159)," ")))))</f>
        <v xml:space="preserve"> </v>
      </c>
      <c r="I160" s="68" t="str">
        <f t="shared" si="47"/>
        <v/>
      </c>
      <c r="J160" s="43" t="str">
        <f>IF(I160="A",$K160,IF(I160="B",$K160-SUM(J$8:J159),IF(I160="C",$K160-SUM(J$8:J159),IF(I160="D",$K160-SUM(J$8:J159),IF(I160="E",1-SUM(J$8:J159)," ")))))</f>
        <v xml:space="preserve"> </v>
      </c>
      <c r="K160" s="1">
        <f>IF(C$4=0,0,(SUM(D$8:D160)/C$4))</f>
        <v>0</v>
      </c>
      <c r="L160" s="9" t="str">
        <f t="shared" si="48"/>
        <v xml:space="preserve"> </v>
      </c>
      <c r="M160" s="2" t="str">
        <f>IF(U160=2,K160,IF(W160=2,K160-SUM(M$8:M159),IF(X160=2,K160-SUM(M$8:M159),IF(X159=2,1-SUM(M$8:M159)," "))))</f>
        <v xml:space="preserve"> </v>
      </c>
      <c r="N160" s="1" t="str">
        <f t="shared" si="49"/>
        <v xml:space="preserve"> </v>
      </c>
      <c r="P160" s="3" t="str">
        <f>IF(O160="Plus",$K160,IF(O160="Basis",$K160-SUM(P$8:P159),IF(O160="Breedte",$K160-SUM(P$8:P159),IF(O159="Breedte",1-SUM(P$8:P159)," "))))</f>
        <v xml:space="preserve"> </v>
      </c>
      <c r="Q160" s="57" t="str">
        <f t="shared" si="64"/>
        <v/>
      </c>
      <c r="R160" s="180" t="e">
        <f t="shared" si="65"/>
        <v>#N/A</v>
      </c>
      <c r="S160" s="12">
        <f t="shared" si="50"/>
        <v>-12</v>
      </c>
      <c r="T160" s="18">
        <f t="shared" si="51"/>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2"/>
        <v>1</v>
      </c>
      <c r="Z160" s="12">
        <f t="shared" si="53"/>
        <v>1</v>
      </c>
      <c r="AA160" s="12">
        <f t="shared" si="54"/>
        <v>1</v>
      </c>
      <c r="AB160" s="12">
        <f t="shared" si="55"/>
        <v>1</v>
      </c>
      <c r="AD160" s="12">
        <f t="shared" si="56"/>
        <v>-12</v>
      </c>
      <c r="AE160" s="18">
        <f t="shared" si="57"/>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8"/>
        <v>1</v>
      </c>
      <c r="AK160" s="12">
        <f t="shared" si="59"/>
        <v>1</v>
      </c>
      <c r="AL160" s="12">
        <f t="shared" si="60"/>
        <v>1</v>
      </c>
      <c r="AM160" s="12">
        <f t="shared" si="61"/>
        <v>1</v>
      </c>
    </row>
    <row r="161" spans="1:39" ht="12" customHeight="1" x14ac:dyDescent="0.25">
      <c r="A161" s="5">
        <f t="shared" si="45"/>
        <v>0</v>
      </c>
      <c r="B161" s="5">
        <f t="shared" si="46"/>
        <v>0</v>
      </c>
      <c r="C161" s="14">
        <f t="shared" si="62"/>
        <v>-13</v>
      </c>
      <c r="F161" s="242" t="e">
        <f>VLOOKUP(C161,Blad1!$A:$I,9,0)</f>
        <v>#N/A</v>
      </c>
      <c r="G161" s="67" t="str">
        <f t="shared" si="63"/>
        <v/>
      </c>
      <c r="H161" s="4" t="str">
        <f>IF(G161="I",$K161,IF(G161="II",$K161-SUM(H$8:H160),IF(G161="III",$K161-SUM(H$8:H160),IF(G161="IV",$K161-SUM(H$8:H160),IF(G161="V",1-SUM(H$8:H160)," ")))))</f>
        <v xml:space="preserve"> </v>
      </c>
      <c r="I161" s="68" t="str">
        <f t="shared" si="47"/>
        <v/>
      </c>
      <c r="J161" s="43" t="str">
        <f>IF(I161="A",$K161,IF(I161="B",$K161-SUM(J$8:J160),IF(I161="C",$K161-SUM(J$8:J160),IF(I161="D",$K161-SUM(J$8:J160),IF(I161="E",1-SUM(J$8:J160)," ")))))</f>
        <v xml:space="preserve"> </v>
      </c>
      <c r="K161" s="1">
        <f>IF(C$4=0,0,(SUM(D$8:D161)/C$4))</f>
        <v>0</v>
      </c>
      <c r="L161" s="9" t="str">
        <f t="shared" si="48"/>
        <v xml:space="preserve"> </v>
      </c>
      <c r="M161" s="2" t="str">
        <f>IF(U161=2,K161,IF(W161=2,K161-SUM(M$8:M160),IF(X161=2,K161-SUM(M$8:M160),IF(X160=2,1-SUM(M$8:M160)," "))))</f>
        <v xml:space="preserve"> </v>
      </c>
      <c r="N161" s="1" t="str">
        <f t="shared" si="49"/>
        <v xml:space="preserve"> </v>
      </c>
      <c r="P161" s="3" t="str">
        <f>IF(O161="Plus",$K161,IF(O161="Basis",$K161-SUM(P$8:P160),IF(O161="Breedte",$K161-SUM(P$8:P160),IF(O160="Breedte",1-SUM(P$8:P160)," "))))</f>
        <v xml:space="preserve"> </v>
      </c>
      <c r="Q161" s="57" t="str">
        <f t="shared" si="64"/>
        <v/>
      </c>
      <c r="R161" s="180" t="e">
        <f t="shared" si="65"/>
        <v>#N/A</v>
      </c>
      <c r="S161" s="12">
        <f t="shared" si="50"/>
        <v>-13</v>
      </c>
      <c r="T161" s="18">
        <f t="shared" si="51"/>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2"/>
        <v>1</v>
      </c>
      <c r="Z161" s="12">
        <f t="shared" si="53"/>
        <v>1</v>
      </c>
      <c r="AA161" s="12">
        <f t="shared" si="54"/>
        <v>1</v>
      </c>
      <c r="AB161" s="12">
        <f t="shared" si="55"/>
        <v>1</v>
      </c>
      <c r="AD161" s="12">
        <f t="shared" si="56"/>
        <v>-13</v>
      </c>
      <c r="AE161" s="18">
        <f t="shared" si="57"/>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8"/>
        <v>1</v>
      </c>
      <c r="AK161" s="12">
        <f t="shared" si="59"/>
        <v>1</v>
      </c>
      <c r="AL161" s="12">
        <f t="shared" si="60"/>
        <v>1</v>
      </c>
      <c r="AM161" s="12">
        <f t="shared" si="61"/>
        <v>1</v>
      </c>
    </row>
    <row r="162" spans="1:39" ht="12" customHeight="1" x14ac:dyDescent="0.25">
      <c r="A162" s="5">
        <f t="shared" si="45"/>
        <v>0</v>
      </c>
      <c r="B162" s="5">
        <f t="shared" si="46"/>
        <v>0</v>
      </c>
      <c r="C162" s="14">
        <f t="shared" si="62"/>
        <v>-14</v>
      </c>
      <c r="F162" s="242" t="e">
        <f>VLOOKUP(C162,Blad1!$A:$I,9,0)</f>
        <v>#N/A</v>
      </c>
      <c r="G162" s="67" t="str">
        <f t="shared" si="63"/>
        <v/>
      </c>
      <c r="H162" s="4" t="str">
        <f>IF(G162="I",$K162,IF(G162="II",$K162-SUM(H$8:H161),IF(G162="III",$K162-SUM(H$8:H161),IF(G162="IV",$K162-SUM(H$8:H161),IF(G162="V",1-SUM(H$8:H161)," ")))))</f>
        <v xml:space="preserve"> </v>
      </c>
      <c r="I162" s="68" t="str">
        <f t="shared" si="47"/>
        <v/>
      </c>
      <c r="J162" s="43" t="str">
        <f>IF(I162="A",$K162,IF(I162="B",$K162-SUM(J$8:J161),IF(I162="C",$K162-SUM(J$8:J161),IF(I162="D",$K162-SUM(J$8:J161),IF(I162="E",1-SUM(J$8:J161)," ")))))</f>
        <v xml:space="preserve"> </v>
      </c>
      <c r="K162" s="1">
        <f>IF(C$4=0,0,(SUM(D$8:D162)/C$4))</f>
        <v>0</v>
      </c>
      <c r="L162" s="9" t="str">
        <f t="shared" si="48"/>
        <v xml:space="preserve"> </v>
      </c>
      <c r="M162" s="2" t="str">
        <f>IF(U162=2,K162,IF(W162=2,K162-SUM(M$8:M161),IF(X162=2,K162-SUM(M$8:M161),IF(X161=2,1-SUM(M$8:M161)," "))))</f>
        <v xml:space="preserve"> </v>
      </c>
      <c r="N162" s="1" t="str">
        <f t="shared" si="49"/>
        <v xml:space="preserve"> </v>
      </c>
      <c r="P162" s="3" t="str">
        <f>IF(O162="Plus",$K162,IF(O162="Basis",$K162-SUM(P$8:P161),IF(O162="Breedte",$K162-SUM(P$8:P161),IF(O161="Breedte",1-SUM(P$8:P161)," "))))</f>
        <v xml:space="preserve"> </v>
      </c>
      <c r="Q162" s="57" t="str">
        <f t="shared" si="64"/>
        <v/>
      </c>
      <c r="R162" s="180" t="e">
        <f t="shared" si="65"/>
        <v>#N/A</v>
      </c>
      <c r="S162" s="12">
        <f t="shared" si="50"/>
        <v>-14</v>
      </c>
      <c r="T162" s="18">
        <f t="shared" si="51"/>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2"/>
        <v>1</v>
      </c>
      <c r="Z162" s="12">
        <f t="shared" si="53"/>
        <v>1</v>
      </c>
      <c r="AA162" s="12">
        <f t="shared" si="54"/>
        <v>1</v>
      </c>
      <c r="AB162" s="12">
        <f t="shared" si="55"/>
        <v>1</v>
      </c>
      <c r="AD162" s="12">
        <f t="shared" si="56"/>
        <v>-14</v>
      </c>
      <c r="AE162" s="18">
        <f t="shared" si="57"/>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8"/>
        <v>1</v>
      </c>
      <c r="AK162" s="12">
        <f t="shared" si="59"/>
        <v>1</v>
      </c>
      <c r="AL162" s="12">
        <f t="shared" si="60"/>
        <v>1</v>
      </c>
      <c r="AM162" s="12">
        <f t="shared" si="61"/>
        <v>1</v>
      </c>
    </row>
    <row r="163" spans="1:39" ht="12" customHeight="1" x14ac:dyDescent="0.25">
      <c r="A163" s="5">
        <f t="shared" si="45"/>
        <v>0</v>
      </c>
      <c r="B163" s="5">
        <f t="shared" si="46"/>
        <v>0</v>
      </c>
      <c r="C163" s="14">
        <f t="shared" si="62"/>
        <v>-15</v>
      </c>
      <c r="F163" s="242" t="e">
        <f>VLOOKUP(C163,Blad1!$A:$I,9,0)</f>
        <v>#N/A</v>
      </c>
      <c r="G163" s="67" t="str">
        <f t="shared" si="63"/>
        <v/>
      </c>
      <c r="H163" s="4" t="str">
        <f>IF(G163="I",$K163,IF(G163="II",$K163-SUM(H$8:H162),IF(G163="III",$K163-SUM(H$8:H162),IF(G163="IV",$K163-SUM(H$8:H162),IF(G163="V",1-SUM(H$8:H162)," ")))))</f>
        <v xml:space="preserve"> </v>
      </c>
      <c r="I163" s="68" t="str">
        <f t="shared" si="47"/>
        <v/>
      </c>
      <c r="J163" s="43" t="str">
        <f>IF(I163="A",$K163,IF(I163="B",$K163-SUM(J$8:J162),IF(I163="C",$K163-SUM(J$8:J162),IF(I163="D",$K163-SUM(J$8:J162),IF(I163="E",1-SUM(J$8:J162)," ")))))</f>
        <v xml:space="preserve"> </v>
      </c>
      <c r="K163" s="1">
        <f>IF(C$4=0,0,(SUM(D$8:D163)/C$4))</f>
        <v>0</v>
      </c>
      <c r="L163" s="9" t="str">
        <f t="shared" si="48"/>
        <v xml:space="preserve"> </v>
      </c>
      <c r="M163" s="2" t="str">
        <f>IF(U163=2,K163,IF(W163=2,K163-SUM(M$8:M162),IF(X163=2,K163-SUM(M$8:M162),IF(X162=2,1-SUM(M$8:M162)," "))))</f>
        <v xml:space="preserve"> </v>
      </c>
      <c r="N163" s="1" t="str">
        <f t="shared" si="49"/>
        <v xml:space="preserve"> </v>
      </c>
      <c r="P163" s="3" t="str">
        <f>IF(O163="Plus",$K163,IF(O163="Basis",$K163-SUM(P$8:P162),IF(O163="Breedte",$K163-SUM(P$8:P162),IF(O162="Breedte",1-SUM(P$8:P162)," "))))</f>
        <v xml:space="preserve"> </v>
      </c>
      <c r="Q163" s="57" t="str">
        <f t="shared" si="64"/>
        <v/>
      </c>
      <c r="R163" s="180" t="e">
        <f t="shared" si="65"/>
        <v>#N/A</v>
      </c>
      <c r="S163" s="12">
        <f t="shared" si="50"/>
        <v>-15</v>
      </c>
      <c r="T163" s="18">
        <f t="shared" si="51"/>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2"/>
        <v>1</v>
      </c>
      <c r="Z163" s="12">
        <f t="shared" si="53"/>
        <v>1</v>
      </c>
      <c r="AA163" s="12">
        <f t="shared" si="54"/>
        <v>1</v>
      </c>
      <c r="AB163" s="12">
        <f t="shared" si="55"/>
        <v>1</v>
      </c>
      <c r="AD163" s="12">
        <f t="shared" si="56"/>
        <v>-15</v>
      </c>
      <c r="AE163" s="18">
        <f t="shared" si="57"/>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8"/>
        <v>1</v>
      </c>
      <c r="AK163" s="12">
        <f t="shared" si="59"/>
        <v>1</v>
      </c>
      <c r="AL163" s="12">
        <f t="shared" si="60"/>
        <v>1</v>
      </c>
      <c r="AM163" s="12">
        <f t="shared" si="61"/>
        <v>1</v>
      </c>
    </row>
    <row r="164" spans="1:39" ht="12" customHeight="1" x14ac:dyDescent="0.25">
      <c r="A164" s="5">
        <f t="shared" si="45"/>
        <v>0</v>
      </c>
      <c r="B164" s="5">
        <f t="shared" si="46"/>
        <v>0</v>
      </c>
      <c r="C164" s="14">
        <f t="shared" si="62"/>
        <v>-16</v>
      </c>
      <c r="F164" s="242" t="e">
        <f>VLOOKUP(C164,Blad1!$A:$I,9,0)</f>
        <v>#N/A</v>
      </c>
      <c r="G164" s="67" t="str">
        <f t="shared" si="63"/>
        <v/>
      </c>
      <c r="H164" s="4" t="str">
        <f>IF(G164="I",$K164,IF(G164="II",$K164-SUM(H$8:H163),IF(G164="III",$K164-SUM(H$8:H163),IF(G164="IV",$K164-SUM(H$8:H163),IF(G164="V",1-SUM(H$8:H163)," ")))))</f>
        <v xml:space="preserve"> </v>
      </c>
      <c r="I164" s="68" t="str">
        <f t="shared" si="47"/>
        <v/>
      </c>
      <c r="J164" s="43" t="str">
        <f>IF(I164="A",$K164,IF(I164="B",$K164-SUM(J$8:J163),IF(I164="C",$K164-SUM(J$8:J163),IF(I164="D",$K164-SUM(J$8:J163),IF(I164="E",1-SUM(J$8:J163)," ")))))</f>
        <v xml:space="preserve"> </v>
      </c>
      <c r="K164" s="1">
        <f>IF(C$4=0,0,(SUM(D$8:D164)/C$4))</f>
        <v>0</v>
      </c>
      <c r="L164" s="9" t="str">
        <f t="shared" si="48"/>
        <v xml:space="preserve"> </v>
      </c>
      <c r="M164" s="2" t="str">
        <f>IF(U164=2,K164,IF(W164=2,K164-SUM(M$8:M163),IF(X164=2,K164-SUM(M$8:M163),IF(X163=2,1-SUM(M$8:M163)," "))))</f>
        <v xml:space="preserve"> </v>
      </c>
      <c r="N164" s="1" t="str">
        <f t="shared" si="49"/>
        <v xml:space="preserve"> </v>
      </c>
      <c r="P164" s="3" t="str">
        <f>IF(O164="Plus",$K164,IF(O164="Basis",$K164-SUM(P$8:P163),IF(O164="Breedte",$K164-SUM(P$8:P163),IF(O163="Breedte",1-SUM(P$8:P163)," "))))</f>
        <v xml:space="preserve"> </v>
      </c>
      <c r="Q164" s="57" t="str">
        <f t="shared" si="64"/>
        <v/>
      </c>
      <c r="R164" s="180" t="e">
        <f t="shared" si="65"/>
        <v>#N/A</v>
      </c>
      <c r="S164" s="12">
        <f t="shared" si="50"/>
        <v>-16</v>
      </c>
      <c r="T164" s="18">
        <f t="shared" si="51"/>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2"/>
        <v>1</v>
      </c>
      <c r="Z164" s="12">
        <f t="shared" si="53"/>
        <v>1</v>
      </c>
      <c r="AA164" s="12">
        <f t="shared" si="54"/>
        <v>1</v>
      </c>
      <c r="AB164" s="12">
        <f t="shared" si="55"/>
        <v>1</v>
      </c>
      <c r="AD164" s="12">
        <f t="shared" si="56"/>
        <v>-16</v>
      </c>
      <c r="AE164" s="18">
        <f t="shared" si="57"/>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8"/>
        <v>1</v>
      </c>
      <c r="AK164" s="12">
        <f t="shared" si="59"/>
        <v>1</v>
      </c>
      <c r="AL164" s="12">
        <f t="shared" si="60"/>
        <v>1</v>
      </c>
      <c r="AM164" s="12">
        <f t="shared" si="61"/>
        <v>1</v>
      </c>
    </row>
    <row r="165" spans="1:39" ht="12" customHeight="1" x14ac:dyDescent="0.25">
      <c r="A165" s="5">
        <f t="shared" si="45"/>
        <v>0</v>
      </c>
      <c r="B165" s="5">
        <f t="shared" si="46"/>
        <v>0</v>
      </c>
      <c r="C165" s="14">
        <f t="shared" si="62"/>
        <v>-17</v>
      </c>
      <c r="F165" s="242" t="e">
        <f>VLOOKUP(C165,Blad1!$A:$I,9,0)</f>
        <v>#N/A</v>
      </c>
      <c r="G165" s="67" t="str">
        <f t="shared" si="63"/>
        <v/>
      </c>
      <c r="H165" s="4" t="str">
        <f>IF(G165="I",$K165,IF(G165="II",$K165-SUM(H$8:H164),IF(G165="III",$K165-SUM(H$8:H164),IF(G165="IV",$K165-SUM(H$8:H164),IF(G165="V",1-SUM(H$8:H164)," ")))))</f>
        <v xml:space="preserve"> </v>
      </c>
      <c r="I165" s="68" t="str">
        <f t="shared" si="47"/>
        <v/>
      </c>
      <c r="J165" s="43" t="str">
        <f>IF(I165="A",$K165,IF(I165="B",$K165-SUM(J$8:J164),IF(I165="C",$K165-SUM(J$8:J164),IF(I165="D",$K165-SUM(J$8:J164),IF(I165="E",1-SUM(J$8:J164)," ")))))</f>
        <v xml:space="preserve"> </v>
      </c>
      <c r="K165" s="1">
        <f>IF(C$4=0,0,(SUM(D$8:D165)/C$4))</f>
        <v>0</v>
      </c>
      <c r="L165" s="9" t="str">
        <f t="shared" si="48"/>
        <v xml:space="preserve"> </v>
      </c>
      <c r="M165" s="2" t="str">
        <f>IF(U165=2,K165,IF(W165=2,K165-SUM(M$8:M164),IF(X165=2,K165-SUM(M$8:M164),IF(X164=2,1-SUM(M$8:M164)," "))))</f>
        <v xml:space="preserve"> </v>
      </c>
      <c r="N165" s="1" t="str">
        <f t="shared" si="49"/>
        <v xml:space="preserve"> </v>
      </c>
      <c r="P165" s="3" t="str">
        <f>IF(O165="Plus",$K165,IF(O165="Basis",$K165-SUM(P$8:P164),IF(O165="Breedte",$K165-SUM(P$8:P164),IF(O164="Breedte",1-SUM(P$8:P164)," "))))</f>
        <v xml:space="preserve"> </v>
      </c>
      <c r="Q165" s="57" t="str">
        <f t="shared" si="64"/>
        <v/>
      </c>
      <c r="R165" s="180" t="e">
        <f t="shared" si="65"/>
        <v>#N/A</v>
      </c>
      <c r="S165" s="12">
        <f t="shared" si="50"/>
        <v>-17</v>
      </c>
      <c r="T165" s="18">
        <f t="shared" si="51"/>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2"/>
        <v>1</v>
      </c>
      <c r="Z165" s="12">
        <f t="shared" si="53"/>
        <v>1</v>
      </c>
      <c r="AA165" s="12">
        <f t="shared" si="54"/>
        <v>1</v>
      </c>
      <c r="AB165" s="12">
        <f t="shared" si="55"/>
        <v>1</v>
      </c>
      <c r="AD165" s="12">
        <f t="shared" si="56"/>
        <v>-17</v>
      </c>
      <c r="AE165" s="18">
        <f t="shared" si="57"/>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8"/>
        <v>1</v>
      </c>
      <c r="AK165" s="12">
        <f t="shared" si="59"/>
        <v>1</v>
      </c>
      <c r="AL165" s="12">
        <f t="shared" si="60"/>
        <v>1</v>
      </c>
      <c r="AM165" s="12">
        <f t="shared" si="61"/>
        <v>1</v>
      </c>
    </row>
    <row r="166" spans="1:39" ht="12" customHeight="1" x14ac:dyDescent="0.25">
      <c r="A166" s="5">
        <f t="shared" si="45"/>
        <v>0</v>
      </c>
      <c r="B166" s="5">
        <f t="shared" si="46"/>
        <v>0</v>
      </c>
      <c r="C166" s="14">
        <f t="shared" si="62"/>
        <v>-18</v>
      </c>
      <c r="F166" s="242" t="e">
        <f>VLOOKUP(C166,Blad1!$A:$I,9,0)</f>
        <v>#N/A</v>
      </c>
      <c r="G166" s="67" t="str">
        <f t="shared" si="63"/>
        <v/>
      </c>
      <c r="H166" s="4" t="str">
        <f>IF(G166="I",$K166,IF(G166="II",$K166-SUM(H$8:H165),IF(G166="III",$K166-SUM(H$8:H165),IF(G166="IV",$K166-SUM(H$8:H165),IF(G166="V",1-SUM(H$8:H165)," ")))))</f>
        <v xml:space="preserve"> </v>
      </c>
      <c r="I166" s="68" t="str">
        <f t="shared" si="47"/>
        <v/>
      </c>
      <c r="J166" s="43" t="str">
        <f>IF(I166="A",$K166,IF(I166="B",$K166-SUM(J$8:J165),IF(I166="C",$K166-SUM(J$8:J165),IF(I166="D",$K166-SUM(J$8:J165),IF(I166="E",1-SUM(J$8:J165)," ")))))</f>
        <v xml:space="preserve"> </v>
      </c>
      <c r="K166" s="1">
        <f>IF(C$4=0,0,(SUM(D$8:D166)/C$4))</f>
        <v>0</v>
      </c>
      <c r="L166" s="9" t="str">
        <f t="shared" si="48"/>
        <v xml:space="preserve"> </v>
      </c>
      <c r="M166" s="2" t="str">
        <f>IF(U166=2,K166,IF(W166=2,K166-SUM(M$8:M165),IF(X166=2,K166-SUM(M$8:M165),IF(X165=2,1-SUM(M$8:M165)," "))))</f>
        <v xml:space="preserve"> </v>
      </c>
      <c r="N166" s="1" t="str">
        <f t="shared" si="49"/>
        <v xml:space="preserve"> </v>
      </c>
      <c r="P166" s="3" t="str">
        <f>IF(O166="Plus",$K166,IF(O166="Basis",$K166-SUM(P$8:P165),IF(O166="Breedte",$K166-SUM(P$8:P165),IF(O165="Breedte",1-SUM(P$8:P165)," "))))</f>
        <v xml:space="preserve"> </v>
      </c>
      <c r="Q166" s="57" t="str">
        <f t="shared" si="64"/>
        <v/>
      </c>
      <c r="R166" s="180" t="e">
        <f t="shared" si="65"/>
        <v>#N/A</v>
      </c>
      <c r="S166" s="12">
        <f t="shared" si="50"/>
        <v>-18</v>
      </c>
      <c r="T166" s="18">
        <f t="shared" si="51"/>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2"/>
        <v>1</v>
      </c>
      <c r="Z166" s="12">
        <f t="shared" si="53"/>
        <v>1</v>
      </c>
      <c r="AA166" s="12">
        <f t="shared" si="54"/>
        <v>1</v>
      </c>
      <c r="AB166" s="12">
        <f t="shared" si="55"/>
        <v>1</v>
      </c>
      <c r="AD166" s="12">
        <f t="shared" si="56"/>
        <v>-18</v>
      </c>
      <c r="AE166" s="18">
        <f t="shared" si="57"/>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8"/>
        <v>1</v>
      </c>
      <c r="AK166" s="12">
        <f t="shared" si="59"/>
        <v>1</v>
      </c>
      <c r="AL166" s="12">
        <f t="shared" si="60"/>
        <v>1</v>
      </c>
      <c r="AM166" s="12">
        <f t="shared" si="61"/>
        <v>1</v>
      </c>
    </row>
    <row r="167" spans="1:39" ht="12" customHeight="1" x14ac:dyDescent="0.25">
      <c r="A167" s="5">
        <f t="shared" si="45"/>
        <v>0</v>
      </c>
      <c r="B167" s="5">
        <f t="shared" si="46"/>
        <v>0</v>
      </c>
      <c r="C167" s="14">
        <f t="shared" si="62"/>
        <v>-19</v>
      </c>
      <c r="F167" s="151" t="e">
        <f>VLOOKUP(C167,Blad1!$A:$I,9,0)</f>
        <v>#N/A</v>
      </c>
      <c r="G167" s="67" t="str">
        <f t="shared" si="63"/>
        <v/>
      </c>
      <c r="H167" s="4" t="str">
        <f>IF(G167="I",$K167,IF(G167="II",$K167-SUM(H$8:H166),IF(G167="III",$K167-SUM(H$8:H166),IF(G167="IV",$K167-SUM(H$8:H166),IF(G167="V",1-SUM(H$8:H166)," ")))))</f>
        <v xml:space="preserve"> </v>
      </c>
      <c r="I167" s="68" t="str">
        <f t="shared" si="47"/>
        <v/>
      </c>
      <c r="J167" s="43" t="str">
        <f>IF(I167="A",$K167,IF(I167="B",$K167-SUM(J$8:J166),IF(I167="C",$K167-SUM(J$8:J166),IF(I167="D",$K167-SUM(J$8:J166),IF(I167="E",1-SUM(J$8:J166)," ")))))</f>
        <v xml:space="preserve"> </v>
      </c>
      <c r="K167" s="1">
        <f>IF(C$4=0,0,(SUM(D$8:D167)/C$4))</f>
        <v>0</v>
      </c>
      <c r="L167" s="9" t="str">
        <f t="shared" si="48"/>
        <v xml:space="preserve"> </v>
      </c>
      <c r="M167" s="2" t="str">
        <f>IF(U167=2,K167,IF(W167=2,K167-SUM(M$8:M166),IF(X167=2,K167-SUM(M$8:M166),IF(X166=2,1-SUM(M$8:M166)," "))))</f>
        <v xml:space="preserve"> </v>
      </c>
      <c r="N167" s="1" t="str">
        <f t="shared" si="49"/>
        <v xml:space="preserve"> </v>
      </c>
      <c r="P167" s="3" t="str">
        <f>IF(O167="Plus",$K167,IF(O167="Basis",$K167-SUM(P$8:P166),IF(O167="Breedte",$K167-SUM(P$8:P166),IF(O166="Breedte",1-SUM(P$8:P166)," "))))</f>
        <v xml:space="preserve"> </v>
      </c>
      <c r="Q167" s="57" t="str">
        <f t="shared" si="64"/>
        <v/>
      </c>
      <c r="R167" s="180" t="e">
        <f t="shared" si="65"/>
        <v>#N/A</v>
      </c>
      <c r="S167" s="12">
        <f t="shared" si="50"/>
        <v>-19</v>
      </c>
      <c r="T167" s="18">
        <f t="shared" si="51"/>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2"/>
        <v>1</v>
      </c>
      <c r="Z167" s="12">
        <f t="shared" si="53"/>
        <v>1</v>
      </c>
      <c r="AA167" s="12">
        <f t="shared" si="54"/>
        <v>1</v>
      </c>
      <c r="AB167" s="12">
        <f t="shared" si="55"/>
        <v>1</v>
      </c>
      <c r="AD167" s="12">
        <f t="shared" si="56"/>
        <v>-19</v>
      </c>
      <c r="AE167" s="18">
        <f t="shared" si="57"/>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8"/>
        <v>1</v>
      </c>
      <c r="AK167" s="12">
        <f t="shared" si="59"/>
        <v>1</v>
      </c>
      <c r="AL167" s="12">
        <f t="shared" si="60"/>
        <v>1</v>
      </c>
      <c r="AM167" s="12">
        <f t="shared" si="61"/>
        <v>1</v>
      </c>
    </row>
    <row r="168" spans="1:39" ht="12" customHeight="1" x14ac:dyDescent="0.25">
      <c r="A168" s="5">
        <f t="shared" si="45"/>
        <v>0</v>
      </c>
      <c r="B168" s="5">
        <f t="shared" si="46"/>
        <v>0</v>
      </c>
      <c r="C168" s="14">
        <f t="shared" si="62"/>
        <v>-20</v>
      </c>
      <c r="F168" s="151" t="e">
        <f>VLOOKUP(C168,Blad1!$A:$I,9,0)</f>
        <v>#N/A</v>
      </c>
      <c r="G168" s="67" t="str">
        <f t="shared" si="63"/>
        <v/>
      </c>
      <c r="H168" s="4" t="str">
        <f>IF(G168="I",$K168,IF(G168="II",$K168-SUM(H$8:H167),IF(G168="III",$K168-SUM(H$8:H167),IF(G168="IV",$K168-SUM(H$8:H167),IF(G168="V",1-SUM(H$8:H167)," ")))))</f>
        <v xml:space="preserve"> </v>
      </c>
      <c r="I168" s="68" t="str">
        <f t="shared" si="47"/>
        <v/>
      </c>
      <c r="J168" s="43" t="str">
        <f>IF(I168="A",$K168,IF(I168="B",$K168-SUM(J$8:J167),IF(I168="C",$K168-SUM(J$8:J167),IF(I168="D",$K168-SUM(J$8:J167),IF(I168="E",1-SUM(J$8:J167)," ")))))</f>
        <v xml:space="preserve"> </v>
      </c>
      <c r="K168" s="1">
        <f>IF(C$4=0,0,(SUM(D$8:D168)/C$4))</f>
        <v>0</v>
      </c>
      <c r="L168" s="9" t="str">
        <f t="shared" si="48"/>
        <v xml:space="preserve"> </v>
      </c>
      <c r="M168" s="2" t="str">
        <f>IF(U168=2,K168,IF(W168=2,K168-SUM(M$8:M167),IF(X168=2,K168-SUM(M$8:M167),IF(X167=2,1-SUM(M$8:M167)," "))))</f>
        <v xml:space="preserve"> </v>
      </c>
      <c r="N168" s="1" t="str">
        <f t="shared" si="49"/>
        <v xml:space="preserve"> </v>
      </c>
      <c r="P168" s="3" t="str">
        <f>IF(O168="Plus",$K168,IF(O168="Basis",$K168-SUM(P$8:P167),IF(O168="Breedte",$K168-SUM(P$8:P167),IF(O167="Breedte",1-SUM(P$8:P167)," "))))</f>
        <v xml:space="preserve"> </v>
      </c>
      <c r="Q168" s="57" t="str">
        <f t="shared" si="64"/>
        <v/>
      </c>
      <c r="R168" s="180" t="e">
        <f t="shared" si="65"/>
        <v>#N/A</v>
      </c>
      <c r="S168" s="12">
        <f t="shared" si="50"/>
        <v>-20</v>
      </c>
      <c r="T168" s="18">
        <f t="shared" si="51"/>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2"/>
        <v>1</v>
      </c>
      <c r="Z168" s="12">
        <f t="shared" si="53"/>
        <v>1</v>
      </c>
      <c r="AA168" s="12">
        <f t="shared" si="54"/>
        <v>1</v>
      </c>
      <c r="AB168" s="12">
        <f t="shared" si="55"/>
        <v>1</v>
      </c>
      <c r="AD168" s="12">
        <f t="shared" si="56"/>
        <v>-20</v>
      </c>
      <c r="AE168" s="18">
        <f t="shared" si="57"/>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8"/>
        <v>1</v>
      </c>
      <c r="AK168" s="12">
        <f t="shared" si="59"/>
        <v>1</v>
      </c>
      <c r="AL168" s="12">
        <f t="shared" si="60"/>
        <v>1</v>
      </c>
      <c r="AM168" s="12">
        <f t="shared" si="61"/>
        <v>1</v>
      </c>
    </row>
    <row r="169" spans="1:39" ht="12" customHeight="1" x14ac:dyDescent="0.25">
      <c r="A169" s="5">
        <f t="shared" si="45"/>
        <v>0</v>
      </c>
      <c r="B169" s="5">
        <f t="shared" si="46"/>
        <v>0</v>
      </c>
      <c r="C169" s="14">
        <f t="shared" si="62"/>
        <v>-21</v>
      </c>
      <c r="F169" s="151" t="e">
        <f>VLOOKUP(C169,Blad1!$A:$I,9,0)</f>
        <v>#N/A</v>
      </c>
      <c r="G169" s="67" t="str">
        <f t="shared" si="63"/>
        <v/>
      </c>
      <c r="H169" s="4" t="str">
        <f>IF(G169="I",$K169,IF(G169="II",$K169-SUM(H$8:H168),IF(G169="III",$K169-SUM(H$8:H168),IF(G169="IV",$K169-SUM(H$8:H168),IF(G169="V",1-SUM(H$8:H168)," ")))))</f>
        <v xml:space="preserve"> </v>
      </c>
      <c r="I169" s="68" t="str">
        <f t="shared" si="47"/>
        <v/>
      </c>
      <c r="J169" s="43" t="str">
        <f>IF(I169="A",$K169,IF(I169="B",$K169-SUM(J$8:J168),IF(I169="C",$K169-SUM(J$8:J168),IF(I169="D",$K169-SUM(J$8:J168),IF(I169="E",1-SUM(J$8:J168)," ")))))</f>
        <v xml:space="preserve"> </v>
      </c>
      <c r="K169" s="1">
        <f>IF(C$4=0,0,(SUM(D$8:D169)/C$4))</f>
        <v>0</v>
      </c>
      <c r="L169" s="9" t="str">
        <f t="shared" si="48"/>
        <v xml:space="preserve"> </v>
      </c>
      <c r="M169" s="2" t="str">
        <f>IF(U169=2,K169,IF(W169=2,K169-SUM(M$8:M168),IF(X169=2,K169-SUM(M$8:M168),IF(X168=2,1-SUM(M$8:M168)," "))))</f>
        <v xml:space="preserve"> </v>
      </c>
      <c r="N169" s="1" t="str">
        <f t="shared" si="49"/>
        <v xml:space="preserve"> </v>
      </c>
      <c r="P169" s="3" t="str">
        <f>IF(O169="Plus",$K169,IF(O169="Basis",$K169-SUM(P$8:P168),IF(O169="Breedte",$K169-SUM(P$8:P168),IF(O168="Breedte",1-SUM(P$8:P168)," "))))</f>
        <v xml:space="preserve"> </v>
      </c>
      <c r="Q169" s="57" t="str">
        <f t="shared" si="64"/>
        <v/>
      </c>
      <c r="R169" s="180" t="e">
        <f t="shared" si="65"/>
        <v>#N/A</v>
      </c>
      <c r="S169" s="12">
        <f t="shared" si="50"/>
        <v>-21</v>
      </c>
      <c r="T169" s="18">
        <f t="shared" si="51"/>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2"/>
        <v>1</v>
      </c>
      <c r="Z169" s="12">
        <f t="shared" si="53"/>
        <v>1</v>
      </c>
      <c r="AA169" s="12">
        <f t="shared" si="54"/>
        <v>1</v>
      </c>
      <c r="AB169" s="12">
        <f t="shared" si="55"/>
        <v>1</v>
      </c>
      <c r="AD169" s="12">
        <f t="shared" si="56"/>
        <v>-21</v>
      </c>
      <c r="AE169" s="18">
        <f t="shared" si="57"/>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8"/>
        <v>1</v>
      </c>
      <c r="AK169" s="12">
        <f t="shared" si="59"/>
        <v>1</v>
      </c>
      <c r="AL169" s="12">
        <f t="shared" si="60"/>
        <v>1</v>
      </c>
      <c r="AM169" s="12">
        <f t="shared" si="61"/>
        <v>1</v>
      </c>
    </row>
    <row r="170" spans="1:39" ht="12" customHeight="1" x14ac:dyDescent="0.25">
      <c r="A170" s="5">
        <f t="shared" si="45"/>
        <v>0</v>
      </c>
      <c r="B170" s="5">
        <f t="shared" si="46"/>
        <v>0</v>
      </c>
      <c r="C170" s="14">
        <f t="shared" si="62"/>
        <v>-22</v>
      </c>
      <c r="F170" s="151" t="e">
        <f>VLOOKUP(C170,Blad1!$A:$I,9,0)</f>
        <v>#N/A</v>
      </c>
      <c r="G170" s="67" t="str">
        <f t="shared" si="63"/>
        <v/>
      </c>
      <c r="H170" s="4" t="str">
        <f>IF(G170="I",$K170,IF(G170="II",$K170-SUM(H$8:H169),IF(G170="III",$K170-SUM(H$8:H169),IF(G170="IV",$K170-SUM(H$8:H169),IF(G170="V",1-SUM(H$8:H169)," ")))))</f>
        <v xml:space="preserve"> </v>
      </c>
      <c r="I170" s="68" t="str">
        <f t="shared" si="47"/>
        <v/>
      </c>
      <c r="J170" s="43" t="str">
        <f>IF(I170="A",$K170,IF(I170="B",$K170-SUM(J$8:J169),IF(I170="C",$K170-SUM(J$8:J169),IF(I170="D",$K170-SUM(J$8:J169),IF(I170="E",1-SUM(J$8:J169)," ")))))</f>
        <v xml:space="preserve"> </v>
      </c>
      <c r="K170" s="1">
        <f>IF(C$4=0,0,(SUM(D$8:D170)/C$4))</f>
        <v>0</v>
      </c>
      <c r="L170" s="9" t="str">
        <f t="shared" si="48"/>
        <v xml:space="preserve"> </v>
      </c>
      <c r="M170" s="2" t="str">
        <f>IF(U170=2,K170,IF(W170=2,K170-SUM(M$8:M169),IF(X170=2,K170-SUM(M$8:M169),IF(X169=2,1-SUM(M$8:M169)," "))))</f>
        <v xml:space="preserve"> </v>
      </c>
      <c r="N170" s="1" t="str">
        <f t="shared" si="49"/>
        <v xml:space="preserve"> </v>
      </c>
      <c r="P170" s="3" t="str">
        <f>IF(O170="Plus",$K170,IF(O170="Basis",$K170-SUM(P$8:P169),IF(O170="Breedte",$K170-SUM(P$8:P169),IF(O169="Breedte",1-SUM(P$8:P169)," "))))</f>
        <v xml:space="preserve"> </v>
      </c>
      <c r="Q170" s="57" t="str">
        <f t="shared" si="64"/>
        <v/>
      </c>
      <c r="R170" s="180" t="e">
        <f t="shared" si="65"/>
        <v>#N/A</v>
      </c>
      <c r="S170" s="12">
        <f t="shared" si="50"/>
        <v>-22</v>
      </c>
      <c r="T170" s="18">
        <f t="shared" si="51"/>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2"/>
        <v>1</v>
      </c>
      <c r="Z170" s="12">
        <f t="shared" si="53"/>
        <v>1</v>
      </c>
      <c r="AA170" s="12">
        <f t="shared" si="54"/>
        <v>1</v>
      </c>
      <c r="AB170" s="12">
        <f t="shared" si="55"/>
        <v>1</v>
      </c>
      <c r="AD170" s="12">
        <f t="shared" si="56"/>
        <v>-22</v>
      </c>
      <c r="AE170" s="18">
        <f t="shared" si="57"/>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8"/>
        <v>1</v>
      </c>
      <c r="AK170" s="12">
        <f t="shared" si="59"/>
        <v>1</v>
      </c>
      <c r="AL170" s="12">
        <f t="shared" si="60"/>
        <v>1</v>
      </c>
      <c r="AM170" s="12">
        <f t="shared" si="61"/>
        <v>1</v>
      </c>
    </row>
    <row r="171" spans="1:39" ht="12" customHeight="1" x14ac:dyDescent="0.25">
      <c r="A171" s="5">
        <f t="shared" si="45"/>
        <v>0</v>
      </c>
      <c r="B171" s="5">
        <f t="shared" si="46"/>
        <v>0</v>
      </c>
      <c r="C171" s="14">
        <f t="shared" si="62"/>
        <v>-23</v>
      </c>
      <c r="F171" s="151" t="e">
        <f>VLOOKUP(C171,Blad1!$A:$I,9,0)</f>
        <v>#N/A</v>
      </c>
      <c r="G171" s="67" t="str">
        <f t="shared" si="63"/>
        <v/>
      </c>
      <c r="H171" s="4" t="str">
        <f>IF(G171="I",$K171,IF(G171="II",$K171-SUM(H$8:H170),IF(G171="III",$K171-SUM(H$8:H170),IF(G171="IV",$K171-SUM(H$8:H170),IF(G171="V",1-SUM(H$8:H170)," ")))))</f>
        <v xml:space="preserve"> </v>
      </c>
      <c r="I171" s="68" t="str">
        <f t="shared" si="47"/>
        <v/>
      </c>
      <c r="J171" s="43" t="str">
        <f>IF(I171="A",$K171,IF(I171="B",$K171-SUM(J$8:J170),IF(I171="C",$K171-SUM(J$8:J170),IF(I171="D",$K171-SUM(J$8:J170),IF(I171="E",1-SUM(J$8:J170)," ")))))</f>
        <v xml:space="preserve"> </v>
      </c>
      <c r="K171" s="1">
        <f>IF(C$4=0,0,(SUM(D$8:D171)/C$4))</f>
        <v>0</v>
      </c>
      <c r="L171" s="9" t="str">
        <f t="shared" si="48"/>
        <v xml:space="preserve"> </v>
      </c>
      <c r="M171" s="2" t="str">
        <f>IF(U171=2,K171,IF(W171=2,K171-SUM(M$8:M170),IF(X171=2,K171-SUM(M$8:M170),IF(X170=2,1-SUM(M$8:M170)," "))))</f>
        <v xml:space="preserve"> </v>
      </c>
      <c r="N171" s="1" t="str">
        <f t="shared" si="49"/>
        <v xml:space="preserve"> </v>
      </c>
      <c r="P171" s="3" t="str">
        <f>IF(O171="Plus",$K171,IF(O171="Basis",$K171-SUM(P$8:P170),IF(O171="Breedte",$K171-SUM(P$8:P170),IF(O170="Breedte",1-SUM(P$8:P170)," "))))</f>
        <v xml:space="preserve"> </v>
      </c>
      <c r="Q171" s="57" t="str">
        <f t="shared" si="64"/>
        <v/>
      </c>
      <c r="R171" s="180" t="e">
        <f t="shared" si="65"/>
        <v>#N/A</v>
      </c>
      <c r="S171" s="12">
        <f t="shared" si="50"/>
        <v>-23</v>
      </c>
      <c r="T171" s="18">
        <f t="shared" si="51"/>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2"/>
        <v>1</v>
      </c>
      <c r="Z171" s="12">
        <f t="shared" si="53"/>
        <v>1</v>
      </c>
      <c r="AA171" s="12">
        <f t="shared" si="54"/>
        <v>1</v>
      </c>
      <c r="AB171" s="12">
        <f t="shared" si="55"/>
        <v>1</v>
      </c>
      <c r="AD171" s="12">
        <f t="shared" si="56"/>
        <v>-23</v>
      </c>
      <c r="AE171" s="18">
        <f t="shared" si="57"/>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8"/>
        <v>1</v>
      </c>
      <c r="AK171" s="12">
        <f t="shared" si="59"/>
        <v>1</v>
      </c>
      <c r="AL171" s="12">
        <f t="shared" si="60"/>
        <v>1</v>
      </c>
      <c r="AM171" s="12">
        <f t="shared" si="61"/>
        <v>1</v>
      </c>
    </row>
    <row r="172" spans="1:39" ht="12" customHeight="1" x14ac:dyDescent="0.25">
      <c r="A172" s="5">
        <f t="shared" si="45"/>
        <v>0</v>
      </c>
      <c r="B172" s="5">
        <f t="shared" si="46"/>
        <v>0</v>
      </c>
      <c r="C172" s="14">
        <f t="shared" si="62"/>
        <v>-24</v>
      </c>
      <c r="F172" s="151" t="e">
        <f>VLOOKUP(C172,Blad1!$A:$I,9,0)</f>
        <v>#N/A</v>
      </c>
      <c r="G172" s="67" t="str">
        <f t="shared" si="63"/>
        <v/>
      </c>
      <c r="H172" s="4" t="str">
        <f>IF(G172="I",$K172,IF(G172="II",$K172-SUM(H$8:H171),IF(G172="III",$K172-SUM(H$8:H171),IF(G172="IV",$K172-SUM(H$8:H171),IF(G172="V",1-SUM(H$8:H171)," ")))))</f>
        <v xml:space="preserve"> </v>
      </c>
      <c r="I172" s="68" t="str">
        <f t="shared" si="47"/>
        <v/>
      </c>
      <c r="J172" s="43" t="str">
        <f>IF(I172="A",$K172,IF(I172="B",$K172-SUM(J$8:J171),IF(I172="C",$K172-SUM(J$8:J171),IF(I172="D",$K172-SUM(J$8:J171),IF(I172="E",1-SUM(J$8:J171)," ")))))</f>
        <v xml:space="preserve"> </v>
      </c>
      <c r="K172" s="1">
        <f>IF(C$4=0,0,(SUM(D$8:D172)/C$4))</f>
        <v>0</v>
      </c>
      <c r="L172" s="9" t="str">
        <f t="shared" si="48"/>
        <v xml:space="preserve"> </v>
      </c>
      <c r="M172" s="2" t="str">
        <f>IF(U172=2,K172,IF(W172=2,K172-SUM(M$8:M171),IF(X172=2,K172-SUM(M$8:M171),IF(X171=2,1-SUM(M$8:M171)," "))))</f>
        <v xml:space="preserve"> </v>
      </c>
      <c r="N172" s="1" t="str">
        <f t="shared" si="49"/>
        <v xml:space="preserve"> </v>
      </c>
      <c r="P172" s="3" t="str">
        <f>IF(O172="Plus",$K172,IF(O172="Basis",$K172-SUM(P$8:P171),IF(O172="Breedte",$K172-SUM(P$8:P171),IF(O171="Breedte",1-SUM(P$8:P171)," "))))</f>
        <v xml:space="preserve"> </v>
      </c>
      <c r="Q172" s="57" t="str">
        <f t="shared" si="64"/>
        <v/>
      </c>
      <c r="R172" s="180" t="e">
        <f t="shared" si="65"/>
        <v>#N/A</v>
      </c>
      <c r="S172" s="12">
        <f t="shared" si="50"/>
        <v>-24</v>
      </c>
      <c r="T172" s="18">
        <f t="shared" si="51"/>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2"/>
        <v>1</v>
      </c>
      <c r="Z172" s="12">
        <f t="shared" si="53"/>
        <v>1</v>
      </c>
      <c r="AA172" s="12">
        <f t="shared" si="54"/>
        <v>1</v>
      </c>
      <c r="AB172" s="12">
        <f t="shared" si="55"/>
        <v>1</v>
      </c>
      <c r="AD172" s="12">
        <f t="shared" si="56"/>
        <v>-24</v>
      </c>
      <c r="AE172" s="18">
        <f t="shared" si="57"/>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8"/>
        <v>1</v>
      </c>
      <c r="AK172" s="12">
        <f t="shared" si="59"/>
        <v>1</v>
      </c>
      <c r="AL172" s="12">
        <f t="shared" si="60"/>
        <v>1</v>
      </c>
      <c r="AM172" s="12">
        <f t="shared" si="61"/>
        <v>1</v>
      </c>
    </row>
    <row r="173" spans="1:39" ht="12" customHeight="1" x14ac:dyDescent="0.25">
      <c r="A173" s="5">
        <f t="shared" si="45"/>
        <v>0</v>
      </c>
      <c r="B173" s="5">
        <f t="shared" si="46"/>
        <v>0</v>
      </c>
      <c r="C173" s="14">
        <f t="shared" si="62"/>
        <v>-25</v>
      </c>
      <c r="F173" s="151" t="e">
        <f>VLOOKUP(C173,Blad1!$A:$I,9,0)</f>
        <v>#N/A</v>
      </c>
      <c r="G173" s="67" t="str">
        <f t="shared" si="63"/>
        <v/>
      </c>
      <c r="H173" s="4" t="str">
        <f>IF(G173="I",$K173,IF(G173="II",$K173-SUM(H$8:H172),IF(G173="III",$K173-SUM(H$8:H172),IF(G173="IV",$K173-SUM(H$8:H172),IF(G173="V",1-SUM(H$8:H172)," ")))))</f>
        <v xml:space="preserve"> </v>
      </c>
      <c r="I173" s="68" t="str">
        <f t="shared" si="47"/>
        <v/>
      </c>
      <c r="J173" s="43" t="str">
        <f>IF(I173="A",$K173,IF(I173="B",$K173-SUM(J$8:J172),IF(I173="C",$K173-SUM(J$8:J172),IF(I173="D",$K173-SUM(J$8:J172),IF(I173="E",1-SUM(J$8:J172)," ")))))</f>
        <v xml:space="preserve"> </v>
      </c>
      <c r="K173" s="1">
        <f>IF(C$4=0,0,(SUM(D$8:D173)/C$4))</f>
        <v>0</v>
      </c>
      <c r="L173" s="9" t="str">
        <f t="shared" si="48"/>
        <v xml:space="preserve"> </v>
      </c>
      <c r="M173" s="2" t="str">
        <f>IF(U173=2,K173,IF(W173=2,K173-SUM(M$8:M172),IF(X173=2,K173-SUM(M$8:M172),IF(X172=2,1-SUM(M$8:M172)," "))))</f>
        <v xml:space="preserve"> </v>
      </c>
      <c r="N173" s="1" t="str">
        <f t="shared" si="49"/>
        <v xml:space="preserve"> </v>
      </c>
      <c r="P173" s="3" t="str">
        <f>IF(O173="Plus",$K173,IF(O173="Basis",$K173-SUM(P$8:P172),IF(O173="Breedte",$K173-SUM(P$8:P172),IF(O172="Breedte",1-SUM(P$8:P172)," "))))</f>
        <v xml:space="preserve"> </v>
      </c>
      <c r="Q173" s="57" t="str">
        <f t="shared" si="64"/>
        <v/>
      </c>
      <c r="R173" s="180" t="e">
        <f t="shared" si="65"/>
        <v>#N/A</v>
      </c>
      <c r="S173" s="12">
        <f t="shared" si="50"/>
        <v>-25</v>
      </c>
      <c r="T173" s="18">
        <f t="shared" si="51"/>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2"/>
        <v>1</v>
      </c>
      <c r="Z173" s="12">
        <f t="shared" si="53"/>
        <v>1</v>
      </c>
      <c r="AA173" s="12">
        <f t="shared" si="54"/>
        <v>1</v>
      </c>
      <c r="AB173" s="12">
        <f t="shared" si="55"/>
        <v>1</v>
      </c>
      <c r="AD173" s="12">
        <f t="shared" si="56"/>
        <v>-25</v>
      </c>
      <c r="AE173" s="18">
        <f t="shared" si="57"/>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8"/>
        <v>1</v>
      </c>
      <c r="AK173" s="12">
        <f t="shared" si="59"/>
        <v>1</v>
      </c>
      <c r="AL173" s="12">
        <f t="shared" si="60"/>
        <v>1</v>
      </c>
      <c r="AM173" s="12">
        <f t="shared" si="61"/>
        <v>1</v>
      </c>
    </row>
    <row r="174" spans="1:39" ht="12" customHeight="1" x14ac:dyDescent="0.25">
      <c r="A174" s="5">
        <f t="shared" si="45"/>
        <v>0</v>
      </c>
      <c r="B174" s="5">
        <f t="shared" si="46"/>
        <v>0</v>
      </c>
      <c r="C174" s="14">
        <f t="shared" si="62"/>
        <v>-26</v>
      </c>
      <c r="F174" s="151" t="e">
        <f>VLOOKUP(C174,Blad1!$A:$I,9,0)</f>
        <v>#N/A</v>
      </c>
      <c r="G174" s="67" t="str">
        <f t="shared" si="63"/>
        <v/>
      </c>
      <c r="H174" s="4" t="str">
        <f>IF(G174="I",$K174,IF(G174="II",$K174-SUM(H$8:H173),IF(G174="III",$K174-SUM(H$8:H173),IF(G174="IV",$K174-SUM(H$8:H173),IF(G174="V",1-SUM(H$8:H173)," ")))))</f>
        <v xml:space="preserve"> </v>
      </c>
      <c r="I174" s="68" t="str">
        <f t="shared" si="47"/>
        <v/>
      </c>
      <c r="J174" s="43" t="str">
        <f>IF(I174="A",$K174,IF(I174="B",$K174-SUM(J$8:J173),IF(I174="C",$K174-SUM(J$8:J173),IF(I174="D",$K174-SUM(J$8:J173),IF(I174="E",1-SUM(J$8:J173)," ")))))</f>
        <v xml:space="preserve"> </v>
      </c>
      <c r="K174" s="1">
        <f>IF(C$4=0,0,(SUM(D$8:D174)/C$4))</f>
        <v>0</v>
      </c>
      <c r="L174" s="9" t="str">
        <f t="shared" si="48"/>
        <v xml:space="preserve"> </v>
      </c>
      <c r="M174" s="2" t="str">
        <f>IF(U174=2,K174,IF(W174=2,K174-SUM(M$8:M173),IF(X174=2,K174-SUM(M$8:M173),IF(X173=2,1-SUM(M$8:M173)," "))))</f>
        <v xml:space="preserve"> </v>
      </c>
      <c r="N174" s="1" t="str">
        <f t="shared" si="49"/>
        <v xml:space="preserve"> </v>
      </c>
      <c r="P174" s="3" t="str">
        <f>IF(O174="Plus",$K174,IF(O174="Basis",$K174-SUM(P$8:P173),IF(O174="Breedte",$K174-SUM(P$8:P173),IF(O173="Breedte",1-SUM(P$8:P173)," "))))</f>
        <v xml:space="preserve"> </v>
      </c>
      <c r="Q174" s="57" t="str">
        <f t="shared" si="64"/>
        <v/>
      </c>
      <c r="R174" s="180" t="e">
        <f t="shared" si="65"/>
        <v>#N/A</v>
      </c>
      <c r="S174" s="12">
        <f t="shared" si="50"/>
        <v>-26</v>
      </c>
      <c r="T174" s="18">
        <f t="shared" si="51"/>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2"/>
        <v>1</v>
      </c>
      <c r="Z174" s="12">
        <f t="shared" si="53"/>
        <v>1</v>
      </c>
      <c r="AA174" s="12">
        <f t="shared" si="54"/>
        <v>1</v>
      </c>
      <c r="AB174" s="12">
        <f t="shared" si="55"/>
        <v>1</v>
      </c>
      <c r="AD174" s="12">
        <f t="shared" si="56"/>
        <v>-26</v>
      </c>
      <c r="AE174" s="18">
        <f t="shared" si="57"/>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8"/>
        <v>1</v>
      </c>
      <c r="AK174" s="12">
        <f t="shared" si="59"/>
        <v>1</v>
      </c>
      <c r="AL174" s="12">
        <f t="shared" si="60"/>
        <v>1</v>
      </c>
      <c r="AM174" s="12">
        <f t="shared" si="61"/>
        <v>1</v>
      </c>
    </row>
    <row r="175" spans="1:39" ht="12" customHeight="1" x14ac:dyDescent="0.25">
      <c r="A175" s="5">
        <f t="shared" si="45"/>
        <v>0</v>
      </c>
      <c r="B175" s="5">
        <f t="shared" si="46"/>
        <v>0</v>
      </c>
      <c r="C175" s="14">
        <f t="shared" si="62"/>
        <v>-27</v>
      </c>
      <c r="F175" s="151" t="e">
        <f>VLOOKUP(C175,Blad1!$A:$I,9,0)</f>
        <v>#N/A</v>
      </c>
      <c r="G175" s="67" t="str">
        <f t="shared" si="63"/>
        <v/>
      </c>
      <c r="H175" s="4" t="str">
        <f>IF(G175="I",$K175,IF(G175="II",$K175-SUM(H$8:H174),IF(G175="III",$K175-SUM(H$8:H174),IF(G175="IV",$K175-SUM(H$8:H174),IF(G175="V",1-SUM(H$8:H174)," ")))))</f>
        <v xml:space="preserve"> </v>
      </c>
      <c r="I175" s="68" t="str">
        <f t="shared" si="47"/>
        <v/>
      </c>
      <c r="J175" s="43" t="str">
        <f>IF(I175="A",$K175,IF(I175="B",$K175-SUM(J$8:J174),IF(I175="C",$K175-SUM(J$8:J174),IF(I175="D",$K175-SUM(J$8:J174),IF(I175="E",1-SUM(J$8:J174)," ")))))</f>
        <v xml:space="preserve"> </v>
      </c>
      <c r="K175" s="1">
        <f>IF(C$4=0,0,(SUM(D$8:D175)/C$4))</f>
        <v>0</v>
      </c>
      <c r="L175" s="9" t="str">
        <f t="shared" si="48"/>
        <v xml:space="preserve"> </v>
      </c>
      <c r="M175" s="2" t="str">
        <f>IF(U175=2,K175,IF(W175=2,K175-SUM(M$8:M174),IF(X175=2,K175-SUM(M$8:M174),IF(X174=2,1-SUM(M$8:M174)," "))))</f>
        <v xml:space="preserve"> </v>
      </c>
      <c r="N175" s="1" t="str">
        <f t="shared" si="49"/>
        <v xml:space="preserve"> </v>
      </c>
      <c r="P175" s="3" t="str">
        <f>IF(O175="Plus",$K175,IF(O175="Basis",$K175-SUM(P$8:P174),IF(O175="Breedte",$K175-SUM(P$8:P174),IF(O174="Breedte",1-SUM(P$8:P174)," "))))</f>
        <v xml:space="preserve"> </v>
      </c>
      <c r="Q175" s="57" t="str">
        <f t="shared" si="64"/>
        <v/>
      </c>
      <c r="R175" s="180" t="e">
        <f t="shared" si="65"/>
        <v>#N/A</v>
      </c>
      <c r="S175" s="12">
        <f t="shared" si="50"/>
        <v>-27</v>
      </c>
      <c r="T175" s="18">
        <f t="shared" si="51"/>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2"/>
        <v>1</v>
      </c>
      <c r="Z175" s="12">
        <f t="shared" si="53"/>
        <v>1</v>
      </c>
      <c r="AA175" s="12">
        <f t="shared" si="54"/>
        <v>1</v>
      </c>
      <c r="AB175" s="12">
        <f t="shared" si="55"/>
        <v>1</v>
      </c>
      <c r="AD175" s="12">
        <f t="shared" si="56"/>
        <v>-27</v>
      </c>
      <c r="AE175" s="18">
        <f t="shared" si="57"/>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8"/>
        <v>1</v>
      </c>
      <c r="AK175" s="12">
        <f t="shared" si="59"/>
        <v>1</v>
      </c>
      <c r="AL175" s="12">
        <f t="shared" si="60"/>
        <v>1</v>
      </c>
      <c r="AM175" s="12">
        <f t="shared" si="61"/>
        <v>1</v>
      </c>
    </row>
    <row r="176" spans="1:39" ht="12" customHeight="1" x14ac:dyDescent="0.25">
      <c r="A176" s="5">
        <f t="shared" si="45"/>
        <v>0</v>
      </c>
      <c r="B176" s="5">
        <f t="shared" si="46"/>
        <v>0</v>
      </c>
      <c r="C176" s="14">
        <f t="shared" si="62"/>
        <v>-28</v>
      </c>
      <c r="F176" s="151" t="e">
        <f>VLOOKUP(C176,Blad1!$A:$I,9,0)</f>
        <v>#N/A</v>
      </c>
      <c r="G176" s="67" t="str">
        <f t="shared" si="63"/>
        <v/>
      </c>
      <c r="H176" s="4" t="str">
        <f>IF(G176="I",$K176,IF(G176="II",$K176-SUM(H$8:H175),IF(G176="III",$K176-SUM(H$8:H175),IF(G176="IV",$K176-SUM(H$8:H175),IF(G176="V",1-SUM(H$8:H175)," ")))))</f>
        <v xml:space="preserve"> </v>
      </c>
      <c r="I176" s="68" t="str">
        <f t="shared" si="47"/>
        <v/>
      </c>
      <c r="J176" s="43" t="str">
        <f>IF(I176="A",$K176,IF(I176="B",$K176-SUM(J$8:J175),IF(I176="C",$K176-SUM(J$8:J175),IF(I176="D",$K176-SUM(J$8:J175),IF(I176="E",1-SUM(J$8:J175)," ")))))</f>
        <v xml:space="preserve"> </v>
      </c>
      <c r="K176" s="1">
        <f>IF(C$4=0,0,(SUM(D$8:D176)/C$4))</f>
        <v>0</v>
      </c>
      <c r="L176" s="9" t="str">
        <f t="shared" si="48"/>
        <v xml:space="preserve"> </v>
      </c>
      <c r="M176" s="2" t="str">
        <f>IF(U176=2,K176,IF(W176=2,K176-SUM(M$8:M175),IF(X176=2,K176-SUM(M$8:M175),IF(X175=2,1-SUM(M$8:M175)," "))))</f>
        <v xml:space="preserve"> </v>
      </c>
      <c r="N176" s="1" t="str">
        <f t="shared" si="49"/>
        <v xml:space="preserve"> </v>
      </c>
      <c r="P176" s="3" t="str">
        <f>IF(O176="Plus",$K176,IF(O176="Basis",$K176-SUM(P$8:P175),IF(O176="Breedte",$K176-SUM(P$8:P175),IF(O175="Breedte",1-SUM(P$8:P175)," "))))</f>
        <v xml:space="preserve"> </v>
      </c>
      <c r="Q176" s="57" t="str">
        <f t="shared" si="64"/>
        <v/>
      </c>
      <c r="R176" s="180" t="e">
        <f t="shared" si="65"/>
        <v>#N/A</v>
      </c>
      <c r="S176" s="12">
        <f t="shared" si="50"/>
        <v>-28</v>
      </c>
      <c r="T176" s="18">
        <f t="shared" si="51"/>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2"/>
        <v>1</v>
      </c>
      <c r="Z176" s="12">
        <f t="shared" si="53"/>
        <v>1</v>
      </c>
      <c r="AA176" s="12">
        <f t="shared" si="54"/>
        <v>1</v>
      </c>
      <c r="AB176" s="12">
        <f t="shared" si="55"/>
        <v>1</v>
      </c>
      <c r="AD176" s="12">
        <f t="shared" si="56"/>
        <v>-28</v>
      </c>
      <c r="AE176" s="18">
        <f t="shared" si="57"/>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8"/>
        <v>1</v>
      </c>
      <c r="AK176" s="12">
        <f t="shared" si="59"/>
        <v>1</v>
      </c>
      <c r="AL176" s="12">
        <f t="shared" si="60"/>
        <v>1</v>
      </c>
      <c r="AM176" s="12">
        <f t="shared" si="61"/>
        <v>1</v>
      </c>
    </row>
    <row r="177" spans="1:39" ht="12" customHeight="1" x14ac:dyDescent="0.25">
      <c r="A177" s="5">
        <f t="shared" si="45"/>
        <v>0</v>
      </c>
      <c r="B177" s="5">
        <f t="shared" si="46"/>
        <v>0</v>
      </c>
      <c r="C177" s="14">
        <f t="shared" si="62"/>
        <v>-29</v>
      </c>
      <c r="F177" s="151" t="e">
        <f>VLOOKUP(C177,Blad1!$A:$I,9,0)</f>
        <v>#N/A</v>
      </c>
      <c r="G177" s="67" t="str">
        <f t="shared" si="63"/>
        <v/>
      </c>
      <c r="H177" s="4" t="str">
        <f>IF(G177="I",$K177,IF(G177="II",$K177-SUM(H$8:H176),IF(G177="III",$K177-SUM(H$8:H176),IF(G177="IV",$K177-SUM(H$8:H176),IF(G177="V",1-SUM(H$8:H176)," ")))))</f>
        <v xml:space="preserve"> </v>
      </c>
      <c r="I177" s="68" t="str">
        <f t="shared" si="47"/>
        <v/>
      </c>
      <c r="J177" s="43" t="str">
        <f>IF(I177="A",$K177,IF(I177="B",$K177-SUM(J$8:J176),IF(I177="C",$K177-SUM(J$8:J176),IF(I177="D",$K177-SUM(J$8:J176),IF(I177="E",1-SUM(J$8:J176)," ")))))</f>
        <v xml:space="preserve"> </v>
      </c>
      <c r="K177" s="1">
        <f>IF(C$4=0,0,(SUM(D$8:D177)/C$4))</f>
        <v>0</v>
      </c>
      <c r="L177" s="9" t="str">
        <f t="shared" si="48"/>
        <v xml:space="preserve"> </v>
      </c>
      <c r="M177" s="2" t="str">
        <f>IF(U177=2,K177,IF(W177=2,K177-SUM(M$8:M176),IF(X177=2,K177-SUM(M$8:M176),IF(X176=2,1-SUM(M$8:M176)," "))))</f>
        <v xml:space="preserve"> </v>
      </c>
      <c r="N177" s="1" t="str">
        <f t="shared" si="49"/>
        <v xml:space="preserve"> </v>
      </c>
      <c r="P177" s="3" t="str">
        <f>IF(O177="Plus",$K177,IF(O177="Basis",$K177-SUM(P$8:P176),IF(O177="Breedte",$K177-SUM(P$8:P176),IF(O176="Breedte",1-SUM(P$8:P176)," "))))</f>
        <v xml:space="preserve"> </v>
      </c>
      <c r="Q177" s="57" t="str">
        <f t="shared" si="64"/>
        <v/>
      </c>
      <c r="R177" s="180" t="e">
        <f t="shared" si="65"/>
        <v>#N/A</v>
      </c>
      <c r="S177" s="12">
        <f t="shared" si="50"/>
        <v>-29</v>
      </c>
      <c r="T177" s="18">
        <f t="shared" si="51"/>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2"/>
        <v>1</v>
      </c>
      <c r="Z177" s="12">
        <f t="shared" si="53"/>
        <v>1</v>
      </c>
      <c r="AA177" s="12">
        <f t="shared" si="54"/>
        <v>1</v>
      </c>
      <c r="AB177" s="12">
        <f t="shared" si="55"/>
        <v>1</v>
      </c>
      <c r="AD177" s="12">
        <f t="shared" si="56"/>
        <v>-29</v>
      </c>
      <c r="AE177" s="18">
        <f t="shared" si="57"/>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8"/>
        <v>1</v>
      </c>
      <c r="AK177" s="12">
        <f t="shared" si="59"/>
        <v>1</v>
      </c>
      <c r="AL177" s="12">
        <f t="shared" si="60"/>
        <v>1</v>
      </c>
      <c r="AM177" s="12">
        <f t="shared" si="61"/>
        <v>1</v>
      </c>
    </row>
    <row r="178" spans="1:39" ht="12" customHeight="1" x14ac:dyDescent="0.25">
      <c r="A178" s="5">
        <f t="shared" si="45"/>
        <v>0</v>
      </c>
      <c r="B178" s="5">
        <f t="shared" si="46"/>
        <v>0</v>
      </c>
      <c r="C178" s="14">
        <f t="shared" si="62"/>
        <v>-30</v>
      </c>
      <c r="F178" s="151" t="e">
        <f>VLOOKUP(C178,Blad1!$A:$I,9,0)</f>
        <v>#N/A</v>
      </c>
      <c r="G178" s="67" t="str">
        <f t="shared" si="63"/>
        <v/>
      </c>
      <c r="H178" s="4" t="str">
        <f>IF(G178="I",$K178,IF(G178="II",$K178-SUM(H$8:H177),IF(G178="III",$K178-SUM(H$8:H177),IF(G178="IV",$K178-SUM(H$8:H177),IF(G178="V",1-SUM(H$8:H177)," ")))))</f>
        <v xml:space="preserve"> </v>
      </c>
      <c r="I178" s="68" t="str">
        <f t="shared" si="47"/>
        <v/>
      </c>
      <c r="J178" s="43" t="str">
        <f>IF(I178="A",$K178,IF(I178="B",$K178-SUM(J$8:J177),IF(I178="C",$K178-SUM(J$8:J177),IF(I178="D",$K178-SUM(J$8:J177),IF(I178="E",1-SUM(J$8:J177)," ")))))</f>
        <v xml:space="preserve"> </v>
      </c>
      <c r="K178" s="1">
        <f>IF(C$4=0,0,(SUM(D$8:D178)/C$4))</f>
        <v>0</v>
      </c>
      <c r="L178" s="9" t="str">
        <f t="shared" si="48"/>
        <v xml:space="preserve"> </v>
      </c>
      <c r="M178" s="2" t="str">
        <f>IF(U178=2,K178,IF(W178=2,K178-SUM(M$8:M177),IF(X178=2,K178-SUM(M$8:M177),IF(X177=2,1-SUM(M$8:M177)," "))))</f>
        <v xml:space="preserve"> </v>
      </c>
      <c r="N178" s="1" t="str">
        <f t="shared" si="49"/>
        <v xml:space="preserve"> </v>
      </c>
      <c r="P178" s="3" t="str">
        <f>IF(O178="Plus",$K178,IF(O178="Basis",$K178-SUM(P$8:P177),IF(O178="Breedte",$K178-SUM(P$8:P177),IF(O177="Breedte",1-SUM(P$8:P177)," "))))</f>
        <v xml:space="preserve"> </v>
      </c>
      <c r="Q178" s="57" t="str">
        <f t="shared" si="64"/>
        <v/>
      </c>
      <c r="R178" s="180" t="e">
        <f t="shared" si="65"/>
        <v>#N/A</v>
      </c>
      <c r="S178" s="12">
        <f t="shared" si="50"/>
        <v>-30</v>
      </c>
      <c r="T178" s="18">
        <f t="shared" si="51"/>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2"/>
        <v>1</v>
      </c>
      <c r="Z178" s="12">
        <f t="shared" si="53"/>
        <v>1</v>
      </c>
      <c r="AA178" s="12">
        <f t="shared" si="54"/>
        <v>1</v>
      </c>
      <c r="AB178" s="12">
        <f t="shared" si="55"/>
        <v>1</v>
      </c>
      <c r="AD178" s="12">
        <f t="shared" si="56"/>
        <v>-30</v>
      </c>
      <c r="AE178" s="18">
        <f t="shared" si="57"/>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8"/>
        <v>1</v>
      </c>
      <c r="AK178" s="12">
        <f t="shared" si="59"/>
        <v>1</v>
      </c>
      <c r="AL178" s="12">
        <f t="shared" si="60"/>
        <v>1</v>
      </c>
      <c r="AM178" s="12">
        <f t="shared" si="61"/>
        <v>1</v>
      </c>
    </row>
    <row r="179" spans="1:39" ht="12" customHeight="1" x14ac:dyDescent="0.25">
      <c r="A179" s="5">
        <f t="shared" si="45"/>
        <v>0</v>
      </c>
      <c r="B179" s="5">
        <f t="shared" si="46"/>
        <v>0</v>
      </c>
      <c r="C179" s="14">
        <f t="shared" si="62"/>
        <v>-31</v>
      </c>
      <c r="F179" s="151" t="e">
        <f>VLOOKUP(C179,Blad1!$A:$I,9,0)</f>
        <v>#N/A</v>
      </c>
      <c r="G179" s="67" t="str">
        <f t="shared" si="63"/>
        <v/>
      </c>
      <c r="H179" s="4" t="str">
        <f>IF(G179="I",$K179,IF(G179="II",$K179-SUM(H$8:H178),IF(G179="III",$K179-SUM(H$8:H178),IF(G179="IV",$K179-SUM(H$8:H178),IF(G179="V",1-SUM(H$8:H178)," ")))))</f>
        <v xml:space="preserve"> </v>
      </c>
      <c r="I179" s="68" t="str">
        <f t="shared" si="47"/>
        <v/>
      </c>
      <c r="J179" s="43" t="str">
        <f>IF(I179="A",$K179,IF(I179="B",$K179-SUM(J$8:J178),IF(I179="C",$K179-SUM(J$8:J178),IF(I179="D",$K179-SUM(J$8:J178),IF(I179="E",1-SUM(J$8:J178)," ")))))</f>
        <v xml:space="preserve"> </v>
      </c>
      <c r="K179" s="1">
        <f>IF(C$4=0,0,(SUM(D$8:D179)/C$4))</f>
        <v>0</v>
      </c>
      <c r="L179" s="9" t="str">
        <f t="shared" si="48"/>
        <v xml:space="preserve"> </v>
      </c>
      <c r="M179" s="2" t="str">
        <f>IF(U179=2,K179,IF(W179=2,K179-SUM(M$8:M178),IF(X179=2,K179-SUM(M$8:M178),IF(X178=2,1-SUM(M$8:M178)," "))))</f>
        <v xml:space="preserve"> </v>
      </c>
      <c r="N179" s="1" t="str">
        <f t="shared" si="49"/>
        <v xml:space="preserve"> </v>
      </c>
      <c r="P179" s="3" t="str">
        <f>IF(O179="Plus",$K179,IF(O179="Basis",$K179-SUM(P$8:P178),IF(O179="Breedte",$K179-SUM(P$8:P178),IF(O178="Breedte",1-SUM(P$8:P178)," "))))</f>
        <v xml:space="preserve"> </v>
      </c>
      <c r="Q179" s="57" t="str">
        <f t="shared" si="64"/>
        <v/>
      </c>
      <c r="R179" s="180" t="e">
        <f t="shared" si="65"/>
        <v>#N/A</v>
      </c>
      <c r="S179" s="12">
        <f t="shared" si="50"/>
        <v>-31</v>
      </c>
      <c r="T179" s="18">
        <f t="shared" si="51"/>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2"/>
        <v>1</v>
      </c>
      <c r="Z179" s="12">
        <f t="shared" si="53"/>
        <v>1</v>
      </c>
      <c r="AA179" s="12">
        <f t="shared" si="54"/>
        <v>1</v>
      </c>
      <c r="AB179" s="12">
        <f t="shared" si="55"/>
        <v>1</v>
      </c>
      <c r="AD179" s="12">
        <f t="shared" si="56"/>
        <v>-31</v>
      </c>
      <c r="AE179" s="18">
        <f t="shared" si="57"/>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8"/>
        <v>1</v>
      </c>
      <c r="AK179" s="12">
        <f t="shared" si="59"/>
        <v>1</v>
      </c>
      <c r="AL179" s="12">
        <f t="shared" si="60"/>
        <v>1</v>
      </c>
      <c r="AM179" s="12">
        <f t="shared" si="61"/>
        <v>1</v>
      </c>
    </row>
    <row r="180" spans="1:39" ht="12" customHeight="1" x14ac:dyDescent="0.25">
      <c r="A180" s="5">
        <f t="shared" si="45"/>
        <v>0</v>
      </c>
      <c r="B180" s="5">
        <f t="shared" si="46"/>
        <v>0</v>
      </c>
      <c r="C180" s="14">
        <f t="shared" si="62"/>
        <v>-32</v>
      </c>
      <c r="F180" s="151" t="e">
        <f>VLOOKUP(C180,Blad1!$A:$I,9,0)</f>
        <v>#N/A</v>
      </c>
      <c r="G180" s="67" t="str">
        <f t="shared" si="63"/>
        <v/>
      </c>
      <c r="H180" s="4" t="str">
        <f>IF(G180="I",$K180,IF(G180="II",$K180-SUM(H$8:H179),IF(G180="III",$K180-SUM(H$8:H179),IF(G180="IV",$K180-SUM(H$8:H179),IF(G180="V",1-SUM(H$8:H179)," ")))))</f>
        <v xml:space="preserve"> </v>
      </c>
      <c r="I180" s="68" t="str">
        <f t="shared" si="47"/>
        <v/>
      </c>
      <c r="J180" s="43" t="str">
        <f>IF(I180="A",$K180,IF(I180="B",$K180-SUM(J$8:J179),IF(I180="C",$K180-SUM(J$8:J179),IF(I180="D",$K180-SUM(J$8:J179),IF(I180="E",1-SUM(J$8:J179)," ")))))</f>
        <v xml:space="preserve"> </v>
      </c>
      <c r="K180" s="1">
        <f>IF(C$4=0,0,(SUM(D$8:D180)/C$4))</f>
        <v>0</v>
      </c>
      <c r="L180" s="9" t="str">
        <f t="shared" si="48"/>
        <v xml:space="preserve"> </v>
      </c>
      <c r="M180" s="2" t="str">
        <f>IF(U180=2,K180,IF(W180=2,K180-SUM(M$8:M179),IF(X180=2,K180-SUM(M$8:M179),IF(X179=2,1-SUM(M$8:M179)," "))))</f>
        <v xml:space="preserve"> </v>
      </c>
      <c r="N180" s="1" t="str">
        <f t="shared" si="49"/>
        <v xml:space="preserve"> </v>
      </c>
      <c r="P180" s="3" t="str">
        <f>IF(O180="Plus",$K180,IF(O180="Basis",$K180-SUM(P$8:P179),IF(O180="Breedte",$K180-SUM(P$8:P179),IF(O179="Breedte",1-SUM(P$8:P179)," "))))</f>
        <v xml:space="preserve"> </v>
      </c>
      <c r="Q180" s="57" t="str">
        <f t="shared" si="64"/>
        <v/>
      </c>
      <c r="R180" s="180" t="e">
        <f t="shared" si="65"/>
        <v>#N/A</v>
      </c>
      <c r="S180" s="12">
        <f t="shared" si="50"/>
        <v>-32</v>
      </c>
      <c r="T180" s="18">
        <f t="shared" si="51"/>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2"/>
        <v>1</v>
      </c>
      <c r="Z180" s="12">
        <f t="shared" si="53"/>
        <v>1</v>
      </c>
      <c r="AA180" s="12">
        <f t="shared" si="54"/>
        <v>1</v>
      </c>
      <c r="AB180" s="12">
        <f t="shared" si="55"/>
        <v>1</v>
      </c>
      <c r="AD180" s="12">
        <f t="shared" si="56"/>
        <v>-32</v>
      </c>
      <c r="AE180" s="18">
        <f t="shared" si="57"/>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8"/>
        <v>1</v>
      </c>
      <c r="AK180" s="12">
        <f t="shared" si="59"/>
        <v>1</v>
      </c>
      <c r="AL180" s="12">
        <f t="shared" si="60"/>
        <v>1</v>
      </c>
      <c r="AM180" s="12">
        <f t="shared" si="61"/>
        <v>1</v>
      </c>
    </row>
    <row r="181" spans="1:39" ht="12" customHeight="1" x14ac:dyDescent="0.25">
      <c r="A181" s="5">
        <f t="shared" si="45"/>
        <v>0</v>
      </c>
      <c r="B181" s="5">
        <f t="shared" si="46"/>
        <v>0</v>
      </c>
      <c r="C181" s="14">
        <f t="shared" si="62"/>
        <v>-33</v>
      </c>
      <c r="F181" s="151" t="e">
        <f>VLOOKUP(C181,Blad1!$A:$I,9,0)</f>
        <v>#N/A</v>
      </c>
      <c r="G181" s="67" t="str">
        <f t="shared" si="63"/>
        <v/>
      </c>
      <c r="H181" s="4" t="str">
        <f>IF(G181="I",$K181,IF(G181="II",$K181-SUM(H$8:H180),IF(G181="III",$K181-SUM(H$8:H180),IF(G181="IV",$K181-SUM(H$8:H180),IF(G181="V",1-SUM(H$8:H180)," ")))))</f>
        <v xml:space="preserve"> </v>
      </c>
      <c r="I181" s="68" t="str">
        <f t="shared" si="47"/>
        <v/>
      </c>
      <c r="J181" s="43" t="str">
        <f>IF(I181="A",$K181,IF(I181="B",$K181-SUM(J$8:J180),IF(I181="C",$K181-SUM(J$8:J180),IF(I181="D",$K181-SUM(J$8:J180),IF(I181="E",1-SUM(J$8:J180)," ")))))</f>
        <v xml:space="preserve"> </v>
      </c>
      <c r="K181" s="1">
        <f>IF(C$4=0,0,(SUM(D$8:D181)/C$4))</f>
        <v>0</v>
      </c>
      <c r="L181" s="9" t="str">
        <f t="shared" si="48"/>
        <v xml:space="preserve"> </v>
      </c>
      <c r="M181" s="2" t="str">
        <f>IF(U181=2,K181,IF(W181=2,K181-SUM(M$8:M180),IF(X181=2,K181-SUM(M$8:M180),IF(X180=2,1-SUM(M$8:M180)," "))))</f>
        <v xml:space="preserve"> </v>
      </c>
      <c r="N181" s="1" t="str">
        <f t="shared" si="49"/>
        <v xml:space="preserve"> </v>
      </c>
      <c r="P181" s="3" t="str">
        <f>IF(O181="Plus",$K181,IF(O181="Basis",$K181-SUM(P$8:P180),IF(O181="Breedte",$K181-SUM(P$8:P180),IF(O180="Breedte",1-SUM(P$8:P180)," "))))</f>
        <v xml:space="preserve"> </v>
      </c>
      <c r="Q181" s="57" t="str">
        <f t="shared" si="64"/>
        <v/>
      </c>
      <c r="R181" s="180" t="e">
        <f t="shared" si="65"/>
        <v>#N/A</v>
      </c>
      <c r="S181" s="12">
        <f t="shared" si="50"/>
        <v>-33</v>
      </c>
      <c r="T181" s="18">
        <f t="shared" si="51"/>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2"/>
        <v>1</v>
      </c>
      <c r="Z181" s="12">
        <f t="shared" si="53"/>
        <v>1</v>
      </c>
      <c r="AA181" s="12">
        <f t="shared" si="54"/>
        <v>1</v>
      </c>
      <c r="AB181" s="12">
        <f t="shared" si="55"/>
        <v>1</v>
      </c>
      <c r="AD181" s="12">
        <f t="shared" si="56"/>
        <v>-33</v>
      </c>
      <c r="AE181" s="18">
        <f t="shared" si="57"/>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8"/>
        <v>1</v>
      </c>
      <c r="AK181" s="12">
        <f t="shared" si="59"/>
        <v>1</v>
      </c>
      <c r="AL181" s="12">
        <f t="shared" si="60"/>
        <v>1</v>
      </c>
      <c r="AM181" s="12">
        <f t="shared" si="61"/>
        <v>1</v>
      </c>
    </row>
    <row r="182" spans="1:39" ht="12" customHeight="1" x14ac:dyDescent="0.25">
      <c r="A182" s="5">
        <f t="shared" si="45"/>
        <v>0</v>
      </c>
      <c r="B182" s="5">
        <f t="shared" si="46"/>
        <v>0</v>
      </c>
      <c r="C182" s="14">
        <f t="shared" si="62"/>
        <v>-34</v>
      </c>
      <c r="F182" s="151" t="e">
        <f>VLOOKUP(C182,Blad1!$A:$I,9,0)</f>
        <v>#N/A</v>
      </c>
      <c r="G182" s="67" t="str">
        <f t="shared" si="63"/>
        <v/>
      </c>
      <c r="H182" s="4" t="str">
        <f>IF(G182="I",$K182,IF(G182="II",$K182-SUM(H$8:H181),IF(G182="III",$K182-SUM(H$8:H181),IF(G182="IV",$K182-SUM(H$8:H181),IF(G182="V",1-SUM(H$8:H181)," ")))))</f>
        <v xml:space="preserve"> </v>
      </c>
      <c r="I182" s="68" t="str">
        <f t="shared" si="47"/>
        <v/>
      </c>
      <c r="J182" s="43" t="str">
        <f>IF(I182="A",$K182,IF(I182="B",$K182-SUM(J$8:J181),IF(I182="C",$K182-SUM(J$8:J181),IF(I182="D",$K182-SUM(J$8:J181),IF(I182="E",1-SUM(J$8:J181)," ")))))</f>
        <v xml:space="preserve"> </v>
      </c>
      <c r="K182" s="1">
        <f>IF(C$4=0,0,(SUM(D$8:D182)/C$4))</f>
        <v>0</v>
      </c>
      <c r="L182" s="9" t="str">
        <f t="shared" si="48"/>
        <v xml:space="preserve"> </v>
      </c>
      <c r="M182" s="2" t="str">
        <f>IF(U182=2,K182,IF(W182=2,K182-SUM(M$8:M181),IF(X182=2,K182-SUM(M$8:M181),IF(X181=2,1-SUM(M$8:M181)," "))))</f>
        <v xml:space="preserve"> </v>
      </c>
      <c r="N182" s="1" t="str">
        <f t="shared" si="49"/>
        <v xml:space="preserve"> </v>
      </c>
      <c r="P182" s="3" t="str">
        <f>IF(O182="Plus",$K182,IF(O182="Basis",$K182-SUM(P$8:P181),IF(O182="Breedte",$K182-SUM(P$8:P181),IF(O181="Breedte",1-SUM(P$8:P181)," "))))</f>
        <v xml:space="preserve"> </v>
      </c>
      <c r="Q182" s="57" t="str">
        <f t="shared" si="64"/>
        <v/>
      </c>
      <c r="R182" s="180" t="e">
        <f t="shared" si="65"/>
        <v>#N/A</v>
      </c>
      <c r="S182" s="12">
        <f t="shared" si="50"/>
        <v>-34</v>
      </c>
      <c r="T182" s="18">
        <f t="shared" si="51"/>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2"/>
        <v>1</v>
      </c>
      <c r="Z182" s="12">
        <f t="shared" si="53"/>
        <v>1</v>
      </c>
      <c r="AA182" s="12">
        <f t="shared" si="54"/>
        <v>1</v>
      </c>
      <c r="AB182" s="12">
        <f t="shared" si="55"/>
        <v>1</v>
      </c>
      <c r="AD182" s="12">
        <f t="shared" si="56"/>
        <v>-34</v>
      </c>
      <c r="AE182" s="18">
        <f t="shared" si="57"/>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8"/>
        <v>1</v>
      </c>
      <c r="AK182" s="12">
        <f t="shared" si="59"/>
        <v>1</v>
      </c>
      <c r="AL182" s="12">
        <f t="shared" si="60"/>
        <v>1</v>
      </c>
      <c r="AM182" s="12">
        <f t="shared" si="61"/>
        <v>1</v>
      </c>
    </row>
    <row r="183" spans="1:39" ht="12" customHeight="1" x14ac:dyDescent="0.25">
      <c r="A183" s="5">
        <f t="shared" si="45"/>
        <v>0</v>
      </c>
      <c r="B183" s="5">
        <f t="shared" si="46"/>
        <v>0</v>
      </c>
      <c r="C183" s="14">
        <f t="shared" si="62"/>
        <v>-35</v>
      </c>
      <c r="F183" s="151" t="e">
        <f>VLOOKUP(C183,Blad1!$A:$I,9,0)</f>
        <v>#N/A</v>
      </c>
      <c r="G183" s="67" t="str">
        <f t="shared" si="63"/>
        <v/>
      </c>
      <c r="H183" s="4" t="str">
        <f>IF(G183="I",$K183,IF(G183="II",$K183-SUM(H$8:H182),IF(G183="III",$K183-SUM(H$8:H182),IF(G183="IV",$K183-SUM(H$8:H182),IF(G183="V",1-SUM(H$8:H182)," ")))))</f>
        <v xml:space="preserve"> </v>
      </c>
      <c r="I183" s="68" t="str">
        <f t="shared" si="47"/>
        <v/>
      </c>
      <c r="J183" s="43" t="str">
        <f>IF(I183="A",$K183,IF(I183="B",$K183-SUM(J$8:J182),IF(I183="C",$K183-SUM(J$8:J182),IF(I183="D",$K183-SUM(J$8:J182),IF(I183="E",1-SUM(J$8:J182)," ")))))</f>
        <v xml:space="preserve"> </v>
      </c>
      <c r="K183" s="1">
        <f>IF(C$4=0,0,(SUM(D$8:D183)/C$4))</f>
        <v>0</v>
      </c>
      <c r="L183" s="9" t="str">
        <f t="shared" si="48"/>
        <v xml:space="preserve"> </v>
      </c>
      <c r="M183" s="2" t="str">
        <f>IF(U183=2,K183,IF(W183=2,K183-SUM(M$8:M182),IF(X183=2,K183-SUM(M$8:M182),IF(X182=2,1-SUM(M$8:M182)," "))))</f>
        <v xml:space="preserve"> </v>
      </c>
      <c r="N183" s="1" t="str">
        <f t="shared" si="49"/>
        <v xml:space="preserve"> </v>
      </c>
      <c r="P183" s="3" t="str">
        <f>IF(O183="Plus",$K183,IF(O183="Basis",$K183-SUM(P$8:P182),IF(O183="Breedte",$K183-SUM(P$8:P182),IF(O182="Breedte",1-SUM(P$8:P182)," "))))</f>
        <v xml:space="preserve"> </v>
      </c>
      <c r="Q183" s="57" t="str">
        <f t="shared" si="64"/>
        <v/>
      </c>
      <c r="R183" s="180" t="e">
        <f t="shared" si="65"/>
        <v>#N/A</v>
      </c>
      <c r="S183" s="12">
        <f t="shared" si="50"/>
        <v>-35</v>
      </c>
      <c r="T183" s="18">
        <f t="shared" si="51"/>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2"/>
        <v>1</v>
      </c>
      <c r="Z183" s="12">
        <f t="shared" si="53"/>
        <v>1</v>
      </c>
      <c r="AA183" s="12">
        <f t="shared" si="54"/>
        <v>1</v>
      </c>
      <c r="AB183" s="12">
        <f t="shared" si="55"/>
        <v>1</v>
      </c>
      <c r="AD183" s="12">
        <f t="shared" si="56"/>
        <v>-35</v>
      </c>
      <c r="AE183" s="18">
        <f t="shared" si="57"/>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8"/>
        <v>1</v>
      </c>
      <c r="AK183" s="12">
        <f t="shared" si="59"/>
        <v>1</v>
      </c>
      <c r="AL183" s="12">
        <f t="shared" si="60"/>
        <v>1</v>
      </c>
      <c r="AM183" s="12">
        <f t="shared" si="61"/>
        <v>1</v>
      </c>
    </row>
    <row r="184" spans="1:39" ht="12" customHeight="1" x14ac:dyDescent="0.25">
      <c r="A184" s="5">
        <f t="shared" si="45"/>
        <v>0</v>
      </c>
      <c r="B184" s="5">
        <f t="shared" si="46"/>
        <v>0</v>
      </c>
      <c r="C184" s="14">
        <f t="shared" si="62"/>
        <v>-36</v>
      </c>
      <c r="F184" s="151" t="e">
        <f>VLOOKUP(C184,Blad1!$A:$I,9,0)</f>
        <v>#N/A</v>
      </c>
      <c r="G184" s="67" t="str">
        <f t="shared" si="63"/>
        <v/>
      </c>
      <c r="H184" s="4" t="str">
        <f>IF(G184="I",$K184,IF(G184="II",$K184-SUM(H$8:H183),IF(G184="III",$K184-SUM(H$8:H183),IF(G184="IV",$K184-SUM(H$8:H183),IF(G184="V",1-SUM(H$8:H183)," ")))))</f>
        <v xml:space="preserve"> </v>
      </c>
      <c r="I184" s="68" t="str">
        <f t="shared" si="47"/>
        <v/>
      </c>
      <c r="J184" s="43" t="str">
        <f>IF(I184="A",$K184,IF(I184="B",$K184-SUM(J$8:J183),IF(I184="C",$K184-SUM(J$8:J183),IF(I184="D",$K184-SUM(J$8:J183),IF(I184="E",1-SUM(J$8:J183)," ")))))</f>
        <v xml:space="preserve"> </v>
      </c>
      <c r="K184" s="1">
        <f>IF(C$4=0,0,(SUM(D$8:D184)/C$4))</f>
        <v>0</v>
      </c>
      <c r="L184" s="9" t="str">
        <f t="shared" si="48"/>
        <v xml:space="preserve"> </v>
      </c>
      <c r="M184" s="2" t="str">
        <f>IF(U184=2,K184,IF(W184=2,K184-SUM(M$8:M183),IF(X184=2,K184-SUM(M$8:M183),IF(X183=2,1-SUM(M$8:M183)," "))))</f>
        <v xml:space="preserve"> </v>
      </c>
      <c r="N184" s="1" t="str">
        <f t="shared" si="49"/>
        <v xml:space="preserve"> </v>
      </c>
      <c r="P184" s="3" t="str">
        <f>IF(O184="Plus",$K184,IF(O184="Basis",$K184-SUM(P$8:P183),IF(O184="Breedte",$K184-SUM(P$8:P183),IF(O183="Breedte",1-SUM(P$8:P183)," "))))</f>
        <v xml:space="preserve"> </v>
      </c>
      <c r="Q184" s="57" t="str">
        <f t="shared" si="64"/>
        <v/>
      </c>
      <c r="R184" s="180" t="e">
        <f t="shared" si="65"/>
        <v>#N/A</v>
      </c>
      <c r="S184" s="12">
        <f t="shared" si="50"/>
        <v>-36</v>
      </c>
      <c r="T184" s="18">
        <f t="shared" si="51"/>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2"/>
        <v>1</v>
      </c>
      <c r="Z184" s="12">
        <f t="shared" si="53"/>
        <v>1</v>
      </c>
      <c r="AA184" s="12">
        <f t="shared" si="54"/>
        <v>1</v>
      </c>
      <c r="AB184" s="12">
        <f t="shared" si="55"/>
        <v>1</v>
      </c>
      <c r="AD184" s="12">
        <f t="shared" si="56"/>
        <v>-36</v>
      </c>
      <c r="AE184" s="18">
        <f t="shared" si="57"/>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8"/>
        <v>1</v>
      </c>
      <c r="AK184" s="12">
        <f t="shared" si="59"/>
        <v>1</v>
      </c>
      <c r="AL184" s="12">
        <f t="shared" si="60"/>
        <v>1</v>
      </c>
      <c r="AM184" s="12">
        <f t="shared" si="61"/>
        <v>1</v>
      </c>
    </row>
    <row r="185" spans="1:39" ht="12" customHeight="1" x14ac:dyDescent="0.25">
      <c r="A185" s="5">
        <f t="shared" si="45"/>
        <v>0</v>
      </c>
      <c r="B185" s="5">
        <f t="shared" si="46"/>
        <v>0</v>
      </c>
      <c r="C185" s="14">
        <f t="shared" si="62"/>
        <v>-37</v>
      </c>
      <c r="F185" s="151" t="e">
        <f>VLOOKUP(C185,Blad1!$A:$I,9,0)</f>
        <v>#N/A</v>
      </c>
      <c r="G185" s="67" t="str">
        <f t="shared" si="63"/>
        <v/>
      </c>
      <c r="H185" s="4" t="str">
        <f>IF(G185="I",$K185,IF(G185="II",$K185-SUM(H$8:H184),IF(G185="III",$K185-SUM(H$8:H184),IF(G185="IV",$K185-SUM(H$8:H184),IF(G185="V",1-SUM(H$8:H184)," ")))))</f>
        <v xml:space="preserve"> </v>
      </c>
      <c r="I185" s="68" t="str">
        <f t="shared" si="47"/>
        <v/>
      </c>
      <c r="J185" s="43" t="str">
        <f>IF(I185="A",$K185,IF(I185="B",$K185-SUM(J$8:J184),IF(I185="C",$K185-SUM(J$8:J184),IF(I185="D",$K185-SUM(J$8:J184),IF(I185="E",1-SUM(J$8:J184)," ")))))</f>
        <v xml:space="preserve"> </v>
      </c>
      <c r="K185" s="1">
        <f>IF(C$4=0,0,(SUM(D$8:D185)/C$4))</f>
        <v>0</v>
      </c>
      <c r="L185" s="9" t="str">
        <f t="shared" si="48"/>
        <v xml:space="preserve"> </v>
      </c>
      <c r="M185" s="2" t="str">
        <f>IF(U185=2,K185,IF(W185=2,K185-SUM(M$8:M184),IF(X185=2,K185-SUM(M$8:M184),IF(X184=2,1-SUM(M$8:M184)," "))))</f>
        <v xml:space="preserve"> </v>
      </c>
      <c r="N185" s="1" t="str">
        <f t="shared" si="49"/>
        <v xml:space="preserve"> </v>
      </c>
      <c r="P185" s="3" t="str">
        <f>IF(O185="Plus",$K185,IF(O185="Basis",$K185-SUM(P$8:P184),IF(O185="Breedte",$K185-SUM(P$8:P184),IF(O184="Breedte",1-SUM(P$8:P184)," "))))</f>
        <v xml:space="preserve"> </v>
      </c>
      <c r="Q185" s="57" t="str">
        <f t="shared" si="64"/>
        <v/>
      </c>
      <c r="R185" s="180" t="e">
        <f t="shared" si="65"/>
        <v>#N/A</v>
      </c>
      <c r="S185" s="12">
        <f t="shared" si="50"/>
        <v>-37</v>
      </c>
      <c r="T185" s="18">
        <f t="shared" si="51"/>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2"/>
        <v>1</v>
      </c>
      <c r="Z185" s="12">
        <f t="shared" si="53"/>
        <v>1</v>
      </c>
      <c r="AA185" s="12">
        <f t="shared" si="54"/>
        <v>1</v>
      </c>
      <c r="AB185" s="12">
        <f t="shared" si="55"/>
        <v>1</v>
      </c>
      <c r="AD185" s="12">
        <f t="shared" si="56"/>
        <v>-37</v>
      </c>
      <c r="AE185" s="18">
        <f t="shared" si="57"/>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8"/>
        <v>1</v>
      </c>
      <c r="AK185" s="12">
        <f t="shared" si="59"/>
        <v>1</v>
      </c>
      <c r="AL185" s="12">
        <f t="shared" si="60"/>
        <v>1</v>
      </c>
      <c r="AM185" s="12">
        <f t="shared" si="61"/>
        <v>1</v>
      </c>
    </row>
    <row r="186" spans="1:39" ht="12" customHeight="1" x14ac:dyDescent="0.25">
      <c r="A186" s="5">
        <f t="shared" si="45"/>
        <v>0</v>
      </c>
      <c r="B186" s="5">
        <f t="shared" si="46"/>
        <v>0</v>
      </c>
      <c r="C186" s="14">
        <f t="shared" si="62"/>
        <v>-38</v>
      </c>
      <c r="F186" s="151" t="e">
        <f>VLOOKUP(C186,Blad1!$A:$I,9,0)</f>
        <v>#N/A</v>
      </c>
      <c r="G186" s="67" t="str">
        <f t="shared" si="63"/>
        <v/>
      </c>
      <c r="H186" s="4" t="str">
        <f>IF(G186="I",$K186,IF(G186="II",$K186-SUM(H$8:H185),IF(G186="III",$K186-SUM(H$8:H185),IF(G186="IV",$K186-SUM(H$8:H185),IF(G186="V",1-SUM(H$8:H185)," ")))))</f>
        <v xml:space="preserve"> </v>
      </c>
      <c r="I186" s="68" t="str">
        <f t="shared" si="47"/>
        <v/>
      </c>
      <c r="J186" s="43" t="str">
        <f>IF(I186="A",$K186,IF(I186="B",$K186-SUM(J$8:J185),IF(I186="C",$K186-SUM(J$8:J185),IF(I186="D",$K186-SUM(J$8:J185),IF(I186="E",1-SUM(J$8:J185)," ")))))</f>
        <v xml:space="preserve"> </v>
      </c>
      <c r="K186" s="1">
        <f>IF(C$4=0,0,(SUM(D$8:D186)/C$4))</f>
        <v>0</v>
      </c>
      <c r="L186" s="9" t="str">
        <f t="shared" si="48"/>
        <v xml:space="preserve"> </v>
      </c>
      <c r="M186" s="2" t="str">
        <f>IF(U186=2,K186,IF(W186=2,K186-SUM(M$8:M185),IF(X186=2,K186-SUM(M$8:M185),IF(X185=2,1-SUM(M$8:M185)," "))))</f>
        <v xml:space="preserve"> </v>
      </c>
      <c r="N186" s="1" t="str">
        <f t="shared" si="49"/>
        <v xml:space="preserve"> </v>
      </c>
      <c r="P186" s="3" t="str">
        <f>IF(O186="Plus",$K186,IF(O186="Basis",$K186-SUM(P$8:P185),IF(O186="Breedte",$K186-SUM(P$8:P185),IF(O185="Breedte",1-SUM(P$8:P185)," "))))</f>
        <v xml:space="preserve"> </v>
      </c>
      <c r="Q186" s="57" t="str">
        <f t="shared" si="64"/>
        <v/>
      </c>
      <c r="R186" s="180" t="e">
        <f t="shared" si="65"/>
        <v>#N/A</v>
      </c>
      <c r="S186" s="12">
        <f t="shared" si="50"/>
        <v>-38</v>
      </c>
      <c r="T186" s="18">
        <f t="shared" si="51"/>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2"/>
        <v>1</v>
      </c>
      <c r="Z186" s="12">
        <f t="shared" si="53"/>
        <v>1</v>
      </c>
      <c r="AA186" s="12">
        <f t="shared" si="54"/>
        <v>1</v>
      </c>
      <c r="AB186" s="12">
        <f t="shared" si="55"/>
        <v>1</v>
      </c>
      <c r="AD186" s="12">
        <f t="shared" si="56"/>
        <v>-38</v>
      </c>
      <c r="AE186" s="18">
        <f t="shared" si="57"/>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8"/>
        <v>1</v>
      </c>
      <c r="AK186" s="12">
        <f t="shared" si="59"/>
        <v>1</v>
      </c>
      <c r="AL186" s="12">
        <f t="shared" si="60"/>
        <v>1</v>
      </c>
      <c r="AM186" s="12">
        <f t="shared" si="61"/>
        <v>1</v>
      </c>
    </row>
    <row r="187" spans="1:39" ht="12" customHeight="1" x14ac:dyDescent="0.25">
      <c r="A187" s="5">
        <f t="shared" si="45"/>
        <v>0</v>
      </c>
      <c r="B187" s="5">
        <f t="shared" si="46"/>
        <v>0</v>
      </c>
      <c r="C187" s="14">
        <f t="shared" si="62"/>
        <v>-39</v>
      </c>
      <c r="F187" s="151" t="e">
        <f>VLOOKUP(C187,Blad1!$A:$I,9,0)</f>
        <v>#N/A</v>
      </c>
      <c r="G187" s="67" t="str">
        <f t="shared" si="63"/>
        <v/>
      </c>
      <c r="H187" s="4" t="str">
        <f>IF(G187="I",$K187,IF(G187="II",$K187-SUM(H$8:H186),IF(G187="III",$K187-SUM(H$8:H186),IF(G187="IV",$K187-SUM(H$8:H186),IF(G187="V",1-SUM(H$8:H186)," ")))))</f>
        <v xml:space="preserve"> </v>
      </c>
      <c r="I187" s="68" t="str">
        <f t="shared" si="47"/>
        <v/>
      </c>
      <c r="J187" s="43" t="str">
        <f>IF(I187="A",$K187,IF(I187="B",$K187-SUM(J$8:J186),IF(I187="C",$K187-SUM(J$8:J186),IF(I187="D",$K187-SUM(J$8:J186),IF(I187="E",1-SUM(J$8:J186)," ")))))</f>
        <v xml:space="preserve"> </v>
      </c>
      <c r="K187" s="1">
        <f>IF(C$4=0,0,(SUM(D$8:D187)/C$4))</f>
        <v>0</v>
      </c>
      <c r="L187" s="9" t="str">
        <f t="shared" si="48"/>
        <v xml:space="preserve"> </v>
      </c>
      <c r="M187" s="2" t="str">
        <f>IF(U187=2,K187,IF(W187=2,K187-SUM(M$8:M186),IF(X187=2,K187-SUM(M$8:M186),IF(X186=2,1-SUM(M$8:M186)," "))))</f>
        <v xml:space="preserve"> </v>
      </c>
      <c r="N187" s="1" t="str">
        <f t="shared" si="49"/>
        <v xml:space="preserve"> </v>
      </c>
      <c r="P187" s="3" t="str">
        <f>IF(O187="Plus",$K187,IF(O187="Basis",$K187-SUM(P$8:P186),IF(O187="Breedte",$K187-SUM(P$8:P186),IF(O186="Breedte",1-SUM(P$8:P186)," "))))</f>
        <v xml:space="preserve"> </v>
      </c>
      <c r="Q187" s="57" t="str">
        <f t="shared" si="64"/>
        <v/>
      </c>
      <c r="R187" s="180" t="e">
        <f t="shared" si="65"/>
        <v>#N/A</v>
      </c>
      <c r="S187" s="12">
        <f t="shared" si="50"/>
        <v>-39</v>
      </c>
      <c r="T187" s="18">
        <f t="shared" si="51"/>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2"/>
        <v>1</v>
      </c>
      <c r="Z187" s="12">
        <f t="shared" si="53"/>
        <v>1</v>
      </c>
      <c r="AA187" s="12">
        <f t="shared" si="54"/>
        <v>1</v>
      </c>
      <c r="AB187" s="12">
        <f t="shared" si="55"/>
        <v>1</v>
      </c>
      <c r="AD187" s="12">
        <f t="shared" si="56"/>
        <v>-39</v>
      </c>
      <c r="AE187" s="18">
        <f t="shared" si="57"/>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8"/>
        <v>1</v>
      </c>
      <c r="AK187" s="12">
        <f t="shared" si="59"/>
        <v>1</v>
      </c>
      <c r="AL187" s="12">
        <f t="shared" si="60"/>
        <v>1</v>
      </c>
      <c r="AM187" s="12">
        <f t="shared" si="61"/>
        <v>1</v>
      </c>
    </row>
    <row r="188" spans="1:39" ht="12" customHeight="1" x14ac:dyDescent="0.25">
      <c r="A188" s="5">
        <f t="shared" si="45"/>
        <v>0</v>
      </c>
      <c r="B188" s="5">
        <f t="shared" si="46"/>
        <v>0</v>
      </c>
      <c r="C188" s="14">
        <f t="shared" si="62"/>
        <v>-40</v>
      </c>
      <c r="F188" s="151" t="e">
        <f>VLOOKUP(C188,Blad1!$A:$I,9,0)</f>
        <v>#N/A</v>
      </c>
      <c r="G188" s="67" t="str">
        <f t="shared" si="63"/>
        <v/>
      </c>
      <c r="H188" s="4" t="str">
        <f>IF(G188="I",$K188,IF(G188="II",$K188-SUM(H$8:H187),IF(G188="III",$K188-SUM(H$8:H187),IF(G188="IV",$K188-SUM(H$8:H187),IF(G188="V",1-SUM(H$8:H187)," ")))))</f>
        <v xml:space="preserve"> </v>
      </c>
      <c r="I188" s="68" t="str">
        <f t="shared" si="47"/>
        <v/>
      </c>
      <c r="J188" s="43" t="str">
        <f>IF(I188="A",$K188,IF(I188="B",$K188-SUM(J$8:J187),IF(I188="C",$K188-SUM(J$8:J187),IF(I188="D",$K188-SUM(J$8:J187),IF(I188="E",1-SUM(J$8:J187)," ")))))</f>
        <v xml:space="preserve"> </v>
      </c>
      <c r="K188" s="1">
        <f>IF(C$4=0,0,(SUM(D$8:D188)/C$4))</f>
        <v>0</v>
      </c>
      <c r="L188" s="9" t="str">
        <f t="shared" si="48"/>
        <v xml:space="preserve"> </v>
      </c>
      <c r="M188" s="2" t="str">
        <f>IF(U188=2,K188,IF(W188=2,K188-SUM(M$8:M187),IF(X188=2,K188-SUM(M$8:M187),IF(X187=2,1-SUM(M$8:M187)," "))))</f>
        <v xml:space="preserve"> </v>
      </c>
      <c r="N188" s="1" t="str">
        <f t="shared" si="49"/>
        <v xml:space="preserve"> </v>
      </c>
      <c r="P188" s="3" t="str">
        <f>IF(O188="Plus",$K188,IF(O188="Basis",$K188-SUM(P$8:P187),IF(O188="Breedte",$K188-SUM(P$8:P187),IF(O187="Breedte",1-SUM(P$8:P187)," "))))</f>
        <v xml:space="preserve"> </v>
      </c>
      <c r="Q188" s="57" t="str">
        <f t="shared" si="64"/>
        <v/>
      </c>
      <c r="R188" s="180" t="e">
        <f t="shared" si="65"/>
        <v>#N/A</v>
      </c>
      <c r="S188" s="12">
        <f t="shared" si="50"/>
        <v>-40</v>
      </c>
      <c r="T188" s="18">
        <f t="shared" si="51"/>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2"/>
        <v>1</v>
      </c>
      <c r="Z188" s="12">
        <f t="shared" si="53"/>
        <v>1</v>
      </c>
      <c r="AA188" s="12">
        <f t="shared" si="54"/>
        <v>1</v>
      </c>
      <c r="AB188" s="12">
        <f t="shared" si="55"/>
        <v>1</v>
      </c>
      <c r="AD188" s="12">
        <f t="shared" si="56"/>
        <v>-40</v>
      </c>
      <c r="AE188" s="18">
        <f t="shared" si="57"/>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8"/>
        <v>1</v>
      </c>
      <c r="AK188" s="12">
        <f t="shared" si="59"/>
        <v>1</v>
      </c>
      <c r="AL188" s="12">
        <f t="shared" si="60"/>
        <v>1</v>
      </c>
      <c r="AM188" s="12">
        <f t="shared" si="61"/>
        <v>1</v>
      </c>
    </row>
    <row r="189" spans="1:39" ht="12" customHeight="1" x14ac:dyDescent="0.25">
      <c r="A189" s="5">
        <f t="shared" si="45"/>
        <v>0</v>
      </c>
      <c r="B189" s="5">
        <f t="shared" si="46"/>
        <v>0</v>
      </c>
      <c r="C189" s="14">
        <f t="shared" si="62"/>
        <v>-41</v>
      </c>
      <c r="F189" s="151" t="e">
        <f>VLOOKUP(C189,Blad1!$A:$I,9,0)</f>
        <v>#N/A</v>
      </c>
      <c r="G189" s="67" t="str">
        <f t="shared" si="63"/>
        <v/>
      </c>
      <c r="H189" s="4" t="str">
        <f>IF(G189="I",$K189,IF(G189="II",$K189-SUM(H$8:H188),IF(G189="III",$K189-SUM(H$8:H188),IF(G189="IV",$K189-SUM(H$8:H188),IF(G189="V",1-SUM(H$8:H188)," ")))))</f>
        <v xml:space="preserve"> </v>
      </c>
      <c r="I189" s="68" t="str">
        <f t="shared" si="47"/>
        <v/>
      </c>
      <c r="J189" s="43" t="str">
        <f>IF(I189="A",$K189,IF(I189="B",$K189-SUM(J$8:J188),IF(I189="C",$K189-SUM(J$8:J188),IF(I189="D",$K189-SUM(J$8:J188),IF(I189="E",1-SUM(J$8:J188)," ")))))</f>
        <v xml:space="preserve"> </v>
      </c>
      <c r="K189" s="1">
        <f>IF(C$4=0,0,(SUM(D$8:D189)/C$4))</f>
        <v>0</v>
      </c>
      <c r="L189" s="9" t="str">
        <f t="shared" si="48"/>
        <v xml:space="preserve"> </v>
      </c>
      <c r="M189" s="2" t="str">
        <f>IF(U189=2,K189,IF(W189=2,K189-SUM(M$8:M188),IF(X189=2,K189-SUM(M$8:M188),IF(X188=2,1-SUM(M$8:M188)," "))))</f>
        <v xml:space="preserve"> </v>
      </c>
      <c r="N189" s="1" t="str">
        <f t="shared" si="49"/>
        <v xml:space="preserve"> </v>
      </c>
      <c r="P189" s="3" t="str">
        <f>IF(O189="Plus",$K189,IF(O189="Basis",$K189-SUM(P$8:P188),IF(O189="Breedte",$K189-SUM(P$8:P188),IF(O188="Breedte",1-SUM(P$8:P188)," "))))</f>
        <v xml:space="preserve"> </v>
      </c>
      <c r="Q189" s="57" t="str">
        <f t="shared" si="64"/>
        <v/>
      </c>
      <c r="R189" s="180" t="e">
        <f t="shared" si="65"/>
        <v>#N/A</v>
      </c>
      <c r="S189" s="12">
        <f t="shared" si="50"/>
        <v>-41</v>
      </c>
      <c r="T189" s="18">
        <f t="shared" si="51"/>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2"/>
        <v>1</v>
      </c>
      <c r="Z189" s="12">
        <f t="shared" si="53"/>
        <v>1</v>
      </c>
      <c r="AA189" s="12">
        <f t="shared" si="54"/>
        <v>1</v>
      </c>
      <c r="AB189" s="12">
        <f t="shared" si="55"/>
        <v>1</v>
      </c>
      <c r="AD189" s="12">
        <f t="shared" si="56"/>
        <v>-41</v>
      </c>
      <c r="AE189" s="18">
        <f t="shared" si="57"/>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8"/>
        <v>1</v>
      </c>
      <c r="AK189" s="12">
        <f t="shared" si="59"/>
        <v>1</v>
      </c>
      <c r="AL189" s="12">
        <f t="shared" si="60"/>
        <v>1</v>
      </c>
      <c r="AM189" s="12">
        <f t="shared" si="61"/>
        <v>1</v>
      </c>
    </row>
    <row r="190" spans="1:39" ht="12" customHeight="1" x14ac:dyDescent="0.25">
      <c r="A190" s="5">
        <f t="shared" si="45"/>
        <v>0</v>
      </c>
      <c r="B190" s="5">
        <f t="shared" si="46"/>
        <v>0</v>
      </c>
      <c r="C190" s="14">
        <f t="shared" si="62"/>
        <v>-42</v>
      </c>
      <c r="F190" s="151" t="e">
        <f>VLOOKUP(C190,Blad1!$A:$I,9,0)</f>
        <v>#N/A</v>
      </c>
      <c r="G190" s="67" t="str">
        <f t="shared" si="63"/>
        <v/>
      </c>
      <c r="H190" s="4" t="str">
        <f>IF(G190="I",$K190,IF(G190="II",$K190-SUM(H$8:H189),IF(G190="III",$K190-SUM(H$8:H189),IF(G190="IV",$K190-SUM(H$8:H189),IF(G190="V",1-SUM(H$8:H189)," ")))))</f>
        <v xml:space="preserve"> </v>
      </c>
      <c r="I190" s="68" t="str">
        <f t="shared" si="47"/>
        <v/>
      </c>
      <c r="J190" s="43" t="str">
        <f>IF(I190="A",$K190,IF(I190="B",$K190-SUM(J$8:J189),IF(I190="C",$K190-SUM(J$8:J189),IF(I190="D",$K190-SUM(J$8:J189),IF(I190="E",1-SUM(J$8:J189)," ")))))</f>
        <v xml:space="preserve"> </v>
      </c>
      <c r="K190" s="1">
        <f>IF(C$4=0,0,(SUM(D$8:D190)/C$4))</f>
        <v>0</v>
      </c>
      <c r="L190" s="9" t="str">
        <f t="shared" si="48"/>
        <v xml:space="preserve"> </v>
      </c>
      <c r="M190" s="2" t="str">
        <f>IF(U190=2,K190,IF(W190=2,K190-SUM(M$8:M189),IF(X190=2,K190-SUM(M$8:M189),IF(X189=2,1-SUM(M$8:M189)," "))))</f>
        <v xml:space="preserve"> </v>
      </c>
      <c r="N190" s="1" t="str">
        <f t="shared" si="49"/>
        <v xml:space="preserve"> </v>
      </c>
      <c r="P190" s="3" t="str">
        <f>IF(O190="Plus",$K190,IF(O190="Basis",$K190-SUM(P$8:P189),IF(O190="Breedte",$K190-SUM(P$8:P189),IF(O189="Breedte",1-SUM(P$8:P189)," "))))</f>
        <v xml:space="preserve"> </v>
      </c>
      <c r="Q190" s="57" t="str">
        <f t="shared" si="64"/>
        <v/>
      </c>
      <c r="R190" s="180" t="e">
        <f t="shared" si="65"/>
        <v>#N/A</v>
      </c>
      <c r="S190" s="12">
        <f t="shared" si="50"/>
        <v>-42</v>
      </c>
      <c r="T190" s="18">
        <f t="shared" si="51"/>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2"/>
        <v>1</v>
      </c>
      <c r="Z190" s="12">
        <f t="shared" si="53"/>
        <v>1</v>
      </c>
      <c r="AA190" s="12">
        <f t="shared" si="54"/>
        <v>1</v>
      </c>
      <c r="AB190" s="12">
        <f t="shared" si="55"/>
        <v>1</v>
      </c>
      <c r="AD190" s="12">
        <f t="shared" si="56"/>
        <v>-42</v>
      </c>
      <c r="AE190" s="18">
        <f t="shared" si="57"/>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8"/>
        <v>1</v>
      </c>
      <c r="AK190" s="12">
        <f t="shared" si="59"/>
        <v>1</v>
      </c>
      <c r="AL190" s="12">
        <f t="shared" si="60"/>
        <v>1</v>
      </c>
      <c r="AM190" s="12">
        <f t="shared" si="61"/>
        <v>1</v>
      </c>
    </row>
    <row r="191" spans="1:39" ht="12" customHeight="1" x14ac:dyDescent="0.25">
      <c r="A191" s="5">
        <f t="shared" si="45"/>
        <v>0</v>
      </c>
      <c r="B191" s="5">
        <f t="shared" si="46"/>
        <v>0</v>
      </c>
      <c r="C191" s="14">
        <f t="shared" si="62"/>
        <v>-43</v>
      </c>
      <c r="F191" s="151" t="e">
        <f>VLOOKUP(C191,Blad1!$A:$I,9,0)</f>
        <v>#N/A</v>
      </c>
      <c r="G191" s="67" t="str">
        <f t="shared" si="63"/>
        <v/>
      </c>
      <c r="H191" s="4" t="str">
        <f>IF(G191="I",$K191,IF(G191="II",$K191-SUM(H$8:H190),IF(G191="III",$K191-SUM(H$8:H190),IF(G191="IV",$K191-SUM(H$8:H190),IF(G191="V",1-SUM(H$8:H190)," ")))))</f>
        <v xml:space="preserve"> </v>
      </c>
      <c r="I191" s="68" t="str">
        <f t="shared" si="47"/>
        <v/>
      </c>
      <c r="J191" s="43" t="str">
        <f>IF(I191="A",$K191,IF(I191="B",$K191-SUM(J$8:J190),IF(I191="C",$K191-SUM(J$8:J190),IF(I191="D",$K191-SUM(J$8:J190),IF(I191="E",1-SUM(J$8:J190)," ")))))</f>
        <v xml:space="preserve"> </v>
      </c>
      <c r="K191" s="1">
        <f>IF(C$4=0,0,(SUM(D$8:D191)/C$4))</f>
        <v>0</v>
      </c>
      <c r="L191" s="9" t="str">
        <f t="shared" si="48"/>
        <v xml:space="preserve"> </v>
      </c>
      <c r="M191" s="2" t="str">
        <f>IF(U191=2,K191,IF(W191=2,K191-SUM(M$8:M190),IF(X191=2,K191-SUM(M$8:M190),IF(X190=2,1-SUM(M$8:M190)," "))))</f>
        <v xml:space="preserve"> </v>
      </c>
      <c r="N191" s="1" t="str">
        <f t="shared" si="49"/>
        <v xml:space="preserve"> </v>
      </c>
      <c r="P191" s="3" t="str">
        <f>IF(O191="Plus",$K191,IF(O191="Basis",$K191-SUM(P$8:P190),IF(O191="Breedte",$K191-SUM(P$8:P190),IF(O190="Breedte",1-SUM(P$8:P190)," "))))</f>
        <v xml:space="preserve"> </v>
      </c>
      <c r="Q191" s="57" t="str">
        <f t="shared" si="64"/>
        <v/>
      </c>
      <c r="R191" s="180" t="e">
        <f t="shared" si="65"/>
        <v>#N/A</v>
      </c>
      <c r="S191" s="12">
        <f t="shared" si="50"/>
        <v>-43</v>
      </c>
      <c r="T191" s="18">
        <f t="shared" si="51"/>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2"/>
        <v>1</v>
      </c>
      <c r="Z191" s="12">
        <f t="shared" si="53"/>
        <v>1</v>
      </c>
      <c r="AA191" s="12">
        <f t="shared" si="54"/>
        <v>1</v>
      </c>
      <c r="AB191" s="12">
        <f t="shared" si="55"/>
        <v>1</v>
      </c>
      <c r="AD191" s="12">
        <f t="shared" si="56"/>
        <v>-43</v>
      </c>
      <c r="AE191" s="18">
        <f t="shared" si="57"/>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8"/>
        <v>1</v>
      </c>
      <c r="AK191" s="12">
        <f t="shared" si="59"/>
        <v>1</v>
      </c>
      <c r="AL191" s="12">
        <f t="shared" si="60"/>
        <v>1</v>
      </c>
      <c r="AM191" s="12">
        <f t="shared" si="61"/>
        <v>1</v>
      </c>
    </row>
    <row r="192" spans="1:39" ht="12" customHeight="1" x14ac:dyDescent="0.25">
      <c r="A192" s="5">
        <f t="shared" si="45"/>
        <v>0</v>
      </c>
      <c r="B192" s="5">
        <f t="shared" si="46"/>
        <v>0</v>
      </c>
      <c r="C192" s="14">
        <f t="shared" si="62"/>
        <v>-44</v>
      </c>
      <c r="F192" s="151" t="e">
        <f>VLOOKUP(C192,Blad1!$A:$I,9,0)</f>
        <v>#N/A</v>
      </c>
      <c r="G192" s="67" t="str">
        <f t="shared" si="63"/>
        <v/>
      </c>
      <c r="H192" s="4" t="str">
        <f>IF(G192="I",$K192,IF(G192="II",$K192-SUM(H$8:H191),IF(G192="III",$K192-SUM(H$8:H191),IF(G192="IV",$K192-SUM(H$8:H191),IF(G192="V",1-SUM(H$8:H191)," ")))))</f>
        <v xml:space="preserve"> </v>
      </c>
      <c r="I192" s="68" t="str">
        <f t="shared" si="47"/>
        <v/>
      </c>
      <c r="J192" s="43" t="str">
        <f>IF(I192="A",$K192,IF(I192="B",$K192-SUM(J$8:J191),IF(I192="C",$K192-SUM(J$8:J191),IF(I192="D",$K192-SUM(J$8:J191),IF(I192="E",1-SUM(J$8:J191)," ")))))</f>
        <v xml:space="preserve"> </v>
      </c>
      <c r="K192" s="1">
        <f>IF(C$4=0,0,(SUM(D$8:D192)/C$4))</f>
        <v>0</v>
      </c>
      <c r="L192" s="9" t="str">
        <f t="shared" si="48"/>
        <v xml:space="preserve"> </v>
      </c>
      <c r="M192" s="2" t="str">
        <f>IF(U192=2,K192,IF(W192=2,K192-SUM(M$8:M191),IF(X192=2,K192-SUM(M$8:M191),IF(X191=2,1-SUM(M$8:M191)," "))))</f>
        <v xml:space="preserve"> </v>
      </c>
      <c r="N192" s="1" t="str">
        <f t="shared" si="49"/>
        <v xml:space="preserve"> </v>
      </c>
      <c r="P192" s="3" t="str">
        <f>IF(O192="Plus",$K192,IF(O192="Basis",$K192-SUM(P$8:P191),IF(O192="Breedte",$K192-SUM(P$8:P191),IF(O191="Breedte",1-SUM(P$8:P191)," "))))</f>
        <v xml:space="preserve"> </v>
      </c>
      <c r="Q192" s="57" t="str">
        <f t="shared" si="64"/>
        <v/>
      </c>
      <c r="R192" s="180" t="e">
        <f t="shared" si="65"/>
        <v>#N/A</v>
      </c>
      <c r="S192" s="12">
        <f t="shared" si="50"/>
        <v>-44</v>
      </c>
      <c r="T192" s="18">
        <f t="shared" si="51"/>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2"/>
        <v>1</v>
      </c>
      <c r="Z192" s="12">
        <f t="shared" si="53"/>
        <v>1</v>
      </c>
      <c r="AA192" s="12">
        <f t="shared" si="54"/>
        <v>1</v>
      </c>
      <c r="AB192" s="12">
        <f t="shared" si="55"/>
        <v>1</v>
      </c>
      <c r="AD192" s="12">
        <f t="shared" si="56"/>
        <v>-44</v>
      </c>
      <c r="AE192" s="18">
        <f t="shared" si="57"/>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8"/>
        <v>1</v>
      </c>
      <c r="AK192" s="12">
        <f t="shared" si="59"/>
        <v>1</v>
      </c>
      <c r="AL192" s="12">
        <f t="shared" si="60"/>
        <v>1</v>
      </c>
      <c r="AM192" s="12">
        <f t="shared" si="61"/>
        <v>1</v>
      </c>
    </row>
    <row r="193" spans="1:39" ht="12" customHeight="1" x14ac:dyDescent="0.25">
      <c r="A193" s="5">
        <f t="shared" si="45"/>
        <v>0</v>
      </c>
      <c r="B193" s="5">
        <f t="shared" si="46"/>
        <v>0</v>
      </c>
      <c r="C193" s="14">
        <f t="shared" si="62"/>
        <v>-45</v>
      </c>
      <c r="F193" s="151" t="e">
        <f>VLOOKUP(C193,Blad1!$A:$I,9,0)</f>
        <v>#N/A</v>
      </c>
      <c r="G193" s="67" t="str">
        <f t="shared" si="63"/>
        <v/>
      </c>
      <c r="H193" s="4" t="str">
        <f>IF(G193="I",$K193,IF(G193="II",$K193-SUM(H$8:H192),IF(G193="III",$K193-SUM(H$8:H192),IF(G193="IV",$K193-SUM(H$8:H192),IF(G193="V",1-SUM(H$8:H192)," ")))))</f>
        <v xml:space="preserve"> </v>
      </c>
      <c r="I193" s="68" t="str">
        <f t="shared" si="47"/>
        <v/>
      </c>
      <c r="J193" s="43" t="str">
        <f>IF(I193="A",$K193,IF(I193="B",$K193-SUM(J$8:J192),IF(I193="C",$K193-SUM(J$8:J192),IF(I193="D",$K193-SUM(J$8:J192),IF(I193="E",1-SUM(J$8:J192)," ")))))</f>
        <v xml:space="preserve"> </v>
      </c>
      <c r="K193" s="1">
        <f>IF(C$4=0,0,(SUM(D$8:D193)/C$4))</f>
        <v>0</v>
      </c>
      <c r="L193" s="9" t="str">
        <f t="shared" si="48"/>
        <v xml:space="preserve"> </v>
      </c>
      <c r="M193" s="2" t="str">
        <f>IF(U193=2,K193,IF(W193=2,K193-SUM(M$8:M192),IF(X193=2,K193-SUM(M$8:M192),IF(X192=2,1-SUM(M$8:M192)," "))))</f>
        <v xml:space="preserve"> </v>
      </c>
      <c r="N193" s="1" t="str">
        <f t="shared" si="49"/>
        <v xml:space="preserve"> </v>
      </c>
      <c r="P193" s="3" t="str">
        <f>IF(O193="Plus",$K193,IF(O193="Basis",$K193-SUM(P$8:P192),IF(O193="Breedte",$K193-SUM(P$8:P192),IF(O192="Breedte",1-SUM(P$8:P192)," "))))</f>
        <v xml:space="preserve"> </v>
      </c>
      <c r="Q193" s="57" t="str">
        <f t="shared" si="64"/>
        <v/>
      </c>
      <c r="R193" s="180" t="e">
        <f t="shared" si="65"/>
        <v>#N/A</v>
      </c>
      <c r="S193" s="12">
        <f t="shared" si="50"/>
        <v>-45</v>
      </c>
      <c r="T193" s="18">
        <f t="shared" si="51"/>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2"/>
        <v>1</v>
      </c>
      <c r="Z193" s="12">
        <f t="shared" si="53"/>
        <v>1</v>
      </c>
      <c r="AA193" s="12">
        <f t="shared" si="54"/>
        <v>1</v>
      </c>
      <c r="AB193" s="12">
        <f t="shared" si="55"/>
        <v>1</v>
      </c>
      <c r="AD193" s="12">
        <f t="shared" si="56"/>
        <v>-45</v>
      </c>
      <c r="AE193" s="18">
        <f t="shared" si="57"/>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8"/>
        <v>1</v>
      </c>
      <c r="AK193" s="12">
        <f t="shared" si="59"/>
        <v>1</v>
      </c>
      <c r="AL193" s="12">
        <f t="shared" si="60"/>
        <v>1</v>
      </c>
      <c r="AM193" s="12">
        <f t="shared" si="61"/>
        <v>1</v>
      </c>
    </row>
    <row r="194" spans="1:39" ht="12" customHeight="1" x14ac:dyDescent="0.25">
      <c r="A194" s="5">
        <f t="shared" si="45"/>
        <v>0</v>
      </c>
      <c r="B194" s="5">
        <f t="shared" si="46"/>
        <v>0</v>
      </c>
      <c r="C194" s="14">
        <f t="shared" si="62"/>
        <v>-46</v>
      </c>
      <c r="F194" s="151" t="e">
        <f>VLOOKUP(C194,Blad1!$A:$I,9,0)</f>
        <v>#N/A</v>
      </c>
      <c r="G194" s="67" t="str">
        <f t="shared" ref="G194:G199" si="66">IF(C194=98,"I",IF(C194=91,"II",IF(C194=84,"III",IF(C194=77,"IV",IF(C194=0,"V","")))))</f>
        <v/>
      </c>
      <c r="H194" s="4" t="str">
        <f>IF(G194="I",$K194,IF(G194="II",$K194-SUM(H$8:H193),IF(G194="III",$K194-SUM(H$8:H193),IF(G194="IV",$K194-SUM(H$8:H193),IF(G194="V",1-SUM(H$8:H193)," ")))))</f>
        <v xml:space="preserve"> </v>
      </c>
      <c r="I194" s="68" t="str">
        <f t="shared" si="47"/>
        <v/>
      </c>
      <c r="J194" s="43" t="str">
        <f>IF(I194="A",$K194,IF(I194="B",$K194-SUM(J$8:J193),IF(I194="C",$K194-SUM(J$8:J193),IF(I194="D",$K194-SUM(J$8:J193),IF(I194="E",1-SUM(J$8:J193)," ")))))</f>
        <v xml:space="preserve"> </v>
      </c>
      <c r="K194" s="1">
        <f>IF(C$4=0,0,(SUM(D$8:D194)/C$4))</f>
        <v>0</v>
      </c>
      <c r="L194" s="9" t="str">
        <f t="shared" si="48"/>
        <v xml:space="preserve"> </v>
      </c>
      <c r="M194" s="2" t="str">
        <f>IF(U194=2,K194,IF(W194=2,K194-SUM(M$8:M193),IF(X194=2,K194-SUM(M$8:M193),IF(X193=2,1-SUM(M$8:M193)," "))))</f>
        <v xml:space="preserve"> </v>
      </c>
      <c r="N194" s="1" t="str">
        <f t="shared" si="49"/>
        <v xml:space="preserve"> </v>
      </c>
      <c r="P194" s="3" t="str">
        <f>IF(O194="Plus",$K194,IF(O194="Basis",$K194-SUM(P$8:P193),IF(O194="Breedte",$K194-SUM(P$8:P193),IF(O193="Breedte",1-SUM(P$8:P193)," "))))</f>
        <v xml:space="preserve"> </v>
      </c>
      <c r="Q194" s="57" t="str">
        <f t="shared" si="64"/>
        <v/>
      </c>
      <c r="R194" s="180" t="e">
        <f t="shared" si="65"/>
        <v>#N/A</v>
      </c>
      <c r="S194" s="12">
        <f t="shared" si="50"/>
        <v>-46</v>
      </c>
      <c r="T194" s="18">
        <f t="shared" si="51"/>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2"/>
        <v>1</v>
      </c>
      <c r="Z194" s="12">
        <f t="shared" si="53"/>
        <v>1</v>
      </c>
      <c r="AA194" s="12">
        <f t="shared" si="54"/>
        <v>1</v>
      </c>
      <c r="AB194" s="12">
        <f t="shared" si="55"/>
        <v>1</v>
      </c>
      <c r="AD194" s="12">
        <f t="shared" si="56"/>
        <v>-46</v>
      </c>
      <c r="AE194" s="18">
        <f t="shared" si="57"/>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8"/>
        <v>1</v>
      </c>
      <c r="AK194" s="12">
        <f t="shared" si="59"/>
        <v>1</v>
      </c>
      <c r="AL194" s="12">
        <f t="shared" si="60"/>
        <v>1</v>
      </c>
      <c r="AM194" s="12">
        <f t="shared" si="61"/>
        <v>1</v>
      </c>
    </row>
    <row r="195" spans="1:39" ht="12" customHeight="1" x14ac:dyDescent="0.25">
      <c r="A195" s="5">
        <f t="shared" si="45"/>
        <v>0</v>
      </c>
      <c r="B195" s="5">
        <f t="shared" si="46"/>
        <v>0</v>
      </c>
      <c r="C195" s="14">
        <f t="shared" si="62"/>
        <v>-47</v>
      </c>
      <c r="F195" s="151" t="e">
        <f>VLOOKUP(C195,Blad1!$A:$I,9,0)</f>
        <v>#N/A</v>
      </c>
      <c r="G195" s="67" t="str">
        <f t="shared" si="66"/>
        <v/>
      </c>
      <c r="H195" s="4" t="str">
        <f>IF(G195="I",$K195,IF(G195="II",$K195-SUM(H$8:H194),IF(G195="III",$K195-SUM(H$8:H194),IF(G195="IV",$K195-SUM(H$8:H194),IF(G195="V",1-SUM(H$8:H194)," ")))))</f>
        <v xml:space="preserve"> </v>
      </c>
      <c r="I195" s="68" t="str">
        <f t="shared" si="47"/>
        <v/>
      </c>
      <c r="J195" s="43" t="str">
        <f>IF(I195="A",$K195,IF(I195="B",$K195-SUM(J$8:J194),IF(I195="C",$K195-SUM(J$8:J194),IF(I195="D",$K195-SUM(J$8:J194),IF(I195="E",1-SUM(J$8:J194)," ")))))</f>
        <v xml:space="preserve"> </v>
      </c>
      <c r="K195" s="1">
        <f>IF(C$4=0,0,(SUM(D$8:D195)/C$4))</f>
        <v>0</v>
      </c>
      <c r="L195" s="9" t="str">
        <f t="shared" si="48"/>
        <v xml:space="preserve"> </v>
      </c>
      <c r="M195" s="2" t="str">
        <f>IF(U195=2,K195,IF(W195=2,K195-SUM(M$8:M194),IF(X195=2,K195-SUM(M$8:M194),IF(X194=2,1-SUM(M$8:M194)," "))))</f>
        <v xml:space="preserve"> </v>
      </c>
      <c r="N195" s="1" t="str">
        <f t="shared" si="49"/>
        <v xml:space="preserve"> </v>
      </c>
      <c r="P195" s="3" t="str">
        <f>IF(O195="Plus",$K195,IF(O195="Basis",$K195-SUM(P$8:P194),IF(O195="Breedte",$K195-SUM(P$8:P194),IF(O194="Breedte",1-SUM(P$8:P194)," "))))</f>
        <v xml:space="preserve"> </v>
      </c>
      <c r="Q195" s="57" t="str">
        <f t="shared" si="64"/>
        <v/>
      </c>
      <c r="R195" s="180" t="e">
        <f t="shared" si="65"/>
        <v>#N/A</v>
      </c>
      <c r="S195" s="12">
        <f t="shared" si="50"/>
        <v>-47</v>
      </c>
      <c r="T195" s="18">
        <f t="shared" si="51"/>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2"/>
        <v>1</v>
      </c>
      <c r="Z195" s="12">
        <f t="shared" si="53"/>
        <v>1</v>
      </c>
      <c r="AA195" s="12">
        <f t="shared" si="54"/>
        <v>1</v>
      </c>
      <c r="AB195" s="12">
        <f t="shared" si="55"/>
        <v>1</v>
      </c>
      <c r="AD195" s="12">
        <f t="shared" si="56"/>
        <v>-47</v>
      </c>
      <c r="AE195" s="18">
        <f t="shared" si="57"/>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8"/>
        <v>1</v>
      </c>
      <c r="AK195" s="12">
        <f t="shared" si="59"/>
        <v>1</v>
      </c>
      <c r="AL195" s="12">
        <f t="shared" si="60"/>
        <v>1</v>
      </c>
      <c r="AM195" s="12">
        <f t="shared" si="61"/>
        <v>1</v>
      </c>
    </row>
    <row r="196" spans="1:39" ht="12" customHeight="1" x14ac:dyDescent="0.25">
      <c r="A196" s="5">
        <f t="shared" si="45"/>
        <v>0</v>
      </c>
      <c r="B196" s="5">
        <f t="shared" si="46"/>
        <v>0</v>
      </c>
      <c r="C196" s="14">
        <f t="shared" si="62"/>
        <v>-48</v>
      </c>
      <c r="F196" s="151" t="e">
        <f>VLOOKUP(C196,Blad1!$A:$I,9,0)</f>
        <v>#N/A</v>
      </c>
      <c r="G196" s="67" t="str">
        <f t="shared" si="66"/>
        <v/>
      </c>
      <c r="H196" s="4" t="str">
        <f>IF(G196="I",$K196,IF(G196="II",$K196-SUM(H$8:H195),IF(G196="III",$K196-SUM(H$8:H195),IF(G196="IV",$K196-SUM(H$8:H195),IF(G196="V",1-SUM(H$8:H195)," ")))))</f>
        <v xml:space="preserve"> </v>
      </c>
      <c r="I196" s="68" t="str">
        <f t="shared" si="47"/>
        <v/>
      </c>
      <c r="J196" s="43" t="str">
        <f>IF(I196="A",$K196,IF(I196="B",$K196-SUM(J$8:J195),IF(I196="C",$K196-SUM(J$8:J195),IF(I196="D",$K196-SUM(J$8:J195),IF(I196="E",1-SUM(J$8:J195)," ")))))</f>
        <v xml:space="preserve"> </v>
      </c>
      <c r="K196" s="1">
        <f>IF(C$4=0,0,(SUM(D$8:D196)/C$4))</f>
        <v>0</v>
      </c>
      <c r="L196" s="9" t="str">
        <f t="shared" si="48"/>
        <v xml:space="preserve"> </v>
      </c>
      <c r="M196" s="2" t="str">
        <f>IF(U196=2,K196,IF(W196=2,K196-SUM(M$8:M195),IF(X196=2,K196-SUM(M$8:M195),IF(X195=2,1-SUM(M$8:M195)," "))))</f>
        <v xml:space="preserve"> </v>
      </c>
      <c r="N196" s="1" t="str">
        <f t="shared" si="49"/>
        <v xml:space="preserve"> </v>
      </c>
      <c r="P196" s="3" t="str">
        <f>IF(O196="Plus",$K196,IF(O196="Basis",$K196-SUM(P$8:P195),IF(O196="Breedte",$K196-SUM(P$8:P195),IF(O195="Breedte",1-SUM(P$8:P195)," "))))</f>
        <v xml:space="preserve"> </v>
      </c>
      <c r="Q196" s="57" t="str">
        <f t="shared" si="64"/>
        <v/>
      </c>
      <c r="R196" s="180" t="e">
        <f t="shared" si="65"/>
        <v>#N/A</v>
      </c>
      <c r="S196" s="12">
        <f t="shared" si="50"/>
        <v>-48</v>
      </c>
      <c r="T196" s="18">
        <f t="shared" si="51"/>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2"/>
        <v>1</v>
      </c>
      <c r="Z196" s="12">
        <f t="shared" si="53"/>
        <v>1</v>
      </c>
      <c r="AA196" s="12">
        <f t="shared" si="54"/>
        <v>1</v>
      </c>
      <c r="AB196" s="12">
        <f t="shared" si="55"/>
        <v>1</v>
      </c>
      <c r="AD196" s="12">
        <f t="shared" si="56"/>
        <v>-48</v>
      </c>
      <c r="AE196" s="18">
        <f t="shared" si="57"/>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8"/>
        <v>1</v>
      </c>
      <c r="AK196" s="12">
        <f t="shared" si="59"/>
        <v>1</v>
      </c>
      <c r="AL196" s="12">
        <f t="shared" si="60"/>
        <v>1</v>
      </c>
      <c r="AM196" s="12">
        <f t="shared" si="61"/>
        <v>1</v>
      </c>
    </row>
    <row r="197" spans="1:39" ht="12" customHeight="1" x14ac:dyDescent="0.25">
      <c r="A197" s="5">
        <f t="shared" si="45"/>
        <v>0</v>
      </c>
      <c r="B197" s="5">
        <f t="shared" si="46"/>
        <v>0</v>
      </c>
      <c r="C197" s="14">
        <f t="shared" si="62"/>
        <v>-49</v>
      </c>
      <c r="F197" s="151" t="e">
        <f>VLOOKUP(C197,Blad1!$A:$I,9,0)</f>
        <v>#N/A</v>
      </c>
      <c r="G197" s="67" t="str">
        <f t="shared" si="66"/>
        <v/>
      </c>
      <c r="H197" s="4" t="str">
        <f>IF(G197="I",$K197,IF(G197="II",$K197-SUM(H$8:H196),IF(G197="III",$K197-SUM(H$8:H196),IF(G197="IV",$K197-SUM(H$8:H196),IF(G197="V",1-SUM(H$8:H196)," ")))))</f>
        <v xml:space="preserve"> </v>
      </c>
      <c r="I197" s="68" t="str">
        <f t="shared" si="47"/>
        <v/>
      </c>
      <c r="J197" s="43" t="str">
        <f>IF(I197="A",$K197,IF(I197="B",$K197-SUM(J$8:J196),IF(I197="C",$K197-SUM(J$8:J196),IF(I197="D",$K197-SUM(J$8:J196),IF(I197="E",1-SUM(J$8:J196)," ")))))</f>
        <v xml:space="preserve"> </v>
      </c>
      <c r="K197" s="1">
        <f>IF(C$4=0,0,(SUM(D$8:D197)/C$4))</f>
        <v>0</v>
      </c>
      <c r="L197" s="9" t="str">
        <f t="shared" si="48"/>
        <v xml:space="preserve"> </v>
      </c>
      <c r="M197" s="2" t="str">
        <f>IF(U197=2,K197,IF(W197=2,K197-SUM(M$8:M196),IF(X197=2,K197-SUM(M$8:M196),IF(X196=2,1-SUM(M$8:M196)," "))))</f>
        <v xml:space="preserve"> </v>
      </c>
      <c r="N197" s="1" t="str">
        <f t="shared" si="49"/>
        <v xml:space="preserve"> </v>
      </c>
      <c r="P197" s="3" t="str">
        <f>IF(O197="Plus",$K197,IF(O197="Basis",$K197-SUM(P$8:P196),IF(O197="Breedte",$K197-SUM(P$8:P196),IF(O196="Breedte",1-SUM(P$8:P196)," "))))</f>
        <v xml:space="preserve"> </v>
      </c>
      <c r="Q197" s="57" t="str">
        <f t="shared" si="64"/>
        <v/>
      </c>
      <c r="R197" s="180" t="e">
        <f t="shared" si="65"/>
        <v>#N/A</v>
      </c>
      <c r="S197" s="12">
        <f t="shared" si="50"/>
        <v>-49</v>
      </c>
      <c r="T197" s="18">
        <f t="shared" si="51"/>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2"/>
        <v>1</v>
      </c>
      <c r="Z197" s="12">
        <f t="shared" si="53"/>
        <v>1</v>
      </c>
      <c r="AA197" s="12">
        <f t="shared" si="54"/>
        <v>1</v>
      </c>
      <c r="AB197" s="12">
        <f t="shared" si="55"/>
        <v>1</v>
      </c>
      <c r="AD197" s="12">
        <f t="shared" si="56"/>
        <v>-49</v>
      </c>
      <c r="AE197" s="18">
        <f t="shared" si="57"/>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8"/>
        <v>1</v>
      </c>
      <c r="AK197" s="12">
        <f t="shared" si="59"/>
        <v>1</v>
      </c>
      <c r="AL197" s="12">
        <f t="shared" si="60"/>
        <v>1</v>
      </c>
      <c r="AM197" s="12">
        <f t="shared" si="61"/>
        <v>1</v>
      </c>
    </row>
    <row r="198" spans="1:39" ht="12" customHeight="1" x14ac:dyDescent="0.25">
      <c r="A198" s="5">
        <f t="shared" si="45"/>
        <v>0</v>
      </c>
      <c r="B198" s="5">
        <f t="shared" si="46"/>
        <v>0</v>
      </c>
      <c r="C198" s="14">
        <f t="shared" si="62"/>
        <v>-50</v>
      </c>
      <c r="F198" s="151" t="e">
        <f>VLOOKUP(C198,Blad1!$A:$I,9,0)</f>
        <v>#N/A</v>
      </c>
      <c r="G198" s="67" t="str">
        <f t="shared" si="66"/>
        <v/>
      </c>
      <c r="H198" s="4" t="str">
        <f>IF(G198="I",$K198,IF(G198="II",$K198-SUM(H$8:H197),IF(G198="III",$K198-SUM(H$8:H197),IF(G198="IV",$K198-SUM(H$8:H197),IF(G198="V",1-SUM(H$8:H197)," ")))))</f>
        <v xml:space="preserve"> </v>
      </c>
      <c r="I198" s="68" t="str">
        <f t="shared" si="47"/>
        <v/>
      </c>
      <c r="J198" s="43" t="str">
        <f>IF(I198="A",$K198,IF(I198="B",$K198-SUM(J$8:J197),IF(I198="C",$K198-SUM(J$8:J197),IF(I198="D",$K198-SUM(J$8:J197),IF(I198="E",1-SUM(J$8:J197)," ")))))</f>
        <v xml:space="preserve"> </v>
      </c>
      <c r="K198" s="1">
        <f>IF(C$4=0,0,(SUM(D$8:D198)/C$4))</f>
        <v>0</v>
      </c>
      <c r="L198" s="9" t="str">
        <f t="shared" si="48"/>
        <v xml:space="preserve"> </v>
      </c>
      <c r="M198" s="2" t="str">
        <f>IF(U198=2,K198,IF(W198=2,K198-SUM(M$8:M197),IF(X198=2,K198-SUM(M$8:M197),IF(X197=2,1-SUM(M$8:M197)," "))))</f>
        <v xml:space="preserve"> </v>
      </c>
      <c r="N198" s="1" t="str">
        <f t="shared" si="49"/>
        <v xml:space="preserve"> </v>
      </c>
      <c r="P198" s="3" t="str">
        <f>IF(O198="Plus",$K198,IF(O198="Basis",$K198-SUM(P$8:P197),IF(O198="Breedte",$K198-SUM(P$8:P197),IF(O197="Breedte",1-SUM(P$8:P197)," "))))</f>
        <v xml:space="preserve"> </v>
      </c>
      <c r="Q198" s="57" t="str">
        <f t="shared" si="64"/>
        <v/>
      </c>
      <c r="R198" s="180" t="e">
        <f t="shared" si="65"/>
        <v>#N/A</v>
      </c>
      <c r="S198" s="12">
        <f t="shared" si="50"/>
        <v>-50</v>
      </c>
      <c r="T198" s="18">
        <f t="shared" si="51"/>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2"/>
        <v>1</v>
      </c>
      <c r="Z198" s="12">
        <f t="shared" si="53"/>
        <v>1</v>
      </c>
      <c r="AA198" s="12">
        <f t="shared" si="54"/>
        <v>1</v>
      </c>
      <c r="AB198" s="12">
        <f t="shared" si="55"/>
        <v>1</v>
      </c>
      <c r="AD198" s="12">
        <f t="shared" si="56"/>
        <v>-50</v>
      </c>
      <c r="AE198" s="18">
        <f t="shared" si="57"/>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8"/>
        <v>1</v>
      </c>
      <c r="AK198" s="12">
        <f t="shared" si="59"/>
        <v>1</v>
      </c>
      <c r="AL198" s="12">
        <f t="shared" si="60"/>
        <v>1</v>
      </c>
      <c r="AM198" s="12">
        <f t="shared" si="61"/>
        <v>1</v>
      </c>
    </row>
    <row r="199" spans="1:39" ht="12" customHeight="1" x14ac:dyDescent="0.25">
      <c r="A199" s="5">
        <f t="shared" si="45"/>
        <v>0</v>
      </c>
      <c r="B199" s="5">
        <f t="shared" si="46"/>
        <v>0</v>
      </c>
      <c r="C199" s="14">
        <f t="shared" si="62"/>
        <v>-51</v>
      </c>
      <c r="F199" s="151" t="e">
        <f>VLOOKUP(C199,Blad1!$A:$I,9,0)</f>
        <v>#N/A</v>
      </c>
      <c r="G199" s="67" t="str">
        <f t="shared" si="66"/>
        <v/>
      </c>
      <c r="H199" s="4" t="str">
        <f>IF(G199="I",$K199,IF(G199="II",$K199-SUM(H$8:H198),IF(G199="III",$K199-SUM(H$8:H198),IF(G199="IV",$K199-SUM(H$8:H198),IF(G199="V",1-SUM(H$8:H198)," ")))))</f>
        <v xml:space="preserve"> </v>
      </c>
      <c r="I199" s="68" t="str">
        <f t="shared" si="47"/>
        <v/>
      </c>
      <c r="J199" s="43" t="str">
        <f>IF(I199="A",$K199,IF(I199="B",$K199-SUM(J$8:J198),IF(I199="C",$K199-SUM(J$8:J198),IF(I199="D",$K199-SUM(J$8:J198),IF(I199="E",1-SUM(J$8:J198)," ")))))</f>
        <v xml:space="preserve"> </v>
      </c>
      <c r="K199" s="1">
        <f>IF(C$4=0,0,(SUM(D$8:D199)/C$4))</f>
        <v>0</v>
      </c>
      <c r="L199" s="9" t="str">
        <f t="shared" si="48"/>
        <v xml:space="preserve"> </v>
      </c>
      <c r="M199" s="2" t="str">
        <f>IF(U199=2,K199,IF(W199=2,K199-SUM(M$8:M198),IF(X199=2,K199-SUM(M$8:M198),IF(X198=2,1-SUM(M$8:M198)," "))))</f>
        <v xml:space="preserve"> </v>
      </c>
      <c r="N199" s="1" t="str">
        <f t="shared" si="49"/>
        <v xml:space="preserve"> </v>
      </c>
      <c r="P199" s="3" t="str">
        <f>IF(O199="Plus",$K199,IF(O199="Basis",$K199-SUM(P$8:P198),IF(O199="Breedte",$K199-SUM(P$8:P198),IF(O198="Breedte",1-SUM(P$8:P198)," "))))</f>
        <v xml:space="preserve"> </v>
      </c>
      <c r="Q199" s="57" t="str">
        <f t="shared" si="64"/>
        <v/>
      </c>
      <c r="R199" s="180" t="e">
        <f t="shared" si="65"/>
        <v>#N/A</v>
      </c>
      <c r="S199" s="12">
        <f t="shared" si="50"/>
        <v>-51</v>
      </c>
      <c r="T199" s="18">
        <f t="shared" si="51"/>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2"/>
        <v>1</v>
      </c>
      <c r="Z199" s="12">
        <f t="shared" si="53"/>
        <v>1</v>
      </c>
      <c r="AA199" s="12">
        <f t="shared" si="54"/>
        <v>1</v>
      </c>
      <c r="AB199" s="12">
        <f t="shared" si="55"/>
        <v>1</v>
      </c>
      <c r="AD199" s="12">
        <f t="shared" si="56"/>
        <v>-51</v>
      </c>
      <c r="AE199" s="18">
        <f t="shared" si="57"/>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8"/>
        <v>1</v>
      </c>
      <c r="AK199" s="12">
        <f t="shared" si="59"/>
        <v>1</v>
      </c>
      <c r="AL199" s="12">
        <f t="shared" si="60"/>
        <v>1</v>
      </c>
      <c r="AM199" s="12">
        <f t="shared" si="61"/>
        <v>1</v>
      </c>
    </row>
    <row r="200" spans="1:39" ht="12" customHeight="1" x14ac:dyDescent="0.25">
      <c r="A200" s="5">
        <f t="shared" ref="A200:A250" si="67">IF(I200="A",25,IF(I200="B",25,IF(I200="C",25,IF(I200="D",15,IF(I200="E",10,0)))))</f>
        <v>0</v>
      </c>
      <c r="B200" s="5">
        <f t="shared" ref="B200:B250" si="68">IF(G200="I",20,IF(G200="II",20,IF(G200="III",20,IF(G200="IV",20,IF(G200="V",20,0)))))</f>
        <v>0</v>
      </c>
      <c r="C200" s="14">
        <f t="shared" si="62"/>
        <v>-52</v>
      </c>
      <c r="F200" s="151" t="e">
        <f>VLOOKUP(C200,Blad1!$A:$I,9,0)</f>
        <v>#N/A</v>
      </c>
      <c r="G200" s="67" t="str">
        <f t="shared" ref="G200:G213" si="69">IF(C200=98,"I",IF(C200=91,"II",IF(C200=84,"III",IF(C200=77,"IV",IF(C200=0,"V","")))))</f>
        <v/>
      </c>
      <c r="H200" s="4" t="str">
        <f>IF(G200="I",$K200,IF(G200="II",$K200-SUM(H$8:H199),IF(G200="III",$K200-SUM(H$8:H199),IF(G200="IV",$K200-SUM(H$8:H199),IF(G200="V",1-SUM(H$8:H199)," ")))))</f>
        <v xml:space="preserve"> </v>
      </c>
      <c r="I200" s="68" t="str">
        <f t="shared" ref="I200:I215" si="70">IF(C200=96,"A",IF(C200=88,"B",IF(C200=79,"C",IF(C200=71,"D",IF(C200=0,"E","")))))</f>
        <v/>
      </c>
      <c r="J200" s="43" t="str">
        <f>IF(I200="A",$K200,IF(I200="B",$K200-SUM(J$8:J199),IF(I200="C",$K200-SUM(J$8:J199),IF(I200="D",$K200-SUM(J$8:J199),IF(I200="E",1-SUM(J$8:J199)," ")))))</f>
        <v xml:space="preserve"> </v>
      </c>
      <c r="K200" s="1">
        <f>IF(C$4=0,0,(SUM(D$8:D200)/C$4))</f>
        <v>0</v>
      </c>
      <c r="L200" s="9" t="str">
        <f t="shared" ref="L200:L242" si="71">IF(U200=2,"Plus",IF(W200=2,"Basis",IF(X200=2,"Breedte"," ")))</f>
        <v xml:space="preserve"> </v>
      </c>
      <c r="M200" s="2" t="str">
        <f>IF(U200=2,K200,IF(W200=2,K200-SUM(M$8:M199),IF(X200=2,K200-SUM(M$8:M199),IF(X199=2,1-SUM(M$8:M199)," "))))</f>
        <v xml:space="preserve"> </v>
      </c>
      <c r="N200" s="1" t="str">
        <f t="shared" ref="N200:N208" si="72">IF(OR(O200="Plus",O200="Basis",O200="Breedte"),K200," ")</f>
        <v xml:space="preserve"> </v>
      </c>
      <c r="P200" s="3" t="str">
        <f>IF(O200="Plus",$K200,IF(O200="Basis",$K200-SUM(P$8:P199),IF(O200="Breedte",$K200-SUM(P$8:P199),IF(O199="Breedte",1-SUM(P$8:P199)," "))))</f>
        <v xml:space="preserve"> </v>
      </c>
      <c r="Q200" s="57" t="str">
        <f t="shared" si="64"/>
        <v/>
      </c>
      <c r="R200" s="180" t="e">
        <f t="shared" si="65"/>
        <v>#N/A</v>
      </c>
      <c r="S200" s="12">
        <f t="shared" ref="S200:S208" si="73">C200</f>
        <v>-52</v>
      </c>
      <c r="T200" s="18">
        <f t="shared" ref="T200:T208" si="74">K200</f>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ref="Y200:Y208" si="75">IF(D200=0,1,ABS(K200-0.2))</f>
        <v>1</v>
      </c>
      <c r="Z200" s="12">
        <f t="shared" ref="Z200:Z208" si="76">IF(D200=0,1,ABS(K200-0.5))</f>
        <v>1</v>
      </c>
      <c r="AA200" s="12">
        <f t="shared" ref="AA200:AA208" si="77">IF(D200=0,1,ABS(K200-0.8))</f>
        <v>1</v>
      </c>
      <c r="AB200" s="12">
        <f t="shared" ref="AB200:AB208" si="78">IF(D200=0,1,ABS(K200-1))</f>
        <v>1</v>
      </c>
      <c r="AD200" s="12">
        <f t="shared" ref="AD200:AD208" si="79">S200</f>
        <v>-52</v>
      </c>
      <c r="AE200" s="18">
        <f t="shared" ref="AE200:AE215" si="80">K200</f>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ref="AJ200:AJ237" si="81">IF(AE200=0,1,ABS(AH200-0.25))</f>
        <v>1</v>
      </c>
      <c r="AK200" s="12">
        <f t="shared" ref="AK200:AK208" si="82">IF(T200=0,1,ABS(W200-0.5))</f>
        <v>1</v>
      </c>
      <c r="AL200" s="12">
        <f t="shared" ref="AL200:AL208" si="83">IF(T200=0,1,ABS(W200-0.75))</f>
        <v>1</v>
      </c>
      <c r="AM200" s="12">
        <f t="shared" ref="AM200:AM208" si="84">IF(T200=0,1,ABS(W200-0.9))</f>
        <v>1</v>
      </c>
    </row>
    <row r="201" spans="1:39" ht="12" customHeight="1" x14ac:dyDescent="0.25">
      <c r="A201" s="5">
        <f t="shared" si="67"/>
        <v>0</v>
      </c>
      <c r="B201" s="5">
        <f t="shared" si="68"/>
        <v>0</v>
      </c>
      <c r="C201" s="14">
        <f t="shared" ref="C201:C237" si="85">C200-1</f>
        <v>-53</v>
      </c>
      <c r="F201" s="151" t="e">
        <f>VLOOKUP(C201,Blad1!$A:$C,3,0)</f>
        <v>#N/A</v>
      </c>
      <c r="G201" s="67" t="str">
        <f t="shared" si="69"/>
        <v/>
      </c>
      <c r="H201" s="4" t="str">
        <f>IF(G201="I",$K201,IF(G201="II",$K201-SUM(H$8:H200),IF(G201="III",$K201-SUM(H$8:H200),IF(G201="IV",$K201-SUM(H$8:H200),IF(G201="V",1-SUM(H$8:H200)," ")))))</f>
        <v xml:space="preserve"> </v>
      </c>
      <c r="I201" s="68" t="str">
        <f t="shared" si="70"/>
        <v/>
      </c>
      <c r="J201" s="43" t="str">
        <f>IF(I201="A",$K201,IF(I201="B",$K201-SUM(J$8:J200),IF(I201="C",$K201-SUM(J$8:J200),IF(I201="D",$K201-SUM(J$8:J200),IF(I201="E",1-SUM(J$8:J200)," ")))))</f>
        <v xml:space="preserve"> </v>
      </c>
      <c r="K201" s="1">
        <f>IF(C$4=0,0,(SUM(D$8:D201)/C$4))</f>
        <v>0</v>
      </c>
      <c r="L201" s="9" t="str">
        <f t="shared" si="71"/>
        <v xml:space="preserve"> </v>
      </c>
      <c r="M201" s="2" t="str">
        <f>IF(U201=2,K201,IF(W201=2,K201-SUM(M$8:M200),IF(X201=2,K201-SUM(M$8:M200),IF(X200=2,1-SUM(M$8:M200)," "))))</f>
        <v xml:space="preserve"> </v>
      </c>
      <c r="N201" s="1" t="str">
        <f t="shared" si="72"/>
        <v xml:space="preserve"> </v>
      </c>
      <c r="P201" s="3" t="str">
        <f>IF(O201="Plus",$K201,IF(O201="Basis",$K201-SUM(P$8:P200),IF(O201="Breedte",$K201-SUM(P$8:P200),IF(O200="Breedte",1-SUM(P$8:P200)," "))))</f>
        <v xml:space="preserve"> </v>
      </c>
      <c r="Q201" s="57" t="str">
        <f t="shared" ref="Q201:Q264" si="86">IF(L200="plus",IF(E201=0,"",CONCATENATE(E201,", ")),IF(L200="basis",IF(E201=0,"",CONCATENATE(E201,", ")),CONCATENATE(Q200,IF(E201=0,"",CONCATENATE(E201,", ")))))</f>
        <v/>
      </c>
      <c r="R201" s="180" t="e">
        <f t="shared" ref="R201" si="87">F201</f>
        <v>#N/A</v>
      </c>
      <c r="S201" s="12">
        <f t="shared" si="73"/>
        <v>-53</v>
      </c>
      <c r="T201" s="18">
        <f t="shared" si="74"/>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si="75"/>
        <v>1</v>
      </c>
      <c r="Z201" s="12">
        <f t="shared" si="76"/>
        <v>1</v>
      </c>
      <c r="AA201" s="12">
        <f t="shared" si="77"/>
        <v>1</v>
      </c>
      <c r="AB201" s="12">
        <f t="shared" si="78"/>
        <v>1</v>
      </c>
      <c r="AD201" s="12">
        <f t="shared" si="79"/>
        <v>-53</v>
      </c>
      <c r="AE201" s="18">
        <f t="shared" si="80"/>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si="81"/>
        <v>1</v>
      </c>
      <c r="AK201" s="12">
        <f t="shared" si="82"/>
        <v>1</v>
      </c>
      <c r="AL201" s="12">
        <f t="shared" si="83"/>
        <v>1</v>
      </c>
      <c r="AM201" s="12">
        <f t="shared" si="84"/>
        <v>1</v>
      </c>
    </row>
    <row r="202" spans="1:39" ht="12" customHeight="1" x14ac:dyDescent="0.25">
      <c r="A202" s="5">
        <f t="shared" si="67"/>
        <v>0</v>
      </c>
      <c r="B202" s="5">
        <f t="shared" si="68"/>
        <v>0</v>
      </c>
      <c r="C202" s="14">
        <f t="shared" si="85"/>
        <v>-54</v>
      </c>
      <c r="G202" s="67" t="str">
        <f t="shared" si="69"/>
        <v/>
      </c>
      <c r="H202" s="4" t="str">
        <f>IF(G202="I",$K202,IF(G202="II",$K202-SUM(H$8:H201),IF(G202="III",$K202-SUM(H$8:H201),IF(G202="IV",$K202-SUM(H$8:H201),IF(G202="V",1-SUM(H$8:H201)," ")))))</f>
        <v xml:space="preserve"> </v>
      </c>
      <c r="I202" s="68" t="str">
        <f t="shared" si="70"/>
        <v/>
      </c>
      <c r="J202" s="43" t="str">
        <f>IF(I202="A",$K202,IF(I202="B",$K202-SUM(J$8:J201),IF(I202="C",$K202-SUM(J$8:J201),IF(I202="D",$K202-SUM(J$8:J201),IF(I202="E",1-SUM(J$8:J201)," ")))))</f>
        <v xml:space="preserve"> </v>
      </c>
      <c r="K202" s="1">
        <f>IF(C$4=0,0,(SUM(D$8:D202)/C$4))</f>
        <v>0</v>
      </c>
      <c r="L202" s="9" t="str">
        <f t="shared" si="71"/>
        <v xml:space="preserve"> </v>
      </c>
      <c r="M202" s="2" t="str">
        <f>IF(U202=2,K202,IF(W202=2,K202-SUM(M$8:M201),IF(X202=2,K202-SUM(M$8:M201),IF(X201=2,1-SUM(M$8:M201)," "))))</f>
        <v xml:space="preserve"> </v>
      </c>
      <c r="N202" s="1" t="str">
        <f t="shared" si="72"/>
        <v xml:space="preserve"> </v>
      </c>
      <c r="P202" s="3" t="str">
        <f>IF(O202="Plus",$K202,IF(O202="Basis",$K202-SUM(P$8:P201),IF(O202="Breedte",$K202-SUM(P$8:P201),IF(O201="Breedte",1-SUM(P$8:P201)," "))))</f>
        <v xml:space="preserve"> </v>
      </c>
      <c r="Q202" s="57" t="str">
        <f t="shared" si="86"/>
        <v/>
      </c>
      <c r="R202" s="180"/>
      <c r="S202" s="12">
        <f t="shared" si="73"/>
        <v>-54</v>
      </c>
      <c r="T202" s="18">
        <f t="shared" si="74"/>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5"/>
        <v>1</v>
      </c>
      <c r="Z202" s="12">
        <f t="shared" si="76"/>
        <v>1</v>
      </c>
      <c r="AA202" s="12">
        <f t="shared" si="77"/>
        <v>1</v>
      </c>
      <c r="AB202" s="12">
        <f t="shared" si="78"/>
        <v>1</v>
      </c>
      <c r="AD202" s="12">
        <f t="shared" si="79"/>
        <v>-54</v>
      </c>
      <c r="AE202" s="18">
        <f t="shared" si="80"/>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1"/>
        <v>1</v>
      </c>
      <c r="AK202" s="12">
        <f t="shared" si="82"/>
        <v>1</v>
      </c>
      <c r="AL202" s="12">
        <f t="shared" si="83"/>
        <v>1</v>
      </c>
      <c r="AM202" s="12">
        <f t="shared" si="84"/>
        <v>1</v>
      </c>
    </row>
    <row r="203" spans="1:39" ht="12" customHeight="1" x14ac:dyDescent="0.15">
      <c r="A203" s="5">
        <f t="shared" si="67"/>
        <v>0</v>
      </c>
      <c r="B203" s="5">
        <f t="shared" si="68"/>
        <v>0</v>
      </c>
      <c r="C203" s="14">
        <f t="shared" si="85"/>
        <v>-55</v>
      </c>
      <c r="G203" s="67" t="str">
        <f t="shared" si="69"/>
        <v/>
      </c>
      <c r="H203" s="4" t="str">
        <f>IF(G203="I",$K203,IF(G203="II",$K203-SUM(H$8:H202),IF(G203="III",$K203-SUM(H$8:H202),IF(G203="IV",$K203-SUM(H$8:H202),IF(G203="V",1-SUM(H$8:H202)," ")))))</f>
        <v xml:space="preserve"> </v>
      </c>
      <c r="I203" s="68" t="str">
        <f t="shared" si="70"/>
        <v/>
      </c>
      <c r="J203" s="43" t="str">
        <f>IF(I203="A",$K203,IF(I203="B",$K203-SUM(J$8:J202),IF(I203="C",$K203-SUM(J$8:J202),IF(I203="D",$K203-SUM(J$8:J202),IF(I203="E",1-SUM(J$8:J202)," ")))))</f>
        <v xml:space="preserve"> </v>
      </c>
      <c r="K203" s="1">
        <f>IF(C$4=0,0,(SUM(D$8:D203)/C$4))</f>
        <v>0</v>
      </c>
      <c r="L203" s="9" t="str">
        <f t="shared" si="71"/>
        <v xml:space="preserve"> </v>
      </c>
      <c r="M203" s="2" t="str">
        <f>IF(U203=2,K203,IF(W203=2,K203-SUM(M$8:M202),IF(X203=2,K203-SUM(M$8:M202),IF(X202=2,1-SUM(M$8:M202)," "))))</f>
        <v xml:space="preserve"> </v>
      </c>
      <c r="N203" s="1" t="str">
        <f t="shared" si="72"/>
        <v xml:space="preserve"> </v>
      </c>
      <c r="P203" s="3" t="str">
        <f>IF(O203="Plus",$K203,IF(O203="Basis",$K203-SUM(P$8:P202),IF(O203="Breedte",$K203-SUM(P$8:P202),IF(O202="Breedte",1-SUM(P$8:P202)," "))))</f>
        <v xml:space="preserve"> </v>
      </c>
      <c r="Q203" s="57" t="str">
        <f t="shared" si="86"/>
        <v/>
      </c>
      <c r="R203" s="57"/>
      <c r="S203" s="12">
        <f t="shared" si="73"/>
        <v>-55</v>
      </c>
      <c r="T203" s="18">
        <f t="shared" si="74"/>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5"/>
        <v>1</v>
      </c>
      <c r="Z203" s="12">
        <f t="shared" si="76"/>
        <v>1</v>
      </c>
      <c r="AA203" s="12">
        <f t="shared" si="77"/>
        <v>1</v>
      </c>
      <c r="AB203" s="12">
        <f t="shared" si="78"/>
        <v>1</v>
      </c>
      <c r="AD203" s="12">
        <f t="shared" si="79"/>
        <v>-55</v>
      </c>
      <c r="AE203" s="18">
        <f t="shared" si="80"/>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1"/>
        <v>1</v>
      </c>
      <c r="AK203" s="12">
        <f t="shared" si="82"/>
        <v>1</v>
      </c>
      <c r="AL203" s="12">
        <f t="shared" si="83"/>
        <v>1</v>
      </c>
      <c r="AM203" s="12">
        <f t="shared" si="84"/>
        <v>1</v>
      </c>
    </row>
    <row r="204" spans="1:39" ht="12" customHeight="1" x14ac:dyDescent="0.15">
      <c r="A204" s="5">
        <f t="shared" si="67"/>
        <v>0</v>
      </c>
      <c r="B204" s="5">
        <f t="shared" si="68"/>
        <v>0</v>
      </c>
      <c r="C204" s="14">
        <f t="shared" si="85"/>
        <v>-56</v>
      </c>
      <c r="G204" s="67" t="str">
        <f t="shared" si="69"/>
        <v/>
      </c>
      <c r="H204" s="4" t="str">
        <f>IF(G204="I",$K204,IF(G204="II",$K204-SUM(H$8:H203),IF(G204="III",$K204-SUM(H$8:H203),IF(G204="IV",$K204-SUM(H$8:H203),IF(G204="V",1-SUM(H$8:H203)," ")))))</f>
        <v xml:space="preserve"> </v>
      </c>
      <c r="I204" s="68" t="str">
        <f t="shared" si="70"/>
        <v/>
      </c>
      <c r="J204" s="43" t="str">
        <f>IF(I204="A",$K204,IF(I204="B",$K204-SUM(J$8:J203),IF(I204="C",$K204-SUM(J$8:J203),IF(I204="D",$K204-SUM(J$8:J203),IF(I204="E",1-SUM(J$8:J203)," ")))))</f>
        <v xml:space="preserve"> </v>
      </c>
      <c r="K204" s="1">
        <f>IF(C$4=0,0,(SUM(D$8:D204)/C$4))</f>
        <v>0</v>
      </c>
      <c r="L204" s="9" t="str">
        <f t="shared" si="71"/>
        <v xml:space="preserve"> </v>
      </c>
      <c r="M204" s="2" t="str">
        <f>IF(U204=2,K204,IF(W204=2,K204-SUM(M$8:M203),IF(X204=2,K204-SUM(M$8:M203),IF(X203=2,1-SUM(M$8:M203)," "))))</f>
        <v xml:space="preserve"> </v>
      </c>
      <c r="N204" s="1" t="str">
        <f t="shared" si="72"/>
        <v xml:space="preserve"> </v>
      </c>
      <c r="P204" s="3" t="str">
        <f>IF(O204="Plus",$K204,IF(O204="Basis",$K204-SUM(P$8:P203),IF(O204="Breedte",$K204-SUM(P$8:P203),IF(O203="Breedte",1-SUM(P$8:P203)," "))))</f>
        <v xml:space="preserve"> </v>
      </c>
      <c r="Q204" s="57" t="str">
        <f t="shared" si="86"/>
        <v/>
      </c>
      <c r="R204" s="57"/>
      <c r="S204" s="12">
        <f t="shared" si="73"/>
        <v>-56</v>
      </c>
      <c r="T204" s="18">
        <f t="shared" si="74"/>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5"/>
        <v>1</v>
      </c>
      <c r="Z204" s="12">
        <f t="shared" si="76"/>
        <v>1</v>
      </c>
      <c r="AA204" s="12">
        <f t="shared" si="77"/>
        <v>1</v>
      </c>
      <c r="AB204" s="12">
        <f t="shared" si="78"/>
        <v>1</v>
      </c>
      <c r="AD204" s="12">
        <f t="shared" si="79"/>
        <v>-56</v>
      </c>
      <c r="AE204" s="18">
        <f t="shared" si="80"/>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1"/>
        <v>1</v>
      </c>
      <c r="AK204" s="12">
        <f t="shared" si="82"/>
        <v>1</v>
      </c>
      <c r="AL204" s="12">
        <f t="shared" si="83"/>
        <v>1</v>
      </c>
      <c r="AM204" s="12">
        <f t="shared" si="84"/>
        <v>1</v>
      </c>
    </row>
    <row r="205" spans="1:39" ht="12" customHeight="1" x14ac:dyDescent="0.15">
      <c r="A205" s="5">
        <f t="shared" si="67"/>
        <v>0</v>
      </c>
      <c r="B205" s="5">
        <f t="shared" si="68"/>
        <v>0</v>
      </c>
      <c r="C205" s="14">
        <f t="shared" si="85"/>
        <v>-57</v>
      </c>
      <c r="G205" s="67" t="str">
        <f t="shared" si="69"/>
        <v/>
      </c>
      <c r="H205" s="4" t="str">
        <f>IF(G205="I",$K205,IF(G205="II",$K205-SUM(H$8:H204),IF(G205="III",$K205-SUM(H$8:H204),IF(G205="IV",$K205-SUM(H$8:H204),IF(G205="V",1-SUM(H$8:H204)," ")))))</f>
        <v xml:space="preserve"> </v>
      </c>
      <c r="I205" s="68" t="str">
        <f t="shared" si="70"/>
        <v/>
      </c>
      <c r="J205" s="43" t="str">
        <f>IF(I205="A",$K205,IF(I205="B",$K205-SUM(J$8:J204),IF(I205="C",$K205-SUM(J$8:J204),IF(I205="D",$K205-SUM(J$8:J204),IF(I205="E",1-SUM(J$8:J204)," ")))))</f>
        <v xml:space="preserve"> </v>
      </c>
      <c r="K205" s="1">
        <f>IF(C$4=0,0,(SUM(D$8:D205)/C$4))</f>
        <v>0</v>
      </c>
      <c r="L205" s="9" t="str">
        <f t="shared" si="71"/>
        <v xml:space="preserve"> </v>
      </c>
      <c r="M205" s="2" t="str">
        <f>IF(U205=2,K205,IF(W205=2,K205-SUM(M$8:M204),IF(X205=2,K205-SUM(M$8:M204),IF(X204=2,1-SUM(M$8:M204)," "))))</f>
        <v xml:space="preserve"> </v>
      </c>
      <c r="N205" s="1" t="str">
        <f t="shared" si="72"/>
        <v xml:space="preserve"> </v>
      </c>
      <c r="P205" s="3" t="str">
        <f>IF(O205="Plus",$K205,IF(O205="Basis",$K205-SUM(P$8:P204),IF(O205="Breedte",$K205-SUM(P$8:P204),IF(O204="Breedte",1-SUM(P$8:P204)," "))))</f>
        <v xml:space="preserve"> </v>
      </c>
      <c r="Q205" s="57" t="str">
        <f t="shared" si="86"/>
        <v/>
      </c>
      <c r="R205" s="57"/>
      <c r="S205" s="12">
        <f t="shared" si="73"/>
        <v>-57</v>
      </c>
      <c r="T205" s="18">
        <f t="shared" si="74"/>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5"/>
        <v>1</v>
      </c>
      <c r="Z205" s="12">
        <f t="shared" si="76"/>
        <v>1</v>
      </c>
      <c r="AA205" s="12">
        <f t="shared" si="77"/>
        <v>1</v>
      </c>
      <c r="AB205" s="12">
        <f t="shared" si="78"/>
        <v>1</v>
      </c>
      <c r="AD205" s="12">
        <f t="shared" si="79"/>
        <v>-57</v>
      </c>
      <c r="AE205" s="18">
        <f t="shared" si="80"/>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1"/>
        <v>1</v>
      </c>
      <c r="AK205" s="12">
        <f t="shared" si="82"/>
        <v>1</v>
      </c>
      <c r="AL205" s="12">
        <f t="shared" si="83"/>
        <v>1</v>
      </c>
      <c r="AM205" s="12">
        <f t="shared" si="84"/>
        <v>1</v>
      </c>
    </row>
    <row r="206" spans="1:39" ht="12" customHeight="1" x14ac:dyDescent="0.15">
      <c r="A206" s="5">
        <f t="shared" si="67"/>
        <v>0</v>
      </c>
      <c r="B206" s="5">
        <f t="shared" si="68"/>
        <v>0</v>
      </c>
      <c r="C206" s="14">
        <f t="shared" si="85"/>
        <v>-58</v>
      </c>
      <c r="G206" s="67" t="str">
        <f t="shared" si="69"/>
        <v/>
      </c>
      <c r="H206" s="4" t="str">
        <f>IF(G206="I",$K206,IF(G206="II",$K206-SUM(H$8:H205),IF(G206="III",$K206-SUM(H$8:H205),IF(G206="IV",$K206-SUM(H$8:H205),IF(G206="V",1-SUM(H$8:H205)," ")))))</f>
        <v xml:space="preserve"> </v>
      </c>
      <c r="I206" s="68" t="str">
        <f t="shared" si="70"/>
        <v/>
      </c>
      <c r="J206" s="43" t="str">
        <f>IF(I206="A",$K206,IF(I206="B",$K206-SUM(J$8:J205),IF(I206="C",$K206-SUM(J$8:J205),IF(I206="D",$K206-SUM(J$8:J205),IF(I206="E",1-SUM(J$8:J205)," ")))))</f>
        <v xml:space="preserve"> </v>
      </c>
      <c r="K206" s="1">
        <f>IF(C$4=0,0,(SUM(D$8:D206)/C$4))</f>
        <v>0</v>
      </c>
      <c r="L206" s="9" t="str">
        <f t="shared" si="71"/>
        <v xml:space="preserve"> </v>
      </c>
      <c r="M206" s="2" t="str">
        <f>IF(U206=2,K206,IF(W206=2,K206-SUM(M$8:M205),IF(X206=2,K206-SUM(M$8:M205),IF(X205=2,1-SUM(M$8:M205)," "))))</f>
        <v xml:space="preserve"> </v>
      </c>
      <c r="N206" s="1" t="str">
        <f t="shared" si="72"/>
        <v xml:space="preserve"> </v>
      </c>
      <c r="P206" s="3" t="str">
        <f>IF(O206="Plus",$K206,IF(O206="Basis",$K206-SUM(P$8:P205),IF(O206="Breedte",$K206-SUM(P$8:P205),IF(O205="Breedte",1-SUM(P$8:P205)," "))))</f>
        <v xml:space="preserve"> </v>
      </c>
      <c r="Q206" s="57" t="str">
        <f t="shared" si="86"/>
        <v/>
      </c>
      <c r="R206" s="57"/>
      <c r="S206" s="12">
        <f t="shared" si="73"/>
        <v>-58</v>
      </c>
      <c r="T206" s="18">
        <f t="shared" si="74"/>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5"/>
        <v>1</v>
      </c>
      <c r="Z206" s="12">
        <f t="shared" si="76"/>
        <v>1</v>
      </c>
      <c r="AA206" s="12">
        <f t="shared" si="77"/>
        <v>1</v>
      </c>
      <c r="AB206" s="12">
        <f t="shared" si="78"/>
        <v>1</v>
      </c>
      <c r="AD206" s="12">
        <f t="shared" si="79"/>
        <v>-58</v>
      </c>
      <c r="AE206" s="18">
        <f t="shared" si="80"/>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1"/>
        <v>1</v>
      </c>
      <c r="AK206" s="12">
        <f t="shared" si="82"/>
        <v>1</v>
      </c>
      <c r="AL206" s="12">
        <f t="shared" si="83"/>
        <v>1</v>
      </c>
      <c r="AM206" s="12">
        <f t="shared" si="84"/>
        <v>1</v>
      </c>
    </row>
    <row r="207" spans="1:39" ht="12" customHeight="1" x14ac:dyDescent="0.15">
      <c r="A207" s="5">
        <f t="shared" si="67"/>
        <v>0</v>
      </c>
      <c r="B207" s="5">
        <f t="shared" si="68"/>
        <v>0</v>
      </c>
      <c r="C207" s="14">
        <f t="shared" si="85"/>
        <v>-59</v>
      </c>
      <c r="G207" s="67" t="str">
        <f t="shared" si="69"/>
        <v/>
      </c>
      <c r="H207" s="4" t="str">
        <f>IF(G207="I",$K207,IF(G207="II",$K207-SUM(H$8:H206),IF(G207="III",$K207-SUM(H$8:H206),IF(G207="IV",$K207-SUM(H$8:H206),IF(G207="V",1-SUM(H$8:H206)," ")))))</f>
        <v xml:space="preserve"> </v>
      </c>
      <c r="I207" s="68" t="str">
        <f t="shared" si="70"/>
        <v/>
      </c>
      <c r="J207" s="43" t="str">
        <f>IF(I207="A",$K207,IF(I207="B",$K207-SUM(J$8:J206),IF(I207="C",$K207-SUM(J$8:J206),IF(I207="D",$K207-SUM(J$8:J206),IF(I207="E",1-SUM(J$8:J206)," ")))))</f>
        <v xml:space="preserve"> </v>
      </c>
      <c r="K207" s="1">
        <f>IF(C$4=0,0,(SUM(D$8:D207)/C$4))</f>
        <v>0</v>
      </c>
      <c r="L207" s="9" t="str">
        <f t="shared" si="71"/>
        <v xml:space="preserve"> </v>
      </c>
      <c r="M207" s="2" t="str">
        <f>IF(U207=2,K207,IF(W207=2,K207-SUM(M$8:M206),IF(X207=2,K207-SUM(M$8:M206),IF(X206=2,1-SUM(M$8:M206)," "))))</f>
        <v xml:space="preserve"> </v>
      </c>
      <c r="N207" s="1" t="str">
        <f t="shared" si="72"/>
        <v xml:space="preserve"> </v>
      </c>
      <c r="P207" s="3" t="str">
        <f>IF(O207="Plus",$K207,IF(O207="Basis",$K207-SUM(P$8:P206),IF(O207="Breedte",$K207-SUM(P$8:P206),IF(O206="Breedte",1-SUM(P$8:P206)," "))))</f>
        <v xml:space="preserve"> </v>
      </c>
      <c r="Q207" s="57" t="str">
        <f t="shared" si="86"/>
        <v/>
      </c>
      <c r="R207" s="57"/>
      <c r="S207" s="12">
        <f t="shared" si="73"/>
        <v>-59</v>
      </c>
      <c r="T207" s="18">
        <f t="shared" si="74"/>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5"/>
        <v>1</v>
      </c>
      <c r="Z207" s="12">
        <f t="shared" si="76"/>
        <v>1</v>
      </c>
      <c r="AA207" s="12">
        <f t="shared" si="77"/>
        <v>1</v>
      </c>
      <c r="AB207" s="12">
        <f t="shared" si="78"/>
        <v>1</v>
      </c>
      <c r="AD207" s="12">
        <f t="shared" si="79"/>
        <v>-59</v>
      </c>
      <c r="AE207" s="18">
        <f t="shared" si="80"/>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1"/>
        <v>1</v>
      </c>
      <c r="AK207" s="12">
        <f t="shared" si="82"/>
        <v>1</v>
      </c>
      <c r="AL207" s="12">
        <f t="shared" si="83"/>
        <v>1</v>
      </c>
      <c r="AM207" s="12">
        <f t="shared" si="84"/>
        <v>1</v>
      </c>
    </row>
    <row r="208" spans="1:39" ht="12" customHeight="1" x14ac:dyDescent="0.15">
      <c r="A208" s="5">
        <f t="shared" si="67"/>
        <v>0</v>
      </c>
      <c r="B208" s="5">
        <f t="shared" si="68"/>
        <v>0</v>
      </c>
      <c r="C208" s="14">
        <f t="shared" si="85"/>
        <v>-60</v>
      </c>
      <c r="G208" s="67" t="str">
        <f t="shared" si="69"/>
        <v/>
      </c>
      <c r="H208" s="4" t="str">
        <f>IF(G208="I",$K208,IF(G208="II",$K208-SUM(H$8:H207),IF(G208="III",$K208-SUM(H$8:H207),IF(G208="IV",$K208-SUM(H$8:H207),IF(G208="V",1-SUM(H$8:H207)," ")))))</f>
        <v xml:space="preserve"> </v>
      </c>
      <c r="I208" s="68" t="str">
        <f t="shared" si="70"/>
        <v/>
      </c>
      <c r="J208" s="43" t="str">
        <f>IF(I208="A",$K208,IF(I208="B",$K208-SUM(J$8:J207),IF(I208="C",$K208-SUM(J$8:J207),IF(I208="D",$K208-SUM(J$8:J207),IF(I208="E",1-SUM(J$8:J207)," ")))))</f>
        <v xml:space="preserve"> </v>
      </c>
      <c r="K208" s="1">
        <f>IF(C$4=0,0,(SUM(D$8:D208)/C$4))</f>
        <v>0</v>
      </c>
      <c r="L208" s="9" t="str">
        <f t="shared" si="71"/>
        <v xml:space="preserve"> </v>
      </c>
      <c r="M208" s="2" t="str">
        <f>IF(U208=2,K208,IF(W208=2,K208-SUM(M$8:M207),IF(X208=2,K208-SUM(M$8:M207),IF(X207=2,1-SUM(M$8:M207)," "))))</f>
        <v xml:space="preserve"> </v>
      </c>
      <c r="N208" s="1" t="str">
        <f t="shared" si="72"/>
        <v xml:space="preserve"> </v>
      </c>
      <c r="P208" s="3" t="str">
        <f>IF(O208="Plus",$K208,IF(O208="Basis",$K208-SUM(P$8:P207),IF(O208="Breedte",$K208-SUM(P$8:P207),IF(O207="Breedte",1-SUM(P$8:P207)," "))))</f>
        <v xml:space="preserve"> </v>
      </c>
      <c r="Q208" s="57" t="str">
        <f t="shared" si="86"/>
        <v/>
      </c>
      <c r="R208" s="57"/>
      <c r="S208" s="12">
        <f t="shared" si="73"/>
        <v>-60</v>
      </c>
      <c r="T208" s="18">
        <f t="shared" si="74"/>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5"/>
        <v>1</v>
      </c>
      <c r="Z208" s="12">
        <f t="shared" si="76"/>
        <v>1</v>
      </c>
      <c r="AA208" s="12">
        <f t="shared" si="77"/>
        <v>1</v>
      </c>
      <c r="AB208" s="12">
        <f t="shared" si="78"/>
        <v>1</v>
      </c>
      <c r="AD208" s="12">
        <f t="shared" si="79"/>
        <v>-60</v>
      </c>
      <c r="AE208" s="18">
        <f t="shared" si="80"/>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1"/>
        <v>1</v>
      </c>
      <c r="AK208" s="12">
        <f t="shared" si="82"/>
        <v>1</v>
      </c>
      <c r="AL208" s="12">
        <f t="shared" si="83"/>
        <v>1</v>
      </c>
      <c r="AM208" s="12">
        <f t="shared" si="84"/>
        <v>1</v>
      </c>
    </row>
    <row r="209" spans="1:36" ht="12" customHeight="1" x14ac:dyDescent="0.15">
      <c r="A209" s="5">
        <f t="shared" si="67"/>
        <v>0</v>
      </c>
      <c r="B209" s="5">
        <f t="shared" si="68"/>
        <v>0</v>
      </c>
      <c r="C209" s="14">
        <f t="shared" si="85"/>
        <v>-61</v>
      </c>
      <c r="G209" s="67" t="str">
        <f t="shared" si="69"/>
        <v/>
      </c>
      <c r="H209" s="4" t="str">
        <f>IF(G209="I",$K209,IF(G209="II",$K209-SUM(H$8:H208),IF(G209="III",$K209-SUM(H$8:H208),IF(G209="IV",$K209-SUM(H$8:H208),IF(G209="V",1-SUM(H$8:H208)," ")))))</f>
        <v xml:space="preserve"> </v>
      </c>
      <c r="I209" s="68" t="str">
        <f t="shared" si="70"/>
        <v/>
      </c>
      <c r="J209" s="43" t="str">
        <f>IF(I209="A",$K209,IF(I209="B",$K209-SUM(J$8:J208),IF(I209="C",$K209-SUM(J$8:J208),IF(I209="D",$K209-SUM(J$8:J208),IF(I209="E",1-SUM(J$8:J208)," ")))))</f>
        <v xml:space="preserve"> </v>
      </c>
      <c r="L209" s="9" t="str">
        <f t="shared" si="71"/>
        <v xml:space="preserve"> </v>
      </c>
      <c r="P209" s="3" t="str">
        <f>IF(O209="Plus",$K209,IF(O209="Basis",$K209-SUM(P$8:P208),IF(O209="Breedte",$K209-SUM(P$8:P208),IF(O208="Breedte",1-SUM(P$8:P208)," "))))</f>
        <v xml:space="preserve"> </v>
      </c>
      <c r="Q209" s="57" t="str">
        <f t="shared" si="86"/>
        <v/>
      </c>
      <c r="R209" s="57"/>
      <c r="AE209" s="18">
        <f t="shared" si="80"/>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1"/>
        <v>1</v>
      </c>
    </row>
    <row r="210" spans="1:36" ht="12" customHeight="1" x14ac:dyDescent="0.15">
      <c r="A210" s="5">
        <f t="shared" si="67"/>
        <v>0</v>
      </c>
      <c r="B210" s="5">
        <f t="shared" si="68"/>
        <v>0</v>
      </c>
      <c r="C210" s="14">
        <f t="shared" si="85"/>
        <v>-62</v>
      </c>
      <c r="G210" s="67" t="str">
        <f t="shared" si="69"/>
        <v/>
      </c>
      <c r="H210" s="4" t="str">
        <f>IF(G210="I",$K210,IF(G210="II",$K210-SUM(H$8:H209),IF(G210="III",$K210-SUM(H$8:H209),IF(G210="IV",$K210-SUM(H$8:H209),IF(G210="V",1-SUM(H$8:H209)," ")))))</f>
        <v xml:space="preserve"> </v>
      </c>
      <c r="I210" s="68" t="str">
        <f t="shared" si="70"/>
        <v/>
      </c>
      <c r="J210" s="43" t="str">
        <f>IF(I210="A",$K210,IF(I210="B",$K210-SUM(J$8:J209),IF(I210="C",$K210-SUM(J$8:J209),IF(I210="D",$K210-SUM(J$8:J209),IF(I210="E",1-SUM(J$8:J209)," ")))))</f>
        <v xml:space="preserve"> </v>
      </c>
      <c r="L210" s="9" t="str">
        <f t="shared" si="71"/>
        <v xml:space="preserve"> </v>
      </c>
      <c r="P210" s="3" t="str">
        <f>IF(O210="Plus",$K210,IF(O210="Basis",$K210-SUM(P$8:P209),IF(O210="Breedte",$K210-SUM(P$8:P209),IF(O209="Breedte",1-SUM(P$8:P209)," "))))</f>
        <v xml:space="preserve"> </v>
      </c>
      <c r="Q210" s="57" t="str">
        <f t="shared" si="86"/>
        <v/>
      </c>
      <c r="R210" s="57"/>
      <c r="AE210" s="18">
        <f t="shared" si="80"/>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1"/>
        <v>1</v>
      </c>
    </row>
    <row r="211" spans="1:36" ht="12" customHeight="1" x14ac:dyDescent="0.15">
      <c r="A211" s="5">
        <f t="shared" si="67"/>
        <v>0</v>
      </c>
      <c r="B211" s="5">
        <f t="shared" si="68"/>
        <v>0</v>
      </c>
      <c r="C211" s="14">
        <f t="shared" si="85"/>
        <v>-63</v>
      </c>
      <c r="G211" s="67" t="str">
        <f t="shared" si="69"/>
        <v/>
      </c>
      <c r="H211" s="4" t="str">
        <f>IF(G211="I",$K211,IF(G211="II",$K211-SUM(H$8:H210),IF(G211="III",$K211-SUM(H$8:H210),IF(G211="IV",$K211-SUM(H$8:H210),IF(G211="V",1-SUM(H$8:H210)," ")))))</f>
        <v xml:space="preserve"> </v>
      </c>
      <c r="I211" s="68" t="str">
        <f t="shared" si="70"/>
        <v/>
      </c>
      <c r="J211" s="43" t="str">
        <f>IF(I211="A",$K211,IF(I211="B",$K211-SUM(J$8:J210),IF(I211="C",$K211-SUM(J$8:J210),IF(I211="D",$K211-SUM(J$8:J210),IF(I211="E",1-SUM(J$8:J210)," ")))))</f>
        <v xml:space="preserve"> </v>
      </c>
      <c r="L211" s="9" t="str">
        <f t="shared" si="71"/>
        <v xml:space="preserve"> </v>
      </c>
      <c r="P211" s="3" t="str">
        <f>IF(O211="Plus",$K211,IF(O211="Basis",$K211-SUM(P$8:P210),IF(O211="Breedte",$K211-SUM(P$8:P210),IF(O210="Breedte",1-SUM(P$8:P210)," "))))</f>
        <v xml:space="preserve"> </v>
      </c>
      <c r="Q211" s="57" t="str">
        <f t="shared" si="86"/>
        <v/>
      </c>
      <c r="R211" s="57"/>
      <c r="AE211" s="18">
        <f t="shared" si="80"/>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1"/>
        <v>1</v>
      </c>
    </row>
    <row r="212" spans="1:36" ht="12" customHeight="1" x14ac:dyDescent="0.15">
      <c r="A212" s="5">
        <f t="shared" si="67"/>
        <v>0</v>
      </c>
      <c r="B212" s="5">
        <f t="shared" si="68"/>
        <v>0</v>
      </c>
      <c r="C212" s="14">
        <f t="shared" si="85"/>
        <v>-64</v>
      </c>
      <c r="G212" s="67" t="str">
        <f t="shared" si="69"/>
        <v/>
      </c>
      <c r="H212" s="4" t="str">
        <f>IF(G212="I",$K212,IF(G212="II",$K212-SUM(H$8:H211),IF(G212="III",$K212-SUM(H$8:H211),IF(G212="IV",$K212-SUM(H$8:H211),IF(G212="V",1-SUM(H$8:H211)," ")))))</f>
        <v xml:space="preserve"> </v>
      </c>
      <c r="I212" s="68" t="str">
        <f t="shared" si="70"/>
        <v/>
      </c>
      <c r="J212" s="43" t="str">
        <f>IF(I212="A",$K212,IF(I212="B",$K212-SUM(J$8:J211),IF(I212="C",$K212-SUM(J$8:J211),IF(I212="D",$K212-SUM(J$8:J211),IF(I212="E",1-SUM(J$8:J211)," ")))))</f>
        <v xml:space="preserve"> </v>
      </c>
      <c r="L212" s="9" t="str">
        <f t="shared" si="71"/>
        <v xml:space="preserve"> </v>
      </c>
      <c r="P212" s="3" t="str">
        <f>IF(O212="Plus",$K212,IF(O212="Basis",$K212-SUM(P$8:P211),IF(O212="Breedte",$K212-SUM(P$8:P211),IF(O211="Breedte",1-SUM(P$8:P211)," "))))</f>
        <v xml:space="preserve"> </v>
      </c>
      <c r="Q212" s="57" t="str">
        <f t="shared" si="86"/>
        <v/>
      </c>
      <c r="R212" s="57"/>
      <c r="AE212" s="18">
        <f t="shared" si="80"/>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1"/>
        <v>1</v>
      </c>
    </row>
    <row r="213" spans="1:36" ht="12" customHeight="1" x14ac:dyDescent="0.15">
      <c r="A213" s="5">
        <f t="shared" si="67"/>
        <v>0</v>
      </c>
      <c r="B213" s="5">
        <f t="shared" si="68"/>
        <v>0</v>
      </c>
      <c r="C213" s="14">
        <f t="shared" si="85"/>
        <v>-65</v>
      </c>
      <c r="G213" s="67" t="str">
        <f t="shared" si="69"/>
        <v/>
      </c>
      <c r="H213" s="4" t="str">
        <f>IF(G213="I",$K213,IF(G213="II",$K213-SUM(H$8:H212),IF(G213="III",$K213-SUM(H$8:H212),IF(G213="IV",$K213-SUM(H$8:H212),IF(G213="V",1-SUM(H$8:H212)," ")))))</f>
        <v xml:space="preserve"> </v>
      </c>
      <c r="I213" s="68" t="str">
        <f t="shared" si="70"/>
        <v/>
      </c>
      <c r="J213" s="43" t="str">
        <f>IF(I213="A",$K213,IF(I213="B",$K213-SUM(J$8:J212),IF(I213="C",$K213-SUM(J$8:J212),IF(I213="D",$K213-SUM(J$8:J212),IF(I213="E",1-SUM(J$8:J212)," ")))))</f>
        <v xml:space="preserve"> </v>
      </c>
      <c r="L213" s="9" t="str">
        <f t="shared" si="71"/>
        <v xml:space="preserve"> </v>
      </c>
      <c r="P213" s="3" t="str">
        <f>IF(O213="Plus",$K213,IF(O213="Basis",$K213-SUM(P$8:P212),IF(O213="Breedte",$K213-SUM(P$8:P212),IF(O212="Breedte",1-SUM(P$8:P212)," "))))</f>
        <v xml:space="preserve"> </v>
      </c>
      <c r="Q213" s="57" t="str">
        <f t="shared" si="86"/>
        <v/>
      </c>
      <c r="R213" s="57"/>
      <c r="AE213" s="18">
        <f t="shared" si="80"/>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1"/>
        <v>1</v>
      </c>
    </row>
    <row r="214" spans="1:36" ht="12" customHeight="1" x14ac:dyDescent="0.15">
      <c r="A214" s="5">
        <f t="shared" si="67"/>
        <v>0</v>
      </c>
      <c r="B214" s="5">
        <f t="shared" si="68"/>
        <v>0</v>
      </c>
      <c r="C214" s="14">
        <f t="shared" si="85"/>
        <v>-66</v>
      </c>
      <c r="H214" s="4" t="str">
        <f>IF(G214="I",$K214,IF(G214="II",$K214-SUM(H$8:H213),IF(G214="III",$K214-SUM(H$8:H213),IF(G214="IV",$K214-SUM(H$8:H213),IF(G214="V",1-SUM(H$8:H213)," ")))))</f>
        <v xml:space="preserve"> </v>
      </c>
      <c r="I214" s="68" t="str">
        <f t="shared" si="70"/>
        <v/>
      </c>
      <c r="J214" s="43" t="str">
        <f>IF(I214="A",$K214,IF(I214="B",$K214-SUM(J$8:J213),IF(I214="C",$K214-SUM(J$8:J213),IF(I214="D",$K214-SUM(J$8:J213),IF(I214="E",1-SUM(J$8:J213)," ")))))</f>
        <v xml:space="preserve"> </v>
      </c>
      <c r="L214" s="9" t="str">
        <f t="shared" si="71"/>
        <v xml:space="preserve"> </v>
      </c>
      <c r="P214" s="3" t="str">
        <f>IF(O214="Plus",$K214,IF(O214="Basis",$K214-SUM(P$8:P213),IF(O214="Breedte",$K214-SUM(P$8:P213),IF(O213="Breedte",1-SUM(P$8:P213)," "))))</f>
        <v xml:space="preserve"> </v>
      </c>
      <c r="Q214" s="57" t="str">
        <f t="shared" si="86"/>
        <v/>
      </c>
      <c r="R214" s="57"/>
      <c r="AE214" s="18">
        <f t="shared" si="80"/>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1"/>
        <v>1</v>
      </c>
    </row>
    <row r="215" spans="1:36" ht="12" customHeight="1" x14ac:dyDescent="0.15">
      <c r="A215" s="5">
        <f t="shared" si="67"/>
        <v>0</v>
      </c>
      <c r="B215" s="5">
        <f t="shared" si="68"/>
        <v>0</v>
      </c>
      <c r="C215" s="14">
        <f t="shared" si="85"/>
        <v>-67</v>
      </c>
      <c r="H215" s="4" t="str">
        <f>IF(G215="I",$K215,IF(G215="II",$K215-SUM(H$8:H214),IF(G215="III",$K215-SUM(H$8:H214),IF(G215="IV",$K215-SUM(H$8:H214),IF(G215="V",1-SUM(H$8:H214)," ")))))</f>
        <v xml:space="preserve"> </v>
      </c>
      <c r="I215" s="68" t="str">
        <f t="shared" si="70"/>
        <v/>
      </c>
      <c r="J215" s="43" t="str">
        <f>IF(I215="A",$K215,IF(I215="B",$K215-SUM(J$8:J214),IF(I215="C",$K215-SUM(J$8:J214),IF(I215="D",$K215-SUM(J$8:J214),IF(I215="E",1-SUM(J$8:J214)," ")))))</f>
        <v xml:space="preserve"> </v>
      </c>
      <c r="L215" s="9" t="str">
        <f t="shared" si="71"/>
        <v xml:space="preserve"> </v>
      </c>
      <c r="P215" s="3" t="str">
        <f>IF(O215="Plus",$K215,IF(O215="Basis",$K215-SUM(P$8:P214),IF(O215="Breedte",$K215-SUM(P$8:P214),IF(O214="Breedte",1-SUM(P$8:P214)," "))))</f>
        <v xml:space="preserve"> </v>
      </c>
      <c r="Q215" s="57" t="str">
        <f t="shared" si="86"/>
        <v/>
      </c>
      <c r="R215" s="57"/>
      <c r="AE215" s="18">
        <f t="shared" si="80"/>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1"/>
        <v>1</v>
      </c>
    </row>
    <row r="216" spans="1:36" ht="12" customHeight="1" x14ac:dyDescent="0.15">
      <c r="A216" s="5">
        <f t="shared" si="67"/>
        <v>0</v>
      </c>
      <c r="B216" s="5">
        <f t="shared" si="68"/>
        <v>0</v>
      </c>
      <c r="C216" s="14">
        <f t="shared" si="85"/>
        <v>-68</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L216" s="9" t="str">
        <f t="shared" si="71"/>
        <v xml:space="preserve"> </v>
      </c>
      <c r="P216" s="3" t="str">
        <f>IF(O216="Plus",$K216,IF(O216="Basis",$K216-SUM(P$8:P215),IF(O216="Breedte",$K216-SUM(P$8:P215),IF(O215="Breedte",1-SUM(P$8:P215)," "))))</f>
        <v xml:space="preserve"> </v>
      </c>
      <c r="Q216" s="57" t="str">
        <f t="shared" si="86"/>
        <v/>
      </c>
      <c r="R216" s="57"/>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1"/>
        <v>1</v>
      </c>
    </row>
    <row r="217" spans="1:36" ht="12" customHeight="1" x14ac:dyDescent="0.15">
      <c r="A217" s="5">
        <f t="shared" si="67"/>
        <v>0</v>
      </c>
      <c r="B217" s="5">
        <f t="shared" si="68"/>
        <v>0</v>
      </c>
      <c r="C217" s="14">
        <f t="shared" si="85"/>
        <v>-69</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71"/>
        <v xml:space="preserve"> </v>
      </c>
      <c r="P217" s="3" t="str">
        <f>IF(O217="Plus",$K217,IF(O217="Basis",$K217-SUM(P$8:P216),IF(O217="Breedte",$K217-SUM(P$8:P216),IF(O216="Breedte",1-SUM(P$8:P216)," "))))</f>
        <v xml:space="preserve"> </v>
      </c>
      <c r="Q217" s="57" t="str">
        <f t="shared" si="86"/>
        <v/>
      </c>
      <c r="R217" s="57"/>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1"/>
        <v>1</v>
      </c>
    </row>
    <row r="218" spans="1:36" ht="12" customHeight="1" x14ac:dyDescent="0.15">
      <c r="A218" s="5">
        <f t="shared" si="67"/>
        <v>0</v>
      </c>
      <c r="B218" s="5">
        <f t="shared" si="68"/>
        <v>0</v>
      </c>
      <c r="C218" s="14">
        <f t="shared" si="85"/>
        <v>-70</v>
      </c>
      <c r="H218" s="4" t="str">
        <f>IF(G218="I",$K218,IF(G218="II",$K218-SUM(H$8:H217),IF(G218="III",$K218-SUM(H$8:H217),IF(G218="IV",$K218-SUM(H$8:H217),IF(G218="V",1-SUM(H$8:H217)," ")))))</f>
        <v xml:space="preserve"> </v>
      </c>
      <c r="I218" s="54"/>
      <c r="L218" s="9" t="str">
        <f t="shared" si="71"/>
        <v xml:space="preserve"> </v>
      </c>
      <c r="P218" s="3" t="str">
        <f>IF(O218="Plus",$K218,IF(O218="Basis",$K218-SUM(P$8:P217),IF(O218="Breedte",$K218-SUM(P$8:P217),IF(O217="Breedte",1-SUM(P$8:P217)," "))))</f>
        <v xml:space="preserve"> </v>
      </c>
      <c r="Q218" s="57" t="str">
        <f t="shared" si="86"/>
        <v/>
      </c>
      <c r="R218" s="57"/>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1"/>
        <v>1</v>
      </c>
    </row>
    <row r="219" spans="1:36" ht="12" customHeight="1" x14ac:dyDescent="0.15">
      <c r="A219" s="5">
        <f t="shared" si="67"/>
        <v>0</v>
      </c>
      <c r="B219" s="5">
        <f t="shared" si="68"/>
        <v>0</v>
      </c>
      <c r="C219" s="14">
        <f t="shared" si="85"/>
        <v>-71</v>
      </c>
      <c r="H219" s="4" t="str">
        <f>IF(G219="I",$K219,IF(G219="II",$K219-SUM(H$8:H218),IF(G219="III",$K219-SUM(H$8:H218),IF(G219="IV",$K219-SUM(H$8:H218),IF(G219="V",1-SUM(H$8:H218)," ")))))</f>
        <v xml:space="preserve"> </v>
      </c>
      <c r="I219" s="54"/>
      <c r="L219" s="9" t="str">
        <f t="shared" si="71"/>
        <v xml:space="preserve"> </v>
      </c>
      <c r="P219" s="3" t="str">
        <f>IF(O219="Plus",$K219,IF(O219="Basis",$K219-SUM(P$8:P218),IF(O219="Breedte",$K219-SUM(P$8:P218),IF(O218="Breedte",1-SUM(P$8:P218)," "))))</f>
        <v xml:space="preserve"> </v>
      </c>
      <c r="Q219" s="57" t="str">
        <f t="shared" si="86"/>
        <v/>
      </c>
      <c r="R219" s="57"/>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1"/>
        <v>1</v>
      </c>
    </row>
    <row r="220" spans="1:36" ht="12" customHeight="1" x14ac:dyDescent="0.15">
      <c r="A220" s="5">
        <f t="shared" si="67"/>
        <v>0</v>
      </c>
      <c r="B220" s="5">
        <f t="shared" si="68"/>
        <v>0</v>
      </c>
      <c r="C220" s="14">
        <f t="shared" si="85"/>
        <v>-72</v>
      </c>
      <c r="H220" s="4" t="str">
        <f>IF(G220="I",$K220,IF(G220="II",$K220-SUM(H$8:H219),IF(G220="III",$K220-SUM(H$8:H219),IF(G220="IV",$K220-SUM(H$8:H219),IF(G220="V",1-SUM(H$8:H219)," ")))))</f>
        <v xml:space="preserve"> </v>
      </c>
      <c r="I220" s="54"/>
      <c r="L220" s="9" t="str">
        <f t="shared" si="71"/>
        <v xml:space="preserve"> </v>
      </c>
      <c r="P220" s="3" t="str">
        <f>IF(O220="Plus",$K220,IF(O220="Basis",$K220-SUM(P$8:P219),IF(O220="Breedte",$K220-SUM(P$8:P219),IF(O219="Breedte",1-SUM(P$8:P219)," "))))</f>
        <v xml:space="preserve"> </v>
      </c>
      <c r="Q220" s="57" t="str">
        <f t="shared" si="86"/>
        <v/>
      </c>
      <c r="R220" s="57"/>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1"/>
        <v>1</v>
      </c>
    </row>
    <row r="221" spans="1:36" ht="12" customHeight="1" x14ac:dyDescent="0.15">
      <c r="A221" s="5">
        <f t="shared" si="67"/>
        <v>0</v>
      </c>
      <c r="B221" s="5">
        <f t="shared" si="68"/>
        <v>0</v>
      </c>
      <c r="C221" s="14">
        <f t="shared" si="85"/>
        <v>-73</v>
      </c>
      <c r="H221" s="4" t="str">
        <f>IF(G221="I",$K221,IF(G221="II",$K221-SUM(H$8:H220),IF(G221="III",$K221-SUM(H$8:H220),IF(G221="IV",$K221-SUM(H$8:H220),IF(G221="V",1-SUM(H$8:H220)," ")))))</f>
        <v xml:space="preserve"> </v>
      </c>
      <c r="I221" s="54"/>
      <c r="L221" s="9" t="str">
        <f t="shared" si="71"/>
        <v xml:space="preserve"> </v>
      </c>
      <c r="P221" s="3" t="str">
        <f>IF(O221="Plus",$K221,IF(O221="Basis",$K221-SUM(P$8:P220),IF(O221="Breedte",$K221-SUM(P$8:P220),IF(O220="Breedte",1-SUM(P$8:P220)," "))))</f>
        <v xml:space="preserve"> </v>
      </c>
      <c r="Q221" s="57" t="str">
        <f t="shared" si="86"/>
        <v/>
      </c>
      <c r="R221" s="57"/>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1"/>
        <v>1</v>
      </c>
    </row>
    <row r="222" spans="1:36" ht="12" customHeight="1" x14ac:dyDescent="0.15">
      <c r="A222" s="5">
        <f t="shared" si="67"/>
        <v>0</v>
      </c>
      <c r="B222" s="5">
        <f t="shared" si="68"/>
        <v>0</v>
      </c>
      <c r="C222" s="14">
        <f t="shared" si="85"/>
        <v>-74</v>
      </c>
      <c r="H222" s="4" t="str">
        <f>IF(G222="I",$K222,IF(G222="II",$K222-SUM(H$8:H221),IF(G222="III",$K222-SUM(H$8:H221),IF(G222="IV",$K222-SUM(H$8:H221),IF(G222="V",1-SUM(H$8:H221)," ")))))</f>
        <v xml:space="preserve"> </v>
      </c>
      <c r="I222" s="54"/>
      <c r="L222" s="9" t="str">
        <f t="shared" si="71"/>
        <v xml:space="preserve"> </v>
      </c>
      <c r="P222" s="3" t="str">
        <f>IF(O222="Plus",$K222,IF(O222="Basis",$K222-SUM(P$8:P221),IF(O222="Breedte",$K222-SUM(P$8:P221),IF(O221="Breedte",1-SUM(P$8:P221)," "))))</f>
        <v xml:space="preserve"> </v>
      </c>
      <c r="Q222" s="57" t="str">
        <f t="shared" si="86"/>
        <v/>
      </c>
      <c r="R222" s="57"/>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1"/>
        <v>1</v>
      </c>
    </row>
    <row r="223" spans="1:36" ht="12" customHeight="1" x14ac:dyDescent="0.15">
      <c r="A223" s="5">
        <f t="shared" si="67"/>
        <v>0</v>
      </c>
      <c r="B223" s="5">
        <f t="shared" si="68"/>
        <v>0</v>
      </c>
      <c r="C223" s="14">
        <f t="shared" si="85"/>
        <v>-75</v>
      </c>
      <c r="H223" s="4" t="str">
        <f>IF(G223="I",$K223,IF(G223="II",$K223-SUM(H$8:H222),IF(G223="III",$K223-SUM(H$8:H222),IF(G223="IV",$K223-SUM(H$8:H222),IF(G223="V",1-SUM(H$8:H222)," ")))))</f>
        <v xml:space="preserve"> </v>
      </c>
      <c r="I223" s="54"/>
      <c r="L223" s="9" t="str">
        <f t="shared" si="71"/>
        <v xml:space="preserve"> </v>
      </c>
      <c r="P223" s="3" t="str">
        <f>IF(O223="Plus",$K223,IF(O223="Basis",$K223-SUM(P$8:P222),IF(O223="Breedte",$K223-SUM(P$8:P222),IF(O222="Breedte",1-SUM(P$8:P222)," "))))</f>
        <v xml:space="preserve"> </v>
      </c>
      <c r="Q223" s="57" t="str">
        <f t="shared" si="86"/>
        <v/>
      </c>
      <c r="R223" s="57"/>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1"/>
        <v>1</v>
      </c>
    </row>
    <row r="224" spans="1:36" ht="12" customHeight="1" x14ac:dyDescent="0.15">
      <c r="A224" s="5">
        <f t="shared" si="67"/>
        <v>0</v>
      </c>
      <c r="B224" s="5">
        <f t="shared" si="68"/>
        <v>0</v>
      </c>
      <c r="C224" s="14">
        <f t="shared" si="85"/>
        <v>-76</v>
      </c>
      <c r="H224" s="4" t="str">
        <f>IF(G224="I",$K224,IF(G224="II",$K224-SUM(H$8:H223),IF(G224="III",$K224-SUM(H$8:H223),IF(G224="IV",$K224-SUM(H$8:H223),IF(G224="V",1-SUM(H$8:H223)," ")))))</f>
        <v xml:space="preserve"> </v>
      </c>
      <c r="I224" s="54"/>
      <c r="L224" s="9" t="str">
        <f t="shared" si="71"/>
        <v xml:space="preserve"> </v>
      </c>
      <c r="P224" s="3" t="str">
        <f>IF(O224="Plus",$K224,IF(O224="Basis",$K224-SUM(P$8:P223),IF(O224="Breedte",$K224-SUM(P$8:P223),IF(O223="Breedte",1-SUM(P$8:P223)," "))))</f>
        <v xml:space="preserve"> </v>
      </c>
      <c r="Q224" s="57" t="str">
        <f t="shared" si="86"/>
        <v/>
      </c>
      <c r="R224" s="57"/>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1"/>
        <v>1</v>
      </c>
    </row>
    <row r="225" spans="1:36" ht="12" customHeight="1" x14ac:dyDescent="0.15">
      <c r="A225" s="5">
        <f t="shared" si="67"/>
        <v>0</v>
      </c>
      <c r="B225" s="5">
        <f t="shared" si="68"/>
        <v>0</v>
      </c>
      <c r="C225" s="14">
        <f t="shared" si="85"/>
        <v>-77</v>
      </c>
      <c r="H225" s="4" t="str">
        <f>IF(G225="I",$K225,IF(G225="II",$K225-SUM(H$8:H224),IF(G225="III",$K225-SUM(H$8:H224),IF(G225="IV",$K225-SUM(H$8:H224),IF(G225="V",1-SUM(H$8:H224)," ")))))</f>
        <v xml:space="preserve"> </v>
      </c>
      <c r="I225" s="54"/>
      <c r="L225" s="9" t="str">
        <f t="shared" si="71"/>
        <v xml:space="preserve"> </v>
      </c>
      <c r="P225" s="3" t="str">
        <f>IF(O225="Plus",$K225,IF(O225="Basis",$K225-SUM(P$8:P224),IF(O225="Breedte",$K225-SUM(P$8:P224),IF(O224="Breedte",1-SUM(P$8:P224)," "))))</f>
        <v xml:space="preserve"> </v>
      </c>
      <c r="Q225" s="57" t="str">
        <f t="shared" si="86"/>
        <v/>
      </c>
      <c r="R225" s="57"/>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1"/>
        <v>1</v>
      </c>
    </row>
    <row r="226" spans="1:36" ht="12" customHeight="1" x14ac:dyDescent="0.15">
      <c r="A226" s="5">
        <f t="shared" si="67"/>
        <v>0</v>
      </c>
      <c r="B226" s="5">
        <f t="shared" si="68"/>
        <v>0</v>
      </c>
      <c r="C226" s="14">
        <f t="shared" si="85"/>
        <v>-78</v>
      </c>
      <c r="H226" s="4" t="str">
        <f>IF(G226="I",$K226,IF(G226="II",$K226-SUM(H$8:H225),IF(G226="III",$K226-SUM(H$8:H225),IF(G226="IV",$K226-SUM(H$8:H225),IF(G226="V",1-SUM(H$8:H225)," ")))))</f>
        <v xml:space="preserve"> </v>
      </c>
      <c r="I226" s="54"/>
      <c r="L226" s="9" t="str">
        <f t="shared" si="71"/>
        <v xml:space="preserve"> </v>
      </c>
      <c r="P226" s="3" t="str">
        <f>IF(O226="Plus",$K226,IF(O226="Basis",$K226-SUM(P$8:P225),IF(O226="Breedte",$K226-SUM(P$8:P225),IF(O225="Breedte",1-SUM(P$8:P225)," "))))</f>
        <v xml:space="preserve"> </v>
      </c>
      <c r="Q226" s="57" t="str">
        <f t="shared" si="86"/>
        <v/>
      </c>
      <c r="R226" s="57"/>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1"/>
        <v>1</v>
      </c>
    </row>
    <row r="227" spans="1:36" ht="12" customHeight="1" x14ac:dyDescent="0.15">
      <c r="A227" s="5">
        <f t="shared" si="67"/>
        <v>0</v>
      </c>
      <c r="B227" s="5">
        <f t="shared" si="68"/>
        <v>0</v>
      </c>
      <c r="C227" s="14">
        <f t="shared" si="85"/>
        <v>-79</v>
      </c>
      <c r="H227" s="4" t="str">
        <f>IF(G227="I",$K227,IF(G227="II",$K227-SUM(H$8:H226),IF(G227="III",$K227-SUM(H$8:H226),IF(G227="IV",$K227-SUM(H$8:H226),IF(G227="V",1-SUM(H$8:H226)," ")))))</f>
        <v xml:space="preserve"> </v>
      </c>
      <c r="I227" s="54"/>
      <c r="L227" s="9" t="str">
        <f t="shared" si="71"/>
        <v xml:space="preserve"> </v>
      </c>
      <c r="P227" s="3" t="str">
        <f>IF(O227="Plus",$K227,IF(O227="Basis",$K227-SUM(P$8:P226),IF(O227="Breedte",$K227-SUM(P$8:P226),IF(O226="Breedte",1-SUM(P$8:P226)," "))))</f>
        <v xml:space="preserve"> </v>
      </c>
      <c r="Q227" s="57" t="str">
        <f t="shared" si="86"/>
        <v/>
      </c>
      <c r="R227" s="57"/>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1"/>
        <v>1</v>
      </c>
    </row>
    <row r="228" spans="1:36" ht="12" customHeight="1" x14ac:dyDescent="0.15">
      <c r="A228" s="5">
        <f t="shared" si="67"/>
        <v>0</v>
      </c>
      <c r="B228" s="5">
        <f t="shared" si="68"/>
        <v>0</v>
      </c>
      <c r="C228" s="14">
        <f t="shared" si="85"/>
        <v>-80</v>
      </c>
      <c r="H228" s="4" t="str">
        <f>IF(G228="I",$K228,IF(G228="II",$K228-SUM(H$8:H227),IF(G228="III",$K228-SUM(H$8:H227),IF(G228="IV",$K228-SUM(H$8:H227),IF(G228="V",1-SUM(H$8:H227)," ")))))</f>
        <v xml:space="preserve"> </v>
      </c>
      <c r="I228" s="54"/>
      <c r="L228" s="9" t="str">
        <f t="shared" si="71"/>
        <v xml:space="preserve"> </v>
      </c>
      <c r="P228" s="3" t="str">
        <f>IF(O228="Plus",$K228,IF(O228="Basis",$K228-SUM(P$8:P227),IF(O228="Breedte",$K228-SUM(P$8:P227),IF(O227="Breedte",1-SUM(P$8:P227)," "))))</f>
        <v xml:space="preserve"> </v>
      </c>
      <c r="Q228" s="57" t="str">
        <f t="shared" si="86"/>
        <v/>
      </c>
      <c r="R228" s="57"/>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1"/>
        <v>1</v>
      </c>
    </row>
    <row r="229" spans="1:36" ht="12" customHeight="1" x14ac:dyDescent="0.15">
      <c r="A229" s="5">
        <f t="shared" si="67"/>
        <v>0</v>
      </c>
      <c r="B229" s="5">
        <f t="shared" si="68"/>
        <v>0</v>
      </c>
      <c r="C229" s="14">
        <f t="shared" si="85"/>
        <v>-81</v>
      </c>
      <c r="H229" s="4" t="str">
        <f>IF(G229="I",$K229,IF(G229="II",$K229-SUM(H$8:H228),IF(G229="III",$K229-SUM(H$8:H228),IF(G229="IV",$K229-SUM(H$8:H228),IF(G229="V",1-SUM(H$8:H228)," ")))))</f>
        <v xml:space="preserve"> </v>
      </c>
      <c r="I229" s="54"/>
      <c r="L229" s="9" t="str">
        <f t="shared" si="71"/>
        <v xml:space="preserve"> </v>
      </c>
      <c r="P229" s="3" t="str">
        <f>IF(O229="Plus",$K229,IF(O229="Basis",$K229-SUM(P$8:P228),IF(O229="Breedte",$K229-SUM(P$8:P228),IF(O228="Breedte",1-SUM(P$8:P228)," "))))</f>
        <v xml:space="preserve"> </v>
      </c>
      <c r="Q229" s="57" t="str">
        <f t="shared" si="86"/>
        <v/>
      </c>
      <c r="R229" s="57"/>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1"/>
        <v>1</v>
      </c>
    </row>
    <row r="230" spans="1:36" ht="12" customHeight="1" x14ac:dyDescent="0.15">
      <c r="A230" s="5">
        <f t="shared" si="67"/>
        <v>0</v>
      </c>
      <c r="B230" s="5">
        <f t="shared" si="68"/>
        <v>0</v>
      </c>
      <c r="C230" s="14">
        <f t="shared" si="85"/>
        <v>-82</v>
      </c>
      <c r="H230" s="4" t="str">
        <f>IF(G230="I",$K230,IF(G230="II",$K230-SUM(H$8:H229),IF(G230="III",$K230-SUM(H$8:H229),IF(G230="IV",$K230-SUM(H$8:H229),IF(G230="V",1-SUM(H$8:H229)," ")))))</f>
        <v xml:space="preserve"> </v>
      </c>
      <c r="I230" s="54"/>
      <c r="L230" s="9" t="str">
        <f t="shared" si="71"/>
        <v xml:space="preserve"> </v>
      </c>
      <c r="P230" s="3" t="str">
        <f>IF(O230="Plus",$K230,IF(O230="Basis",$K230-SUM(P$8:P229),IF(O230="Breedte",$K230-SUM(P$8:P229),IF(O229="Breedte",1-SUM(P$8:P229)," "))))</f>
        <v xml:space="preserve"> </v>
      </c>
      <c r="Q230" s="57" t="str">
        <f t="shared" si="86"/>
        <v/>
      </c>
      <c r="R230" s="57"/>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1"/>
        <v>1</v>
      </c>
    </row>
    <row r="231" spans="1:36" ht="12" customHeight="1" x14ac:dyDescent="0.15">
      <c r="A231" s="5">
        <f t="shared" si="67"/>
        <v>0</v>
      </c>
      <c r="B231" s="5">
        <f t="shared" si="68"/>
        <v>0</v>
      </c>
      <c r="C231" s="14">
        <f t="shared" si="85"/>
        <v>-83</v>
      </c>
      <c r="H231" s="4" t="str">
        <f>IF(G231="I",$K231,IF(G231="II",$K231-SUM(H$8:H230),IF(G231="III",$K231-SUM(H$8:H230),IF(G231="IV",$K231-SUM(H$8:H230),IF(G231="V",1-SUM(H$8:H230)," ")))))</f>
        <v xml:space="preserve"> </v>
      </c>
      <c r="I231" s="54"/>
      <c r="L231" s="9" t="str">
        <f t="shared" si="71"/>
        <v xml:space="preserve"> </v>
      </c>
      <c r="P231" s="3" t="str">
        <f>IF(O231="Plus",$K231,IF(O231="Basis",$K231-SUM(P$8:P230),IF(O231="Breedte",$K231-SUM(P$8:P230),IF(O230="Breedte",1-SUM(P$8:P230)," "))))</f>
        <v xml:space="preserve"> </v>
      </c>
      <c r="Q231" s="57" t="str">
        <f t="shared" si="86"/>
        <v/>
      </c>
      <c r="R231" s="57"/>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1"/>
        <v>1</v>
      </c>
    </row>
    <row r="232" spans="1:36" ht="12" customHeight="1" x14ac:dyDescent="0.15">
      <c r="A232" s="5">
        <f t="shared" si="67"/>
        <v>0</v>
      </c>
      <c r="B232" s="5">
        <f t="shared" si="68"/>
        <v>0</v>
      </c>
      <c r="C232" s="14">
        <f t="shared" si="85"/>
        <v>-84</v>
      </c>
      <c r="H232" s="4" t="str">
        <f>IF(G232="I",$K232,IF(G232="II",$K232-SUM(H$8:H231),IF(G232="III",$K232-SUM(H$8:H231),IF(G232="IV",$K232-SUM(H$8:H231),IF(G232="V",1-SUM(H$8:H231)," ")))))</f>
        <v xml:space="preserve"> </v>
      </c>
      <c r="I232" s="54"/>
      <c r="L232" s="9" t="str">
        <f t="shared" si="71"/>
        <v xml:space="preserve"> </v>
      </c>
      <c r="P232" s="3" t="str">
        <f>IF(O232="Plus",$K232,IF(O232="Basis",$K232-SUM(P$8:P231),IF(O232="Breedte",$K232-SUM(P$8:P231),IF(O231="Breedte",1-SUM(P$8:P231)," "))))</f>
        <v xml:space="preserve"> </v>
      </c>
      <c r="Q232" s="57" t="str">
        <f t="shared" si="86"/>
        <v/>
      </c>
      <c r="R232" s="57"/>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1"/>
        <v>1</v>
      </c>
    </row>
    <row r="233" spans="1:36" ht="12" customHeight="1" x14ac:dyDescent="0.15">
      <c r="A233" s="5">
        <f t="shared" si="67"/>
        <v>0</v>
      </c>
      <c r="B233" s="5">
        <f t="shared" si="68"/>
        <v>0</v>
      </c>
      <c r="C233" s="14">
        <f t="shared" si="85"/>
        <v>-85</v>
      </c>
      <c r="H233" s="4" t="str">
        <f>IF(G233="I",$K233,IF(G233="II",$K233-SUM(H$8:H232),IF(G233="III",$K233-SUM(H$8:H232),IF(G233="IV",$K233-SUM(H$8:H232),IF(G233="V",1-SUM(H$8:H232)," ")))))</f>
        <v xml:space="preserve"> </v>
      </c>
      <c r="I233" s="54"/>
      <c r="L233" s="9" t="str">
        <f t="shared" si="71"/>
        <v xml:space="preserve"> </v>
      </c>
      <c r="P233" s="3" t="str">
        <f>IF(O233="Plus",$K233,IF(O233="Basis",$K233-SUM(P$8:P232),IF(O233="Breedte",$K233-SUM(P$8:P232),IF(O232="Breedte",1-SUM(P$8:P232)," "))))</f>
        <v xml:space="preserve"> </v>
      </c>
      <c r="Q233" s="57" t="str">
        <f t="shared" si="86"/>
        <v/>
      </c>
      <c r="R233" s="57"/>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1"/>
        <v>1</v>
      </c>
    </row>
    <row r="234" spans="1:36" ht="12" customHeight="1" x14ac:dyDescent="0.15">
      <c r="A234" s="5">
        <f t="shared" si="67"/>
        <v>0</v>
      </c>
      <c r="B234" s="5">
        <f t="shared" si="68"/>
        <v>0</v>
      </c>
      <c r="C234" s="14">
        <f t="shared" si="85"/>
        <v>-86</v>
      </c>
      <c r="H234" s="4" t="str">
        <f>IF(G234="I",$K234,IF(G234="II",$K234-SUM(H$8:H233),IF(G234="III",$K234-SUM(H$8:H233),IF(G234="IV",$K234-SUM(H$8:H233),IF(G234="V",1-SUM(H$8:H233)," ")))))</f>
        <v xml:space="preserve"> </v>
      </c>
      <c r="I234" s="54"/>
      <c r="L234" s="9" t="str">
        <f t="shared" si="71"/>
        <v xml:space="preserve"> </v>
      </c>
      <c r="P234" s="3" t="str">
        <f>IF(O234="Plus",$K234,IF(O234="Basis",$K234-SUM(P$8:P233),IF(O234="Breedte",$K234-SUM(P$8:P233),IF(O233="Breedte",1-SUM(P$8:P233)," "))))</f>
        <v xml:space="preserve"> </v>
      </c>
      <c r="Q234" s="57" t="str">
        <f t="shared" si="86"/>
        <v/>
      </c>
      <c r="R234" s="57"/>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1"/>
        <v>1</v>
      </c>
    </row>
    <row r="235" spans="1:36" ht="12" customHeight="1" x14ac:dyDescent="0.15">
      <c r="A235" s="5">
        <f t="shared" si="67"/>
        <v>0</v>
      </c>
      <c r="B235" s="5">
        <f t="shared" si="68"/>
        <v>0</v>
      </c>
      <c r="C235" s="14">
        <f t="shared" si="85"/>
        <v>-87</v>
      </c>
      <c r="H235" s="4" t="str">
        <f>IF(G235="I",$K235,IF(G235="II",$K235-SUM(H$8:H234),IF(G235="III",$K235-SUM(H$8:H234),IF(G235="IV",$K235-SUM(H$8:H234),IF(G235="V",1-SUM(H$8:H234)," ")))))</f>
        <v xml:space="preserve"> </v>
      </c>
      <c r="I235" s="54"/>
      <c r="L235" s="9" t="str">
        <f t="shared" si="71"/>
        <v xml:space="preserve"> </v>
      </c>
      <c r="P235" s="3" t="str">
        <f>IF(O235="Plus",$K235,IF(O235="Basis",$K235-SUM(P$8:P234),IF(O235="Breedte",$K235-SUM(P$8:P234),IF(O234="Breedte",1-SUM(P$8:P234)," "))))</f>
        <v xml:space="preserve"> </v>
      </c>
      <c r="Q235" s="57" t="str">
        <f t="shared" si="86"/>
        <v/>
      </c>
      <c r="R235" s="57"/>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1"/>
        <v>1</v>
      </c>
    </row>
    <row r="236" spans="1:36" ht="12" customHeight="1" x14ac:dyDescent="0.15">
      <c r="A236" s="5">
        <f t="shared" si="67"/>
        <v>0</v>
      </c>
      <c r="B236" s="5">
        <f t="shared" si="68"/>
        <v>0</v>
      </c>
      <c r="C236" s="14">
        <f t="shared" si="85"/>
        <v>-88</v>
      </c>
      <c r="H236" s="4" t="str">
        <f>IF(G236="I",$K236,IF(G236="II",$K236-SUM(H$8:H235),IF(G236="III",$K236-SUM(H$8:H235),IF(G236="IV",$K236-SUM(H$8:H235),IF(G236="V",1-SUM(H$8:H235)," ")))))</f>
        <v xml:space="preserve"> </v>
      </c>
      <c r="I236" s="54"/>
      <c r="L236" s="9" t="str">
        <f t="shared" si="71"/>
        <v xml:space="preserve"> </v>
      </c>
      <c r="P236" s="3" t="str">
        <f>IF(O236="Plus",$K236,IF(O236="Basis",$K236-SUM(P$8:P235),IF(O236="Breedte",$K236-SUM(P$8:P235),IF(O235="Breedte",1-SUM(P$8:P235)," "))))</f>
        <v xml:space="preserve"> </v>
      </c>
      <c r="Q236" s="57" t="str">
        <f t="shared" si="86"/>
        <v/>
      </c>
      <c r="R236" s="57"/>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1"/>
        <v>1</v>
      </c>
    </row>
    <row r="237" spans="1:36" ht="12" customHeight="1" x14ac:dyDescent="0.15">
      <c r="A237" s="5">
        <f t="shared" si="67"/>
        <v>0</v>
      </c>
      <c r="B237" s="5">
        <f t="shared" si="68"/>
        <v>0</v>
      </c>
      <c r="C237" s="14">
        <f t="shared" si="85"/>
        <v>-89</v>
      </c>
      <c r="H237" s="4" t="str">
        <f>IF(G237="I",$K237,IF(G237="II",$K237-SUM(H$8:H236),IF(G237="III",$K237-SUM(H$8:H236),IF(G237="IV",$K237-SUM(H$8:H236),IF(G237="V",1-SUM(H$8:H236)," ")))))</f>
        <v xml:space="preserve"> </v>
      </c>
      <c r="I237" s="54"/>
      <c r="L237" s="9" t="str">
        <f t="shared" si="71"/>
        <v xml:space="preserve"> </v>
      </c>
      <c r="P237" s="3" t="str">
        <f>IF(O237="Plus",$K237,IF(O237="Basis",$K237-SUM(P$8:P236),IF(O237="Breedte",$K237-SUM(P$8:P236),IF(O236="Breedte",1-SUM(P$8:P236)," "))))</f>
        <v xml:space="preserve"> </v>
      </c>
      <c r="Q237" s="57" t="str">
        <f t="shared" si="86"/>
        <v/>
      </c>
      <c r="R237" s="57"/>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1"/>
        <v>1</v>
      </c>
    </row>
    <row r="238" spans="1:36" ht="12" customHeight="1" x14ac:dyDescent="0.15">
      <c r="A238" s="5">
        <f t="shared" si="67"/>
        <v>0</v>
      </c>
      <c r="B238" s="5">
        <f t="shared" si="68"/>
        <v>0</v>
      </c>
      <c r="H238" s="4" t="str">
        <f>IF(G238="I",$K238,IF(G238="II",$K238-SUM(H$8:H237),IF(G238="III",$K238-SUM(H$8:H237),IF(G238="IV",$K238-SUM(H$8:H237),IF(G238="V",1-SUM(H$8:H237)," ")))))</f>
        <v xml:space="preserve"> </v>
      </c>
      <c r="I238" s="54"/>
      <c r="L238" s="9" t="str">
        <f t="shared" si="71"/>
        <v xml:space="preserve"> </v>
      </c>
      <c r="P238" s="3" t="str">
        <f>IF(O238="Plus",$K238,IF(O238="Basis",$K238-SUM(P$8:P237),IF(O238="Breedte",$K238-SUM(P$8:P237),IF(O237="Breedte",1-SUM(P$8:P237)," "))))</f>
        <v xml:space="preserve"> </v>
      </c>
      <c r="Q238" s="57" t="str">
        <f t="shared" si="86"/>
        <v/>
      </c>
      <c r="R238" s="57"/>
    </row>
    <row r="239" spans="1:36" ht="12" customHeight="1" x14ac:dyDescent="0.15">
      <c r="A239" s="5">
        <f t="shared" si="67"/>
        <v>0</v>
      </c>
      <c r="B239" s="5">
        <f t="shared" si="68"/>
        <v>0</v>
      </c>
      <c r="H239" s="4" t="str">
        <f>IF(G239="I",$K239,IF(G239="II",$K239-SUM(H$8:H238),IF(G239="III",$K239-SUM(H$8:H238),IF(G239="IV",$K239-SUM(H$8:H238),IF(G239="V",1-SUM(H$8:H238)," ")))))</f>
        <v xml:space="preserve"> </v>
      </c>
      <c r="I239" s="54"/>
      <c r="L239" s="9" t="str">
        <f t="shared" si="71"/>
        <v xml:space="preserve"> </v>
      </c>
      <c r="P239" s="3" t="str">
        <f>IF(O239="Plus",$K239,IF(O239="Basis",$K239-SUM(P$8:P238),IF(O239="Breedte",$K239-SUM(P$8:P238),IF(O238="Breedte",1-SUM(P$8:P238)," "))))</f>
        <v xml:space="preserve"> </v>
      </c>
      <c r="Q239" s="57" t="str">
        <f t="shared" si="86"/>
        <v/>
      </c>
      <c r="R239" s="57"/>
    </row>
    <row r="240" spans="1:36" ht="12" customHeight="1" x14ac:dyDescent="0.15">
      <c r="A240" s="5">
        <f t="shared" si="67"/>
        <v>0</v>
      </c>
      <c r="B240" s="5">
        <f t="shared" si="68"/>
        <v>0</v>
      </c>
      <c r="H240" s="4" t="str">
        <f>IF(G240="I",$K240,IF(G240="II",$K240-SUM(H$8:H239),IF(G240="III",$K240-SUM(H$8:H239),IF(G240="IV",$K240-SUM(H$8:H239),IF(G240="V",1-SUM(H$8:H239)," ")))))</f>
        <v xml:space="preserve"> </v>
      </c>
      <c r="I240" s="54"/>
      <c r="L240" s="9" t="str">
        <f t="shared" si="71"/>
        <v xml:space="preserve"> </v>
      </c>
      <c r="P240" s="3" t="str">
        <f>IF(O240="Plus",$K240,IF(O240="Basis",$K240-SUM(P$8:P239),IF(O240="Breedte",$K240-SUM(P$8:P239),IF(O239="Breedte",1-SUM(P$8:P239)," "))))</f>
        <v xml:space="preserve"> </v>
      </c>
      <c r="Q240" s="57" t="str">
        <f t="shared" si="86"/>
        <v/>
      </c>
      <c r="R240" s="57"/>
    </row>
    <row r="241" spans="1:18" ht="12" customHeight="1" x14ac:dyDescent="0.15">
      <c r="A241" s="5">
        <f t="shared" si="67"/>
        <v>0</v>
      </c>
      <c r="B241" s="5">
        <f t="shared" si="68"/>
        <v>0</v>
      </c>
      <c r="H241" s="4" t="str">
        <f>IF(G241="I",$K241,IF(G241="II",$K241-SUM(H$8:H240),IF(G241="III",$K241-SUM(H$8:H240),IF(G241="IV",$K241-SUM(H$8:H240),IF(G241="V",1-SUM(H$8:H240)," ")))))</f>
        <v xml:space="preserve"> </v>
      </c>
      <c r="I241" s="54"/>
      <c r="L241" s="9" t="str">
        <f t="shared" si="71"/>
        <v xml:space="preserve"> </v>
      </c>
      <c r="P241" s="3" t="str">
        <f>IF(O241="Plus",$K241,IF(O241="Basis",$K241-SUM(P$8:P240),IF(O241="Breedte",$K241-SUM(P$8:P240),IF(O240="Breedte",1-SUM(P$8:P240)," "))))</f>
        <v xml:space="preserve"> </v>
      </c>
      <c r="Q241" s="57" t="str">
        <f t="shared" si="86"/>
        <v/>
      </c>
      <c r="R241" s="57"/>
    </row>
    <row r="242" spans="1:18" ht="12" customHeight="1" x14ac:dyDescent="0.15">
      <c r="A242" s="5">
        <f t="shared" si="67"/>
        <v>0</v>
      </c>
      <c r="B242" s="5">
        <f t="shared" si="68"/>
        <v>0</v>
      </c>
      <c r="H242" s="4" t="str">
        <f>IF(G242="I",$K242,IF(G242="II",$K242-SUM(H$8:H241),IF(G242="III",$K242-SUM(H$8:H241),IF(G242="IV",$K242-SUM(H$8:H241),IF(G242="V",1-SUM(H$8:H241)," ")))))</f>
        <v xml:space="preserve"> </v>
      </c>
      <c r="I242" s="54"/>
      <c r="L242" s="9" t="str">
        <f t="shared" si="71"/>
        <v xml:space="preserve"> </v>
      </c>
      <c r="P242" s="3" t="str">
        <f>IF(O242="Plus",$K242,IF(O242="Basis",$K242-SUM(P$8:P241),IF(O242="Breedte",$K242-SUM(P$8:P241),IF(O241="Breedte",1-SUM(P$8:P241)," "))))</f>
        <v xml:space="preserve"> </v>
      </c>
      <c r="Q242" s="57" t="str">
        <f t="shared" si="86"/>
        <v/>
      </c>
      <c r="R242" s="57"/>
    </row>
    <row r="243" spans="1:18" ht="12" customHeight="1" x14ac:dyDescent="0.15">
      <c r="A243" s="5">
        <f t="shared" si="67"/>
        <v>0</v>
      </c>
      <c r="B243" s="5">
        <f t="shared" si="68"/>
        <v>0</v>
      </c>
      <c r="I243" s="54"/>
      <c r="P243" s="3" t="str">
        <f>IF(O243="Plus",$K243,IF(O243="Basis",$K243-SUM(P$8:P242),IF(O243="Breedte",$K243-SUM(P$8:P242),IF(O242="Breedte",1-SUM(P$8:P242)," "))))</f>
        <v xml:space="preserve"> </v>
      </c>
      <c r="Q243" s="57" t="str">
        <f t="shared" si="86"/>
        <v/>
      </c>
      <c r="R243" s="57"/>
    </row>
    <row r="244" spans="1:18" ht="12" customHeight="1" x14ac:dyDescent="0.15">
      <c r="A244" s="5">
        <f t="shared" si="67"/>
        <v>0</v>
      </c>
      <c r="B244" s="5">
        <f t="shared" si="68"/>
        <v>0</v>
      </c>
      <c r="I244" s="54"/>
      <c r="P244" s="3" t="str">
        <f>IF(O244="Plus",$K244,IF(O244="Basis",$K244-SUM(P$8:P243),IF(O244="Breedte",$K244-SUM(P$8:P243),IF(O243="Breedte",1-SUM(P$8:P243)," "))))</f>
        <v xml:space="preserve"> </v>
      </c>
      <c r="Q244" s="57" t="str">
        <f t="shared" si="86"/>
        <v/>
      </c>
      <c r="R244" s="57"/>
    </row>
    <row r="245" spans="1:18" ht="12" customHeight="1" x14ac:dyDescent="0.15">
      <c r="A245" s="5">
        <f t="shared" si="67"/>
        <v>0</v>
      </c>
      <c r="B245" s="5">
        <f t="shared" si="68"/>
        <v>0</v>
      </c>
      <c r="I245" s="54"/>
      <c r="P245" s="3" t="str">
        <f>IF(O245="Plus",$K245,IF(O245="Basis",$K245-SUM(P$8:P244),IF(O245="Breedte",$K245-SUM(P$8:P244),IF(O244="Breedte",1-SUM(P$8:P244)," "))))</f>
        <v xml:space="preserve"> </v>
      </c>
      <c r="Q245" s="57" t="str">
        <f t="shared" si="86"/>
        <v/>
      </c>
      <c r="R245" s="57"/>
    </row>
    <row r="246" spans="1:18" ht="12" customHeight="1" x14ac:dyDescent="0.15">
      <c r="A246" s="5">
        <f t="shared" si="67"/>
        <v>0</v>
      </c>
      <c r="B246" s="5">
        <f t="shared" si="68"/>
        <v>0</v>
      </c>
      <c r="I246" s="54"/>
      <c r="P246" s="3" t="str">
        <f>IF(O246="Plus",$K246,IF(O246="Basis",$K246-SUM(P$8:P245),IF(O246="Breedte",$K246-SUM(P$8:P245),IF(O245="Breedte",1-SUM(P$8:P245)," "))))</f>
        <v xml:space="preserve"> </v>
      </c>
      <c r="Q246" s="57" t="str">
        <f t="shared" si="86"/>
        <v/>
      </c>
      <c r="R246" s="57"/>
    </row>
    <row r="247" spans="1:18" ht="12" customHeight="1" x14ac:dyDescent="0.15">
      <c r="A247" s="5">
        <f t="shared" si="67"/>
        <v>0</v>
      </c>
      <c r="B247" s="5">
        <f t="shared" si="68"/>
        <v>0</v>
      </c>
      <c r="I247" s="54"/>
      <c r="P247" s="3" t="str">
        <f>IF(O247="Plus",$K247,IF(O247="Basis",$K247-SUM(P$8:P246),IF(O247="Breedte",$K247-SUM(P$8:P246),IF(O246="Breedte",1-SUM(P$8:P246)," "))))</f>
        <v xml:space="preserve"> </v>
      </c>
      <c r="Q247" s="57" t="str">
        <f t="shared" si="86"/>
        <v/>
      </c>
      <c r="R247" s="57"/>
    </row>
    <row r="248" spans="1:18" ht="12" customHeight="1" x14ac:dyDescent="0.15">
      <c r="A248" s="5">
        <f t="shared" si="67"/>
        <v>0</v>
      </c>
      <c r="B248" s="5">
        <f t="shared" si="68"/>
        <v>0</v>
      </c>
      <c r="I248" s="54"/>
      <c r="P248" s="3" t="str">
        <f>IF(O248="Plus",$K248,IF(O248="Basis",$K248-SUM(P$8:P247),IF(O248="Breedte",$K248-SUM(P$8:P247),IF(O247="Breedte",1-SUM(P$8:P247)," "))))</f>
        <v xml:space="preserve"> </v>
      </c>
      <c r="Q248" s="57" t="str">
        <f t="shared" si="86"/>
        <v/>
      </c>
      <c r="R248" s="57"/>
    </row>
    <row r="249" spans="1:18" ht="12" customHeight="1" x14ac:dyDescent="0.15">
      <c r="A249" s="5">
        <f t="shared" si="67"/>
        <v>0</v>
      </c>
      <c r="B249" s="5">
        <f t="shared" si="68"/>
        <v>0</v>
      </c>
      <c r="I249" s="54"/>
      <c r="P249" s="3" t="str">
        <f>IF(O249="Plus",$K249,IF(O249="Basis",$K249-SUM(P$8:P248),IF(O249="Breedte",$K249-SUM(P$8:P248),IF(O248="Breedte",1-SUM(P$8:P248)," "))))</f>
        <v xml:space="preserve"> </v>
      </c>
      <c r="Q249" s="57" t="str">
        <f t="shared" si="86"/>
        <v/>
      </c>
      <c r="R249" s="57"/>
    </row>
    <row r="250" spans="1:18" ht="12" customHeight="1" x14ac:dyDescent="0.15">
      <c r="A250" s="5">
        <f t="shared" si="67"/>
        <v>0</v>
      </c>
      <c r="B250" s="5">
        <f t="shared" si="68"/>
        <v>0</v>
      </c>
      <c r="I250" s="54"/>
      <c r="P250" s="3" t="str">
        <f>IF(O250="Plus",$K250,IF(O250="Basis",$K250-SUM(P$8:P249),IF(O250="Breedte",$K250-SUM(P$8:P249),IF(O249="Breedte",1-SUM(P$8:P249)," "))))</f>
        <v xml:space="preserve"> </v>
      </c>
      <c r="Q250" s="57" t="str">
        <f t="shared" si="86"/>
        <v/>
      </c>
      <c r="R250" s="57"/>
    </row>
    <row r="251" spans="1:18" ht="12" customHeight="1" x14ac:dyDescent="0.15">
      <c r="A251" s="5">
        <f t="shared" ref="A251:A267" si="88">IF(I251="A",25,IF(I251="B",50,IF(I251="C",75,IF(I251="D",90,IF(I251="E",100,0)))))</f>
        <v>0</v>
      </c>
      <c r="B251" s="5">
        <f t="shared" ref="B251:B272" si="89">IF(G251="I",20,IF(G251="II",40,IF(G251="III",60,IF(G251="IV",80,IF(G251="V",100,0)))))</f>
        <v>0</v>
      </c>
      <c r="I251" s="54"/>
      <c r="P251" s="3" t="str">
        <f>IF(O251="Plus",$K251,IF(O251="Basis",$K251-SUM(P$8:P250),IF(O251="Breedte",$K251-SUM(P$8:P250),IF(O250="Breedte",1-SUM(P$8:P250)," "))))</f>
        <v xml:space="preserve"> </v>
      </c>
      <c r="Q251" s="57" t="str">
        <f t="shared" si="86"/>
        <v/>
      </c>
      <c r="R251" s="57"/>
    </row>
    <row r="252" spans="1:18" ht="12" customHeight="1" x14ac:dyDescent="0.15">
      <c r="A252" s="5">
        <f t="shared" si="88"/>
        <v>0</v>
      </c>
      <c r="B252" s="5">
        <f t="shared" si="89"/>
        <v>0</v>
      </c>
      <c r="I252" s="54"/>
      <c r="P252" s="3" t="str">
        <f>IF(O252="Plus",$K252,IF(O252="Basis",$K252-SUM(P$8:P251),IF(O252="Breedte",$K252-SUM(P$8:P251),IF(O251="Breedte",1-SUM(P$8:P251)," "))))</f>
        <v xml:space="preserve"> </v>
      </c>
      <c r="Q252" s="57" t="str">
        <f t="shared" si="86"/>
        <v/>
      </c>
      <c r="R252" s="57"/>
    </row>
    <row r="253" spans="1:18" ht="12" customHeight="1" x14ac:dyDescent="0.15">
      <c r="A253" s="5">
        <f t="shared" si="88"/>
        <v>0</v>
      </c>
      <c r="B253" s="5">
        <f t="shared" si="89"/>
        <v>0</v>
      </c>
      <c r="I253" s="54"/>
      <c r="P253" s="3" t="str">
        <f>IF(O253="Plus",$K253,IF(O253="Basis",$K253-SUM(P$8:P252),IF(O253="Breedte",$K253-SUM(P$8:P252),IF(O252="Breedte",1-SUM(P$8:P252)," "))))</f>
        <v xml:space="preserve"> </v>
      </c>
      <c r="Q253" s="57" t="str">
        <f t="shared" si="86"/>
        <v/>
      </c>
      <c r="R253" s="57"/>
    </row>
    <row r="254" spans="1:18" ht="12" customHeight="1" x14ac:dyDescent="0.15">
      <c r="A254" s="5">
        <f t="shared" si="88"/>
        <v>0</v>
      </c>
      <c r="B254" s="5">
        <f t="shared" si="89"/>
        <v>0</v>
      </c>
      <c r="I254" s="54"/>
      <c r="P254" s="3" t="str">
        <f>IF(O254="Plus",$K254,IF(O254="Basis",$K254-SUM(P$8:P253),IF(O254="Breedte",$K254-SUM(P$8:P253),IF(O253="Breedte",1-SUM(P$8:P253)," "))))</f>
        <v xml:space="preserve"> </v>
      </c>
      <c r="Q254" s="57" t="str">
        <f t="shared" si="86"/>
        <v/>
      </c>
      <c r="R254" s="57"/>
    </row>
    <row r="255" spans="1:18" ht="12" customHeight="1" x14ac:dyDescent="0.15">
      <c r="A255" s="5">
        <f t="shared" si="88"/>
        <v>0</v>
      </c>
      <c r="B255" s="5">
        <f t="shared" si="89"/>
        <v>0</v>
      </c>
      <c r="I255" s="54"/>
      <c r="P255" s="3" t="str">
        <f>IF(O255="Plus",$K255,IF(O255="Basis",$K255-SUM(P$8:P254),IF(O255="Breedte",$K255-SUM(P$8:P254),IF(O254="Breedte",1-SUM(P$8:P254)," "))))</f>
        <v xml:space="preserve"> </v>
      </c>
      <c r="Q255" s="57" t="str">
        <f t="shared" si="86"/>
        <v/>
      </c>
      <c r="R255" s="57"/>
    </row>
    <row r="256" spans="1:18" ht="12" customHeight="1" x14ac:dyDescent="0.15">
      <c r="A256" s="5">
        <f t="shared" si="88"/>
        <v>0</v>
      </c>
      <c r="B256" s="5">
        <f t="shared" si="89"/>
        <v>0</v>
      </c>
      <c r="I256" s="54"/>
      <c r="P256" s="3" t="str">
        <f>IF(O256="Plus",$K256,IF(O256="Basis",$K256-SUM(P$8:P255),IF(O256="Breedte",$K256-SUM(P$8:P255),IF(O255="Breedte",1-SUM(P$8:P255)," "))))</f>
        <v xml:space="preserve"> </v>
      </c>
      <c r="Q256" s="57" t="str">
        <f t="shared" si="86"/>
        <v/>
      </c>
      <c r="R256" s="57"/>
    </row>
    <row r="257" spans="1:18" ht="12" customHeight="1" x14ac:dyDescent="0.15">
      <c r="A257" s="5">
        <f t="shared" si="88"/>
        <v>0</v>
      </c>
      <c r="B257" s="5">
        <f t="shared" si="89"/>
        <v>0</v>
      </c>
      <c r="I257" s="54"/>
      <c r="P257" s="3" t="str">
        <f>IF(O257="Plus",$K257,IF(O257="Basis",$K257-SUM(P$8:P256),IF(O257="Breedte",$K257-SUM(P$8:P256),IF(O256="Breedte",1-SUM(P$8:P256)," "))))</f>
        <v xml:space="preserve"> </v>
      </c>
      <c r="Q257" s="57" t="str">
        <f t="shared" si="86"/>
        <v/>
      </c>
      <c r="R257" s="57"/>
    </row>
    <row r="258" spans="1:18" ht="12" customHeight="1" x14ac:dyDescent="0.15">
      <c r="A258" s="5">
        <f t="shared" si="88"/>
        <v>0</v>
      </c>
      <c r="B258" s="5">
        <f t="shared" si="89"/>
        <v>0</v>
      </c>
      <c r="I258" s="54"/>
      <c r="P258" s="3" t="str">
        <f>IF(O258="Plus",$K258,IF(O258="Basis",$K258-SUM(P$8:P257),IF(O258="Breedte",$K258-SUM(P$8:P257),IF(O257="Breedte",1-SUM(P$8:P257)," "))))</f>
        <v xml:space="preserve"> </v>
      </c>
      <c r="Q258" s="57" t="str">
        <f t="shared" si="86"/>
        <v/>
      </c>
      <c r="R258" s="57"/>
    </row>
    <row r="259" spans="1:18" ht="12" customHeight="1" x14ac:dyDescent="0.15">
      <c r="A259" s="5">
        <f t="shared" si="88"/>
        <v>0</v>
      </c>
      <c r="B259" s="5">
        <f t="shared" si="89"/>
        <v>0</v>
      </c>
      <c r="I259" s="54"/>
      <c r="P259" s="3" t="str">
        <f>IF(O259="Plus",$K259,IF(O259="Basis",$K259-SUM(P$8:P258),IF(O259="Breedte",$K259-SUM(P$8:P258),IF(O258="Breedte",1-SUM(P$8:P258)," "))))</f>
        <v xml:space="preserve"> </v>
      </c>
      <c r="Q259" s="57" t="str">
        <f t="shared" si="86"/>
        <v/>
      </c>
      <c r="R259" s="57"/>
    </row>
    <row r="260" spans="1:18" ht="12" customHeight="1" x14ac:dyDescent="0.15">
      <c r="A260" s="5">
        <f t="shared" si="88"/>
        <v>0</v>
      </c>
      <c r="B260" s="5">
        <f t="shared" si="89"/>
        <v>0</v>
      </c>
      <c r="I260" s="54"/>
      <c r="P260" s="3" t="str">
        <f>IF(O260="Plus",$K260,IF(O260="Basis",$K260-SUM(P$8:P259),IF(O260="Breedte",$K260-SUM(P$8:P259),IF(O259="Breedte",1-SUM(P$8:P259)," "))))</f>
        <v xml:space="preserve"> </v>
      </c>
      <c r="Q260" s="57" t="str">
        <f t="shared" si="86"/>
        <v/>
      </c>
      <c r="R260" s="57"/>
    </row>
    <row r="261" spans="1:18" ht="12" customHeight="1" x14ac:dyDescent="0.15">
      <c r="A261" s="5">
        <f t="shared" si="88"/>
        <v>0</v>
      </c>
      <c r="B261" s="5">
        <f t="shared" si="89"/>
        <v>0</v>
      </c>
      <c r="I261" s="54"/>
      <c r="P261" s="3" t="str">
        <f>IF(O261="Plus",$K261,IF(O261="Basis",$K261-SUM(P$8:P260),IF(O261="Breedte",$K261-SUM(P$8:P260),IF(O260="Breedte",1-SUM(P$8:P260)," "))))</f>
        <v xml:space="preserve"> </v>
      </c>
      <c r="Q261" s="57" t="str">
        <f t="shared" si="86"/>
        <v/>
      </c>
      <c r="R261" s="57"/>
    </row>
    <row r="262" spans="1:18" ht="12" customHeight="1" x14ac:dyDescent="0.15">
      <c r="A262" s="5">
        <f t="shared" si="88"/>
        <v>0</v>
      </c>
      <c r="B262" s="5">
        <f t="shared" si="89"/>
        <v>0</v>
      </c>
      <c r="I262" s="54"/>
      <c r="P262" s="3" t="str">
        <f>IF(O262="Plus",$K262,IF(O262="Basis",$K262-SUM(P$8:P261),IF(O262="Breedte",$K262-SUM(P$8:P261),IF(O261="Breedte",1-SUM(P$8:P261)," "))))</f>
        <v xml:space="preserve"> </v>
      </c>
      <c r="Q262" s="57" t="str">
        <f t="shared" si="86"/>
        <v/>
      </c>
      <c r="R262" s="57"/>
    </row>
    <row r="263" spans="1:18" ht="12" customHeight="1" x14ac:dyDescent="0.15">
      <c r="A263" s="5">
        <f t="shared" si="88"/>
        <v>0</v>
      </c>
      <c r="B263" s="5">
        <f t="shared" si="89"/>
        <v>0</v>
      </c>
      <c r="I263" s="54"/>
      <c r="P263" s="3" t="str">
        <f>IF(O263="Plus",$K263,IF(O263="Basis",$K263-SUM(P$8:P262),IF(O263="Breedte",$K263-SUM(P$8:P262),IF(O262="Breedte",1-SUM(P$8:P262)," "))))</f>
        <v xml:space="preserve"> </v>
      </c>
      <c r="Q263" s="57" t="str">
        <f t="shared" si="86"/>
        <v/>
      </c>
      <c r="R263" s="57"/>
    </row>
    <row r="264" spans="1:18" ht="12" customHeight="1" x14ac:dyDescent="0.15">
      <c r="A264" s="5">
        <f t="shared" si="88"/>
        <v>0</v>
      </c>
      <c r="B264" s="5">
        <f t="shared" si="89"/>
        <v>0</v>
      </c>
      <c r="I264" s="54"/>
      <c r="P264" s="3" t="str">
        <f>IF(O264="Plus",$K264,IF(O264="Basis",$K264-SUM(P$8:P263),IF(O264="Breedte",$K264-SUM(P$8:P263),IF(O263="Breedte",1-SUM(P$8:P263)," "))))</f>
        <v xml:space="preserve"> </v>
      </c>
      <c r="Q264" s="57" t="str">
        <f t="shared" si="86"/>
        <v/>
      </c>
      <c r="R264" s="57"/>
    </row>
    <row r="265" spans="1:18" ht="12" customHeight="1" x14ac:dyDescent="0.15">
      <c r="A265" s="5">
        <f t="shared" si="88"/>
        <v>0</v>
      </c>
      <c r="B265" s="5">
        <f t="shared" si="89"/>
        <v>0</v>
      </c>
      <c r="P265" s="3" t="str">
        <f>IF(O265="Plus",$K265,IF(O265="Basis",$K265-SUM(P$8:P264),IF(O265="Breedte",$K265-SUM(P$8:P264),IF(O264="Breedte",1-SUM(P$8:P264)," "))))</f>
        <v xml:space="preserve"> </v>
      </c>
      <c r="Q265" s="57" t="str">
        <f t="shared" ref="Q265:Q280" si="90">IF(L264="plus",IF(E265=0,"",CONCATENATE(E265,", ")),IF(L264="basis",IF(E265=0,"",CONCATENATE(E265,", ")),CONCATENATE(Q264,IF(E265=0,"",CONCATENATE(E265,", ")))))</f>
        <v/>
      </c>
      <c r="R265" s="57"/>
    </row>
    <row r="266" spans="1:18" ht="12" customHeight="1" x14ac:dyDescent="0.15">
      <c r="A266" s="5">
        <f t="shared" si="88"/>
        <v>0</v>
      </c>
      <c r="B266" s="5">
        <f t="shared" si="89"/>
        <v>0</v>
      </c>
      <c r="P266" s="3" t="str">
        <f>IF(O266="Plus",$K266,IF(O266="Basis",$K266-SUM(P$8:P265),IF(O266="Breedte",$K266-SUM(P$8:P265),IF(O265="Breedte",1-SUM(P$8:P265)," "))))</f>
        <v xml:space="preserve"> </v>
      </c>
      <c r="Q266" s="57" t="str">
        <f t="shared" si="90"/>
        <v/>
      </c>
      <c r="R266" s="57"/>
    </row>
    <row r="267" spans="1:18" ht="12" customHeight="1" x14ac:dyDescent="0.15">
      <c r="A267" s="5">
        <f t="shared" si="88"/>
        <v>0</v>
      </c>
      <c r="B267" s="5">
        <f t="shared" si="89"/>
        <v>0</v>
      </c>
      <c r="P267" s="3" t="str">
        <f>IF(O267="Plus",$K267,IF(O267="Basis",$K267-SUM(P$8:P266),IF(O267="Breedte",$K267-SUM(P$8:P266),IF(O266="Breedte",1-SUM(P$8:P266)," "))))</f>
        <v xml:space="preserve"> </v>
      </c>
      <c r="Q267" s="57" t="str">
        <f t="shared" si="90"/>
        <v/>
      </c>
      <c r="R267" s="57"/>
    </row>
    <row r="268" spans="1:18" ht="12" customHeight="1" x14ac:dyDescent="0.15">
      <c r="A268" s="5">
        <f>IF(I268="A",25,IF(I268="B",50,IF(I268="C",75,IF(I268="D",90,0))))</f>
        <v>0</v>
      </c>
      <c r="B268" s="5">
        <f t="shared" si="89"/>
        <v>0</v>
      </c>
      <c r="P268" s="3" t="str">
        <f>IF(O268="Plus",$K268,IF(O268="Basis",$K268-SUM(P$8:P267),IF(O268="Breedte",$K268-SUM(P$8:P267),IF(O267="Breedte",1-SUM(P$8:P267)," "))))</f>
        <v xml:space="preserve"> </v>
      </c>
      <c r="Q268" s="57" t="str">
        <f t="shared" si="90"/>
        <v/>
      </c>
      <c r="R268" s="57"/>
    </row>
    <row r="269" spans="1:18" ht="12" customHeight="1" x14ac:dyDescent="0.15">
      <c r="A269" s="5">
        <f>IF(I269="A",25,IF(I269="B",50,IF(I269="C",75,IF(I269="D",90,0))))</f>
        <v>0</v>
      </c>
      <c r="B269" s="5">
        <f t="shared" si="89"/>
        <v>0</v>
      </c>
      <c r="P269" s="3" t="str">
        <f>IF(O269="Plus",$K269,IF(O269="Basis",$K269-SUM(P$8:P268),IF(O269="Breedte",$K269-SUM(P$8:P268),IF(O268="Breedte",1-SUM(P$8:P268)," "))))</f>
        <v xml:space="preserve"> </v>
      </c>
      <c r="Q269" s="57" t="str">
        <f t="shared" si="90"/>
        <v/>
      </c>
      <c r="R269" s="57"/>
    </row>
    <row r="270" spans="1:18" ht="12" customHeight="1" x14ac:dyDescent="0.15">
      <c r="A270" s="5">
        <f>IF(I270="A",25,IF(I270="B",50,IF(I270="C",75,IF(I270="D",90,0))))</f>
        <v>0</v>
      </c>
      <c r="B270" s="5">
        <f t="shared" si="89"/>
        <v>0</v>
      </c>
      <c r="P270" s="3" t="str">
        <f>IF(O270="Plus",$K270,IF(O270="Basis",$K270-SUM(P$8:P269),IF(O270="Breedte",$K270-SUM(P$8:P269),IF(O269="Breedte",1-SUM(P$8:P269)," "))))</f>
        <v xml:space="preserve"> </v>
      </c>
      <c r="Q270" s="57" t="str">
        <f t="shared" si="90"/>
        <v/>
      </c>
      <c r="R270" s="57"/>
    </row>
    <row r="271" spans="1:18" ht="12" customHeight="1" x14ac:dyDescent="0.15">
      <c r="A271" s="5">
        <f>IF(I271="A",25,IF(I271="B",50,IF(I271="C",75,IF(I271="D",90,0))))</f>
        <v>0</v>
      </c>
      <c r="B271" s="5">
        <f t="shared" si="89"/>
        <v>0</v>
      </c>
      <c r="P271" s="3" t="str">
        <f>IF(O271="Plus",$K271,IF(O271="Basis",$K271-SUM(P$8:P270),IF(O271="Breedte",$K271-SUM(P$8:P270),IF(O270="Breedte",1-SUM(P$8:P270)," "))))</f>
        <v xml:space="preserve"> </v>
      </c>
      <c r="Q271" s="57" t="str">
        <f t="shared" si="90"/>
        <v/>
      </c>
      <c r="R271" s="57"/>
    </row>
    <row r="272" spans="1:18" ht="12" customHeight="1" x14ac:dyDescent="0.15">
      <c r="A272" s="5">
        <f>IF(I272="A",25,IF(I272="B",50,IF(I272="C",75,IF(I272="D",90,0))))</f>
        <v>0</v>
      </c>
      <c r="B272" s="5">
        <f t="shared" si="89"/>
        <v>0</v>
      </c>
      <c r="Q272" s="57" t="str">
        <f t="shared" si="90"/>
        <v/>
      </c>
      <c r="R272" s="57"/>
    </row>
    <row r="273" spans="17:18" ht="12" customHeight="1" x14ac:dyDescent="0.15">
      <c r="Q273" s="57" t="str">
        <f t="shared" si="90"/>
        <v/>
      </c>
      <c r="R273" s="57"/>
    </row>
    <row r="274" spans="17:18" ht="12" customHeight="1" x14ac:dyDescent="0.15">
      <c r="Q274" s="57" t="str">
        <f t="shared" si="90"/>
        <v/>
      </c>
      <c r="R274" s="57"/>
    </row>
    <row r="275" spans="17:18" ht="12" customHeight="1" x14ac:dyDescent="0.15">
      <c r="Q275" s="57" t="str">
        <f t="shared" si="90"/>
        <v/>
      </c>
      <c r="R275" s="57"/>
    </row>
    <row r="276" spans="17:18" ht="12" customHeight="1" x14ac:dyDescent="0.15">
      <c r="Q276" s="57" t="str">
        <f t="shared" si="90"/>
        <v/>
      </c>
      <c r="R276" s="57"/>
    </row>
    <row r="277" spans="17:18" ht="12" customHeight="1" x14ac:dyDescent="0.15">
      <c r="Q277" s="57" t="str">
        <f t="shared" si="90"/>
        <v/>
      </c>
      <c r="R277" s="57"/>
    </row>
    <row r="278" spans="17:18" ht="12" customHeight="1" x14ac:dyDescent="0.15">
      <c r="Q278" s="57" t="str">
        <f t="shared" si="90"/>
        <v/>
      </c>
      <c r="R278" s="57"/>
    </row>
    <row r="279" spans="17:18" ht="12" customHeight="1" x14ac:dyDescent="0.15">
      <c r="Q279" s="57" t="str">
        <f t="shared" si="90"/>
        <v/>
      </c>
      <c r="R279" s="57"/>
    </row>
    <row r="280" spans="17:18" ht="12" customHeight="1" x14ac:dyDescent="0.15">
      <c r="Q280" s="57" t="str">
        <f t="shared" si="90"/>
        <v/>
      </c>
      <c r="R280" s="57"/>
    </row>
  </sheetData>
  <sheetProtection sheet="1" objects="1" scenarios="1" selectLockedCells="1"/>
  <mergeCells count="5">
    <mergeCell ref="AQ37:BB37"/>
    <mergeCell ref="C1:N1"/>
    <mergeCell ref="C2:N2"/>
    <mergeCell ref="AQ33:BB33"/>
    <mergeCell ref="AQ35:BB35"/>
  </mergeCells>
  <conditionalFormatting sqref="AT10:AV15 AZ15:BB15">
    <cfRule type="cellIs" dxfId="716" priority="156" stopIfTrue="1" operator="lessThanOrEqual">
      <formula>0</formula>
    </cfRule>
  </conditionalFormatting>
  <conditionalFormatting sqref="AT18:AV22">
    <cfRule type="cellIs" dxfId="715" priority="155" stopIfTrue="1" operator="lessThanOrEqual">
      <formula>0</formula>
    </cfRule>
  </conditionalFormatting>
  <conditionalFormatting sqref="AW18:AZ22">
    <cfRule type="cellIs" dxfId="714" priority="154" stopIfTrue="1" operator="lessThanOrEqual">
      <formula>0</formula>
    </cfRule>
  </conditionalFormatting>
  <conditionalFormatting sqref="K8:K65533">
    <cfRule type="expression" dxfId="713" priority="151" stopIfTrue="1">
      <formula>OR($C8&lt;0,AND($C8=$Y8,$B8=$Y8))</formula>
    </cfRule>
    <cfRule type="expression" dxfId="712" priority="152" stopIfTrue="1">
      <formula>SUM($U8:$X8)&gt;0</formula>
    </cfRule>
    <cfRule type="expression" dxfId="711" priority="153" stopIfTrue="1">
      <formula>$D8=0</formula>
    </cfRule>
  </conditionalFormatting>
  <conditionalFormatting sqref="L8:M65533">
    <cfRule type="expression" dxfId="710" priority="149" stopIfTrue="1">
      <formula>OR($C8&lt;0,AND($C8=$Y8,$B8=$Y8))</formula>
    </cfRule>
    <cfRule type="expression" dxfId="709" priority="150" stopIfTrue="1">
      <formula>SUM($U8:$X8)&gt;1</formula>
    </cfRule>
  </conditionalFormatting>
  <conditionalFormatting sqref="D8:F65536">
    <cfRule type="expression" dxfId="708" priority="46" stopIfTrue="1">
      <formula>OR($C8&lt;0,AND($C8=$Y8,$B8=$Y8))</formula>
    </cfRule>
  </conditionalFormatting>
  <conditionalFormatting sqref="B8:B65536">
    <cfRule type="expression" dxfId="707" priority="145" stopIfTrue="1">
      <formula>OR($C8&lt;0,AND($C8=$Y8,$B8=$Y8))</formula>
    </cfRule>
    <cfRule type="expression" dxfId="706" priority="146" stopIfTrue="1">
      <formula>$B8&gt;0</formula>
    </cfRule>
    <cfRule type="cellIs" dxfId="705" priority="147" stopIfTrue="1" operator="equal">
      <formula>0</formula>
    </cfRule>
  </conditionalFormatting>
  <conditionalFormatting sqref="K65535:K65536">
    <cfRule type="expression" dxfId="704" priority="142" stopIfTrue="1">
      <formula>OR($C65535&lt;0,AND($C65535=$Y65535,$B65535=$Y65535))</formula>
    </cfRule>
    <cfRule type="expression" dxfId="703" priority="143" stopIfTrue="1">
      <formula>SUM($U65535:$X65537)&gt;0</formula>
    </cfRule>
    <cfRule type="expression" dxfId="702" priority="144" stopIfTrue="1">
      <formula>$D65535=0</formula>
    </cfRule>
  </conditionalFormatting>
  <conditionalFormatting sqref="K65534">
    <cfRule type="expression" dxfId="701" priority="139" stopIfTrue="1">
      <formula>OR($C65534&lt;0,AND($C65534=$Y65534,$B65534=$Y65534))</formula>
    </cfRule>
    <cfRule type="expression" dxfId="700" priority="140" stopIfTrue="1">
      <formula>SUM($U65534:$X65536)&gt;0</formula>
    </cfRule>
    <cfRule type="expression" dxfId="699" priority="141" stopIfTrue="1">
      <formula>$D65534=0</formula>
    </cfRule>
  </conditionalFormatting>
  <conditionalFormatting sqref="L65535:M65536">
    <cfRule type="expression" dxfId="698" priority="137" stopIfTrue="1">
      <formula>OR($C65535&lt;0,AND($C65535=$Y65535,$B65535=$Y65535))</formula>
    </cfRule>
    <cfRule type="expression" dxfId="697" priority="138" stopIfTrue="1">
      <formula>SUM($U65535:$X65537)&gt;1</formula>
    </cfRule>
  </conditionalFormatting>
  <conditionalFormatting sqref="L65534:M65534">
    <cfRule type="expression" dxfId="696" priority="135" stopIfTrue="1">
      <formula>OR($C65534&lt;0,AND($C65534=$Y65534,$B65534=$Y65534))</formula>
    </cfRule>
    <cfRule type="expression" dxfId="695" priority="136" stopIfTrue="1">
      <formula>SUM($U65534:$X65536)&gt;1</formula>
    </cfRule>
  </conditionalFormatting>
  <conditionalFormatting sqref="N8:P65536">
    <cfRule type="expression" dxfId="694" priority="133" stopIfTrue="1">
      <formula>OR($C8&lt;0,AND($C8=$Y8,$B8=$Y8))</formula>
    </cfRule>
    <cfRule type="expression" dxfId="693" priority="134" stopIfTrue="1">
      <formula>OR($O8="Plus",$O8="Basis",$O8="Breedte")</formula>
    </cfRule>
  </conditionalFormatting>
  <conditionalFormatting sqref="A8:A272">
    <cfRule type="expression" dxfId="692" priority="130" stopIfTrue="1">
      <formula>OR($C8&lt;0,AND($C8=$AJ8,$A8=$AJ8))</formula>
    </cfRule>
    <cfRule type="expression" dxfId="691" priority="131" stopIfTrue="1">
      <formula>$A8&gt;0</formula>
    </cfRule>
    <cfRule type="cellIs" dxfId="690" priority="132" stopIfTrue="1" operator="equal">
      <formula>0</formula>
    </cfRule>
  </conditionalFormatting>
  <conditionalFormatting sqref="C8:C65536 G8:H65536">
    <cfRule type="expression" dxfId="689" priority="128" stopIfTrue="1">
      <formula>OR($C8&lt;0,AND($C8=$Y8,$B8=$Y8))</formula>
    </cfRule>
    <cfRule type="expression" dxfId="688" priority="129" stopIfTrue="1">
      <formula>$B8&gt;0</formula>
    </cfRule>
  </conditionalFormatting>
  <conditionalFormatting sqref="I8:J65536">
    <cfRule type="expression" dxfId="687" priority="126" stopIfTrue="1">
      <formula>OR($C8&lt;0,AND($C8=$AJ8,$A8=$AJ8))</formula>
    </cfRule>
    <cfRule type="expression" dxfId="686" priority="127" stopIfTrue="1">
      <formula>$A8&gt;0</formula>
    </cfRule>
  </conditionalFormatting>
  <conditionalFormatting sqref="AR25">
    <cfRule type="cellIs" dxfId="685" priority="125" operator="equal">
      <formula>0</formula>
    </cfRule>
  </conditionalFormatting>
  <conditionalFormatting sqref="AR27">
    <cfRule type="cellIs" dxfId="684" priority="124" operator="equal">
      <formula>0</formula>
    </cfRule>
  </conditionalFormatting>
  <conditionalFormatting sqref="AR29">
    <cfRule type="cellIs" dxfId="683" priority="123" operator="equal">
      <formula>0</formula>
    </cfRule>
  </conditionalFormatting>
  <conditionalFormatting sqref="AQ26">
    <cfRule type="containsErrors" dxfId="682" priority="122">
      <formula>ISERROR(AQ26)</formula>
    </cfRule>
  </conditionalFormatting>
  <conditionalFormatting sqref="AQ28">
    <cfRule type="containsErrors" dxfId="681" priority="121">
      <formula>ISERROR(AQ28)</formula>
    </cfRule>
  </conditionalFormatting>
  <conditionalFormatting sqref="AQ30">
    <cfRule type="containsErrors" dxfId="680" priority="120">
      <formula>ISERROR(AQ30)</formula>
    </cfRule>
  </conditionalFormatting>
  <conditionalFormatting sqref="AR25">
    <cfRule type="cellIs" dxfId="679" priority="119" operator="equal">
      <formula>0</formula>
    </cfRule>
  </conditionalFormatting>
  <conditionalFormatting sqref="AR27">
    <cfRule type="cellIs" dxfId="678" priority="118" operator="equal">
      <formula>0</formula>
    </cfRule>
  </conditionalFormatting>
  <conditionalFormatting sqref="AR29">
    <cfRule type="cellIs" dxfId="677" priority="117" operator="equal">
      <formula>0</formula>
    </cfRule>
  </conditionalFormatting>
  <conditionalFormatting sqref="AQ26">
    <cfRule type="containsErrors" dxfId="676" priority="116">
      <formula>ISERROR(AQ26)</formula>
    </cfRule>
  </conditionalFormatting>
  <conditionalFormatting sqref="AQ28">
    <cfRule type="containsErrors" dxfId="675" priority="115">
      <formula>ISERROR(AQ28)</formula>
    </cfRule>
  </conditionalFormatting>
  <conditionalFormatting sqref="AQ30">
    <cfRule type="containsErrors" dxfId="674" priority="114">
      <formula>ISERROR(AQ30)</formula>
    </cfRule>
  </conditionalFormatting>
  <conditionalFormatting sqref="AR25">
    <cfRule type="cellIs" dxfId="673" priority="113" operator="equal">
      <formula>0</formula>
    </cfRule>
  </conditionalFormatting>
  <conditionalFormatting sqref="AR27">
    <cfRule type="cellIs" dxfId="672" priority="112" operator="equal">
      <formula>0</formula>
    </cfRule>
  </conditionalFormatting>
  <conditionalFormatting sqref="AR29">
    <cfRule type="cellIs" dxfId="671" priority="111" operator="equal">
      <formula>0</formula>
    </cfRule>
  </conditionalFormatting>
  <conditionalFormatting sqref="AQ26">
    <cfRule type="containsErrors" dxfId="670" priority="110">
      <formula>ISERROR(AQ26)</formula>
    </cfRule>
  </conditionalFormatting>
  <conditionalFormatting sqref="AQ28">
    <cfRule type="containsErrors" dxfId="669" priority="109">
      <formula>ISERROR(AQ28)</formula>
    </cfRule>
  </conditionalFormatting>
  <conditionalFormatting sqref="AQ30">
    <cfRule type="containsErrors" dxfId="668" priority="108">
      <formula>ISERROR(AQ30)</formula>
    </cfRule>
  </conditionalFormatting>
  <conditionalFormatting sqref="AR25">
    <cfRule type="cellIs" dxfId="667" priority="107" operator="equal">
      <formula>0</formula>
    </cfRule>
  </conditionalFormatting>
  <conditionalFormatting sqref="AR27">
    <cfRule type="cellIs" dxfId="666" priority="106" operator="equal">
      <formula>0</formula>
    </cfRule>
  </conditionalFormatting>
  <conditionalFormatting sqref="AR29">
    <cfRule type="cellIs" dxfId="665" priority="105" operator="equal">
      <formula>0</formula>
    </cfRule>
  </conditionalFormatting>
  <conditionalFormatting sqref="AQ26">
    <cfRule type="containsErrors" dxfId="664" priority="104">
      <formula>ISERROR(AQ26)</formula>
    </cfRule>
  </conditionalFormatting>
  <conditionalFormatting sqref="AQ28">
    <cfRule type="containsErrors" dxfId="663" priority="103">
      <formula>ISERROR(AQ28)</formula>
    </cfRule>
  </conditionalFormatting>
  <conditionalFormatting sqref="AQ30">
    <cfRule type="containsErrors" dxfId="662" priority="102">
      <formula>ISERROR(AQ30)</formula>
    </cfRule>
  </conditionalFormatting>
  <conditionalFormatting sqref="AR25">
    <cfRule type="cellIs" dxfId="661" priority="101" operator="equal">
      <formula>0</formula>
    </cfRule>
  </conditionalFormatting>
  <conditionalFormatting sqref="AR27">
    <cfRule type="cellIs" dxfId="660" priority="100" operator="equal">
      <formula>0</formula>
    </cfRule>
  </conditionalFormatting>
  <conditionalFormatting sqref="AR29">
    <cfRule type="cellIs" dxfId="659" priority="99" operator="equal">
      <formula>0</formula>
    </cfRule>
  </conditionalFormatting>
  <conditionalFormatting sqref="AQ26">
    <cfRule type="containsErrors" dxfId="658" priority="98">
      <formula>ISERROR(AQ26)</formula>
    </cfRule>
  </conditionalFormatting>
  <conditionalFormatting sqref="AQ28">
    <cfRule type="containsErrors" dxfId="657" priority="97">
      <formula>ISERROR(AQ28)</formula>
    </cfRule>
  </conditionalFormatting>
  <conditionalFormatting sqref="AQ30">
    <cfRule type="containsErrors" dxfId="656" priority="96">
      <formula>ISERROR(AQ30)</formula>
    </cfRule>
  </conditionalFormatting>
  <conditionalFormatting sqref="AR25">
    <cfRule type="cellIs" dxfId="655" priority="95" operator="equal">
      <formula>0</formula>
    </cfRule>
  </conditionalFormatting>
  <conditionalFormatting sqref="AR27">
    <cfRule type="cellIs" dxfId="654" priority="94" operator="equal">
      <formula>0</formula>
    </cfRule>
  </conditionalFormatting>
  <conditionalFormatting sqref="AR29">
    <cfRule type="cellIs" dxfId="653" priority="93" operator="equal">
      <formula>0</formula>
    </cfRule>
  </conditionalFormatting>
  <conditionalFormatting sqref="AQ26">
    <cfRule type="containsErrors" dxfId="652" priority="92">
      <formula>ISERROR(AQ26)</formula>
    </cfRule>
  </conditionalFormatting>
  <conditionalFormatting sqref="AQ28">
    <cfRule type="containsErrors" dxfId="651" priority="91">
      <formula>ISERROR(AQ28)</formula>
    </cfRule>
  </conditionalFormatting>
  <conditionalFormatting sqref="AQ30">
    <cfRule type="containsErrors" dxfId="650" priority="90">
      <formula>ISERROR(AQ30)</formula>
    </cfRule>
  </conditionalFormatting>
  <conditionalFormatting sqref="AR25">
    <cfRule type="cellIs" dxfId="649" priority="89" operator="equal">
      <formula>0</formula>
    </cfRule>
  </conditionalFormatting>
  <conditionalFormatting sqref="AR27">
    <cfRule type="cellIs" dxfId="648" priority="88" operator="equal">
      <formula>0</formula>
    </cfRule>
  </conditionalFormatting>
  <conditionalFormatting sqref="AR29">
    <cfRule type="cellIs" dxfId="647" priority="87" operator="equal">
      <formula>0</formula>
    </cfRule>
  </conditionalFormatting>
  <conditionalFormatting sqref="AQ26">
    <cfRule type="containsErrors" dxfId="646" priority="86">
      <formula>ISERROR(AQ26)</formula>
    </cfRule>
  </conditionalFormatting>
  <conditionalFormatting sqref="AQ28">
    <cfRule type="containsErrors" dxfId="645" priority="85">
      <formula>ISERROR(AQ28)</formula>
    </cfRule>
  </conditionalFormatting>
  <conditionalFormatting sqref="AQ30">
    <cfRule type="containsErrors" dxfId="644" priority="84">
      <formula>ISERROR(AQ30)</formula>
    </cfRule>
  </conditionalFormatting>
  <conditionalFormatting sqref="AR25">
    <cfRule type="cellIs" dxfId="643" priority="83" operator="equal">
      <formula>0</formula>
    </cfRule>
  </conditionalFormatting>
  <conditionalFormatting sqref="AR27">
    <cfRule type="cellIs" dxfId="642" priority="82" operator="equal">
      <formula>0</formula>
    </cfRule>
  </conditionalFormatting>
  <conditionalFormatting sqref="AR29">
    <cfRule type="cellIs" dxfId="641" priority="81" operator="equal">
      <formula>0</formula>
    </cfRule>
  </conditionalFormatting>
  <conditionalFormatting sqref="AQ26">
    <cfRule type="containsErrors" dxfId="640" priority="80">
      <formula>ISERROR(AQ26)</formula>
    </cfRule>
  </conditionalFormatting>
  <conditionalFormatting sqref="AQ28">
    <cfRule type="containsErrors" dxfId="639" priority="79">
      <formula>ISERROR(AQ28)</formula>
    </cfRule>
  </conditionalFormatting>
  <conditionalFormatting sqref="AQ30">
    <cfRule type="containsErrors" dxfId="638" priority="78">
      <formula>ISERROR(AQ30)</formula>
    </cfRule>
  </conditionalFormatting>
  <conditionalFormatting sqref="AR25">
    <cfRule type="cellIs" dxfId="637" priority="77" operator="equal">
      <formula>0</formula>
    </cfRule>
  </conditionalFormatting>
  <conditionalFormatting sqref="AR27">
    <cfRule type="cellIs" dxfId="636" priority="76" operator="equal">
      <formula>0</formula>
    </cfRule>
  </conditionalFormatting>
  <conditionalFormatting sqref="AR29">
    <cfRule type="cellIs" dxfId="635" priority="75" operator="equal">
      <formula>0</formula>
    </cfRule>
  </conditionalFormatting>
  <conditionalFormatting sqref="AQ26">
    <cfRule type="containsErrors" dxfId="634" priority="74">
      <formula>ISERROR(AQ26)</formula>
    </cfRule>
  </conditionalFormatting>
  <conditionalFormatting sqref="AQ28">
    <cfRule type="containsErrors" dxfId="633" priority="73">
      <formula>ISERROR(AQ28)</formula>
    </cfRule>
  </conditionalFormatting>
  <conditionalFormatting sqref="AQ30">
    <cfRule type="containsErrors" dxfId="632" priority="72">
      <formula>ISERROR(AQ30)</formula>
    </cfRule>
  </conditionalFormatting>
  <conditionalFormatting sqref="AR25">
    <cfRule type="cellIs" dxfId="631" priority="71" operator="equal">
      <formula>0</formula>
    </cfRule>
  </conditionalFormatting>
  <conditionalFormatting sqref="AR27">
    <cfRule type="cellIs" dxfId="630" priority="70" operator="equal">
      <formula>0</formula>
    </cfRule>
  </conditionalFormatting>
  <conditionalFormatting sqref="AR29">
    <cfRule type="cellIs" dxfId="629" priority="69" operator="equal">
      <formula>0</formula>
    </cfRule>
  </conditionalFormatting>
  <conditionalFormatting sqref="AQ26">
    <cfRule type="containsErrors" dxfId="628" priority="68">
      <formula>ISERROR(AQ26)</formula>
    </cfRule>
  </conditionalFormatting>
  <conditionalFormatting sqref="AQ28">
    <cfRule type="containsErrors" dxfId="627" priority="67">
      <formula>ISERROR(AQ28)</formula>
    </cfRule>
  </conditionalFormatting>
  <conditionalFormatting sqref="AQ30">
    <cfRule type="containsErrors" dxfId="626" priority="66">
      <formula>ISERROR(AQ30)</formula>
    </cfRule>
  </conditionalFormatting>
  <conditionalFormatting sqref="AR25">
    <cfRule type="cellIs" dxfId="625" priority="65" operator="equal">
      <formula>0</formula>
    </cfRule>
  </conditionalFormatting>
  <conditionalFormatting sqref="AR27">
    <cfRule type="cellIs" dxfId="624" priority="64" operator="equal">
      <formula>0</formula>
    </cfRule>
  </conditionalFormatting>
  <conditionalFormatting sqref="AR29">
    <cfRule type="cellIs" dxfId="623" priority="63" operator="equal">
      <formula>0</formula>
    </cfRule>
  </conditionalFormatting>
  <conditionalFormatting sqref="AQ26">
    <cfRule type="containsErrors" dxfId="622" priority="62">
      <formula>ISERROR(AQ26)</formula>
    </cfRule>
  </conditionalFormatting>
  <conditionalFormatting sqref="AQ28">
    <cfRule type="containsErrors" dxfId="621" priority="61">
      <formula>ISERROR(AQ28)</formula>
    </cfRule>
  </conditionalFormatting>
  <conditionalFormatting sqref="AQ30">
    <cfRule type="containsErrors" dxfId="620" priority="60">
      <formula>ISERROR(AQ30)</formula>
    </cfRule>
  </conditionalFormatting>
  <conditionalFormatting sqref="AR25">
    <cfRule type="cellIs" dxfId="619" priority="59" operator="equal">
      <formula>0</formula>
    </cfRule>
  </conditionalFormatting>
  <conditionalFormatting sqref="AR27">
    <cfRule type="cellIs" dxfId="618" priority="58" operator="equal">
      <formula>0</formula>
    </cfRule>
  </conditionalFormatting>
  <conditionalFormatting sqref="AR29">
    <cfRule type="cellIs" dxfId="617" priority="57" operator="equal">
      <formula>0</formula>
    </cfRule>
  </conditionalFormatting>
  <conditionalFormatting sqref="AQ26">
    <cfRule type="containsErrors" dxfId="616" priority="56">
      <formula>ISERROR(AQ26)</formula>
    </cfRule>
  </conditionalFormatting>
  <conditionalFormatting sqref="AQ28">
    <cfRule type="containsErrors" dxfId="615" priority="55">
      <formula>ISERROR(AQ28)</formula>
    </cfRule>
  </conditionalFormatting>
  <conditionalFormatting sqref="AQ30">
    <cfRule type="containsErrors" dxfId="614" priority="54">
      <formula>ISERROR(AQ30)</formula>
    </cfRule>
  </conditionalFormatting>
  <conditionalFormatting sqref="F8:F201">
    <cfRule type="expression" dxfId="613" priority="148">
      <formula>$D8=0</formula>
    </cfRule>
  </conditionalFormatting>
  <conditionalFormatting sqref="AT10:AV15 AZ15:BB15">
    <cfRule type="cellIs" dxfId="612" priority="45" stopIfTrue="1" operator="lessThanOrEqual">
      <formula>0</formula>
    </cfRule>
  </conditionalFormatting>
  <conditionalFormatting sqref="AT18:AV22">
    <cfRule type="cellIs" dxfId="611" priority="44" stopIfTrue="1" operator="lessThanOrEqual">
      <formula>0</formula>
    </cfRule>
  </conditionalFormatting>
  <conditionalFormatting sqref="AW18:AZ22">
    <cfRule type="cellIs" dxfId="610" priority="43" stopIfTrue="1" operator="lessThanOrEqual">
      <formula>0</formula>
    </cfRule>
  </conditionalFormatting>
  <conditionalFormatting sqref="AR25">
    <cfRule type="cellIs" dxfId="609" priority="42" operator="equal">
      <formula>0</formula>
    </cfRule>
  </conditionalFormatting>
  <conditionalFormatting sqref="AR27">
    <cfRule type="cellIs" dxfId="608" priority="41" operator="equal">
      <formula>0</formula>
    </cfRule>
  </conditionalFormatting>
  <conditionalFormatting sqref="AR29">
    <cfRule type="cellIs" dxfId="607" priority="40" operator="equal">
      <formula>0</formula>
    </cfRule>
  </conditionalFormatting>
  <conditionalFormatting sqref="AQ26">
    <cfRule type="containsErrors" dxfId="606" priority="39">
      <formula>ISERROR(AQ26)</formula>
    </cfRule>
  </conditionalFormatting>
  <conditionalFormatting sqref="AQ28">
    <cfRule type="containsErrors" dxfId="605" priority="38">
      <formula>ISERROR(AQ28)</formula>
    </cfRule>
  </conditionalFormatting>
  <conditionalFormatting sqref="AQ30">
    <cfRule type="containsErrors" dxfId="604" priority="37">
      <formula>ISERROR(AQ30)</formula>
    </cfRule>
  </conditionalFormatting>
  <conditionalFormatting sqref="AR25">
    <cfRule type="cellIs" dxfId="603" priority="36" operator="equal">
      <formula>0</formula>
    </cfRule>
  </conditionalFormatting>
  <conditionalFormatting sqref="AR27">
    <cfRule type="cellIs" dxfId="602" priority="35" operator="equal">
      <formula>0</formula>
    </cfRule>
  </conditionalFormatting>
  <conditionalFormatting sqref="AR29">
    <cfRule type="cellIs" dxfId="601" priority="34" operator="equal">
      <formula>0</formula>
    </cfRule>
  </conditionalFormatting>
  <conditionalFormatting sqref="AQ26">
    <cfRule type="containsErrors" dxfId="600" priority="33">
      <formula>ISERROR(AQ26)</formula>
    </cfRule>
  </conditionalFormatting>
  <conditionalFormatting sqref="AQ28">
    <cfRule type="containsErrors" dxfId="599" priority="32">
      <formula>ISERROR(AQ28)</formula>
    </cfRule>
  </conditionalFormatting>
  <conditionalFormatting sqref="AQ30">
    <cfRule type="containsErrors" dxfId="598" priority="31">
      <formula>ISERROR(AQ30)</formula>
    </cfRule>
  </conditionalFormatting>
  <conditionalFormatting sqref="AR25">
    <cfRule type="cellIs" dxfId="597" priority="30" operator="equal">
      <formula>0</formula>
    </cfRule>
  </conditionalFormatting>
  <conditionalFormatting sqref="AR27">
    <cfRule type="cellIs" dxfId="596" priority="29" operator="equal">
      <formula>0</formula>
    </cfRule>
  </conditionalFormatting>
  <conditionalFormatting sqref="AR29">
    <cfRule type="cellIs" dxfId="595" priority="28" operator="equal">
      <formula>0</formula>
    </cfRule>
  </conditionalFormatting>
  <conditionalFormatting sqref="AQ26">
    <cfRule type="containsErrors" dxfId="594" priority="27">
      <formula>ISERROR(AQ26)</formula>
    </cfRule>
  </conditionalFormatting>
  <conditionalFormatting sqref="AQ28">
    <cfRule type="containsErrors" dxfId="593" priority="26">
      <formula>ISERROR(AQ28)</formula>
    </cfRule>
  </conditionalFormatting>
  <conditionalFormatting sqref="AQ30">
    <cfRule type="containsErrors" dxfId="592" priority="25">
      <formula>ISERROR(AQ30)</formula>
    </cfRule>
  </conditionalFormatting>
  <conditionalFormatting sqref="AR25">
    <cfRule type="cellIs" dxfId="591" priority="24" operator="equal">
      <formula>0</formula>
    </cfRule>
  </conditionalFormatting>
  <conditionalFormatting sqref="AR27">
    <cfRule type="cellIs" dxfId="590" priority="23" operator="equal">
      <formula>0</formula>
    </cfRule>
  </conditionalFormatting>
  <conditionalFormatting sqref="AR29">
    <cfRule type="cellIs" dxfId="589" priority="22" operator="equal">
      <formula>0</formula>
    </cfRule>
  </conditionalFormatting>
  <conditionalFormatting sqref="AQ26">
    <cfRule type="containsErrors" dxfId="588" priority="21">
      <formula>ISERROR(AQ26)</formula>
    </cfRule>
  </conditionalFormatting>
  <conditionalFormatting sqref="AQ28">
    <cfRule type="containsErrors" dxfId="587" priority="20">
      <formula>ISERROR(AQ28)</formula>
    </cfRule>
  </conditionalFormatting>
  <conditionalFormatting sqref="AQ30">
    <cfRule type="containsErrors" dxfId="586" priority="19">
      <formula>ISERROR(AQ30)</formula>
    </cfRule>
  </conditionalFormatting>
  <conditionalFormatting sqref="AR25">
    <cfRule type="cellIs" dxfId="585" priority="18" operator="equal">
      <formula>0</formula>
    </cfRule>
  </conditionalFormatting>
  <conditionalFormatting sqref="AR27">
    <cfRule type="cellIs" dxfId="584" priority="17" operator="equal">
      <formula>0</formula>
    </cfRule>
  </conditionalFormatting>
  <conditionalFormatting sqref="AR29">
    <cfRule type="cellIs" dxfId="583" priority="16" operator="equal">
      <formula>0</formula>
    </cfRule>
  </conditionalFormatting>
  <conditionalFormatting sqref="AQ26">
    <cfRule type="containsErrors" dxfId="582" priority="15">
      <formula>ISERROR(AQ26)</formula>
    </cfRule>
  </conditionalFormatting>
  <conditionalFormatting sqref="AQ28">
    <cfRule type="containsErrors" dxfId="581" priority="14">
      <formula>ISERROR(AQ28)</formula>
    </cfRule>
  </conditionalFormatting>
  <conditionalFormatting sqref="AQ30">
    <cfRule type="containsErrors" dxfId="580" priority="13">
      <formula>ISERROR(AQ30)</formula>
    </cfRule>
  </conditionalFormatting>
  <conditionalFormatting sqref="AR25">
    <cfRule type="cellIs" dxfId="579" priority="12" operator="equal">
      <formula>0</formula>
    </cfRule>
  </conditionalFormatting>
  <conditionalFormatting sqref="AR27">
    <cfRule type="cellIs" dxfId="578" priority="11" operator="equal">
      <formula>0</formula>
    </cfRule>
  </conditionalFormatting>
  <conditionalFormatting sqref="AR29">
    <cfRule type="cellIs" dxfId="577" priority="10" operator="equal">
      <formula>0</formula>
    </cfRule>
  </conditionalFormatting>
  <conditionalFormatting sqref="AQ26">
    <cfRule type="containsErrors" dxfId="576" priority="9">
      <formula>ISERROR(AQ26)</formula>
    </cfRule>
  </conditionalFormatting>
  <conditionalFormatting sqref="AQ28">
    <cfRule type="containsErrors" dxfId="575" priority="8">
      <formula>ISERROR(AQ28)</formula>
    </cfRule>
  </conditionalFormatting>
  <conditionalFormatting sqref="AQ30">
    <cfRule type="containsErrors" dxfId="574" priority="7">
      <formula>ISERROR(AQ30)</formula>
    </cfRule>
  </conditionalFormatting>
  <conditionalFormatting sqref="AT10:AV15 AZ15:BB15">
    <cfRule type="cellIs" dxfId="573" priority="6" stopIfTrue="1" operator="lessThanOrEqual">
      <formula>0</formula>
    </cfRule>
  </conditionalFormatting>
  <conditionalFormatting sqref="AT18:AV22 AT26:AV30">
    <cfRule type="cellIs" dxfId="572" priority="5" stopIfTrue="1" operator="lessThanOrEqual">
      <formula>0</formula>
    </cfRule>
  </conditionalFormatting>
  <conditionalFormatting sqref="AY26:BB30 AY18:BB22">
    <cfRule type="cellIs" dxfId="571" priority="4" stopIfTrue="1" operator="lessThanOrEqual">
      <formula>0</formula>
    </cfRule>
  </conditionalFormatting>
  <conditionalFormatting sqref="AR32 AR34 AR36">
    <cfRule type="cellIs" dxfId="570" priority="3" operator="equal">
      <formula>0</formula>
    </cfRule>
  </conditionalFormatting>
  <conditionalFormatting sqref="AQ33 AQ35 AQ37">
    <cfRule type="containsErrors" dxfId="569" priority="2">
      <formula>ISERROR(AQ33)</formula>
    </cfRule>
  </conditionalFormatting>
  <conditionalFormatting sqref="D13:D53">
    <cfRule type="expression" dxfId="568" priority="1" stopIfTrue="1">
      <formula>OR($C13&lt;0,AND($C13=$Y13,$B13=$Y13))</formula>
    </cfRule>
  </conditionalFormatting>
  <pageMargins left="0.75" right="0.75" top="1" bottom="1" header="0.5" footer="0.5"/>
  <pageSetup paperSize="9" orientation="portrait" horizontalDpi="1200" verticalDpi="12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87"/>
  <sheetViews>
    <sheetView workbookViewId="0">
      <pane xSplit="5" ySplit="7" topLeftCell="F8" activePane="bottomRight" state="frozen"/>
      <selection activeCell="N40" sqref="N40"/>
      <selection pane="topRight" activeCell="N40" sqref="N40"/>
      <selection pane="bottomLeft" activeCell="N40" sqref="N40"/>
      <selection pane="bottomRight" activeCell="O8" sqref="O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customWidth="1"/>
    <col min="18" max="18" width="9.140625" hidden="1" customWidth="1"/>
    <col min="19" max="38" width="9.140625" style="12" hidden="1" customWidth="1"/>
    <col min="39" max="39" width="9" style="12" hidden="1" customWidth="1"/>
    <col min="40" max="41" width="9.140625" style="12" hidden="1" customWidth="1"/>
    <col min="42" max="42" width="0" hidden="1" customWidth="1"/>
    <col min="43" max="43" width="8.140625" customWidth="1"/>
    <col min="44" max="45" width="8.28515625" customWidth="1"/>
    <col min="46" max="46" width="6.7109375" customWidth="1"/>
    <col min="47" max="47" width="6.85546875" customWidth="1"/>
    <col min="48" max="48" width="8.28515625" customWidth="1"/>
    <col min="49" max="49" width="6.140625" customWidth="1"/>
    <col min="50" max="50" width="8.28515625" customWidth="1"/>
    <col min="52" max="52" width="6.85546875" customWidth="1"/>
    <col min="53" max="53" width="7.7109375" customWidth="1"/>
    <col min="55" max="55" width="1.42578125" customWidth="1"/>
  </cols>
  <sheetData>
    <row r="1" spans="1:54" ht="18" customHeight="1" x14ac:dyDescent="0.2">
      <c r="B1" s="8" t="s">
        <v>2</v>
      </c>
      <c r="C1" s="246" t="s">
        <v>51</v>
      </c>
      <c r="D1" s="247"/>
      <c r="E1" s="247"/>
      <c r="F1" s="247"/>
      <c r="G1" s="247"/>
      <c r="H1" s="247"/>
      <c r="I1" s="247"/>
      <c r="J1" s="247"/>
      <c r="K1" s="247"/>
      <c r="L1" s="247"/>
      <c r="M1" s="247"/>
      <c r="N1" s="248"/>
      <c r="O1" s="16"/>
      <c r="P1" s="7"/>
      <c r="Q1" t="s">
        <v>21</v>
      </c>
    </row>
    <row r="2" spans="1:54" ht="18" customHeight="1" x14ac:dyDescent="0.2">
      <c r="B2" s="8" t="s">
        <v>3</v>
      </c>
      <c r="C2" s="246" t="s">
        <v>39</v>
      </c>
      <c r="D2" s="247"/>
      <c r="E2" s="247"/>
      <c r="F2" s="247"/>
      <c r="G2" s="247"/>
      <c r="H2" s="247"/>
      <c r="I2" s="247"/>
      <c r="J2" s="247"/>
      <c r="K2" s="247"/>
      <c r="L2" s="247"/>
      <c r="M2" s="247"/>
      <c r="N2" s="248"/>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4" ht="12" customHeight="1" x14ac:dyDescent="0.15">
      <c r="B5" s="8" t="s">
        <v>5</v>
      </c>
      <c r="C5" s="69">
        <v>150</v>
      </c>
      <c r="D5" s="13"/>
      <c r="E5" s="13"/>
      <c r="F5" s="13"/>
      <c r="G5" s="16"/>
      <c r="H5" s="7"/>
      <c r="I5" s="41"/>
      <c r="J5" s="42"/>
      <c r="K5" s="7"/>
      <c r="L5" s="6"/>
      <c r="M5" s="7"/>
      <c r="N5" s="7"/>
      <c r="O5" s="16"/>
      <c r="P5" s="7"/>
      <c r="U5" s="12">
        <f>COUNTIF(G:G,"V")</f>
        <v>1</v>
      </c>
      <c r="V5" s="12">
        <f>COUNTIF(L:L,"Breedte")</f>
        <v>0</v>
      </c>
      <c r="W5" s="12">
        <f>COUNTIF(O:O,"Breedte")</f>
        <v>0</v>
      </c>
      <c r="AF5" s="12">
        <f>COUNTIF(I:I,"D")</f>
        <v>1</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41</v>
      </c>
      <c r="F7" s="24"/>
      <c r="G7" s="24" t="s">
        <v>32</v>
      </c>
      <c r="H7" s="25" t="s">
        <v>11</v>
      </c>
      <c r="I7" s="24" t="s">
        <v>33</v>
      </c>
      <c r="J7" s="25" t="s">
        <v>11</v>
      </c>
      <c r="K7" s="25" t="s">
        <v>12</v>
      </c>
      <c r="L7" s="23" t="s">
        <v>13</v>
      </c>
      <c r="M7" s="25" t="s">
        <v>14</v>
      </c>
      <c r="N7" s="25" t="s">
        <v>15</v>
      </c>
      <c r="O7" s="24" t="s">
        <v>34</v>
      </c>
      <c r="P7" s="25" t="s">
        <v>16</v>
      </c>
      <c r="Y7" s="12">
        <v>1</v>
      </c>
      <c r="Z7" s="12">
        <v>1</v>
      </c>
      <c r="AA7" s="12">
        <v>1</v>
      </c>
      <c r="AB7" s="12">
        <v>1</v>
      </c>
      <c r="AJ7" s="12">
        <v>1</v>
      </c>
      <c r="AK7" s="12">
        <v>1</v>
      </c>
      <c r="AL7" s="12">
        <v>1</v>
      </c>
      <c r="AM7" s="12">
        <v>1</v>
      </c>
      <c r="AQ7" s="93" t="s">
        <v>80</v>
      </c>
    </row>
    <row r="8" spans="1:54" ht="12" customHeight="1" thickTop="1" x14ac:dyDescent="0.15">
      <c r="A8" s="5">
        <f>IF(I8="A",25,IF(I8="B",25,IF(I8="C",25,IF(I8="D",15,IF(I8="E",10,0)))))</f>
        <v>0</v>
      </c>
      <c r="B8" s="5">
        <f>IF(G8="I",20,IF(G8="II",20,IF(G8="III",20,IF(G8="IV",20,IF(G8="V",20,0)))))</f>
        <v>0</v>
      </c>
      <c r="C8" s="14">
        <f>C5</f>
        <v>150</v>
      </c>
      <c r="F8" s="242">
        <f>VLOOKUP(C8,Blad1!$A:$J,10,0)</f>
        <v>230</v>
      </c>
      <c r="G8" s="67" t="str">
        <f>IF(C8=110,"I",IF(C8=103,"II",IF(C8=98,"III",IF(C8=91,"IV",IF(C8=0,"V","")))))</f>
        <v/>
      </c>
      <c r="H8" s="4" t="str">
        <f>IF(G8="I",$K8,IF(G8="II",$K8-SUM(H7:H$8),IF(G8="III",$K8-SUM(H7:H$8),IF(G8="IV",$K8-SUM(H7:H$8),IF(G8="V",1-SUM(H7:H$8)," ")))))</f>
        <v xml:space="preserve"> </v>
      </c>
      <c r="I8" s="68" t="str">
        <f>IF(C8=105,"A",IF(C8=97,"B",IF(C8=88,"C",IF(C8=81,"D",IF(C8=0,"E","")))))</f>
        <v/>
      </c>
      <c r="J8" s="43" t="str">
        <f>IF(I8="A",$K8,IF(I8="B",$K8-SUM(J7:J$8),IF(I8="C",$K8-SUM(J7:J$8),IF(I8="D",$K8-SUM(J7:J$8),IF(I8="E",1-SUM(J7:J$8)," ")))))</f>
        <v xml:space="preserve"> </v>
      </c>
      <c r="K8" s="1">
        <f>IF(C$4=0,0,(SUM(D$8:D8)/C$4))</f>
        <v>0</v>
      </c>
      <c r="L8" s="9" t="str">
        <f t="shared" ref="L8:L72" si="0">IF(U8=2,"Plus",IF(W8=2,"Basis",IF(X8=2,"Breedte"," ")))</f>
        <v xml:space="preserve"> </v>
      </c>
      <c r="M8" s="2" t="str">
        <f>IF(U8=2,K8,IF(W8=2,K8-SUM(M7:M$8),IF(X8=2,K8-SUM(M7:M$8),IF(X7=2,1-SUM(M7:M$8)," "))))</f>
        <v xml:space="preserve"> </v>
      </c>
      <c r="N8" s="1" t="str">
        <f>IF(OR(O8="Plus",O8="Basis",O8="Breedte"),K8," ")</f>
        <v xml:space="preserve"> </v>
      </c>
      <c r="P8" s="3" t="str">
        <f>IF(O8="Plus",$K8,IF(O8="Basis",$K8-SUM(P7:P$8),IF(O8="Breedte",$K8-SUM(P7:P$8),IF(O7="Breedte",1-SUM(P7:P$8)," "))))</f>
        <v xml:space="preserve"> </v>
      </c>
      <c r="R8" s="181">
        <f>F8</f>
        <v>230</v>
      </c>
      <c r="S8" s="12">
        <f>C8</f>
        <v>150</v>
      </c>
      <c r="T8" s="18">
        <f>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IF(D8=0,1,ABS(K8-0.2))</f>
        <v>1</v>
      </c>
      <c r="Z8" s="12">
        <f>IF(D8=0,1,ABS(K8-0.5))</f>
        <v>1</v>
      </c>
      <c r="AA8" s="12">
        <f>IF(D8=0,1,ABS(K8-0.8))</f>
        <v>1</v>
      </c>
      <c r="AB8" s="12">
        <f>IF(D8=0,1,ABS(K8-1))</f>
        <v>1</v>
      </c>
      <c r="AD8" s="12">
        <f>S8</f>
        <v>150</v>
      </c>
      <c r="AE8" s="18">
        <f>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IF(AE8=0,1,ABS(AH8-0.25))</f>
        <v>1</v>
      </c>
      <c r="AK8" s="12">
        <f>IF(T8=0,1,ABS(W8-0.5))</f>
        <v>1</v>
      </c>
      <c r="AL8" s="12">
        <f>IF(T8=0,1,ABS(W8-0.75))</f>
        <v>1</v>
      </c>
      <c r="AM8" s="12">
        <f>IF(T8=0,1,ABS(W8-0.9))</f>
        <v>1</v>
      </c>
      <c r="AQ8" s="27" t="s">
        <v>6</v>
      </c>
      <c r="AR8" s="28"/>
      <c r="AS8" s="28" t="s">
        <v>7</v>
      </c>
      <c r="AT8" s="28"/>
      <c r="AU8" s="28"/>
      <c r="AV8" s="28"/>
      <c r="AW8" s="45"/>
    </row>
    <row r="9" spans="1:54" ht="12" customHeight="1" x14ac:dyDescent="0.15">
      <c r="A9" s="5">
        <f t="shared" ref="A9:A72" si="1">IF(I9="A",25,IF(I9="B",25,IF(I9="C",25,IF(I9="D",15,IF(I9="E",10,0)))))</f>
        <v>0</v>
      </c>
      <c r="B9" s="5">
        <f t="shared" ref="B9:B72" si="2">IF(G9="I",20,IF(G9="II",20,IF(G9="III",20,IF(G9="IV",20,IF(G9="V",20,0)))))</f>
        <v>0</v>
      </c>
      <c r="C9" s="14">
        <f>C8-1</f>
        <v>149</v>
      </c>
      <c r="F9" s="242">
        <f>VLOOKUP(C9,Blad1!$A:$J,10,0)</f>
        <v>230</v>
      </c>
      <c r="G9" s="67" t="str">
        <f t="shared" ref="G9:G72" si="3">IF(C9=110,"I",IF(C9=103,"II",IF(C9=98,"III",IF(C9=91,"IV",IF(C9=0,"V","")))))</f>
        <v/>
      </c>
      <c r="H9" s="4" t="str">
        <f>IF(G9="I",$K9,IF(G9="II",$K9-SUM(H8:H$8),IF(G9="III",$K9-SUM(H8:H$8),IF(G9="IV",$K9-SUM(H8:H$8),IF(G9="V",1-SUM(H8:H$8)," ")))))</f>
        <v xml:space="preserve"> </v>
      </c>
      <c r="I9" s="68" t="str">
        <f t="shared" ref="I9:I72" si="4">IF(C9=105,"A",IF(C9=97,"B",IF(C9=88,"C",IF(C9=81,"D",IF(C9=0,"E","")))))</f>
        <v/>
      </c>
      <c r="J9" s="43" t="str">
        <f>IF(I9="A",$K9,IF(I9="B",$K9-SUM(J8:J$8),IF(I9="C",$K9-SUM(J8:J$8),IF(I9="D",$K9-SUM(J8:J$8),IF(I9="E",1-SUM(J8:J$8)," ")))))</f>
        <v xml:space="preserve"> </v>
      </c>
      <c r="K9" s="1">
        <f>IF(C$4=0,0,(SUM(D$8:D9)/C$4))</f>
        <v>0</v>
      </c>
      <c r="L9" s="9" t="str">
        <f t="shared" si="0"/>
        <v xml:space="preserve"> </v>
      </c>
      <c r="M9" s="2" t="str">
        <f>IF(U9=2,K9,IF(W9=2,K9-SUM(M8:M$8),IF(X9=2,K9-SUM(M8:M$8),IF(X8=2,1-SUM(M8:M$8)," "))))</f>
        <v xml:space="preserve"> </v>
      </c>
      <c r="N9" s="1" t="str">
        <f t="shared" ref="N9:N72" si="5">IF(OR(O9="Plus",O9="Basis",O9="Breedte"),K9," ")</f>
        <v xml:space="preserve"> </v>
      </c>
      <c r="P9" s="3" t="str">
        <f>IF(O9="Plus",$K9,IF(O9="Basis",$K9-SUM(P8:P$8),IF(O9="Breedte",$K9-SUM(P8:P$8),IF(O8="Breedte",1-SUM(P8:P$8)," "))))</f>
        <v xml:space="preserve"> </v>
      </c>
      <c r="R9" s="181">
        <f t="shared" ref="R9:R72" si="6">F9</f>
        <v>230</v>
      </c>
      <c r="S9" s="12">
        <f>C9</f>
        <v>149</v>
      </c>
      <c r="T9" s="18">
        <f t="shared" ref="T9:T72" si="7">K9</f>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ref="Y9:Y72" si="8">IF(D9=0,1,ABS(K9-0.2))</f>
        <v>1</v>
      </c>
      <c r="Z9" s="12">
        <f t="shared" ref="Z9:Z72" si="9">IF(D9=0,1,ABS(K9-0.5))</f>
        <v>1</v>
      </c>
      <c r="AA9" s="12">
        <f t="shared" ref="AA9:AA72" si="10">IF(D9=0,1,ABS(K9-0.8))</f>
        <v>1</v>
      </c>
      <c r="AB9" s="12">
        <f t="shared" ref="AB9:AB72" si="11">IF(D9=0,1,ABS(K9-1))</f>
        <v>1</v>
      </c>
      <c r="AD9" s="12">
        <f>S9</f>
        <v>149</v>
      </c>
      <c r="AE9" s="18">
        <f t="shared" ref="AE9:AE72" si="12">K9</f>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ref="AJ9:AJ72" si="13">IF(AE9=0,1,ABS(AH9-0.25))</f>
        <v>1</v>
      </c>
      <c r="AK9" s="12">
        <f>IF(T9=0,1,ABS(W9-0.5))</f>
        <v>1</v>
      </c>
      <c r="AL9" s="12">
        <f>IF(T9=0,1,ABS(W9-0.75))</f>
        <v>1</v>
      </c>
      <c r="AM9" s="12">
        <f>IF(T9=0,1,ABS(W9-0.9))</f>
        <v>1</v>
      </c>
      <c r="AQ9" s="30"/>
      <c r="AR9" s="31"/>
      <c r="AS9" s="32" t="s">
        <v>17</v>
      </c>
      <c r="AT9" s="32" t="s">
        <v>18</v>
      </c>
      <c r="AU9" s="32" t="s">
        <v>19</v>
      </c>
      <c r="AV9" s="32" t="s">
        <v>20</v>
      </c>
      <c r="AW9" s="45"/>
    </row>
    <row r="10" spans="1:54" ht="12" customHeight="1" x14ac:dyDescent="0.15">
      <c r="A10" s="5">
        <f t="shared" si="1"/>
        <v>0</v>
      </c>
      <c r="B10" s="5">
        <f t="shared" si="2"/>
        <v>0</v>
      </c>
      <c r="C10" s="14">
        <f t="shared" ref="C10:C73" si="14">C9-1</f>
        <v>148</v>
      </c>
      <c r="F10" s="242">
        <f>VLOOKUP(C10,Blad1!$A:$J,10,0)</f>
        <v>230</v>
      </c>
      <c r="G10" s="67" t="str">
        <f t="shared" si="3"/>
        <v/>
      </c>
      <c r="H10" s="4" t="str">
        <f>IF(G10="I",$K10,IF(G10="II",$K10-SUM(H$8:H9),IF(G10="III",$K10-SUM(H$8:H9),IF(G10="IV",$K10-SUM(H$8:H9),IF(G10="V",1-SUM(H$8:H9)," ")))))</f>
        <v xml:space="preserve"> </v>
      </c>
      <c r="I10" s="68" t="str">
        <f t="shared" si="4"/>
        <v/>
      </c>
      <c r="J10" s="43" t="str">
        <f>IF(I10="A",$K10,IF(I10="B",$K10-SUM(J$8:J9),IF(I10="C",$K10-SUM(J$8:J9),IF(I10="D",$K10-SUM(J$8:J9),IF(I10="E",1-SUM(J$8:J9)," ")))))</f>
        <v xml:space="preserve"> </v>
      </c>
      <c r="K10" s="1">
        <f>IF(C$4=0,0,(SUM(D$8:D10)/C$4))</f>
        <v>0</v>
      </c>
      <c r="L10" s="9" t="str">
        <f t="shared" si="0"/>
        <v xml:space="preserve"> </v>
      </c>
      <c r="M10" s="2" t="str">
        <f>IF(U10=2,K10,IF(W10=2,K10-SUM(M$8:M9),IF(X10=2,K10-SUM(M$8:M9),IF(X9=2,1-SUM(M$8:M9)," "))))</f>
        <v xml:space="preserve"> </v>
      </c>
      <c r="N10" s="1" t="str">
        <f t="shared" si="5"/>
        <v xml:space="preserve"> </v>
      </c>
      <c r="P10" s="3" t="str">
        <f>IF(O10="Plus",$K10,IF(O10="Basis",$K10-SUM(P$8:P9),IF(O10="Breedte",$K10-SUM(P$8:P9),IF(O9="Breedte",1-SUM(P$8:P9)," "))))</f>
        <v xml:space="preserve"> </v>
      </c>
      <c r="R10" s="181">
        <f t="shared" si="6"/>
        <v>230</v>
      </c>
      <c r="S10" s="12">
        <f t="shared" ref="S10:S73" si="15">C10</f>
        <v>148</v>
      </c>
      <c r="T10" s="18">
        <f t="shared" si="7"/>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8"/>
        <v>1</v>
      </c>
      <c r="Z10" s="12">
        <f t="shared" si="9"/>
        <v>1</v>
      </c>
      <c r="AA10" s="12">
        <f t="shared" si="10"/>
        <v>1</v>
      </c>
      <c r="AB10" s="12">
        <f t="shared" si="11"/>
        <v>1</v>
      </c>
      <c r="AD10" s="12">
        <f t="shared" ref="AD10:AD73" si="16">S10</f>
        <v>148</v>
      </c>
      <c r="AE10" s="18">
        <f t="shared" si="12"/>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3"/>
        <v>1</v>
      </c>
      <c r="AK10" s="12">
        <f t="shared" ref="AK10:AK73" si="17">IF(T10=0,1,ABS(W10-0.5))</f>
        <v>1</v>
      </c>
      <c r="AL10" s="12">
        <f t="shared" ref="AL10:AL73" si="18">IF(T10=0,1,ABS(W10-0.75))</f>
        <v>1</v>
      </c>
      <c r="AM10" s="12">
        <f t="shared" ref="AM10:AM73" si="19">IF(T10=0,1,ABS(W10-0.9))</f>
        <v>1</v>
      </c>
      <c r="AQ10" s="49" t="s">
        <v>26</v>
      </c>
      <c r="AR10" s="50">
        <v>0.2</v>
      </c>
      <c r="AS10" s="145">
        <f>IF($U3=0,0,VLOOKUP("I",$G:$S,13,FALSE))</f>
        <v>110</v>
      </c>
      <c r="AT10" s="145">
        <f>AU10*AT$14</f>
        <v>0</v>
      </c>
      <c r="AU10" s="146">
        <f>AV10</f>
        <v>0</v>
      </c>
      <c r="AV10" s="146">
        <f>IF($U3=0,0,VLOOKUP("I",$G:$S,5,FALSE))</f>
        <v>0</v>
      </c>
      <c r="AW10" s="45"/>
    </row>
    <row r="11" spans="1:54" ht="12" customHeight="1" x14ac:dyDescent="0.15">
      <c r="A11" s="5">
        <f t="shared" si="1"/>
        <v>0</v>
      </c>
      <c r="B11" s="5">
        <f t="shared" si="2"/>
        <v>0</v>
      </c>
      <c r="C11" s="14">
        <f t="shared" si="14"/>
        <v>147</v>
      </c>
      <c r="F11" s="242">
        <f>VLOOKUP(C11,Blad1!$A:$J,10,0)</f>
        <v>230</v>
      </c>
      <c r="G11" s="67" t="str">
        <f t="shared" si="3"/>
        <v/>
      </c>
      <c r="H11" s="4" t="str">
        <f>IF(G11="I",$K11,IF(G11="II",$K11-SUM(H$8:H10),IF(G11="III",$K11-SUM(H$8:H10),IF(G11="IV",$K11-SUM(H$8:H10),IF(G11="V",1-SUM(H$8:H10)," ")))))</f>
        <v xml:space="preserve"> </v>
      </c>
      <c r="I11" s="68" t="str">
        <f t="shared" si="4"/>
        <v/>
      </c>
      <c r="J11" s="43" t="str">
        <f>IF(I11="A",$K11,IF(I11="B",$K11-SUM(J$8:J10),IF(I11="C",$K11-SUM(J$8:J10),IF(I11="D",$K11-SUM(J$8:J10),IF(I11="E",1-SUM(J$8:J10)," ")))))</f>
        <v xml:space="preserve"> </v>
      </c>
      <c r="K11" s="1">
        <f>IF(C$4=0,0,(SUM(D$8:D11)/C$4))</f>
        <v>0</v>
      </c>
      <c r="L11" s="9" t="str">
        <f t="shared" si="0"/>
        <v xml:space="preserve"> </v>
      </c>
      <c r="M11" s="2" t="str">
        <f>IF(U11=2,K11,IF(W11=2,K11-SUM(M$8:M10),IF(X11=2,K11-SUM(M$8:M10),IF(X10=2,1-SUM(M$8:M10)," "))))</f>
        <v xml:space="preserve"> </v>
      </c>
      <c r="N11" s="1" t="str">
        <f t="shared" si="5"/>
        <v xml:space="preserve"> </v>
      </c>
      <c r="P11" s="3" t="str">
        <f>IF(O11="Plus",$K11,IF(O11="Basis",$K11-SUM(P$8:P10),IF(O11="Breedte",$K11-SUM(P$8:P10),IF(O10="Breedte",1-SUM(P$8:P10)," "))))</f>
        <v xml:space="preserve"> </v>
      </c>
      <c r="R11" s="181">
        <f t="shared" si="6"/>
        <v>230</v>
      </c>
      <c r="S11" s="12">
        <f t="shared" si="15"/>
        <v>147</v>
      </c>
      <c r="T11" s="18">
        <f t="shared" si="7"/>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8"/>
        <v>1</v>
      </c>
      <c r="Z11" s="12">
        <f t="shared" si="9"/>
        <v>1</v>
      </c>
      <c r="AA11" s="12">
        <f t="shared" si="10"/>
        <v>1</v>
      </c>
      <c r="AB11" s="12">
        <f t="shared" si="11"/>
        <v>1</v>
      </c>
      <c r="AD11" s="12">
        <f t="shared" si="16"/>
        <v>147</v>
      </c>
      <c r="AE11" s="18">
        <f t="shared" si="12"/>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3"/>
        <v>1</v>
      </c>
      <c r="AK11" s="12">
        <f t="shared" si="17"/>
        <v>1</v>
      </c>
      <c r="AL11" s="12">
        <f t="shared" si="18"/>
        <v>1</v>
      </c>
      <c r="AM11" s="12">
        <f t="shared" si="19"/>
        <v>1</v>
      </c>
      <c r="AQ11" s="49" t="s">
        <v>30</v>
      </c>
      <c r="AR11" s="50">
        <v>0.6</v>
      </c>
      <c r="AS11" s="145">
        <f>IF($U4=0,0,VLOOKUP("IV",$G:$S,13,FALSE))</f>
        <v>91</v>
      </c>
      <c r="AT11" s="145">
        <f>AU11*AT$14</f>
        <v>0</v>
      </c>
      <c r="AU11" s="146">
        <f>AV11-AV10</f>
        <v>0</v>
      </c>
      <c r="AV11" s="146">
        <f>IF($U4=0,0,VLOOKUP("IV",$G:$S,5,FALSE))</f>
        <v>0</v>
      </c>
      <c r="AW11" s="45"/>
    </row>
    <row r="12" spans="1:54" ht="12" customHeight="1" x14ac:dyDescent="0.15">
      <c r="A12" s="5">
        <f t="shared" si="1"/>
        <v>0</v>
      </c>
      <c r="B12" s="5">
        <f t="shared" si="2"/>
        <v>0</v>
      </c>
      <c r="C12" s="14">
        <f t="shared" si="14"/>
        <v>146</v>
      </c>
      <c r="F12" s="242">
        <f>VLOOKUP(C12,Blad1!$A:$J,10,0)</f>
        <v>230</v>
      </c>
      <c r="G12" s="67" t="str">
        <f t="shared" si="3"/>
        <v/>
      </c>
      <c r="H12" s="4" t="str">
        <f>IF(G12="I",$K12,IF(G12="II",$K12-SUM(H$8:H11),IF(G12="III",$K12-SUM(H$8:H11),IF(G12="IV",$K12-SUM(H$8:H11),IF(G12="V",1-SUM(H$8:H11)," ")))))</f>
        <v xml:space="preserve"> </v>
      </c>
      <c r="I12" s="68" t="str">
        <f t="shared" si="4"/>
        <v/>
      </c>
      <c r="J12" s="43" t="str">
        <f>IF(I12="A",$K12,IF(I12="B",$K12-SUM(J$8:J11),IF(I12="C",$K12-SUM(J$8:J11),IF(I12="D",$K12-SUM(J$8:J11),IF(I12="E",1-SUM(J$8:J11)," ")))))</f>
        <v xml:space="preserve"> </v>
      </c>
      <c r="K12" s="1">
        <f>IF(C$4=0,0,(SUM(D$8:D12)/C$4))</f>
        <v>0</v>
      </c>
      <c r="L12" s="9" t="str">
        <f t="shared" si="0"/>
        <v xml:space="preserve"> </v>
      </c>
      <c r="M12" s="2" t="str">
        <f>IF(U12=2,K12,IF(W12=2,K12-SUM(M$8:M11),IF(X12=2,K12-SUM(M$8:M11),IF(X11=2,1-SUM(M$8:M11)," "))))</f>
        <v xml:space="preserve"> </v>
      </c>
      <c r="N12" s="1" t="str">
        <f t="shared" si="5"/>
        <v xml:space="preserve"> </v>
      </c>
      <c r="P12" s="3" t="str">
        <f>IF(O12="Plus",$K12,IF(O12="Basis",$K12-SUM(P$8:P11),IF(O12="Breedte",$K12-SUM(P$8:P11),IF(O11="Breedte",1-SUM(P$8:P11)," "))))</f>
        <v xml:space="preserve"> </v>
      </c>
      <c r="R12" s="181">
        <f t="shared" si="6"/>
        <v>230</v>
      </c>
      <c r="S12" s="12">
        <f t="shared" si="15"/>
        <v>146</v>
      </c>
      <c r="T12" s="18">
        <f t="shared" si="7"/>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8"/>
        <v>1</v>
      </c>
      <c r="Z12" s="12">
        <f t="shared" si="9"/>
        <v>1</v>
      </c>
      <c r="AA12" s="12">
        <f t="shared" si="10"/>
        <v>1</v>
      </c>
      <c r="AB12" s="12">
        <f t="shared" si="11"/>
        <v>1</v>
      </c>
      <c r="AD12" s="12">
        <f t="shared" si="16"/>
        <v>146</v>
      </c>
      <c r="AE12" s="18">
        <f t="shared" si="12"/>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3"/>
        <v>1</v>
      </c>
      <c r="AK12" s="12">
        <f t="shared" si="17"/>
        <v>1</v>
      </c>
      <c r="AL12" s="12">
        <f t="shared" si="18"/>
        <v>1</v>
      </c>
      <c r="AM12" s="12">
        <f t="shared" si="19"/>
        <v>1</v>
      </c>
      <c r="AQ12" s="49" t="s">
        <v>29</v>
      </c>
      <c r="AR12" s="50">
        <v>0.2</v>
      </c>
      <c r="AS12" s="145">
        <f>IF($U5=0,0,VLOOKUP("V",$G:$S,13,FALSE))</f>
        <v>0</v>
      </c>
      <c r="AT12" s="145">
        <f>AU12*AT$14</f>
        <v>0</v>
      </c>
      <c r="AU12" s="146">
        <f>AV12-AV11</f>
        <v>0</v>
      </c>
      <c r="AV12" s="146">
        <f>IF($U5=0,0,VLOOKUP("V",$G:$S,5,FALSE))</f>
        <v>0</v>
      </c>
      <c r="AW12" s="45"/>
    </row>
    <row r="13" spans="1:54" ht="12" customHeight="1" x14ac:dyDescent="0.15">
      <c r="A13" s="5">
        <f t="shared" si="1"/>
        <v>0</v>
      </c>
      <c r="B13" s="5">
        <f t="shared" si="2"/>
        <v>0</v>
      </c>
      <c r="C13" s="14">
        <f t="shared" si="14"/>
        <v>145</v>
      </c>
      <c r="F13" s="242">
        <f>VLOOKUP(C13,Blad1!$A:$J,10,0)</f>
        <v>230</v>
      </c>
      <c r="G13" s="67" t="str">
        <f t="shared" si="3"/>
        <v/>
      </c>
      <c r="H13" s="4" t="str">
        <f>IF(G13="I",$K13,IF(G13="II",$K13-SUM(H$8:H12),IF(G13="III",$K13-SUM(H$8:H12),IF(G13="IV",$K13-SUM(H$8:H12),IF(G13="V",1-SUM(H$8:H12)," ")))))</f>
        <v xml:space="preserve"> </v>
      </c>
      <c r="I13" s="68" t="str">
        <f t="shared" si="4"/>
        <v/>
      </c>
      <c r="J13" s="43" t="str">
        <f>IF(I13="A",$K13,IF(I13="B",$K13-SUM(J$8:J12),IF(I13="C",$K13-SUM(J$8:J12),IF(I13="D",$K13-SUM(J$8:J12),IF(I13="E",1-SUM(J$8:J12)," ")))))</f>
        <v xml:space="preserve"> </v>
      </c>
      <c r="K13" s="1">
        <f>IF(C$4=0,0,(SUM(D$8:D13)/C$4))</f>
        <v>0</v>
      </c>
      <c r="L13" s="9" t="str">
        <f t="shared" si="0"/>
        <v xml:space="preserve"> </v>
      </c>
      <c r="M13" s="2" t="str">
        <f>IF(U13=2,K13,IF(W13=2,K13-SUM(M$8:M12),IF(X13=2,K13-SUM(M$8:M12),IF(X12=2,1-SUM(M$8:M12)," "))))</f>
        <v xml:space="preserve"> </v>
      </c>
      <c r="N13" s="1" t="str">
        <f t="shared" si="5"/>
        <v xml:space="preserve"> </v>
      </c>
      <c r="P13" s="3" t="str">
        <f>IF(O13="Plus",$K13,IF(O13="Basis",$K13-SUM(P$8:P12),IF(O13="Breedte",$K13-SUM(P$8:P12),IF(O12="Breedte",1-SUM(P$8:P12)," "))))</f>
        <v xml:space="preserve"> </v>
      </c>
      <c r="R13" s="181">
        <f t="shared" si="6"/>
        <v>230</v>
      </c>
      <c r="S13" s="12">
        <f t="shared" si="15"/>
        <v>145</v>
      </c>
      <c r="T13" s="18">
        <f t="shared" si="7"/>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8"/>
        <v>1</v>
      </c>
      <c r="Z13" s="12">
        <f t="shared" si="9"/>
        <v>1</v>
      </c>
      <c r="AA13" s="12">
        <f t="shared" si="10"/>
        <v>1</v>
      </c>
      <c r="AB13" s="12">
        <f t="shared" si="11"/>
        <v>1</v>
      </c>
      <c r="AD13" s="12">
        <f t="shared" si="16"/>
        <v>145</v>
      </c>
      <c r="AE13" s="18">
        <f t="shared" si="12"/>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3"/>
        <v>1</v>
      </c>
      <c r="AK13" s="12">
        <f t="shared" si="17"/>
        <v>1</v>
      </c>
      <c r="AL13" s="12">
        <f t="shared" si="18"/>
        <v>1</v>
      </c>
      <c r="AM13" s="12">
        <f t="shared" si="19"/>
        <v>1</v>
      </c>
      <c r="AQ13" s="49"/>
      <c r="AR13" s="50"/>
      <c r="AS13" s="145"/>
      <c r="AT13" s="145"/>
      <c r="AU13" s="146"/>
      <c r="AV13" s="146">
        <f>IF(SUM(AT10:AT12)&lt;AT14,1,0)</f>
        <v>0</v>
      </c>
      <c r="AW13" s="45"/>
    </row>
    <row r="14" spans="1:54" ht="12" customHeight="1" thickBot="1" x14ac:dyDescent="0.3">
      <c r="A14" s="5">
        <f t="shared" si="1"/>
        <v>0</v>
      </c>
      <c r="B14" s="5">
        <f t="shared" si="2"/>
        <v>0</v>
      </c>
      <c r="C14" s="14">
        <f t="shared" si="14"/>
        <v>144</v>
      </c>
      <c r="F14" s="242">
        <f>VLOOKUP(C14,Blad1!$A:$J,10,0)</f>
        <v>230</v>
      </c>
      <c r="G14" s="67" t="str">
        <f t="shared" si="3"/>
        <v/>
      </c>
      <c r="H14" s="4" t="str">
        <f>IF(G14="I",$K14,IF(G14="II",$K14-SUM(H$8:H13),IF(G14="III",$K14-SUM(H$8:H13),IF(G14="IV",$K14-SUM(H$8:H13),IF(G14="V",1-SUM(H$8:H13)," ")))))</f>
        <v xml:space="preserve"> </v>
      </c>
      <c r="I14" s="68" t="str">
        <f t="shared" si="4"/>
        <v/>
      </c>
      <c r="J14" s="43" t="str">
        <f>IF(I14="A",$K14,IF(I14="B",$K14-SUM(J$8:J13),IF(I14="C",$K14-SUM(J$8:J13),IF(I14="D",$K14-SUM(J$8:J13),IF(I14="E",1-SUM(J$8:J13)," ")))))</f>
        <v xml:space="preserve"> </v>
      </c>
      <c r="K14" s="1">
        <f>IF(C$4=0,0,(SUM(D$8:D14)/C$4))</f>
        <v>0</v>
      </c>
      <c r="L14" s="9" t="str">
        <f t="shared" si="0"/>
        <v xml:space="preserve"> </v>
      </c>
      <c r="M14" s="2" t="str">
        <f>IF(U14=2,K14,IF(W14=2,K14-SUM(M$8:M13),IF(X14=2,K14-SUM(M$8:M13),IF(X13=2,1-SUM(M$8:M13)," "))))</f>
        <v xml:space="preserve"> </v>
      </c>
      <c r="N14" s="1" t="str">
        <f t="shared" si="5"/>
        <v xml:space="preserve"> </v>
      </c>
      <c r="P14" s="3" t="str">
        <f>IF(O14="Plus",$K14,IF(O14="Basis",$K14-SUM(P$8:P13),IF(O14="Breedte",$K14-SUM(P$8:P13),IF(O13="Breedte",1-SUM(P$8:P13)," "))))</f>
        <v xml:space="preserve"> </v>
      </c>
      <c r="Q14" s="59" t="str">
        <f>CONCATENATE(IF(E14=0,"",CONCATENATE(E14,"; ")))</f>
        <v/>
      </c>
      <c r="R14" s="181">
        <f t="shared" si="6"/>
        <v>230</v>
      </c>
      <c r="S14" s="12">
        <f t="shared" si="15"/>
        <v>144</v>
      </c>
      <c r="T14" s="18">
        <f t="shared" si="7"/>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8"/>
        <v>1</v>
      </c>
      <c r="Z14" s="12">
        <f t="shared" si="9"/>
        <v>1</v>
      </c>
      <c r="AA14" s="12">
        <f t="shared" si="10"/>
        <v>1</v>
      </c>
      <c r="AB14" s="12">
        <f t="shared" si="11"/>
        <v>1</v>
      </c>
      <c r="AD14" s="12">
        <f t="shared" si="16"/>
        <v>144</v>
      </c>
      <c r="AE14" s="18">
        <f t="shared" si="12"/>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3"/>
        <v>1</v>
      </c>
      <c r="AK14" s="12">
        <f t="shared" si="17"/>
        <v>1</v>
      </c>
      <c r="AL14" s="12">
        <f t="shared" si="18"/>
        <v>1</v>
      </c>
      <c r="AM14" s="12">
        <f t="shared" si="19"/>
        <v>1</v>
      </c>
      <c r="AQ14" s="34"/>
      <c r="AR14" s="35"/>
      <c r="AS14" s="147"/>
      <c r="AT14" s="148">
        <f>$C$4</f>
        <v>0</v>
      </c>
      <c r="AU14" s="147"/>
      <c r="AV14" s="147"/>
      <c r="AW14" s="45"/>
    </row>
    <row r="15" spans="1:54" ht="12" customHeight="1" thickTop="1" thickBot="1" x14ac:dyDescent="0.2">
      <c r="A15" s="5">
        <f t="shared" si="1"/>
        <v>0</v>
      </c>
      <c r="B15" s="5">
        <f t="shared" si="2"/>
        <v>0</v>
      </c>
      <c r="C15" s="14">
        <f t="shared" si="14"/>
        <v>143</v>
      </c>
      <c r="F15" s="242">
        <f>VLOOKUP(C15,Blad1!$A:$J,10,0)</f>
        <v>230</v>
      </c>
      <c r="G15" s="67" t="str">
        <f t="shared" si="3"/>
        <v/>
      </c>
      <c r="H15" s="4" t="str">
        <f>IF(G15="I",$K15,IF(G15="II",$K15-SUM(H$8:H14),IF(G15="III",$K15-SUM(H$8:H14),IF(G15="IV",$K15-SUM(H$8:H14),IF(G15="V",1-SUM(H$8:H14)," ")))))</f>
        <v xml:space="preserve"> </v>
      </c>
      <c r="I15" s="68" t="str">
        <f t="shared" si="4"/>
        <v/>
      </c>
      <c r="J15" s="43" t="str">
        <f>IF(I15="A",$K15,IF(I15="B",$K15-SUM(J$8:J14),IF(I15="C",$K15-SUM(J$8:J14),IF(I15="D",$K15-SUM(J$8:J14),IF(I15="E",1-SUM(J$8:J14)," ")))))</f>
        <v xml:space="preserve"> </v>
      </c>
      <c r="K15" s="1">
        <f>IF(C$4=0,0,(SUM(D$8:D15)/C$4))</f>
        <v>0</v>
      </c>
      <c r="L15" s="9" t="str">
        <f t="shared" si="0"/>
        <v xml:space="preserve"> </v>
      </c>
      <c r="M15" s="2" t="str">
        <f>IF(U15=2,K15,IF(W15=2,K15-SUM(M$8:M14),IF(X15=2,K15-SUM(M$8:M14),IF(X14=2,1-SUM(M$8:M14)," "))))</f>
        <v xml:space="preserve"> </v>
      </c>
      <c r="N15" s="1" t="str">
        <f t="shared" si="5"/>
        <v xml:space="preserve"> </v>
      </c>
      <c r="P15" s="3" t="str">
        <f>IF(O15="Plus",$K15,IF(O15="Basis",$K15-SUM(P$8:P14),IF(O15="Breedte",$K15-SUM(P$8:P14),IF(O14="Breedte",1-SUM(P$8:P14)," "))))</f>
        <v xml:space="preserve"> </v>
      </c>
      <c r="Q15" s="57" t="str">
        <f t="shared" ref="Q15:Q78" si="20">IF(L14="plus",IF(E15=0,"",CONCATENATE(E15,", ")),IF(L14="basis",IF(E15=0,"",CONCATENATE(E15,", ")),CONCATENATE(Q14,IF(E15=0,"",CONCATENATE(E15,", ")))))</f>
        <v/>
      </c>
      <c r="R15" s="181">
        <f t="shared" si="6"/>
        <v>230</v>
      </c>
      <c r="S15" s="12">
        <f t="shared" si="15"/>
        <v>143</v>
      </c>
      <c r="T15" s="18">
        <f t="shared" si="7"/>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8"/>
        <v>1</v>
      </c>
      <c r="Z15" s="12">
        <f t="shared" si="9"/>
        <v>1</v>
      </c>
      <c r="AA15" s="12">
        <f t="shared" si="10"/>
        <v>1</v>
      </c>
      <c r="AB15" s="12">
        <f t="shared" si="11"/>
        <v>1</v>
      </c>
      <c r="AD15" s="12">
        <f t="shared" si="16"/>
        <v>143</v>
      </c>
      <c r="AE15" s="18">
        <f t="shared" si="12"/>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3"/>
        <v>1</v>
      </c>
      <c r="AK15" s="12">
        <f t="shared" si="17"/>
        <v>1</v>
      </c>
      <c r="AL15" s="12">
        <f t="shared" si="18"/>
        <v>1</v>
      </c>
      <c r="AM15" s="12">
        <f t="shared" si="19"/>
        <v>1</v>
      </c>
      <c r="AV15" s="130"/>
      <c r="AW15" s="136"/>
      <c r="AX15" s="136"/>
    </row>
    <row r="16" spans="1:54" ht="12" customHeight="1" thickTop="1" thickBot="1" x14ac:dyDescent="0.2">
      <c r="A16" s="5">
        <f t="shared" si="1"/>
        <v>0</v>
      </c>
      <c r="B16" s="5">
        <f t="shared" si="2"/>
        <v>0</v>
      </c>
      <c r="C16" s="14">
        <f t="shared" si="14"/>
        <v>142</v>
      </c>
      <c r="F16" s="242">
        <f>VLOOKUP(C16,Blad1!$A:$J,10,0)</f>
        <v>230</v>
      </c>
      <c r="G16" s="67" t="str">
        <f t="shared" si="3"/>
        <v/>
      </c>
      <c r="H16" s="4" t="str">
        <f>IF(G16="I",$K16,IF(G16="II",$K16-SUM(H$8:H15),IF(G16="III",$K16-SUM(H$8:H15),IF(G16="IV",$K16-SUM(H$8:H15),IF(G16="V",1-SUM(H$8:H15)," ")))))</f>
        <v xml:space="preserve"> </v>
      </c>
      <c r="I16" s="68" t="str">
        <f t="shared" si="4"/>
        <v/>
      </c>
      <c r="J16" s="43" t="str">
        <f>IF(I16="A",$K16,IF(I16="B",$K16-SUM(J$8:J15),IF(I16="C",$K16-SUM(J$8:J15),IF(I16="D",$K16-SUM(J$8:J15),IF(I16="E",1-SUM(J$8:J15)," ")))))</f>
        <v xml:space="preserve"> </v>
      </c>
      <c r="K16" s="1">
        <f>IF(C$4=0,0,(SUM(D$8:D16)/C$4))</f>
        <v>0</v>
      </c>
      <c r="L16" s="9" t="str">
        <f t="shared" si="0"/>
        <v xml:space="preserve"> </v>
      </c>
      <c r="M16" s="2" t="str">
        <f>IF(U16=2,K16,IF(W16=2,K16-SUM(M$8:M15),IF(X16=2,K16-SUM(M$8:M15),IF(X15=2,1-SUM(M$8:M15)," "))))</f>
        <v xml:space="preserve"> </v>
      </c>
      <c r="N16" s="1" t="str">
        <f t="shared" si="5"/>
        <v xml:space="preserve"> </v>
      </c>
      <c r="P16" s="3" t="str">
        <f>IF(O16="Plus",$K16,IF(O16="Basis",$K16-SUM(P$8:P15),IF(O16="Breedte",$K16-SUM(P$8:P15),IF(O15="Breedte",1-SUM(P$8:P15)," "))))</f>
        <v xml:space="preserve"> </v>
      </c>
      <c r="Q16" s="57" t="str">
        <f t="shared" si="20"/>
        <v/>
      </c>
      <c r="R16" s="181">
        <f t="shared" si="6"/>
        <v>230</v>
      </c>
      <c r="S16" s="12">
        <f t="shared" si="15"/>
        <v>142</v>
      </c>
      <c r="T16" s="18">
        <f t="shared" si="7"/>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8"/>
        <v>1</v>
      </c>
      <c r="Z16" s="12">
        <f t="shared" si="9"/>
        <v>1</v>
      </c>
      <c r="AA16" s="12">
        <f t="shared" si="10"/>
        <v>1</v>
      </c>
      <c r="AB16" s="12">
        <f t="shared" si="11"/>
        <v>1</v>
      </c>
      <c r="AD16" s="12">
        <f t="shared" si="16"/>
        <v>142</v>
      </c>
      <c r="AE16" s="18">
        <f t="shared" si="12"/>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3"/>
        <v>1</v>
      </c>
      <c r="AK16" s="12">
        <f t="shared" si="17"/>
        <v>1</v>
      </c>
      <c r="AL16" s="12">
        <f t="shared" si="18"/>
        <v>1</v>
      </c>
      <c r="AM16" s="12">
        <f t="shared" si="19"/>
        <v>1</v>
      </c>
      <c r="AP16" s="44"/>
      <c r="AQ16" s="27" t="s">
        <v>6</v>
      </c>
      <c r="AR16" s="28"/>
      <c r="AS16" s="28" t="s">
        <v>8</v>
      </c>
      <c r="AT16" s="28"/>
      <c r="AU16" s="28"/>
      <c r="AV16" s="51"/>
      <c r="AW16" s="141"/>
      <c r="AX16" s="132"/>
      <c r="AY16" s="28" t="s">
        <v>9</v>
      </c>
      <c r="AZ16" s="28"/>
      <c r="BA16" s="28"/>
      <c r="BB16" s="29"/>
    </row>
    <row r="17" spans="1:55" ht="12" customHeight="1" thickTop="1" x14ac:dyDescent="0.15">
      <c r="A17" s="5">
        <f t="shared" si="1"/>
        <v>0</v>
      </c>
      <c r="B17" s="5">
        <f t="shared" si="2"/>
        <v>0</v>
      </c>
      <c r="C17" s="14">
        <f t="shared" si="14"/>
        <v>141</v>
      </c>
      <c r="F17" s="242">
        <f>VLOOKUP(C17,Blad1!$A:$J,10,0)</f>
        <v>230</v>
      </c>
      <c r="G17" s="67" t="str">
        <f t="shared" si="3"/>
        <v/>
      </c>
      <c r="H17" s="4" t="str">
        <f>IF(G17="I",$K17,IF(G17="II",$K17-SUM(H$8:H16),IF(G17="III",$K17-SUM(H$8:H16),IF(G17="IV",$K17-SUM(H$8:H16),IF(G17="V",1-SUM(H$8:H16)," ")))))</f>
        <v xml:space="preserve"> </v>
      </c>
      <c r="I17" s="68" t="str">
        <f t="shared" si="4"/>
        <v/>
      </c>
      <c r="J17" s="43" t="str">
        <f>IF(I17="A",$K17,IF(I17="B",$K17-SUM(J$8:J16),IF(I17="C",$K17-SUM(J$8:J16),IF(I17="D",$K17-SUM(J$8:J16),IF(I17="E",1-SUM(J$8:J16)," ")))))</f>
        <v xml:space="preserve"> </v>
      </c>
      <c r="K17" s="1">
        <f>IF(C$4=0,0,(SUM(D$8:D17)/C$4))</f>
        <v>0</v>
      </c>
      <c r="L17" s="9" t="str">
        <f t="shared" si="0"/>
        <v xml:space="preserve"> </v>
      </c>
      <c r="M17" s="2" t="str">
        <f>IF(U17=2,K17,IF(W17=2,K17-SUM(M$8:M16),IF(X17=2,K17-SUM(M$8:M16),IF(X16=2,1-SUM(M$8:M16)," "))))</f>
        <v xml:space="preserve"> </v>
      </c>
      <c r="N17" s="1" t="str">
        <f t="shared" si="5"/>
        <v xml:space="preserve"> </v>
      </c>
      <c r="P17" s="3" t="str">
        <f>IF(O17="Plus",$K17,IF(O17="Basis",$K17-SUM(P$8:P16),IF(O17="Breedte",$K17-SUM(P$8:P16),IF(O16="Breedte",1-SUM(P$8:P16)," "))))</f>
        <v xml:space="preserve"> </v>
      </c>
      <c r="Q17" s="57" t="str">
        <f t="shared" si="20"/>
        <v/>
      </c>
      <c r="R17" s="181">
        <f t="shared" si="6"/>
        <v>230</v>
      </c>
      <c r="S17" s="12">
        <f t="shared" si="15"/>
        <v>141</v>
      </c>
      <c r="T17" s="18">
        <f t="shared" si="7"/>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8"/>
        <v>1</v>
      </c>
      <c r="Z17" s="12">
        <f t="shared" si="9"/>
        <v>1</v>
      </c>
      <c r="AA17" s="12">
        <f t="shared" si="10"/>
        <v>1</v>
      </c>
      <c r="AB17" s="12">
        <f t="shared" si="11"/>
        <v>1</v>
      </c>
      <c r="AD17" s="12">
        <f t="shared" si="16"/>
        <v>141</v>
      </c>
      <c r="AE17" s="18">
        <f t="shared" si="12"/>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3"/>
        <v>1</v>
      </c>
      <c r="AK17" s="12">
        <f t="shared" si="17"/>
        <v>1</v>
      </c>
      <c r="AL17" s="12">
        <f t="shared" si="18"/>
        <v>1</v>
      </c>
      <c r="AM17" s="12">
        <f t="shared" si="19"/>
        <v>1</v>
      </c>
      <c r="AP17" s="44"/>
      <c r="AQ17" s="30"/>
      <c r="AR17" s="31"/>
      <c r="AS17" s="32" t="s">
        <v>17</v>
      </c>
      <c r="AT17" s="32" t="s">
        <v>18</v>
      </c>
      <c r="AU17" s="32" t="s">
        <v>19</v>
      </c>
      <c r="AV17" s="138" t="s">
        <v>20</v>
      </c>
      <c r="AW17" s="139"/>
      <c r="AX17" s="139"/>
      <c r="AY17" s="32" t="s">
        <v>17</v>
      </c>
      <c r="AZ17" s="32" t="s">
        <v>31</v>
      </c>
      <c r="BA17" s="32" t="s">
        <v>19</v>
      </c>
      <c r="BB17" s="33" t="s">
        <v>20</v>
      </c>
    </row>
    <row r="18" spans="1:55" ht="12" customHeight="1" thickBot="1" x14ac:dyDescent="0.2">
      <c r="A18" s="5">
        <f t="shared" si="1"/>
        <v>0</v>
      </c>
      <c r="B18" s="5">
        <f t="shared" si="2"/>
        <v>0</v>
      </c>
      <c r="C18" s="14">
        <f t="shared" si="14"/>
        <v>140</v>
      </c>
      <c r="F18" s="242">
        <f>VLOOKUP(C18,Blad1!$A:$J,10,0)</f>
        <v>230</v>
      </c>
      <c r="G18" s="67" t="str">
        <f t="shared" si="3"/>
        <v/>
      </c>
      <c r="H18" s="4" t="str">
        <f>IF(G18="I",$K18,IF(G18="II",$K18-SUM(H$8:H17),IF(G18="III",$K18-SUM(H$8:H17),IF(G18="IV",$K18-SUM(H$8:H17),IF(G18="V",1-SUM(H$8:H17)," ")))))</f>
        <v xml:space="preserve"> </v>
      </c>
      <c r="I18" s="68" t="str">
        <f t="shared" si="4"/>
        <v/>
      </c>
      <c r="J18" s="43" t="str">
        <f>IF(I18="A",$K18,IF(I18="B",$K18-SUM(J$8:J17),IF(I18="C",$K18-SUM(J$8:J17),IF(I18="D",$K18-SUM(J$8:J17),IF(I18="E",1-SUM(J$8:J17)," ")))))</f>
        <v xml:space="preserve"> </v>
      </c>
      <c r="K18" s="1">
        <f>IF(C$4=0,0,(SUM(D$8:D18)/C$4))</f>
        <v>0</v>
      </c>
      <c r="L18" s="9" t="str">
        <f t="shared" si="0"/>
        <v xml:space="preserve"> </v>
      </c>
      <c r="M18" s="2" t="str">
        <f>IF(U18=2,K18,IF(W18=2,K18-SUM(M$8:M17),IF(X18=2,K18-SUM(M$8:M17),IF(X17=2,1-SUM(M$8:M17)," "))))</f>
        <v xml:space="preserve"> </v>
      </c>
      <c r="N18" s="1" t="str">
        <f t="shared" si="5"/>
        <v xml:space="preserve"> </v>
      </c>
      <c r="P18" s="3" t="str">
        <f>IF(O18="Plus",$K18,IF(O18="Basis",$K18-SUM(P$8:P17),IF(O18="Breedte",$K18-SUM(P$8:P17),IF(O17="Breedte",1-SUM(P$8:P17)," "))))</f>
        <v xml:space="preserve"> </v>
      </c>
      <c r="Q18" s="57" t="str">
        <f t="shared" si="20"/>
        <v/>
      </c>
      <c r="R18" s="181">
        <f t="shared" si="6"/>
        <v>230</v>
      </c>
      <c r="S18" s="12">
        <f t="shared" si="15"/>
        <v>140</v>
      </c>
      <c r="T18" s="18">
        <f t="shared" si="7"/>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8"/>
        <v>1</v>
      </c>
      <c r="Z18" s="12">
        <f t="shared" si="9"/>
        <v>1</v>
      </c>
      <c r="AA18" s="12">
        <f t="shared" si="10"/>
        <v>1</v>
      </c>
      <c r="AB18" s="12">
        <f t="shared" si="11"/>
        <v>1</v>
      </c>
      <c r="AD18" s="12">
        <f t="shared" si="16"/>
        <v>140</v>
      </c>
      <c r="AE18" s="18">
        <f t="shared" si="12"/>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3"/>
        <v>1</v>
      </c>
      <c r="AK18" s="12">
        <f t="shared" si="17"/>
        <v>1</v>
      </c>
      <c r="AL18" s="12">
        <f t="shared" si="18"/>
        <v>1</v>
      </c>
      <c r="AM18" s="12">
        <f t="shared" si="19"/>
        <v>1</v>
      </c>
      <c r="AP18" s="44"/>
      <c r="AQ18" s="49" t="s">
        <v>24</v>
      </c>
      <c r="AR18" s="50">
        <v>0.2</v>
      </c>
      <c r="AS18" s="125">
        <f>IF($V3=0,0,VLOOKUP("Plus",$L:$T,8,FALSE))</f>
        <v>0</v>
      </c>
      <c r="AT18" s="19">
        <f>AU18*AT$22</f>
        <v>0</v>
      </c>
      <c r="AU18" s="20">
        <f>AV18</f>
        <v>0</v>
      </c>
      <c r="AV18" s="20">
        <f>IF($V3=0,0,VLOOKUP("Plus",$L:$T,9,FALSE))</f>
        <v>0</v>
      </c>
      <c r="AW18" s="131"/>
      <c r="AX18" s="132"/>
      <c r="AY18" s="46">
        <f>IF($W3=0,0,VLOOKUP("Plus",$O:$T,5,FALSE))</f>
        <v>0</v>
      </c>
      <c r="AZ18" s="47">
        <f>BA18*$AT$22</f>
        <v>0</v>
      </c>
      <c r="BA18" s="26">
        <f>BB18</f>
        <v>0</v>
      </c>
      <c r="BB18" s="22">
        <f>IF($W3=0,0,VLOOKUP("Plus",$O:$T,6,FALSE))</f>
        <v>0</v>
      </c>
      <c r="BC18" s="39"/>
    </row>
    <row r="19" spans="1:55" ht="12" customHeight="1" thickTop="1" thickBot="1" x14ac:dyDescent="0.2">
      <c r="A19" s="5">
        <f t="shared" si="1"/>
        <v>0</v>
      </c>
      <c r="B19" s="5">
        <f t="shared" si="2"/>
        <v>0</v>
      </c>
      <c r="C19" s="14">
        <f t="shared" si="14"/>
        <v>139</v>
      </c>
      <c r="F19" s="242">
        <f>VLOOKUP(C19,Blad1!$A:$J,10,0)</f>
        <v>230</v>
      </c>
      <c r="G19" s="67" t="str">
        <f t="shared" si="3"/>
        <v/>
      </c>
      <c r="H19" s="4" t="str">
        <f>IF(G19="I",$K19,IF(G19="II",$K19-SUM(H$8:H18),IF(G19="III",$K19-SUM(H$8:H18),IF(G19="IV",$K19-SUM(H$8:H18),IF(G19="V",1-SUM(H$8:H18)," ")))))</f>
        <v xml:space="preserve"> </v>
      </c>
      <c r="I19" s="68" t="str">
        <f t="shared" si="4"/>
        <v/>
      </c>
      <c r="J19" s="43" t="str">
        <f>IF(I19="A",$K19,IF(I19="B",$K19-SUM(J$8:J18),IF(I19="C",$K19-SUM(J$8:J18),IF(I19="D",$K19-SUM(J$8:J18),IF(I19="E",1-SUM(J$8:J18)," ")))))</f>
        <v xml:space="preserve"> </v>
      </c>
      <c r="K19" s="1">
        <f>IF(C$4=0,0,(SUM(D$8:D19)/C$4))</f>
        <v>0</v>
      </c>
      <c r="L19" s="9" t="str">
        <f t="shared" si="0"/>
        <v xml:space="preserve"> </v>
      </c>
      <c r="M19" s="2" t="str">
        <f>IF(U19=2,K19,IF(W19=2,K19-SUM(M$8:M18),IF(X19=2,K19-SUM(M$8:M18),IF(X18=2,1-SUM(M$8:M18)," "))))</f>
        <v xml:space="preserve"> </v>
      </c>
      <c r="N19" s="1" t="str">
        <f t="shared" si="5"/>
        <v xml:space="preserve"> </v>
      </c>
      <c r="P19" s="3" t="str">
        <f>IF(O19="Plus",$K19,IF(O19="Basis",$K19-SUM(P$8:P18),IF(O19="Breedte",$K19-SUM(P$8:P18),IF(O18="Breedte",1-SUM(P$8:P18)," "))))</f>
        <v xml:space="preserve"> </v>
      </c>
      <c r="Q19" s="57" t="str">
        <f t="shared" si="20"/>
        <v/>
      </c>
      <c r="R19" s="181">
        <f t="shared" si="6"/>
        <v>230</v>
      </c>
      <c r="S19" s="12">
        <f t="shared" si="15"/>
        <v>139</v>
      </c>
      <c r="T19" s="18">
        <f t="shared" si="7"/>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8"/>
        <v>1</v>
      </c>
      <c r="Z19" s="12">
        <f t="shared" si="9"/>
        <v>1</v>
      </c>
      <c r="AA19" s="12">
        <f t="shared" si="10"/>
        <v>1</v>
      </c>
      <c r="AB19" s="12">
        <f t="shared" si="11"/>
        <v>1</v>
      </c>
      <c r="AD19" s="12">
        <f t="shared" si="16"/>
        <v>139</v>
      </c>
      <c r="AE19" s="18">
        <f t="shared" si="12"/>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3"/>
        <v>1</v>
      </c>
      <c r="AK19" s="12">
        <f t="shared" si="17"/>
        <v>1</v>
      </c>
      <c r="AL19" s="12">
        <f t="shared" si="18"/>
        <v>1</v>
      </c>
      <c r="AM19" s="12">
        <f t="shared" si="19"/>
        <v>1</v>
      </c>
      <c r="AP19" s="44"/>
      <c r="AQ19" s="49" t="s">
        <v>22</v>
      </c>
      <c r="AR19" s="50">
        <v>0.6</v>
      </c>
      <c r="AS19" s="125">
        <f>IF($V4=0,0,VLOOKUP("Basis",$L:$T,8,FALSE))</f>
        <v>0</v>
      </c>
      <c r="AT19" s="19">
        <f>AU19*AT$22</f>
        <v>0</v>
      </c>
      <c r="AU19" s="20">
        <f>AV19-AV18</f>
        <v>0</v>
      </c>
      <c r="AV19" s="20">
        <f>IF($V4=0,0,VLOOKUP("Basis",$L:$T,9,FALSE))</f>
        <v>0</v>
      </c>
      <c r="AW19" s="131"/>
      <c r="AX19" s="132"/>
      <c r="AY19" s="46">
        <f>IF($W4=0,0,VLOOKUP("Basis",$O:$T,5,FALSE))</f>
        <v>0</v>
      </c>
      <c r="AZ19" s="47">
        <f t="shared" ref="AZ19:AZ20" si="21">BA19*$AT$22</f>
        <v>0</v>
      </c>
      <c r="BA19" s="26">
        <f>BB19-BB18</f>
        <v>0</v>
      </c>
      <c r="BB19" s="22">
        <f>IF($W4=0,0,VLOOKUP("Basis",$O:$T,6,FALSE))</f>
        <v>0</v>
      </c>
      <c r="BC19" s="39"/>
    </row>
    <row r="20" spans="1:55" ht="12" customHeight="1" thickTop="1" thickBot="1" x14ac:dyDescent="0.2">
      <c r="A20" s="5">
        <f t="shared" si="1"/>
        <v>0</v>
      </c>
      <c r="B20" s="5">
        <f t="shared" si="2"/>
        <v>0</v>
      </c>
      <c r="C20" s="14">
        <f t="shared" si="14"/>
        <v>138</v>
      </c>
      <c r="F20" s="242">
        <f>VLOOKUP(C20,Blad1!$A:$J,10,0)</f>
        <v>230</v>
      </c>
      <c r="G20" s="67" t="str">
        <f t="shared" si="3"/>
        <v/>
      </c>
      <c r="H20" s="4" t="str">
        <f>IF(G20="I",$K20,IF(G20="II",$K20-SUM(H$8:H19),IF(G20="III",$K20-SUM(H$8:H19),IF(G20="IV",$K20-SUM(H$8:H19),IF(G20="V",1-SUM(H$8:H19)," ")))))</f>
        <v xml:space="preserve"> </v>
      </c>
      <c r="I20" s="68" t="str">
        <f t="shared" si="4"/>
        <v/>
      </c>
      <c r="J20" s="43" t="str">
        <f>IF(I20="A",$K20,IF(I20="B",$K20-SUM(J$8:J19),IF(I20="C",$K20-SUM(J$8:J19),IF(I20="D",$K20-SUM(J$8:J19),IF(I20="E",1-SUM(J$8:J19)," ")))))</f>
        <v xml:space="preserve"> </v>
      </c>
      <c r="K20" s="1">
        <f>IF(C$4=0,0,(SUM(D$8:D20)/C$4))</f>
        <v>0</v>
      </c>
      <c r="L20" s="9" t="str">
        <f t="shared" si="0"/>
        <v xml:space="preserve"> </v>
      </c>
      <c r="M20" s="2" t="str">
        <f>IF(U20=2,K20,IF(W20=2,K20-SUM(M$8:M19),IF(X20=2,K20-SUM(M$8:M19),IF(X19=2,1-SUM(M$8:M19)," "))))</f>
        <v xml:space="preserve"> </v>
      </c>
      <c r="N20" s="1" t="str">
        <f t="shared" si="5"/>
        <v xml:space="preserve"> </v>
      </c>
      <c r="P20" s="3" t="str">
        <f>IF(O20="Plus",$K20,IF(O20="Basis",$K20-SUM(P$8:P19),IF(O20="Breedte",$K20-SUM(P$8:P19),IF(O19="Breedte",1-SUM(P$8:P19)," "))))</f>
        <v xml:space="preserve"> </v>
      </c>
      <c r="Q20" s="57" t="str">
        <f t="shared" si="20"/>
        <v/>
      </c>
      <c r="R20" s="181">
        <f t="shared" si="6"/>
        <v>230</v>
      </c>
      <c r="S20" s="12">
        <f t="shared" si="15"/>
        <v>138</v>
      </c>
      <c r="T20" s="18">
        <f t="shared" si="7"/>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8"/>
        <v>1</v>
      </c>
      <c r="Z20" s="12">
        <f t="shared" si="9"/>
        <v>1</v>
      </c>
      <c r="AA20" s="12">
        <f t="shared" si="10"/>
        <v>1</v>
      </c>
      <c r="AB20" s="12">
        <f t="shared" si="11"/>
        <v>1</v>
      </c>
      <c r="AD20" s="12">
        <f t="shared" si="16"/>
        <v>138</v>
      </c>
      <c r="AE20" s="18">
        <f t="shared" si="12"/>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3"/>
        <v>1</v>
      </c>
      <c r="AK20" s="12">
        <f t="shared" si="17"/>
        <v>1</v>
      </c>
      <c r="AL20" s="12">
        <f t="shared" si="18"/>
        <v>1</v>
      </c>
      <c r="AM20" s="12">
        <f t="shared" si="19"/>
        <v>1</v>
      </c>
      <c r="AP20" s="44"/>
      <c r="AQ20" s="49" t="s">
        <v>23</v>
      </c>
      <c r="AR20" s="50">
        <v>0.2</v>
      </c>
      <c r="AS20" s="125">
        <f>IF($V5=0,0,VLOOKUP("Breedte",$L:$T,8,FALSE))</f>
        <v>0</v>
      </c>
      <c r="AT20" s="19">
        <f>AU20*AT$22</f>
        <v>0</v>
      </c>
      <c r="AU20" s="20">
        <f>AV20-AV19</f>
        <v>0</v>
      </c>
      <c r="AV20" s="20">
        <f>IF($V5=0,0,VLOOKUP("Breedte",$L:$T,9,FALSE))</f>
        <v>0</v>
      </c>
      <c r="AW20" s="131"/>
      <c r="AX20" s="132"/>
      <c r="AY20" s="46">
        <f>IF($W5=0,0,VLOOKUP("Breedte",$O:$T,5,FALSE))</f>
        <v>0</v>
      </c>
      <c r="AZ20" s="47">
        <f t="shared" si="21"/>
        <v>0</v>
      </c>
      <c r="BA20" s="26">
        <f>BB20-BB19</f>
        <v>0</v>
      </c>
      <c r="BB20" s="22">
        <f>IF($W5=0,0,VLOOKUP("Breedte",$O:$T,6,FALSE))</f>
        <v>0</v>
      </c>
      <c r="BC20" s="39"/>
    </row>
    <row r="21" spans="1:55" ht="12" customHeight="1" thickTop="1" thickBot="1" x14ac:dyDescent="0.2">
      <c r="A21" s="5">
        <f t="shared" si="1"/>
        <v>0</v>
      </c>
      <c r="B21" s="5">
        <f t="shared" si="2"/>
        <v>0</v>
      </c>
      <c r="C21" s="14">
        <f t="shared" si="14"/>
        <v>137</v>
      </c>
      <c r="F21" s="242">
        <f>VLOOKUP(C21,Blad1!$A:$J,10,0)</f>
        <v>230</v>
      </c>
      <c r="G21" s="67" t="str">
        <f t="shared" si="3"/>
        <v/>
      </c>
      <c r="H21" s="4" t="str">
        <f>IF(G21="I",$K21,IF(G21="II",$K21-SUM(H$8:H20),IF(G21="III",$K21-SUM(H$8:H20),IF(G21="IV",$K21-SUM(H$8:H20),IF(G21="V",1-SUM(H$8:H20)," ")))))</f>
        <v xml:space="preserve"> </v>
      </c>
      <c r="I21" s="68" t="str">
        <f t="shared" si="4"/>
        <v/>
      </c>
      <c r="J21" s="43" t="str">
        <f>IF(I21="A",$K21,IF(I21="B",$K21-SUM(J$8:J20),IF(I21="C",$K21-SUM(J$8:J20),IF(I21="D",$K21-SUM(J$8:J20),IF(I21="E",1-SUM(J$8:J20)," ")))))</f>
        <v xml:space="preserve"> </v>
      </c>
      <c r="K21" s="1">
        <f>IF(C$4=0,0,(SUM(D$8:D21)/C$4))</f>
        <v>0</v>
      </c>
      <c r="L21" s="9" t="str">
        <f t="shared" si="0"/>
        <v xml:space="preserve"> </v>
      </c>
      <c r="M21" s="2" t="str">
        <f>IF(U21=2,K21,IF(W21=2,K21-SUM(M$8:M20),IF(X21=2,K21-SUM(M$8:M20),IF(X20=2,1-SUM(M$8:M20)," "))))</f>
        <v xml:space="preserve"> </v>
      </c>
      <c r="N21" s="1" t="str">
        <f t="shared" si="5"/>
        <v xml:space="preserve"> </v>
      </c>
      <c r="P21" s="3" t="str">
        <f>IF(O21="Plus",$K21,IF(O21="Basis",$K21-SUM(P$8:P20),IF(O21="Breedte",$K21-SUM(P$8:P20),IF(O20="Breedte",1-SUM(P$8:P20)," "))))</f>
        <v xml:space="preserve"> </v>
      </c>
      <c r="Q21" s="57" t="str">
        <f t="shared" si="20"/>
        <v/>
      </c>
      <c r="R21" s="181">
        <f t="shared" si="6"/>
        <v>230</v>
      </c>
      <c r="S21" s="12">
        <f t="shared" si="15"/>
        <v>137</v>
      </c>
      <c r="T21" s="18">
        <f t="shared" si="7"/>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8"/>
        <v>1</v>
      </c>
      <c r="Z21" s="12">
        <f t="shared" si="9"/>
        <v>1</v>
      </c>
      <c r="AA21" s="12">
        <f t="shared" si="10"/>
        <v>1</v>
      </c>
      <c r="AB21" s="12">
        <f t="shared" si="11"/>
        <v>1</v>
      </c>
      <c r="AD21" s="12">
        <f t="shared" si="16"/>
        <v>137</v>
      </c>
      <c r="AE21" s="18">
        <f t="shared" si="12"/>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3"/>
        <v>1</v>
      </c>
      <c r="AK21" s="12">
        <f t="shared" si="17"/>
        <v>1</v>
      </c>
      <c r="AL21" s="12">
        <f t="shared" si="18"/>
        <v>1</v>
      </c>
      <c r="AM21" s="12">
        <f t="shared" si="19"/>
        <v>1</v>
      </c>
      <c r="AQ21" s="49" t="s">
        <v>25</v>
      </c>
      <c r="AR21" s="50"/>
      <c r="AS21" s="125"/>
      <c r="AT21" s="144"/>
      <c r="AU21" s="20"/>
      <c r="AV21" s="20">
        <f>IF(SUM(AT18:AT20)&lt;AT22,1,0)</f>
        <v>0</v>
      </c>
      <c r="AW21" s="131"/>
      <c r="AX21" s="132"/>
      <c r="AY21" s="21"/>
      <c r="AZ21" s="47"/>
      <c r="BA21" s="26"/>
      <c r="BB21" s="22">
        <f>IF(SUM(W3:W5)=0,0,IF(SUM(AT18:AT20)&lt;AT22,1,0))</f>
        <v>0</v>
      </c>
      <c r="BC21" s="39"/>
    </row>
    <row r="22" spans="1:55" ht="12" customHeight="1" thickTop="1" thickBot="1" x14ac:dyDescent="0.2">
      <c r="A22" s="5">
        <f t="shared" si="1"/>
        <v>0</v>
      </c>
      <c r="B22" s="5">
        <f t="shared" si="2"/>
        <v>0</v>
      </c>
      <c r="C22" s="14">
        <f t="shared" si="14"/>
        <v>136</v>
      </c>
      <c r="F22" s="242">
        <f>VLOOKUP(C22,Blad1!$A:$J,10,0)</f>
        <v>230</v>
      </c>
      <c r="G22" s="67" t="str">
        <f t="shared" si="3"/>
        <v/>
      </c>
      <c r="H22" s="4" t="str">
        <f>IF(G22="I",$K22,IF(G22="II",$K22-SUM(H$8:H21),IF(G22="III",$K22-SUM(H$8:H21),IF(G22="IV",$K22-SUM(H$8:H21),IF(G22="V",1-SUM(H$8:H21)," ")))))</f>
        <v xml:space="preserve"> </v>
      </c>
      <c r="I22" s="68" t="str">
        <f t="shared" si="4"/>
        <v/>
      </c>
      <c r="J22" s="43" t="str">
        <f>IF(I22="A",$K22,IF(I22="B",$K22-SUM(J$8:J21),IF(I22="C",$K22-SUM(J$8:J21),IF(I22="D",$K22-SUM(J$8:J21),IF(I22="E",1-SUM(J$8:J21)," ")))))</f>
        <v xml:space="preserve"> </v>
      </c>
      <c r="K22" s="1">
        <f>IF(C$4=0,0,(SUM(D$8:D22)/C$4))</f>
        <v>0</v>
      </c>
      <c r="L22" s="9" t="str">
        <f t="shared" si="0"/>
        <v xml:space="preserve"> </v>
      </c>
      <c r="M22" s="2" t="str">
        <f>IF(U22=2,K22,IF(W22=2,K22-SUM(M$8:M21),IF(X22=2,K22-SUM(M$8:M21),IF(X21=2,1-SUM(M$8:M21)," "))))</f>
        <v xml:space="preserve"> </v>
      </c>
      <c r="N22" s="1" t="str">
        <f t="shared" si="5"/>
        <v xml:space="preserve"> </v>
      </c>
      <c r="P22" s="3" t="str">
        <f>IF(O22="Plus",$K22,IF(O22="Basis",$K22-SUM(P$8:P21),IF(O22="Breedte",$K22-SUM(P$8:P21),IF(O21="Breedte",1-SUM(P$8:P21)," "))))</f>
        <v xml:space="preserve"> </v>
      </c>
      <c r="Q22" s="57" t="str">
        <f t="shared" si="20"/>
        <v/>
      </c>
      <c r="R22" s="181">
        <f t="shared" si="6"/>
        <v>230</v>
      </c>
      <c r="S22" s="12">
        <f t="shared" si="15"/>
        <v>136</v>
      </c>
      <c r="T22" s="18">
        <f t="shared" si="7"/>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8"/>
        <v>1</v>
      </c>
      <c r="Z22" s="12">
        <f t="shared" si="9"/>
        <v>1</v>
      </c>
      <c r="AA22" s="12">
        <f t="shared" si="10"/>
        <v>1</v>
      </c>
      <c r="AB22" s="12">
        <f t="shared" si="11"/>
        <v>1</v>
      </c>
      <c r="AD22" s="12">
        <f t="shared" si="16"/>
        <v>136</v>
      </c>
      <c r="AE22" s="18">
        <f t="shared" si="12"/>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3"/>
        <v>1</v>
      </c>
      <c r="AK22" s="12">
        <f t="shared" si="17"/>
        <v>1</v>
      </c>
      <c r="AL22" s="12">
        <f t="shared" si="18"/>
        <v>1</v>
      </c>
      <c r="AM22" s="12">
        <f t="shared" si="19"/>
        <v>1</v>
      </c>
      <c r="AP22" s="44"/>
      <c r="AQ22" s="52"/>
      <c r="AR22" s="53"/>
      <c r="AS22" s="36"/>
      <c r="AT22" s="143">
        <f>$C$4</f>
        <v>0</v>
      </c>
      <c r="AU22" s="36"/>
      <c r="AV22" s="36"/>
      <c r="AW22" s="60"/>
      <c r="AX22" s="142"/>
      <c r="AY22" s="37"/>
      <c r="AZ22" s="48">
        <f>AT22</f>
        <v>0</v>
      </c>
      <c r="BA22" s="37"/>
      <c r="BB22" s="38"/>
    </row>
    <row r="23" spans="1:55" ht="12" customHeight="1" thickTop="1" thickBot="1" x14ac:dyDescent="0.2">
      <c r="A23" s="5">
        <f t="shared" si="1"/>
        <v>0</v>
      </c>
      <c r="B23" s="5">
        <f t="shared" si="2"/>
        <v>0</v>
      </c>
      <c r="C23" s="14">
        <f t="shared" si="14"/>
        <v>135</v>
      </c>
      <c r="F23" s="242">
        <f>VLOOKUP(C23,Blad1!$A:$J,10,0)</f>
        <v>230</v>
      </c>
      <c r="G23" s="67" t="str">
        <f t="shared" si="3"/>
        <v/>
      </c>
      <c r="H23" s="4" t="str">
        <f>IF(G23="I",$K23,IF(G23="II",$K23-SUM(H$8:H22),IF(G23="III",$K23-SUM(H$8:H22),IF(G23="IV",$K23-SUM(H$8:H22),IF(G23="V",1-SUM(H$8:H22)," ")))))</f>
        <v xml:space="preserve"> </v>
      </c>
      <c r="I23" s="68" t="str">
        <f t="shared" si="4"/>
        <v/>
      </c>
      <c r="J23" s="43" t="str">
        <f>IF(I23="A",$K23,IF(I23="B",$K23-SUM(J$8:J22),IF(I23="C",$K23-SUM(J$8:J22),IF(I23="D",$K23-SUM(J$8:J22),IF(I23="E",1-SUM(J$8:J22)," ")))))</f>
        <v xml:space="preserve"> </v>
      </c>
      <c r="K23" s="1">
        <f>IF(C$4=0,0,(SUM(D$8:D23)/C$4))</f>
        <v>0</v>
      </c>
      <c r="L23" s="9" t="str">
        <f t="shared" si="0"/>
        <v xml:space="preserve"> </v>
      </c>
      <c r="M23" s="2" t="str">
        <f>IF(U23=2,K23,IF(W23=2,K23-SUM(M$8:M22),IF(X23=2,K23-SUM(M$8:M22),IF(X22=2,1-SUM(M$8:M22)," "))))</f>
        <v xml:space="preserve"> </v>
      </c>
      <c r="N23" s="1" t="str">
        <f t="shared" si="5"/>
        <v xml:space="preserve"> </v>
      </c>
      <c r="P23" s="3" t="str">
        <f>IF(O23="Plus",$K23,IF(O23="Basis",$K23-SUM(P$8:P22),IF(O23="Breedte",$K23-SUM(P$8:P22),IF(O22="Breedte",1-SUM(P$8:P22)," "))))</f>
        <v xml:space="preserve"> </v>
      </c>
      <c r="Q23" s="57" t="str">
        <f t="shared" si="20"/>
        <v/>
      </c>
      <c r="R23" s="181">
        <f t="shared" si="6"/>
        <v>230</v>
      </c>
      <c r="S23" s="12">
        <f t="shared" si="15"/>
        <v>135</v>
      </c>
      <c r="T23" s="18">
        <f t="shared" si="7"/>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8"/>
        <v>1</v>
      </c>
      <c r="Z23" s="12">
        <f t="shared" si="9"/>
        <v>1</v>
      </c>
      <c r="AA23" s="12">
        <f t="shared" si="10"/>
        <v>1</v>
      </c>
      <c r="AB23" s="12">
        <f t="shared" si="11"/>
        <v>1</v>
      </c>
      <c r="AD23" s="12">
        <f t="shared" si="16"/>
        <v>135</v>
      </c>
      <c r="AE23" s="18">
        <f t="shared" si="12"/>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3"/>
        <v>1</v>
      </c>
      <c r="AK23" s="12">
        <f t="shared" si="17"/>
        <v>1</v>
      </c>
      <c r="AL23" s="12">
        <f t="shared" si="18"/>
        <v>1</v>
      </c>
      <c r="AM23" s="12">
        <f t="shared" si="19"/>
        <v>1</v>
      </c>
      <c r="AV23" s="135"/>
      <c r="AW23" s="135"/>
      <c r="AX23" s="135"/>
    </row>
    <row r="24" spans="1:55" ht="12" customHeight="1" thickTop="1" thickBot="1" x14ac:dyDescent="0.2">
      <c r="A24" s="5">
        <f t="shared" si="1"/>
        <v>0</v>
      </c>
      <c r="B24" s="5">
        <f t="shared" si="2"/>
        <v>0</v>
      </c>
      <c r="C24" s="14">
        <f t="shared" si="14"/>
        <v>134</v>
      </c>
      <c r="F24" s="242">
        <f>VLOOKUP(C24,Blad1!$A:$J,10,0)</f>
        <v>230</v>
      </c>
      <c r="G24" s="67" t="str">
        <f t="shared" si="3"/>
        <v/>
      </c>
      <c r="H24" s="4" t="str">
        <f>IF(G24="I",$K24,IF(G24="II",$K24-SUM(H$8:H23),IF(G24="III",$K24-SUM(H$8:H23),IF(G24="IV",$K24-SUM(H$8:H23),IF(G24="V",1-SUM(H$8:H23)," ")))))</f>
        <v xml:space="preserve"> </v>
      </c>
      <c r="I24" s="68" t="str">
        <f t="shared" si="4"/>
        <v/>
      </c>
      <c r="J24" s="43" t="str">
        <f>IF(I24="A",$K24,IF(I24="B",$K24-SUM(J$8:J23),IF(I24="C",$K24-SUM(J$8:J23),IF(I24="D",$K24-SUM(J$8:J23),IF(I24="E",1-SUM(J$8:J23)," ")))))</f>
        <v xml:space="preserve"> </v>
      </c>
      <c r="K24" s="1">
        <f>IF(C$4=0,0,(SUM(D$8:D24)/C$4))</f>
        <v>0</v>
      </c>
      <c r="L24" s="9" t="str">
        <f t="shared" si="0"/>
        <v xml:space="preserve"> </v>
      </c>
      <c r="M24" s="2" t="str">
        <f>IF(U24=2,K24,IF(W24=2,K24-SUM(M$8:M23),IF(X24=2,K24-SUM(M$8:M23),IF(X23=2,1-SUM(M$8:M23)," "))))</f>
        <v xml:space="preserve"> </v>
      </c>
      <c r="N24" s="1" t="str">
        <f t="shared" si="5"/>
        <v xml:space="preserve"> </v>
      </c>
      <c r="P24" s="3" t="str">
        <f>IF(O24="Plus",$K24,IF(O24="Basis",$K24-SUM(P$8:P23),IF(O24="Breedte",$K24-SUM(P$8:P23),IF(O23="Breedte",1-SUM(P$8:P23)," "))))</f>
        <v xml:space="preserve"> </v>
      </c>
      <c r="Q24" s="57" t="str">
        <f t="shared" si="20"/>
        <v/>
      </c>
      <c r="R24" s="181">
        <f t="shared" si="6"/>
        <v>230</v>
      </c>
      <c r="S24" s="12">
        <f t="shared" si="15"/>
        <v>134</v>
      </c>
      <c r="T24" s="18">
        <f t="shared" si="7"/>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8"/>
        <v>1</v>
      </c>
      <c r="Z24" s="12">
        <f t="shared" si="9"/>
        <v>1</v>
      </c>
      <c r="AA24" s="12">
        <f t="shared" si="10"/>
        <v>1</v>
      </c>
      <c r="AB24" s="12">
        <f t="shared" si="11"/>
        <v>1</v>
      </c>
      <c r="AD24" s="12">
        <f t="shared" si="16"/>
        <v>134</v>
      </c>
      <c r="AE24" s="18">
        <f t="shared" si="12"/>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3"/>
        <v>1</v>
      </c>
      <c r="AK24" s="12">
        <f t="shared" si="17"/>
        <v>1</v>
      </c>
      <c r="AL24" s="12">
        <f t="shared" si="18"/>
        <v>1</v>
      </c>
      <c r="AM24" s="12">
        <f t="shared" si="19"/>
        <v>1</v>
      </c>
      <c r="AQ24" s="27" t="s">
        <v>6</v>
      </c>
      <c r="AR24" s="28"/>
      <c r="AS24" s="28" t="s">
        <v>8</v>
      </c>
      <c r="AT24" s="28"/>
      <c r="AU24" s="28"/>
      <c r="AV24" s="51"/>
      <c r="AW24" s="141"/>
      <c r="AX24" s="132"/>
      <c r="AY24" s="28" t="s">
        <v>9</v>
      </c>
      <c r="AZ24" s="28"/>
      <c r="BA24" s="28"/>
      <c r="BB24" s="29"/>
    </row>
    <row r="25" spans="1:55" ht="12" customHeight="1" thickTop="1" x14ac:dyDescent="0.15">
      <c r="A25" s="5">
        <f t="shared" si="1"/>
        <v>0</v>
      </c>
      <c r="B25" s="5">
        <f t="shared" si="2"/>
        <v>0</v>
      </c>
      <c r="C25" s="14">
        <f t="shared" si="14"/>
        <v>133</v>
      </c>
      <c r="F25" s="242">
        <f>VLOOKUP(C25,Blad1!$A:$J,10,0)</f>
        <v>230</v>
      </c>
      <c r="G25" s="67" t="str">
        <f t="shared" si="3"/>
        <v/>
      </c>
      <c r="H25" s="4" t="str">
        <f>IF(G25="I",$K25,IF(G25="II",$K25-SUM(H$8:H24),IF(G25="III",$K25-SUM(H$8:H24),IF(G25="IV",$K25-SUM(H$8:H24),IF(G25="V",1-SUM(H$8:H24)," ")))))</f>
        <v xml:space="preserve"> </v>
      </c>
      <c r="I25" s="68" t="str">
        <f t="shared" si="4"/>
        <v/>
      </c>
      <c r="J25" s="43" t="str">
        <f>IF(I25="A",$K25,IF(I25="B",$K25-SUM(J$8:J24),IF(I25="C",$K25-SUM(J$8:J24),IF(I25="D",$K25-SUM(J$8:J24),IF(I25="E",1-SUM(J$8:J24)," ")))))</f>
        <v xml:space="preserve"> </v>
      </c>
      <c r="K25" s="1">
        <f>IF(C$4=0,0,(SUM(D$8:D25)/C$4))</f>
        <v>0</v>
      </c>
      <c r="L25" s="9" t="str">
        <f t="shared" si="0"/>
        <v xml:space="preserve"> </v>
      </c>
      <c r="M25" s="2" t="str">
        <f>IF(U25=2,K25,IF(W25=2,K25-SUM(M$8:M24),IF(X25=2,K25-SUM(M$8:M24),IF(X24=2,1-SUM(M$8:M24)," "))))</f>
        <v xml:space="preserve"> </v>
      </c>
      <c r="N25" s="1" t="str">
        <f t="shared" si="5"/>
        <v xml:space="preserve"> </v>
      </c>
      <c r="P25" s="3" t="str">
        <f>IF(O25="Plus",$K25,IF(O25="Basis",$K25-SUM(P$8:P24),IF(O25="Breedte",$K25-SUM(P$8:P24),IF(O24="Breedte",1-SUM(P$8:P24)," "))))</f>
        <v xml:space="preserve"> </v>
      </c>
      <c r="Q25" s="57" t="str">
        <f t="shared" si="20"/>
        <v/>
      </c>
      <c r="R25" s="181">
        <f t="shared" si="6"/>
        <v>230</v>
      </c>
      <c r="S25" s="12">
        <f t="shared" si="15"/>
        <v>133</v>
      </c>
      <c r="T25" s="18">
        <f t="shared" si="7"/>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8"/>
        <v>1</v>
      </c>
      <c r="Z25" s="12">
        <f t="shared" si="9"/>
        <v>1</v>
      </c>
      <c r="AA25" s="12">
        <f t="shared" si="10"/>
        <v>1</v>
      </c>
      <c r="AB25" s="12">
        <f t="shared" si="11"/>
        <v>1</v>
      </c>
      <c r="AD25" s="12">
        <f t="shared" si="16"/>
        <v>133</v>
      </c>
      <c r="AE25" s="18">
        <f t="shared" si="12"/>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3"/>
        <v>1</v>
      </c>
      <c r="AK25" s="12">
        <f t="shared" si="17"/>
        <v>1</v>
      </c>
      <c r="AL25" s="12">
        <f t="shared" si="18"/>
        <v>1</v>
      </c>
      <c r="AM25" s="12">
        <f t="shared" si="19"/>
        <v>1</v>
      </c>
      <c r="AQ25" s="30"/>
      <c r="AR25" s="31"/>
      <c r="AS25" s="32" t="s">
        <v>17</v>
      </c>
      <c r="AT25" s="32" t="s">
        <v>18</v>
      </c>
      <c r="AU25" s="32" t="s">
        <v>19</v>
      </c>
      <c r="AV25" s="138" t="s">
        <v>20</v>
      </c>
      <c r="AW25" s="140"/>
      <c r="AX25" s="140"/>
      <c r="AY25" s="32" t="s">
        <v>17</v>
      </c>
      <c r="AZ25" s="32" t="s">
        <v>31</v>
      </c>
      <c r="BA25" s="32" t="s">
        <v>19</v>
      </c>
      <c r="BB25" s="33" t="s">
        <v>20</v>
      </c>
    </row>
    <row r="26" spans="1:55" ht="12" customHeight="1" thickBot="1" x14ac:dyDescent="0.2">
      <c r="A26" s="5">
        <f t="shared" si="1"/>
        <v>0</v>
      </c>
      <c r="B26" s="5">
        <f t="shared" si="2"/>
        <v>0</v>
      </c>
      <c r="C26" s="14">
        <f t="shared" si="14"/>
        <v>132</v>
      </c>
      <c r="F26" s="242">
        <f>VLOOKUP(C26,Blad1!$A:$J,10,0)</f>
        <v>230</v>
      </c>
      <c r="G26" s="67" t="str">
        <f t="shared" si="3"/>
        <v/>
      </c>
      <c r="H26" s="4" t="str">
        <f>IF(G26="I",$K26,IF(G26="II",$K26-SUM(H$8:H25),IF(G26="III",$K26-SUM(H$8:H25),IF(G26="IV",$K26-SUM(H$8:H25),IF(G26="V",1-SUM(H$8:H25)," ")))))</f>
        <v xml:space="preserve"> </v>
      </c>
      <c r="I26" s="68" t="str">
        <f t="shared" si="4"/>
        <v/>
      </c>
      <c r="J26" s="43" t="str">
        <f>IF(I26="A",$K26,IF(I26="B",$K26-SUM(J$8:J25),IF(I26="C",$K26-SUM(J$8:J25),IF(I26="D",$K26-SUM(J$8:J25),IF(I26="E",1-SUM(J$8:J25)," ")))))</f>
        <v xml:space="preserve"> </v>
      </c>
      <c r="K26" s="1">
        <f>IF(C$4=0,0,(SUM(D$8:D26)/C$4))</f>
        <v>0</v>
      </c>
      <c r="L26" s="9" t="str">
        <f t="shared" si="0"/>
        <v xml:space="preserve"> </v>
      </c>
      <c r="M26" s="2" t="str">
        <f>IF(U26=2,K26,IF(W26=2,K26-SUM(M$8:M25),IF(X26=2,K26-SUM(M$8:M25),IF(X25=2,1-SUM(M$8:M25)," "))))</f>
        <v xml:space="preserve"> </v>
      </c>
      <c r="N26" s="1" t="str">
        <f t="shared" si="5"/>
        <v xml:space="preserve"> </v>
      </c>
      <c r="P26" s="3" t="str">
        <f>IF(O26="Plus",$K26,IF(O26="Basis",$K26-SUM(P$8:P25),IF(O26="Breedte",$K26-SUM(P$8:P25),IF(O25="Breedte",1-SUM(P$8:P25)," "))))</f>
        <v xml:space="preserve"> </v>
      </c>
      <c r="Q26" s="57" t="str">
        <f t="shared" si="20"/>
        <v/>
      </c>
      <c r="R26" s="181">
        <f t="shared" si="6"/>
        <v>230</v>
      </c>
      <c r="S26" s="12">
        <f t="shared" si="15"/>
        <v>132</v>
      </c>
      <c r="T26" s="18">
        <f t="shared" si="7"/>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8"/>
        <v>1</v>
      </c>
      <c r="Z26" s="12">
        <f t="shared" si="9"/>
        <v>1</v>
      </c>
      <c r="AA26" s="12">
        <f t="shared" si="10"/>
        <v>1</v>
      </c>
      <c r="AB26" s="12">
        <f t="shared" si="11"/>
        <v>1</v>
      </c>
      <c r="AD26" s="12">
        <f t="shared" si="16"/>
        <v>132</v>
      </c>
      <c r="AE26" s="18">
        <f t="shared" si="12"/>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3"/>
        <v>1</v>
      </c>
      <c r="AK26" s="12">
        <f t="shared" si="17"/>
        <v>1</v>
      </c>
      <c r="AL26" s="12">
        <f t="shared" si="18"/>
        <v>1</v>
      </c>
      <c r="AM26" s="12">
        <f t="shared" si="19"/>
        <v>1</v>
      </c>
      <c r="AQ26" s="49" t="s">
        <v>24</v>
      </c>
      <c r="AR26" s="50">
        <v>0.2</v>
      </c>
      <c r="AS26" s="125">
        <f>IF(AS18=0,0,VLOOKUP("Plus",$L:$R,7,FALSE))</f>
        <v>0</v>
      </c>
      <c r="AT26" s="19">
        <f>AT18</f>
        <v>0</v>
      </c>
      <c r="AU26" s="20">
        <f>AU18</f>
        <v>0</v>
      </c>
      <c r="AV26" s="20">
        <f>AV18</f>
        <v>0</v>
      </c>
      <c r="AW26" s="131"/>
      <c r="AX26" s="132"/>
      <c r="AY26" s="126">
        <f>IF(AY18=0,0,VLOOKUP("Plus",$O:$T,4,FALSE))</f>
        <v>0</v>
      </c>
      <c r="AZ26" s="47">
        <f t="shared" ref="AZ26:BB28" si="22">AZ18</f>
        <v>0</v>
      </c>
      <c r="BA26" s="26">
        <f t="shared" si="22"/>
        <v>0</v>
      </c>
      <c r="BB26" s="22">
        <f t="shared" si="22"/>
        <v>0</v>
      </c>
    </row>
    <row r="27" spans="1:55" ht="12" customHeight="1" thickTop="1" thickBot="1" x14ac:dyDescent="0.2">
      <c r="A27" s="5">
        <f t="shared" si="1"/>
        <v>0</v>
      </c>
      <c r="B27" s="5">
        <f t="shared" si="2"/>
        <v>0</v>
      </c>
      <c r="C27" s="14">
        <f t="shared" si="14"/>
        <v>131</v>
      </c>
      <c r="F27" s="242">
        <f>VLOOKUP(C27,Blad1!$A:$J,10,0)</f>
        <v>230</v>
      </c>
      <c r="G27" s="67" t="str">
        <f t="shared" si="3"/>
        <v/>
      </c>
      <c r="H27" s="4" t="str">
        <f>IF(G27="I",$K27,IF(G27="II",$K27-SUM(H$8:H26),IF(G27="III",$K27-SUM(H$8:H26),IF(G27="IV",$K27-SUM(H$8:H26),IF(G27="V",1-SUM(H$8:H26)," ")))))</f>
        <v xml:space="preserve"> </v>
      </c>
      <c r="I27" s="68" t="str">
        <f t="shared" si="4"/>
        <v/>
      </c>
      <c r="J27" s="43" t="str">
        <f>IF(I27="A",$K27,IF(I27="B",$K27-SUM(J$8:J26),IF(I27="C",$K27-SUM(J$8:J26),IF(I27="D",$K27-SUM(J$8:J26),IF(I27="E",1-SUM(J$8:J26)," ")))))</f>
        <v xml:space="preserve"> </v>
      </c>
      <c r="K27" s="1">
        <f>IF(C$4=0,0,(SUM(D$8:D27)/C$4))</f>
        <v>0</v>
      </c>
      <c r="L27" s="9" t="str">
        <f t="shared" si="0"/>
        <v xml:space="preserve"> </v>
      </c>
      <c r="M27" s="2" t="str">
        <f>IF(U27=2,K27,IF(W27=2,K27-SUM(M$8:M26),IF(X27=2,K27-SUM(M$8:M26),IF(X26=2,1-SUM(M$8:M26)," "))))</f>
        <v xml:space="preserve"> </v>
      </c>
      <c r="N27" s="1" t="str">
        <f t="shared" si="5"/>
        <v xml:space="preserve"> </v>
      </c>
      <c r="P27" s="3" t="str">
        <f>IF(O27="Plus",$K27,IF(O27="Basis",$K27-SUM(P$8:P26),IF(O27="Breedte",$K27-SUM(P$8:P26),IF(O26="Breedte",1-SUM(P$8:P26)," "))))</f>
        <v xml:space="preserve"> </v>
      </c>
      <c r="Q27" s="57" t="str">
        <f t="shared" si="20"/>
        <v/>
      </c>
      <c r="R27" s="181">
        <f t="shared" si="6"/>
        <v>230</v>
      </c>
      <c r="S27" s="12">
        <f t="shared" si="15"/>
        <v>131</v>
      </c>
      <c r="T27" s="18">
        <f t="shared" si="7"/>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8"/>
        <v>1</v>
      </c>
      <c r="Z27" s="12">
        <f t="shared" si="9"/>
        <v>1</v>
      </c>
      <c r="AA27" s="12">
        <f t="shared" si="10"/>
        <v>1</v>
      </c>
      <c r="AB27" s="12">
        <f t="shared" si="11"/>
        <v>1</v>
      </c>
      <c r="AD27" s="12">
        <f t="shared" si="16"/>
        <v>131</v>
      </c>
      <c r="AE27" s="18">
        <f t="shared" si="12"/>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3"/>
        <v>1</v>
      </c>
      <c r="AK27" s="12">
        <f t="shared" si="17"/>
        <v>1</v>
      </c>
      <c r="AL27" s="12">
        <f t="shared" si="18"/>
        <v>1</v>
      </c>
      <c r="AM27" s="12">
        <f t="shared" si="19"/>
        <v>1</v>
      </c>
      <c r="AQ27" s="49" t="s">
        <v>22</v>
      </c>
      <c r="AR27" s="50">
        <v>0.6</v>
      </c>
      <c r="AS27" s="125">
        <f>IF(AS19=0,0,VLOOKUP("Basis",$L:$R,7,FALSE))</f>
        <v>0</v>
      </c>
      <c r="AT27" s="19">
        <f>AT19</f>
        <v>0</v>
      </c>
      <c r="AU27" s="20">
        <f t="shared" ref="AU27:AV28" si="23">AU19</f>
        <v>0</v>
      </c>
      <c r="AV27" s="20">
        <f t="shared" si="23"/>
        <v>0</v>
      </c>
      <c r="AW27" s="133"/>
      <c r="AX27" s="134"/>
      <c r="AY27" s="126">
        <f>IF(AY19=0,0,VLOOKUP("Basis",$O:$T,4,FALSE))</f>
        <v>0</v>
      </c>
      <c r="AZ27" s="47">
        <f t="shared" si="22"/>
        <v>0</v>
      </c>
      <c r="BA27" s="26">
        <f t="shared" si="22"/>
        <v>0</v>
      </c>
      <c r="BB27" s="22">
        <f t="shared" si="22"/>
        <v>0</v>
      </c>
    </row>
    <row r="28" spans="1:55" ht="12" customHeight="1" thickTop="1" thickBot="1" x14ac:dyDescent="0.2">
      <c r="A28" s="5">
        <f t="shared" si="1"/>
        <v>0</v>
      </c>
      <c r="B28" s="5">
        <f t="shared" si="2"/>
        <v>0</v>
      </c>
      <c r="C28" s="14">
        <f t="shared" si="14"/>
        <v>130</v>
      </c>
      <c r="F28" s="242">
        <f>VLOOKUP(C28,Blad1!$A:$J,10,0)</f>
        <v>230</v>
      </c>
      <c r="G28" s="67" t="str">
        <f t="shared" si="3"/>
        <v/>
      </c>
      <c r="H28" s="4" t="str">
        <f>IF(G28="I",$K28,IF(G28="II",$K28-SUM(H$8:H27),IF(G28="III",$K28-SUM(H$8:H27),IF(G28="IV",$K28-SUM(H$8:H27),IF(G28="V",1-SUM(H$8:H27)," ")))))</f>
        <v xml:space="preserve"> </v>
      </c>
      <c r="I28" s="68" t="str">
        <f t="shared" si="4"/>
        <v/>
      </c>
      <c r="J28" s="43" t="str">
        <f>IF(I28="A",$K28,IF(I28="B",$K28-SUM(J$8:J27),IF(I28="C",$K28-SUM(J$8:J27),IF(I28="D",$K28-SUM(J$8:J27),IF(I28="E",1-SUM(J$8:J27)," ")))))</f>
        <v xml:space="preserve"> </v>
      </c>
      <c r="K28" s="1">
        <f>IF(C$4=0,0,(SUM(D$8:D28)/C$4))</f>
        <v>0</v>
      </c>
      <c r="L28" s="9" t="str">
        <f t="shared" si="0"/>
        <v xml:space="preserve"> </v>
      </c>
      <c r="M28" s="2" t="str">
        <f>IF(U28=2,K28,IF(W28=2,K28-SUM(M$8:M27),IF(X28=2,K28-SUM(M$8:M27),IF(X27=2,1-SUM(M$8:M27)," "))))</f>
        <v xml:space="preserve"> </v>
      </c>
      <c r="N28" s="1" t="str">
        <f t="shared" si="5"/>
        <v xml:space="preserve"> </v>
      </c>
      <c r="P28" s="3" t="str">
        <f>IF(O28="Plus",$K28,IF(O28="Basis",$K28-SUM(P$8:P27),IF(O28="Breedte",$K28-SUM(P$8:P27),IF(O27="Breedte",1-SUM(P$8:P27)," "))))</f>
        <v xml:space="preserve"> </v>
      </c>
      <c r="Q28" s="57" t="str">
        <f t="shared" si="20"/>
        <v/>
      </c>
      <c r="R28" s="181">
        <f t="shared" si="6"/>
        <v>230</v>
      </c>
      <c r="S28" s="12">
        <f t="shared" si="15"/>
        <v>130</v>
      </c>
      <c r="T28" s="18">
        <f t="shared" si="7"/>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8"/>
        <v>1</v>
      </c>
      <c r="Z28" s="12">
        <f t="shared" si="9"/>
        <v>1</v>
      </c>
      <c r="AA28" s="12">
        <f t="shared" si="10"/>
        <v>1</v>
      </c>
      <c r="AB28" s="12">
        <f t="shared" si="11"/>
        <v>1</v>
      </c>
      <c r="AD28" s="12">
        <f t="shared" si="16"/>
        <v>130</v>
      </c>
      <c r="AE28" s="18">
        <f t="shared" si="12"/>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3"/>
        <v>1</v>
      </c>
      <c r="AK28" s="12">
        <f t="shared" si="17"/>
        <v>1</v>
      </c>
      <c r="AL28" s="12">
        <f t="shared" si="18"/>
        <v>1</v>
      </c>
      <c r="AM28" s="12">
        <f t="shared" si="19"/>
        <v>1</v>
      </c>
      <c r="AQ28" s="49" t="s">
        <v>23</v>
      </c>
      <c r="AR28" s="50">
        <v>0.2</v>
      </c>
      <c r="AS28" s="125">
        <f>IF(AS20=0,0,VLOOKUP("Breedte",$L:$R,7,FALSE))</f>
        <v>0</v>
      </c>
      <c r="AT28" s="19">
        <f>AT20</f>
        <v>0</v>
      </c>
      <c r="AU28" s="20">
        <f t="shared" si="23"/>
        <v>0</v>
      </c>
      <c r="AV28" s="20">
        <f t="shared" si="23"/>
        <v>0</v>
      </c>
      <c r="AW28" s="133"/>
      <c r="AX28" s="134"/>
      <c r="AY28" s="126">
        <f>IF(AY20=0,0,VLOOKUP("Breedte",$O:$T,4,FALSE))</f>
        <v>0</v>
      </c>
      <c r="AZ28" s="47">
        <f t="shared" si="22"/>
        <v>0</v>
      </c>
      <c r="BA28" s="26">
        <f t="shared" si="22"/>
        <v>0</v>
      </c>
      <c r="BB28" s="22">
        <f t="shared" si="22"/>
        <v>0</v>
      </c>
    </row>
    <row r="29" spans="1:55" ht="12" customHeight="1" thickTop="1" thickBot="1" x14ac:dyDescent="0.2">
      <c r="A29" s="5">
        <f t="shared" si="1"/>
        <v>0</v>
      </c>
      <c r="B29" s="5">
        <f t="shared" si="2"/>
        <v>0</v>
      </c>
      <c r="C29" s="14">
        <f t="shared" si="14"/>
        <v>129</v>
      </c>
      <c r="F29" s="242">
        <f>VLOOKUP(C29,Blad1!$A:$J,10,0)</f>
        <v>230</v>
      </c>
      <c r="G29" s="67" t="str">
        <f t="shared" si="3"/>
        <v/>
      </c>
      <c r="H29" s="4" t="str">
        <f>IF(G29="I",$K29,IF(G29="II",$K29-SUM(H$8:H28),IF(G29="III",$K29-SUM(H$8:H28),IF(G29="IV",$K29-SUM(H$8:H28),IF(G29="V",1-SUM(H$8:H28)," ")))))</f>
        <v xml:space="preserve"> </v>
      </c>
      <c r="I29" s="68" t="str">
        <f t="shared" si="4"/>
        <v/>
      </c>
      <c r="J29" s="43" t="str">
        <f>IF(I29="A",$K29,IF(I29="B",$K29-SUM(J$8:J28),IF(I29="C",$K29-SUM(J$8:J28),IF(I29="D",$K29-SUM(J$8:J28),IF(I29="E",1-SUM(J$8:J28)," ")))))</f>
        <v xml:space="preserve"> </v>
      </c>
      <c r="K29" s="1">
        <f>IF(C$4=0,0,(SUM(D$8:D29)/C$4))</f>
        <v>0</v>
      </c>
      <c r="L29" s="9" t="str">
        <f t="shared" si="0"/>
        <v xml:space="preserve"> </v>
      </c>
      <c r="M29" s="2" t="str">
        <f>IF(U29=2,K29,IF(W29=2,K29-SUM(M$8:M28),IF(X29=2,K29-SUM(M$8:M28),IF(X28=2,1-SUM(M$8:M28)," "))))</f>
        <v xml:space="preserve"> </v>
      </c>
      <c r="N29" s="1" t="str">
        <f t="shared" si="5"/>
        <v xml:space="preserve"> </v>
      </c>
      <c r="P29" s="3" t="str">
        <f>IF(O29="Plus",$K29,IF(O29="Basis",$K29-SUM(P$8:P28),IF(O29="Breedte",$K29-SUM(P$8:P28),IF(O28="Breedte",1-SUM(P$8:P28)," "))))</f>
        <v xml:space="preserve"> </v>
      </c>
      <c r="Q29" s="57" t="str">
        <f t="shared" si="20"/>
        <v/>
      </c>
      <c r="R29" s="181">
        <f t="shared" si="6"/>
        <v>230</v>
      </c>
      <c r="S29" s="12">
        <f t="shared" si="15"/>
        <v>129</v>
      </c>
      <c r="T29" s="18">
        <f t="shared" si="7"/>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8"/>
        <v>1</v>
      </c>
      <c r="Z29" s="12">
        <f t="shared" si="9"/>
        <v>1</v>
      </c>
      <c r="AA29" s="12">
        <f t="shared" si="10"/>
        <v>1</v>
      </c>
      <c r="AB29" s="12">
        <f t="shared" si="11"/>
        <v>1</v>
      </c>
      <c r="AD29" s="12">
        <f t="shared" si="16"/>
        <v>129</v>
      </c>
      <c r="AE29" s="18">
        <f t="shared" si="12"/>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3"/>
        <v>1</v>
      </c>
      <c r="AK29" s="12">
        <f t="shared" si="17"/>
        <v>1</v>
      </c>
      <c r="AL29" s="12">
        <f t="shared" si="18"/>
        <v>1</v>
      </c>
      <c r="AM29" s="12">
        <f t="shared" si="19"/>
        <v>1</v>
      </c>
      <c r="AQ29" s="49" t="s">
        <v>25</v>
      </c>
      <c r="AR29" s="50"/>
      <c r="AS29" s="125"/>
      <c r="AT29" s="19"/>
      <c r="AU29" s="20"/>
      <c r="AV29" s="20">
        <f>IF(SUM(AT26:AT28)&lt;AT30,1,0)</f>
        <v>0</v>
      </c>
      <c r="AW29" s="133"/>
      <c r="AX29" s="134"/>
      <c r="AY29" s="21"/>
      <c r="AZ29" s="47"/>
      <c r="BA29" s="26"/>
      <c r="BB29" s="22">
        <f>IF(SUM(W11:W13)=0,0,IF(SUM(AT26:AT28)&lt;AT30,1,0))</f>
        <v>0</v>
      </c>
    </row>
    <row r="30" spans="1:55" ht="12" customHeight="1" thickTop="1" thickBot="1" x14ac:dyDescent="0.2">
      <c r="A30" s="5">
        <f t="shared" si="1"/>
        <v>0</v>
      </c>
      <c r="B30" s="5">
        <f t="shared" si="2"/>
        <v>0</v>
      </c>
      <c r="C30" s="14">
        <f t="shared" si="14"/>
        <v>128</v>
      </c>
      <c r="F30" s="242">
        <f>VLOOKUP(C30,Blad1!$A:$J,10,0)</f>
        <v>230</v>
      </c>
      <c r="G30" s="67" t="str">
        <f t="shared" si="3"/>
        <v/>
      </c>
      <c r="H30" s="4" t="str">
        <f>IF(G30="I",$K30,IF(G30="II",$K30-SUM(H$8:H29),IF(G30="III",$K30-SUM(H$8:H29),IF(G30="IV",$K30-SUM(H$8:H29),IF(G30="V",1-SUM(H$8:H29)," ")))))</f>
        <v xml:space="preserve"> </v>
      </c>
      <c r="I30" s="68" t="str">
        <f t="shared" si="4"/>
        <v/>
      </c>
      <c r="J30" s="43" t="str">
        <f>IF(I30="A",$K30,IF(I30="B",$K30-SUM(J$8:J29),IF(I30="C",$K30-SUM(J$8:J29),IF(I30="D",$K30-SUM(J$8:J29),IF(I30="E",1-SUM(J$8:J29)," ")))))</f>
        <v xml:space="preserve"> </v>
      </c>
      <c r="K30" s="1">
        <f>IF(C$4=0,0,(SUM(D$8:D30)/C$4))</f>
        <v>0</v>
      </c>
      <c r="L30" s="9" t="str">
        <f t="shared" si="0"/>
        <v xml:space="preserve"> </v>
      </c>
      <c r="M30" s="2" t="str">
        <f>IF(U30=2,K30,IF(W30=2,K30-SUM(M$8:M29),IF(X30=2,K30-SUM(M$8:M29),IF(X29=2,1-SUM(M$8:M29)," "))))</f>
        <v xml:space="preserve"> </v>
      </c>
      <c r="N30" s="1" t="str">
        <f t="shared" si="5"/>
        <v xml:space="preserve"> </v>
      </c>
      <c r="P30" s="3" t="str">
        <f>IF(O30="Plus",$K30,IF(O30="Basis",$K30-SUM(P$8:P29),IF(O30="Breedte",$K30-SUM(P$8:P29),IF(O29="Breedte",1-SUM(P$8:P29)," "))))</f>
        <v xml:space="preserve"> </v>
      </c>
      <c r="Q30" s="57" t="str">
        <f t="shared" si="20"/>
        <v/>
      </c>
      <c r="R30" s="181">
        <f t="shared" si="6"/>
        <v>230</v>
      </c>
      <c r="S30" s="12">
        <f t="shared" si="15"/>
        <v>128</v>
      </c>
      <c r="T30" s="18">
        <f t="shared" si="7"/>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8"/>
        <v>1</v>
      </c>
      <c r="Z30" s="12">
        <f t="shared" si="9"/>
        <v>1</v>
      </c>
      <c r="AA30" s="12">
        <f t="shared" si="10"/>
        <v>1</v>
      </c>
      <c r="AB30" s="12">
        <f t="shared" si="11"/>
        <v>1</v>
      </c>
      <c r="AD30" s="12">
        <f t="shared" si="16"/>
        <v>128</v>
      </c>
      <c r="AE30" s="18">
        <f t="shared" si="12"/>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3"/>
        <v>1</v>
      </c>
      <c r="AK30" s="12">
        <f t="shared" si="17"/>
        <v>1</v>
      </c>
      <c r="AL30" s="12">
        <f t="shared" si="18"/>
        <v>1</v>
      </c>
      <c r="AM30" s="12">
        <f t="shared" si="19"/>
        <v>1</v>
      </c>
      <c r="AQ30" s="52"/>
      <c r="AR30" s="53"/>
      <c r="AS30" s="36"/>
      <c r="AT30" s="143">
        <f>$C$4</f>
        <v>0</v>
      </c>
      <c r="AU30" s="36"/>
      <c r="AV30" s="36"/>
      <c r="AW30" s="137"/>
      <c r="AX30" s="137"/>
      <c r="AY30" s="37"/>
      <c r="AZ30" s="48">
        <f>AT30</f>
        <v>0</v>
      </c>
      <c r="BA30" s="37"/>
      <c r="BB30" s="38"/>
    </row>
    <row r="31" spans="1:55" ht="12" customHeight="1" thickTop="1" thickBot="1" x14ac:dyDescent="0.2">
      <c r="A31" s="5">
        <f t="shared" si="1"/>
        <v>0</v>
      </c>
      <c r="B31" s="5">
        <f t="shared" si="2"/>
        <v>0</v>
      </c>
      <c r="C31" s="14">
        <f t="shared" si="14"/>
        <v>127</v>
      </c>
      <c r="F31" s="242">
        <f>VLOOKUP(C31,Blad1!$A:$J,10,0)</f>
        <v>230</v>
      </c>
      <c r="G31" s="67" t="str">
        <f t="shared" si="3"/>
        <v/>
      </c>
      <c r="H31" s="4" t="str">
        <f>IF(G31="I",$K31,IF(G31="II",$K31-SUM(H$8:H30),IF(G31="III",$K31-SUM(H$8:H30),IF(G31="IV",$K31-SUM(H$8:H30),IF(G31="V",1-SUM(H$8:H30)," ")))))</f>
        <v xml:space="preserve"> </v>
      </c>
      <c r="I31" s="68" t="str">
        <f t="shared" si="4"/>
        <v/>
      </c>
      <c r="J31" s="43" t="str">
        <f>IF(I31="A",$K31,IF(I31="B",$K31-SUM(J$8:J30),IF(I31="C",$K31-SUM(J$8:J30),IF(I31="D",$K31-SUM(J$8:J30),IF(I31="E",1-SUM(J$8:J30)," ")))))</f>
        <v xml:space="preserve"> </v>
      </c>
      <c r="K31" s="1">
        <f>IF(C$4=0,0,(SUM(D$8:D31)/C$4))</f>
        <v>0</v>
      </c>
      <c r="L31" s="9" t="str">
        <f t="shared" si="0"/>
        <v xml:space="preserve"> </v>
      </c>
      <c r="M31" s="2" t="str">
        <f>IF(U31=2,K31,IF(W31=2,K31-SUM(M$8:M30),IF(X31=2,K31-SUM(M$8:M30),IF(X30=2,1-SUM(M$8:M30)," "))))</f>
        <v xml:space="preserve"> </v>
      </c>
      <c r="N31" s="1" t="str">
        <f t="shared" si="5"/>
        <v xml:space="preserve"> </v>
      </c>
      <c r="P31" s="3" t="str">
        <f>IF(O31="Plus",$K31,IF(O31="Basis",$K31-SUM(P$8:P30),IF(O31="Breedte",$K31-SUM(P$8:P30),IF(O30="Breedte",1-SUM(P$8:P30)," "))))</f>
        <v xml:space="preserve"> </v>
      </c>
      <c r="Q31" s="57" t="str">
        <f t="shared" si="20"/>
        <v/>
      </c>
      <c r="R31" s="181">
        <f t="shared" si="6"/>
        <v>230</v>
      </c>
      <c r="S31" s="12">
        <f t="shared" si="15"/>
        <v>127</v>
      </c>
      <c r="T31" s="18">
        <f t="shared" si="7"/>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8"/>
        <v>1</v>
      </c>
      <c r="Z31" s="12">
        <f t="shared" si="9"/>
        <v>1</v>
      </c>
      <c r="AA31" s="12">
        <f t="shared" si="10"/>
        <v>1</v>
      </c>
      <c r="AB31" s="12">
        <f t="shared" si="11"/>
        <v>1</v>
      </c>
      <c r="AD31" s="12">
        <f t="shared" si="16"/>
        <v>127</v>
      </c>
      <c r="AE31" s="18">
        <f t="shared" si="12"/>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3"/>
        <v>1</v>
      </c>
      <c r="AK31" s="12">
        <f t="shared" si="17"/>
        <v>1</v>
      </c>
      <c r="AL31" s="12">
        <f t="shared" si="18"/>
        <v>1</v>
      </c>
      <c r="AM31" s="12">
        <f t="shared" si="19"/>
        <v>1</v>
      </c>
      <c r="AQ31" s="60"/>
      <c r="AR31" s="60"/>
      <c r="AS31" s="60"/>
      <c r="AT31" s="60"/>
      <c r="AU31" s="60"/>
      <c r="AV31" s="60"/>
      <c r="AW31" s="136"/>
      <c r="AX31" s="136"/>
      <c r="AY31" s="60"/>
      <c r="AZ31" s="60"/>
      <c r="BA31" s="60"/>
      <c r="BB31" s="60"/>
    </row>
    <row r="32" spans="1:55" ht="12" customHeight="1" thickTop="1" x14ac:dyDescent="0.15">
      <c r="A32" s="5">
        <f t="shared" si="1"/>
        <v>0</v>
      </c>
      <c r="B32" s="5">
        <f t="shared" si="2"/>
        <v>0</v>
      </c>
      <c r="C32" s="14">
        <f t="shared" si="14"/>
        <v>126</v>
      </c>
      <c r="F32" s="242">
        <f>VLOOKUP(C32,Blad1!$A:$J,10,0)</f>
        <v>230</v>
      </c>
      <c r="G32" s="67" t="str">
        <f t="shared" si="3"/>
        <v/>
      </c>
      <c r="H32" s="4" t="str">
        <f>IF(G32="I",$K32,IF(G32="II",$K32-SUM(H$8:H31),IF(G32="III",$K32-SUM(H$8:H31),IF(G32="IV",$K32-SUM(H$8:H31),IF(G32="V",1-SUM(H$8:H31)," ")))))</f>
        <v xml:space="preserve"> </v>
      </c>
      <c r="I32" s="68" t="str">
        <f t="shared" si="4"/>
        <v/>
      </c>
      <c r="J32" s="43" t="str">
        <f>IF(I32="A",$K32,IF(I32="B",$K32-SUM(J$8:J31),IF(I32="C",$K32-SUM(J$8:J31),IF(I32="D",$K32-SUM(J$8:J31),IF(I32="E",1-SUM(J$8:J31)," ")))))</f>
        <v xml:space="preserve"> </v>
      </c>
      <c r="K32" s="1">
        <f>IF(C$4=0,0,(SUM(D$8:D32)/C$4))</f>
        <v>0</v>
      </c>
      <c r="L32" s="9" t="str">
        <f t="shared" si="0"/>
        <v xml:space="preserve"> </v>
      </c>
      <c r="M32" s="2" t="str">
        <f>IF(U32=2,K32,IF(W32=2,K32-SUM(M$8:M31),IF(X32=2,K32-SUM(M$8:M31),IF(X31=2,1-SUM(M$8:M31)," "))))</f>
        <v xml:space="preserve"> </v>
      </c>
      <c r="N32" s="1" t="str">
        <f t="shared" si="5"/>
        <v xml:space="preserve"> </v>
      </c>
      <c r="P32" s="3" t="str">
        <f>IF(O32="Plus",$K32,IF(O32="Basis",$K32-SUM(P$8:P31),IF(O32="Breedte",$K32-SUM(P$8:P31),IF(O31="Breedte",1-SUM(P$8:P31)," "))))</f>
        <v xml:space="preserve"> </v>
      </c>
      <c r="Q32" s="57" t="str">
        <f t="shared" si="20"/>
        <v/>
      </c>
      <c r="R32" s="181">
        <f t="shared" si="6"/>
        <v>230</v>
      </c>
      <c r="S32" s="12">
        <f t="shared" si="15"/>
        <v>126</v>
      </c>
      <c r="T32" s="18">
        <f t="shared" si="7"/>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8"/>
        <v>1</v>
      </c>
      <c r="Z32" s="12">
        <f t="shared" si="9"/>
        <v>1</v>
      </c>
      <c r="AA32" s="12">
        <f t="shared" si="10"/>
        <v>1</v>
      </c>
      <c r="AB32" s="12">
        <f t="shared" si="11"/>
        <v>1</v>
      </c>
      <c r="AD32" s="12">
        <f t="shared" si="16"/>
        <v>126</v>
      </c>
      <c r="AE32" s="18">
        <f t="shared" si="12"/>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3"/>
        <v>1</v>
      </c>
      <c r="AK32" s="12">
        <f t="shared" si="17"/>
        <v>1</v>
      </c>
      <c r="AL32" s="12">
        <f t="shared" si="18"/>
        <v>1</v>
      </c>
      <c r="AM32" s="12">
        <f t="shared" si="19"/>
        <v>1</v>
      </c>
      <c r="AQ32" s="49" t="s">
        <v>24</v>
      </c>
      <c r="AR32" s="51"/>
      <c r="AS32" s="123"/>
      <c r="AT32" s="51"/>
      <c r="AU32" s="51"/>
      <c r="AV32" s="51"/>
      <c r="AW32" s="51"/>
      <c r="AX32" s="51"/>
      <c r="AY32" s="51"/>
      <c r="AZ32" s="51"/>
      <c r="BA32" s="51"/>
      <c r="BB32" s="55"/>
    </row>
    <row r="33" spans="1:54" ht="12" customHeight="1" x14ac:dyDescent="0.15">
      <c r="A33" s="5">
        <f t="shared" si="1"/>
        <v>0</v>
      </c>
      <c r="B33" s="5">
        <f t="shared" si="2"/>
        <v>0</v>
      </c>
      <c r="C33" s="14">
        <f t="shared" si="14"/>
        <v>125</v>
      </c>
      <c r="F33" s="242">
        <f>VLOOKUP(C33,Blad1!$A:$J,10,0)</f>
        <v>230</v>
      </c>
      <c r="G33" s="67" t="str">
        <f t="shared" si="3"/>
        <v/>
      </c>
      <c r="H33" s="4" t="str">
        <f>IF(G33="I",$K33,IF(G33="II",$K33-SUM(H$8:H32),IF(G33="III",$K33-SUM(H$8:H32),IF(G33="IV",$K33-SUM(H$8:H32),IF(G33="V",1-SUM(H$8:H32)," ")))))</f>
        <v xml:space="preserve"> </v>
      </c>
      <c r="I33" s="68" t="str">
        <f t="shared" si="4"/>
        <v/>
      </c>
      <c r="J33" s="43" t="str">
        <f>IF(I33="A",$K33,IF(I33="B",$K33-SUM(J$8:J32),IF(I33="C",$K33-SUM(J$8:J32),IF(I33="D",$K33-SUM(J$8:J32),IF(I33="E",1-SUM(J$8:J32)," ")))))</f>
        <v xml:space="preserve"> </v>
      </c>
      <c r="K33" s="1">
        <f>IF(C$4=0,0,(SUM(D$8:D33)/C$4))</f>
        <v>0</v>
      </c>
      <c r="L33" s="9" t="str">
        <f t="shared" si="0"/>
        <v xml:space="preserve"> </v>
      </c>
      <c r="M33" s="2" t="str">
        <f>IF(U33=2,K33,IF(W33=2,K33-SUM(M$8:M32),IF(X33=2,K33-SUM(M$8:M32),IF(X32=2,1-SUM(M$8:M32)," "))))</f>
        <v xml:space="preserve"> </v>
      </c>
      <c r="N33" s="1" t="str">
        <f t="shared" si="5"/>
        <v xml:space="preserve"> </v>
      </c>
      <c r="P33" s="3" t="str">
        <f>IF(O33="Plus",$K33,IF(O33="Basis",$K33-SUM(P$8:P32),IF(O33="Breedte",$K33-SUM(P$8:P32),IF(O32="Breedte",1-SUM(P$8:P32)," "))))</f>
        <v xml:space="preserve"> </v>
      </c>
      <c r="Q33" s="57" t="str">
        <f t="shared" si="20"/>
        <v/>
      </c>
      <c r="R33" s="181">
        <f t="shared" si="6"/>
        <v>230</v>
      </c>
      <c r="S33" s="12">
        <f t="shared" si="15"/>
        <v>125</v>
      </c>
      <c r="T33" s="18">
        <f t="shared" si="7"/>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8"/>
        <v>1</v>
      </c>
      <c r="Z33" s="12">
        <f t="shared" si="9"/>
        <v>1</v>
      </c>
      <c r="AA33" s="12">
        <f t="shared" si="10"/>
        <v>1</v>
      </c>
      <c r="AB33" s="12">
        <f t="shared" si="11"/>
        <v>1</v>
      </c>
      <c r="AD33" s="12">
        <f t="shared" si="16"/>
        <v>125</v>
      </c>
      <c r="AE33" s="18">
        <f t="shared" si="12"/>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3"/>
        <v>1</v>
      </c>
      <c r="AK33" s="12">
        <f t="shared" si="17"/>
        <v>1</v>
      </c>
      <c r="AL33" s="12">
        <f t="shared" si="18"/>
        <v>1</v>
      </c>
      <c r="AM33" s="12">
        <f t="shared" si="19"/>
        <v>1</v>
      </c>
      <c r="AQ33" s="249" t="e">
        <f>VLOOKUP(AQ32,L8:Q275,6,FALSE)</f>
        <v>#N/A</v>
      </c>
      <c r="AR33" s="250"/>
      <c r="AS33" s="250"/>
      <c r="AT33" s="250"/>
      <c r="AU33" s="250"/>
      <c r="AV33" s="250"/>
      <c r="AW33" s="250"/>
      <c r="AX33" s="250"/>
      <c r="AY33" s="250"/>
      <c r="AZ33" s="250"/>
      <c r="BA33" s="250"/>
      <c r="BB33" s="251"/>
    </row>
    <row r="34" spans="1:54" ht="12" customHeight="1" x14ac:dyDescent="0.15">
      <c r="A34" s="5">
        <f t="shared" si="1"/>
        <v>0</v>
      </c>
      <c r="B34" s="5">
        <f t="shared" si="2"/>
        <v>0</v>
      </c>
      <c r="C34" s="14">
        <f t="shared" si="14"/>
        <v>124</v>
      </c>
      <c r="F34" s="242">
        <f>VLOOKUP(C34,Blad1!$A:$J,10,0)</f>
        <v>230</v>
      </c>
      <c r="G34" s="67" t="str">
        <f t="shared" si="3"/>
        <v/>
      </c>
      <c r="H34" s="4" t="str">
        <f>IF(G34="I",$K34,IF(G34="II",$K34-SUM(H$8:H33),IF(G34="III",$K34-SUM(H$8:H33),IF(G34="IV",$K34-SUM(H$8:H33),IF(G34="V",1-SUM(H$8:H33)," ")))))</f>
        <v xml:space="preserve"> </v>
      </c>
      <c r="I34" s="68" t="str">
        <f t="shared" si="4"/>
        <v/>
      </c>
      <c r="J34" s="43" t="str">
        <f>IF(I34="A",$K34,IF(I34="B",$K34-SUM(J$8:J33),IF(I34="C",$K34-SUM(J$8:J33),IF(I34="D",$K34-SUM(J$8:J33),IF(I34="E",1-SUM(J$8:J33)," ")))))</f>
        <v xml:space="preserve"> </v>
      </c>
      <c r="K34" s="1">
        <f>IF(C$4=0,0,(SUM(D$8:D34)/C$4))</f>
        <v>0</v>
      </c>
      <c r="L34" s="9" t="str">
        <f t="shared" si="0"/>
        <v xml:space="preserve"> </v>
      </c>
      <c r="M34" s="2" t="str">
        <f>IF(U34=2,K34,IF(W34=2,K34-SUM(M$8:M33),IF(X34=2,K34-SUM(M$8:M33),IF(X33=2,1-SUM(M$8:M33)," "))))</f>
        <v xml:space="preserve"> </v>
      </c>
      <c r="N34" s="1" t="str">
        <f t="shared" si="5"/>
        <v xml:space="preserve"> </v>
      </c>
      <c r="P34" s="3" t="str">
        <f>IF(O34="Plus",$K34,IF(O34="Basis",$K34-SUM(P$8:P33),IF(O34="Breedte",$K34-SUM(P$8:P33),IF(O33="Breedte",1-SUM(P$8:P33)," "))))</f>
        <v xml:space="preserve"> </v>
      </c>
      <c r="Q34" s="57" t="str">
        <f t="shared" si="20"/>
        <v/>
      </c>
      <c r="R34" s="181">
        <f t="shared" si="6"/>
        <v>230</v>
      </c>
      <c r="S34" s="12">
        <f t="shared" si="15"/>
        <v>124</v>
      </c>
      <c r="T34" s="18">
        <f t="shared" si="7"/>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8"/>
        <v>1</v>
      </c>
      <c r="Z34" s="12">
        <f t="shared" si="9"/>
        <v>1</v>
      </c>
      <c r="AA34" s="12">
        <f t="shared" si="10"/>
        <v>1</v>
      </c>
      <c r="AB34" s="12">
        <f t="shared" si="11"/>
        <v>1</v>
      </c>
      <c r="AD34" s="12">
        <f t="shared" si="16"/>
        <v>124</v>
      </c>
      <c r="AE34" s="18">
        <f t="shared" si="12"/>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3"/>
        <v>1</v>
      </c>
      <c r="AK34" s="12">
        <f t="shared" si="17"/>
        <v>1</v>
      </c>
      <c r="AL34" s="12">
        <f t="shared" si="18"/>
        <v>1</v>
      </c>
      <c r="AM34" s="12">
        <f t="shared" si="19"/>
        <v>1</v>
      </c>
      <c r="AQ34" s="49" t="s">
        <v>22</v>
      </c>
      <c r="AR34" s="51"/>
      <c r="AS34" s="123"/>
      <c r="AT34" s="51"/>
      <c r="AU34" s="51"/>
      <c r="AV34" s="51"/>
      <c r="AW34" s="51"/>
      <c r="AX34" s="51"/>
      <c r="AY34" s="51"/>
      <c r="AZ34" s="51"/>
      <c r="BA34" s="51"/>
      <c r="BB34" s="55"/>
    </row>
    <row r="35" spans="1:54" ht="24" customHeight="1" x14ac:dyDescent="0.15">
      <c r="A35" s="5">
        <f t="shared" si="1"/>
        <v>0</v>
      </c>
      <c r="B35" s="5">
        <f t="shared" si="2"/>
        <v>0</v>
      </c>
      <c r="C35" s="14">
        <f t="shared" si="14"/>
        <v>123</v>
      </c>
      <c r="F35" s="242">
        <f>VLOOKUP(C35,Blad1!$A:$J,10,0)</f>
        <v>229</v>
      </c>
      <c r="G35" s="67" t="str">
        <f t="shared" si="3"/>
        <v/>
      </c>
      <c r="H35" s="4" t="str">
        <f>IF(G35="I",$K35,IF(G35="II",$K35-SUM(H$8:H34),IF(G35="III",$K35-SUM(H$8:H34),IF(G35="IV",$K35-SUM(H$8:H34),IF(G35="V",1-SUM(H$8:H34)," ")))))</f>
        <v xml:space="preserve"> </v>
      </c>
      <c r="I35" s="68" t="str">
        <f t="shared" si="4"/>
        <v/>
      </c>
      <c r="J35" s="43" t="str">
        <f>IF(I35="A",$K35,IF(I35="B",$K35-SUM(J$8:J34),IF(I35="C",$K35-SUM(J$8:J34),IF(I35="D",$K35-SUM(J$8:J34),IF(I35="E",1-SUM(J$8:J34)," ")))))</f>
        <v xml:space="preserve"> </v>
      </c>
      <c r="K35" s="1">
        <f>IF(C$4=0,0,(SUM(D$8:D35)/C$4))</f>
        <v>0</v>
      </c>
      <c r="L35" s="9" t="str">
        <f t="shared" si="0"/>
        <v xml:space="preserve"> </v>
      </c>
      <c r="M35" s="2" t="str">
        <f>IF(U35=2,K35,IF(W35=2,K35-SUM(M$8:M34),IF(X35=2,K35-SUM(M$8:M34),IF(X34=2,1-SUM(M$8:M34)," "))))</f>
        <v xml:space="preserve"> </v>
      </c>
      <c r="N35" s="1" t="str">
        <f t="shared" si="5"/>
        <v xml:space="preserve"> </v>
      </c>
      <c r="P35" s="3" t="str">
        <f>IF(O35="Plus",$K35,IF(O35="Basis",$K35-SUM(P$8:P34),IF(O35="Breedte",$K35-SUM(P$8:P34),IF(O34="Breedte",1-SUM(P$8:P34)," "))))</f>
        <v xml:space="preserve"> </v>
      </c>
      <c r="Q35" s="57" t="str">
        <f t="shared" si="20"/>
        <v/>
      </c>
      <c r="R35" s="181">
        <f t="shared" si="6"/>
        <v>229</v>
      </c>
      <c r="S35" s="12">
        <f t="shared" si="15"/>
        <v>123</v>
      </c>
      <c r="T35" s="18">
        <f t="shared" si="7"/>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8"/>
        <v>1</v>
      </c>
      <c r="Z35" s="12">
        <f t="shared" si="9"/>
        <v>1</v>
      </c>
      <c r="AA35" s="12">
        <f t="shared" si="10"/>
        <v>1</v>
      </c>
      <c r="AB35" s="12">
        <f t="shared" si="11"/>
        <v>1</v>
      </c>
      <c r="AD35" s="12">
        <f t="shared" si="16"/>
        <v>123</v>
      </c>
      <c r="AE35" s="18">
        <f t="shared" si="12"/>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IF(AE35=0,1,ABS(AH35-0.25))</f>
        <v>1</v>
      </c>
      <c r="AK35" s="12">
        <f t="shared" si="17"/>
        <v>1</v>
      </c>
      <c r="AL35" s="12">
        <f t="shared" si="18"/>
        <v>1</v>
      </c>
      <c r="AM35" s="12">
        <f t="shared" si="19"/>
        <v>1</v>
      </c>
      <c r="AQ35" s="252" t="e">
        <f>VLOOKUP(AQ34,L8:Q275,6,FALSE)</f>
        <v>#N/A</v>
      </c>
      <c r="AR35" s="253"/>
      <c r="AS35" s="253"/>
      <c r="AT35" s="253"/>
      <c r="AU35" s="253"/>
      <c r="AV35" s="253"/>
      <c r="AW35" s="253"/>
      <c r="AX35" s="253"/>
      <c r="AY35" s="253"/>
      <c r="AZ35" s="253"/>
      <c r="BA35" s="253"/>
      <c r="BB35" s="254"/>
    </row>
    <row r="36" spans="1:54" ht="12" customHeight="1" x14ac:dyDescent="0.15">
      <c r="A36" s="5">
        <f t="shared" si="1"/>
        <v>0</v>
      </c>
      <c r="B36" s="5">
        <f t="shared" si="2"/>
        <v>0</v>
      </c>
      <c r="C36" s="14">
        <f t="shared" si="14"/>
        <v>122</v>
      </c>
      <c r="F36" s="242">
        <f>VLOOKUP(C36,Blad1!$A:$J,10,0)</f>
        <v>227</v>
      </c>
      <c r="G36" s="67" t="str">
        <f t="shared" si="3"/>
        <v/>
      </c>
      <c r="H36" s="4" t="str">
        <f>IF(G36="I",$K36,IF(G36="II",$K36-SUM(H$8:H35),IF(G36="III",$K36-SUM(H$8:H35),IF(G36="IV",$K36-SUM(H$8:H35),IF(G36="V",1-SUM(H$8:H35)," ")))))</f>
        <v xml:space="preserve"> </v>
      </c>
      <c r="I36" s="68" t="str">
        <f t="shared" si="4"/>
        <v/>
      </c>
      <c r="J36" s="43" t="str">
        <f>IF(I36="A",$K36,IF(I36="B",$K36-SUM(J$8:J35),IF(I36="C",$K36-SUM(J$8:J35),IF(I36="D",$K36-SUM(J$8:J35),IF(I36="E",1-SUM(J$8:J35)," ")))))</f>
        <v xml:space="preserve"> </v>
      </c>
      <c r="K36" s="1">
        <f>IF(C$4=0,0,(SUM(D$8:D36)/C$4))</f>
        <v>0</v>
      </c>
      <c r="L36" s="9" t="str">
        <f t="shared" si="0"/>
        <v xml:space="preserve"> </v>
      </c>
      <c r="M36" s="2" t="str">
        <f>IF(U36=2,K36,IF(W36=2,K36-SUM(M$8:M35),IF(X36=2,K36-SUM(M$8:M35),IF(X35=2,1-SUM(M$8:M35)," "))))</f>
        <v xml:space="preserve"> </v>
      </c>
      <c r="N36" s="1" t="str">
        <f t="shared" si="5"/>
        <v xml:space="preserve"> </v>
      </c>
      <c r="P36" s="3" t="str">
        <f>IF(O36="Plus",$K36,IF(O36="Basis",$K36-SUM(P$8:P35),IF(O36="Breedte",$K36-SUM(P$8:P35),IF(O35="Breedte",1-SUM(P$8:P35)," "))))</f>
        <v xml:space="preserve"> </v>
      </c>
      <c r="Q36" s="57" t="str">
        <f t="shared" si="20"/>
        <v/>
      </c>
      <c r="R36" s="181">
        <f t="shared" si="6"/>
        <v>227</v>
      </c>
      <c r="S36" s="12">
        <f t="shared" si="15"/>
        <v>122</v>
      </c>
      <c r="T36" s="18">
        <f t="shared" si="7"/>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8"/>
        <v>1</v>
      </c>
      <c r="Z36" s="12">
        <f t="shared" si="9"/>
        <v>1</v>
      </c>
      <c r="AA36" s="12">
        <f t="shared" si="10"/>
        <v>1</v>
      </c>
      <c r="AB36" s="12">
        <f t="shared" si="11"/>
        <v>1</v>
      </c>
      <c r="AD36" s="12">
        <f t="shared" si="16"/>
        <v>122</v>
      </c>
      <c r="AE36" s="18">
        <f t="shared" si="12"/>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3"/>
        <v>1</v>
      </c>
      <c r="AK36" s="12">
        <f t="shared" si="17"/>
        <v>1</v>
      </c>
      <c r="AL36" s="12">
        <f t="shared" si="18"/>
        <v>1</v>
      </c>
      <c r="AM36" s="12">
        <f t="shared" si="19"/>
        <v>1</v>
      </c>
      <c r="AQ36" s="49" t="s">
        <v>23</v>
      </c>
      <c r="AR36" s="51"/>
      <c r="AS36" s="123"/>
      <c r="AT36" s="51"/>
      <c r="AU36" s="51"/>
      <c r="AV36" s="51"/>
      <c r="AW36" s="51"/>
      <c r="AX36" s="51"/>
      <c r="AY36" s="51"/>
      <c r="AZ36" s="51"/>
      <c r="BA36" s="51"/>
      <c r="BB36" s="55"/>
    </row>
    <row r="37" spans="1:54" ht="12" customHeight="1" thickBot="1" x14ac:dyDescent="0.2">
      <c r="A37" s="5">
        <f t="shared" si="1"/>
        <v>0</v>
      </c>
      <c r="B37" s="5">
        <f t="shared" si="2"/>
        <v>0</v>
      </c>
      <c r="C37" s="14">
        <f t="shared" si="14"/>
        <v>121</v>
      </c>
      <c r="F37" s="242">
        <f>VLOOKUP(C37,Blad1!$A:$J,10,0)</f>
        <v>226</v>
      </c>
      <c r="G37" s="67" t="str">
        <f t="shared" si="3"/>
        <v/>
      </c>
      <c r="H37" s="4" t="str">
        <f>IF(G37="I",$K37,IF(G37="II",$K37-SUM(H$8:H36),IF(G37="III",$K37-SUM(H$8:H36),IF(G37="IV",$K37-SUM(H$8:H36),IF(G37="V",1-SUM(H$8:H36)," ")))))</f>
        <v xml:space="preserve"> </v>
      </c>
      <c r="I37" s="68" t="str">
        <f t="shared" si="4"/>
        <v/>
      </c>
      <c r="J37" s="43" t="str">
        <f>IF(I37="A",$K37,IF(I37="B",$K37-SUM(J$8:J36),IF(I37="C",$K37-SUM(J$8:J36),IF(I37="D",$K37-SUM(J$8:J36),IF(I37="E",1-SUM(J$8:J36)," ")))))</f>
        <v xml:space="preserve"> </v>
      </c>
      <c r="K37" s="1">
        <f>IF(C$4=0,0,(SUM(D$8:D37)/C$4))</f>
        <v>0</v>
      </c>
      <c r="L37" s="9" t="str">
        <f t="shared" si="0"/>
        <v xml:space="preserve"> </v>
      </c>
      <c r="M37" s="2" t="str">
        <f>IF(U37=2,K37,IF(W37=2,K37-SUM(M$8:M36),IF(X37=2,K37-SUM(M$8:M36),IF(X36=2,1-SUM(M$8:M36)," "))))</f>
        <v xml:space="preserve"> </v>
      </c>
      <c r="N37" s="1" t="str">
        <f t="shared" si="5"/>
        <v xml:space="preserve"> </v>
      </c>
      <c r="P37" s="3" t="str">
        <f>IF(O37="Plus",$K37,IF(O37="Basis",$K37-SUM(P$8:P36),IF(O37="Breedte",$K37-SUM(P$8:P36),IF(O36="Breedte",1-SUM(P$8:P36)," "))))</f>
        <v xml:space="preserve"> </v>
      </c>
      <c r="Q37" s="57" t="str">
        <f t="shared" si="20"/>
        <v/>
      </c>
      <c r="R37" s="181">
        <f t="shared" si="6"/>
        <v>226</v>
      </c>
      <c r="S37" s="12">
        <f t="shared" si="15"/>
        <v>121</v>
      </c>
      <c r="T37" s="18">
        <f t="shared" si="7"/>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8"/>
        <v>1</v>
      </c>
      <c r="Z37" s="12">
        <f t="shared" si="9"/>
        <v>1</v>
      </c>
      <c r="AA37" s="12">
        <f t="shared" si="10"/>
        <v>1</v>
      </c>
      <c r="AB37" s="12">
        <f t="shared" si="11"/>
        <v>1</v>
      </c>
      <c r="AD37" s="12">
        <f t="shared" si="16"/>
        <v>121</v>
      </c>
      <c r="AE37" s="18">
        <f t="shared" si="12"/>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3"/>
        <v>1</v>
      </c>
      <c r="AK37" s="12">
        <f t="shared" si="17"/>
        <v>1</v>
      </c>
      <c r="AL37" s="12">
        <f t="shared" si="18"/>
        <v>1</v>
      </c>
      <c r="AM37" s="12">
        <f t="shared" si="19"/>
        <v>1</v>
      </c>
      <c r="AQ37" s="243" t="e">
        <f>VLOOKUP(AQ36,L8:T275,6,FALSE)</f>
        <v>#N/A</v>
      </c>
      <c r="AR37" s="244"/>
      <c r="AS37" s="244"/>
      <c r="AT37" s="244"/>
      <c r="AU37" s="244"/>
      <c r="AV37" s="244"/>
      <c r="AW37" s="244"/>
      <c r="AX37" s="244"/>
      <c r="AY37" s="244"/>
      <c r="AZ37" s="244"/>
      <c r="BA37" s="244"/>
      <c r="BB37" s="245"/>
    </row>
    <row r="38" spans="1:54" ht="12" customHeight="1" thickTop="1" x14ac:dyDescent="0.15">
      <c r="A38" s="5">
        <f t="shared" si="1"/>
        <v>0</v>
      </c>
      <c r="B38" s="5">
        <f t="shared" si="2"/>
        <v>0</v>
      </c>
      <c r="C38" s="14">
        <f t="shared" si="14"/>
        <v>120</v>
      </c>
      <c r="F38" s="242">
        <f>VLOOKUP(C38,Blad1!$A:$J,10,0)</f>
        <v>225</v>
      </c>
      <c r="G38" s="67" t="str">
        <f t="shared" si="3"/>
        <v/>
      </c>
      <c r="H38" s="4" t="str">
        <f>IF(G38="I",$K38,IF(G38="II",$K38-SUM(H$8:H37),IF(G38="III",$K38-SUM(H$8:H37),IF(G38="IV",$K38-SUM(H$8:H37),IF(G38="V",1-SUM(H$8:H37)," ")))))</f>
        <v xml:space="preserve"> </v>
      </c>
      <c r="I38" s="68" t="str">
        <f t="shared" si="4"/>
        <v/>
      </c>
      <c r="J38" s="43" t="str">
        <f>IF(I38="A",$K38,IF(I38="B",$K38-SUM(J$8:J37),IF(I38="C",$K38-SUM(J$8:J37),IF(I38="D",$K38-SUM(J$8:J37),IF(I38="E",1-SUM(J$8:J37)," ")))))</f>
        <v xml:space="preserve"> </v>
      </c>
      <c r="K38" s="1">
        <f>IF(C$4=0,0,(SUM(D$8:D38)/C$4))</f>
        <v>0</v>
      </c>
      <c r="L38" s="9" t="str">
        <f t="shared" si="0"/>
        <v xml:space="preserve"> </v>
      </c>
      <c r="M38" s="2" t="str">
        <f>IF(U38=2,K38,IF(W38=2,K38-SUM(M$8:M37),IF(X38=2,K38-SUM(M$8:M37),IF(X37=2,1-SUM(M$8:M37)," "))))</f>
        <v xml:space="preserve"> </v>
      </c>
      <c r="N38" s="1" t="str">
        <f t="shared" si="5"/>
        <v xml:space="preserve"> </v>
      </c>
      <c r="P38" s="3" t="str">
        <f>IF(O38="Plus",$K38,IF(O38="Basis",$K38-SUM(P$8:P37),IF(O38="Breedte",$K38-SUM(P$8:P37),IF(O37="Breedte",1-SUM(P$8:P37)," "))))</f>
        <v xml:space="preserve"> </v>
      </c>
      <c r="Q38" s="57" t="str">
        <f t="shared" si="20"/>
        <v/>
      </c>
      <c r="R38" s="181">
        <f t="shared" si="6"/>
        <v>225</v>
      </c>
      <c r="S38" s="12">
        <f t="shared" si="15"/>
        <v>120</v>
      </c>
      <c r="T38" s="18">
        <f t="shared" si="7"/>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8"/>
        <v>1</v>
      </c>
      <c r="Z38" s="12">
        <f t="shared" si="9"/>
        <v>1</v>
      </c>
      <c r="AA38" s="12">
        <f t="shared" si="10"/>
        <v>1</v>
      </c>
      <c r="AB38" s="12">
        <f t="shared" si="11"/>
        <v>1</v>
      </c>
      <c r="AD38" s="12">
        <f t="shared" si="16"/>
        <v>120</v>
      </c>
      <c r="AE38" s="18">
        <f t="shared" si="12"/>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3"/>
        <v>1</v>
      </c>
      <c r="AK38" s="12">
        <f t="shared" si="17"/>
        <v>1</v>
      </c>
      <c r="AL38" s="12">
        <f t="shared" si="18"/>
        <v>1</v>
      </c>
      <c r="AM38" s="12">
        <f t="shared" si="19"/>
        <v>1</v>
      </c>
    </row>
    <row r="39" spans="1:54" ht="12" customHeight="1" x14ac:dyDescent="0.15">
      <c r="A39" s="5">
        <f t="shared" si="1"/>
        <v>0</v>
      </c>
      <c r="B39" s="5">
        <f t="shared" si="2"/>
        <v>0</v>
      </c>
      <c r="C39" s="14">
        <f t="shared" si="14"/>
        <v>119</v>
      </c>
      <c r="F39" s="242">
        <f>VLOOKUP(C39,Blad1!$A:$J,10,0)</f>
        <v>224</v>
      </c>
      <c r="G39" s="67" t="str">
        <f t="shared" si="3"/>
        <v/>
      </c>
      <c r="H39" s="4" t="str">
        <f>IF(G39="I",$K39,IF(G39="II",$K39-SUM(H$8:H38),IF(G39="III",$K39-SUM(H$8:H38),IF(G39="IV",$K39-SUM(H$8:H38),IF(G39="V",1-SUM(H$8:H38)," ")))))</f>
        <v xml:space="preserve"> </v>
      </c>
      <c r="I39" s="68" t="str">
        <f t="shared" si="4"/>
        <v/>
      </c>
      <c r="J39" s="43" t="str">
        <f>IF(I39="A",$K39,IF(I39="B",$K39-SUM(J$8:J38),IF(I39="C",$K39-SUM(J$8:J38),IF(I39="D",$K39-SUM(J$8:J38),IF(I39="E",1-SUM(J$8:J38)," ")))))</f>
        <v xml:space="preserve"> </v>
      </c>
      <c r="K39" s="1">
        <f>IF(C$4=0,0,(SUM(D$8:D39)/C$4))</f>
        <v>0</v>
      </c>
      <c r="L39" s="9" t="str">
        <f t="shared" si="0"/>
        <v xml:space="preserve"> </v>
      </c>
      <c r="M39" s="2" t="str">
        <f>IF(U39=2,K39,IF(W39=2,K39-SUM(M$8:M38),IF(X39=2,K39-SUM(M$8:M38),IF(X38=2,1-SUM(M$8:M38)," "))))</f>
        <v xml:space="preserve"> </v>
      </c>
      <c r="N39" s="1" t="str">
        <f t="shared" si="5"/>
        <v xml:space="preserve"> </v>
      </c>
      <c r="P39" s="3" t="str">
        <f>IF(O39="Plus",$K39,IF(O39="Basis",$K39-SUM(P$8:P38),IF(O39="Breedte",$K39-SUM(P$8:P38),IF(O38="Breedte",1-SUM(P$8:P38)," "))))</f>
        <v xml:space="preserve"> </v>
      </c>
      <c r="Q39" s="57" t="str">
        <f t="shared" si="20"/>
        <v/>
      </c>
      <c r="R39" s="181">
        <f t="shared" si="6"/>
        <v>224</v>
      </c>
      <c r="S39" s="12">
        <f t="shared" si="15"/>
        <v>119</v>
      </c>
      <c r="T39" s="18">
        <f t="shared" si="7"/>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8"/>
        <v>1</v>
      </c>
      <c r="Z39" s="12">
        <f t="shared" si="9"/>
        <v>1</v>
      </c>
      <c r="AA39" s="12">
        <f t="shared" si="10"/>
        <v>1</v>
      </c>
      <c r="AB39" s="12">
        <f t="shared" si="11"/>
        <v>1</v>
      </c>
      <c r="AD39" s="12">
        <f t="shared" si="16"/>
        <v>119</v>
      </c>
      <c r="AE39" s="18">
        <f t="shared" si="12"/>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3"/>
        <v>1</v>
      </c>
      <c r="AK39" s="12">
        <f t="shared" si="17"/>
        <v>1</v>
      </c>
      <c r="AL39" s="12">
        <f t="shared" si="18"/>
        <v>1</v>
      </c>
      <c r="AM39" s="12">
        <f t="shared" si="19"/>
        <v>1</v>
      </c>
    </row>
    <row r="40" spans="1:54" ht="12" customHeight="1" x14ac:dyDescent="0.15">
      <c r="A40" s="5">
        <f t="shared" si="1"/>
        <v>0</v>
      </c>
      <c r="B40" s="5">
        <f t="shared" si="2"/>
        <v>0</v>
      </c>
      <c r="C40" s="14">
        <f t="shared" si="14"/>
        <v>118</v>
      </c>
      <c r="F40" s="242">
        <f>VLOOKUP(C40,Blad1!$A:$J,10,0)</f>
        <v>222</v>
      </c>
      <c r="G40" s="67" t="str">
        <f t="shared" si="3"/>
        <v/>
      </c>
      <c r="H40" s="4" t="str">
        <f>IF(G40="I",$K40,IF(G40="II",$K40-SUM(H$8:H39),IF(G40="III",$K40-SUM(H$8:H39),IF(G40="IV",$K40-SUM(H$8:H39),IF(G40="V",1-SUM(H$8:H39)," ")))))</f>
        <v xml:space="preserve"> </v>
      </c>
      <c r="I40" s="68" t="str">
        <f t="shared" si="4"/>
        <v/>
      </c>
      <c r="J40" s="43" t="str">
        <f>IF(I40="A",$K40,IF(I40="B",$K40-SUM(J$8:J39),IF(I40="C",$K40-SUM(J$8:J39),IF(I40="D",$K40-SUM(J$8:J39),IF(I40="E",1-SUM(J$8:J39)," ")))))</f>
        <v xml:space="preserve"> </v>
      </c>
      <c r="K40" s="1">
        <f>IF(C$4=0,0,(SUM(D$8:D40)/C$4))</f>
        <v>0</v>
      </c>
      <c r="L40" s="9" t="str">
        <f t="shared" si="0"/>
        <v xml:space="preserve"> </v>
      </c>
      <c r="M40" s="2" t="str">
        <f>IF(U40=2,K40,IF(W40=2,K40-SUM(M$8:M39),IF(X40=2,K40-SUM(M$8:M39),IF(X39=2,1-SUM(M$8:M39)," "))))</f>
        <v xml:space="preserve"> </v>
      </c>
      <c r="N40" s="1" t="str">
        <f t="shared" si="5"/>
        <v xml:space="preserve"> </v>
      </c>
      <c r="P40" s="3" t="str">
        <f>IF(O40="Plus",$K40,IF(O40="Basis",$K40-SUM(P$8:P39),IF(O40="Breedte",$K40-SUM(P$8:P39),IF(O39="Breedte",1-SUM(P$8:P39)," "))))</f>
        <v xml:space="preserve"> </v>
      </c>
      <c r="Q40" s="57" t="str">
        <f t="shared" si="20"/>
        <v/>
      </c>
      <c r="R40" s="181">
        <f t="shared" si="6"/>
        <v>222</v>
      </c>
      <c r="S40" s="12">
        <f t="shared" si="15"/>
        <v>118</v>
      </c>
      <c r="T40" s="18">
        <f t="shared" si="7"/>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8"/>
        <v>1</v>
      </c>
      <c r="Z40" s="12">
        <f t="shared" si="9"/>
        <v>1</v>
      </c>
      <c r="AA40" s="12">
        <f t="shared" si="10"/>
        <v>1</v>
      </c>
      <c r="AB40" s="12">
        <f t="shared" si="11"/>
        <v>1</v>
      </c>
      <c r="AD40" s="12">
        <f t="shared" si="16"/>
        <v>118</v>
      </c>
      <c r="AE40" s="18">
        <f t="shared" si="12"/>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3"/>
        <v>1</v>
      </c>
      <c r="AK40" s="12">
        <f t="shared" si="17"/>
        <v>1</v>
      </c>
      <c r="AL40" s="12">
        <f t="shared" si="18"/>
        <v>1</v>
      </c>
      <c r="AM40" s="12">
        <f t="shared" si="19"/>
        <v>1</v>
      </c>
    </row>
    <row r="41" spans="1:54" ht="12" customHeight="1" x14ac:dyDescent="0.15">
      <c r="A41" s="5">
        <f t="shared" si="1"/>
        <v>0</v>
      </c>
      <c r="B41" s="5">
        <f t="shared" si="2"/>
        <v>0</v>
      </c>
      <c r="C41" s="14">
        <f t="shared" si="14"/>
        <v>117</v>
      </c>
      <c r="F41" s="242">
        <f>VLOOKUP(C41,Blad1!$A:$J,10,0)</f>
        <v>221</v>
      </c>
      <c r="G41" s="67" t="str">
        <f t="shared" si="3"/>
        <v/>
      </c>
      <c r="H41" s="4" t="str">
        <f>IF(G41="I",$K41,IF(G41="II",$K41-SUM(H$8:H40),IF(G41="III",$K41-SUM(H$8:H40),IF(G41="IV",$K41-SUM(H$8:H40),IF(G41="V",1-SUM(H$8:H40)," ")))))</f>
        <v xml:space="preserve"> </v>
      </c>
      <c r="I41" s="68" t="str">
        <f t="shared" si="4"/>
        <v/>
      </c>
      <c r="J41" s="43" t="str">
        <f>IF(I41="A",$K41,IF(I41="B",$K41-SUM(J$8:J40),IF(I41="C",$K41-SUM(J$8:J40),IF(I41="D",$K41-SUM(J$8:J40),IF(I41="E",1-SUM(J$8:J40)," ")))))</f>
        <v xml:space="preserve"> </v>
      </c>
      <c r="K41" s="1">
        <f>IF(C$4=0,0,(SUM(D$8:D41)/C$4))</f>
        <v>0</v>
      </c>
      <c r="L41" s="9" t="str">
        <f t="shared" si="0"/>
        <v xml:space="preserve"> </v>
      </c>
      <c r="M41" s="2" t="str">
        <f>IF(U41=2,K41,IF(W41=2,K41-SUM(M$8:M40),IF(X41=2,K41-SUM(M$8:M40),IF(X40=2,1-SUM(M$8:M40)," "))))</f>
        <v xml:space="preserve"> </v>
      </c>
      <c r="N41" s="1" t="str">
        <f t="shared" si="5"/>
        <v xml:space="preserve"> </v>
      </c>
      <c r="P41" s="3" t="str">
        <f>IF(O41="Plus",$K41,IF(O41="Basis",$K41-SUM(P$8:P40),IF(O41="Breedte",$K41-SUM(P$8:P40),IF(O40="Breedte",1-SUM(P$8:P40)," "))))</f>
        <v xml:space="preserve"> </v>
      </c>
      <c r="Q41" s="57" t="str">
        <f t="shared" si="20"/>
        <v/>
      </c>
      <c r="R41" s="181">
        <f t="shared" si="6"/>
        <v>221</v>
      </c>
      <c r="S41" s="12">
        <f t="shared" si="15"/>
        <v>117</v>
      </c>
      <c r="T41" s="18">
        <f t="shared" si="7"/>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8"/>
        <v>1</v>
      </c>
      <c r="Z41" s="12">
        <f t="shared" si="9"/>
        <v>1</v>
      </c>
      <c r="AA41" s="12">
        <f t="shared" si="10"/>
        <v>1</v>
      </c>
      <c r="AB41" s="12">
        <f t="shared" si="11"/>
        <v>1</v>
      </c>
      <c r="AD41" s="12">
        <f t="shared" si="16"/>
        <v>117</v>
      </c>
      <c r="AE41" s="18">
        <f t="shared" si="12"/>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3"/>
        <v>1</v>
      </c>
      <c r="AK41" s="12">
        <f t="shared" si="17"/>
        <v>1</v>
      </c>
      <c r="AL41" s="12">
        <f t="shared" si="18"/>
        <v>1</v>
      </c>
      <c r="AM41" s="12">
        <f t="shared" si="19"/>
        <v>1</v>
      </c>
    </row>
    <row r="42" spans="1:54" ht="12" customHeight="1" x14ac:dyDescent="0.15">
      <c r="A42" s="5">
        <f t="shared" si="1"/>
        <v>0</v>
      </c>
      <c r="B42" s="5">
        <f t="shared" si="2"/>
        <v>0</v>
      </c>
      <c r="C42" s="14">
        <f t="shared" si="14"/>
        <v>116</v>
      </c>
      <c r="F42" s="242">
        <f>VLOOKUP(C42,Blad1!$A:$J,10,0)</f>
        <v>220</v>
      </c>
      <c r="G42" s="67" t="str">
        <f t="shared" si="3"/>
        <v/>
      </c>
      <c r="H42" s="4" t="str">
        <f>IF(G42="I",$K42,IF(G42="II",$K42-SUM(H$8:H41),IF(G42="III",$K42-SUM(H$8:H41),IF(G42="IV",$K42-SUM(H$8:H41),IF(G42="V",1-SUM(H$8:H41)," ")))))</f>
        <v xml:space="preserve"> </v>
      </c>
      <c r="I42" s="68" t="str">
        <f t="shared" si="4"/>
        <v/>
      </c>
      <c r="J42" s="43" t="str">
        <f>IF(I42="A",$K42,IF(I42="B",$K42-SUM(J$8:J41),IF(I42="C",$K42-SUM(J$8:J41),IF(I42="D",$K42-SUM(J$8:J41),IF(I42="E",1-SUM(J$8:J41)," ")))))</f>
        <v xml:space="preserve"> </v>
      </c>
      <c r="K42" s="1">
        <f>IF(C$4=0,0,(SUM(D$8:D42)/C$4))</f>
        <v>0</v>
      </c>
      <c r="L42" s="9" t="str">
        <f t="shared" si="0"/>
        <v xml:space="preserve"> </v>
      </c>
      <c r="M42" s="2" t="str">
        <f>IF(U42=2,K42,IF(W42=2,K42-SUM(M$8:M41),IF(X42=2,K42-SUM(M$8:M41),IF(X41=2,1-SUM(M$8:M41)," "))))</f>
        <v xml:space="preserve"> </v>
      </c>
      <c r="N42" s="1" t="str">
        <f t="shared" si="5"/>
        <v xml:space="preserve"> </v>
      </c>
      <c r="P42" s="3" t="str">
        <f>IF(O42="Plus",$K42,IF(O42="Basis",$K42-SUM(P$8:P41),IF(O42="Breedte",$K42-SUM(P$8:P41),IF(O41="Breedte",1-SUM(P$8:P41)," "))))</f>
        <v xml:space="preserve"> </v>
      </c>
      <c r="Q42" s="57" t="str">
        <f t="shared" si="20"/>
        <v/>
      </c>
      <c r="R42" s="181">
        <f t="shared" si="6"/>
        <v>220</v>
      </c>
      <c r="S42" s="12">
        <f t="shared" si="15"/>
        <v>116</v>
      </c>
      <c r="T42" s="18">
        <f t="shared" si="7"/>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8"/>
        <v>1</v>
      </c>
      <c r="Z42" s="12">
        <f t="shared" si="9"/>
        <v>1</v>
      </c>
      <c r="AA42" s="12">
        <f t="shared" si="10"/>
        <v>1</v>
      </c>
      <c r="AB42" s="12">
        <f t="shared" si="11"/>
        <v>1</v>
      </c>
      <c r="AD42" s="12">
        <f t="shared" si="16"/>
        <v>116</v>
      </c>
      <c r="AE42" s="18">
        <f t="shared" si="12"/>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3"/>
        <v>1</v>
      </c>
      <c r="AK42" s="12">
        <f t="shared" si="17"/>
        <v>1</v>
      </c>
      <c r="AL42" s="12">
        <f t="shared" si="18"/>
        <v>1</v>
      </c>
      <c r="AM42" s="12">
        <f t="shared" si="19"/>
        <v>1</v>
      </c>
    </row>
    <row r="43" spans="1:54" ht="12" customHeight="1" x14ac:dyDescent="0.15">
      <c r="A43" s="5">
        <f t="shared" si="1"/>
        <v>0</v>
      </c>
      <c r="B43" s="5">
        <f t="shared" si="2"/>
        <v>0</v>
      </c>
      <c r="C43" s="14">
        <f t="shared" si="14"/>
        <v>115</v>
      </c>
      <c r="F43" s="242">
        <f>VLOOKUP(C43,Blad1!$A:$J,10,0)</f>
        <v>219</v>
      </c>
      <c r="G43" s="67" t="str">
        <f t="shared" si="3"/>
        <v/>
      </c>
      <c r="I43" s="68" t="str">
        <f t="shared" si="4"/>
        <v/>
      </c>
      <c r="J43" s="43" t="str">
        <f>IF(I43="A",$K43,IF(I43="B",$K43-SUM(J$8:J42),IF(I43="C",$K43-SUM(J$8:J42),IF(I43="D",$K43-SUM(J$8:J42),IF(I43="E",1-SUM(J$8:J42)," ")))))</f>
        <v xml:space="preserve"> </v>
      </c>
      <c r="K43" s="1">
        <f>IF(C$4=0,0,(SUM(D$8:D43)/C$4))</f>
        <v>0</v>
      </c>
      <c r="L43" s="9" t="str">
        <f t="shared" si="0"/>
        <v xml:space="preserve"> </v>
      </c>
      <c r="M43" s="2" t="str">
        <f>IF(U43=2,K43,IF(W43=2,K43-SUM(M$8:M42),IF(X43=2,K43-SUM(M$8:M42),IF(X42=2,1-SUM(M$8:M42)," "))))</f>
        <v xml:space="preserve"> </v>
      </c>
      <c r="N43" s="1" t="str">
        <f t="shared" si="5"/>
        <v xml:space="preserve"> </v>
      </c>
      <c r="P43" s="3" t="str">
        <f>IF(O43="Plus",$K43,IF(O43="Basis",$K43-SUM(P$8:P42),IF(O43="Breedte",$K43-SUM(P$8:P42),IF(O42="Breedte",1-SUM(P$8:P42)," "))))</f>
        <v xml:space="preserve"> </v>
      </c>
      <c r="Q43" s="57" t="str">
        <f t="shared" si="20"/>
        <v/>
      </c>
      <c r="R43" s="181">
        <f t="shared" si="6"/>
        <v>219</v>
      </c>
      <c r="S43" s="12">
        <f t="shared" si="15"/>
        <v>115</v>
      </c>
      <c r="T43" s="18">
        <f t="shared" si="7"/>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8"/>
        <v>1</v>
      </c>
      <c r="Z43" s="12">
        <f t="shared" si="9"/>
        <v>1</v>
      </c>
      <c r="AA43" s="12">
        <f t="shared" si="10"/>
        <v>1</v>
      </c>
      <c r="AB43" s="12">
        <f t="shared" si="11"/>
        <v>1</v>
      </c>
      <c r="AD43" s="12">
        <f t="shared" si="16"/>
        <v>115</v>
      </c>
      <c r="AE43" s="18">
        <f t="shared" si="12"/>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3"/>
        <v>1</v>
      </c>
      <c r="AK43" s="12">
        <f t="shared" si="17"/>
        <v>1</v>
      </c>
      <c r="AL43" s="12">
        <f t="shared" si="18"/>
        <v>1</v>
      </c>
      <c r="AM43" s="12">
        <f t="shared" si="19"/>
        <v>1</v>
      </c>
    </row>
    <row r="44" spans="1:54" ht="12" customHeight="1" x14ac:dyDescent="0.15">
      <c r="A44" s="5">
        <f t="shared" si="1"/>
        <v>0</v>
      </c>
      <c r="B44" s="5">
        <f t="shared" si="2"/>
        <v>0</v>
      </c>
      <c r="C44" s="14">
        <f t="shared" si="14"/>
        <v>114</v>
      </c>
      <c r="F44" s="242">
        <f>VLOOKUP(C44,Blad1!$A:$J,10,0)</f>
        <v>218</v>
      </c>
      <c r="G44" s="67" t="str">
        <f t="shared" si="3"/>
        <v/>
      </c>
      <c r="H44" s="4" t="str">
        <f>IF(G44="I",$K44,IF(G44="II",$K44-SUM(H$8:H43),IF(G44="III",$K44-SUM(H$8:H43),IF(G44="IV",$K44-SUM(H$8:H43),IF(G44="V",1-SUM(H$8:H43)," ")))))</f>
        <v xml:space="preserve"> </v>
      </c>
      <c r="I44" s="68" t="str">
        <f t="shared" si="4"/>
        <v/>
      </c>
      <c r="J44" s="43" t="str">
        <f>IF(I44="A",$K44,IF(I44="B",$K44-SUM(J$8:J43),IF(I44="C",$K44-SUM(J$8:J43),IF(I44="D",$K44-SUM(J$8:J43),IF(I44="E",1-SUM(J$8:J43)," ")))))</f>
        <v xml:space="preserve"> </v>
      </c>
      <c r="K44" s="1">
        <f>IF(C$4=0,0,(SUM(D$8:D44)/C$4))</f>
        <v>0</v>
      </c>
      <c r="L44" s="9" t="str">
        <f t="shared" si="0"/>
        <v xml:space="preserve"> </v>
      </c>
      <c r="M44" s="2" t="str">
        <f>IF(U44=2,K44,IF(W44=2,K44-SUM(M$8:M43),IF(X44=2,K44-SUM(M$8:M43),IF(X43=2,1-SUM(M$8:M43)," "))))</f>
        <v xml:space="preserve"> </v>
      </c>
      <c r="N44" s="1" t="str">
        <f t="shared" si="5"/>
        <v xml:space="preserve"> </v>
      </c>
      <c r="P44" s="3" t="str">
        <f>IF(O44="Plus",$K44,IF(O44="Basis",$K44-SUM(P$8:P43),IF(O44="Breedte",$K44-SUM(P$8:P43),IF(O43="Breedte",1-SUM(P$8:P43)," "))))</f>
        <v xml:space="preserve"> </v>
      </c>
      <c r="Q44" s="57" t="str">
        <f t="shared" si="20"/>
        <v/>
      </c>
      <c r="R44" s="181">
        <f t="shared" si="6"/>
        <v>218</v>
      </c>
      <c r="S44" s="12">
        <f t="shared" si="15"/>
        <v>114</v>
      </c>
      <c r="T44" s="18">
        <f t="shared" si="7"/>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8"/>
        <v>1</v>
      </c>
      <c r="Z44" s="12">
        <f t="shared" si="9"/>
        <v>1</v>
      </c>
      <c r="AA44" s="12">
        <f t="shared" si="10"/>
        <v>1</v>
      </c>
      <c r="AB44" s="12">
        <f t="shared" si="11"/>
        <v>1</v>
      </c>
      <c r="AD44" s="12">
        <f t="shared" si="16"/>
        <v>114</v>
      </c>
      <c r="AE44" s="18">
        <f t="shared" si="12"/>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3"/>
        <v>1</v>
      </c>
      <c r="AK44" s="12">
        <f t="shared" si="17"/>
        <v>1</v>
      </c>
      <c r="AL44" s="12">
        <f t="shared" si="18"/>
        <v>1</v>
      </c>
      <c r="AM44" s="12">
        <f t="shared" si="19"/>
        <v>1</v>
      </c>
    </row>
    <row r="45" spans="1:54" ht="12" customHeight="1" x14ac:dyDescent="0.15">
      <c r="A45" s="5">
        <f t="shared" si="1"/>
        <v>0</v>
      </c>
      <c r="B45" s="5">
        <f t="shared" si="2"/>
        <v>0</v>
      </c>
      <c r="C45" s="14">
        <f t="shared" si="14"/>
        <v>113</v>
      </c>
      <c r="F45" s="242">
        <f>VLOOKUP(C45,Blad1!$A:$J,10,0)</f>
        <v>217</v>
      </c>
      <c r="G45" s="67" t="str">
        <f t="shared" si="3"/>
        <v/>
      </c>
      <c r="H45" s="4" t="str">
        <f>IF(G45="I",$K45,IF(G45="II",$K45-SUM(H$8:H44),IF(G45="III",$K45-SUM(H$8:H44),IF(G45="IV",$K45-SUM(H$8:H44),IF(G45="V",1-SUM(H$8:H44)," ")))))</f>
        <v xml:space="preserve"> </v>
      </c>
      <c r="I45" s="68" t="str">
        <f t="shared" si="4"/>
        <v/>
      </c>
      <c r="J45" s="43" t="str">
        <f>IF(I45="A",$K45,IF(I45="B",$K45-SUM(J$8:J44),IF(I45="C",$K45-SUM(J$8:J44),IF(I45="D",$K45-SUM(J$8:J44),IF(I45="E",1-SUM(J$8:J44)," ")))))</f>
        <v xml:space="preserve"> </v>
      </c>
      <c r="K45" s="1">
        <f>IF(C$4=0,0,(SUM(D$8:D45)/C$4))</f>
        <v>0</v>
      </c>
      <c r="L45" s="9" t="str">
        <f t="shared" si="0"/>
        <v xml:space="preserve"> </v>
      </c>
      <c r="M45" s="2" t="str">
        <f>IF(U45=2,K45,IF(W45=2,K45-SUM(M$8:M44),IF(X45=2,K45-SUM(M$8:M44),IF(X44=2,1-SUM(M$8:M44)," "))))</f>
        <v xml:space="preserve"> </v>
      </c>
      <c r="N45" s="1" t="str">
        <f t="shared" si="5"/>
        <v xml:space="preserve"> </v>
      </c>
      <c r="P45" s="3" t="str">
        <f>IF(O45="Plus",$K45,IF(O45="Basis",$K45-SUM(P$8:P44),IF(O45="Breedte",$K45-SUM(P$8:P44),IF(O44="Breedte",1-SUM(P$8:P44)," "))))</f>
        <v xml:space="preserve"> </v>
      </c>
      <c r="Q45" s="57" t="str">
        <f t="shared" si="20"/>
        <v/>
      </c>
      <c r="R45" s="181">
        <f t="shared" si="6"/>
        <v>217</v>
      </c>
      <c r="S45" s="12">
        <f t="shared" si="15"/>
        <v>113</v>
      </c>
      <c r="T45" s="18">
        <f t="shared" si="7"/>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8"/>
        <v>1</v>
      </c>
      <c r="Z45" s="12">
        <f t="shared" si="9"/>
        <v>1</v>
      </c>
      <c r="AA45" s="12">
        <f t="shared" si="10"/>
        <v>1</v>
      </c>
      <c r="AB45" s="12">
        <f t="shared" si="11"/>
        <v>1</v>
      </c>
      <c r="AD45" s="12">
        <f t="shared" si="16"/>
        <v>113</v>
      </c>
      <c r="AE45" s="18">
        <f t="shared" si="12"/>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3"/>
        <v>1</v>
      </c>
      <c r="AK45" s="12">
        <f t="shared" si="17"/>
        <v>1</v>
      </c>
      <c r="AL45" s="12">
        <f t="shared" si="18"/>
        <v>1</v>
      </c>
      <c r="AM45" s="12">
        <f t="shared" si="19"/>
        <v>1</v>
      </c>
    </row>
    <row r="46" spans="1:54" ht="12" customHeight="1" x14ac:dyDescent="0.15">
      <c r="A46" s="5">
        <f t="shared" si="1"/>
        <v>0</v>
      </c>
      <c r="B46" s="5">
        <f t="shared" si="2"/>
        <v>0</v>
      </c>
      <c r="C46" s="14">
        <f t="shared" si="14"/>
        <v>112</v>
      </c>
      <c r="F46" s="242">
        <f>VLOOKUP(C46,Blad1!$A:$J,10,0)</f>
        <v>216</v>
      </c>
      <c r="G46" s="67" t="str">
        <f t="shared" si="3"/>
        <v/>
      </c>
      <c r="H46" s="4" t="str">
        <f>IF(G46="I",$K46,IF(G46="II",$K46-SUM(H$8:H45),IF(G46="III",$K46-SUM(H$8:H45),IF(G46="IV",$K46-SUM(H$8:H45),IF(G46="V",1-SUM(H$8:H45)," ")))))</f>
        <v xml:space="preserve"> </v>
      </c>
      <c r="I46" s="68" t="str">
        <f t="shared" si="4"/>
        <v/>
      </c>
      <c r="J46" s="43" t="str">
        <f>IF(I46="A",$K46,IF(I46="B",$K46-SUM(J$8:J45),IF(I46="C",$K46-SUM(J$8:J45),IF(I46="D",$K46-SUM(J$8:J45),IF(I46="E",1-SUM(J$8:J45)," ")))))</f>
        <v xml:space="preserve"> </v>
      </c>
      <c r="K46" s="1">
        <f>IF(C$4=0,0,(SUM(D$8:D46)/C$4))</f>
        <v>0</v>
      </c>
      <c r="L46" s="9" t="str">
        <f t="shared" si="0"/>
        <v xml:space="preserve"> </v>
      </c>
      <c r="M46" s="2" t="str">
        <f>IF(U46=2,K46,IF(W46=2,K46-SUM(M$8:M45),IF(X46=2,K46-SUM(M$8:M45),IF(X45=2,1-SUM(M$8:M45)," "))))</f>
        <v xml:space="preserve"> </v>
      </c>
      <c r="N46" s="1" t="str">
        <f t="shared" si="5"/>
        <v xml:space="preserve"> </v>
      </c>
      <c r="P46" s="3" t="str">
        <f>IF(O46="Plus",$K46,IF(O46="Basis",$K46-SUM(P$8:P45),IF(O46="Breedte",$K46-SUM(P$8:P45),IF(O45="Breedte",1-SUM(P$8:P45)," "))))</f>
        <v xml:space="preserve"> </v>
      </c>
      <c r="Q46" s="57" t="str">
        <f t="shared" si="20"/>
        <v/>
      </c>
      <c r="R46" s="181">
        <f t="shared" si="6"/>
        <v>216</v>
      </c>
      <c r="S46" s="12">
        <f t="shared" si="15"/>
        <v>112</v>
      </c>
      <c r="T46" s="18">
        <f t="shared" si="7"/>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8"/>
        <v>1</v>
      </c>
      <c r="Z46" s="12">
        <f t="shared" si="9"/>
        <v>1</v>
      </c>
      <c r="AA46" s="12">
        <f t="shared" si="10"/>
        <v>1</v>
      </c>
      <c r="AB46" s="12">
        <f t="shared" si="11"/>
        <v>1</v>
      </c>
      <c r="AD46" s="12">
        <f t="shared" si="16"/>
        <v>112</v>
      </c>
      <c r="AE46" s="18">
        <f t="shared" si="12"/>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3"/>
        <v>1</v>
      </c>
      <c r="AK46" s="12">
        <f t="shared" si="17"/>
        <v>1</v>
      </c>
      <c r="AL46" s="12">
        <f t="shared" si="18"/>
        <v>1</v>
      </c>
      <c r="AM46" s="12">
        <f t="shared" si="19"/>
        <v>1</v>
      </c>
    </row>
    <row r="47" spans="1:54" ht="12" customHeight="1" x14ac:dyDescent="0.15">
      <c r="A47" s="5">
        <f t="shared" si="1"/>
        <v>0</v>
      </c>
      <c r="B47" s="5">
        <f t="shared" si="2"/>
        <v>0</v>
      </c>
      <c r="C47" s="14">
        <f t="shared" si="14"/>
        <v>111</v>
      </c>
      <c r="F47" s="242">
        <f>VLOOKUP(C47,Blad1!$A:$J,10,0)</f>
        <v>214</v>
      </c>
      <c r="G47" s="67" t="str">
        <f t="shared" si="3"/>
        <v/>
      </c>
      <c r="H47" s="4" t="str">
        <f>IF(G47="I",$K47,IF(G47="II",$K47-SUM(H$8:H46),IF(G47="III",$K47-SUM(H$8:H46),IF(G47="IV",$K47-SUM(H$8:H46),IF(G47="V",1-SUM(H$8:H46)," ")))))</f>
        <v xml:space="preserve"> </v>
      </c>
      <c r="I47" s="68" t="str">
        <f t="shared" si="4"/>
        <v/>
      </c>
      <c r="J47" s="43" t="str">
        <f>IF(I47="A",$K47,IF(I47="B",$K47-SUM(J$8:J46),IF(I47="C",$K47-SUM(J$8:J46),IF(I47="D",$K47-SUM(J$8:J46),IF(I47="E",1-SUM(J$8:J46)," ")))))</f>
        <v xml:space="preserve"> </v>
      </c>
      <c r="K47" s="1">
        <f>IF(C$4=0,0,(SUM(D$8:D47)/C$4))</f>
        <v>0</v>
      </c>
      <c r="L47" s="9" t="str">
        <f t="shared" si="0"/>
        <v xml:space="preserve"> </v>
      </c>
      <c r="M47" s="2" t="str">
        <f>IF(U47=2,K47,IF(W47=2,K47-SUM(M$8:M46),IF(X47=2,K47-SUM(M$8:M46),IF(X46=2,1-SUM(M$8:M46)," "))))</f>
        <v xml:space="preserve"> </v>
      </c>
      <c r="N47" s="1" t="str">
        <f t="shared" si="5"/>
        <v xml:space="preserve"> </v>
      </c>
      <c r="P47" s="3" t="str">
        <f>IF(O47="Plus",$K47,IF(O47="Basis",$K47-SUM(P$8:P46),IF(O47="Breedte",$K47-SUM(P$8:P46),IF(O46="Breedte",1-SUM(P$8:P46)," "))))</f>
        <v xml:space="preserve"> </v>
      </c>
      <c r="Q47" s="57" t="str">
        <f t="shared" si="20"/>
        <v/>
      </c>
      <c r="R47" s="181">
        <f t="shared" si="6"/>
        <v>214</v>
      </c>
      <c r="S47" s="12">
        <f t="shared" si="15"/>
        <v>111</v>
      </c>
      <c r="T47" s="18">
        <f t="shared" si="7"/>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8"/>
        <v>1</v>
      </c>
      <c r="Z47" s="12">
        <f t="shared" si="9"/>
        <v>1</v>
      </c>
      <c r="AA47" s="12">
        <f t="shared" si="10"/>
        <v>1</v>
      </c>
      <c r="AB47" s="12">
        <f t="shared" si="11"/>
        <v>1</v>
      </c>
      <c r="AD47" s="12">
        <f t="shared" si="16"/>
        <v>111</v>
      </c>
      <c r="AE47" s="18">
        <f t="shared" si="12"/>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3"/>
        <v>1</v>
      </c>
      <c r="AK47" s="12">
        <f t="shared" si="17"/>
        <v>1</v>
      </c>
      <c r="AL47" s="12">
        <f t="shared" si="18"/>
        <v>1</v>
      </c>
      <c r="AM47" s="12">
        <f t="shared" si="19"/>
        <v>1</v>
      </c>
    </row>
    <row r="48" spans="1:54" ht="12" customHeight="1" x14ac:dyDescent="0.15">
      <c r="A48" s="5">
        <f t="shared" si="1"/>
        <v>0</v>
      </c>
      <c r="B48" s="5">
        <f t="shared" si="2"/>
        <v>20</v>
      </c>
      <c r="C48" s="14">
        <f t="shared" si="14"/>
        <v>110</v>
      </c>
      <c r="F48" s="242">
        <f>VLOOKUP(C48,Blad1!$A:$J,10,0)</f>
        <v>213</v>
      </c>
      <c r="G48" s="67" t="str">
        <f t="shared" si="3"/>
        <v>I</v>
      </c>
      <c r="H48" s="4">
        <f>IF(G48="I",$K48,IF(G48="II",$K48-SUM(H$8:H47),IF(G48="III",$K48-SUM(H$8:H47),IF(G48="IV",$K48-SUM(H$8:H47),IF(G48="V",1-SUM(H$8:H47)," ")))))</f>
        <v>0</v>
      </c>
      <c r="I48" s="68" t="str">
        <f t="shared" si="4"/>
        <v/>
      </c>
      <c r="J48" s="43" t="str">
        <f>IF(I48="A",$K48,IF(I48="B",$K48-SUM(J$8:J47),IF(I48="C",$K48-SUM(J$8:J47),IF(I48="D",$K48-SUM(J$8:J47),IF(I48="E",1-SUM(J$8:J47)," ")))))</f>
        <v xml:space="preserve"> </v>
      </c>
      <c r="K48" s="1">
        <f>IF(C$4=0,0,(SUM(D$8:D48)/C$4))</f>
        <v>0</v>
      </c>
      <c r="L48" s="9" t="str">
        <f t="shared" si="0"/>
        <v xml:space="preserve"> </v>
      </c>
      <c r="M48" s="2" t="str">
        <f>IF(U48=2,K48,IF(W48=2,K48-SUM(M$8:M47),IF(X48=2,K48-SUM(M$8:M47),IF(X47=2,1-SUM(M$8:M47)," "))))</f>
        <v xml:space="preserve"> </v>
      </c>
      <c r="N48" s="1" t="str">
        <f t="shared" si="5"/>
        <v xml:space="preserve"> </v>
      </c>
      <c r="P48" s="3" t="str">
        <f>IF(O48="Plus",$K48,IF(O48="Basis",$K48-SUM(P$8:P47),IF(O48="Breedte",$K48-SUM(P$8:P47),IF(O47="Breedte",1-SUM(P$8:P47)," "))))</f>
        <v xml:space="preserve"> </v>
      </c>
      <c r="Q48" s="57" t="str">
        <f t="shared" si="20"/>
        <v/>
      </c>
      <c r="R48" s="181">
        <f t="shared" si="6"/>
        <v>213</v>
      </c>
      <c r="S48" s="12">
        <f t="shared" si="15"/>
        <v>110</v>
      </c>
      <c r="T48" s="18">
        <f t="shared" si="7"/>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8"/>
        <v>1</v>
      </c>
      <c r="Z48" s="12">
        <f t="shared" si="9"/>
        <v>1</v>
      </c>
      <c r="AA48" s="12">
        <f t="shared" si="10"/>
        <v>1</v>
      </c>
      <c r="AB48" s="12">
        <f t="shared" si="11"/>
        <v>1</v>
      </c>
      <c r="AD48" s="12">
        <f t="shared" si="16"/>
        <v>110</v>
      </c>
      <c r="AE48" s="18">
        <f t="shared" si="12"/>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3"/>
        <v>1</v>
      </c>
      <c r="AK48" s="12">
        <f t="shared" si="17"/>
        <v>1</v>
      </c>
      <c r="AL48" s="12">
        <f t="shared" si="18"/>
        <v>1</v>
      </c>
      <c r="AM48" s="12">
        <f t="shared" si="19"/>
        <v>1</v>
      </c>
    </row>
    <row r="49" spans="1:39" ht="12" customHeight="1" x14ac:dyDescent="0.15">
      <c r="A49" s="5">
        <f t="shared" si="1"/>
        <v>0</v>
      </c>
      <c r="B49" s="5">
        <f t="shared" si="2"/>
        <v>0</v>
      </c>
      <c r="C49" s="14">
        <f t="shared" si="14"/>
        <v>109</v>
      </c>
      <c r="F49" s="242">
        <f>VLOOKUP(C49,Blad1!$A:$J,10,0)</f>
        <v>212</v>
      </c>
      <c r="G49" s="67" t="str">
        <f t="shared" si="3"/>
        <v/>
      </c>
      <c r="H49" s="4" t="str">
        <f>IF(G49="I",$K49,IF(G49="II",$K49-SUM(H$8:H48),IF(G49="III",$K49-SUM(H$8:H48),IF(G49="IV",$K49-SUM(H$8:H48),IF(G49="V",1-SUM(H$8:H48)," ")))))</f>
        <v xml:space="preserve"> </v>
      </c>
      <c r="I49" s="68" t="str">
        <f t="shared" si="4"/>
        <v/>
      </c>
      <c r="J49" s="43" t="str">
        <f>IF(I49="A",$K49,IF(I49="B",$K49-SUM(J$8:J48),IF(I49="C",$K49-SUM(J$8:J48),IF(I49="D",$K49-SUM(J$8:J48),IF(I49="E",1-SUM(J$8:J48)," ")))))</f>
        <v xml:space="preserve"> </v>
      </c>
      <c r="K49" s="1">
        <f>IF(C$4=0,0,(SUM(D$8:D49)/C$4))</f>
        <v>0</v>
      </c>
      <c r="L49" s="9" t="str">
        <f t="shared" si="0"/>
        <v xml:space="preserve"> </v>
      </c>
      <c r="M49" s="2" t="str">
        <f>IF(U49=2,K49,IF(W49=2,K49-SUM(M$8:M48),IF(X49=2,K49-SUM(M$8:M48),IF(X48=2,1-SUM(M$8:M48)," "))))</f>
        <v xml:space="preserve"> </v>
      </c>
      <c r="N49" s="1" t="str">
        <f t="shared" si="5"/>
        <v xml:space="preserve"> </v>
      </c>
      <c r="P49" s="3" t="str">
        <f>IF(O49="Plus",$K49,IF(O49="Basis",$K49-SUM(P$8:P48),IF(O49="Breedte",$K49-SUM(P$8:P48),IF(O48="Breedte",1-SUM(P$8:P48)," "))))</f>
        <v xml:space="preserve"> </v>
      </c>
      <c r="Q49" s="57" t="str">
        <f t="shared" si="20"/>
        <v/>
      </c>
      <c r="R49" s="181">
        <f t="shared" si="6"/>
        <v>212</v>
      </c>
      <c r="S49" s="12">
        <f t="shared" si="15"/>
        <v>109</v>
      </c>
      <c r="T49" s="18">
        <f t="shared" si="7"/>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8"/>
        <v>1</v>
      </c>
      <c r="Z49" s="12">
        <f t="shared" si="9"/>
        <v>1</v>
      </c>
      <c r="AA49" s="12">
        <f t="shared" si="10"/>
        <v>1</v>
      </c>
      <c r="AB49" s="12">
        <f t="shared" si="11"/>
        <v>1</v>
      </c>
      <c r="AD49" s="12">
        <f t="shared" si="16"/>
        <v>109</v>
      </c>
      <c r="AE49" s="18">
        <f t="shared" si="12"/>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3"/>
        <v>1</v>
      </c>
      <c r="AK49" s="12">
        <f t="shared" si="17"/>
        <v>1</v>
      </c>
      <c r="AL49" s="12">
        <f t="shared" si="18"/>
        <v>1</v>
      </c>
      <c r="AM49" s="12">
        <f t="shared" si="19"/>
        <v>1</v>
      </c>
    </row>
    <row r="50" spans="1:39" ht="12" customHeight="1" x14ac:dyDescent="0.15">
      <c r="A50" s="5">
        <f t="shared" si="1"/>
        <v>0</v>
      </c>
      <c r="B50" s="5">
        <f t="shared" si="2"/>
        <v>0</v>
      </c>
      <c r="C50" s="14">
        <f t="shared" si="14"/>
        <v>108</v>
      </c>
      <c r="F50" s="242">
        <f>VLOOKUP(C50,Blad1!$A:$J,10,0)</f>
        <v>211</v>
      </c>
      <c r="G50" s="67" t="str">
        <f t="shared" si="3"/>
        <v/>
      </c>
      <c r="H50" s="4" t="str">
        <f>IF(G50="I",$K50,IF(G50="II",$K50-SUM(H$8:H49),IF(G50="III",$K50-SUM(H$8:H49),IF(G50="IV",$K50-SUM(H$8:H49),IF(G50="V",1-SUM(H$8:H49)," ")))))</f>
        <v xml:space="preserve"> </v>
      </c>
      <c r="I50" s="68" t="str">
        <f t="shared" si="4"/>
        <v/>
      </c>
      <c r="J50" s="43" t="str">
        <f>IF(I50="A",$K50,IF(I50="B",$K50-SUM(J$8:J49),IF(I50="C",$K50-SUM(J$8:J49),IF(I50="D",$K50-SUM(J$8:J49),IF(I50="E",1-SUM(J$8:J49)," ")))))</f>
        <v xml:space="preserve"> </v>
      </c>
      <c r="K50" s="1">
        <f>IF(C$4=0,0,(SUM(D$8:D50)/C$4))</f>
        <v>0</v>
      </c>
      <c r="L50" s="9" t="str">
        <f t="shared" si="0"/>
        <v xml:space="preserve"> </v>
      </c>
      <c r="M50" s="2" t="str">
        <f>IF(U50=2,K50,IF(W50=2,K50-SUM(M$8:M49),IF(X50=2,K50-SUM(M$8:M49),IF(X49=2,1-SUM(M$8:M49)," "))))</f>
        <v xml:space="preserve"> </v>
      </c>
      <c r="N50" s="1" t="str">
        <f t="shared" si="5"/>
        <v xml:space="preserve"> </v>
      </c>
      <c r="P50" s="3" t="str">
        <f>IF(O50="Plus",$K50,IF(O50="Basis",$K50-SUM(P$8:P49),IF(O50="Breedte",$K50-SUM(P$8:P49),IF(O49="Breedte",1-SUM(P$8:P49)," "))))</f>
        <v xml:space="preserve"> </v>
      </c>
      <c r="Q50" s="57" t="str">
        <f t="shared" si="20"/>
        <v/>
      </c>
      <c r="R50" s="181">
        <f t="shared" si="6"/>
        <v>211</v>
      </c>
      <c r="S50" s="12">
        <f t="shared" si="15"/>
        <v>108</v>
      </c>
      <c r="T50" s="18">
        <f t="shared" si="7"/>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8"/>
        <v>1</v>
      </c>
      <c r="Z50" s="12">
        <f t="shared" si="9"/>
        <v>1</v>
      </c>
      <c r="AA50" s="12">
        <f t="shared" si="10"/>
        <v>1</v>
      </c>
      <c r="AB50" s="12">
        <f t="shared" si="11"/>
        <v>1</v>
      </c>
      <c r="AD50" s="12">
        <f t="shared" si="16"/>
        <v>108</v>
      </c>
      <c r="AE50" s="18">
        <f t="shared" si="12"/>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3"/>
        <v>1</v>
      </c>
      <c r="AK50" s="12">
        <f t="shared" si="17"/>
        <v>1</v>
      </c>
      <c r="AL50" s="12">
        <f t="shared" si="18"/>
        <v>1</v>
      </c>
      <c r="AM50" s="12">
        <f t="shared" si="19"/>
        <v>1</v>
      </c>
    </row>
    <row r="51" spans="1:39" ht="12" customHeight="1" x14ac:dyDescent="0.15">
      <c r="A51" s="5">
        <f t="shared" si="1"/>
        <v>0</v>
      </c>
      <c r="B51" s="5">
        <f t="shared" si="2"/>
        <v>0</v>
      </c>
      <c r="C51" s="14">
        <f t="shared" si="14"/>
        <v>107</v>
      </c>
      <c r="F51" s="242">
        <f>VLOOKUP(C51,Blad1!$A:$J,10,0)</f>
        <v>210</v>
      </c>
      <c r="G51" s="67" t="str">
        <f t="shared" si="3"/>
        <v/>
      </c>
      <c r="H51" s="4" t="str">
        <f>IF(G51="I",$K51,IF(G51="II",$K51-SUM(H$8:H50),IF(G51="III",$K51-SUM(H$8:H50),IF(G51="IV",$K51-SUM(H$8:H50),IF(G51="V",1-SUM(H$8:H50)," ")))))</f>
        <v xml:space="preserve"> </v>
      </c>
      <c r="I51" s="68" t="str">
        <f t="shared" si="4"/>
        <v/>
      </c>
      <c r="J51" s="43" t="str">
        <f>IF(I51="A",$K51,IF(I51="B",$K51-SUM(J$8:J50),IF(I51="C",$K51-SUM(J$8:J50),IF(I51="D",$K51-SUM(J$8:J50),IF(I51="E",1-SUM(J$8:J50)," ")))))</f>
        <v xml:space="preserve"> </v>
      </c>
      <c r="K51" s="1">
        <f>IF(C$4=0,0,(SUM(D$8:D51)/C$4))</f>
        <v>0</v>
      </c>
      <c r="L51" s="9" t="str">
        <f t="shared" si="0"/>
        <v xml:space="preserve"> </v>
      </c>
      <c r="M51" s="2" t="str">
        <f>IF(U51=2,K51,IF(W51=2,K51-SUM(M$8:M50),IF(X51=2,K51-SUM(M$8:M50),IF(X50=2,1-SUM(M$8:M50)," "))))</f>
        <v xml:space="preserve"> </v>
      </c>
      <c r="N51" s="1" t="str">
        <f t="shared" si="5"/>
        <v xml:space="preserve"> </v>
      </c>
      <c r="P51" s="3" t="str">
        <f>IF(O51="Plus",$K51,IF(O51="Basis",$K51-SUM(P$8:P50),IF(O51="Breedte",$K51-SUM(P$8:P50),IF(O50="Breedte",1-SUM(P$8:P50)," "))))</f>
        <v xml:space="preserve"> </v>
      </c>
      <c r="Q51" s="57" t="str">
        <f t="shared" si="20"/>
        <v/>
      </c>
      <c r="R51" s="181">
        <f t="shared" si="6"/>
        <v>210</v>
      </c>
      <c r="S51" s="12">
        <f t="shared" si="15"/>
        <v>107</v>
      </c>
      <c r="T51" s="18">
        <f t="shared" si="7"/>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8"/>
        <v>1</v>
      </c>
      <c r="Z51" s="12">
        <f t="shared" si="9"/>
        <v>1</v>
      </c>
      <c r="AA51" s="12">
        <f t="shared" si="10"/>
        <v>1</v>
      </c>
      <c r="AB51" s="12">
        <f t="shared" si="11"/>
        <v>1</v>
      </c>
      <c r="AD51" s="12">
        <f t="shared" si="16"/>
        <v>107</v>
      </c>
      <c r="AE51" s="18">
        <f t="shared" si="12"/>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3"/>
        <v>1</v>
      </c>
      <c r="AK51" s="12">
        <f t="shared" si="17"/>
        <v>1</v>
      </c>
      <c r="AL51" s="12">
        <f t="shared" si="18"/>
        <v>1</v>
      </c>
      <c r="AM51" s="12">
        <f t="shared" si="19"/>
        <v>1</v>
      </c>
    </row>
    <row r="52" spans="1:39" ht="12" customHeight="1" x14ac:dyDescent="0.15">
      <c r="A52" s="5">
        <f t="shared" si="1"/>
        <v>0</v>
      </c>
      <c r="B52" s="5">
        <f t="shared" si="2"/>
        <v>0</v>
      </c>
      <c r="C52" s="14">
        <f t="shared" si="14"/>
        <v>106</v>
      </c>
      <c r="F52" s="242">
        <f>VLOOKUP(C52,Blad1!$A:$J,10,0)</f>
        <v>208</v>
      </c>
      <c r="G52" s="67" t="str">
        <f t="shared" si="3"/>
        <v/>
      </c>
      <c r="H52" s="4" t="str">
        <f>IF(G52="I",$K52,IF(G52="II",$K52-SUM(H$8:H51),IF(G52="III",$K52-SUM(H$8:H51),IF(G52="IV",$K52-SUM(H$8:H51),IF(G52="V",1-SUM(H$8:H51)," ")))))</f>
        <v xml:space="preserve"> </v>
      </c>
      <c r="I52" s="68" t="str">
        <f t="shared" si="4"/>
        <v/>
      </c>
      <c r="J52" s="43" t="str">
        <f>IF(I52="A",$K52,IF(I52="B",$K52-SUM(J$8:J51),IF(I52="C",$K52-SUM(J$8:J51),IF(I52="D",$K52-SUM(J$8:J51),IF(I52="E",1-SUM(J$8:J51)," ")))))</f>
        <v xml:space="preserve"> </v>
      </c>
      <c r="K52" s="1">
        <f>IF(C$4=0,0,(SUM(D$8:D52)/C$4))</f>
        <v>0</v>
      </c>
      <c r="L52" s="9" t="str">
        <f t="shared" si="0"/>
        <v xml:space="preserve"> </v>
      </c>
      <c r="M52" s="2" t="str">
        <f>IF(U52=2,K52,IF(W52=2,K52-SUM(M$8:M51),IF(X52=2,K52-SUM(M$8:M51),IF(X51=2,1-SUM(M$8:M51)," "))))</f>
        <v xml:space="preserve"> </v>
      </c>
      <c r="N52" s="1" t="str">
        <f t="shared" si="5"/>
        <v xml:space="preserve"> </v>
      </c>
      <c r="P52" s="3" t="str">
        <f>IF(O52="Plus",$K52,IF(O52="Basis",$K52-SUM(P$8:P51),IF(O52="Breedte",$K52-SUM(P$8:P51),IF(O51="Breedte",1-SUM(P$8:P51)," "))))</f>
        <v xml:space="preserve"> </v>
      </c>
      <c r="Q52" s="57" t="str">
        <f t="shared" si="20"/>
        <v/>
      </c>
      <c r="R52" s="181">
        <f t="shared" si="6"/>
        <v>208</v>
      </c>
      <c r="S52" s="12">
        <f t="shared" si="15"/>
        <v>106</v>
      </c>
      <c r="T52" s="18">
        <f t="shared" si="7"/>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8"/>
        <v>1</v>
      </c>
      <c r="Z52" s="12">
        <f t="shared" si="9"/>
        <v>1</v>
      </c>
      <c r="AA52" s="12">
        <f t="shared" si="10"/>
        <v>1</v>
      </c>
      <c r="AB52" s="12">
        <f t="shared" si="11"/>
        <v>1</v>
      </c>
      <c r="AD52" s="12">
        <f t="shared" si="16"/>
        <v>106</v>
      </c>
      <c r="AE52" s="18">
        <f t="shared" si="12"/>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3"/>
        <v>1</v>
      </c>
      <c r="AK52" s="12">
        <f t="shared" si="17"/>
        <v>1</v>
      </c>
      <c r="AL52" s="12">
        <f t="shared" si="18"/>
        <v>1</v>
      </c>
      <c r="AM52" s="12">
        <f t="shared" si="19"/>
        <v>1</v>
      </c>
    </row>
    <row r="53" spans="1:39" ht="12" customHeight="1" x14ac:dyDescent="0.15">
      <c r="A53" s="5">
        <f t="shared" si="1"/>
        <v>25</v>
      </c>
      <c r="B53" s="5">
        <f t="shared" si="2"/>
        <v>0</v>
      </c>
      <c r="C53" s="14">
        <f t="shared" si="14"/>
        <v>105</v>
      </c>
      <c r="F53" s="242">
        <f>VLOOKUP(C53,Blad1!$A:$J,10,0)</f>
        <v>206</v>
      </c>
      <c r="G53" s="67" t="str">
        <f t="shared" si="3"/>
        <v/>
      </c>
      <c r="H53" s="4" t="str">
        <f>IF(G53="I",$K53,IF(G53="II",$K53-SUM(H$8:H52),IF(G53="III",$K53-SUM(H$8:H52),IF(G53="IV",$K53-SUM(H$8:H52),IF(G53="V",1-SUM(H$8:H52)," ")))))</f>
        <v xml:space="preserve"> </v>
      </c>
      <c r="I53" s="68" t="str">
        <f t="shared" si="4"/>
        <v>A</v>
      </c>
      <c r="J53" s="43">
        <f>IF(I53="A",$K53,IF(I53="B",$K53-SUM(J$8:J52),IF(I53="C",$K53-SUM(J$8:J52),IF(I53="D",$K53-SUM(J$8:J52),IF(I53="E",1-SUM(J$8:J52)," ")))))</f>
        <v>0</v>
      </c>
      <c r="K53" s="1">
        <f>IF(C$4=0,0,(SUM(D$8:D53)/C$4))</f>
        <v>0</v>
      </c>
      <c r="L53" s="9" t="str">
        <f t="shared" si="0"/>
        <v xml:space="preserve"> </v>
      </c>
      <c r="M53" s="2" t="str">
        <f>IF(U53=2,K53,IF(W53=2,K53-SUM(M$8:M52),IF(X53=2,K53-SUM(M$8:M52),IF(X52=2,1-SUM(M$8:M52)," "))))</f>
        <v xml:space="preserve"> </v>
      </c>
      <c r="N53" s="1" t="str">
        <f t="shared" si="5"/>
        <v xml:space="preserve"> </v>
      </c>
      <c r="P53" s="3" t="str">
        <f>IF(O53="Plus",$K53,IF(O53="Basis",$K53-SUM(P$8:P52),IF(O53="Breedte",$K53-SUM(P$8:P52),IF(O52="Breedte",1-SUM(P$8:P52)," "))))</f>
        <v xml:space="preserve"> </v>
      </c>
      <c r="Q53" s="57" t="str">
        <f t="shared" si="20"/>
        <v/>
      </c>
      <c r="R53" s="181">
        <f t="shared" si="6"/>
        <v>206</v>
      </c>
      <c r="S53" s="12">
        <f t="shared" si="15"/>
        <v>105</v>
      </c>
      <c r="T53" s="18">
        <f t="shared" si="7"/>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8"/>
        <v>1</v>
      </c>
      <c r="Z53" s="12">
        <f t="shared" si="9"/>
        <v>1</v>
      </c>
      <c r="AA53" s="12">
        <f t="shared" si="10"/>
        <v>1</v>
      </c>
      <c r="AB53" s="12">
        <f t="shared" si="11"/>
        <v>1</v>
      </c>
      <c r="AD53" s="12">
        <f t="shared" si="16"/>
        <v>105</v>
      </c>
      <c r="AE53" s="18">
        <f t="shared" si="12"/>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3"/>
        <v>1</v>
      </c>
      <c r="AK53" s="12">
        <f t="shared" si="17"/>
        <v>1</v>
      </c>
      <c r="AL53" s="12">
        <f t="shared" si="18"/>
        <v>1</v>
      </c>
      <c r="AM53" s="12">
        <f t="shared" si="19"/>
        <v>1</v>
      </c>
    </row>
    <row r="54" spans="1:39" ht="12" customHeight="1" x14ac:dyDescent="0.15">
      <c r="A54" s="5">
        <f t="shared" si="1"/>
        <v>0</v>
      </c>
      <c r="B54" s="5">
        <f t="shared" si="2"/>
        <v>0</v>
      </c>
      <c r="C54" s="14">
        <f t="shared" si="14"/>
        <v>104</v>
      </c>
      <c r="F54" s="242">
        <f>VLOOKUP(C54,Blad1!$A:$J,10,0)</f>
        <v>205</v>
      </c>
      <c r="G54" s="67" t="str">
        <f t="shared" si="3"/>
        <v/>
      </c>
      <c r="H54" s="4" t="str">
        <f>IF(G54="I",$K54,IF(G54="II",$K54-SUM(H$8:H53),IF(G54="III",$K54-SUM(H$8:H53),IF(G54="IV",$K54-SUM(H$8:H53),IF(G54="V",1-SUM(H$8:H53)," ")))))</f>
        <v xml:space="preserve"> </v>
      </c>
      <c r="I54" s="68" t="str">
        <f t="shared" si="4"/>
        <v/>
      </c>
      <c r="J54" s="43" t="str">
        <f>IF(I54="A",$K54,IF(I54="B",$K54-SUM(J$8:J53),IF(I54="C",$K54-SUM(J$8:J53),IF(I54="D",$K54-SUM(J$8:J53),IF(I54="E",1-SUM(J$8:J53)," ")))))</f>
        <v xml:space="preserve"> </v>
      </c>
      <c r="K54" s="1">
        <f>IF(C$4=0,0,(SUM(D$8:D54)/C$4))</f>
        <v>0</v>
      </c>
      <c r="L54" s="9" t="str">
        <f t="shared" si="0"/>
        <v xml:space="preserve"> </v>
      </c>
      <c r="M54" s="2" t="str">
        <f>IF(U54=2,K54,IF(W54=2,K54-SUM(M$8:M53),IF(X54=2,K54-SUM(M$8:M53),IF(X53=2,1-SUM(M$8:M53)," "))))</f>
        <v xml:space="preserve"> </v>
      </c>
      <c r="N54" s="1" t="str">
        <f t="shared" si="5"/>
        <v xml:space="preserve"> </v>
      </c>
      <c r="P54" s="3" t="str">
        <f>IF(O54="Plus",$K54,IF(O54="Basis",$K54-SUM(P$8:P53),IF(O54="Breedte",$K54-SUM(P$8:P53),IF(O53="Breedte",1-SUM(P$8:P53)," "))))</f>
        <v xml:space="preserve"> </v>
      </c>
      <c r="Q54" s="57" t="str">
        <f t="shared" si="20"/>
        <v/>
      </c>
      <c r="R54" s="181">
        <f t="shared" si="6"/>
        <v>205</v>
      </c>
      <c r="S54" s="12">
        <f t="shared" si="15"/>
        <v>104</v>
      </c>
      <c r="T54" s="18">
        <f t="shared" si="7"/>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8"/>
        <v>1</v>
      </c>
      <c r="Z54" s="12">
        <f t="shared" si="9"/>
        <v>1</v>
      </c>
      <c r="AA54" s="12">
        <f t="shared" si="10"/>
        <v>1</v>
      </c>
      <c r="AB54" s="12">
        <f t="shared" si="11"/>
        <v>1</v>
      </c>
      <c r="AD54" s="12">
        <f t="shared" si="16"/>
        <v>104</v>
      </c>
      <c r="AE54" s="18">
        <f t="shared" si="12"/>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3"/>
        <v>1</v>
      </c>
      <c r="AK54" s="12">
        <f t="shared" si="17"/>
        <v>1</v>
      </c>
      <c r="AL54" s="12">
        <f t="shared" si="18"/>
        <v>1</v>
      </c>
      <c r="AM54" s="12">
        <f t="shared" si="19"/>
        <v>1</v>
      </c>
    </row>
    <row r="55" spans="1:39" ht="12" customHeight="1" x14ac:dyDescent="0.15">
      <c r="A55" s="5">
        <f t="shared" si="1"/>
        <v>0</v>
      </c>
      <c r="B55" s="5">
        <f t="shared" si="2"/>
        <v>20</v>
      </c>
      <c r="C55" s="14">
        <f t="shared" si="14"/>
        <v>103</v>
      </c>
      <c r="F55" s="242">
        <f>VLOOKUP(C55,Blad1!$A:$J,10,0)</f>
        <v>204</v>
      </c>
      <c r="G55" s="67" t="str">
        <f t="shared" si="3"/>
        <v>II</v>
      </c>
      <c r="H55" s="4">
        <f>IF(G55="I",$K55,IF(G55="II",$K55-SUM(H$8:H54),IF(G55="III",$K55-SUM(H$8:H54),IF(G55="IV",$K55-SUM(H$8:H54),IF(G55="V",1-SUM(H$8:H54)," ")))))</f>
        <v>0</v>
      </c>
      <c r="I55" s="68" t="str">
        <f t="shared" si="4"/>
        <v/>
      </c>
      <c r="J55" s="43" t="str">
        <f>IF(I55="A",$K55,IF(I55="B",$K55-SUM(J$8:J54),IF(I55="C",$K55-SUM(J$8:J54),IF(I55="D",$K55-SUM(J$8:J54),IF(I55="E",1-SUM(J$8:J54)," ")))))</f>
        <v xml:space="preserve"> </v>
      </c>
      <c r="K55" s="1">
        <f>IF(C$4=0,0,(SUM(D$8:D55)/C$4))</f>
        <v>0</v>
      </c>
      <c r="L55" s="9" t="str">
        <f t="shared" si="0"/>
        <v xml:space="preserve"> </v>
      </c>
      <c r="M55" s="2" t="str">
        <f>IF(U55=2,K55,IF(W55=2,K55-SUM(M$8:M54),IF(X55=2,K55-SUM(M$8:M54),IF(X54=2,1-SUM(M$8:M54)," "))))</f>
        <v xml:space="preserve"> </v>
      </c>
      <c r="N55" s="1" t="str">
        <f t="shared" si="5"/>
        <v xml:space="preserve"> </v>
      </c>
      <c r="P55" s="3" t="str">
        <f>IF(O55="Plus",$K55,IF(O55="Basis",$K55-SUM(P$8:P54),IF(O55="Breedte",$K55-SUM(P$8:P54),IF(O54="Breedte",1-SUM(P$8:P54)," "))))</f>
        <v xml:space="preserve"> </v>
      </c>
      <c r="Q55" s="57" t="str">
        <f t="shared" si="20"/>
        <v/>
      </c>
      <c r="R55" s="181">
        <f t="shared" si="6"/>
        <v>204</v>
      </c>
      <c r="S55" s="12">
        <f t="shared" si="15"/>
        <v>103</v>
      </c>
      <c r="T55" s="18">
        <f t="shared" si="7"/>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8"/>
        <v>1</v>
      </c>
      <c r="Z55" s="12">
        <f t="shared" si="9"/>
        <v>1</v>
      </c>
      <c r="AA55" s="12">
        <f t="shared" si="10"/>
        <v>1</v>
      </c>
      <c r="AB55" s="12">
        <f t="shared" si="11"/>
        <v>1</v>
      </c>
      <c r="AD55" s="12">
        <f t="shared" si="16"/>
        <v>103</v>
      </c>
      <c r="AE55" s="18">
        <f t="shared" si="12"/>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3"/>
        <v>1</v>
      </c>
      <c r="AK55" s="12">
        <f t="shared" si="17"/>
        <v>1</v>
      </c>
      <c r="AL55" s="12">
        <f t="shared" si="18"/>
        <v>1</v>
      </c>
      <c r="AM55" s="12">
        <f t="shared" si="19"/>
        <v>1</v>
      </c>
    </row>
    <row r="56" spans="1:39" ht="12" customHeight="1" x14ac:dyDescent="0.15">
      <c r="A56" s="5">
        <f t="shared" si="1"/>
        <v>0</v>
      </c>
      <c r="B56" s="5">
        <f t="shared" si="2"/>
        <v>0</v>
      </c>
      <c r="C56" s="14">
        <f t="shared" si="14"/>
        <v>102</v>
      </c>
      <c r="F56" s="242">
        <f>VLOOKUP(C56,Blad1!$A:$J,10,0)</f>
        <v>203</v>
      </c>
      <c r="G56" s="67" t="str">
        <f t="shared" si="3"/>
        <v/>
      </c>
      <c r="H56" s="4" t="str">
        <f>IF(G56="I",$K56,IF(G56="II",$K56-SUM(H$8:H55),IF(G56="III",$K56-SUM(H$8:H55),IF(G56="IV",$K56-SUM(H$8:H55),IF(G56="V",1-SUM(H$8:H55)," ")))))</f>
        <v xml:space="preserve"> </v>
      </c>
      <c r="I56" s="68" t="str">
        <f t="shared" si="4"/>
        <v/>
      </c>
      <c r="J56" s="43" t="str">
        <f>IF(I56="A",$K56,IF(I56="B",$K56-SUM(J$8:J55),IF(I56="C",$K56-SUM(J$8:J55),IF(I56="D",$K56-SUM(J$8:J55),IF(I56="E",1-SUM(J$8:J55)," ")))))</f>
        <v xml:space="preserve"> </v>
      </c>
      <c r="K56" s="1">
        <f>IF(C$4=0,0,(SUM(D$8:D56)/C$4))</f>
        <v>0</v>
      </c>
      <c r="L56" s="9" t="str">
        <f t="shared" si="0"/>
        <v xml:space="preserve"> </v>
      </c>
      <c r="M56" s="2" t="str">
        <f>IF(U56=2,K56,IF(W56=2,K56-SUM(M$8:M55),IF(X56=2,K56-SUM(M$8:M55),IF(X55=2,1-SUM(M$8:M55)," "))))</f>
        <v xml:space="preserve"> </v>
      </c>
      <c r="N56" s="1" t="str">
        <f t="shared" si="5"/>
        <v xml:space="preserve"> </v>
      </c>
      <c r="P56" s="3" t="str">
        <f>IF(O56="Plus",$K56,IF(O56="Basis",$K56-SUM(P$8:P55),IF(O56="Breedte",$K56-SUM(P$8:P55),IF(O55="Breedte",1-SUM(P$8:P55)," "))))</f>
        <v xml:space="preserve"> </v>
      </c>
      <c r="Q56" s="57" t="str">
        <f t="shared" si="20"/>
        <v/>
      </c>
      <c r="R56" s="181">
        <f t="shared" si="6"/>
        <v>203</v>
      </c>
      <c r="S56" s="12">
        <f t="shared" si="15"/>
        <v>102</v>
      </c>
      <c r="T56" s="18">
        <f t="shared" si="7"/>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8"/>
        <v>1</v>
      </c>
      <c r="Z56" s="12">
        <f t="shared" si="9"/>
        <v>1</v>
      </c>
      <c r="AA56" s="12">
        <f t="shared" si="10"/>
        <v>1</v>
      </c>
      <c r="AB56" s="12">
        <f t="shared" si="11"/>
        <v>1</v>
      </c>
      <c r="AD56" s="12">
        <f t="shared" si="16"/>
        <v>102</v>
      </c>
      <c r="AE56" s="18">
        <f t="shared" si="12"/>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3"/>
        <v>1</v>
      </c>
      <c r="AK56" s="12">
        <f t="shared" si="17"/>
        <v>1</v>
      </c>
      <c r="AL56" s="12">
        <f t="shared" si="18"/>
        <v>1</v>
      </c>
      <c r="AM56" s="12">
        <f t="shared" si="19"/>
        <v>1</v>
      </c>
    </row>
    <row r="57" spans="1:39" ht="12" customHeight="1" x14ac:dyDescent="0.15">
      <c r="A57" s="5">
        <f t="shared" si="1"/>
        <v>0</v>
      </c>
      <c r="B57" s="5">
        <f t="shared" si="2"/>
        <v>0</v>
      </c>
      <c r="C57" s="14">
        <f t="shared" si="14"/>
        <v>101</v>
      </c>
      <c r="F57" s="242">
        <f>VLOOKUP(C57,Blad1!$A:$J,10,0)</f>
        <v>201</v>
      </c>
      <c r="G57" s="67" t="str">
        <f t="shared" si="3"/>
        <v/>
      </c>
      <c r="H57" s="4" t="str">
        <f>IF(G57="I",$K57,IF(G57="II",$K57-SUM(H$8:H56),IF(G57="III",$K57-SUM(H$8:H56),IF(G57="IV",$K57-SUM(H$8:H56),IF(G57="V",1-SUM(H$8:H56)," ")))))</f>
        <v xml:space="preserve"> </v>
      </c>
      <c r="I57" s="68" t="str">
        <f t="shared" si="4"/>
        <v/>
      </c>
      <c r="J57" s="43" t="str">
        <f>IF(I57="A",$K57,IF(I57="B",$K57-SUM(J$8:J56),IF(I57="C",$K57-SUM(J$8:J56),IF(I57="D",$K57-SUM(J$8:J56),IF(I57="E",1-SUM(J$8:J56)," ")))))</f>
        <v xml:space="preserve"> </v>
      </c>
      <c r="K57" s="1">
        <f>IF(C$4=0,0,(SUM(D$8:D57)/C$4))</f>
        <v>0</v>
      </c>
      <c r="L57" s="9" t="str">
        <f t="shared" si="0"/>
        <v xml:space="preserve"> </v>
      </c>
      <c r="M57" s="2" t="str">
        <f>IF(U57=2,K57,IF(W57=2,K57-SUM(M$8:M56),IF(X57=2,K57-SUM(M$8:M56),IF(X56=2,1-SUM(M$8:M56)," "))))</f>
        <v xml:space="preserve"> </v>
      </c>
      <c r="N57" s="1" t="str">
        <f t="shared" si="5"/>
        <v xml:space="preserve"> </v>
      </c>
      <c r="P57" s="3" t="str">
        <f>IF(O57="Plus",$K57,IF(O57="Basis",$K57-SUM(P$8:P56),IF(O57="Breedte",$K57-SUM(P$8:P56),IF(O56="Breedte",1-SUM(P$8:P56)," "))))</f>
        <v xml:space="preserve"> </v>
      </c>
      <c r="Q57" s="57" t="str">
        <f t="shared" si="20"/>
        <v/>
      </c>
      <c r="R57" s="181">
        <f t="shared" si="6"/>
        <v>201</v>
      </c>
      <c r="S57" s="12">
        <f t="shared" si="15"/>
        <v>101</v>
      </c>
      <c r="T57" s="18">
        <f t="shared" si="7"/>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8"/>
        <v>1</v>
      </c>
      <c r="Z57" s="12">
        <f t="shared" si="9"/>
        <v>1</v>
      </c>
      <c r="AA57" s="12">
        <f t="shared" si="10"/>
        <v>1</v>
      </c>
      <c r="AB57" s="12">
        <f t="shared" si="11"/>
        <v>1</v>
      </c>
      <c r="AD57" s="12">
        <f t="shared" si="16"/>
        <v>101</v>
      </c>
      <c r="AE57" s="18">
        <f t="shared" si="12"/>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3"/>
        <v>1</v>
      </c>
      <c r="AK57" s="12">
        <f t="shared" si="17"/>
        <v>1</v>
      </c>
      <c r="AL57" s="12">
        <f t="shared" si="18"/>
        <v>1</v>
      </c>
      <c r="AM57" s="12">
        <f t="shared" si="19"/>
        <v>1</v>
      </c>
    </row>
    <row r="58" spans="1:39" ht="12" customHeight="1" x14ac:dyDescent="0.15">
      <c r="A58" s="5">
        <f t="shared" si="1"/>
        <v>0</v>
      </c>
      <c r="B58" s="5">
        <f t="shared" si="2"/>
        <v>0</v>
      </c>
      <c r="C58" s="14">
        <f t="shared" si="14"/>
        <v>100</v>
      </c>
      <c r="F58" s="242">
        <f>VLOOKUP(C58,Blad1!$A:$J,10,0)</f>
        <v>200</v>
      </c>
      <c r="G58" s="67" t="str">
        <f t="shared" si="3"/>
        <v/>
      </c>
      <c r="H58" s="4" t="str">
        <f>IF(G58="I",$K58,IF(G58="II",$K58-SUM(H$8:H57),IF(G58="III",$K58-SUM(H$8:H57),IF(G58="IV",$K58-SUM(H$8:H57),IF(G58="V",1-SUM(H$8:H57)," ")))))</f>
        <v xml:space="preserve"> </v>
      </c>
      <c r="I58" s="68" t="str">
        <f t="shared" si="4"/>
        <v/>
      </c>
      <c r="J58" s="43" t="str">
        <f>IF(I58="A",$K58,IF(I58="B",$K58-SUM(J$8:J57),IF(I58="C",$K58-SUM(J$8:J57),IF(I58="D",$K58-SUM(J$8:J57),IF(I58="E",1-SUM(J$8:J57)," ")))))</f>
        <v xml:space="preserve"> </v>
      </c>
      <c r="K58" s="1">
        <f>IF(C$4=0,0,(SUM(D$8:D58)/C$4))</f>
        <v>0</v>
      </c>
      <c r="L58" s="9" t="str">
        <f t="shared" si="0"/>
        <v xml:space="preserve"> </v>
      </c>
      <c r="M58" s="2" t="str">
        <f>IF(U58=2,K58,IF(W58=2,K58-SUM(M$8:M57),IF(X58=2,K58-SUM(M$8:M57),IF(X57=2,1-SUM(M$8:M57)," "))))</f>
        <v xml:space="preserve"> </v>
      </c>
      <c r="N58" s="1" t="str">
        <f t="shared" si="5"/>
        <v xml:space="preserve"> </v>
      </c>
      <c r="P58" s="3" t="str">
        <f>IF(O58="Plus",$K58,IF(O58="Basis",$K58-SUM(P$8:P57),IF(O58="Breedte",$K58-SUM(P$8:P57),IF(O57="Breedte",1-SUM(P$8:P57)," "))))</f>
        <v xml:space="preserve"> </v>
      </c>
      <c r="Q58" s="57" t="str">
        <f t="shared" si="20"/>
        <v/>
      </c>
      <c r="R58" s="181">
        <f t="shared" si="6"/>
        <v>200</v>
      </c>
      <c r="S58" s="12">
        <f t="shared" si="15"/>
        <v>100</v>
      </c>
      <c r="T58" s="18">
        <f t="shared" si="7"/>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8"/>
        <v>1</v>
      </c>
      <c r="Z58" s="12">
        <f t="shared" si="9"/>
        <v>1</v>
      </c>
      <c r="AA58" s="12">
        <f t="shared" si="10"/>
        <v>1</v>
      </c>
      <c r="AB58" s="12">
        <f t="shared" si="11"/>
        <v>1</v>
      </c>
      <c r="AD58" s="12">
        <f t="shared" si="16"/>
        <v>100</v>
      </c>
      <c r="AE58" s="18">
        <f t="shared" si="12"/>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3"/>
        <v>1</v>
      </c>
      <c r="AK58" s="12">
        <f t="shared" si="17"/>
        <v>1</v>
      </c>
      <c r="AL58" s="12">
        <f t="shared" si="18"/>
        <v>1</v>
      </c>
      <c r="AM58" s="12">
        <f t="shared" si="19"/>
        <v>1</v>
      </c>
    </row>
    <row r="59" spans="1:39" ht="12" customHeight="1" x14ac:dyDescent="0.15">
      <c r="A59" s="5">
        <f t="shared" si="1"/>
        <v>0</v>
      </c>
      <c r="B59" s="5">
        <f t="shared" si="2"/>
        <v>0</v>
      </c>
      <c r="C59" s="14">
        <f t="shared" si="14"/>
        <v>99</v>
      </c>
      <c r="F59" s="242">
        <f>VLOOKUP(C59,Blad1!$A:$J,10,0)</f>
        <v>198</v>
      </c>
      <c r="G59" s="67" t="str">
        <f t="shared" si="3"/>
        <v/>
      </c>
      <c r="H59" s="4" t="str">
        <f>IF(G59="I",$K59,IF(G59="II",$K59-SUM(H$8:H58),IF(G59="III",$K59-SUM(H$8:H58),IF(G59="IV",$K59-SUM(H$8:H58),IF(G59="V",1-SUM(H$8:H58)," ")))))</f>
        <v xml:space="preserve"> </v>
      </c>
      <c r="I59" s="68" t="str">
        <f t="shared" si="4"/>
        <v/>
      </c>
      <c r="J59" s="43" t="str">
        <f>IF(I59="A",$K59,IF(I59="B",$K59-SUM(J$8:J58),IF(I59="C",$K59-SUM(J$8:J58),IF(I59="D",$K59-SUM(J$8:J58),IF(I59="E",1-SUM(J$8:J58)," ")))))</f>
        <v xml:space="preserve"> </v>
      </c>
      <c r="K59" s="1">
        <f>IF(C$4=0,0,(SUM(D$8:D59)/C$4))</f>
        <v>0</v>
      </c>
      <c r="L59" s="9" t="str">
        <f t="shared" si="0"/>
        <v xml:space="preserve"> </v>
      </c>
      <c r="M59" s="2" t="str">
        <f>IF(U59=2,K59,IF(W59=2,K59-SUM(M$8:M58),IF(X59=2,K59-SUM(M$8:M58),IF(X58=2,1-SUM(M$8:M58)," "))))</f>
        <v xml:space="preserve"> </v>
      </c>
      <c r="N59" s="1" t="str">
        <f t="shared" si="5"/>
        <v xml:space="preserve"> </v>
      </c>
      <c r="P59" s="3" t="str">
        <f>IF(O59="Plus",$K59,IF(O59="Basis",$K59-SUM(P$8:P58),IF(O59="Breedte",$K59-SUM(P$8:P58),IF(O58="Breedte",1-SUM(P$8:P58)," "))))</f>
        <v xml:space="preserve"> </v>
      </c>
      <c r="Q59" s="57" t="str">
        <f t="shared" si="20"/>
        <v/>
      </c>
      <c r="R59" s="181">
        <f t="shared" si="6"/>
        <v>198</v>
      </c>
      <c r="S59" s="12">
        <f t="shared" si="15"/>
        <v>99</v>
      </c>
      <c r="T59" s="18">
        <f t="shared" si="7"/>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8"/>
        <v>1</v>
      </c>
      <c r="Z59" s="12">
        <f t="shared" si="9"/>
        <v>1</v>
      </c>
      <c r="AA59" s="12">
        <f t="shared" si="10"/>
        <v>1</v>
      </c>
      <c r="AB59" s="12">
        <f t="shared" si="11"/>
        <v>1</v>
      </c>
      <c r="AD59" s="12">
        <f t="shared" si="16"/>
        <v>99</v>
      </c>
      <c r="AE59" s="18">
        <f t="shared" si="12"/>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3"/>
        <v>1</v>
      </c>
      <c r="AK59" s="12">
        <f t="shared" si="17"/>
        <v>1</v>
      </c>
      <c r="AL59" s="12">
        <f t="shared" si="18"/>
        <v>1</v>
      </c>
      <c r="AM59" s="12">
        <f t="shared" si="19"/>
        <v>1</v>
      </c>
    </row>
    <row r="60" spans="1:39" ht="12" customHeight="1" x14ac:dyDescent="0.15">
      <c r="A60" s="5">
        <f t="shared" si="1"/>
        <v>0</v>
      </c>
      <c r="B60" s="5">
        <f t="shared" si="2"/>
        <v>20</v>
      </c>
      <c r="C60" s="14">
        <f t="shared" si="14"/>
        <v>98</v>
      </c>
      <c r="F60" s="242">
        <f>VLOOKUP(C60,Blad1!$A:$J,10,0)</f>
        <v>196</v>
      </c>
      <c r="G60" s="67" t="str">
        <f t="shared" si="3"/>
        <v>III</v>
      </c>
      <c r="H60" s="4">
        <f>IF(G60="I",$K60,IF(G60="II",$K60-SUM(H$8:H59),IF(G60="III",$K60-SUM(H$8:H59),IF(G60="IV",$K60-SUM(H$8:H59),IF(G60="V",1-SUM(H$8:H59)," ")))))</f>
        <v>0</v>
      </c>
      <c r="I60" s="68" t="str">
        <f t="shared" si="4"/>
        <v/>
      </c>
      <c r="J60" s="43" t="str">
        <f>IF(I60="A",$K60,IF(I60="B",$K60-SUM(J$8:J59),IF(I60="C",$K60-SUM(J$8:J59),IF(I60="D",$K60-SUM(J$8:J59),IF(I60="E",1-SUM(J$8:J59)," ")))))</f>
        <v xml:space="preserve"> </v>
      </c>
      <c r="K60" s="1">
        <f>IF(C$4=0,0,(SUM(D$8:D60)/C$4))</f>
        <v>0</v>
      </c>
      <c r="L60" s="9" t="str">
        <f t="shared" si="0"/>
        <v xml:space="preserve"> </v>
      </c>
      <c r="M60" s="2" t="str">
        <f>IF(U60=2,K60,IF(W60=2,K60-SUM(M$8:M59),IF(X60=2,K60-SUM(M$8:M59),IF(X59=2,1-SUM(M$8:M59)," "))))</f>
        <v xml:space="preserve"> </v>
      </c>
      <c r="N60" s="1" t="str">
        <f t="shared" si="5"/>
        <v xml:space="preserve"> </v>
      </c>
      <c r="P60" s="3" t="str">
        <f>IF(O60="Plus",$K60,IF(O60="Basis",$K60-SUM(P$8:P59),IF(O60="Breedte",$K60-SUM(P$8:P59),IF(O59="Breedte",1-SUM(P$8:P59)," "))))</f>
        <v xml:space="preserve"> </v>
      </c>
      <c r="Q60" s="57" t="str">
        <f t="shared" si="20"/>
        <v/>
      </c>
      <c r="R60" s="181">
        <f t="shared" si="6"/>
        <v>196</v>
      </c>
      <c r="S60" s="12">
        <f t="shared" si="15"/>
        <v>98</v>
      </c>
      <c r="T60" s="18">
        <f t="shared" si="7"/>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8"/>
        <v>1</v>
      </c>
      <c r="Z60" s="12">
        <f t="shared" si="9"/>
        <v>1</v>
      </c>
      <c r="AA60" s="12">
        <f t="shared" si="10"/>
        <v>1</v>
      </c>
      <c r="AB60" s="12">
        <f t="shared" si="11"/>
        <v>1</v>
      </c>
      <c r="AD60" s="12">
        <f t="shared" si="16"/>
        <v>98</v>
      </c>
      <c r="AE60" s="18">
        <f t="shared" si="12"/>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3"/>
        <v>1</v>
      </c>
      <c r="AK60" s="12">
        <f t="shared" si="17"/>
        <v>1</v>
      </c>
      <c r="AL60" s="12">
        <f t="shared" si="18"/>
        <v>1</v>
      </c>
      <c r="AM60" s="12">
        <f t="shared" si="19"/>
        <v>1</v>
      </c>
    </row>
    <row r="61" spans="1:39" ht="12" customHeight="1" x14ac:dyDescent="0.15">
      <c r="A61" s="5">
        <f t="shared" si="1"/>
        <v>25</v>
      </c>
      <c r="B61" s="5">
        <f t="shared" si="2"/>
        <v>0</v>
      </c>
      <c r="C61" s="14">
        <f t="shared" si="14"/>
        <v>97</v>
      </c>
      <c r="F61" s="242">
        <f>VLOOKUP(C61,Blad1!$A:$J,10,0)</f>
        <v>195</v>
      </c>
      <c r="G61" s="67" t="str">
        <f t="shared" si="3"/>
        <v/>
      </c>
      <c r="H61" s="4" t="str">
        <f>IF(G61="I",$K61,IF(G61="II",$K61-SUM(H$8:H60),IF(G61="III",$K61-SUM(H$8:H60),IF(G61="IV",$K61-SUM(H$8:H60),IF(G61="V",1-SUM(H$8:H60)," ")))))</f>
        <v xml:space="preserve"> </v>
      </c>
      <c r="I61" s="68" t="str">
        <f t="shared" si="4"/>
        <v>B</v>
      </c>
      <c r="J61" s="43">
        <f>IF(I61="A",$K61,IF(I61="B",$K61-SUM(J$8:J60),IF(I61="C",$K61-SUM(J$8:J60),IF(I61="D",$K61-SUM(J$8:J60),IF(I61="E",1-SUM(J$8:J60)," ")))))</f>
        <v>0</v>
      </c>
      <c r="K61" s="1">
        <f>IF(C$4=0,0,(SUM(D$8:D61)/C$4))</f>
        <v>0</v>
      </c>
      <c r="L61" s="9" t="str">
        <f t="shared" si="0"/>
        <v xml:space="preserve"> </v>
      </c>
      <c r="M61" s="2" t="str">
        <f>IF(U61=2,K61,IF(W61=2,K61-SUM(M$8:M60),IF(X61=2,K61-SUM(M$8:M60),IF(X60=2,1-SUM(M$8:M60)," "))))</f>
        <v xml:space="preserve"> </v>
      </c>
      <c r="N61" s="1" t="str">
        <f t="shared" si="5"/>
        <v xml:space="preserve"> </v>
      </c>
      <c r="P61" s="3" t="str">
        <f>IF(O61="Plus",$K61,IF(O61="Basis",$K61-SUM(P$8:P60),IF(O61="Breedte",$K61-SUM(P$8:P60),IF(O60="Breedte",1-SUM(P$8:P60)," "))))</f>
        <v xml:space="preserve"> </v>
      </c>
      <c r="Q61" s="57" t="str">
        <f t="shared" si="20"/>
        <v/>
      </c>
      <c r="R61" s="181">
        <f t="shared" si="6"/>
        <v>195</v>
      </c>
      <c r="S61" s="12">
        <f t="shared" si="15"/>
        <v>97</v>
      </c>
      <c r="T61" s="18">
        <f t="shared" si="7"/>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8"/>
        <v>1</v>
      </c>
      <c r="Z61" s="12">
        <f t="shared" si="9"/>
        <v>1</v>
      </c>
      <c r="AA61" s="12">
        <f t="shared" si="10"/>
        <v>1</v>
      </c>
      <c r="AB61" s="12">
        <f t="shared" si="11"/>
        <v>1</v>
      </c>
      <c r="AD61" s="12">
        <f t="shared" si="16"/>
        <v>97</v>
      </c>
      <c r="AE61" s="18">
        <f t="shared" si="12"/>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3"/>
        <v>1</v>
      </c>
      <c r="AK61" s="12">
        <f t="shared" si="17"/>
        <v>1</v>
      </c>
      <c r="AL61" s="12">
        <f t="shared" si="18"/>
        <v>1</v>
      </c>
      <c r="AM61" s="12">
        <f t="shared" si="19"/>
        <v>1</v>
      </c>
    </row>
    <row r="62" spans="1:39" ht="12" customHeight="1" x14ac:dyDescent="0.15">
      <c r="A62" s="5">
        <f t="shared" si="1"/>
        <v>0</v>
      </c>
      <c r="B62" s="5">
        <f t="shared" si="2"/>
        <v>0</v>
      </c>
      <c r="C62" s="14">
        <f t="shared" si="14"/>
        <v>96</v>
      </c>
      <c r="F62" s="242">
        <f>VLOOKUP(C62,Blad1!$A:$J,10,0)</f>
        <v>194</v>
      </c>
      <c r="G62" s="67" t="str">
        <f t="shared" si="3"/>
        <v/>
      </c>
      <c r="H62" s="4" t="str">
        <f>IF(G62="I",$K62,IF(G62="II",$K62-SUM(H$8:H61),IF(G62="III",$K62-SUM(H$8:H61),IF(G62="IV",$K62-SUM(H$8:H61),IF(G62="V",1-SUM(H$8:H61)," ")))))</f>
        <v xml:space="preserve"> </v>
      </c>
      <c r="I62" s="68" t="str">
        <f t="shared" si="4"/>
        <v/>
      </c>
      <c r="J62" s="43" t="str">
        <f>IF(I62="A",$K62,IF(I62="B",$K62-SUM(J$8:J61),IF(I62="C",$K62-SUM(J$8:J61),IF(I62="D",$K62-SUM(J$8:J61),IF(I62="E",1-SUM(J$8:J61)," ")))))</f>
        <v xml:space="preserve"> </v>
      </c>
      <c r="K62" s="1">
        <f>IF(C$4=0,0,(SUM(D$8:D62)/C$4))</f>
        <v>0</v>
      </c>
      <c r="L62" s="9" t="str">
        <f t="shared" si="0"/>
        <v xml:space="preserve"> </v>
      </c>
      <c r="M62" s="2" t="str">
        <f>IF(U62=2,K62,IF(W62=2,K62-SUM(M$8:M61),IF(X62=2,K62-SUM(M$8:M61),IF(X61=2,1-SUM(M$8:M61)," "))))</f>
        <v xml:space="preserve"> </v>
      </c>
      <c r="N62" s="1" t="str">
        <f t="shared" si="5"/>
        <v xml:space="preserve"> </v>
      </c>
      <c r="P62" s="3" t="str">
        <f>IF(O62="Plus",$K62,IF(O62="Basis",$K62-SUM(P$8:P61),IF(O62="Breedte",$K62-SUM(P$8:P61),IF(O61="Breedte",1-SUM(P$8:P61)," "))))</f>
        <v xml:space="preserve"> </v>
      </c>
      <c r="Q62" s="57" t="str">
        <f t="shared" si="20"/>
        <v/>
      </c>
      <c r="R62" s="181">
        <f t="shared" si="6"/>
        <v>194</v>
      </c>
      <c r="S62" s="12">
        <f t="shared" si="15"/>
        <v>96</v>
      </c>
      <c r="T62" s="18">
        <f t="shared" si="7"/>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8"/>
        <v>1</v>
      </c>
      <c r="Z62" s="12">
        <f t="shared" si="9"/>
        <v>1</v>
      </c>
      <c r="AA62" s="12">
        <f t="shared" si="10"/>
        <v>1</v>
      </c>
      <c r="AB62" s="12">
        <f t="shared" si="11"/>
        <v>1</v>
      </c>
      <c r="AD62" s="12">
        <f t="shared" si="16"/>
        <v>96</v>
      </c>
      <c r="AE62" s="18">
        <f t="shared" si="12"/>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3"/>
        <v>1</v>
      </c>
      <c r="AK62" s="12">
        <f t="shared" si="17"/>
        <v>1</v>
      </c>
      <c r="AL62" s="12">
        <f t="shared" si="18"/>
        <v>1</v>
      </c>
      <c r="AM62" s="12">
        <f t="shared" si="19"/>
        <v>1</v>
      </c>
    </row>
    <row r="63" spans="1:39" ht="12" customHeight="1" x14ac:dyDescent="0.15">
      <c r="A63" s="5">
        <f t="shared" si="1"/>
        <v>0</v>
      </c>
      <c r="B63" s="5">
        <f t="shared" si="2"/>
        <v>0</v>
      </c>
      <c r="C63" s="14">
        <f t="shared" si="14"/>
        <v>95</v>
      </c>
      <c r="F63" s="242">
        <f>VLOOKUP(C63,Blad1!$A:$J,10,0)</f>
        <v>192</v>
      </c>
      <c r="G63" s="67" t="str">
        <f t="shared" si="3"/>
        <v/>
      </c>
      <c r="H63" s="4" t="str">
        <f>IF(G63="I",$K63,IF(G63="II",$K63-SUM(H$8:H62),IF(G63="III",$K63-SUM(H$8:H62),IF(G63="IV",$K63-SUM(H$8:H62),IF(G63="V",1-SUM(H$8:H62)," ")))))</f>
        <v xml:space="preserve"> </v>
      </c>
      <c r="I63" s="68" t="str">
        <f t="shared" si="4"/>
        <v/>
      </c>
      <c r="J63" s="43" t="str">
        <f>IF(I63="A",$K63,IF(I63="B",$K63-SUM(J$8:J62),IF(I63="C",$K63-SUM(J$8:J62),IF(I63="D",$K63-SUM(J$8:J62),IF(I63="E",1-SUM(J$8:J62)," ")))))</f>
        <v xml:space="preserve"> </v>
      </c>
      <c r="K63" s="1">
        <f>IF(C$4=0,0,(SUM(D$8:D63)/C$4))</f>
        <v>0</v>
      </c>
      <c r="L63" s="9" t="str">
        <f t="shared" si="0"/>
        <v xml:space="preserve"> </v>
      </c>
      <c r="M63" s="2" t="str">
        <f>IF(U63=2,K63,IF(W63=2,K63-SUM(M$8:M62),IF(X63=2,K63-SUM(M$8:M62),IF(X62=2,1-SUM(M$8:M62)," "))))</f>
        <v xml:space="preserve"> </v>
      </c>
      <c r="N63" s="1" t="str">
        <f t="shared" si="5"/>
        <v xml:space="preserve"> </v>
      </c>
      <c r="P63" s="3" t="str">
        <f>IF(O63="Plus",$K63,IF(O63="Basis",$K63-SUM(P$8:P62),IF(O63="Breedte",$K63-SUM(P$8:P62),IF(O62="Breedte",1-SUM(P$8:P62)," "))))</f>
        <v xml:space="preserve"> </v>
      </c>
      <c r="Q63" s="57" t="str">
        <f t="shared" si="20"/>
        <v/>
      </c>
      <c r="R63" s="181">
        <f t="shared" si="6"/>
        <v>192</v>
      </c>
      <c r="S63" s="12">
        <f t="shared" si="15"/>
        <v>95</v>
      </c>
      <c r="T63" s="18">
        <f t="shared" si="7"/>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8"/>
        <v>1</v>
      </c>
      <c r="Z63" s="12">
        <f t="shared" si="9"/>
        <v>1</v>
      </c>
      <c r="AA63" s="12">
        <f t="shared" si="10"/>
        <v>1</v>
      </c>
      <c r="AB63" s="12">
        <f t="shared" si="11"/>
        <v>1</v>
      </c>
      <c r="AD63" s="12">
        <f t="shared" si="16"/>
        <v>95</v>
      </c>
      <c r="AE63" s="18">
        <f t="shared" si="12"/>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3"/>
        <v>1</v>
      </c>
      <c r="AK63" s="12">
        <f t="shared" si="17"/>
        <v>1</v>
      </c>
      <c r="AL63" s="12">
        <f t="shared" si="18"/>
        <v>1</v>
      </c>
      <c r="AM63" s="12">
        <f t="shared" si="19"/>
        <v>1</v>
      </c>
    </row>
    <row r="64" spans="1:39" ht="12" customHeight="1" x14ac:dyDescent="0.15">
      <c r="A64" s="5">
        <f t="shared" si="1"/>
        <v>0</v>
      </c>
      <c r="B64" s="5">
        <f t="shared" si="2"/>
        <v>0</v>
      </c>
      <c r="C64" s="14">
        <f t="shared" si="14"/>
        <v>94</v>
      </c>
      <c r="F64" s="242">
        <f>VLOOKUP(C64,Blad1!$A:$J,10,0)</f>
        <v>191</v>
      </c>
      <c r="G64" s="67" t="str">
        <f t="shared" si="3"/>
        <v/>
      </c>
      <c r="H64" s="4" t="str">
        <f>IF(G64="I",$K64,IF(G64="II",$K64-SUM(H$8:H63),IF(G64="III",$K64-SUM(H$8:H63),IF(G64="IV",$K64-SUM(H$8:H63),IF(G64="V",1-SUM(H$8:H63)," ")))))</f>
        <v xml:space="preserve"> </v>
      </c>
      <c r="I64" s="68" t="str">
        <f t="shared" si="4"/>
        <v/>
      </c>
      <c r="J64" s="43" t="str">
        <f>IF(I64="A",$K64,IF(I64="B",$K64-SUM(J$8:J63),IF(I64="C",$K64-SUM(J$8:J63),IF(I64="D",$K64-SUM(J$8:J63),IF(I64="E",1-SUM(J$8:J63)," ")))))</f>
        <v xml:space="preserve"> </v>
      </c>
      <c r="K64" s="1">
        <f>IF(C$4=0,0,(SUM(D$8:D64)/C$4))</f>
        <v>0</v>
      </c>
      <c r="L64" s="9" t="str">
        <f t="shared" si="0"/>
        <v xml:space="preserve"> </v>
      </c>
      <c r="M64" s="2" t="str">
        <f>IF(U64=2,K64,IF(W64=2,K64-SUM(M$8:M63),IF(X64=2,K64-SUM(M$8:M63),IF(X63=2,1-SUM(M$8:M63)," "))))</f>
        <v xml:space="preserve"> </v>
      </c>
      <c r="N64" s="1" t="str">
        <f t="shared" si="5"/>
        <v xml:space="preserve"> </v>
      </c>
      <c r="P64" s="3" t="str">
        <f>IF(O64="Plus",$K64,IF(O64="Basis",$K64-SUM(P$8:P63),IF(O64="Breedte",$K64-SUM(P$8:P63),IF(O63="Breedte",1-SUM(P$8:P63)," "))))</f>
        <v xml:space="preserve"> </v>
      </c>
      <c r="Q64" s="57" t="str">
        <f t="shared" si="20"/>
        <v/>
      </c>
      <c r="R64" s="181">
        <f t="shared" si="6"/>
        <v>191</v>
      </c>
      <c r="S64" s="12">
        <f t="shared" si="15"/>
        <v>94</v>
      </c>
      <c r="T64" s="18">
        <f t="shared" si="7"/>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8"/>
        <v>1</v>
      </c>
      <c r="Z64" s="12">
        <f t="shared" si="9"/>
        <v>1</v>
      </c>
      <c r="AA64" s="12">
        <f t="shared" si="10"/>
        <v>1</v>
      </c>
      <c r="AB64" s="12">
        <f t="shared" si="11"/>
        <v>1</v>
      </c>
      <c r="AD64" s="12">
        <f t="shared" si="16"/>
        <v>94</v>
      </c>
      <c r="AE64" s="18">
        <f t="shared" si="12"/>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3"/>
        <v>1</v>
      </c>
      <c r="AK64" s="12">
        <f t="shared" si="17"/>
        <v>1</v>
      </c>
      <c r="AL64" s="12">
        <f t="shared" si="18"/>
        <v>1</v>
      </c>
      <c r="AM64" s="12">
        <f t="shared" si="19"/>
        <v>1</v>
      </c>
    </row>
    <row r="65" spans="1:39" ht="12" customHeight="1" x14ac:dyDescent="0.15">
      <c r="A65" s="5">
        <f t="shared" si="1"/>
        <v>0</v>
      </c>
      <c r="B65" s="5">
        <f t="shared" si="2"/>
        <v>0</v>
      </c>
      <c r="C65" s="14">
        <f t="shared" si="14"/>
        <v>93</v>
      </c>
      <c r="F65" s="242">
        <f>VLOOKUP(C65,Blad1!$A:$J,10,0)</f>
        <v>189</v>
      </c>
      <c r="G65" s="67" t="str">
        <f t="shared" si="3"/>
        <v/>
      </c>
      <c r="H65" s="4" t="str">
        <f>IF(G65="I",$K65,IF(G65="II",$K65-SUM(H$8:H64),IF(G65="III",$K65-SUM(H$8:H64),IF(G65="IV",$K65-SUM(H$8:H64),IF(G65="V",1-SUM(H$8:H64)," ")))))</f>
        <v xml:space="preserve"> </v>
      </c>
      <c r="I65" s="68" t="str">
        <f t="shared" si="4"/>
        <v/>
      </c>
      <c r="J65" s="43" t="str">
        <f>IF(I65="A",$K65,IF(I65="B",$K65-SUM(J$8:J64),IF(I65="C",$K65-SUM(J$8:J64),IF(I65="D",$K65-SUM(J$8:J64),IF(I65="E",1-SUM(J$8:J64)," ")))))</f>
        <v xml:space="preserve"> </v>
      </c>
      <c r="K65" s="1">
        <f>IF(C$4=0,0,(SUM(D$8:D65)/C$4))</f>
        <v>0</v>
      </c>
      <c r="L65" s="9" t="str">
        <f t="shared" si="0"/>
        <v xml:space="preserve"> </v>
      </c>
      <c r="M65" s="2" t="str">
        <f>IF(U65=2,K65,IF(W65=2,K65-SUM(M$8:M64),IF(X65=2,K65-SUM(M$8:M64),IF(X64=2,1-SUM(M$8:M64)," "))))</f>
        <v xml:space="preserve"> </v>
      </c>
      <c r="N65" s="1" t="str">
        <f t="shared" si="5"/>
        <v xml:space="preserve"> </v>
      </c>
      <c r="P65" s="3" t="str">
        <f>IF(O65="Plus",$K65,IF(O65="Basis",$K65-SUM(P$8:P64),IF(O65="Breedte",$K65-SUM(P$8:P64),IF(O64="Breedte",1-SUM(P$8:P64)," "))))</f>
        <v xml:space="preserve"> </v>
      </c>
      <c r="Q65" s="57" t="str">
        <f t="shared" si="20"/>
        <v/>
      </c>
      <c r="R65" s="181">
        <f t="shared" si="6"/>
        <v>189</v>
      </c>
      <c r="S65" s="12">
        <f t="shared" si="15"/>
        <v>93</v>
      </c>
      <c r="T65" s="18">
        <f t="shared" si="7"/>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8"/>
        <v>1</v>
      </c>
      <c r="Z65" s="12">
        <f t="shared" si="9"/>
        <v>1</v>
      </c>
      <c r="AA65" s="12">
        <f t="shared" si="10"/>
        <v>1</v>
      </c>
      <c r="AB65" s="12">
        <f t="shared" si="11"/>
        <v>1</v>
      </c>
      <c r="AD65" s="12">
        <f t="shared" si="16"/>
        <v>93</v>
      </c>
      <c r="AE65" s="18">
        <f t="shared" si="12"/>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3"/>
        <v>1</v>
      </c>
      <c r="AK65" s="12">
        <f t="shared" si="17"/>
        <v>1</v>
      </c>
      <c r="AL65" s="12">
        <f t="shared" si="18"/>
        <v>1</v>
      </c>
      <c r="AM65" s="12">
        <f t="shared" si="19"/>
        <v>1</v>
      </c>
    </row>
    <row r="66" spans="1:39" ht="12" customHeight="1" x14ac:dyDescent="0.15">
      <c r="A66" s="5">
        <f t="shared" si="1"/>
        <v>0</v>
      </c>
      <c r="B66" s="5">
        <f t="shared" si="2"/>
        <v>0</v>
      </c>
      <c r="C66" s="14">
        <f t="shared" si="14"/>
        <v>92</v>
      </c>
      <c r="F66" s="242">
        <f>VLOOKUP(C66,Blad1!$A:$J,10,0)</f>
        <v>188</v>
      </c>
      <c r="G66" s="67" t="str">
        <f t="shared" si="3"/>
        <v/>
      </c>
      <c r="H66" s="4" t="str">
        <f>IF(G66="I",$K66,IF(G66="II",$K66-SUM(H$8:H65),IF(G66="III",$K66-SUM(H$8:H65),IF(G66="IV",$K66-SUM(H$8:H65),IF(G66="V",1-SUM(H$8:H65)," ")))))</f>
        <v xml:space="preserve"> </v>
      </c>
      <c r="I66" s="68" t="str">
        <f t="shared" si="4"/>
        <v/>
      </c>
      <c r="J66" s="43" t="str">
        <f>IF(I66="A",$K66,IF(I66="B",$K66-SUM(J$8:J65),IF(I66="C",$K66-SUM(J$8:J65),IF(I66="D",$K66-SUM(J$8:J65),IF(I66="E",1-SUM(J$8:J65)," ")))))</f>
        <v xml:space="preserve"> </v>
      </c>
      <c r="K66" s="1">
        <f>IF(C$4=0,0,(SUM(D$8:D66)/C$4))</f>
        <v>0</v>
      </c>
      <c r="L66" s="9" t="str">
        <f t="shared" si="0"/>
        <v xml:space="preserve"> </v>
      </c>
      <c r="M66" s="2" t="str">
        <f>IF(U66=2,K66,IF(W66=2,K66-SUM(M$8:M65),IF(X66=2,K66-SUM(M$8:M65),IF(X65=2,1-SUM(M$8:M65)," "))))</f>
        <v xml:space="preserve"> </v>
      </c>
      <c r="N66" s="1" t="str">
        <f t="shared" si="5"/>
        <v xml:space="preserve"> </v>
      </c>
      <c r="P66" s="3" t="str">
        <f>IF(O66="Plus",$K66,IF(O66="Basis",$K66-SUM(P$8:P65),IF(O66="Breedte",$K66-SUM(P$8:P65),IF(O65="Breedte",1-SUM(P$8:P65)," "))))</f>
        <v xml:space="preserve"> </v>
      </c>
      <c r="Q66" s="57" t="str">
        <f t="shared" si="20"/>
        <v/>
      </c>
      <c r="R66" s="181">
        <f t="shared" si="6"/>
        <v>188</v>
      </c>
      <c r="S66" s="12">
        <f t="shared" si="15"/>
        <v>92</v>
      </c>
      <c r="T66" s="18">
        <f t="shared" si="7"/>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8"/>
        <v>1</v>
      </c>
      <c r="Z66" s="12">
        <f t="shared" si="9"/>
        <v>1</v>
      </c>
      <c r="AA66" s="12">
        <f t="shared" si="10"/>
        <v>1</v>
      </c>
      <c r="AB66" s="12">
        <f t="shared" si="11"/>
        <v>1</v>
      </c>
      <c r="AD66" s="12">
        <f t="shared" si="16"/>
        <v>92</v>
      </c>
      <c r="AE66" s="18">
        <f t="shared" si="12"/>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3"/>
        <v>1</v>
      </c>
      <c r="AK66" s="12">
        <f t="shared" si="17"/>
        <v>1</v>
      </c>
      <c r="AL66" s="12">
        <f t="shared" si="18"/>
        <v>1</v>
      </c>
      <c r="AM66" s="12">
        <f t="shared" si="19"/>
        <v>1</v>
      </c>
    </row>
    <row r="67" spans="1:39" ht="12" customHeight="1" x14ac:dyDescent="0.15">
      <c r="A67" s="5">
        <f t="shared" si="1"/>
        <v>0</v>
      </c>
      <c r="B67" s="5">
        <f t="shared" si="2"/>
        <v>20</v>
      </c>
      <c r="C67" s="14">
        <f t="shared" si="14"/>
        <v>91</v>
      </c>
      <c r="F67" s="242">
        <f>VLOOKUP(C67,Blad1!$A:$J,10,0)</f>
        <v>187</v>
      </c>
      <c r="G67" s="67" t="str">
        <f t="shared" si="3"/>
        <v>IV</v>
      </c>
      <c r="H67" s="4">
        <f>IF(G67="I",$K67,IF(G67="II",$K67-SUM(H$8:H66),IF(G67="III",$K67-SUM(H$8:H66),IF(G67="IV",$K67-SUM(H$8:H66),IF(G67="V",1-SUM(H$8:H66)," ")))))</f>
        <v>0</v>
      </c>
      <c r="I67" s="68" t="str">
        <f t="shared" si="4"/>
        <v/>
      </c>
      <c r="J67" s="43" t="str">
        <f>IF(I67="A",$K67,IF(I67="B",$K67-SUM(J$8:J66),IF(I67="C",$K67-SUM(J$8:J66),IF(I67="D",$K67-SUM(J$8:J66),IF(I67="E",1-SUM(J$8:J66)," ")))))</f>
        <v xml:space="preserve"> </v>
      </c>
      <c r="K67" s="1">
        <f>IF(C$4=0,0,(SUM(D$8:D67)/C$4))</f>
        <v>0</v>
      </c>
      <c r="L67" s="9" t="str">
        <f t="shared" si="0"/>
        <v xml:space="preserve"> </v>
      </c>
      <c r="M67" s="2" t="str">
        <f>IF(U67=2,K67,IF(W67=2,K67-SUM(M$8:M66),IF(X67=2,K67-SUM(M$8:M66),IF(X66=2,1-SUM(M$8:M66)," "))))</f>
        <v xml:space="preserve"> </v>
      </c>
      <c r="N67" s="1" t="str">
        <f t="shared" si="5"/>
        <v xml:space="preserve"> </v>
      </c>
      <c r="P67" s="3" t="str">
        <f>IF(O67="Plus",$K67,IF(O67="Basis",$K67-SUM(P$8:P66),IF(O67="Breedte",$K67-SUM(P$8:P66),IF(O66="Breedte",1-SUM(P$8:P66)," "))))</f>
        <v xml:space="preserve"> </v>
      </c>
      <c r="Q67" s="57" t="str">
        <f t="shared" si="20"/>
        <v/>
      </c>
      <c r="R67" s="181">
        <f t="shared" si="6"/>
        <v>187</v>
      </c>
      <c r="S67" s="12">
        <f t="shared" si="15"/>
        <v>91</v>
      </c>
      <c r="T67" s="18">
        <f t="shared" si="7"/>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8"/>
        <v>1</v>
      </c>
      <c r="Z67" s="12">
        <f t="shared" si="9"/>
        <v>1</v>
      </c>
      <c r="AA67" s="12">
        <f t="shared" si="10"/>
        <v>1</v>
      </c>
      <c r="AB67" s="12">
        <f t="shared" si="11"/>
        <v>1</v>
      </c>
      <c r="AD67" s="12">
        <f t="shared" si="16"/>
        <v>91</v>
      </c>
      <c r="AE67" s="18">
        <f t="shared" si="12"/>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3"/>
        <v>1</v>
      </c>
      <c r="AK67" s="12">
        <f t="shared" si="17"/>
        <v>1</v>
      </c>
      <c r="AL67" s="12">
        <f t="shared" si="18"/>
        <v>1</v>
      </c>
      <c r="AM67" s="12">
        <f t="shared" si="19"/>
        <v>1</v>
      </c>
    </row>
    <row r="68" spans="1:39" ht="12" customHeight="1" x14ac:dyDescent="0.15">
      <c r="A68" s="5">
        <f t="shared" si="1"/>
        <v>0</v>
      </c>
      <c r="B68" s="5">
        <f t="shared" si="2"/>
        <v>0</v>
      </c>
      <c r="C68" s="14">
        <f t="shared" si="14"/>
        <v>90</v>
      </c>
      <c r="F68" s="242">
        <f>VLOOKUP(C68,Blad1!$A:$J,10,0)</f>
        <v>186</v>
      </c>
      <c r="G68" s="67" t="str">
        <f t="shared" si="3"/>
        <v/>
      </c>
      <c r="H68" s="4" t="str">
        <f>IF(G68="I",$K68,IF(G68="II",$K68-SUM(H$8:H67),IF(G68="III",$K68-SUM(H$8:H67),IF(G68="IV",$K68-SUM(H$8:H67),IF(G68="V",1-SUM(H$8:H67)," ")))))</f>
        <v xml:space="preserve"> </v>
      </c>
      <c r="I68" s="68" t="str">
        <f t="shared" si="4"/>
        <v/>
      </c>
      <c r="J68" s="43" t="str">
        <f>IF(I68="A",$K68,IF(I68="B",$K68-SUM(J$8:J67),IF(I68="C",$K68-SUM(J$8:J67),IF(I68="D",$K68-SUM(J$8:J67),IF(I68="E",1-SUM(J$8:J67)," ")))))</f>
        <v xml:space="preserve"> </v>
      </c>
      <c r="K68" s="1">
        <f>IF(C$4=0,0,(SUM(D$8:D68)/C$4))</f>
        <v>0</v>
      </c>
      <c r="L68" s="9" t="str">
        <f t="shared" si="0"/>
        <v xml:space="preserve"> </v>
      </c>
      <c r="M68" s="2" t="str">
        <f>IF(U68=2,K68,IF(W68=2,K68-SUM(M$8:M67),IF(X68=2,K68-SUM(M$8:M67),IF(X67=2,1-SUM(M$8:M67)," "))))</f>
        <v xml:space="preserve"> </v>
      </c>
      <c r="N68" s="1" t="str">
        <f t="shared" si="5"/>
        <v xml:space="preserve"> </v>
      </c>
      <c r="P68" s="3" t="str">
        <f>IF(O68="Plus",$K68,IF(O68="Basis",$K68-SUM(P$8:P67),IF(O68="Breedte",$K68-SUM(P$8:P67),IF(O67="Breedte",1-SUM(P$8:P67)," "))))</f>
        <v xml:space="preserve"> </v>
      </c>
      <c r="Q68" s="57" t="str">
        <f t="shared" si="20"/>
        <v/>
      </c>
      <c r="R68" s="181">
        <f t="shared" si="6"/>
        <v>186</v>
      </c>
      <c r="S68" s="12">
        <f t="shared" si="15"/>
        <v>90</v>
      </c>
      <c r="T68" s="18">
        <f t="shared" si="7"/>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8"/>
        <v>1</v>
      </c>
      <c r="Z68" s="12">
        <f t="shared" si="9"/>
        <v>1</v>
      </c>
      <c r="AA68" s="12">
        <f t="shared" si="10"/>
        <v>1</v>
      </c>
      <c r="AB68" s="12">
        <f t="shared" si="11"/>
        <v>1</v>
      </c>
      <c r="AD68" s="12">
        <f t="shared" si="16"/>
        <v>90</v>
      </c>
      <c r="AE68" s="18">
        <f t="shared" si="12"/>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3"/>
        <v>1</v>
      </c>
      <c r="AK68" s="12">
        <f t="shared" si="17"/>
        <v>1</v>
      </c>
      <c r="AL68" s="12">
        <f t="shared" si="18"/>
        <v>1</v>
      </c>
      <c r="AM68" s="12">
        <f t="shared" si="19"/>
        <v>1</v>
      </c>
    </row>
    <row r="69" spans="1:39" ht="12" customHeight="1" x14ac:dyDescent="0.15">
      <c r="A69" s="5">
        <f t="shared" si="1"/>
        <v>0</v>
      </c>
      <c r="B69" s="5">
        <f t="shared" si="2"/>
        <v>0</v>
      </c>
      <c r="C69" s="14">
        <f t="shared" si="14"/>
        <v>89</v>
      </c>
      <c r="F69" s="242">
        <f>VLOOKUP(C69,Blad1!$A:$J,10,0)</f>
        <v>185</v>
      </c>
      <c r="G69" s="67" t="str">
        <f t="shared" si="3"/>
        <v/>
      </c>
      <c r="H69" s="4" t="str">
        <f>IF(G69="I",$K69,IF(G69="II",$K69-SUM(H$8:H68),IF(G69="III",$K69-SUM(H$8:H68),IF(G69="IV",$K69-SUM(H$8:H68),IF(G69="V",1-SUM(H$8:H68)," ")))))</f>
        <v xml:space="preserve"> </v>
      </c>
      <c r="I69" s="68" t="str">
        <f t="shared" si="4"/>
        <v/>
      </c>
      <c r="J69" s="43" t="str">
        <f>IF(I69="A",$K69,IF(I69="B",$K69-SUM(J$8:J68),IF(I69="C",$K69-SUM(J$8:J68),IF(I69="D",$K69-SUM(J$8:J68),IF(I69="E",1-SUM(J$8:J68)," ")))))</f>
        <v xml:space="preserve"> </v>
      </c>
      <c r="K69" s="1">
        <f>IF(C$4=0,0,(SUM(D$8:D69)/C$4))</f>
        <v>0</v>
      </c>
      <c r="L69" s="9" t="str">
        <f t="shared" si="0"/>
        <v xml:space="preserve"> </v>
      </c>
      <c r="M69" s="2" t="str">
        <f>IF(U69=2,K69,IF(W69=2,K69-SUM(M$8:M68),IF(X69=2,K69-SUM(M$8:M68),IF(X68=2,1-SUM(M$8:M68)," "))))</f>
        <v xml:space="preserve"> </v>
      </c>
      <c r="N69" s="1" t="str">
        <f t="shared" si="5"/>
        <v xml:space="preserve"> </v>
      </c>
      <c r="P69" s="3" t="str">
        <f>IF(O69="Plus",$K69,IF(O69="Basis",$K69-SUM(P$8:P68),IF(O69="Breedte",$K69-SUM(P$8:P68),IF(O68="Breedte",1-SUM(P$8:P68)," "))))</f>
        <v xml:space="preserve"> </v>
      </c>
      <c r="Q69" s="57" t="str">
        <f t="shared" si="20"/>
        <v/>
      </c>
      <c r="R69" s="181">
        <f t="shared" si="6"/>
        <v>185</v>
      </c>
      <c r="S69" s="12">
        <f t="shared" si="15"/>
        <v>89</v>
      </c>
      <c r="T69" s="18">
        <f t="shared" si="7"/>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8"/>
        <v>1</v>
      </c>
      <c r="Z69" s="12">
        <f t="shared" si="9"/>
        <v>1</v>
      </c>
      <c r="AA69" s="12">
        <f t="shared" si="10"/>
        <v>1</v>
      </c>
      <c r="AB69" s="12">
        <f t="shared" si="11"/>
        <v>1</v>
      </c>
      <c r="AD69" s="12">
        <f t="shared" si="16"/>
        <v>89</v>
      </c>
      <c r="AE69" s="18">
        <f t="shared" si="12"/>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3"/>
        <v>1</v>
      </c>
      <c r="AK69" s="12">
        <f t="shared" si="17"/>
        <v>1</v>
      </c>
      <c r="AL69" s="12">
        <f t="shared" si="18"/>
        <v>1</v>
      </c>
      <c r="AM69" s="12">
        <f t="shared" si="19"/>
        <v>1</v>
      </c>
    </row>
    <row r="70" spans="1:39" ht="12" customHeight="1" x14ac:dyDescent="0.15">
      <c r="A70" s="5">
        <f t="shared" si="1"/>
        <v>25</v>
      </c>
      <c r="B70" s="5">
        <f t="shared" si="2"/>
        <v>0</v>
      </c>
      <c r="C70" s="14">
        <f t="shared" si="14"/>
        <v>88</v>
      </c>
      <c r="F70" s="242">
        <f>VLOOKUP(C70,Blad1!$A:$J,10,0)</f>
        <v>184</v>
      </c>
      <c r="G70" s="67" t="str">
        <f t="shared" si="3"/>
        <v/>
      </c>
      <c r="H70" s="4" t="str">
        <f>IF(G70="I",$K70,IF(G70="II",$K70-SUM(H$8:H69),IF(G70="III",$K70-SUM(H$8:H69),IF(G70="IV",$K70-SUM(H$8:H69),IF(G70="V",1-SUM(H$8:H69)," ")))))</f>
        <v xml:space="preserve"> </v>
      </c>
      <c r="I70" s="68" t="str">
        <f t="shared" si="4"/>
        <v>C</v>
      </c>
      <c r="J70" s="43">
        <f>IF(I70="A",$K70,IF(I70="B",$K70-SUM(J$8:J69),IF(I70="C",$K70-SUM(J$8:J69),IF(I70="D",$K70-SUM(J$8:J69),IF(I70="E",1-SUM(J$8:J69)," ")))))</f>
        <v>0</v>
      </c>
      <c r="K70" s="1">
        <f>IF(C$4=0,0,(SUM(D$8:D70)/C$4))</f>
        <v>0</v>
      </c>
      <c r="L70" s="9" t="str">
        <f t="shared" si="0"/>
        <v xml:space="preserve"> </v>
      </c>
      <c r="M70" s="2" t="str">
        <f>IF(U70=2,K70,IF(W70=2,K70-SUM(M$8:M69),IF(X70=2,K70-SUM(M$8:M69),IF(X69=2,1-SUM(M$8:M69)," "))))</f>
        <v xml:space="preserve"> </v>
      </c>
      <c r="N70" s="1" t="str">
        <f t="shared" si="5"/>
        <v xml:space="preserve"> </v>
      </c>
      <c r="P70" s="3" t="str">
        <f>IF(O70="Plus",$K70,IF(O70="Basis",$K70-SUM(P$8:P69),IF(O70="Breedte",$K70-SUM(P$8:P69),IF(O69="Breedte",1-SUM(P$8:P69)," "))))</f>
        <v xml:space="preserve"> </v>
      </c>
      <c r="Q70" s="57" t="str">
        <f t="shared" si="20"/>
        <v/>
      </c>
      <c r="R70" s="181">
        <f t="shared" si="6"/>
        <v>184</v>
      </c>
      <c r="S70" s="12">
        <f t="shared" si="15"/>
        <v>88</v>
      </c>
      <c r="T70" s="18">
        <f t="shared" si="7"/>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8"/>
        <v>1</v>
      </c>
      <c r="Z70" s="12">
        <f t="shared" si="9"/>
        <v>1</v>
      </c>
      <c r="AA70" s="12">
        <f t="shared" si="10"/>
        <v>1</v>
      </c>
      <c r="AB70" s="12">
        <f t="shared" si="11"/>
        <v>1</v>
      </c>
      <c r="AD70" s="12">
        <f t="shared" si="16"/>
        <v>88</v>
      </c>
      <c r="AE70" s="18">
        <f t="shared" si="12"/>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3"/>
        <v>1</v>
      </c>
      <c r="AK70" s="12">
        <f t="shared" si="17"/>
        <v>1</v>
      </c>
      <c r="AL70" s="12">
        <f t="shared" si="18"/>
        <v>1</v>
      </c>
      <c r="AM70" s="12">
        <f t="shared" si="19"/>
        <v>1</v>
      </c>
    </row>
    <row r="71" spans="1:39" ht="12" customHeight="1" x14ac:dyDescent="0.15">
      <c r="A71" s="5">
        <f t="shared" si="1"/>
        <v>0</v>
      </c>
      <c r="B71" s="5">
        <f t="shared" si="2"/>
        <v>0</v>
      </c>
      <c r="C71" s="14">
        <f t="shared" si="14"/>
        <v>87</v>
      </c>
      <c r="F71" s="242">
        <f>VLOOKUP(C71,Blad1!$A:$J,10,0)</f>
        <v>182</v>
      </c>
      <c r="G71" s="67" t="str">
        <f t="shared" si="3"/>
        <v/>
      </c>
      <c r="H71" s="4" t="str">
        <f>IF(G71="I",$K71,IF(G71="II",$K71-SUM(H$8:H70),IF(G71="III",$K71-SUM(H$8:H70),IF(G71="IV",$K71-SUM(H$8:H70),IF(G71="V",1-SUM(H$8:H70)," ")))))</f>
        <v xml:space="preserve"> </v>
      </c>
      <c r="I71" s="68" t="str">
        <f t="shared" si="4"/>
        <v/>
      </c>
      <c r="J71" s="43" t="str">
        <f>IF(I71="A",$K71,IF(I71="B",$K71-SUM(J$8:J70),IF(I71="C",$K71-SUM(J$8:J70),IF(I71="D",$K71-SUM(J$8:J70),IF(I71="E",1-SUM(J$8:J70)," ")))))</f>
        <v xml:space="preserve"> </v>
      </c>
      <c r="K71" s="1">
        <f>IF(C$4=0,0,(SUM(D$8:D71)/C$4))</f>
        <v>0</v>
      </c>
      <c r="L71" s="9" t="str">
        <f t="shared" si="0"/>
        <v xml:space="preserve"> </v>
      </c>
      <c r="M71" s="2" t="str">
        <f>IF(U71=2,K71,IF(W71=2,K71-SUM(M$8:M70),IF(X71=2,K71-SUM(M$8:M70),IF(X70=2,1-SUM(M$8:M70)," "))))</f>
        <v xml:space="preserve"> </v>
      </c>
      <c r="N71" s="1" t="str">
        <f t="shared" si="5"/>
        <v xml:space="preserve"> </v>
      </c>
      <c r="P71" s="3" t="str">
        <f>IF(O71="Plus",$K71,IF(O71="Basis",$K71-SUM(P$8:P70),IF(O71="Breedte",$K71-SUM(P$8:P70),IF(O70="Breedte",1-SUM(P$8:P70)," "))))</f>
        <v xml:space="preserve"> </v>
      </c>
      <c r="Q71" s="57" t="str">
        <f t="shared" si="20"/>
        <v/>
      </c>
      <c r="R71" s="181">
        <f t="shared" si="6"/>
        <v>182</v>
      </c>
      <c r="S71" s="12">
        <f t="shared" si="15"/>
        <v>87</v>
      </c>
      <c r="T71" s="18">
        <f t="shared" si="7"/>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8"/>
        <v>1</v>
      </c>
      <c r="Z71" s="12">
        <f t="shared" si="9"/>
        <v>1</v>
      </c>
      <c r="AA71" s="12">
        <f t="shared" si="10"/>
        <v>1</v>
      </c>
      <c r="AB71" s="12">
        <f t="shared" si="11"/>
        <v>1</v>
      </c>
      <c r="AD71" s="12">
        <f t="shared" si="16"/>
        <v>87</v>
      </c>
      <c r="AE71" s="18">
        <f t="shared" si="12"/>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3"/>
        <v>1</v>
      </c>
      <c r="AK71" s="12">
        <f t="shared" si="17"/>
        <v>1</v>
      </c>
      <c r="AL71" s="12">
        <f t="shared" si="18"/>
        <v>1</v>
      </c>
      <c r="AM71" s="12">
        <f t="shared" si="19"/>
        <v>1</v>
      </c>
    </row>
    <row r="72" spans="1:39" ht="12" customHeight="1" x14ac:dyDescent="0.15">
      <c r="A72" s="5">
        <f t="shared" si="1"/>
        <v>0</v>
      </c>
      <c r="B72" s="5">
        <f t="shared" si="2"/>
        <v>0</v>
      </c>
      <c r="C72" s="14">
        <f t="shared" si="14"/>
        <v>86</v>
      </c>
      <c r="F72" s="242">
        <f>VLOOKUP(C72,Blad1!$A:$J,10,0)</f>
        <v>180</v>
      </c>
      <c r="G72" s="67" t="str">
        <f t="shared" si="3"/>
        <v/>
      </c>
      <c r="H72" s="4" t="str">
        <f>IF(G72="I",$K72,IF(G72="II",$K72-SUM(H$8:H71),IF(G72="III",$K72-SUM(H$8:H71),IF(G72="IV",$K72-SUM(H$8:H71),IF(G72="V",1-SUM(H$8:H71)," ")))))</f>
        <v xml:space="preserve"> </v>
      </c>
      <c r="I72" s="68" t="str">
        <f t="shared" si="4"/>
        <v/>
      </c>
      <c r="J72" s="43" t="str">
        <f>IF(I72="A",$K72,IF(I72="B",$K72-SUM(J$8:J71),IF(I72="C",$K72-SUM(J$8:J71),IF(I72="D",$K72-SUM(J$8:J71),IF(I72="E",1-SUM(J$8:J71)," ")))))</f>
        <v xml:space="preserve"> </v>
      </c>
      <c r="K72" s="1">
        <f>IF(C$4=0,0,(SUM(D$8:D72)/C$4))</f>
        <v>0</v>
      </c>
      <c r="L72" s="9" t="str">
        <f t="shared" si="0"/>
        <v xml:space="preserve"> </v>
      </c>
      <c r="M72" s="2" t="str">
        <f>IF(U72=2,K72,IF(W72=2,K72-SUM(M$8:M71),IF(X72=2,K72-SUM(M$8:M71),IF(X71=2,1-SUM(M$8:M71)," "))))</f>
        <v xml:space="preserve"> </v>
      </c>
      <c r="N72" s="1" t="str">
        <f t="shared" si="5"/>
        <v xml:space="preserve"> </v>
      </c>
      <c r="P72" s="3" t="str">
        <f>IF(O72="Plus",$K72,IF(O72="Basis",$K72-SUM(P$8:P71),IF(O72="Breedte",$K72-SUM(P$8:P71),IF(O71="Breedte",1-SUM(P$8:P71)," "))))</f>
        <v xml:space="preserve"> </v>
      </c>
      <c r="Q72" s="57" t="str">
        <f t="shared" si="20"/>
        <v/>
      </c>
      <c r="R72" s="181">
        <f t="shared" si="6"/>
        <v>180</v>
      </c>
      <c r="S72" s="12">
        <f t="shared" si="15"/>
        <v>86</v>
      </c>
      <c r="T72" s="18">
        <f t="shared" si="7"/>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si="8"/>
        <v>1</v>
      </c>
      <c r="Z72" s="12">
        <f t="shared" si="9"/>
        <v>1</v>
      </c>
      <c r="AA72" s="12">
        <f t="shared" si="10"/>
        <v>1</v>
      </c>
      <c r="AB72" s="12">
        <f t="shared" si="11"/>
        <v>1</v>
      </c>
      <c r="AD72" s="12">
        <f t="shared" si="16"/>
        <v>86</v>
      </c>
      <c r="AE72" s="18">
        <f t="shared" si="12"/>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si="13"/>
        <v>1</v>
      </c>
      <c r="AK72" s="12">
        <f t="shared" si="17"/>
        <v>1</v>
      </c>
      <c r="AL72" s="12">
        <f t="shared" si="18"/>
        <v>1</v>
      </c>
      <c r="AM72" s="12">
        <f t="shared" si="19"/>
        <v>1</v>
      </c>
    </row>
    <row r="73" spans="1:39" ht="12" customHeight="1" x14ac:dyDescent="0.15">
      <c r="A73" s="5">
        <f t="shared" ref="A73:A136" si="24">IF(I73="A",25,IF(I73="B",25,IF(I73="C",25,IF(I73="D",15,IF(I73="E",10,0)))))</f>
        <v>0</v>
      </c>
      <c r="B73" s="5">
        <f t="shared" ref="B73:B136" si="25">IF(G73="I",20,IF(G73="II",20,IF(G73="III",20,IF(G73="IV",20,IF(G73="V",20,0)))))</f>
        <v>0</v>
      </c>
      <c r="C73" s="14">
        <f t="shared" si="14"/>
        <v>85</v>
      </c>
      <c r="F73" s="242">
        <f>VLOOKUP(C73,Blad1!$A:$J,10,0)</f>
        <v>179</v>
      </c>
      <c r="G73" s="67" t="str">
        <f t="shared" ref="G73:G136" si="26">IF(C73=110,"I",IF(C73=103,"II",IF(C73=98,"III",IF(C73=91,"IV",IF(C73=0,"V","")))))</f>
        <v/>
      </c>
      <c r="H73" s="4" t="str">
        <f>IF(G73="I",$K73,IF(G73="II",$K73-SUM(H$8:H72),IF(G73="III",$K73-SUM(H$8:H72),IF(G73="IV",$K73-SUM(H$8:H72),IF(G73="V",1-SUM(H$8:H72)," ")))))</f>
        <v xml:space="preserve"> </v>
      </c>
      <c r="I73" s="68" t="str">
        <f t="shared" ref="I73:I136" si="27">IF(C73=105,"A",IF(C73=97,"B",IF(C73=88,"C",IF(C73=81,"D",IF(C73=0,"E","")))))</f>
        <v/>
      </c>
      <c r="J73" s="43" t="str">
        <f>IF(I73="A",$K73,IF(I73="B",$K73-SUM(J$8:J72),IF(I73="C",$K73-SUM(J$8:J72),IF(I73="D",$K73-SUM(J$8:J72),IF(I73="E",1-SUM(J$8:J72)," ")))))</f>
        <v xml:space="preserve"> </v>
      </c>
      <c r="K73" s="1">
        <f>IF(C$4=0,0,(SUM(D$8:D73)/C$4))</f>
        <v>0</v>
      </c>
      <c r="L73" s="9" t="str">
        <f t="shared" ref="L73:L136" si="28">IF(U73=2,"Plus",IF(W73=2,"Basis",IF(X73=2,"Breedte"," ")))</f>
        <v xml:space="preserve"> </v>
      </c>
      <c r="M73" s="2" t="str">
        <f>IF(U73=2,K73,IF(W73=2,K73-SUM(M$8:M72),IF(X73=2,K73-SUM(M$8:M72),IF(X72=2,1-SUM(M$8:M72)," "))))</f>
        <v xml:space="preserve"> </v>
      </c>
      <c r="N73" s="1" t="str">
        <f t="shared" ref="N73:N136" si="29">IF(OR(O73="Plus",O73="Basis",O73="Breedte"),K73," ")</f>
        <v xml:space="preserve"> </v>
      </c>
      <c r="P73" s="3" t="str">
        <f>IF(O73="Plus",$K73,IF(O73="Basis",$K73-SUM(P$8:P72),IF(O73="Breedte",$K73-SUM(P$8:P72),IF(O72="Breedte",1-SUM(P$8:P72)," "))))</f>
        <v xml:space="preserve"> </v>
      </c>
      <c r="Q73" s="57" t="str">
        <f t="shared" si="20"/>
        <v/>
      </c>
      <c r="R73" s="181">
        <f t="shared" ref="R73:R136" si="30">F73</f>
        <v>179</v>
      </c>
      <c r="S73" s="12">
        <f t="shared" si="15"/>
        <v>85</v>
      </c>
      <c r="T73" s="18">
        <f t="shared" ref="T73:T136" si="31">K73</f>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ref="Y73:Y136" si="32">IF(D73=0,1,ABS(K73-0.2))</f>
        <v>1</v>
      </c>
      <c r="Z73" s="12">
        <f t="shared" ref="Z73:Z136" si="33">IF(D73=0,1,ABS(K73-0.5))</f>
        <v>1</v>
      </c>
      <c r="AA73" s="12">
        <f t="shared" ref="AA73:AA136" si="34">IF(D73=0,1,ABS(K73-0.8))</f>
        <v>1</v>
      </c>
      <c r="AB73" s="12">
        <f t="shared" ref="AB73:AB136" si="35">IF(D73=0,1,ABS(K73-1))</f>
        <v>1</v>
      </c>
      <c r="AD73" s="12">
        <f t="shared" si="16"/>
        <v>85</v>
      </c>
      <c r="AE73" s="18">
        <f t="shared" ref="AE73:AE136" si="36">K73</f>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ref="AJ73:AJ136" si="37">IF(AE73=0,1,ABS(AH73-0.25))</f>
        <v>1</v>
      </c>
      <c r="AK73" s="12">
        <f t="shared" si="17"/>
        <v>1</v>
      </c>
      <c r="AL73" s="12">
        <f t="shared" si="18"/>
        <v>1</v>
      </c>
      <c r="AM73" s="12">
        <f t="shared" si="19"/>
        <v>1</v>
      </c>
    </row>
    <row r="74" spans="1:39" ht="12" customHeight="1" x14ac:dyDescent="0.15">
      <c r="A74" s="5">
        <f t="shared" si="24"/>
        <v>0</v>
      </c>
      <c r="B74" s="5">
        <f t="shared" si="25"/>
        <v>0</v>
      </c>
      <c r="C74" s="14">
        <f t="shared" ref="C74:C137" si="38">C73-1</f>
        <v>84</v>
      </c>
      <c r="F74" s="242">
        <f>VLOOKUP(C74,Blad1!$A:$J,10,0)</f>
        <v>178</v>
      </c>
      <c r="G74" s="67" t="str">
        <f t="shared" si="26"/>
        <v/>
      </c>
      <c r="H74" s="4" t="str">
        <f>IF(G74="I",$K74,IF(G74="II",$K74-SUM(H$8:H73),IF(G74="III",$K74-SUM(H$8:H73),IF(G74="IV",$K74-SUM(H$8:H73),IF(G74="V",1-SUM(H$8:H73)," ")))))</f>
        <v xml:space="preserve"> </v>
      </c>
      <c r="I74" s="68" t="str">
        <f t="shared" si="27"/>
        <v/>
      </c>
      <c r="J74" s="43" t="str">
        <f>IF(I74="A",$K74,IF(I74="B",$K74-SUM(J$8:J73),IF(I74="C",$K74-SUM(J$8:J73),IF(I74="D",$K74-SUM(J$8:J73),IF(I74="E",1-SUM(J$8:J73)," ")))))</f>
        <v xml:space="preserve"> </v>
      </c>
      <c r="K74" s="1">
        <f>IF(C$4=0,0,(SUM(D$8:D74)/C$4))</f>
        <v>0</v>
      </c>
      <c r="L74" s="9" t="str">
        <f t="shared" si="28"/>
        <v xml:space="preserve"> </v>
      </c>
      <c r="M74" s="2" t="str">
        <f>IF(U74=2,K74,IF(W74=2,K74-SUM(M$8:M73),IF(X74=2,K74-SUM(M$8:M73),IF(X73=2,1-SUM(M$8:M73)," "))))</f>
        <v xml:space="preserve"> </v>
      </c>
      <c r="N74" s="1" t="str">
        <f t="shared" si="29"/>
        <v xml:space="preserve"> </v>
      </c>
      <c r="P74" s="3" t="str">
        <f>IF(O74="Plus",$K74,IF(O74="Basis",$K74-SUM(P$8:P73),IF(O74="Breedte",$K74-SUM(P$8:P73),IF(O73="Breedte",1-SUM(P$8:P73)," "))))</f>
        <v xml:space="preserve"> </v>
      </c>
      <c r="Q74" s="57" t="str">
        <f t="shared" si="20"/>
        <v/>
      </c>
      <c r="R74" s="181">
        <f t="shared" si="30"/>
        <v>178</v>
      </c>
      <c r="S74" s="12">
        <f t="shared" ref="S74:S137" si="39">C74</f>
        <v>84</v>
      </c>
      <c r="T74" s="18">
        <f t="shared" si="31"/>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2"/>
        <v>1</v>
      </c>
      <c r="Z74" s="12">
        <f t="shared" si="33"/>
        <v>1</v>
      </c>
      <c r="AA74" s="12">
        <f t="shared" si="34"/>
        <v>1</v>
      </c>
      <c r="AB74" s="12">
        <f t="shared" si="35"/>
        <v>1</v>
      </c>
      <c r="AD74" s="12">
        <f t="shared" ref="AD74:AD137" si="40">S74</f>
        <v>84</v>
      </c>
      <c r="AE74" s="18">
        <f t="shared" si="36"/>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7"/>
        <v>1</v>
      </c>
      <c r="AK74" s="12">
        <f t="shared" ref="AK74:AK137" si="41">IF(T74=0,1,ABS(W74-0.5))</f>
        <v>1</v>
      </c>
      <c r="AL74" s="12">
        <f t="shared" ref="AL74:AL137" si="42">IF(T74=0,1,ABS(W74-0.75))</f>
        <v>1</v>
      </c>
      <c r="AM74" s="12">
        <f t="shared" ref="AM74:AM137" si="43">IF(T74=0,1,ABS(W74-0.9))</f>
        <v>1</v>
      </c>
    </row>
    <row r="75" spans="1:39" ht="12" customHeight="1" x14ac:dyDescent="0.15">
      <c r="A75" s="5">
        <f t="shared" si="24"/>
        <v>0</v>
      </c>
      <c r="B75" s="5">
        <f t="shared" si="25"/>
        <v>0</v>
      </c>
      <c r="C75" s="14">
        <f t="shared" si="38"/>
        <v>83</v>
      </c>
      <c r="F75" s="242">
        <f>VLOOKUP(C75,Blad1!$A:$J,10,0)</f>
        <v>176</v>
      </c>
      <c r="G75" s="67" t="str">
        <f t="shared" si="26"/>
        <v/>
      </c>
      <c r="H75" s="4" t="str">
        <f>IF(G75="I",$K75,IF(G75="II",$K75-SUM(H$8:H74),IF(G75="III",$K75-SUM(H$8:H74),IF(G75="IV",$K75-SUM(H$8:H74),IF(G75="V",1-SUM(H$8:H74)," ")))))</f>
        <v xml:space="preserve"> </v>
      </c>
      <c r="I75" s="68" t="str">
        <f t="shared" si="27"/>
        <v/>
      </c>
      <c r="J75" s="43" t="str">
        <f>IF(I75="A",$K75,IF(I75="B",$K75-SUM(J$8:J74),IF(I75="C",$K75-SUM(J$8:J74),IF(I75="D",$K75-SUM(J$8:J74),IF(I75="E",1-SUM(J$8:J74)," ")))))</f>
        <v xml:space="preserve"> </v>
      </c>
      <c r="K75" s="1">
        <f>IF(C$4=0,0,(SUM(D$8:D75)/C$4))</f>
        <v>0</v>
      </c>
      <c r="L75" s="9" t="str">
        <f t="shared" si="28"/>
        <v xml:space="preserve"> </v>
      </c>
      <c r="M75" s="2" t="str">
        <f>IF(U75=2,K75,IF(W75=2,K75-SUM(M$8:M74),IF(X75=2,K75-SUM(M$8:M74),IF(X74=2,1-SUM(M$8:M74)," "))))</f>
        <v xml:space="preserve"> </v>
      </c>
      <c r="N75" s="1" t="str">
        <f t="shared" si="29"/>
        <v xml:space="preserve"> </v>
      </c>
      <c r="P75" s="3" t="str">
        <f>IF(O75="Plus",$K75,IF(O75="Basis",$K75-SUM(P$8:P74),IF(O75="Breedte",$K75-SUM(P$8:P74),IF(O74="Breedte",1-SUM(P$8:P74)," "))))</f>
        <v xml:space="preserve"> </v>
      </c>
      <c r="Q75" s="57" t="str">
        <f t="shared" si="20"/>
        <v/>
      </c>
      <c r="R75" s="181">
        <f t="shared" si="30"/>
        <v>176</v>
      </c>
      <c r="S75" s="12">
        <f t="shared" si="39"/>
        <v>83</v>
      </c>
      <c r="T75" s="18">
        <f t="shared" si="31"/>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2"/>
        <v>1</v>
      </c>
      <c r="Z75" s="12">
        <f t="shared" si="33"/>
        <v>1</v>
      </c>
      <c r="AA75" s="12">
        <f t="shared" si="34"/>
        <v>1</v>
      </c>
      <c r="AB75" s="12">
        <f t="shared" si="35"/>
        <v>1</v>
      </c>
      <c r="AD75" s="12">
        <f t="shared" si="40"/>
        <v>83</v>
      </c>
      <c r="AE75" s="18">
        <f t="shared" si="36"/>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7"/>
        <v>1</v>
      </c>
      <c r="AK75" s="12">
        <f t="shared" si="41"/>
        <v>1</v>
      </c>
      <c r="AL75" s="12">
        <f t="shared" si="42"/>
        <v>1</v>
      </c>
      <c r="AM75" s="12">
        <f t="shared" si="43"/>
        <v>1</v>
      </c>
    </row>
    <row r="76" spans="1:39" ht="12" customHeight="1" x14ac:dyDescent="0.15">
      <c r="A76" s="5">
        <f t="shared" si="24"/>
        <v>0</v>
      </c>
      <c r="B76" s="5">
        <f t="shared" si="25"/>
        <v>0</v>
      </c>
      <c r="C76" s="14">
        <f t="shared" si="38"/>
        <v>82</v>
      </c>
      <c r="F76" s="242">
        <f>VLOOKUP(C76,Blad1!$A:$J,10,0)</f>
        <v>174</v>
      </c>
      <c r="G76" s="67" t="str">
        <f t="shared" si="26"/>
        <v/>
      </c>
      <c r="H76" s="4" t="str">
        <f>IF(G76="I",$K76,IF(G76="II",$K76-SUM(H$8:H75),IF(G76="III",$K76-SUM(H$8:H75),IF(G76="IV",$K76-SUM(H$8:H75),IF(G76="V",1-SUM(H$8:H75)," ")))))</f>
        <v xml:space="preserve"> </v>
      </c>
      <c r="I76" s="68" t="str">
        <f t="shared" si="27"/>
        <v/>
      </c>
      <c r="J76" s="43" t="str">
        <f>IF(I76="A",$K76,IF(I76="B",$K76-SUM(J$8:J75),IF(I76="C",$K76-SUM(J$8:J75),IF(I76="D",$K76-SUM(J$8:J75),IF(I76="E",1-SUM(J$8:J75)," ")))))</f>
        <v xml:space="preserve"> </v>
      </c>
      <c r="K76" s="1">
        <f>IF(C$4=0,0,(SUM(D$8:D76)/C$4))</f>
        <v>0</v>
      </c>
      <c r="L76" s="9" t="str">
        <f t="shared" si="28"/>
        <v xml:space="preserve"> </v>
      </c>
      <c r="M76" s="2" t="str">
        <f>IF(U76=2,K76,IF(W76=2,K76-SUM(M$8:M75),IF(X76=2,K76-SUM(M$8:M75),IF(X75=2,1-SUM(M$8:M75)," "))))</f>
        <v xml:space="preserve"> </v>
      </c>
      <c r="N76" s="1" t="str">
        <f t="shared" si="29"/>
        <v xml:space="preserve"> </v>
      </c>
      <c r="P76" s="3" t="str">
        <f>IF(O76="Plus",$K76,IF(O76="Basis",$K76-SUM(P$8:P75),IF(O76="Breedte",$K76-SUM(P$8:P75),IF(O75="Breedte",1-SUM(P$8:P75)," "))))</f>
        <v xml:space="preserve"> </v>
      </c>
      <c r="Q76" s="57" t="str">
        <f t="shared" si="20"/>
        <v/>
      </c>
      <c r="R76" s="181">
        <f t="shared" si="30"/>
        <v>174</v>
      </c>
      <c r="S76" s="12">
        <f t="shared" si="39"/>
        <v>82</v>
      </c>
      <c r="T76" s="18">
        <f t="shared" si="31"/>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2"/>
        <v>1</v>
      </c>
      <c r="Z76" s="12">
        <f t="shared" si="33"/>
        <v>1</v>
      </c>
      <c r="AA76" s="12">
        <f t="shared" si="34"/>
        <v>1</v>
      </c>
      <c r="AB76" s="12">
        <f t="shared" si="35"/>
        <v>1</v>
      </c>
      <c r="AD76" s="12">
        <f t="shared" si="40"/>
        <v>82</v>
      </c>
      <c r="AE76" s="18">
        <f t="shared" si="36"/>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7"/>
        <v>1</v>
      </c>
      <c r="AK76" s="12">
        <f t="shared" si="41"/>
        <v>1</v>
      </c>
      <c r="AL76" s="12">
        <f t="shared" si="42"/>
        <v>1</v>
      </c>
      <c r="AM76" s="12">
        <f t="shared" si="43"/>
        <v>1</v>
      </c>
    </row>
    <row r="77" spans="1:39" ht="12" customHeight="1" x14ac:dyDescent="0.15">
      <c r="A77" s="5">
        <f t="shared" si="24"/>
        <v>15</v>
      </c>
      <c r="B77" s="5">
        <f t="shared" si="25"/>
        <v>0</v>
      </c>
      <c r="C77" s="14">
        <f t="shared" si="38"/>
        <v>81</v>
      </c>
      <c r="F77" s="242">
        <f>VLOOKUP(C77,Blad1!$A:$J,10,0)</f>
        <v>173</v>
      </c>
      <c r="G77" s="67" t="str">
        <f t="shared" si="26"/>
        <v/>
      </c>
      <c r="H77" s="4" t="str">
        <f>IF(G77="I",$K77,IF(G77="II",$K77-SUM(H$8:H76),IF(G77="III",$K77-SUM(H$8:H76),IF(G77="IV",$K77-SUM(H$8:H76),IF(G77="V",1-SUM(H$8:H76)," ")))))</f>
        <v xml:space="preserve"> </v>
      </c>
      <c r="I77" s="68" t="str">
        <f t="shared" si="27"/>
        <v>D</v>
      </c>
      <c r="J77" s="43">
        <f>IF(I77="A",$K77,IF(I77="B",$K77-SUM(J$8:J76),IF(I77="C",$K77-SUM(J$8:J76),IF(I77="D",$K77-SUM(J$8:J76),IF(I77="E",1-SUM(J$8:J76)," ")))))</f>
        <v>0</v>
      </c>
      <c r="K77" s="1">
        <f>IF(C$4=0,0,(SUM(D$8:D77)/C$4))</f>
        <v>0</v>
      </c>
      <c r="L77" s="9" t="str">
        <f t="shared" si="28"/>
        <v xml:space="preserve"> </v>
      </c>
      <c r="M77" s="2" t="str">
        <f>IF(U77=2,K77,IF(W77=2,K77-SUM(M$8:M76),IF(X77=2,K77-SUM(M$8:M76),IF(X76=2,1-SUM(M$8:M76)," "))))</f>
        <v xml:space="preserve"> </v>
      </c>
      <c r="N77" s="1" t="str">
        <f t="shared" si="29"/>
        <v xml:space="preserve"> </v>
      </c>
      <c r="P77" s="3" t="str">
        <f>IF(O77="Plus",$K77,IF(O77="Basis",$K77-SUM(P$8:P76),IF(O77="Breedte",$K77-SUM(P$8:P76),IF(O76="Breedte",1-SUM(P$8:P76)," "))))</f>
        <v xml:space="preserve"> </v>
      </c>
      <c r="Q77" s="57" t="str">
        <f t="shared" si="20"/>
        <v/>
      </c>
      <c r="R77" s="181">
        <f t="shared" si="30"/>
        <v>173</v>
      </c>
      <c r="S77" s="12">
        <f t="shared" si="39"/>
        <v>81</v>
      </c>
      <c r="T77" s="18">
        <f t="shared" si="31"/>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2"/>
        <v>1</v>
      </c>
      <c r="Z77" s="12">
        <f t="shared" si="33"/>
        <v>1</v>
      </c>
      <c r="AA77" s="12">
        <f t="shared" si="34"/>
        <v>1</v>
      </c>
      <c r="AB77" s="12">
        <f t="shared" si="35"/>
        <v>1</v>
      </c>
      <c r="AD77" s="12">
        <f t="shared" si="40"/>
        <v>81</v>
      </c>
      <c r="AE77" s="18">
        <f t="shared" si="36"/>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7"/>
        <v>1</v>
      </c>
      <c r="AK77" s="12">
        <f t="shared" si="41"/>
        <v>1</v>
      </c>
      <c r="AL77" s="12">
        <f t="shared" si="42"/>
        <v>1</v>
      </c>
      <c r="AM77" s="12">
        <f t="shared" si="43"/>
        <v>1</v>
      </c>
    </row>
    <row r="78" spans="1:39" ht="12" customHeight="1" x14ac:dyDescent="0.15">
      <c r="A78" s="5">
        <f t="shared" si="24"/>
        <v>0</v>
      </c>
      <c r="B78" s="5">
        <f t="shared" si="25"/>
        <v>0</v>
      </c>
      <c r="C78" s="14">
        <f t="shared" si="38"/>
        <v>80</v>
      </c>
      <c r="F78" s="242">
        <f>VLOOKUP(C78,Blad1!$A:$J,10,0)</f>
        <v>171</v>
      </c>
      <c r="G78" s="67" t="str">
        <f t="shared" si="26"/>
        <v/>
      </c>
      <c r="H78" s="4" t="str">
        <f>IF(G78="I",$K78,IF(G78="II",$K78-SUM(H$8:H77),IF(G78="III",$K78-SUM(H$8:H77),IF(G78="IV",$K78-SUM(H$8:H77),IF(G78="V",1-SUM(H$8:H77)," ")))))</f>
        <v xml:space="preserve"> </v>
      </c>
      <c r="I78" s="68" t="str">
        <f t="shared" si="27"/>
        <v/>
      </c>
      <c r="J78" s="43" t="str">
        <f>IF(I78="A",$K78,IF(I78="B",$K78-SUM(J$8:J77),IF(I78="C",$K78-SUM(J$8:J77),IF(I78="D",$K78-SUM(J$8:J77),IF(I78="E",1-SUM(J$8:J77)," ")))))</f>
        <v xml:space="preserve"> </v>
      </c>
      <c r="K78" s="1">
        <f>IF(C$4=0,0,(SUM(D$8:D78)/C$4))</f>
        <v>0</v>
      </c>
      <c r="L78" s="9" t="str">
        <f t="shared" si="28"/>
        <v xml:space="preserve"> </v>
      </c>
      <c r="M78" s="2" t="str">
        <f>IF(U78=2,K78,IF(W78=2,K78-SUM(M$8:M77),IF(X78=2,K78-SUM(M$8:M77),IF(X77=2,1-SUM(M$8:M77)," "))))</f>
        <v xml:space="preserve"> </v>
      </c>
      <c r="N78" s="1" t="str">
        <f t="shared" si="29"/>
        <v xml:space="preserve"> </v>
      </c>
      <c r="P78" s="3" t="str">
        <f>IF(O78="Plus",$K78,IF(O78="Basis",$K78-SUM(P$8:P77),IF(O78="Breedte",$K78-SUM(P$8:P77),IF(O77="Breedte",1-SUM(P$8:P77)," "))))</f>
        <v xml:space="preserve"> </v>
      </c>
      <c r="Q78" s="57" t="str">
        <f t="shared" si="20"/>
        <v/>
      </c>
      <c r="R78" s="181">
        <f t="shared" si="30"/>
        <v>171</v>
      </c>
      <c r="S78" s="12">
        <f t="shared" si="39"/>
        <v>80</v>
      </c>
      <c r="T78" s="18">
        <f t="shared" si="31"/>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2"/>
        <v>1</v>
      </c>
      <c r="Z78" s="12">
        <f t="shared" si="33"/>
        <v>1</v>
      </c>
      <c r="AA78" s="12">
        <f t="shared" si="34"/>
        <v>1</v>
      </c>
      <c r="AB78" s="12">
        <f t="shared" si="35"/>
        <v>1</v>
      </c>
      <c r="AD78" s="12">
        <f t="shared" si="40"/>
        <v>80</v>
      </c>
      <c r="AE78" s="18">
        <f t="shared" si="36"/>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7"/>
        <v>1</v>
      </c>
      <c r="AK78" s="12">
        <f t="shared" si="41"/>
        <v>1</v>
      </c>
      <c r="AL78" s="12">
        <f t="shared" si="42"/>
        <v>1</v>
      </c>
      <c r="AM78" s="12">
        <f t="shared" si="43"/>
        <v>1</v>
      </c>
    </row>
    <row r="79" spans="1:39" ht="12" customHeight="1" x14ac:dyDescent="0.15">
      <c r="A79" s="5">
        <f t="shared" si="24"/>
        <v>0</v>
      </c>
      <c r="B79" s="5">
        <f t="shared" si="25"/>
        <v>0</v>
      </c>
      <c r="C79" s="14">
        <f t="shared" si="38"/>
        <v>79</v>
      </c>
      <c r="F79" s="242">
        <f>VLOOKUP(C79,Blad1!$A:$J,10,0)</f>
        <v>170</v>
      </c>
      <c r="G79" s="67" t="str">
        <f t="shared" si="26"/>
        <v/>
      </c>
      <c r="H79" s="4" t="str">
        <f>IF(G79="I",$K79,IF(G79="II",$K79-SUM(H$8:H78),IF(G79="III",$K79-SUM(H$8:H78),IF(G79="IV",$K79-SUM(H$8:H78),IF(G79="V",1-SUM(H$8:H78)," ")))))</f>
        <v xml:space="preserve"> </v>
      </c>
      <c r="I79" s="68" t="str">
        <f t="shared" si="27"/>
        <v/>
      </c>
      <c r="J79" s="43" t="str">
        <f>IF(I79="A",$K79,IF(I79="B",$K79-SUM(J$8:J78),IF(I79="C",$K79-SUM(J$8:J78),IF(I79="D",$K79-SUM(J$8:J78),IF(I79="E",1-SUM(J$8:J78)," ")))))</f>
        <v xml:space="preserve"> </v>
      </c>
      <c r="K79" s="1">
        <f>IF(C$4=0,0,(SUM(D$8:D79)/C$4))</f>
        <v>0</v>
      </c>
      <c r="L79" s="9" t="str">
        <f t="shared" si="28"/>
        <v xml:space="preserve"> </v>
      </c>
      <c r="M79" s="2" t="str">
        <f>IF(U79=2,K79,IF(W79=2,K79-SUM(M$8:M78),IF(X79=2,K79-SUM(M$8:M78),IF(X78=2,1-SUM(M$8:M78)," "))))</f>
        <v xml:space="preserve"> </v>
      </c>
      <c r="N79" s="1" t="str">
        <f t="shared" si="29"/>
        <v xml:space="preserve"> </v>
      </c>
      <c r="P79" s="3" t="str">
        <f>IF(O79="Plus",$K79,IF(O79="Basis",$K79-SUM(P$8:P78),IF(O79="Breedte",$K79-SUM(P$8:P78),IF(O78="Breedte",1-SUM(P$8:P78)," "))))</f>
        <v xml:space="preserve"> </v>
      </c>
      <c r="Q79" s="57" t="str">
        <f t="shared" ref="Q79:Q142" si="44">IF(L78="plus",IF(E79=0,"",CONCATENATE(E79,", ")),IF(L78="basis",IF(E79=0,"",CONCATENATE(E79,", ")),CONCATENATE(Q78,IF(E79=0,"",CONCATENATE(E79,", ")))))</f>
        <v/>
      </c>
      <c r="R79" s="181">
        <f t="shared" si="30"/>
        <v>170</v>
      </c>
      <c r="S79" s="12">
        <f t="shared" si="39"/>
        <v>79</v>
      </c>
      <c r="T79" s="18">
        <f t="shared" si="31"/>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2"/>
        <v>1</v>
      </c>
      <c r="Z79" s="12">
        <f t="shared" si="33"/>
        <v>1</v>
      </c>
      <c r="AA79" s="12">
        <f t="shared" si="34"/>
        <v>1</v>
      </c>
      <c r="AB79" s="12">
        <f t="shared" si="35"/>
        <v>1</v>
      </c>
      <c r="AD79" s="12">
        <f t="shared" si="40"/>
        <v>79</v>
      </c>
      <c r="AE79" s="18">
        <f t="shared" si="36"/>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7"/>
        <v>1</v>
      </c>
      <c r="AK79" s="12">
        <f t="shared" si="41"/>
        <v>1</v>
      </c>
      <c r="AL79" s="12">
        <f t="shared" si="42"/>
        <v>1</v>
      </c>
      <c r="AM79" s="12">
        <f t="shared" si="43"/>
        <v>1</v>
      </c>
    </row>
    <row r="80" spans="1:39" ht="12" customHeight="1" x14ac:dyDescent="0.15">
      <c r="A80" s="5">
        <f t="shared" si="24"/>
        <v>0</v>
      </c>
      <c r="B80" s="5">
        <f t="shared" si="25"/>
        <v>0</v>
      </c>
      <c r="C80" s="14">
        <f t="shared" si="38"/>
        <v>78</v>
      </c>
      <c r="F80" s="242">
        <f>VLOOKUP(C80,Blad1!$A:$J,10,0)</f>
        <v>169</v>
      </c>
      <c r="G80" s="67" t="str">
        <f t="shared" si="26"/>
        <v/>
      </c>
      <c r="H80" s="4" t="str">
        <f>IF(G80="I",$K80,IF(G80="II",$K80-SUM(H$8:H79),IF(G80="III",$K80-SUM(H$8:H79),IF(G80="IV",$K80-SUM(H$8:H79),IF(G80="V",1-SUM(H$8:H79)," ")))))</f>
        <v xml:space="preserve"> </v>
      </c>
      <c r="I80" s="68" t="str">
        <f t="shared" si="27"/>
        <v/>
      </c>
      <c r="J80" s="43" t="str">
        <f>IF(I80="A",$K80,IF(I80="B",$K80-SUM(J$8:J79),IF(I80="C",$K80-SUM(J$8:J79),IF(I80="D",$K80-SUM(J$8:J79),IF(I80="E",1-SUM(J$8:J79)," ")))))</f>
        <v xml:space="preserve"> </v>
      </c>
      <c r="K80" s="1">
        <f>IF(C$4=0,0,(SUM(D$8:D80)/C$4))</f>
        <v>0</v>
      </c>
      <c r="L80" s="9" t="str">
        <f t="shared" si="28"/>
        <v xml:space="preserve"> </v>
      </c>
      <c r="M80" s="2" t="str">
        <f>IF(U80=2,K80,IF(W80=2,K80-SUM(M$8:M79),IF(X80=2,K80-SUM(M$8:M79),IF(X79=2,1-SUM(M$8:M79)," "))))</f>
        <v xml:space="preserve"> </v>
      </c>
      <c r="N80" s="1" t="str">
        <f t="shared" si="29"/>
        <v xml:space="preserve"> </v>
      </c>
      <c r="P80" s="3" t="str">
        <f>IF(O80="Plus",$K80,IF(O80="Basis",$K80-SUM(P$8:P79),IF(O80="Breedte",$K80-SUM(P$8:P79),IF(O79="Breedte",1-SUM(P$8:P79)," "))))</f>
        <v xml:space="preserve"> </v>
      </c>
      <c r="Q80" s="57" t="str">
        <f t="shared" si="44"/>
        <v/>
      </c>
      <c r="R80" s="181">
        <f t="shared" si="30"/>
        <v>169</v>
      </c>
      <c r="S80" s="12">
        <f t="shared" si="39"/>
        <v>78</v>
      </c>
      <c r="T80" s="18">
        <f t="shared" si="31"/>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2"/>
        <v>1</v>
      </c>
      <c r="Z80" s="12">
        <f t="shared" si="33"/>
        <v>1</v>
      </c>
      <c r="AA80" s="12">
        <f t="shared" si="34"/>
        <v>1</v>
      </c>
      <c r="AB80" s="12">
        <f t="shared" si="35"/>
        <v>1</v>
      </c>
      <c r="AD80" s="12">
        <f t="shared" si="40"/>
        <v>78</v>
      </c>
      <c r="AE80" s="18">
        <f t="shared" si="36"/>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7"/>
        <v>1</v>
      </c>
      <c r="AK80" s="12">
        <f t="shared" si="41"/>
        <v>1</v>
      </c>
      <c r="AL80" s="12">
        <f t="shared" si="42"/>
        <v>1</v>
      </c>
      <c r="AM80" s="12">
        <f t="shared" si="43"/>
        <v>1</v>
      </c>
    </row>
    <row r="81" spans="1:39" ht="12" customHeight="1" x14ac:dyDescent="0.15">
      <c r="A81" s="5">
        <f t="shared" si="24"/>
        <v>0</v>
      </c>
      <c r="B81" s="5">
        <f t="shared" si="25"/>
        <v>0</v>
      </c>
      <c r="C81" s="14">
        <f t="shared" si="38"/>
        <v>77</v>
      </c>
      <c r="F81" s="242">
        <f>VLOOKUP(C81,Blad1!$A:$J,10,0)</f>
        <v>168</v>
      </c>
      <c r="G81" s="67" t="str">
        <f t="shared" si="26"/>
        <v/>
      </c>
      <c r="H81" s="4" t="str">
        <f>IF(G81="I",$K81,IF(G81="II",$K81-SUM(H$8:H80),IF(G81="III",$K81-SUM(H$8:H80),IF(G81="IV",$K81-SUM(H$8:H80),IF(G81="V",1-SUM(H$8:H80)," ")))))</f>
        <v xml:space="preserve"> </v>
      </c>
      <c r="I81" s="68" t="str">
        <f t="shared" si="27"/>
        <v/>
      </c>
      <c r="J81" s="43" t="str">
        <f>IF(I81="A",$K81,IF(I81="B",$K81-SUM(J$8:J80),IF(I81="C",$K81-SUM(J$8:J80),IF(I81="D",$K81-SUM(J$8:J80),IF(I81="E",1-SUM(J$8:J80)," ")))))</f>
        <v xml:space="preserve"> </v>
      </c>
      <c r="K81" s="1">
        <f>IF(C$4=0,0,(SUM(D$8:D81)/C$4))</f>
        <v>0</v>
      </c>
      <c r="L81" s="9" t="str">
        <f t="shared" si="28"/>
        <v xml:space="preserve"> </v>
      </c>
      <c r="M81" s="2" t="str">
        <f>IF(U81=2,K81,IF(W81=2,K81-SUM(M$8:M80),IF(X81=2,K81-SUM(M$8:M80),IF(X80=2,1-SUM(M$8:M80)," "))))</f>
        <v xml:space="preserve"> </v>
      </c>
      <c r="N81" s="1" t="str">
        <f t="shared" si="29"/>
        <v xml:space="preserve"> </v>
      </c>
      <c r="P81" s="3" t="str">
        <f>IF(O81="Plus",$K81,IF(O81="Basis",$K81-SUM(P$8:P80),IF(O81="Breedte",$K81-SUM(P$8:P80),IF(O80="Breedte",1-SUM(P$8:P80)," "))))</f>
        <v xml:space="preserve"> </v>
      </c>
      <c r="Q81" s="57" t="str">
        <f t="shared" si="44"/>
        <v/>
      </c>
      <c r="R81" s="181">
        <f t="shared" si="30"/>
        <v>168</v>
      </c>
      <c r="S81" s="12">
        <f t="shared" si="39"/>
        <v>77</v>
      </c>
      <c r="T81" s="18">
        <f t="shared" si="31"/>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2"/>
        <v>1</v>
      </c>
      <c r="Z81" s="12">
        <f t="shared" si="33"/>
        <v>1</v>
      </c>
      <c r="AA81" s="12">
        <f t="shared" si="34"/>
        <v>1</v>
      </c>
      <c r="AB81" s="12">
        <f t="shared" si="35"/>
        <v>1</v>
      </c>
      <c r="AD81" s="12">
        <f t="shared" si="40"/>
        <v>77</v>
      </c>
      <c r="AE81" s="18">
        <f t="shared" si="36"/>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7"/>
        <v>1</v>
      </c>
      <c r="AK81" s="12">
        <f t="shared" si="41"/>
        <v>1</v>
      </c>
      <c r="AL81" s="12">
        <f t="shared" si="42"/>
        <v>1</v>
      </c>
      <c r="AM81" s="12">
        <f t="shared" si="43"/>
        <v>1</v>
      </c>
    </row>
    <row r="82" spans="1:39" ht="12" customHeight="1" x14ac:dyDescent="0.15">
      <c r="A82" s="5">
        <f t="shared" si="24"/>
        <v>0</v>
      </c>
      <c r="B82" s="5">
        <f t="shared" si="25"/>
        <v>0</v>
      </c>
      <c r="C82" s="14">
        <f t="shared" si="38"/>
        <v>76</v>
      </c>
      <c r="F82" s="242">
        <f>VLOOKUP(C82,Blad1!$A:$J,10,0)</f>
        <v>167</v>
      </c>
      <c r="G82" s="67" t="str">
        <f t="shared" si="26"/>
        <v/>
      </c>
      <c r="H82" s="4" t="str">
        <f>IF(G82="I",$K82,IF(G82="II",$K82-SUM(H$8:H81),IF(G82="III",$K82-SUM(H$8:H81),IF(G82="IV",$K82-SUM(H$8:H81),IF(G82="V",1-SUM(H$8:H81)," ")))))</f>
        <v xml:space="preserve"> </v>
      </c>
      <c r="I82" s="68" t="str">
        <f t="shared" si="27"/>
        <v/>
      </c>
      <c r="J82" s="43" t="str">
        <f>IF(I82="A",$K82,IF(I82="B",$K82-SUM(J$8:J81),IF(I82="C",$K82-SUM(J$8:J81),IF(I82="D",$K82-SUM(J$8:J81),IF(I82="E",1-SUM(J$8:J81)," ")))))</f>
        <v xml:space="preserve"> </v>
      </c>
      <c r="K82" s="1">
        <f>IF(C$4=0,0,(SUM(D$8:D82)/C$4))</f>
        <v>0</v>
      </c>
      <c r="L82" s="9" t="str">
        <f t="shared" si="28"/>
        <v xml:space="preserve"> </v>
      </c>
      <c r="M82" s="2" t="str">
        <f>IF(U82=2,K82,IF(W82=2,K82-SUM(M$8:M81),IF(X82=2,K82-SUM(M$8:M81),IF(X81=2,1-SUM(M$8:M81)," "))))</f>
        <v xml:space="preserve"> </v>
      </c>
      <c r="N82" s="1" t="str">
        <f t="shared" si="29"/>
        <v xml:space="preserve"> </v>
      </c>
      <c r="P82" s="3" t="str">
        <f>IF(O82="Plus",$K82,IF(O82="Basis",$K82-SUM(P$8:P81),IF(O82="Breedte",$K82-SUM(P$8:P81),IF(O81="Breedte",1-SUM(P$8:P81)," "))))</f>
        <v xml:space="preserve"> </v>
      </c>
      <c r="Q82" s="57" t="str">
        <f t="shared" si="44"/>
        <v/>
      </c>
      <c r="R82" s="181">
        <f t="shared" si="30"/>
        <v>167</v>
      </c>
      <c r="S82" s="12">
        <f t="shared" si="39"/>
        <v>76</v>
      </c>
      <c r="T82" s="18">
        <f t="shared" si="31"/>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2"/>
        <v>1</v>
      </c>
      <c r="Z82" s="12">
        <f t="shared" si="33"/>
        <v>1</v>
      </c>
      <c r="AA82" s="12">
        <f t="shared" si="34"/>
        <v>1</v>
      </c>
      <c r="AB82" s="12">
        <f t="shared" si="35"/>
        <v>1</v>
      </c>
      <c r="AD82" s="12">
        <f t="shared" si="40"/>
        <v>76</v>
      </c>
      <c r="AE82" s="18">
        <f t="shared" si="36"/>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7"/>
        <v>1</v>
      </c>
      <c r="AK82" s="12">
        <f t="shared" si="41"/>
        <v>1</v>
      </c>
      <c r="AL82" s="12">
        <f t="shared" si="42"/>
        <v>1</v>
      </c>
      <c r="AM82" s="12">
        <f t="shared" si="43"/>
        <v>1</v>
      </c>
    </row>
    <row r="83" spans="1:39" ht="12" customHeight="1" x14ac:dyDescent="0.15">
      <c r="A83" s="5">
        <f t="shared" si="24"/>
        <v>0</v>
      </c>
      <c r="B83" s="5">
        <f t="shared" si="25"/>
        <v>0</v>
      </c>
      <c r="C83" s="14">
        <f t="shared" si="38"/>
        <v>75</v>
      </c>
      <c r="F83" s="242">
        <f>VLOOKUP(C83,Blad1!$A:$J,10,0)</f>
        <v>166</v>
      </c>
      <c r="G83" s="67" t="str">
        <f t="shared" si="26"/>
        <v/>
      </c>
      <c r="H83" s="4" t="str">
        <f>IF(G83="I",$K83,IF(G83="II",$K83-SUM(H$8:H82),IF(G83="III",$K83-SUM(H$8:H82),IF(G83="IV",$K83-SUM(H$8:H82),IF(G83="V",1-SUM(H$8:H82)," ")))))</f>
        <v xml:space="preserve"> </v>
      </c>
      <c r="I83" s="68" t="str">
        <f t="shared" si="27"/>
        <v/>
      </c>
      <c r="J83" s="43" t="str">
        <f>IF(I83="A",$K83,IF(I83="B",$K83-SUM(J$8:J82),IF(I83="C",$K83-SUM(J$8:J82),IF(I83="D",$K83-SUM(J$8:J82),IF(I83="E",1-SUM(J$8:J82)," ")))))</f>
        <v xml:space="preserve"> </v>
      </c>
      <c r="K83" s="1">
        <f>IF(C$4=0,0,(SUM(D$8:D83)/C$4))</f>
        <v>0</v>
      </c>
      <c r="L83" s="9" t="str">
        <f t="shared" si="28"/>
        <v xml:space="preserve"> </v>
      </c>
      <c r="M83" s="2" t="str">
        <f>IF(U83=2,K83,IF(W83=2,K83-SUM(M$8:M82),IF(X83=2,K83-SUM(M$8:M82),IF(X82=2,1-SUM(M$8:M82)," "))))</f>
        <v xml:space="preserve"> </v>
      </c>
      <c r="N83" s="1" t="str">
        <f t="shared" si="29"/>
        <v xml:space="preserve"> </v>
      </c>
      <c r="P83" s="3" t="str">
        <f>IF(O83="Plus",$K83,IF(O83="Basis",$K83-SUM(P$8:P82),IF(O83="Breedte",$K83-SUM(P$8:P82),IF(O82="Breedte",1-SUM(P$8:P82)," "))))</f>
        <v xml:space="preserve"> </v>
      </c>
      <c r="Q83" s="57" t="str">
        <f t="shared" si="44"/>
        <v/>
      </c>
      <c r="R83" s="181">
        <f t="shared" si="30"/>
        <v>166</v>
      </c>
      <c r="S83" s="12">
        <f t="shared" si="39"/>
        <v>75</v>
      </c>
      <c r="T83" s="18">
        <f t="shared" si="31"/>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2"/>
        <v>1</v>
      </c>
      <c r="Z83" s="12">
        <f t="shared" si="33"/>
        <v>1</v>
      </c>
      <c r="AA83" s="12">
        <f t="shared" si="34"/>
        <v>1</v>
      </c>
      <c r="AB83" s="12">
        <f t="shared" si="35"/>
        <v>1</v>
      </c>
      <c r="AD83" s="12">
        <f t="shared" si="40"/>
        <v>75</v>
      </c>
      <c r="AE83" s="18">
        <f t="shared" si="36"/>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7"/>
        <v>1</v>
      </c>
      <c r="AK83" s="12">
        <f t="shared" si="41"/>
        <v>1</v>
      </c>
      <c r="AL83" s="12">
        <f t="shared" si="42"/>
        <v>1</v>
      </c>
      <c r="AM83" s="12">
        <f t="shared" si="43"/>
        <v>1</v>
      </c>
    </row>
    <row r="84" spans="1:39" ht="12" customHeight="1" x14ac:dyDescent="0.15">
      <c r="A84" s="5">
        <f t="shared" si="24"/>
        <v>0</v>
      </c>
      <c r="B84" s="5">
        <f t="shared" si="25"/>
        <v>0</v>
      </c>
      <c r="C84" s="14">
        <f t="shared" si="38"/>
        <v>74</v>
      </c>
      <c r="F84" s="242">
        <f>VLOOKUP(C84,Blad1!$A:$J,10,0)</f>
        <v>165</v>
      </c>
      <c r="G84" s="67" t="str">
        <f t="shared" si="26"/>
        <v/>
      </c>
      <c r="H84" s="4" t="str">
        <f>IF(G84="I",$K84,IF(G84="II",$K84-SUM(H$8:H83),IF(G84="III",$K84-SUM(H$8:H83),IF(G84="IV",$K84-SUM(H$8:H83),IF(G84="V",1-SUM(H$8:H83)," ")))))</f>
        <v xml:space="preserve"> </v>
      </c>
      <c r="I84" s="68" t="str">
        <f t="shared" si="27"/>
        <v/>
      </c>
      <c r="J84" s="43" t="str">
        <f>IF(I84="A",$K84,IF(I84="B",$K84-SUM(J$8:J83),IF(I84="C",$K84-SUM(J$8:J83),IF(I84="D",$K84-SUM(J$8:J83),IF(I84="E",1-SUM(J$8:J83)," ")))))</f>
        <v xml:space="preserve"> </v>
      </c>
      <c r="K84" s="1">
        <f>IF(C$4=0,0,(SUM(D$8:D84)/C$4))</f>
        <v>0</v>
      </c>
      <c r="L84" s="9" t="str">
        <f t="shared" si="28"/>
        <v xml:space="preserve"> </v>
      </c>
      <c r="M84" s="2" t="str">
        <f>IF(U84=2,K84,IF(W84=2,K84-SUM(M$8:M83),IF(X84=2,K84-SUM(M$8:M83),IF(X83=2,1-SUM(M$8:M83)," "))))</f>
        <v xml:space="preserve"> </v>
      </c>
      <c r="N84" s="1" t="str">
        <f t="shared" si="29"/>
        <v xml:space="preserve"> </v>
      </c>
      <c r="P84" s="3" t="str">
        <f>IF(O84="Plus",$K84,IF(O84="Basis",$K84-SUM(P$8:P83),IF(O84="Breedte",$K84-SUM(P$8:P83),IF(O83="Breedte",1-SUM(P$8:P83)," "))))</f>
        <v xml:space="preserve"> </v>
      </c>
      <c r="Q84" s="57" t="str">
        <f t="shared" si="44"/>
        <v/>
      </c>
      <c r="R84" s="181">
        <f t="shared" si="30"/>
        <v>165</v>
      </c>
      <c r="S84" s="12">
        <f t="shared" si="39"/>
        <v>74</v>
      </c>
      <c r="T84" s="18">
        <f t="shared" si="31"/>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2"/>
        <v>1</v>
      </c>
      <c r="Z84" s="12">
        <f t="shared" si="33"/>
        <v>1</v>
      </c>
      <c r="AA84" s="12">
        <f t="shared" si="34"/>
        <v>1</v>
      </c>
      <c r="AB84" s="12">
        <f t="shared" si="35"/>
        <v>1</v>
      </c>
      <c r="AD84" s="12">
        <f t="shared" si="40"/>
        <v>74</v>
      </c>
      <c r="AE84" s="18">
        <f t="shared" si="36"/>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7"/>
        <v>1</v>
      </c>
      <c r="AK84" s="12">
        <f t="shared" si="41"/>
        <v>1</v>
      </c>
      <c r="AL84" s="12">
        <f t="shared" si="42"/>
        <v>1</v>
      </c>
      <c r="AM84" s="12">
        <f t="shared" si="43"/>
        <v>1</v>
      </c>
    </row>
    <row r="85" spans="1:39" ht="12" customHeight="1" x14ac:dyDescent="0.15">
      <c r="A85" s="5">
        <f t="shared" si="24"/>
        <v>0</v>
      </c>
      <c r="B85" s="5">
        <f t="shared" si="25"/>
        <v>0</v>
      </c>
      <c r="C85" s="14">
        <f t="shared" si="38"/>
        <v>73</v>
      </c>
      <c r="F85" s="242">
        <f>VLOOKUP(C85,Blad1!$A:$J,10,0)</f>
        <v>164</v>
      </c>
      <c r="G85" s="67" t="str">
        <f t="shared" si="26"/>
        <v/>
      </c>
      <c r="H85" s="4" t="str">
        <f>IF(G85="I",$K85,IF(G85="II",$K85-SUM(H$8:H84),IF(G85="III",$K85-SUM(H$8:H84),IF(G85="IV",$K85-SUM(H$8:H84),IF(G85="V",1-SUM(H$8:H84)," ")))))</f>
        <v xml:space="preserve"> </v>
      </c>
      <c r="I85" s="68" t="str">
        <f t="shared" si="27"/>
        <v/>
      </c>
      <c r="J85" s="43" t="str">
        <f>IF(I85="A",$K85,IF(I85="B",$K85-SUM(J$8:J84),IF(I85="C",$K85-SUM(J$8:J84),IF(I85="D",$K85-SUM(J$8:J84),IF(I85="E",1-SUM(J$8:J84)," ")))))</f>
        <v xml:space="preserve"> </v>
      </c>
      <c r="K85" s="1">
        <f>IF(C$4=0,0,(SUM(D$8:D85)/C$4))</f>
        <v>0</v>
      </c>
      <c r="L85" s="9" t="str">
        <f t="shared" si="28"/>
        <v xml:space="preserve"> </v>
      </c>
      <c r="M85" s="2" t="str">
        <f>IF(U85=2,K85,IF(W85=2,K85-SUM(M$8:M84),IF(X85=2,K85-SUM(M$8:M84),IF(X84=2,1-SUM(M$8:M84)," "))))</f>
        <v xml:space="preserve"> </v>
      </c>
      <c r="N85" s="1" t="str">
        <f t="shared" si="29"/>
        <v xml:space="preserve"> </v>
      </c>
      <c r="P85" s="3" t="str">
        <f>IF(O85="Plus",$K85,IF(O85="Basis",$K85-SUM(P$8:P84),IF(O85="Breedte",$K85-SUM(P$8:P84),IF(O84="Breedte",1-SUM(P$8:P84)," "))))</f>
        <v xml:space="preserve"> </v>
      </c>
      <c r="Q85" s="57" t="str">
        <f t="shared" si="44"/>
        <v/>
      </c>
      <c r="R85" s="181">
        <f t="shared" si="30"/>
        <v>164</v>
      </c>
      <c r="S85" s="12">
        <f t="shared" si="39"/>
        <v>73</v>
      </c>
      <c r="T85" s="18">
        <f t="shared" si="31"/>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2"/>
        <v>1</v>
      </c>
      <c r="Z85" s="12">
        <f t="shared" si="33"/>
        <v>1</v>
      </c>
      <c r="AA85" s="12">
        <f t="shared" si="34"/>
        <v>1</v>
      </c>
      <c r="AB85" s="12">
        <f t="shared" si="35"/>
        <v>1</v>
      </c>
      <c r="AD85" s="12">
        <f t="shared" si="40"/>
        <v>73</v>
      </c>
      <c r="AE85" s="18">
        <f t="shared" si="36"/>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7"/>
        <v>1</v>
      </c>
      <c r="AK85" s="12">
        <f t="shared" si="41"/>
        <v>1</v>
      </c>
      <c r="AL85" s="12">
        <f t="shared" si="42"/>
        <v>1</v>
      </c>
      <c r="AM85" s="12">
        <f t="shared" si="43"/>
        <v>1</v>
      </c>
    </row>
    <row r="86" spans="1:39" ht="12" customHeight="1" x14ac:dyDescent="0.15">
      <c r="A86" s="5">
        <f t="shared" si="24"/>
        <v>0</v>
      </c>
      <c r="B86" s="5">
        <f t="shared" si="25"/>
        <v>0</v>
      </c>
      <c r="C86" s="14">
        <f t="shared" si="38"/>
        <v>72</v>
      </c>
      <c r="F86" s="242">
        <f>VLOOKUP(C86,Blad1!$A:$J,10,0)</f>
        <v>163</v>
      </c>
      <c r="G86" s="67" t="str">
        <f t="shared" si="26"/>
        <v/>
      </c>
      <c r="H86" s="4" t="str">
        <f>IF(G86="I",$K86,IF(G86="II",$K86-SUM(H$8:H85),IF(G86="III",$K86-SUM(H$8:H85),IF(G86="IV",$K86-SUM(H$8:H85),IF(G86="V",1-SUM(H$8:H85)," ")))))</f>
        <v xml:space="preserve"> </v>
      </c>
      <c r="I86" s="68" t="str">
        <f t="shared" si="27"/>
        <v/>
      </c>
      <c r="J86" s="43" t="str">
        <f>IF(I86="A",$K86,IF(I86="B",$K86-SUM(J$8:J85),IF(I86="C",$K86-SUM(J$8:J85),IF(I86="D",$K86-SUM(J$8:J85),IF(I86="E",1-SUM(J$8:J85)," ")))))</f>
        <v xml:space="preserve"> </v>
      </c>
      <c r="K86" s="1">
        <f>IF(C$4=0,0,(SUM(D$8:D86)/C$4))</f>
        <v>0</v>
      </c>
      <c r="L86" s="9" t="str">
        <f t="shared" si="28"/>
        <v xml:space="preserve"> </v>
      </c>
      <c r="M86" s="2" t="str">
        <f>IF(U86=2,K86,IF(W86=2,K86-SUM(M$8:M85),IF(X86=2,K86-SUM(M$8:M85),IF(X85=2,1-SUM(M$8:M85)," "))))</f>
        <v xml:space="preserve"> </v>
      </c>
      <c r="N86" s="1" t="str">
        <f t="shared" si="29"/>
        <v xml:space="preserve"> </v>
      </c>
      <c r="P86" s="3" t="str">
        <f>IF(O86="Plus",$K86,IF(O86="Basis",$K86-SUM(P$8:P85),IF(O86="Breedte",$K86-SUM(P$8:P85),IF(O85="Breedte",1-SUM(P$8:P85)," "))))</f>
        <v xml:space="preserve"> </v>
      </c>
      <c r="Q86" s="57" t="str">
        <f t="shared" si="44"/>
        <v/>
      </c>
      <c r="R86" s="181">
        <f t="shared" si="30"/>
        <v>163</v>
      </c>
      <c r="S86" s="12">
        <f t="shared" si="39"/>
        <v>72</v>
      </c>
      <c r="T86" s="18">
        <f t="shared" si="31"/>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2"/>
        <v>1</v>
      </c>
      <c r="Z86" s="12">
        <f t="shared" si="33"/>
        <v>1</v>
      </c>
      <c r="AA86" s="12">
        <f t="shared" si="34"/>
        <v>1</v>
      </c>
      <c r="AB86" s="12">
        <f t="shared" si="35"/>
        <v>1</v>
      </c>
      <c r="AD86" s="12">
        <f t="shared" si="40"/>
        <v>72</v>
      </c>
      <c r="AE86" s="18">
        <f t="shared" si="36"/>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7"/>
        <v>1</v>
      </c>
      <c r="AK86" s="12">
        <f t="shared" si="41"/>
        <v>1</v>
      </c>
      <c r="AL86" s="12">
        <f t="shared" si="42"/>
        <v>1</v>
      </c>
      <c r="AM86" s="12">
        <f t="shared" si="43"/>
        <v>1</v>
      </c>
    </row>
    <row r="87" spans="1:39" ht="12" customHeight="1" x14ac:dyDescent="0.15">
      <c r="A87" s="5">
        <f t="shared" si="24"/>
        <v>0</v>
      </c>
      <c r="B87" s="5">
        <f t="shared" si="25"/>
        <v>0</v>
      </c>
      <c r="C87" s="14">
        <f t="shared" si="38"/>
        <v>71</v>
      </c>
      <c r="F87" s="242">
        <f>VLOOKUP(C87,Blad1!$A:$J,10,0)</f>
        <v>162</v>
      </c>
      <c r="G87" s="67" t="str">
        <f t="shared" si="26"/>
        <v/>
      </c>
      <c r="H87" s="4" t="str">
        <f>IF(G87="I",$K87,IF(G87="II",$K87-SUM(H$8:H86),IF(G87="III",$K87-SUM(H$8:H86),IF(G87="IV",$K87-SUM(H$8:H86),IF(G87="V",1-SUM(H$8:H86)," ")))))</f>
        <v xml:space="preserve"> </v>
      </c>
      <c r="I87" s="68" t="str">
        <f t="shared" si="27"/>
        <v/>
      </c>
      <c r="J87" s="43" t="str">
        <f>IF(I87="A",$K87,IF(I87="B",$K87-SUM(J$8:J86),IF(I87="C",$K87-SUM(J$8:J86),IF(I87="D",$K87-SUM(J$8:J86),IF(I87="E",1-SUM(J$8:J86)," ")))))</f>
        <v xml:space="preserve"> </v>
      </c>
      <c r="K87" s="1">
        <f>IF(C$4=0,0,(SUM(D$8:D87)/C$4))</f>
        <v>0</v>
      </c>
      <c r="L87" s="9" t="str">
        <f t="shared" si="28"/>
        <v xml:space="preserve"> </v>
      </c>
      <c r="M87" s="2" t="str">
        <f>IF(U87=2,K87,IF(W87=2,K87-SUM(M$8:M86),IF(X87=2,K87-SUM(M$8:M86),IF(X86=2,1-SUM(M$8:M86)," "))))</f>
        <v xml:space="preserve"> </v>
      </c>
      <c r="N87" s="1" t="str">
        <f t="shared" si="29"/>
        <v xml:space="preserve"> </v>
      </c>
      <c r="P87" s="3" t="str">
        <f>IF(O87="Plus",$K87,IF(O87="Basis",$K87-SUM(P$8:P86),IF(O87="Breedte",$K87-SUM(P$8:P86),IF(O86="Breedte",1-SUM(P$8:P86)," "))))</f>
        <v xml:space="preserve"> </v>
      </c>
      <c r="Q87" s="57" t="str">
        <f t="shared" si="44"/>
        <v/>
      </c>
      <c r="R87" s="181">
        <f t="shared" si="30"/>
        <v>162</v>
      </c>
      <c r="S87" s="12">
        <f t="shared" si="39"/>
        <v>71</v>
      </c>
      <c r="T87" s="18">
        <f t="shared" si="31"/>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2"/>
        <v>1</v>
      </c>
      <c r="Z87" s="12">
        <f t="shared" si="33"/>
        <v>1</v>
      </c>
      <c r="AA87" s="12">
        <f t="shared" si="34"/>
        <v>1</v>
      </c>
      <c r="AB87" s="12">
        <f t="shared" si="35"/>
        <v>1</v>
      </c>
      <c r="AD87" s="12">
        <f t="shared" si="40"/>
        <v>71</v>
      </c>
      <c r="AE87" s="18">
        <f t="shared" si="36"/>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7"/>
        <v>1</v>
      </c>
      <c r="AK87" s="12">
        <f t="shared" si="41"/>
        <v>1</v>
      </c>
      <c r="AL87" s="12">
        <f t="shared" si="42"/>
        <v>1</v>
      </c>
      <c r="AM87" s="12">
        <f t="shared" si="43"/>
        <v>1</v>
      </c>
    </row>
    <row r="88" spans="1:39" ht="12" customHeight="1" x14ac:dyDescent="0.15">
      <c r="A88" s="5">
        <f t="shared" si="24"/>
        <v>0</v>
      </c>
      <c r="B88" s="5">
        <f t="shared" si="25"/>
        <v>0</v>
      </c>
      <c r="C88" s="14">
        <f t="shared" si="38"/>
        <v>70</v>
      </c>
      <c r="F88" s="242">
        <f>VLOOKUP(C88,Blad1!$A:$J,10,0)</f>
        <v>160</v>
      </c>
      <c r="G88" s="67" t="str">
        <f t="shared" si="26"/>
        <v/>
      </c>
      <c r="H88" s="4" t="str">
        <f>IF(G88="I",$K88,IF(G88="II",$K88-SUM(H$8:H87),IF(G88="III",$K88-SUM(H$8:H87),IF(G88="IV",$K88-SUM(H$8:H87),IF(G88="V",1-SUM(H$8:H87)," ")))))</f>
        <v xml:space="preserve"> </v>
      </c>
      <c r="I88" s="68" t="str">
        <f t="shared" si="27"/>
        <v/>
      </c>
      <c r="J88" s="43" t="str">
        <f>IF(I88="A",$K88,IF(I88="B",$K88-SUM(J$8:J87),IF(I88="C",$K88-SUM(J$8:J87),IF(I88="D",$K88-SUM(J$8:J87),IF(I88="E",1-SUM(J$8:J87)," ")))))</f>
        <v xml:space="preserve"> </v>
      </c>
      <c r="K88" s="1">
        <f>IF(C$4=0,0,(SUM(D$8:D88)/C$4))</f>
        <v>0</v>
      </c>
      <c r="L88" s="9" t="str">
        <f t="shared" si="28"/>
        <v xml:space="preserve"> </v>
      </c>
      <c r="M88" s="2" t="str">
        <f>IF(U88=2,K88,IF(W88=2,K88-SUM(M$8:M87),IF(X88=2,K88-SUM(M$8:M87),IF(X87=2,1-SUM(M$8:M87)," "))))</f>
        <v xml:space="preserve"> </v>
      </c>
      <c r="N88" s="1" t="str">
        <f t="shared" si="29"/>
        <v xml:space="preserve"> </v>
      </c>
      <c r="P88" s="3" t="str">
        <f>IF(O88="Plus",$K88,IF(O88="Basis",$K88-SUM(P$8:P87),IF(O88="Breedte",$K88-SUM(P$8:P87),IF(O87="Breedte",1-SUM(P$8:P87)," "))))</f>
        <v xml:space="preserve"> </v>
      </c>
      <c r="Q88" s="57" t="str">
        <f t="shared" si="44"/>
        <v/>
      </c>
      <c r="R88" s="181">
        <f t="shared" si="30"/>
        <v>160</v>
      </c>
      <c r="S88" s="12">
        <f t="shared" si="39"/>
        <v>70</v>
      </c>
      <c r="T88" s="18">
        <f t="shared" si="31"/>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2"/>
        <v>1</v>
      </c>
      <c r="Z88" s="12">
        <f t="shared" si="33"/>
        <v>1</v>
      </c>
      <c r="AA88" s="12">
        <f t="shared" si="34"/>
        <v>1</v>
      </c>
      <c r="AB88" s="12">
        <f t="shared" si="35"/>
        <v>1</v>
      </c>
      <c r="AD88" s="12">
        <f t="shared" si="40"/>
        <v>70</v>
      </c>
      <c r="AE88" s="18">
        <f t="shared" si="36"/>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7"/>
        <v>1</v>
      </c>
      <c r="AK88" s="12">
        <f t="shared" si="41"/>
        <v>1</v>
      </c>
      <c r="AL88" s="12">
        <f t="shared" si="42"/>
        <v>1</v>
      </c>
      <c r="AM88" s="12">
        <f t="shared" si="43"/>
        <v>1</v>
      </c>
    </row>
    <row r="89" spans="1:39" ht="12" customHeight="1" x14ac:dyDescent="0.15">
      <c r="A89" s="5">
        <f t="shared" si="24"/>
        <v>0</v>
      </c>
      <c r="B89" s="5">
        <f t="shared" si="25"/>
        <v>0</v>
      </c>
      <c r="C89" s="14">
        <f t="shared" si="38"/>
        <v>69</v>
      </c>
      <c r="F89" s="242">
        <f>VLOOKUP(C89,Blad1!$A:$J,10,0)</f>
        <v>159</v>
      </c>
      <c r="G89" s="67" t="str">
        <f t="shared" si="26"/>
        <v/>
      </c>
      <c r="H89" s="4" t="str">
        <f>IF(G89="I",$K89,IF(G89="II",$K89-SUM(H$8:H88),IF(G89="III",$K89-SUM(H$8:H88),IF(G89="IV",$K89-SUM(H$8:H88),IF(G89="V",1-SUM(H$8:H88)," ")))))</f>
        <v xml:space="preserve"> </v>
      </c>
      <c r="I89" s="68" t="str">
        <f t="shared" si="27"/>
        <v/>
      </c>
      <c r="J89" s="43" t="str">
        <f>IF(I89="A",$K89,IF(I89="B",$K89-SUM(J$8:J88),IF(I89="C",$K89-SUM(J$8:J88),IF(I89="D",$K89-SUM(J$8:J88),IF(I89="E",1-SUM(J$8:J88)," ")))))</f>
        <v xml:space="preserve"> </v>
      </c>
      <c r="K89" s="1">
        <f>IF(C$4=0,0,(SUM(D$8:D89)/C$4))</f>
        <v>0</v>
      </c>
      <c r="L89" s="9" t="str">
        <f t="shared" si="28"/>
        <v xml:space="preserve"> </v>
      </c>
      <c r="M89" s="2" t="str">
        <f>IF(U89=2,K89,IF(W89=2,K89-SUM(M$8:M88),IF(X89=2,K89-SUM(M$8:M88),IF(X88=2,1-SUM(M$8:M88)," "))))</f>
        <v xml:space="preserve"> </v>
      </c>
      <c r="N89" s="1" t="str">
        <f t="shared" si="29"/>
        <v xml:space="preserve"> </v>
      </c>
      <c r="P89" s="3" t="str">
        <f>IF(O89="Plus",$K89,IF(O89="Basis",$K89-SUM(P$8:P88),IF(O89="Breedte",$K89-SUM(P$8:P88),IF(O88="Breedte",1-SUM(P$8:P88)," "))))</f>
        <v xml:space="preserve"> </v>
      </c>
      <c r="Q89" s="57" t="str">
        <f t="shared" si="44"/>
        <v/>
      </c>
      <c r="R89" s="181">
        <f t="shared" si="30"/>
        <v>159</v>
      </c>
      <c r="S89" s="12">
        <f t="shared" si="39"/>
        <v>69</v>
      </c>
      <c r="T89" s="18">
        <f t="shared" si="31"/>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2"/>
        <v>1</v>
      </c>
      <c r="Z89" s="12">
        <f t="shared" si="33"/>
        <v>1</v>
      </c>
      <c r="AA89" s="12">
        <f t="shared" si="34"/>
        <v>1</v>
      </c>
      <c r="AB89" s="12">
        <f t="shared" si="35"/>
        <v>1</v>
      </c>
      <c r="AD89" s="12">
        <f t="shared" si="40"/>
        <v>69</v>
      </c>
      <c r="AE89" s="18">
        <f t="shared" si="36"/>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7"/>
        <v>1</v>
      </c>
      <c r="AK89" s="12">
        <f t="shared" si="41"/>
        <v>1</v>
      </c>
      <c r="AL89" s="12">
        <f t="shared" si="42"/>
        <v>1</v>
      </c>
      <c r="AM89" s="12">
        <f t="shared" si="43"/>
        <v>1</v>
      </c>
    </row>
    <row r="90" spans="1:39" ht="12" customHeight="1" x14ac:dyDescent="0.15">
      <c r="A90" s="5">
        <f t="shared" si="24"/>
        <v>0</v>
      </c>
      <c r="B90" s="5">
        <f t="shared" si="25"/>
        <v>0</v>
      </c>
      <c r="C90" s="14">
        <f t="shared" si="38"/>
        <v>68</v>
      </c>
      <c r="F90" s="242">
        <f>VLOOKUP(C90,Blad1!$A:$J,10,0)</f>
        <v>158</v>
      </c>
      <c r="G90" s="67" t="str">
        <f t="shared" si="26"/>
        <v/>
      </c>
      <c r="H90" s="4" t="str">
        <f>IF(G90="I",$K90,IF(G90="II",$K90-SUM(H$8:H89),IF(G90="III",$K90-SUM(H$8:H89),IF(G90="IV",$K90-SUM(H$8:H89),IF(G90="V",1-SUM(H$8:H89)," ")))))</f>
        <v xml:space="preserve"> </v>
      </c>
      <c r="I90" s="68" t="str">
        <f t="shared" si="27"/>
        <v/>
      </c>
      <c r="J90" s="43" t="str">
        <f>IF(I90="A",$K90,IF(I90="B",$K90-SUM(J$8:J89),IF(I90="C",$K90-SUM(J$8:J89),IF(I90="D",$K90-SUM(J$8:J89),IF(I90="E",1-SUM(J$8:J89)," ")))))</f>
        <v xml:space="preserve"> </v>
      </c>
      <c r="K90" s="1">
        <f>IF(C$4=0,0,(SUM(D$8:D90)/C$4))</f>
        <v>0</v>
      </c>
      <c r="L90" s="9" t="str">
        <f t="shared" si="28"/>
        <v xml:space="preserve"> </v>
      </c>
      <c r="M90" s="2" t="str">
        <f>IF(U90=2,K90,IF(W90=2,K90-SUM(M$8:M89),IF(X90=2,K90-SUM(M$8:M89),IF(X89=2,1-SUM(M$8:M89)," "))))</f>
        <v xml:space="preserve"> </v>
      </c>
      <c r="N90" s="1" t="str">
        <f t="shared" si="29"/>
        <v xml:space="preserve"> </v>
      </c>
      <c r="P90" s="3" t="str">
        <f>IF(O90="Plus",$K90,IF(O90="Basis",$K90-SUM(P$8:P89),IF(O90="Breedte",$K90-SUM(P$8:P89),IF(O89="Breedte",1-SUM(P$8:P89)," "))))</f>
        <v xml:space="preserve"> </v>
      </c>
      <c r="Q90" s="57" t="str">
        <f t="shared" si="44"/>
        <v/>
      </c>
      <c r="R90" s="181">
        <f t="shared" si="30"/>
        <v>158</v>
      </c>
      <c r="S90" s="12">
        <f t="shared" si="39"/>
        <v>68</v>
      </c>
      <c r="T90" s="18">
        <f t="shared" si="31"/>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2"/>
        <v>1</v>
      </c>
      <c r="Z90" s="12">
        <f t="shared" si="33"/>
        <v>1</v>
      </c>
      <c r="AA90" s="12">
        <f t="shared" si="34"/>
        <v>1</v>
      </c>
      <c r="AB90" s="12">
        <f t="shared" si="35"/>
        <v>1</v>
      </c>
      <c r="AD90" s="12">
        <f t="shared" si="40"/>
        <v>68</v>
      </c>
      <c r="AE90" s="18">
        <f t="shared" si="36"/>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7"/>
        <v>1</v>
      </c>
      <c r="AK90" s="12">
        <f t="shared" si="41"/>
        <v>1</v>
      </c>
      <c r="AL90" s="12">
        <f t="shared" si="42"/>
        <v>1</v>
      </c>
      <c r="AM90" s="12">
        <f t="shared" si="43"/>
        <v>1</v>
      </c>
    </row>
    <row r="91" spans="1:39" ht="12" customHeight="1" x14ac:dyDescent="0.15">
      <c r="A91" s="5">
        <f t="shared" si="24"/>
        <v>0</v>
      </c>
      <c r="B91" s="5">
        <f t="shared" si="25"/>
        <v>0</v>
      </c>
      <c r="C91" s="14">
        <f t="shared" si="38"/>
        <v>67</v>
      </c>
      <c r="F91" s="242">
        <f>VLOOKUP(C91,Blad1!$A:$J,10,0)</f>
        <v>157</v>
      </c>
      <c r="G91" s="67" t="str">
        <f t="shared" si="26"/>
        <v/>
      </c>
      <c r="H91" s="4" t="str">
        <f>IF(G91="I",$K91,IF(G91="II",$K91-SUM(H$8:H90),IF(G91="III",$K91-SUM(H$8:H90),IF(G91="IV",$K91-SUM(H$8:H90),IF(G91="V",1-SUM(H$8:H90)," ")))))</f>
        <v xml:space="preserve"> </v>
      </c>
      <c r="I91" s="68" t="str">
        <f t="shared" si="27"/>
        <v/>
      </c>
      <c r="J91" s="43" t="str">
        <f>IF(I91="A",$K91,IF(I91="B",$K91-SUM(J$8:J90),IF(I91="C",$K91-SUM(J$8:J90),IF(I91="D",$K91-SUM(J$8:J90),IF(I91="E",1-SUM(J$8:J90)," ")))))</f>
        <v xml:space="preserve"> </v>
      </c>
      <c r="K91" s="1">
        <f>IF(C$4=0,0,(SUM(D$8:D91)/C$4))</f>
        <v>0</v>
      </c>
      <c r="L91" s="9" t="str">
        <f t="shared" si="28"/>
        <v xml:space="preserve"> </v>
      </c>
      <c r="M91" s="2" t="str">
        <f>IF(U91=2,K91,IF(W91=2,K91-SUM(M$8:M90),IF(X91=2,K91-SUM(M$8:M90),IF(X90=2,1-SUM(M$8:M90)," "))))</f>
        <v xml:space="preserve"> </v>
      </c>
      <c r="N91" s="1" t="str">
        <f t="shared" si="29"/>
        <v xml:space="preserve"> </v>
      </c>
      <c r="P91" s="3" t="str">
        <f>IF(O91="Plus",$K91,IF(O91="Basis",$K91-SUM(P$8:P90),IF(O91="Breedte",$K91-SUM(P$8:P90),IF(O90="Breedte",1-SUM(P$8:P90)," "))))</f>
        <v xml:space="preserve"> </v>
      </c>
      <c r="Q91" s="57" t="str">
        <f t="shared" si="44"/>
        <v/>
      </c>
      <c r="R91" s="181">
        <f t="shared" si="30"/>
        <v>157</v>
      </c>
      <c r="S91" s="12">
        <f t="shared" si="39"/>
        <v>67</v>
      </c>
      <c r="T91" s="18">
        <f t="shared" si="31"/>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2"/>
        <v>1</v>
      </c>
      <c r="Z91" s="12">
        <f t="shared" si="33"/>
        <v>1</v>
      </c>
      <c r="AA91" s="12">
        <f t="shared" si="34"/>
        <v>1</v>
      </c>
      <c r="AB91" s="12">
        <f t="shared" si="35"/>
        <v>1</v>
      </c>
      <c r="AD91" s="12">
        <f t="shared" si="40"/>
        <v>67</v>
      </c>
      <c r="AE91" s="18">
        <f t="shared" si="36"/>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7"/>
        <v>1</v>
      </c>
      <c r="AK91" s="12">
        <f t="shared" si="41"/>
        <v>1</v>
      </c>
      <c r="AL91" s="12">
        <f t="shared" si="42"/>
        <v>1</v>
      </c>
      <c r="AM91" s="12">
        <f t="shared" si="43"/>
        <v>1</v>
      </c>
    </row>
    <row r="92" spans="1:39" ht="12" customHeight="1" x14ac:dyDescent="0.15">
      <c r="A92" s="5">
        <f t="shared" si="24"/>
        <v>0</v>
      </c>
      <c r="B92" s="5">
        <f t="shared" si="25"/>
        <v>0</v>
      </c>
      <c r="C92" s="14">
        <f t="shared" si="38"/>
        <v>66</v>
      </c>
      <c r="F92" s="242">
        <f>VLOOKUP(C92,Blad1!$A:$J,10,0)</f>
        <v>156</v>
      </c>
      <c r="G92" s="67" t="str">
        <f t="shared" si="26"/>
        <v/>
      </c>
      <c r="H92" s="4" t="str">
        <f>IF(G92="I",$K92,IF(G92="II",$K92-SUM(H$8:H91),IF(G92="III",$K92-SUM(H$8:H91),IF(G92="IV",$K92-SUM(H$8:H91),IF(G92="V",1-SUM(H$8:H91)," ")))))</f>
        <v xml:space="preserve"> </v>
      </c>
      <c r="I92" s="68" t="str">
        <f t="shared" si="27"/>
        <v/>
      </c>
      <c r="J92" s="43" t="str">
        <f>IF(I92="A",$K92,IF(I92="B",$K92-SUM(J$8:J91),IF(I92="C",$K92-SUM(J$8:J91),IF(I92="D",$K92-SUM(J$8:J91),IF(I92="E",1-SUM(J$8:J91)," ")))))</f>
        <v xml:space="preserve"> </v>
      </c>
      <c r="K92" s="1">
        <f>IF(C$4=0,0,(SUM(D$8:D92)/C$4))</f>
        <v>0</v>
      </c>
      <c r="L92" s="9" t="str">
        <f t="shared" si="28"/>
        <v xml:space="preserve"> </v>
      </c>
      <c r="M92" s="2" t="str">
        <f>IF(U92=2,K92,IF(W92=2,K92-SUM(M$8:M91),IF(X92=2,K92-SUM(M$8:M91),IF(X91=2,1-SUM(M$8:M91)," "))))</f>
        <v xml:space="preserve"> </v>
      </c>
      <c r="N92" s="1" t="str">
        <f t="shared" si="29"/>
        <v xml:space="preserve"> </v>
      </c>
      <c r="P92" s="3" t="str">
        <f>IF(O92="Plus",$K92,IF(O92="Basis",$K92-SUM(P$8:P91),IF(O92="Breedte",$K92-SUM(P$8:P91),IF(O91="Breedte",1-SUM(P$8:P91)," "))))</f>
        <v xml:space="preserve"> </v>
      </c>
      <c r="Q92" s="57" t="str">
        <f t="shared" si="44"/>
        <v/>
      </c>
      <c r="R92" s="181">
        <f t="shared" si="30"/>
        <v>156</v>
      </c>
      <c r="S92" s="12">
        <f t="shared" si="39"/>
        <v>66</v>
      </c>
      <c r="T92" s="18">
        <f t="shared" si="31"/>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2"/>
        <v>1</v>
      </c>
      <c r="Z92" s="12">
        <f t="shared" si="33"/>
        <v>1</v>
      </c>
      <c r="AA92" s="12">
        <f t="shared" si="34"/>
        <v>1</v>
      </c>
      <c r="AB92" s="12">
        <f t="shared" si="35"/>
        <v>1</v>
      </c>
      <c r="AD92" s="12">
        <f t="shared" si="40"/>
        <v>66</v>
      </c>
      <c r="AE92" s="18">
        <f t="shared" si="36"/>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7"/>
        <v>1</v>
      </c>
      <c r="AK92" s="12">
        <f t="shared" si="41"/>
        <v>1</v>
      </c>
      <c r="AL92" s="12">
        <f t="shared" si="42"/>
        <v>1</v>
      </c>
      <c r="AM92" s="12">
        <f t="shared" si="43"/>
        <v>1</v>
      </c>
    </row>
    <row r="93" spans="1:39" ht="12" customHeight="1" x14ac:dyDescent="0.15">
      <c r="A93" s="5">
        <f t="shared" si="24"/>
        <v>0</v>
      </c>
      <c r="B93" s="5">
        <f t="shared" si="25"/>
        <v>0</v>
      </c>
      <c r="C93" s="14">
        <f t="shared" si="38"/>
        <v>65</v>
      </c>
      <c r="F93" s="242">
        <f>VLOOKUP(C93,Blad1!$A:$J,10,0)</f>
        <v>155</v>
      </c>
      <c r="G93" s="67" t="str">
        <f t="shared" si="26"/>
        <v/>
      </c>
      <c r="H93" s="4" t="str">
        <f>IF(G93="I",$K93,IF(G93="II",$K93-SUM(H$8:H92),IF(G93="III",$K93-SUM(H$8:H92),IF(G93="IV",$K93-SUM(H$8:H92),IF(G93="V",1-SUM(H$8:H92)," ")))))</f>
        <v xml:space="preserve"> </v>
      </c>
      <c r="I93" s="68" t="str">
        <f t="shared" si="27"/>
        <v/>
      </c>
      <c r="J93" s="43" t="str">
        <f>IF(I93="A",$K93,IF(I93="B",$K93-SUM(J$8:J92),IF(I93="C",$K93-SUM(J$8:J92),IF(I93="D",$K93-SUM(J$8:J92),IF(I93="E",1-SUM(J$8:J92)," ")))))</f>
        <v xml:space="preserve"> </v>
      </c>
      <c r="K93" s="1">
        <f>IF(C$4=0,0,(SUM(D$8:D93)/C$4))</f>
        <v>0</v>
      </c>
      <c r="L93" s="9" t="str">
        <f t="shared" si="28"/>
        <v xml:space="preserve"> </v>
      </c>
      <c r="M93" s="2" t="str">
        <f>IF(U93=2,K93,IF(W93=2,K93-SUM(M$8:M92),IF(X93=2,K93-SUM(M$8:M92),IF(X92=2,1-SUM(M$8:M92)," "))))</f>
        <v xml:space="preserve"> </v>
      </c>
      <c r="N93" s="1" t="str">
        <f t="shared" si="29"/>
        <v xml:space="preserve"> </v>
      </c>
      <c r="P93" s="3" t="str">
        <f>IF(O93="Plus",$K93,IF(O93="Basis",$K93-SUM(P$8:P92),IF(O93="Breedte",$K93-SUM(P$8:P92),IF(O92="Breedte",1-SUM(P$8:P92)," "))))</f>
        <v xml:space="preserve"> </v>
      </c>
      <c r="Q93" s="57" t="str">
        <f t="shared" si="44"/>
        <v/>
      </c>
      <c r="R93" s="181">
        <f t="shared" si="30"/>
        <v>155</v>
      </c>
      <c r="S93" s="12">
        <f t="shared" si="39"/>
        <v>65</v>
      </c>
      <c r="T93" s="18">
        <f t="shared" si="31"/>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2"/>
        <v>1</v>
      </c>
      <c r="Z93" s="12">
        <f t="shared" si="33"/>
        <v>1</v>
      </c>
      <c r="AA93" s="12">
        <f t="shared" si="34"/>
        <v>1</v>
      </c>
      <c r="AB93" s="12">
        <f t="shared" si="35"/>
        <v>1</v>
      </c>
      <c r="AD93" s="12">
        <f t="shared" si="40"/>
        <v>65</v>
      </c>
      <c r="AE93" s="18">
        <f t="shared" si="36"/>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7"/>
        <v>1</v>
      </c>
      <c r="AK93" s="12">
        <f t="shared" si="41"/>
        <v>1</v>
      </c>
      <c r="AL93" s="12">
        <f t="shared" si="42"/>
        <v>1</v>
      </c>
      <c r="AM93" s="12">
        <f t="shared" si="43"/>
        <v>1</v>
      </c>
    </row>
    <row r="94" spans="1:39" ht="12" customHeight="1" x14ac:dyDescent="0.15">
      <c r="A94" s="5">
        <f t="shared" si="24"/>
        <v>0</v>
      </c>
      <c r="B94" s="5">
        <f t="shared" si="25"/>
        <v>0</v>
      </c>
      <c r="C94" s="14">
        <f t="shared" si="38"/>
        <v>64</v>
      </c>
      <c r="F94" s="242">
        <f>VLOOKUP(C94,Blad1!$A:$J,10,0)</f>
        <v>154</v>
      </c>
      <c r="G94" s="67" t="str">
        <f t="shared" si="26"/>
        <v/>
      </c>
      <c r="H94" s="4" t="str">
        <f>IF(G94="I",$K94,IF(G94="II",$K94-SUM(H$8:H93),IF(G94="III",$K94-SUM(H$8:H93),IF(G94="IV",$K94-SUM(H$8:H93),IF(G94="V",1-SUM(H$8:H93)," ")))))</f>
        <v xml:space="preserve"> </v>
      </c>
      <c r="I94" s="68" t="str">
        <f t="shared" si="27"/>
        <v/>
      </c>
      <c r="J94" s="43" t="str">
        <f>IF(I94="A",$K94,IF(I94="B",$K94-SUM(J$8:J93),IF(I94="C",$K94-SUM(J$8:J93),IF(I94="D",$K94-SUM(J$8:J93),IF(I94="E",1-SUM(J$8:J93)," ")))))</f>
        <v xml:space="preserve"> </v>
      </c>
      <c r="K94" s="1">
        <f>IF(C$4=0,0,(SUM(D$8:D94)/C$4))</f>
        <v>0</v>
      </c>
      <c r="L94" s="9" t="str">
        <f t="shared" si="28"/>
        <v xml:space="preserve"> </v>
      </c>
      <c r="M94" s="2" t="str">
        <f>IF(U94=2,K94,IF(W94=2,K94-SUM(M$8:M93),IF(X94=2,K94-SUM(M$8:M93),IF(X93=2,1-SUM(M$8:M93)," "))))</f>
        <v xml:space="preserve"> </v>
      </c>
      <c r="N94" s="1" t="str">
        <f t="shared" si="29"/>
        <v xml:space="preserve"> </v>
      </c>
      <c r="P94" s="3" t="str">
        <f>IF(O94="Plus",$K94,IF(O94="Basis",$K94-SUM(P$8:P93),IF(O94="Breedte",$K94-SUM(P$8:P93),IF(O93="Breedte",1-SUM(P$8:P93)," "))))</f>
        <v xml:space="preserve"> </v>
      </c>
      <c r="Q94" s="57" t="str">
        <f t="shared" si="44"/>
        <v/>
      </c>
      <c r="R94" s="181">
        <f t="shared" si="30"/>
        <v>154</v>
      </c>
      <c r="S94" s="12">
        <f t="shared" si="39"/>
        <v>64</v>
      </c>
      <c r="T94" s="18">
        <f t="shared" si="31"/>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2"/>
        <v>1</v>
      </c>
      <c r="Z94" s="12">
        <f t="shared" si="33"/>
        <v>1</v>
      </c>
      <c r="AA94" s="12">
        <f t="shared" si="34"/>
        <v>1</v>
      </c>
      <c r="AB94" s="12">
        <f t="shared" si="35"/>
        <v>1</v>
      </c>
      <c r="AD94" s="12">
        <f t="shared" si="40"/>
        <v>64</v>
      </c>
      <c r="AE94" s="18">
        <f t="shared" si="36"/>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7"/>
        <v>1</v>
      </c>
      <c r="AK94" s="12">
        <f t="shared" si="41"/>
        <v>1</v>
      </c>
      <c r="AL94" s="12">
        <f t="shared" si="42"/>
        <v>1</v>
      </c>
      <c r="AM94" s="12">
        <f t="shared" si="43"/>
        <v>1</v>
      </c>
    </row>
    <row r="95" spans="1:39" ht="12" customHeight="1" x14ac:dyDescent="0.15">
      <c r="A95" s="5">
        <f t="shared" si="24"/>
        <v>0</v>
      </c>
      <c r="B95" s="5">
        <f t="shared" si="25"/>
        <v>0</v>
      </c>
      <c r="C95" s="14">
        <f t="shared" si="38"/>
        <v>63</v>
      </c>
      <c r="F95" s="242">
        <f>VLOOKUP(C95,Blad1!$A:$J,10,0)</f>
        <v>153</v>
      </c>
      <c r="G95" s="67" t="str">
        <f t="shared" si="26"/>
        <v/>
      </c>
      <c r="H95" s="4" t="str">
        <f>IF(G95="I",$K95,IF(G95="II",$K95-SUM(H$8:H94),IF(G95="III",$K95-SUM(H$8:H94),IF(G95="IV",$K95-SUM(H$8:H94),IF(G95="V",1-SUM(H$8:H94)," ")))))</f>
        <v xml:space="preserve"> </v>
      </c>
      <c r="I95" s="68" t="str">
        <f t="shared" si="27"/>
        <v/>
      </c>
      <c r="J95" s="43" t="str">
        <f>IF(I95="A",$K95,IF(I95="B",$K95-SUM(J$8:J94),IF(I95="C",$K95-SUM(J$8:J94),IF(I95="D",$K95-SUM(J$8:J94),IF(I95="E",1-SUM(J$8:J94)," ")))))</f>
        <v xml:space="preserve"> </v>
      </c>
      <c r="K95" s="1">
        <f>IF(C$4=0,0,(SUM(D$8:D95)/C$4))</f>
        <v>0</v>
      </c>
      <c r="L95" s="9" t="str">
        <f t="shared" si="28"/>
        <v xml:space="preserve"> </v>
      </c>
      <c r="M95" s="2" t="str">
        <f>IF(U95=2,K95,IF(W95=2,K95-SUM(M$8:M94),IF(X95=2,K95-SUM(M$8:M94),IF(X94=2,1-SUM(M$8:M94)," "))))</f>
        <v xml:space="preserve"> </v>
      </c>
      <c r="N95" s="1" t="str">
        <f t="shared" si="29"/>
        <v xml:space="preserve"> </v>
      </c>
      <c r="P95" s="3" t="str">
        <f>IF(O95="Plus",$K95,IF(O95="Basis",$K95-SUM(P$8:P94),IF(O95="Breedte",$K95-SUM(P$8:P94),IF(O94="Breedte",1-SUM(P$8:P94)," "))))</f>
        <v xml:space="preserve"> </v>
      </c>
      <c r="Q95" s="57" t="str">
        <f t="shared" si="44"/>
        <v/>
      </c>
      <c r="R95" s="181">
        <f t="shared" si="30"/>
        <v>153</v>
      </c>
      <c r="S95" s="12">
        <f t="shared" si="39"/>
        <v>63</v>
      </c>
      <c r="T95" s="18">
        <f t="shared" si="31"/>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2"/>
        <v>1</v>
      </c>
      <c r="Z95" s="12">
        <f t="shared" si="33"/>
        <v>1</v>
      </c>
      <c r="AA95" s="12">
        <f t="shared" si="34"/>
        <v>1</v>
      </c>
      <c r="AB95" s="12">
        <f t="shared" si="35"/>
        <v>1</v>
      </c>
      <c r="AD95" s="12">
        <f t="shared" si="40"/>
        <v>63</v>
      </c>
      <c r="AE95" s="18">
        <f t="shared" si="36"/>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7"/>
        <v>1</v>
      </c>
      <c r="AK95" s="12">
        <f t="shared" si="41"/>
        <v>1</v>
      </c>
      <c r="AL95" s="12">
        <f t="shared" si="42"/>
        <v>1</v>
      </c>
      <c r="AM95" s="12">
        <f t="shared" si="43"/>
        <v>1</v>
      </c>
    </row>
    <row r="96" spans="1:39" ht="12" customHeight="1" x14ac:dyDescent="0.15">
      <c r="A96" s="5">
        <f t="shared" si="24"/>
        <v>0</v>
      </c>
      <c r="B96" s="5">
        <f t="shared" si="25"/>
        <v>0</v>
      </c>
      <c r="C96" s="14">
        <f t="shared" si="38"/>
        <v>62</v>
      </c>
      <c r="F96" s="242">
        <f>VLOOKUP(C96,Blad1!$A:$J,10,0)</f>
        <v>152</v>
      </c>
      <c r="G96" s="67" t="str">
        <f t="shared" si="26"/>
        <v/>
      </c>
      <c r="H96" s="4" t="str">
        <f>IF(G96="I",$K96,IF(G96="II",$K96-SUM(H$8:H95),IF(G96="III",$K96-SUM(H$8:H95),IF(G96="IV",$K96-SUM(H$8:H95),IF(G96="V",1-SUM(H$8:H95)," ")))))</f>
        <v xml:space="preserve"> </v>
      </c>
      <c r="I96" s="68" t="str">
        <f t="shared" si="27"/>
        <v/>
      </c>
      <c r="J96" s="43" t="str">
        <f>IF(I96="A",$K96,IF(I96="B",$K96-SUM(J$8:J95),IF(I96="C",$K96-SUM(J$8:J95),IF(I96="D",$K96-SUM(J$8:J95),IF(I96="E",1-SUM(J$8:J95)," ")))))</f>
        <v xml:space="preserve"> </v>
      </c>
      <c r="K96" s="1">
        <f>IF(C$4=0,0,(SUM(D$8:D96)/C$4))</f>
        <v>0</v>
      </c>
      <c r="L96" s="9" t="str">
        <f t="shared" si="28"/>
        <v xml:space="preserve"> </v>
      </c>
      <c r="M96" s="2" t="str">
        <f>IF(U96=2,K96,IF(W96=2,K96-SUM(M$8:M95),IF(X96=2,K96-SUM(M$8:M95),IF(X95=2,1-SUM(M$8:M95)," "))))</f>
        <v xml:space="preserve"> </v>
      </c>
      <c r="N96" s="1" t="str">
        <f t="shared" si="29"/>
        <v xml:space="preserve"> </v>
      </c>
      <c r="P96" s="3" t="str">
        <f>IF(O96="Plus",$K96,IF(O96="Basis",$K96-SUM(P$8:P95),IF(O96="Breedte",$K96-SUM(P$8:P95),IF(O95="Breedte",1-SUM(P$8:P95)," "))))</f>
        <v xml:space="preserve"> </v>
      </c>
      <c r="Q96" s="57" t="str">
        <f t="shared" si="44"/>
        <v/>
      </c>
      <c r="R96" s="181">
        <f t="shared" si="30"/>
        <v>152</v>
      </c>
      <c r="S96" s="12">
        <f t="shared" si="39"/>
        <v>62</v>
      </c>
      <c r="T96" s="18">
        <f t="shared" si="31"/>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2"/>
        <v>1</v>
      </c>
      <c r="Z96" s="12">
        <f t="shared" si="33"/>
        <v>1</v>
      </c>
      <c r="AA96" s="12">
        <f t="shared" si="34"/>
        <v>1</v>
      </c>
      <c r="AB96" s="12">
        <f t="shared" si="35"/>
        <v>1</v>
      </c>
      <c r="AD96" s="12">
        <f t="shared" si="40"/>
        <v>62</v>
      </c>
      <c r="AE96" s="18">
        <f t="shared" si="36"/>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7"/>
        <v>1</v>
      </c>
      <c r="AK96" s="12">
        <f t="shared" si="41"/>
        <v>1</v>
      </c>
      <c r="AL96" s="12">
        <f t="shared" si="42"/>
        <v>1</v>
      </c>
      <c r="AM96" s="12">
        <f t="shared" si="43"/>
        <v>1</v>
      </c>
    </row>
    <row r="97" spans="1:39" ht="12" customHeight="1" x14ac:dyDescent="0.15">
      <c r="A97" s="5">
        <f t="shared" si="24"/>
        <v>0</v>
      </c>
      <c r="B97" s="5">
        <f t="shared" si="25"/>
        <v>0</v>
      </c>
      <c r="C97" s="14">
        <f t="shared" si="38"/>
        <v>61</v>
      </c>
      <c r="F97" s="242">
        <f>VLOOKUP(C97,Blad1!$A:$J,10,0)</f>
        <v>151</v>
      </c>
      <c r="G97" s="67" t="str">
        <f t="shared" si="26"/>
        <v/>
      </c>
      <c r="H97" s="4" t="str">
        <f>IF(G97="I",$K97,IF(G97="II",$K97-SUM(H$8:H96),IF(G97="III",$K97-SUM(H$8:H96),IF(G97="IV",$K97-SUM(H$8:H96),IF(G97="V",1-SUM(H$8:H96)," ")))))</f>
        <v xml:space="preserve"> </v>
      </c>
      <c r="I97" s="68" t="str">
        <f t="shared" si="27"/>
        <v/>
      </c>
      <c r="J97" s="43" t="str">
        <f>IF(I97="A",$K97,IF(I97="B",$K97-SUM(J$8:J96),IF(I97="C",$K97-SUM(J$8:J96),IF(I97="D",$K97-SUM(J$8:J96),IF(I97="E",1-SUM(J$8:J96)," ")))))</f>
        <v xml:space="preserve"> </v>
      </c>
      <c r="K97" s="1">
        <f>IF(C$4=0,0,(SUM(D$8:D97)/C$4))</f>
        <v>0</v>
      </c>
      <c r="L97" s="9" t="str">
        <f t="shared" si="28"/>
        <v xml:space="preserve"> </v>
      </c>
      <c r="M97" s="2" t="str">
        <f>IF(U97=2,K97,IF(W97=2,K97-SUM(M$8:M96),IF(X97=2,K97-SUM(M$8:M96),IF(X96=2,1-SUM(M$8:M96)," "))))</f>
        <v xml:space="preserve"> </v>
      </c>
      <c r="N97" s="1" t="str">
        <f t="shared" si="29"/>
        <v xml:space="preserve"> </v>
      </c>
      <c r="P97" s="3" t="str">
        <f>IF(O97="Plus",$K97,IF(O97="Basis",$K97-SUM(P$8:P96),IF(O97="Breedte",$K97-SUM(P$8:P96),IF(O96="Breedte",1-SUM(P$8:P96)," "))))</f>
        <v xml:space="preserve"> </v>
      </c>
      <c r="Q97" s="57" t="str">
        <f t="shared" si="44"/>
        <v/>
      </c>
      <c r="R97" s="181">
        <f t="shared" si="30"/>
        <v>151</v>
      </c>
      <c r="S97" s="12">
        <f t="shared" si="39"/>
        <v>61</v>
      </c>
      <c r="T97" s="18">
        <f t="shared" si="31"/>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2"/>
        <v>1</v>
      </c>
      <c r="Z97" s="12">
        <f t="shared" si="33"/>
        <v>1</v>
      </c>
      <c r="AA97" s="12">
        <f t="shared" si="34"/>
        <v>1</v>
      </c>
      <c r="AB97" s="12">
        <f t="shared" si="35"/>
        <v>1</v>
      </c>
      <c r="AD97" s="12">
        <f t="shared" si="40"/>
        <v>61</v>
      </c>
      <c r="AE97" s="18">
        <f t="shared" si="36"/>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7"/>
        <v>1</v>
      </c>
      <c r="AK97" s="12">
        <f t="shared" si="41"/>
        <v>1</v>
      </c>
      <c r="AL97" s="12">
        <f t="shared" si="42"/>
        <v>1</v>
      </c>
      <c r="AM97" s="12">
        <f t="shared" si="43"/>
        <v>1</v>
      </c>
    </row>
    <row r="98" spans="1:39" ht="12" customHeight="1" x14ac:dyDescent="0.15">
      <c r="A98" s="5">
        <f t="shared" si="24"/>
        <v>0</v>
      </c>
      <c r="B98" s="5">
        <f t="shared" si="25"/>
        <v>0</v>
      </c>
      <c r="C98" s="14">
        <f t="shared" si="38"/>
        <v>60</v>
      </c>
      <c r="F98" s="242">
        <f>VLOOKUP(C98,Blad1!$A:$J,10,0)</f>
        <v>150</v>
      </c>
      <c r="G98" s="67" t="str">
        <f t="shared" si="26"/>
        <v/>
      </c>
      <c r="H98" s="4" t="str">
        <f>IF(G98="I",$K98,IF(G98="II",$K98-SUM(H$8:H97),IF(G98="III",$K98-SUM(H$8:H97),IF(G98="IV",$K98-SUM(H$8:H97),IF(G98="V",1-SUM(H$8:H97)," ")))))</f>
        <v xml:space="preserve"> </v>
      </c>
      <c r="I98" s="68" t="str">
        <f t="shared" si="27"/>
        <v/>
      </c>
      <c r="J98" s="43" t="str">
        <f>IF(I98="A",$K98,IF(I98="B",$K98-SUM(J$8:J97),IF(I98="C",$K98-SUM(J$8:J97),IF(I98="D",$K98-SUM(J$8:J97),IF(I98="E",1-SUM(J$8:J97)," ")))))</f>
        <v xml:space="preserve"> </v>
      </c>
      <c r="K98" s="1">
        <f>IF(C$4=0,0,(SUM(D$8:D98)/C$4))</f>
        <v>0</v>
      </c>
      <c r="L98" s="9" t="str">
        <f t="shared" si="28"/>
        <v xml:space="preserve"> </v>
      </c>
      <c r="M98" s="2" t="str">
        <f>IF(U98=2,K98,IF(W98=2,K98-SUM(M$8:M97),IF(X98=2,K98-SUM(M$8:M97),IF(X97=2,1-SUM(M$8:M97)," "))))</f>
        <v xml:space="preserve"> </v>
      </c>
      <c r="N98" s="1" t="str">
        <f t="shared" si="29"/>
        <v xml:space="preserve"> </v>
      </c>
      <c r="P98" s="3" t="str">
        <f>IF(O98="Plus",$K98,IF(O98="Basis",$K98-SUM(P$8:P97),IF(O98="Breedte",$K98-SUM(P$8:P97),IF(O97="Breedte",1-SUM(P$8:P97)," "))))</f>
        <v xml:space="preserve"> </v>
      </c>
      <c r="Q98" s="57" t="str">
        <f t="shared" si="44"/>
        <v/>
      </c>
      <c r="R98" s="181">
        <f t="shared" si="30"/>
        <v>150</v>
      </c>
      <c r="S98" s="12">
        <f t="shared" si="39"/>
        <v>60</v>
      </c>
      <c r="T98" s="18">
        <f t="shared" si="31"/>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2"/>
        <v>1</v>
      </c>
      <c r="Z98" s="12">
        <f t="shared" si="33"/>
        <v>1</v>
      </c>
      <c r="AA98" s="12">
        <f t="shared" si="34"/>
        <v>1</v>
      </c>
      <c r="AB98" s="12">
        <f t="shared" si="35"/>
        <v>1</v>
      </c>
      <c r="AD98" s="12">
        <f t="shared" si="40"/>
        <v>60</v>
      </c>
      <c r="AE98" s="18">
        <f t="shared" si="36"/>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7"/>
        <v>1</v>
      </c>
      <c r="AK98" s="12">
        <f t="shared" si="41"/>
        <v>1</v>
      </c>
      <c r="AL98" s="12">
        <f t="shared" si="42"/>
        <v>1</v>
      </c>
      <c r="AM98" s="12">
        <f t="shared" si="43"/>
        <v>1</v>
      </c>
    </row>
    <row r="99" spans="1:39" ht="12" customHeight="1" x14ac:dyDescent="0.15">
      <c r="A99" s="5">
        <f t="shared" si="24"/>
        <v>0</v>
      </c>
      <c r="B99" s="5">
        <f t="shared" si="25"/>
        <v>0</v>
      </c>
      <c r="C99" s="14">
        <f t="shared" si="38"/>
        <v>59</v>
      </c>
      <c r="F99" s="242">
        <f>VLOOKUP(C99,Blad1!$A:$J,10,0)</f>
        <v>149</v>
      </c>
      <c r="G99" s="67" t="str">
        <f t="shared" si="26"/>
        <v/>
      </c>
      <c r="H99" s="4" t="str">
        <f>IF(G99="I",$K99,IF(G99="II",$K99-SUM(H$8:H98),IF(G99="III",$K99-SUM(H$8:H98),IF(G99="IV",$K99-SUM(H$8:H98),IF(G99="V",1-SUM(H$8:H98)," ")))))</f>
        <v xml:space="preserve"> </v>
      </c>
      <c r="I99" s="68" t="str">
        <f t="shared" si="27"/>
        <v/>
      </c>
      <c r="J99" s="43" t="str">
        <f>IF(I99="A",$K99,IF(I99="B",$K99-SUM(J$8:J98),IF(I99="C",$K99-SUM(J$8:J98),IF(I99="D",$K99-SUM(J$8:J98),IF(I99="E",1-SUM(J$8:J98)," ")))))</f>
        <v xml:space="preserve"> </v>
      </c>
      <c r="K99" s="1">
        <f>IF(C$4=0,0,(SUM(D$8:D99)/C$4))</f>
        <v>0</v>
      </c>
      <c r="L99" s="9" t="str">
        <f t="shared" si="28"/>
        <v xml:space="preserve"> </v>
      </c>
      <c r="M99" s="2" t="str">
        <f>IF(U99=2,K99,IF(W99=2,K99-SUM(M$8:M98),IF(X99=2,K99-SUM(M$8:M98),IF(X98=2,1-SUM(M$8:M98)," "))))</f>
        <v xml:space="preserve"> </v>
      </c>
      <c r="N99" s="1" t="str">
        <f t="shared" si="29"/>
        <v xml:space="preserve"> </v>
      </c>
      <c r="P99" s="3" t="str">
        <f>IF(O99="Plus",$K99,IF(O99="Basis",$K99-SUM(P$8:P98),IF(O99="Breedte",$K99-SUM(P$8:P98),IF(O98="Breedte",1-SUM(P$8:P98)," "))))</f>
        <v xml:space="preserve"> </v>
      </c>
      <c r="Q99" s="57" t="str">
        <f t="shared" si="44"/>
        <v/>
      </c>
      <c r="R99" s="181">
        <f t="shared" si="30"/>
        <v>149</v>
      </c>
      <c r="S99" s="12">
        <f t="shared" si="39"/>
        <v>59</v>
      </c>
      <c r="T99" s="18">
        <f t="shared" si="31"/>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2"/>
        <v>1</v>
      </c>
      <c r="Z99" s="12">
        <f t="shared" si="33"/>
        <v>1</v>
      </c>
      <c r="AA99" s="12">
        <f t="shared" si="34"/>
        <v>1</v>
      </c>
      <c r="AB99" s="12">
        <f t="shared" si="35"/>
        <v>1</v>
      </c>
      <c r="AD99" s="12">
        <f t="shared" si="40"/>
        <v>59</v>
      </c>
      <c r="AE99" s="18">
        <f t="shared" si="36"/>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7"/>
        <v>1</v>
      </c>
      <c r="AK99" s="12">
        <f t="shared" si="41"/>
        <v>1</v>
      </c>
      <c r="AL99" s="12">
        <f t="shared" si="42"/>
        <v>1</v>
      </c>
      <c r="AM99" s="12">
        <f t="shared" si="43"/>
        <v>1</v>
      </c>
    </row>
    <row r="100" spans="1:39" ht="12" customHeight="1" x14ac:dyDescent="0.15">
      <c r="A100" s="5">
        <f t="shared" si="24"/>
        <v>0</v>
      </c>
      <c r="B100" s="5">
        <f t="shared" si="25"/>
        <v>0</v>
      </c>
      <c r="C100" s="14">
        <f t="shared" si="38"/>
        <v>58</v>
      </c>
      <c r="F100" s="242">
        <f>VLOOKUP(C100,Blad1!$A:$J,10,0)</f>
        <v>148</v>
      </c>
      <c r="G100" s="67" t="str">
        <f t="shared" si="26"/>
        <v/>
      </c>
      <c r="H100" s="4" t="str">
        <f>IF(G100="I",$K100,IF(G100="II",$K100-SUM(H$8:H99),IF(G100="III",$K100-SUM(H$8:H99),IF(G100="IV",$K100-SUM(H$8:H99),IF(G100="V",1-SUM(H$8:H99)," ")))))</f>
        <v xml:space="preserve"> </v>
      </c>
      <c r="I100" s="68" t="str">
        <f t="shared" si="27"/>
        <v/>
      </c>
      <c r="J100" s="43" t="str">
        <f>IF(I100="A",$K100,IF(I100="B",$K100-SUM(J$8:J99),IF(I100="C",$K100-SUM(J$8:J99),IF(I100="D",$K100-SUM(J$8:J99),IF(I100="E",1-SUM(J$8:J99)," ")))))</f>
        <v xml:space="preserve"> </v>
      </c>
      <c r="K100" s="1">
        <f>IF(C$4=0,0,(SUM(D$8:D100)/C$4))</f>
        <v>0</v>
      </c>
      <c r="L100" s="9" t="str">
        <f t="shared" si="28"/>
        <v xml:space="preserve"> </v>
      </c>
      <c r="M100" s="2" t="str">
        <f>IF(U100=2,K100,IF(W100=2,K100-SUM(M$8:M99),IF(X100=2,K100-SUM(M$8:M99),IF(X99=2,1-SUM(M$8:M99)," "))))</f>
        <v xml:space="preserve"> </v>
      </c>
      <c r="N100" s="1" t="str">
        <f t="shared" si="29"/>
        <v xml:space="preserve"> </v>
      </c>
      <c r="P100" s="3" t="str">
        <f>IF(O100="Plus",$K100,IF(O100="Basis",$K100-SUM(P$8:P99),IF(O100="Breedte",$K100-SUM(P$8:P99),IF(O99="Breedte",1-SUM(P$8:P99)," "))))</f>
        <v xml:space="preserve"> </v>
      </c>
      <c r="Q100" s="57" t="str">
        <f t="shared" si="44"/>
        <v/>
      </c>
      <c r="R100" s="181">
        <f t="shared" si="30"/>
        <v>148</v>
      </c>
      <c r="S100" s="12">
        <f t="shared" si="39"/>
        <v>58</v>
      </c>
      <c r="T100" s="18">
        <f t="shared" si="31"/>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2"/>
        <v>1</v>
      </c>
      <c r="Z100" s="12">
        <f t="shared" si="33"/>
        <v>1</v>
      </c>
      <c r="AA100" s="12">
        <f t="shared" si="34"/>
        <v>1</v>
      </c>
      <c r="AB100" s="12">
        <f t="shared" si="35"/>
        <v>1</v>
      </c>
      <c r="AD100" s="12">
        <f t="shared" si="40"/>
        <v>58</v>
      </c>
      <c r="AE100" s="18">
        <f t="shared" si="36"/>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7"/>
        <v>1</v>
      </c>
      <c r="AK100" s="12">
        <f t="shared" si="41"/>
        <v>1</v>
      </c>
      <c r="AL100" s="12">
        <f t="shared" si="42"/>
        <v>1</v>
      </c>
      <c r="AM100" s="12">
        <f t="shared" si="43"/>
        <v>1</v>
      </c>
    </row>
    <row r="101" spans="1:39" ht="12" customHeight="1" x14ac:dyDescent="0.15">
      <c r="A101" s="5">
        <f t="shared" si="24"/>
        <v>0</v>
      </c>
      <c r="B101" s="5">
        <f t="shared" si="25"/>
        <v>0</v>
      </c>
      <c r="C101" s="14">
        <f t="shared" si="38"/>
        <v>57</v>
      </c>
      <c r="F101" s="242">
        <f>VLOOKUP(C101,Blad1!$A:$J,10,0)</f>
        <v>147</v>
      </c>
      <c r="G101" s="67" t="str">
        <f t="shared" si="26"/>
        <v/>
      </c>
      <c r="H101" s="4" t="str">
        <f>IF(G101="I",$K101,IF(G101="II",$K101-SUM(H$8:H100),IF(G101="III",$K101-SUM(H$8:H100),IF(G101="IV",$K101-SUM(H$8:H100),IF(G101="V",1-SUM(H$8:H100)," ")))))</f>
        <v xml:space="preserve"> </v>
      </c>
      <c r="I101" s="68" t="str">
        <f t="shared" si="27"/>
        <v/>
      </c>
      <c r="J101" s="43" t="str">
        <f>IF(I101="A",$K101,IF(I101="B",$K101-SUM(J$8:J100),IF(I101="C",$K101-SUM(J$8:J100),IF(I101="D",$K101-SUM(J$8:J100),IF(I101="E",1-SUM(J$8:J100)," ")))))</f>
        <v xml:space="preserve"> </v>
      </c>
      <c r="K101" s="1">
        <f>IF(C$4=0,0,(SUM(D$8:D101)/C$4))</f>
        <v>0</v>
      </c>
      <c r="L101" s="9" t="str">
        <f t="shared" si="28"/>
        <v xml:space="preserve"> </v>
      </c>
      <c r="M101" s="2" t="str">
        <f>IF(U101=2,K101,IF(W101=2,K101-SUM(M$8:M100),IF(X101=2,K101-SUM(M$8:M100),IF(X100=2,1-SUM(M$8:M100)," "))))</f>
        <v xml:space="preserve"> </v>
      </c>
      <c r="N101" s="1" t="str">
        <f t="shared" si="29"/>
        <v xml:space="preserve"> </v>
      </c>
      <c r="P101" s="3" t="str">
        <f>IF(O101="Plus",$K101,IF(O101="Basis",$K101-SUM(P$8:P100),IF(O101="Breedte",$K101-SUM(P$8:P100),IF(O100="Breedte",1-SUM(P$8:P100)," "))))</f>
        <v xml:space="preserve"> </v>
      </c>
      <c r="Q101" s="57" t="str">
        <f t="shared" si="44"/>
        <v/>
      </c>
      <c r="R101" s="181">
        <f t="shared" si="30"/>
        <v>147</v>
      </c>
      <c r="S101" s="12">
        <f t="shared" si="39"/>
        <v>57</v>
      </c>
      <c r="T101" s="18">
        <f t="shared" si="31"/>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2"/>
        <v>1</v>
      </c>
      <c r="Z101" s="12">
        <f t="shared" si="33"/>
        <v>1</v>
      </c>
      <c r="AA101" s="12">
        <f t="shared" si="34"/>
        <v>1</v>
      </c>
      <c r="AB101" s="12">
        <f t="shared" si="35"/>
        <v>1</v>
      </c>
      <c r="AD101" s="12">
        <f t="shared" si="40"/>
        <v>57</v>
      </c>
      <c r="AE101" s="18">
        <f t="shared" si="36"/>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7"/>
        <v>1</v>
      </c>
      <c r="AK101" s="12">
        <f t="shared" si="41"/>
        <v>1</v>
      </c>
      <c r="AL101" s="12">
        <f t="shared" si="42"/>
        <v>1</v>
      </c>
      <c r="AM101" s="12">
        <f t="shared" si="43"/>
        <v>1</v>
      </c>
    </row>
    <row r="102" spans="1:39" ht="12" customHeight="1" x14ac:dyDescent="0.15">
      <c r="A102" s="5">
        <f t="shared" si="24"/>
        <v>0</v>
      </c>
      <c r="B102" s="5">
        <f t="shared" si="25"/>
        <v>0</v>
      </c>
      <c r="C102" s="14">
        <f t="shared" si="38"/>
        <v>56</v>
      </c>
      <c r="F102" s="242">
        <f>VLOOKUP(C102,Blad1!$A:$J,10,0)</f>
        <v>146</v>
      </c>
      <c r="G102" s="67" t="str">
        <f t="shared" si="26"/>
        <v/>
      </c>
      <c r="H102" s="4" t="str">
        <f>IF(G102="I",$K102,IF(G102="II",$K102-SUM(H$8:H101),IF(G102="III",$K102-SUM(H$8:H101),IF(G102="IV",$K102-SUM(H$8:H101),IF(G102="V",1-SUM(H$8:H101)," ")))))</f>
        <v xml:space="preserve"> </v>
      </c>
      <c r="I102" s="68" t="str">
        <f t="shared" si="27"/>
        <v/>
      </c>
      <c r="J102" s="43" t="str">
        <f>IF(I102="A",$K102,IF(I102="B",$K102-SUM(J$8:J101),IF(I102="C",$K102-SUM(J$8:J101),IF(I102="D",$K102-SUM(J$8:J101),IF(I102="E",1-SUM(J$8:J101)," ")))))</f>
        <v xml:space="preserve"> </v>
      </c>
      <c r="K102" s="1">
        <f>IF(C$4=0,0,(SUM(D$8:D102)/C$4))</f>
        <v>0</v>
      </c>
      <c r="L102" s="9" t="str">
        <f t="shared" si="28"/>
        <v xml:space="preserve"> </v>
      </c>
      <c r="M102" s="2" t="str">
        <f>IF(U102=2,K102,IF(W102=2,K102-SUM(M$8:M101),IF(X102=2,K102-SUM(M$8:M101),IF(X101=2,1-SUM(M$8:M101)," "))))</f>
        <v xml:space="preserve"> </v>
      </c>
      <c r="N102" s="1" t="str">
        <f t="shared" si="29"/>
        <v xml:space="preserve"> </v>
      </c>
      <c r="P102" s="3" t="str">
        <f>IF(O102="Plus",$K102,IF(O102="Basis",$K102-SUM(P$8:P101),IF(O102="Breedte",$K102-SUM(P$8:P101),IF(O101="Breedte",1-SUM(P$8:P101)," "))))</f>
        <v xml:space="preserve"> </v>
      </c>
      <c r="Q102" s="57" t="str">
        <f t="shared" si="44"/>
        <v/>
      </c>
      <c r="R102" s="181">
        <f t="shared" si="30"/>
        <v>146</v>
      </c>
      <c r="S102" s="12">
        <f t="shared" si="39"/>
        <v>56</v>
      </c>
      <c r="T102" s="18">
        <f t="shared" si="31"/>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2"/>
        <v>1</v>
      </c>
      <c r="Z102" s="12">
        <f t="shared" si="33"/>
        <v>1</v>
      </c>
      <c r="AA102" s="12">
        <f t="shared" si="34"/>
        <v>1</v>
      </c>
      <c r="AB102" s="12">
        <f t="shared" si="35"/>
        <v>1</v>
      </c>
      <c r="AD102" s="12">
        <f t="shared" si="40"/>
        <v>56</v>
      </c>
      <c r="AE102" s="18">
        <f t="shared" si="36"/>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7"/>
        <v>1</v>
      </c>
      <c r="AK102" s="12">
        <f t="shared" si="41"/>
        <v>1</v>
      </c>
      <c r="AL102" s="12">
        <f t="shared" si="42"/>
        <v>1</v>
      </c>
      <c r="AM102" s="12">
        <f t="shared" si="43"/>
        <v>1</v>
      </c>
    </row>
    <row r="103" spans="1:39" ht="12" customHeight="1" x14ac:dyDescent="0.15">
      <c r="A103" s="5">
        <f t="shared" si="24"/>
        <v>0</v>
      </c>
      <c r="B103" s="5">
        <f t="shared" si="25"/>
        <v>0</v>
      </c>
      <c r="C103" s="14">
        <f t="shared" si="38"/>
        <v>55</v>
      </c>
      <c r="F103" s="242">
        <f>VLOOKUP(C103,Blad1!$A:$J,10,0)</f>
        <v>145</v>
      </c>
      <c r="G103" s="67" t="str">
        <f t="shared" si="26"/>
        <v/>
      </c>
      <c r="H103" s="4" t="str">
        <f>IF(G103="I",$K103,IF(G103="II",$K103-SUM(H$8:H102),IF(G103="III",$K103-SUM(H$8:H102),IF(G103="IV",$K103-SUM(H$8:H102),IF(G103="V",1-SUM(H$8:H102)," ")))))</f>
        <v xml:space="preserve"> </v>
      </c>
      <c r="I103" s="68" t="str">
        <f t="shared" si="27"/>
        <v/>
      </c>
      <c r="J103" s="43" t="str">
        <f>IF(I103="A",$K103,IF(I103="B",$K103-SUM(J$8:J102),IF(I103="C",$K103-SUM(J$8:J102),IF(I103="D",$K103-SUM(J$8:J102),IF(I103="E",1-SUM(J$8:J102)," ")))))</f>
        <v xml:space="preserve"> </v>
      </c>
      <c r="K103" s="1">
        <f>IF(C$4=0,0,(SUM(D$8:D103)/C$4))</f>
        <v>0</v>
      </c>
      <c r="L103" s="9" t="str">
        <f t="shared" si="28"/>
        <v xml:space="preserve"> </v>
      </c>
      <c r="M103" s="2" t="str">
        <f>IF(U103=2,K103,IF(W103=2,K103-SUM(M$8:M102),IF(X103=2,K103-SUM(M$8:M102),IF(X102=2,1-SUM(M$8:M102)," "))))</f>
        <v xml:space="preserve"> </v>
      </c>
      <c r="N103" s="1" t="str">
        <f t="shared" si="29"/>
        <v xml:space="preserve"> </v>
      </c>
      <c r="P103" s="3" t="str">
        <f>IF(O103="Plus",$K103,IF(O103="Basis",$K103-SUM(P$8:P102),IF(O103="Breedte",$K103-SUM(P$8:P102),IF(O102="Breedte",1-SUM(P$8:P102)," "))))</f>
        <v xml:space="preserve"> </v>
      </c>
      <c r="Q103" s="57" t="str">
        <f t="shared" si="44"/>
        <v/>
      </c>
      <c r="R103" s="181">
        <f t="shared" si="30"/>
        <v>145</v>
      </c>
      <c r="S103" s="12">
        <f t="shared" si="39"/>
        <v>55</v>
      </c>
      <c r="T103" s="18">
        <f t="shared" si="31"/>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2"/>
        <v>1</v>
      </c>
      <c r="Z103" s="12">
        <f t="shared" si="33"/>
        <v>1</v>
      </c>
      <c r="AA103" s="12">
        <f t="shared" si="34"/>
        <v>1</v>
      </c>
      <c r="AB103" s="12">
        <f t="shared" si="35"/>
        <v>1</v>
      </c>
      <c r="AD103" s="12">
        <f t="shared" si="40"/>
        <v>55</v>
      </c>
      <c r="AE103" s="18">
        <f t="shared" si="36"/>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7"/>
        <v>1</v>
      </c>
      <c r="AK103" s="12">
        <f t="shared" si="41"/>
        <v>1</v>
      </c>
      <c r="AL103" s="12">
        <f t="shared" si="42"/>
        <v>1</v>
      </c>
      <c r="AM103" s="12">
        <f t="shared" si="43"/>
        <v>1</v>
      </c>
    </row>
    <row r="104" spans="1:39" ht="12" customHeight="1" x14ac:dyDescent="0.15">
      <c r="A104" s="5">
        <f t="shared" si="24"/>
        <v>0</v>
      </c>
      <c r="B104" s="5">
        <f t="shared" si="25"/>
        <v>0</v>
      </c>
      <c r="C104" s="14">
        <f t="shared" si="38"/>
        <v>54</v>
      </c>
      <c r="F104" s="242">
        <f>VLOOKUP(C104,Blad1!$A:$J,10,0)</f>
        <v>144</v>
      </c>
      <c r="G104" s="67" t="str">
        <f t="shared" si="26"/>
        <v/>
      </c>
      <c r="H104" s="4" t="str">
        <f>IF(G104="I",$K104,IF(G104="II",$K104-SUM(H$8:H103),IF(G104="III",$K104-SUM(H$8:H103),IF(G104="IV",$K104-SUM(H$8:H103),IF(G104="V",1-SUM(H$8:H103)," ")))))</f>
        <v xml:space="preserve"> </v>
      </c>
      <c r="I104" s="68" t="str">
        <f t="shared" si="27"/>
        <v/>
      </c>
      <c r="J104" s="43" t="str">
        <f>IF(I104="A",$K104,IF(I104="B",$K104-SUM(J$8:J103),IF(I104="C",$K104-SUM(J$8:J103),IF(I104="D",$K104-SUM(J$8:J103),IF(I104="E",1-SUM(J$8:J103)," ")))))</f>
        <v xml:space="preserve"> </v>
      </c>
      <c r="K104" s="1">
        <f>IF(C$4=0,0,(SUM(D$8:D104)/C$4))</f>
        <v>0</v>
      </c>
      <c r="L104" s="9" t="str">
        <f t="shared" si="28"/>
        <v xml:space="preserve"> </v>
      </c>
      <c r="M104" s="2" t="str">
        <f>IF(U104=2,K104,IF(W104=2,K104-SUM(M$8:M103),IF(X104=2,K104-SUM(M$8:M103),IF(X103=2,1-SUM(M$8:M103)," "))))</f>
        <v xml:space="preserve"> </v>
      </c>
      <c r="N104" s="1" t="str">
        <f t="shared" si="29"/>
        <v xml:space="preserve"> </v>
      </c>
      <c r="P104" s="3" t="str">
        <f>IF(O104="Plus",$K104,IF(O104="Basis",$K104-SUM(P$8:P103),IF(O104="Breedte",$K104-SUM(P$8:P103),IF(O103="Breedte",1-SUM(P$8:P103)," "))))</f>
        <v xml:space="preserve"> </v>
      </c>
      <c r="Q104" s="57" t="str">
        <f t="shared" si="44"/>
        <v/>
      </c>
      <c r="R104" s="181">
        <f t="shared" si="30"/>
        <v>144</v>
      </c>
      <c r="S104" s="12">
        <f t="shared" si="39"/>
        <v>54</v>
      </c>
      <c r="T104" s="18">
        <f t="shared" si="31"/>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2"/>
        <v>1</v>
      </c>
      <c r="Z104" s="12">
        <f t="shared" si="33"/>
        <v>1</v>
      </c>
      <c r="AA104" s="12">
        <f t="shared" si="34"/>
        <v>1</v>
      </c>
      <c r="AB104" s="12">
        <f t="shared" si="35"/>
        <v>1</v>
      </c>
      <c r="AD104" s="12">
        <f t="shared" si="40"/>
        <v>54</v>
      </c>
      <c r="AE104" s="18">
        <f t="shared" si="36"/>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7"/>
        <v>1</v>
      </c>
      <c r="AK104" s="12">
        <f t="shared" si="41"/>
        <v>1</v>
      </c>
      <c r="AL104" s="12">
        <f t="shared" si="42"/>
        <v>1</v>
      </c>
      <c r="AM104" s="12">
        <f t="shared" si="43"/>
        <v>1</v>
      </c>
    </row>
    <row r="105" spans="1:39" ht="12" customHeight="1" x14ac:dyDescent="0.15">
      <c r="A105" s="5">
        <f t="shared" si="24"/>
        <v>0</v>
      </c>
      <c r="B105" s="5">
        <f t="shared" si="25"/>
        <v>0</v>
      </c>
      <c r="C105" s="14">
        <f t="shared" si="38"/>
        <v>53</v>
      </c>
      <c r="F105" s="242">
        <f>VLOOKUP(C105,Blad1!$A:$J,10,0)</f>
        <v>143</v>
      </c>
      <c r="G105" s="67" t="str">
        <f t="shared" si="26"/>
        <v/>
      </c>
      <c r="H105" s="4" t="str">
        <f>IF(G105="I",$K105,IF(G105="II",$K105-SUM(H$8:H104),IF(G105="III",$K105-SUM(H$8:H104),IF(G105="IV",$K105-SUM(H$8:H104),IF(G105="V",1-SUM(H$8:H104)," ")))))</f>
        <v xml:space="preserve"> </v>
      </c>
      <c r="I105" s="68" t="str">
        <f t="shared" si="27"/>
        <v/>
      </c>
      <c r="J105" s="43" t="str">
        <f>IF(I105="A",$K105,IF(I105="B",$K105-SUM(J$8:J104),IF(I105="C",$K105-SUM(J$8:J104),IF(I105="D",$K105-SUM(J$8:J104),IF(I105="E",1-SUM(J$8:J104)," ")))))</f>
        <v xml:space="preserve"> </v>
      </c>
      <c r="K105" s="1">
        <f>IF(C$4=0,0,(SUM(D$8:D105)/C$4))</f>
        <v>0</v>
      </c>
      <c r="L105" s="9" t="str">
        <f t="shared" si="28"/>
        <v xml:space="preserve"> </v>
      </c>
      <c r="M105" s="2" t="str">
        <f>IF(U105=2,K105,IF(W105=2,K105-SUM(M$8:M104),IF(X105=2,K105-SUM(M$8:M104),IF(X104=2,1-SUM(M$8:M104)," "))))</f>
        <v xml:space="preserve"> </v>
      </c>
      <c r="N105" s="1" t="str">
        <f t="shared" si="29"/>
        <v xml:space="preserve"> </v>
      </c>
      <c r="P105" s="3" t="str">
        <f>IF(O105="Plus",$K105,IF(O105="Basis",$K105-SUM(P$8:P104),IF(O105="Breedte",$K105-SUM(P$8:P104),IF(O104="Breedte",1-SUM(P$8:P104)," "))))</f>
        <v xml:space="preserve"> </v>
      </c>
      <c r="Q105" s="57" t="str">
        <f t="shared" si="44"/>
        <v/>
      </c>
      <c r="R105" s="181">
        <f t="shared" si="30"/>
        <v>143</v>
      </c>
      <c r="S105" s="12">
        <f t="shared" si="39"/>
        <v>53</v>
      </c>
      <c r="T105" s="18">
        <f t="shared" si="31"/>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2"/>
        <v>1</v>
      </c>
      <c r="Z105" s="12">
        <f t="shared" si="33"/>
        <v>1</v>
      </c>
      <c r="AA105" s="12">
        <f t="shared" si="34"/>
        <v>1</v>
      </c>
      <c r="AB105" s="12">
        <f t="shared" si="35"/>
        <v>1</v>
      </c>
      <c r="AD105" s="12">
        <f t="shared" si="40"/>
        <v>53</v>
      </c>
      <c r="AE105" s="18">
        <f t="shared" si="36"/>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7"/>
        <v>1</v>
      </c>
      <c r="AK105" s="12">
        <f t="shared" si="41"/>
        <v>1</v>
      </c>
      <c r="AL105" s="12">
        <f t="shared" si="42"/>
        <v>1</v>
      </c>
      <c r="AM105" s="12">
        <f t="shared" si="43"/>
        <v>1</v>
      </c>
    </row>
    <row r="106" spans="1:39" ht="12" customHeight="1" x14ac:dyDescent="0.15">
      <c r="A106" s="5">
        <f t="shared" si="24"/>
        <v>0</v>
      </c>
      <c r="B106" s="5">
        <f t="shared" si="25"/>
        <v>0</v>
      </c>
      <c r="C106" s="14">
        <f t="shared" si="38"/>
        <v>52</v>
      </c>
      <c r="F106" s="242">
        <f>VLOOKUP(C106,Blad1!$A:$J,10,0)</f>
        <v>142</v>
      </c>
      <c r="G106" s="67" t="str">
        <f t="shared" si="26"/>
        <v/>
      </c>
      <c r="H106" s="4" t="str">
        <f>IF(G106="I",$K106,IF(G106="II",$K106-SUM(H$8:H105),IF(G106="III",$K106-SUM(H$8:H105),IF(G106="IV",$K106-SUM(H$8:H105),IF(G106="V",1-SUM(H$8:H105)," ")))))</f>
        <v xml:space="preserve"> </v>
      </c>
      <c r="I106" s="68" t="str">
        <f t="shared" si="27"/>
        <v/>
      </c>
      <c r="J106" s="43" t="str">
        <f>IF(I106="A",$K106,IF(I106="B",$K106-SUM(J$8:J105),IF(I106="C",$K106-SUM(J$8:J105),IF(I106="D",$K106-SUM(J$8:J105),IF(I106="E",1-SUM(J$8:J105)," ")))))</f>
        <v xml:space="preserve"> </v>
      </c>
      <c r="K106" s="1">
        <f>IF(C$4=0,0,(SUM(D$8:D106)/C$4))</f>
        <v>0</v>
      </c>
      <c r="L106" s="9" t="str">
        <f t="shared" si="28"/>
        <v xml:space="preserve"> </v>
      </c>
      <c r="M106" s="2" t="str">
        <f>IF(U106=2,K106,IF(W106=2,K106-SUM(M$8:M105),IF(X106=2,K106-SUM(M$8:M105),IF(X105=2,1-SUM(M$8:M105)," "))))</f>
        <v xml:space="preserve"> </v>
      </c>
      <c r="N106" s="1" t="str">
        <f t="shared" si="29"/>
        <v xml:space="preserve"> </v>
      </c>
      <c r="P106" s="3" t="str">
        <f>IF(O106="Plus",$K106,IF(O106="Basis",$K106-SUM(P$8:P105),IF(O106="Breedte",$K106-SUM(P$8:P105),IF(O105="Breedte",1-SUM(P$8:P105)," "))))</f>
        <v xml:space="preserve"> </v>
      </c>
      <c r="Q106" s="57" t="str">
        <f t="shared" si="44"/>
        <v/>
      </c>
      <c r="R106" s="181">
        <f t="shared" si="30"/>
        <v>142</v>
      </c>
      <c r="S106" s="12">
        <f t="shared" si="39"/>
        <v>52</v>
      </c>
      <c r="T106" s="18">
        <f t="shared" si="31"/>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2"/>
        <v>1</v>
      </c>
      <c r="Z106" s="12">
        <f t="shared" si="33"/>
        <v>1</v>
      </c>
      <c r="AA106" s="12">
        <f t="shared" si="34"/>
        <v>1</v>
      </c>
      <c r="AB106" s="12">
        <f t="shared" si="35"/>
        <v>1</v>
      </c>
      <c r="AD106" s="12">
        <f t="shared" si="40"/>
        <v>52</v>
      </c>
      <c r="AE106" s="18">
        <f t="shared" si="36"/>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7"/>
        <v>1</v>
      </c>
      <c r="AK106" s="12">
        <f t="shared" si="41"/>
        <v>1</v>
      </c>
      <c r="AL106" s="12">
        <f t="shared" si="42"/>
        <v>1</v>
      </c>
      <c r="AM106" s="12">
        <f t="shared" si="43"/>
        <v>1</v>
      </c>
    </row>
    <row r="107" spans="1:39" ht="12" customHeight="1" x14ac:dyDescent="0.15">
      <c r="A107" s="5">
        <f t="shared" si="24"/>
        <v>0</v>
      </c>
      <c r="B107" s="5">
        <f t="shared" si="25"/>
        <v>0</v>
      </c>
      <c r="C107" s="14">
        <f t="shared" si="38"/>
        <v>51</v>
      </c>
      <c r="F107" s="242">
        <f>VLOOKUP(C107,Blad1!$A:$J,10,0)</f>
        <v>141</v>
      </c>
      <c r="G107" s="67" t="str">
        <f t="shared" si="26"/>
        <v/>
      </c>
      <c r="H107" s="4" t="str">
        <f>IF(G107="I",$K107,IF(G107="II",$K107-SUM(H$8:H106),IF(G107="III",$K107-SUM(H$8:H106),IF(G107="IV",$K107-SUM(H$8:H106),IF(G107="V",1-SUM(H$8:H106)," ")))))</f>
        <v xml:space="preserve"> </v>
      </c>
      <c r="I107" s="68" t="str">
        <f t="shared" si="27"/>
        <v/>
      </c>
      <c r="J107" s="43" t="str">
        <f>IF(I107="A",$K107,IF(I107="B",$K107-SUM(J$8:J106),IF(I107="C",$K107-SUM(J$8:J106),IF(I107="D",$K107-SUM(J$8:J106),IF(I107="E",1-SUM(J$8:J106)," ")))))</f>
        <v xml:space="preserve"> </v>
      </c>
      <c r="K107" s="1">
        <f>IF(C$4=0,0,(SUM(D$8:D107)/C$4))</f>
        <v>0</v>
      </c>
      <c r="L107" s="9" t="str">
        <f t="shared" si="28"/>
        <v xml:space="preserve"> </v>
      </c>
      <c r="M107" s="2" t="str">
        <f>IF(U107=2,K107,IF(W107=2,K107-SUM(M$8:M106),IF(X107=2,K107-SUM(M$8:M106),IF(X106=2,1-SUM(M$8:M106)," "))))</f>
        <v xml:space="preserve"> </v>
      </c>
      <c r="N107" s="1" t="str">
        <f t="shared" si="29"/>
        <v xml:space="preserve"> </v>
      </c>
      <c r="P107" s="3" t="str">
        <f>IF(O107="Plus",$K107,IF(O107="Basis",$K107-SUM(P$8:P106),IF(O107="Breedte",$K107-SUM(P$8:P106),IF(O106="Breedte",1-SUM(P$8:P106)," "))))</f>
        <v xml:space="preserve"> </v>
      </c>
      <c r="Q107" s="57" t="str">
        <f t="shared" si="44"/>
        <v/>
      </c>
      <c r="R107" s="181">
        <f t="shared" si="30"/>
        <v>141</v>
      </c>
      <c r="S107" s="12">
        <f t="shared" si="39"/>
        <v>51</v>
      </c>
      <c r="T107" s="18">
        <f t="shared" si="31"/>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2"/>
        <v>1</v>
      </c>
      <c r="Z107" s="12">
        <f t="shared" si="33"/>
        <v>1</v>
      </c>
      <c r="AA107" s="12">
        <f t="shared" si="34"/>
        <v>1</v>
      </c>
      <c r="AB107" s="12">
        <f t="shared" si="35"/>
        <v>1</v>
      </c>
      <c r="AD107" s="12">
        <f t="shared" si="40"/>
        <v>51</v>
      </c>
      <c r="AE107" s="18">
        <f t="shared" si="36"/>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7"/>
        <v>1</v>
      </c>
      <c r="AK107" s="12">
        <f t="shared" si="41"/>
        <v>1</v>
      </c>
      <c r="AL107" s="12">
        <f t="shared" si="42"/>
        <v>1</v>
      </c>
      <c r="AM107" s="12">
        <f t="shared" si="43"/>
        <v>1</v>
      </c>
    </row>
    <row r="108" spans="1:39" ht="12" customHeight="1" x14ac:dyDescent="0.15">
      <c r="A108" s="5">
        <f t="shared" si="24"/>
        <v>0</v>
      </c>
      <c r="B108" s="5">
        <f t="shared" si="25"/>
        <v>0</v>
      </c>
      <c r="C108" s="14">
        <f t="shared" si="38"/>
        <v>50</v>
      </c>
      <c r="F108" s="242">
        <f>VLOOKUP(C108,Blad1!$A:$J,10,0)</f>
        <v>140</v>
      </c>
      <c r="G108" s="67" t="str">
        <f t="shared" si="26"/>
        <v/>
      </c>
      <c r="H108" s="4" t="str">
        <f>IF(G108="I",$K108,IF(G108="II",$K108-SUM(H$8:H107),IF(G108="III",$K108-SUM(H$8:H107),IF(G108="IV",$K108-SUM(H$8:H107),IF(G108="V",1-SUM(H$8:H107)," ")))))</f>
        <v xml:space="preserve"> </v>
      </c>
      <c r="I108" s="68" t="str">
        <f t="shared" si="27"/>
        <v/>
      </c>
      <c r="J108" s="43" t="str">
        <f>IF(I108="A",$K108,IF(I108="B",$K108-SUM(J$8:J107),IF(I108="C",$K108-SUM(J$8:J107),IF(I108="D",$K108-SUM(J$8:J107),IF(I108="E",1-SUM(J$8:J107)," ")))))</f>
        <v xml:space="preserve"> </v>
      </c>
      <c r="K108" s="1">
        <f>IF(C$4=0,0,(SUM(D$8:D108)/C$4))</f>
        <v>0</v>
      </c>
      <c r="L108" s="9" t="str">
        <f t="shared" si="28"/>
        <v xml:space="preserve"> </v>
      </c>
      <c r="M108" s="2" t="str">
        <f>IF(U108=2,K108,IF(W108=2,K108-SUM(M$8:M107),IF(X108=2,K108-SUM(M$8:M107),IF(X107=2,1-SUM(M$8:M107)," "))))</f>
        <v xml:space="preserve"> </v>
      </c>
      <c r="N108" s="1" t="str">
        <f t="shared" si="29"/>
        <v xml:space="preserve"> </v>
      </c>
      <c r="P108" s="3" t="str">
        <f>IF(O108="Plus",$K108,IF(O108="Basis",$K108-SUM(P$8:P107),IF(O108="Breedte",$K108-SUM(P$8:P107),IF(O107="Breedte",1-SUM(P$8:P107)," "))))</f>
        <v xml:space="preserve"> </v>
      </c>
      <c r="Q108" s="57" t="str">
        <f t="shared" si="44"/>
        <v/>
      </c>
      <c r="R108" s="181">
        <f t="shared" si="30"/>
        <v>140</v>
      </c>
      <c r="S108" s="12">
        <f t="shared" si="39"/>
        <v>50</v>
      </c>
      <c r="T108" s="18">
        <f t="shared" si="31"/>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2"/>
        <v>1</v>
      </c>
      <c r="Z108" s="12">
        <f t="shared" si="33"/>
        <v>1</v>
      </c>
      <c r="AA108" s="12">
        <f t="shared" si="34"/>
        <v>1</v>
      </c>
      <c r="AB108" s="12">
        <f t="shared" si="35"/>
        <v>1</v>
      </c>
      <c r="AD108" s="12">
        <f t="shared" si="40"/>
        <v>50</v>
      </c>
      <c r="AE108" s="18">
        <f t="shared" si="36"/>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7"/>
        <v>1</v>
      </c>
      <c r="AK108" s="12">
        <f t="shared" si="41"/>
        <v>1</v>
      </c>
      <c r="AL108" s="12">
        <f t="shared" si="42"/>
        <v>1</v>
      </c>
      <c r="AM108" s="12">
        <f t="shared" si="43"/>
        <v>1</v>
      </c>
    </row>
    <row r="109" spans="1:39" ht="12" customHeight="1" x14ac:dyDescent="0.15">
      <c r="A109" s="5">
        <f t="shared" si="24"/>
        <v>0</v>
      </c>
      <c r="B109" s="5">
        <f t="shared" si="25"/>
        <v>0</v>
      </c>
      <c r="C109" s="14">
        <f t="shared" si="38"/>
        <v>49</v>
      </c>
      <c r="F109" s="242">
        <f>VLOOKUP(C109,Blad1!$A:$J,10,0)</f>
        <v>139</v>
      </c>
      <c r="G109" s="67" t="str">
        <f t="shared" si="26"/>
        <v/>
      </c>
      <c r="H109" s="4" t="str">
        <f>IF(G109="I",$K109,IF(G109="II",$K109-SUM(H$8:H108),IF(G109="III",$K109-SUM(H$8:H108),IF(G109="IV",$K109-SUM(H$8:H108),IF(G109="V",1-SUM(H$8:H108)," ")))))</f>
        <v xml:space="preserve"> </v>
      </c>
      <c r="I109" s="68" t="str">
        <f t="shared" si="27"/>
        <v/>
      </c>
      <c r="J109" s="43" t="str">
        <f>IF(I109="A",$K109,IF(I109="B",$K109-SUM(J$8:J108),IF(I109="C",$K109-SUM(J$8:J108),IF(I109="D",$K109-SUM(J$8:J108),IF(I109="E",1-SUM(J$8:J108)," ")))))</f>
        <v xml:space="preserve"> </v>
      </c>
      <c r="K109" s="1">
        <f>IF(C$4=0,0,(SUM(D$8:D109)/C$4))</f>
        <v>0</v>
      </c>
      <c r="L109" s="9" t="str">
        <f t="shared" si="28"/>
        <v xml:space="preserve"> </v>
      </c>
      <c r="M109" s="2" t="str">
        <f>IF(U109=2,K109,IF(W109=2,K109-SUM(M$8:M108),IF(X109=2,K109-SUM(M$8:M108),IF(X108=2,1-SUM(M$8:M108)," "))))</f>
        <v xml:space="preserve"> </v>
      </c>
      <c r="N109" s="1" t="str">
        <f t="shared" si="29"/>
        <v xml:space="preserve"> </v>
      </c>
      <c r="P109" s="3" t="str">
        <f>IF(O109="Plus",$K109,IF(O109="Basis",$K109-SUM(P$8:P108),IF(O109="Breedte",$K109-SUM(P$8:P108),IF(O108="Breedte",1-SUM(P$8:P108)," "))))</f>
        <v xml:space="preserve"> </v>
      </c>
      <c r="Q109" s="57" t="str">
        <f t="shared" si="44"/>
        <v/>
      </c>
      <c r="R109" s="181">
        <f t="shared" si="30"/>
        <v>139</v>
      </c>
      <c r="S109" s="12">
        <f t="shared" si="39"/>
        <v>49</v>
      </c>
      <c r="T109" s="18">
        <f t="shared" si="31"/>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2"/>
        <v>1</v>
      </c>
      <c r="Z109" s="12">
        <f t="shared" si="33"/>
        <v>1</v>
      </c>
      <c r="AA109" s="12">
        <f t="shared" si="34"/>
        <v>1</v>
      </c>
      <c r="AB109" s="12">
        <f t="shared" si="35"/>
        <v>1</v>
      </c>
      <c r="AD109" s="12">
        <f t="shared" si="40"/>
        <v>49</v>
      </c>
      <c r="AE109" s="18">
        <f t="shared" si="36"/>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7"/>
        <v>1</v>
      </c>
      <c r="AK109" s="12">
        <f t="shared" si="41"/>
        <v>1</v>
      </c>
      <c r="AL109" s="12">
        <f t="shared" si="42"/>
        <v>1</v>
      </c>
      <c r="AM109" s="12">
        <f t="shared" si="43"/>
        <v>1</v>
      </c>
    </row>
    <row r="110" spans="1:39" ht="12" customHeight="1" x14ac:dyDescent="0.15">
      <c r="A110" s="5">
        <f t="shared" si="24"/>
        <v>0</v>
      </c>
      <c r="B110" s="5">
        <f t="shared" si="25"/>
        <v>0</v>
      </c>
      <c r="C110" s="14">
        <f t="shared" si="38"/>
        <v>48</v>
      </c>
      <c r="F110" s="242">
        <f>VLOOKUP(C110,Blad1!$A:$J,10,0)</f>
        <v>138</v>
      </c>
      <c r="G110" s="67" t="str">
        <f t="shared" si="26"/>
        <v/>
      </c>
      <c r="H110" s="4" t="str">
        <f>IF(G110="I",$K110,IF(G110="II",$K110-SUM(H$8:H109),IF(G110="III",$K110-SUM(H$8:H109),IF(G110="IV",$K110-SUM(H$8:H109),IF(G110="V",1-SUM(H$8:H109)," ")))))</f>
        <v xml:space="preserve"> </v>
      </c>
      <c r="I110" s="68" t="str">
        <f t="shared" si="27"/>
        <v/>
      </c>
      <c r="J110" s="43" t="str">
        <f>IF(I110="A",$K110,IF(I110="B",$K110-SUM(J$8:J109),IF(I110="C",$K110-SUM(J$8:J109),IF(I110="D",$K110-SUM(J$8:J109),IF(I110="E",1-SUM(J$8:J109)," ")))))</f>
        <v xml:space="preserve"> </v>
      </c>
      <c r="K110" s="1">
        <f>IF(C$4=0,0,(SUM(D$8:D110)/C$4))</f>
        <v>0</v>
      </c>
      <c r="L110" s="9" t="str">
        <f t="shared" si="28"/>
        <v xml:space="preserve"> </v>
      </c>
      <c r="M110" s="2" t="str">
        <f>IF(U110=2,K110,IF(W110=2,K110-SUM(M$8:M109),IF(X110=2,K110-SUM(M$8:M109),IF(X109=2,1-SUM(M$8:M109)," "))))</f>
        <v xml:space="preserve"> </v>
      </c>
      <c r="N110" s="1" t="str">
        <f t="shared" si="29"/>
        <v xml:space="preserve"> </v>
      </c>
      <c r="P110" s="3" t="str">
        <f>IF(O110="Plus",$K110,IF(O110="Basis",$K110-SUM(P$8:P109),IF(O110="Breedte",$K110-SUM(P$8:P109),IF(O109="Breedte",1-SUM(P$8:P109)," "))))</f>
        <v xml:space="preserve"> </v>
      </c>
      <c r="Q110" s="57" t="str">
        <f t="shared" si="44"/>
        <v/>
      </c>
      <c r="R110" s="181">
        <f t="shared" si="30"/>
        <v>138</v>
      </c>
      <c r="S110" s="12">
        <f t="shared" si="39"/>
        <v>48</v>
      </c>
      <c r="T110" s="18">
        <f t="shared" si="31"/>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2"/>
        <v>1</v>
      </c>
      <c r="Z110" s="12">
        <f t="shared" si="33"/>
        <v>1</v>
      </c>
      <c r="AA110" s="12">
        <f t="shared" si="34"/>
        <v>1</v>
      </c>
      <c r="AB110" s="12">
        <f t="shared" si="35"/>
        <v>1</v>
      </c>
      <c r="AD110" s="12">
        <f t="shared" si="40"/>
        <v>48</v>
      </c>
      <c r="AE110" s="18">
        <f t="shared" si="36"/>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7"/>
        <v>1</v>
      </c>
      <c r="AK110" s="12">
        <f t="shared" si="41"/>
        <v>1</v>
      </c>
      <c r="AL110" s="12">
        <f t="shared" si="42"/>
        <v>1</v>
      </c>
      <c r="AM110" s="12">
        <f t="shared" si="43"/>
        <v>1</v>
      </c>
    </row>
    <row r="111" spans="1:39" ht="12" customHeight="1" x14ac:dyDescent="0.15">
      <c r="A111" s="5">
        <f t="shared" si="24"/>
        <v>0</v>
      </c>
      <c r="B111" s="5">
        <f t="shared" si="25"/>
        <v>0</v>
      </c>
      <c r="C111" s="14">
        <f t="shared" si="38"/>
        <v>47</v>
      </c>
      <c r="F111" s="242">
        <f>VLOOKUP(C111,Blad1!$A:$J,10,0)</f>
        <v>137</v>
      </c>
      <c r="G111" s="67" t="str">
        <f t="shared" si="26"/>
        <v/>
      </c>
      <c r="H111" s="4" t="str">
        <f>IF(G111="I",$K111,IF(G111="II",$K111-SUM(H$8:H110),IF(G111="III",$K111-SUM(H$8:H110),IF(G111="IV",$K111-SUM(H$8:H110),IF(G111="V",1-SUM(H$8:H110)," ")))))</f>
        <v xml:space="preserve"> </v>
      </c>
      <c r="I111" s="68" t="str">
        <f t="shared" si="27"/>
        <v/>
      </c>
      <c r="J111" s="43" t="str">
        <f>IF(I111="A",$K111,IF(I111="B",$K111-SUM(J$8:J110),IF(I111="C",$K111-SUM(J$8:J110),IF(I111="D",$K111-SUM(J$8:J110),IF(I111="E",1-SUM(J$8:J110)," ")))))</f>
        <v xml:space="preserve"> </v>
      </c>
      <c r="K111" s="1">
        <f>IF(C$4=0,0,(SUM(D$8:D111)/C$4))</f>
        <v>0</v>
      </c>
      <c r="L111" s="9" t="str">
        <f t="shared" si="28"/>
        <v xml:space="preserve"> </v>
      </c>
      <c r="M111" s="2" t="str">
        <f>IF(U111=2,K111,IF(W111=2,K111-SUM(M$8:M110),IF(X111=2,K111-SUM(M$8:M110),IF(X110=2,1-SUM(M$8:M110)," "))))</f>
        <v xml:space="preserve"> </v>
      </c>
      <c r="N111" s="1" t="str">
        <f t="shared" si="29"/>
        <v xml:space="preserve"> </v>
      </c>
      <c r="P111" s="3" t="str">
        <f>IF(O111="Plus",$K111,IF(O111="Basis",$K111-SUM(P$8:P110),IF(O111="Breedte",$K111-SUM(P$8:P110),IF(O110="Breedte",1-SUM(P$8:P110)," "))))</f>
        <v xml:space="preserve"> </v>
      </c>
      <c r="Q111" s="57" t="str">
        <f t="shared" si="44"/>
        <v/>
      </c>
      <c r="R111" s="181">
        <f t="shared" si="30"/>
        <v>137</v>
      </c>
      <c r="S111" s="12">
        <f t="shared" si="39"/>
        <v>47</v>
      </c>
      <c r="T111" s="18">
        <f t="shared" si="31"/>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2"/>
        <v>1</v>
      </c>
      <c r="Z111" s="12">
        <f t="shared" si="33"/>
        <v>1</v>
      </c>
      <c r="AA111" s="12">
        <f t="shared" si="34"/>
        <v>1</v>
      </c>
      <c r="AB111" s="12">
        <f t="shared" si="35"/>
        <v>1</v>
      </c>
      <c r="AD111" s="12">
        <f t="shared" si="40"/>
        <v>47</v>
      </c>
      <c r="AE111" s="18">
        <f t="shared" si="36"/>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7"/>
        <v>1</v>
      </c>
      <c r="AK111" s="12">
        <f t="shared" si="41"/>
        <v>1</v>
      </c>
      <c r="AL111" s="12">
        <f t="shared" si="42"/>
        <v>1</v>
      </c>
      <c r="AM111" s="12">
        <f t="shared" si="43"/>
        <v>1</v>
      </c>
    </row>
    <row r="112" spans="1:39" ht="12" customHeight="1" x14ac:dyDescent="0.15">
      <c r="A112" s="5">
        <f t="shared" si="24"/>
        <v>0</v>
      </c>
      <c r="B112" s="5">
        <f t="shared" si="25"/>
        <v>0</v>
      </c>
      <c r="C112" s="14">
        <f t="shared" si="38"/>
        <v>46</v>
      </c>
      <c r="F112" s="242">
        <f>VLOOKUP(C112,Blad1!$A:$J,10,0)</f>
        <v>136</v>
      </c>
      <c r="G112" s="67" t="str">
        <f t="shared" si="26"/>
        <v/>
      </c>
      <c r="H112" s="4" t="str">
        <f>IF(G112="I",$K112,IF(G112="II",$K112-SUM(H$8:H111),IF(G112="III",$K112-SUM(H$8:H111),IF(G112="IV",$K112-SUM(H$8:H111),IF(G112="V",1-SUM(H$8:H111)," ")))))</f>
        <v xml:space="preserve"> </v>
      </c>
      <c r="I112" s="68" t="str">
        <f t="shared" si="27"/>
        <v/>
      </c>
      <c r="J112" s="43" t="str">
        <f>IF(I112="A",$K112,IF(I112="B",$K112-SUM(J$8:J111),IF(I112="C",$K112-SUM(J$8:J111),IF(I112="D",$K112-SUM(J$8:J111),IF(I112="E",1-SUM(J$8:J111)," ")))))</f>
        <v xml:space="preserve"> </v>
      </c>
      <c r="K112" s="1">
        <f>IF(C$4=0,0,(SUM(D$8:D112)/C$4))</f>
        <v>0</v>
      </c>
      <c r="L112" s="9" t="str">
        <f t="shared" si="28"/>
        <v xml:space="preserve"> </v>
      </c>
      <c r="M112" s="2" t="str">
        <f>IF(U112=2,K112,IF(W112=2,K112-SUM(M$8:M111),IF(X112=2,K112-SUM(M$8:M111),IF(X111=2,1-SUM(M$8:M111)," "))))</f>
        <v xml:space="preserve"> </v>
      </c>
      <c r="N112" s="1" t="str">
        <f t="shared" si="29"/>
        <v xml:space="preserve"> </v>
      </c>
      <c r="P112" s="3" t="str">
        <f>IF(O112="Plus",$K112,IF(O112="Basis",$K112-SUM(P$8:P111),IF(O112="Breedte",$K112-SUM(P$8:P111),IF(O111="Breedte",1-SUM(P$8:P111)," "))))</f>
        <v xml:space="preserve"> </v>
      </c>
      <c r="Q112" s="57" t="str">
        <f t="shared" si="44"/>
        <v/>
      </c>
      <c r="R112" s="181">
        <f t="shared" si="30"/>
        <v>136</v>
      </c>
      <c r="S112" s="12">
        <f t="shared" si="39"/>
        <v>46</v>
      </c>
      <c r="T112" s="18">
        <f t="shared" si="31"/>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2"/>
        <v>1</v>
      </c>
      <c r="Z112" s="12">
        <f t="shared" si="33"/>
        <v>1</v>
      </c>
      <c r="AA112" s="12">
        <f t="shared" si="34"/>
        <v>1</v>
      </c>
      <c r="AB112" s="12">
        <f t="shared" si="35"/>
        <v>1</v>
      </c>
      <c r="AD112" s="12">
        <f t="shared" si="40"/>
        <v>46</v>
      </c>
      <c r="AE112" s="18">
        <f t="shared" si="36"/>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7"/>
        <v>1</v>
      </c>
      <c r="AK112" s="12">
        <f t="shared" si="41"/>
        <v>1</v>
      </c>
      <c r="AL112" s="12">
        <f t="shared" si="42"/>
        <v>1</v>
      </c>
      <c r="AM112" s="12">
        <f t="shared" si="43"/>
        <v>1</v>
      </c>
    </row>
    <row r="113" spans="1:39" ht="12" customHeight="1" x14ac:dyDescent="0.15">
      <c r="A113" s="5">
        <f t="shared" si="24"/>
        <v>0</v>
      </c>
      <c r="B113" s="5">
        <f t="shared" si="25"/>
        <v>0</v>
      </c>
      <c r="C113" s="14">
        <f t="shared" si="38"/>
        <v>45</v>
      </c>
      <c r="F113" s="242">
        <f>VLOOKUP(C113,Blad1!$A:$J,10,0)</f>
        <v>135</v>
      </c>
      <c r="G113" s="67" t="str">
        <f t="shared" si="26"/>
        <v/>
      </c>
      <c r="H113" s="4" t="str">
        <f>IF(G113="I",$K113,IF(G113="II",$K113-SUM(H$8:H112),IF(G113="III",$K113-SUM(H$8:H112),IF(G113="IV",$K113-SUM(H$8:H112),IF(G113="V",1-SUM(H$8:H112)," ")))))</f>
        <v xml:space="preserve"> </v>
      </c>
      <c r="I113" s="68" t="str">
        <f t="shared" si="27"/>
        <v/>
      </c>
      <c r="J113" s="43" t="str">
        <f>IF(I113="A",$K113,IF(I113="B",$K113-SUM(J$8:J112),IF(I113="C",$K113-SUM(J$8:J112),IF(I113="D",$K113-SUM(J$8:J112),IF(I113="E",1-SUM(J$8:J112)," ")))))</f>
        <v xml:space="preserve"> </v>
      </c>
      <c r="K113" s="1">
        <f>IF(C$4=0,0,(SUM(D$8:D113)/C$4))</f>
        <v>0</v>
      </c>
      <c r="L113" s="9" t="str">
        <f t="shared" si="28"/>
        <v xml:space="preserve"> </v>
      </c>
      <c r="M113" s="2" t="str">
        <f>IF(U113=2,K113,IF(W113=2,K113-SUM(M$8:M112),IF(X113=2,K113-SUM(M$8:M112),IF(X112=2,1-SUM(M$8:M112)," "))))</f>
        <v xml:space="preserve"> </v>
      </c>
      <c r="N113" s="1" t="str">
        <f t="shared" si="29"/>
        <v xml:space="preserve"> </v>
      </c>
      <c r="P113" s="3" t="str">
        <f>IF(O113="Plus",$K113,IF(O113="Basis",$K113-SUM(P$8:P112),IF(O113="Breedte",$K113-SUM(P$8:P112),IF(O112="Breedte",1-SUM(P$8:P112)," "))))</f>
        <v xml:space="preserve"> </v>
      </c>
      <c r="Q113" s="57" t="str">
        <f t="shared" si="44"/>
        <v/>
      </c>
      <c r="R113" s="181">
        <f t="shared" si="30"/>
        <v>135</v>
      </c>
      <c r="S113" s="12">
        <f t="shared" si="39"/>
        <v>45</v>
      </c>
      <c r="T113" s="18">
        <f t="shared" si="31"/>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2"/>
        <v>1</v>
      </c>
      <c r="Z113" s="12">
        <f t="shared" si="33"/>
        <v>1</v>
      </c>
      <c r="AA113" s="12">
        <f t="shared" si="34"/>
        <v>1</v>
      </c>
      <c r="AB113" s="12">
        <f t="shared" si="35"/>
        <v>1</v>
      </c>
      <c r="AD113" s="12">
        <f t="shared" si="40"/>
        <v>45</v>
      </c>
      <c r="AE113" s="18">
        <f t="shared" si="36"/>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7"/>
        <v>1</v>
      </c>
      <c r="AK113" s="12">
        <f t="shared" si="41"/>
        <v>1</v>
      </c>
      <c r="AL113" s="12">
        <f t="shared" si="42"/>
        <v>1</v>
      </c>
      <c r="AM113" s="12">
        <f t="shared" si="43"/>
        <v>1</v>
      </c>
    </row>
    <row r="114" spans="1:39" ht="12" customHeight="1" x14ac:dyDescent="0.15">
      <c r="A114" s="5">
        <f t="shared" si="24"/>
        <v>0</v>
      </c>
      <c r="B114" s="5">
        <f t="shared" si="25"/>
        <v>0</v>
      </c>
      <c r="C114" s="14">
        <f t="shared" si="38"/>
        <v>44</v>
      </c>
      <c r="F114" s="242">
        <f>VLOOKUP(C114,Blad1!$A:$J,10,0)</f>
        <v>134</v>
      </c>
      <c r="G114" s="67" t="str">
        <f t="shared" si="26"/>
        <v/>
      </c>
      <c r="H114" s="4" t="str">
        <f>IF(G114="I",$K114,IF(G114="II",$K114-SUM(H$8:H113),IF(G114="III",$K114-SUM(H$8:H113),IF(G114="IV",$K114-SUM(H$8:H113),IF(G114="V",1-SUM(H$8:H113)," ")))))</f>
        <v xml:space="preserve"> </v>
      </c>
      <c r="I114" s="68" t="str">
        <f t="shared" si="27"/>
        <v/>
      </c>
      <c r="J114" s="43" t="str">
        <f>IF(I114="A",$K114,IF(I114="B",$K114-SUM(J$8:J113),IF(I114="C",$K114-SUM(J$8:J113),IF(I114="D",$K114-SUM(J$8:J113),IF(I114="E",1-SUM(J$8:J113)," ")))))</f>
        <v xml:space="preserve"> </v>
      </c>
      <c r="K114" s="1">
        <f>IF(C$4=0,0,(SUM(D$8:D114)/C$4))</f>
        <v>0</v>
      </c>
      <c r="L114" s="9" t="str">
        <f t="shared" si="28"/>
        <v xml:space="preserve"> </v>
      </c>
      <c r="M114" s="2" t="str">
        <f>IF(U114=2,K114,IF(W114=2,K114-SUM(M$8:M113),IF(X114=2,K114-SUM(M$8:M113),IF(X113=2,1-SUM(M$8:M113)," "))))</f>
        <v xml:space="preserve"> </v>
      </c>
      <c r="N114" s="1" t="str">
        <f t="shared" si="29"/>
        <v xml:space="preserve"> </v>
      </c>
      <c r="P114" s="3" t="str">
        <f>IF(O114="Plus",$K114,IF(O114="Basis",$K114-SUM(P$8:P113),IF(O114="Breedte",$K114-SUM(P$8:P113),IF(O113="Breedte",1-SUM(P$8:P113)," "))))</f>
        <v xml:space="preserve"> </v>
      </c>
      <c r="Q114" s="57" t="str">
        <f t="shared" si="44"/>
        <v/>
      </c>
      <c r="R114" s="181">
        <f t="shared" si="30"/>
        <v>134</v>
      </c>
      <c r="S114" s="12">
        <f t="shared" si="39"/>
        <v>44</v>
      </c>
      <c r="T114" s="18">
        <f t="shared" si="31"/>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2"/>
        <v>1</v>
      </c>
      <c r="Z114" s="12">
        <f t="shared" si="33"/>
        <v>1</v>
      </c>
      <c r="AA114" s="12">
        <f t="shared" si="34"/>
        <v>1</v>
      </c>
      <c r="AB114" s="12">
        <f t="shared" si="35"/>
        <v>1</v>
      </c>
      <c r="AD114" s="12">
        <f t="shared" si="40"/>
        <v>44</v>
      </c>
      <c r="AE114" s="18">
        <f t="shared" si="36"/>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7"/>
        <v>1</v>
      </c>
      <c r="AK114" s="12">
        <f t="shared" si="41"/>
        <v>1</v>
      </c>
      <c r="AL114" s="12">
        <f t="shared" si="42"/>
        <v>1</v>
      </c>
      <c r="AM114" s="12">
        <f t="shared" si="43"/>
        <v>1</v>
      </c>
    </row>
    <row r="115" spans="1:39" ht="12" customHeight="1" x14ac:dyDescent="0.15">
      <c r="A115" s="5">
        <f t="shared" si="24"/>
        <v>0</v>
      </c>
      <c r="B115" s="5">
        <f t="shared" si="25"/>
        <v>0</v>
      </c>
      <c r="C115" s="14">
        <f t="shared" si="38"/>
        <v>43</v>
      </c>
      <c r="F115" s="242">
        <f>VLOOKUP(C115,Blad1!$A:$J,10,0)</f>
        <v>133</v>
      </c>
      <c r="G115" s="67" t="str">
        <f t="shared" si="26"/>
        <v/>
      </c>
      <c r="H115" s="4" t="str">
        <f>IF(G115="I",$K115,IF(G115="II",$K115-SUM(H$8:H114),IF(G115="III",$K115-SUM(H$8:H114),IF(G115="IV",$K115-SUM(H$8:H114),IF(G115="V",1-SUM(H$8:H114)," ")))))</f>
        <v xml:space="preserve"> </v>
      </c>
      <c r="I115" s="68" t="str">
        <f t="shared" si="27"/>
        <v/>
      </c>
      <c r="J115" s="43" t="str">
        <f>IF(I115="A",$K115,IF(I115="B",$K115-SUM(J$8:J114),IF(I115="C",$K115-SUM(J$8:J114),IF(I115="D",$K115-SUM(J$8:J114),IF(I115="E",1-SUM(J$8:J114)," ")))))</f>
        <v xml:space="preserve"> </v>
      </c>
      <c r="K115" s="1">
        <f>IF(C$4=0,0,(SUM(D$8:D115)/C$4))</f>
        <v>0</v>
      </c>
      <c r="L115" s="9" t="str">
        <f t="shared" si="28"/>
        <v xml:space="preserve"> </v>
      </c>
      <c r="M115" s="2" t="str">
        <f>IF(U115=2,K115,IF(W115=2,K115-SUM(M$8:M114),IF(X115=2,K115-SUM(M$8:M114),IF(X114=2,1-SUM(M$8:M114)," "))))</f>
        <v xml:space="preserve"> </v>
      </c>
      <c r="N115" s="1" t="str">
        <f t="shared" si="29"/>
        <v xml:space="preserve"> </v>
      </c>
      <c r="P115" s="3" t="str">
        <f>IF(O115="Plus",$K115,IF(O115="Basis",$K115-SUM(P$8:P114),IF(O115="Breedte",$K115-SUM(P$8:P114),IF(O114="Breedte",1-SUM(P$8:P114)," "))))</f>
        <v xml:space="preserve"> </v>
      </c>
      <c r="Q115" s="57" t="str">
        <f t="shared" si="44"/>
        <v/>
      </c>
      <c r="R115" s="181">
        <f t="shared" si="30"/>
        <v>133</v>
      </c>
      <c r="S115" s="12">
        <f t="shared" si="39"/>
        <v>43</v>
      </c>
      <c r="T115" s="18">
        <f t="shared" si="31"/>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2"/>
        <v>1</v>
      </c>
      <c r="Z115" s="12">
        <f t="shared" si="33"/>
        <v>1</v>
      </c>
      <c r="AA115" s="12">
        <f t="shared" si="34"/>
        <v>1</v>
      </c>
      <c r="AB115" s="12">
        <f t="shared" si="35"/>
        <v>1</v>
      </c>
      <c r="AD115" s="12">
        <f t="shared" si="40"/>
        <v>43</v>
      </c>
      <c r="AE115" s="18">
        <f t="shared" si="36"/>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7"/>
        <v>1</v>
      </c>
      <c r="AK115" s="12">
        <f t="shared" si="41"/>
        <v>1</v>
      </c>
      <c r="AL115" s="12">
        <f t="shared" si="42"/>
        <v>1</v>
      </c>
      <c r="AM115" s="12">
        <f t="shared" si="43"/>
        <v>1</v>
      </c>
    </row>
    <row r="116" spans="1:39" ht="12" customHeight="1" x14ac:dyDescent="0.15">
      <c r="A116" s="5">
        <f t="shared" si="24"/>
        <v>0</v>
      </c>
      <c r="B116" s="5">
        <f t="shared" si="25"/>
        <v>0</v>
      </c>
      <c r="C116" s="14">
        <f t="shared" si="38"/>
        <v>42</v>
      </c>
      <c r="F116" s="242">
        <f>VLOOKUP(C116,Blad1!$A:$J,10,0)</f>
        <v>132</v>
      </c>
      <c r="G116" s="67" t="str">
        <f t="shared" si="26"/>
        <v/>
      </c>
      <c r="H116" s="4" t="str">
        <f>IF(G116="I",$K116,IF(G116="II",$K116-SUM(H$8:H115),IF(G116="III",$K116-SUM(H$8:H115),IF(G116="IV",$K116-SUM(H$8:H115),IF(G116="V",1-SUM(H$8:H115)," ")))))</f>
        <v xml:space="preserve"> </v>
      </c>
      <c r="I116" s="68" t="str">
        <f t="shared" si="27"/>
        <v/>
      </c>
      <c r="J116" s="43" t="str">
        <f>IF(I116="A",$K116,IF(I116="B",$K116-SUM(J$8:J115),IF(I116="C",$K116-SUM(J$8:J115),IF(I116="D",$K116-SUM(J$8:J115),IF(I116="E",1-SUM(J$8:J115)," ")))))</f>
        <v xml:space="preserve"> </v>
      </c>
      <c r="K116" s="1">
        <f>IF(C$4=0,0,(SUM(D$8:D116)/C$4))</f>
        <v>0</v>
      </c>
      <c r="L116" s="9" t="str">
        <f t="shared" si="28"/>
        <v xml:space="preserve"> </v>
      </c>
      <c r="M116" s="2" t="str">
        <f>IF(U116=2,K116,IF(W116=2,K116-SUM(M$8:M115),IF(X116=2,K116-SUM(M$8:M115),IF(X115=2,1-SUM(M$8:M115)," "))))</f>
        <v xml:space="preserve"> </v>
      </c>
      <c r="N116" s="1" t="str">
        <f t="shared" si="29"/>
        <v xml:space="preserve"> </v>
      </c>
      <c r="P116" s="3" t="str">
        <f>IF(O116="Plus",$K116,IF(O116="Basis",$K116-SUM(P$8:P115),IF(O116="Breedte",$K116-SUM(P$8:P115),IF(O115="Breedte",1-SUM(P$8:P115)," "))))</f>
        <v xml:space="preserve"> </v>
      </c>
      <c r="Q116" s="57" t="str">
        <f t="shared" si="44"/>
        <v/>
      </c>
      <c r="R116" s="181">
        <f t="shared" si="30"/>
        <v>132</v>
      </c>
      <c r="S116" s="12">
        <f t="shared" si="39"/>
        <v>42</v>
      </c>
      <c r="T116" s="18">
        <f t="shared" si="31"/>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2"/>
        <v>1</v>
      </c>
      <c r="Z116" s="12">
        <f t="shared" si="33"/>
        <v>1</v>
      </c>
      <c r="AA116" s="12">
        <f t="shared" si="34"/>
        <v>1</v>
      </c>
      <c r="AB116" s="12">
        <f t="shared" si="35"/>
        <v>1</v>
      </c>
      <c r="AD116" s="12">
        <f t="shared" si="40"/>
        <v>42</v>
      </c>
      <c r="AE116" s="18">
        <f t="shared" si="36"/>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7"/>
        <v>1</v>
      </c>
      <c r="AK116" s="12">
        <f t="shared" si="41"/>
        <v>1</v>
      </c>
      <c r="AL116" s="12">
        <f t="shared" si="42"/>
        <v>1</v>
      </c>
      <c r="AM116" s="12">
        <f t="shared" si="43"/>
        <v>1</v>
      </c>
    </row>
    <row r="117" spans="1:39" ht="12" customHeight="1" x14ac:dyDescent="0.15">
      <c r="A117" s="5">
        <f t="shared" si="24"/>
        <v>0</v>
      </c>
      <c r="B117" s="5">
        <f t="shared" si="25"/>
        <v>0</v>
      </c>
      <c r="C117" s="14">
        <f t="shared" si="38"/>
        <v>41</v>
      </c>
      <c r="F117" s="242">
        <f>VLOOKUP(C117,Blad1!$A:$J,10,0)</f>
        <v>131</v>
      </c>
      <c r="G117" s="67" t="str">
        <f t="shared" si="26"/>
        <v/>
      </c>
      <c r="H117" s="4" t="str">
        <f>IF(G117="I",$K117,IF(G117="II",$K117-SUM(H$8:H116),IF(G117="III",$K117-SUM(H$8:H116),IF(G117="IV",$K117-SUM(H$8:H116),IF(G117="V",1-SUM(H$8:H116)," ")))))</f>
        <v xml:space="preserve"> </v>
      </c>
      <c r="I117" s="68" t="str">
        <f t="shared" si="27"/>
        <v/>
      </c>
      <c r="J117" s="43" t="str">
        <f>IF(I117="A",$K117,IF(I117="B",$K117-SUM(J$8:J116),IF(I117="C",$K117-SUM(J$8:J116),IF(I117="D",$K117-SUM(J$8:J116),IF(I117="E",1-SUM(J$8:J116)," ")))))</f>
        <v xml:space="preserve"> </v>
      </c>
      <c r="K117" s="1">
        <f>IF(C$4=0,0,(SUM(D$8:D117)/C$4))</f>
        <v>0</v>
      </c>
      <c r="L117" s="9" t="str">
        <f t="shared" si="28"/>
        <v xml:space="preserve"> </v>
      </c>
      <c r="M117" s="2" t="str">
        <f>IF(U117=2,K117,IF(W117=2,K117-SUM(M$8:M116),IF(X117=2,K117-SUM(M$8:M116),IF(X116=2,1-SUM(M$8:M116)," "))))</f>
        <v xml:space="preserve"> </v>
      </c>
      <c r="N117" s="1" t="str">
        <f t="shared" si="29"/>
        <v xml:space="preserve"> </v>
      </c>
      <c r="P117" s="3" t="str">
        <f>IF(O117="Plus",$K117,IF(O117="Basis",$K117-SUM(P$8:P116),IF(O117="Breedte",$K117-SUM(P$8:P116),IF(O116="Breedte",1-SUM(P$8:P116)," "))))</f>
        <v xml:space="preserve"> </v>
      </c>
      <c r="Q117" s="57" t="str">
        <f t="shared" si="44"/>
        <v/>
      </c>
      <c r="R117" s="181">
        <f t="shared" si="30"/>
        <v>131</v>
      </c>
      <c r="S117" s="12">
        <f t="shared" si="39"/>
        <v>41</v>
      </c>
      <c r="T117" s="18">
        <f t="shared" si="31"/>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2"/>
        <v>1</v>
      </c>
      <c r="Z117" s="12">
        <f t="shared" si="33"/>
        <v>1</v>
      </c>
      <c r="AA117" s="12">
        <f t="shared" si="34"/>
        <v>1</v>
      </c>
      <c r="AB117" s="12">
        <f t="shared" si="35"/>
        <v>1</v>
      </c>
      <c r="AD117" s="12">
        <f t="shared" si="40"/>
        <v>41</v>
      </c>
      <c r="AE117" s="18">
        <f t="shared" si="36"/>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7"/>
        <v>1</v>
      </c>
      <c r="AK117" s="12">
        <f t="shared" si="41"/>
        <v>1</v>
      </c>
      <c r="AL117" s="12">
        <f t="shared" si="42"/>
        <v>1</v>
      </c>
      <c r="AM117" s="12">
        <f t="shared" si="43"/>
        <v>1</v>
      </c>
    </row>
    <row r="118" spans="1:39" ht="12" customHeight="1" x14ac:dyDescent="0.15">
      <c r="A118" s="5">
        <f t="shared" si="24"/>
        <v>0</v>
      </c>
      <c r="B118" s="5">
        <f t="shared" si="25"/>
        <v>0</v>
      </c>
      <c r="C118" s="14">
        <f t="shared" si="38"/>
        <v>40</v>
      </c>
      <c r="F118" s="242">
        <f>VLOOKUP(C118,Blad1!$A:$J,10,0)</f>
        <v>130</v>
      </c>
      <c r="G118" s="67" t="str">
        <f t="shared" si="26"/>
        <v/>
      </c>
      <c r="H118" s="4" t="str">
        <f>IF(G118="I",$K118,IF(G118="II",$K118-SUM(H$8:H117),IF(G118="III",$K118-SUM(H$8:H117),IF(G118="IV",$K118-SUM(H$8:H117),IF(G118="V",1-SUM(H$8:H117)," ")))))</f>
        <v xml:space="preserve"> </v>
      </c>
      <c r="I118" s="68" t="str">
        <f t="shared" si="27"/>
        <v/>
      </c>
      <c r="J118" s="43" t="str">
        <f>IF(I118="A",$K118,IF(I118="B",$K118-SUM(J$8:J117),IF(I118="C",$K118-SUM(J$8:J117),IF(I118="D",$K118-SUM(J$8:J117),IF(I118="E",1-SUM(J$8:J117)," ")))))</f>
        <v xml:space="preserve"> </v>
      </c>
      <c r="K118" s="1">
        <f>IF(C$4=0,0,(SUM(D$8:D118)/C$4))</f>
        <v>0</v>
      </c>
      <c r="L118" s="9" t="str">
        <f t="shared" si="28"/>
        <v xml:space="preserve"> </v>
      </c>
      <c r="M118" s="2" t="str">
        <f>IF(U118=2,K118,IF(W118=2,K118-SUM(M$8:M117),IF(X118=2,K118-SUM(M$8:M117),IF(X117=2,1-SUM(M$8:M117)," "))))</f>
        <v xml:space="preserve"> </v>
      </c>
      <c r="N118" s="1" t="str">
        <f t="shared" si="29"/>
        <v xml:space="preserve"> </v>
      </c>
      <c r="P118" s="3" t="str">
        <f>IF(O118="Plus",$K118,IF(O118="Basis",$K118-SUM(P$8:P117),IF(O118="Breedte",$K118-SUM(P$8:P117),IF(O117="Breedte",1-SUM(P$8:P117)," "))))</f>
        <v xml:space="preserve"> </v>
      </c>
      <c r="Q118" s="57" t="str">
        <f t="shared" si="44"/>
        <v/>
      </c>
      <c r="R118" s="181">
        <f t="shared" si="30"/>
        <v>130</v>
      </c>
      <c r="S118" s="12">
        <f t="shared" si="39"/>
        <v>40</v>
      </c>
      <c r="T118" s="18">
        <f t="shared" si="31"/>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2"/>
        <v>1</v>
      </c>
      <c r="Z118" s="12">
        <f t="shared" si="33"/>
        <v>1</v>
      </c>
      <c r="AA118" s="12">
        <f t="shared" si="34"/>
        <v>1</v>
      </c>
      <c r="AB118" s="12">
        <f t="shared" si="35"/>
        <v>1</v>
      </c>
      <c r="AD118" s="12">
        <f t="shared" si="40"/>
        <v>40</v>
      </c>
      <c r="AE118" s="18">
        <f t="shared" si="36"/>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7"/>
        <v>1</v>
      </c>
      <c r="AK118" s="12">
        <f t="shared" si="41"/>
        <v>1</v>
      </c>
      <c r="AL118" s="12">
        <f t="shared" si="42"/>
        <v>1</v>
      </c>
      <c r="AM118" s="12">
        <f t="shared" si="43"/>
        <v>1</v>
      </c>
    </row>
    <row r="119" spans="1:39" ht="12" customHeight="1" x14ac:dyDescent="0.15">
      <c r="A119" s="5">
        <f t="shared" si="24"/>
        <v>0</v>
      </c>
      <c r="B119" s="5">
        <f t="shared" si="25"/>
        <v>0</v>
      </c>
      <c r="C119" s="14">
        <f t="shared" si="38"/>
        <v>39</v>
      </c>
      <c r="F119" s="242">
        <f>VLOOKUP(C119,Blad1!$A:$J,10,0)</f>
        <v>129</v>
      </c>
      <c r="G119" s="67" t="str">
        <f t="shared" si="26"/>
        <v/>
      </c>
      <c r="H119" s="4" t="str">
        <f>IF(G119="I",$K119,IF(G119="II",$K119-SUM(H$8:H118),IF(G119="III",$K119-SUM(H$8:H118),IF(G119="IV",$K119-SUM(H$8:H118),IF(G119="V",1-SUM(H$8:H118)," ")))))</f>
        <v xml:space="preserve"> </v>
      </c>
      <c r="I119" s="68" t="str">
        <f t="shared" si="27"/>
        <v/>
      </c>
      <c r="J119" s="43" t="str">
        <f>IF(I119="A",$K119,IF(I119="B",$K119-SUM(J$8:J118),IF(I119="C",$K119-SUM(J$8:J118),IF(I119="D",$K119-SUM(J$8:J118),IF(I119="E",1-SUM(J$8:J118)," ")))))</f>
        <v xml:space="preserve"> </v>
      </c>
      <c r="K119" s="1">
        <f>IF(C$4=0,0,(SUM(D$8:D119)/C$4))</f>
        <v>0</v>
      </c>
      <c r="L119" s="9" t="str">
        <f t="shared" si="28"/>
        <v xml:space="preserve"> </v>
      </c>
      <c r="M119" s="2" t="str">
        <f>IF(U119=2,K119,IF(W119=2,K119-SUM(M$8:M118),IF(X119=2,K119-SUM(M$8:M118),IF(X118=2,1-SUM(M$8:M118)," "))))</f>
        <v xml:space="preserve"> </v>
      </c>
      <c r="N119" s="1" t="str">
        <f t="shared" si="29"/>
        <v xml:space="preserve"> </v>
      </c>
      <c r="P119" s="3" t="str">
        <f>IF(O119="Plus",$K119,IF(O119="Basis",$K119-SUM(P$8:P118),IF(O119="Breedte",$K119-SUM(P$8:P118),IF(O118="Breedte",1-SUM(P$8:P118)," "))))</f>
        <v xml:space="preserve"> </v>
      </c>
      <c r="Q119" s="57" t="str">
        <f t="shared" si="44"/>
        <v/>
      </c>
      <c r="R119" s="181">
        <f t="shared" si="30"/>
        <v>129</v>
      </c>
      <c r="S119" s="12">
        <f t="shared" si="39"/>
        <v>39</v>
      </c>
      <c r="T119" s="18">
        <f t="shared" si="31"/>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2"/>
        <v>1</v>
      </c>
      <c r="Z119" s="12">
        <f t="shared" si="33"/>
        <v>1</v>
      </c>
      <c r="AA119" s="12">
        <f t="shared" si="34"/>
        <v>1</v>
      </c>
      <c r="AB119" s="12">
        <f t="shared" si="35"/>
        <v>1</v>
      </c>
      <c r="AD119" s="12">
        <f t="shared" si="40"/>
        <v>39</v>
      </c>
      <c r="AE119" s="18">
        <f t="shared" si="36"/>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7"/>
        <v>1</v>
      </c>
      <c r="AK119" s="12">
        <f t="shared" si="41"/>
        <v>1</v>
      </c>
      <c r="AL119" s="12">
        <f t="shared" si="42"/>
        <v>1</v>
      </c>
      <c r="AM119" s="12">
        <f t="shared" si="43"/>
        <v>1</v>
      </c>
    </row>
    <row r="120" spans="1:39" ht="12" customHeight="1" x14ac:dyDescent="0.15">
      <c r="A120" s="5">
        <f t="shared" si="24"/>
        <v>0</v>
      </c>
      <c r="B120" s="5">
        <f t="shared" si="25"/>
        <v>0</v>
      </c>
      <c r="C120" s="14">
        <f t="shared" si="38"/>
        <v>38</v>
      </c>
      <c r="F120" s="242">
        <f>VLOOKUP(C120,Blad1!$A:$J,10,0)</f>
        <v>128</v>
      </c>
      <c r="G120" s="67" t="str">
        <f t="shared" si="26"/>
        <v/>
      </c>
      <c r="H120" s="4" t="str">
        <f>IF(G120="I",$K120,IF(G120="II",$K120-SUM(H$8:H119),IF(G120="III",$K120-SUM(H$8:H119),IF(G120="IV",$K120-SUM(H$8:H119),IF(G120="V",1-SUM(H$8:H119)," ")))))</f>
        <v xml:space="preserve"> </v>
      </c>
      <c r="I120" s="68" t="str">
        <f t="shared" si="27"/>
        <v/>
      </c>
      <c r="J120" s="43" t="str">
        <f>IF(I120="A",$K120,IF(I120="B",$K120-SUM(J$8:J119),IF(I120="C",$K120-SUM(J$8:J119),IF(I120="D",$K120-SUM(J$8:J119),IF(I120="E",1-SUM(J$8:J119)," ")))))</f>
        <v xml:space="preserve"> </v>
      </c>
      <c r="K120" s="1">
        <f>IF(C$4=0,0,(SUM(D$8:D120)/C$4))</f>
        <v>0</v>
      </c>
      <c r="L120" s="9" t="str">
        <f t="shared" si="28"/>
        <v xml:space="preserve"> </v>
      </c>
      <c r="M120" s="2" t="str">
        <f>IF(U120=2,K120,IF(W120=2,K120-SUM(M$8:M119),IF(X120=2,K120-SUM(M$8:M119),IF(X119=2,1-SUM(M$8:M119)," "))))</f>
        <v xml:space="preserve"> </v>
      </c>
      <c r="N120" s="1" t="str">
        <f t="shared" si="29"/>
        <v xml:space="preserve"> </v>
      </c>
      <c r="P120" s="3" t="str">
        <f>IF(O120="Plus",$K120,IF(O120="Basis",$K120-SUM(P$8:P119),IF(O120="Breedte",$K120-SUM(P$8:P119),IF(O119="Breedte",1-SUM(P$8:P119)," "))))</f>
        <v xml:space="preserve"> </v>
      </c>
      <c r="Q120" s="57" t="str">
        <f t="shared" si="44"/>
        <v/>
      </c>
      <c r="R120" s="181">
        <f t="shared" si="30"/>
        <v>128</v>
      </c>
      <c r="S120" s="12">
        <f t="shared" si="39"/>
        <v>38</v>
      </c>
      <c r="T120" s="18">
        <f t="shared" si="31"/>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2"/>
        <v>1</v>
      </c>
      <c r="Z120" s="12">
        <f t="shared" si="33"/>
        <v>1</v>
      </c>
      <c r="AA120" s="12">
        <f t="shared" si="34"/>
        <v>1</v>
      </c>
      <c r="AB120" s="12">
        <f t="shared" si="35"/>
        <v>1</v>
      </c>
      <c r="AD120" s="12">
        <f t="shared" si="40"/>
        <v>38</v>
      </c>
      <c r="AE120" s="18">
        <f t="shared" si="36"/>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7"/>
        <v>1</v>
      </c>
      <c r="AK120" s="12">
        <f t="shared" si="41"/>
        <v>1</v>
      </c>
      <c r="AL120" s="12">
        <f t="shared" si="42"/>
        <v>1</v>
      </c>
      <c r="AM120" s="12">
        <f t="shared" si="43"/>
        <v>1</v>
      </c>
    </row>
    <row r="121" spans="1:39" ht="12" customHeight="1" x14ac:dyDescent="0.15">
      <c r="A121" s="5">
        <f t="shared" si="24"/>
        <v>0</v>
      </c>
      <c r="B121" s="5">
        <f t="shared" si="25"/>
        <v>0</v>
      </c>
      <c r="C121" s="14">
        <f t="shared" si="38"/>
        <v>37</v>
      </c>
      <c r="F121" s="242">
        <f>VLOOKUP(C121,Blad1!$A:$J,10,0)</f>
        <v>127</v>
      </c>
      <c r="G121" s="67" t="str">
        <f t="shared" si="26"/>
        <v/>
      </c>
      <c r="H121" s="4" t="str">
        <f>IF(G121="I",$K121,IF(G121="II",$K121-SUM(H$8:H120),IF(G121="III",$K121-SUM(H$8:H120),IF(G121="IV",$K121-SUM(H$8:H120),IF(G121="V",1-SUM(H$8:H120)," ")))))</f>
        <v xml:space="preserve"> </v>
      </c>
      <c r="I121" s="68" t="str">
        <f t="shared" si="27"/>
        <v/>
      </c>
      <c r="J121" s="43" t="str">
        <f>IF(I121="A",$K121,IF(I121="B",$K121-SUM(J$8:J120),IF(I121="C",$K121-SUM(J$8:J120),IF(I121="D",$K121-SUM(J$8:J120),IF(I121="E",1-SUM(J$8:J120)," ")))))</f>
        <v xml:space="preserve"> </v>
      </c>
      <c r="K121" s="1">
        <f>IF(C$4=0,0,(SUM(D$8:D121)/C$4))</f>
        <v>0</v>
      </c>
      <c r="L121" s="9" t="str">
        <f t="shared" si="28"/>
        <v xml:space="preserve"> </v>
      </c>
      <c r="M121" s="2" t="str">
        <f>IF(U121=2,K121,IF(W121=2,K121-SUM(M$8:M120),IF(X121=2,K121-SUM(M$8:M120),IF(X120=2,1-SUM(M$8:M120)," "))))</f>
        <v xml:space="preserve"> </v>
      </c>
      <c r="N121" s="1" t="str">
        <f t="shared" si="29"/>
        <v xml:space="preserve"> </v>
      </c>
      <c r="P121" s="3" t="str">
        <f>IF(O121="Plus",$K121,IF(O121="Basis",$K121-SUM(P$8:P120),IF(O121="Breedte",$K121-SUM(P$8:P120),IF(O120="Breedte",1-SUM(P$8:P120)," "))))</f>
        <v xml:space="preserve"> </v>
      </c>
      <c r="Q121" s="57" t="str">
        <f t="shared" si="44"/>
        <v/>
      </c>
      <c r="R121" s="181">
        <f t="shared" si="30"/>
        <v>127</v>
      </c>
      <c r="S121" s="12">
        <f t="shared" si="39"/>
        <v>37</v>
      </c>
      <c r="T121" s="18">
        <f t="shared" si="31"/>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2"/>
        <v>1</v>
      </c>
      <c r="Z121" s="12">
        <f t="shared" si="33"/>
        <v>1</v>
      </c>
      <c r="AA121" s="12">
        <f t="shared" si="34"/>
        <v>1</v>
      </c>
      <c r="AB121" s="12">
        <f t="shared" si="35"/>
        <v>1</v>
      </c>
      <c r="AD121" s="12">
        <f t="shared" si="40"/>
        <v>37</v>
      </c>
      <c r="AE121" s="18">
        <f t="shared" si="36"/>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7"/>
        <v>1</v>
      </c>
      <c r="AK121" s="12">
        <f t="shared" si="41"/>
        <v>1</v>
      </c>
      <c r="AL121" s="12">
        <f t="shared" si="42"/>
        <v>1</v>
      </c>
      <c r="AM121" s="12">
        <f t="shared" si="43"/>
        <v>1</v>
      </c>
    </row>
    <row r="122" spans="1:39" ht="12" customHeight="1" x14ac:dyDescent="0.15">
      <c r="A122" s="5">
        <f t="shared" si="24"/>
        <v>0</v>
      </c>
      <c r="B122" s="5">
        <f t="shared" si="25"/>
        <v>0</v>
      </c>
      <c r="C122" s="14">
        <f t="shared" si="38"/>
        <v>36</v>
      </c>
      <c r="F122" s="242">
        <f>VLOOKUP(C122,Blad1!$A:$J,10,0)</f>
        <v>126</v>
      </c>
      <c r="G122" s="67" t="str">
        <f t="shared" si="26"/>
        <v/>
      </c>
      <c r="H122" s="4" t="str">
        <f>IF(G122="I",$K122,IF(G122="II",$K122-SUM(H$8:H121),IF(G122="III",$K122-SUM(H$8:H121),IF(G122="IV",$K122-SUM(H$8:H121),IF(G122="V",1-SUM(H$8:H121)," ")))))</f>
        <v xml:space="preserve"> </v>
      </c>
      <c r="I122" s="68" t="str">
        <f t="shared" si="27"/>
        <v/>
      </c>
      <c r="J122" s="43" t="str">
        <f>IF(I122="A",$K122,IF(I122="B",$K122-SUM(J$8:J121),IF(I122="C",$K122-SUM(J$8:J121),IF(I122="D",$K122-SUM(J$8:J121),IF(I122="E",1-SUM(J$8:J121)," ")))))</f>
        <v xml:space="preserve"> </v>
      </c>
      <c r="K122" s="1">
        <f>IF(C$4=0,0,(SUM(D$8:D122)/C$4))</f>
        <v>0</v>
      </c>
      <c r="L122" s="9" t="str">
        <f t="shared" si="28"/>
        <v xml:space="preserve"> </v>
      </c>
      <c r="M122" s="2" t="str">
        <f>IF(U122=2,K122,IF(W122=2,K122-SUM(M$8:M121),IF(X122=2,K122-SUM(M$8:M121),IF(X121=2,1-SUM(M$8:M121)," "))))</f>
        <v xml:space="preserve"> </v>
      </c>
      <c r="N122" s="1" t="str">
        <f t="shared" si="29"/>
        <v xml:space="preserve"> </v>
      </c>
      <c r="P122" s="3" t="str">
        <f>IF(O122="Plus",$K122,IF(O122="Basis",$K122-SUM(P$8:P121),IF(O122="Breedte",$K122-SUM(P$8:P121),IF(O121="Breedte",1-SUM(P$8:P121)," "))))</f>
        <v xml:space="preserve"> </v>
      </c>
      <c r="Q122" s="57" t="str">
        <f t="shared" si="44"/>
        <v/>
      </c>
      <c r="R122" s="181">
        <f t="shared" si="30"/>
        <v>126</v>
      </c>
      <c r="S122" s="12">
        <f t="shared" si="39"/>
        <v>36</v>
      </c>
      <c r="T122" s="18">
        <f t="shared" si="31"/>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2"/>
        <v>1</v>
      </c>
      <c r="Z122" s="12">
        <f t="shared" si="33"/>
        <v>1</v>
      </c>
      <c r="AA122" s="12">
        <f t="shared" si="34"/>
        <v>1</v>
      </c>
      <c r="AB122" s="12">
        <f t="shared" si="35"/>
        <v>1</v>
      </c>
      <c r="AD122" s="12">
        <f t="shared" si="40"/>
        <v>36</v>
      </c>
      <c r="AE122" s="18">
        <f t="shared" si="36"/>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7"/>
        <v>1</v>
      </c>
      <c r="AK122" s="12">
        <f t="shared" si="41"/>
        <v>1</v>
      </c>
      <c r="AL122" s="12">
        <f t="shared" si="42"/>
        <v>1</v>
      </c>
      <c r="AM122" s="12">
        <f t="shared" si="43"/>
        <v>1</v>
      </c>
    </row>
    <row r="123" spans="1:39" ht="12" customHeight="1" x14ac:dyDescent="0.15">
      <c r="A123" s="5">
        <f t="shared" si="24"/>
        <v>0</v>
      </c>
      <c r="B123" s="5">
        <f t="shared" si="25"/>
        <v>0</v>
      </c>
      <c r="C123" s="14">
        <f t="shared" si="38"/>
        <v>35</v>
      </c>
      <c r="F123" s="242">
        <f>VLOOKUP(C123,Blad1!$A:$J,10,0)</f>
        <v>125</v>
      </c>
      <c r="G123" s="67" t="str">
        <f t="shared" si="26"/>
        <v/>
      </c>
      <c r="H123" s="4" t="str">
        <f>IF(G123="I",$K123,IF(G123="II",$K123-SUM(H$8:H122),IF(G123="III",$K123-SUM(H$8:H122),IF(G123="IV",$K123-SUM(H$8:H122),IF(G123="V",1-SUM(H$8:H122)," ")))))</f>
        <v xml:space="preserve"> </v>
      </c>
      <c r="I123" s="68" t="str">
        <f t="shared" si="27"/>
        <v/>
      </c>
      <c r="J123" s="43" t="str">
        <f>IF(I123="A",$K123,IF(I123="B",$K123-SUM(J$8:J122),IF(I123="C",$K123-SUM(J$8:J122),IF(I123="D",$K123-SUM(J$8:J122),IF(I123="E",1-SUM(J$8:J122)," ")))))</f>
        <v xml:space="preserve"> </v>
      </c>
      <c r="K123" s="1">
        <f>IF(C$4=0,0,(SUM(D$8:D123)/C$4))</f>
        <v>0</v>
      </c>
      <c r="L123" s="9" t="str">
        <f t="shared" si="28"/>
        <v xml:space="preserve"> </v>
      </c>
      <c r="M123" s="2" t="str">
        <f>IF(U123=2,K123,IF(W123=2,K123-SUM(M$8:M122),IF(X123=2,K123-SUM(M$8:M122),IF(X122=2,1-SUM(M$8:M122)," "))))</f>
        <v xml:space="preserve"> </v>
      </c>
      <c r="N123" s="1" t="str">
        <f t="shared" si="29"/>
        <v xml:space="preserve"> </v>
      </c>
      <c r="P123" s="3" t="str">
        <f>IF(O123="Plus",$K123,IF(O123="Basis",$K123-SUM(P$8:P122),IF(O123="Breedte",$K123-SUM(P$8:P122),IF(O122="Breedte",1-SUM(P$8:P122)," "))))</f>
        <v xml:space="preserve"> </v>
      </c>
      <c r="Q123" s="57" t="str">
        <f t="shared" si="44"/>
        <v/>
      </c>
      <c r="R123" s="181">
        <f t="shared" si="30"/>
        <v>125</v>
      </c>
      <c r="S123" s="12">
        <f t="shared" si="39"/>
        <v>35</v>
      </c>
      <c r="T123" s="18">
        <f t="shared" si="31"/>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2"/>
        <v>1</v>
      </c>
      <c r="Z123" s="12">
        <f t="shared" si="33"/>
        <v>1</v>
      </c>
      <c r="AA123" s="12">
        <f t="shared" si="34"/>
        <v>1</v>
      </c>
      <c r="AB123" s="12">
        <f t="shared" si="35"/>
        <v>1</v>
      </c>
      <c r="AD123" s="12">
        <f t="shared" si="40"/>
        <v>35</v>
      </c>
      <c r="AE123" s="18">
        <f t="shared" si="36"/>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7"/>
        <v>1</v>
      </c>
      <c r="AK123" s="12">
        <f t="shared" si="41"/>
        <v>1</v>
      </c>
      <c r="AL123" s="12">
        <f t="shared" si="42"/>
        <v>1</v>
      </c>
      <c r="AM123" s="12">
        <f t="shared" si="43"/>
        <v>1</v>
      </c>
    </row>
    <row r="124" spans="1:39" ht="12" customHeight="1" x14ac:dyDescent="0.15">
      <c r="A124" s="5">
        <f t="shared" si="24"/>
        <v>0</v>
      </c>
      <c r="B124" s="5">
        <f t="shared" si="25"/>
        <v>0</v>
      </c>
      <c r="C124" s="14">
        <f t="shared" si="38"/>
        <v>34</v>
      </c>
      <c r="F124" s="242">
        <f>VLOOKUP(C124,Blad1!$A:$J,10,0)</f>
        <v>124</v>
      </c>
      <c r="G124" s="67" t="str">
        <f t="shared" si="26"/>
        <v/>
      </c>
      <c r="H124" s="4" t="str">
        <f>IF(G124="I",$K124,IF(G124="II",$K124-SUM(H$8:H123),IF(G124="III",$K124-SUM(H$8:H123),IF(G124="IV",$K124-SUM(H$8:H123),IF(G124="V",1-SUM(H$8:H123)," ")))))</f>
        <v xml:space="preserve"> </v>
      </c>
      <c r="I124" s="68" t="str">
        <f t="shared" si="27"/>
        <v/>
      </c>
      <c r="J124" s="43" t="str">
        <f>IF(I124="A",$K124,IF(I124="B",$K124-SUM(J$8:J123),IF(I124="C",$K124-SUM(J$8:J123),IF(I124="D",$K124-SUM(J$8:J123),IF(I124="E",1-SUM(J$8:J123)," ")))))</f>
        <v xml:space="preserve"> </v>
      </c>
      <c r="K124" s="1">
        <f>IF(C$4=0,0,(SUM(D$8:D124)/C$4))</f>
        <v>0</v>
      </c>
      <c r="L124" s="9" t="str">
        <f t="shared" si="28"/>
        <v xml:space="preserve"> </v>
      </c>
      <c r="M124" s="2" t="str">
        <f>IF(U124=2,K124,IF(W124=2,K124-SUM(M$8:M123),IF(X124=2,K124-SUM(M$8:M123),IF(X123=2,1-SUM(M$8:M123)," "))))</f>
        <v xml:space="preserve"> </v>
      </c>
      <c r="N124" s="1" t="str">
        <f t="shared" si="29"/>
        <v xml:space="preserve"> </v>
      </c>
      <c r="P124" s="3" t="str">
        <f>IF(O124="Plus",$K124,IF(O124="Basis",$K124-SUM(P$8:P123),IF(O124="Breedte",$K124-SUM(P$8:P123),IF(O123="Breedte",1-SUM(P$8:P123)," "))))</f>
        <v xml:space="preserve"> </v>
      </c>
      <c r="Q124" s="57" t="str">
        <f t="shared" si="44"/>
        <v/>
      </c>
      <c r="R124" s="181">
        <f t="shared" si="30"/>
        <v>124</v>
      </c>
      <c r="S124" s="12">
        <f t="shared" si="39"/>
        <v>34</v>
      </c>
      <c r="T124" s="18">
        <f t="shared" si="31"/>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2"/>
        <v>1</v>
      </c>
      <c r="Z124" s="12">
        <f t="shared" si="33"/>
        <v>1</v>
      </c>
      <c r="AA124" s="12">
        <f t="shared" si="34"/>
        <v>1</v>
      </c>
      <c r="AB124" s="12">
        <f t="shared" si="35"/>
        <v>1</v>
      </c>
      <c r="AD124" s="12">
        <f t="shared" si="40"/>
        <v>34</v>
      </c>
      <c r="AE124" s="18">
        <f t="shared" si="36"/>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7"/>
        <v>1</v>
      </c>
      <c r="AK124" s="12">
        <f t="shared" si="41"/>
        <v>1</v>
      </c>
      <c r="AL124" s="12">
        <f t="shared" si="42"/>
        <v>1</v>
      </c>
      <c r="AM124" s="12">
        <f t="shared" si="43"/>
        <v>1</v>
      </c>
    </row>
    <row r="125" spans="1:39" ht="12" customHeight="1" x14ac:dyDescent="0.15">
      <c r="A125" s="5">
        <f t="shared" si="24"/>
        <v>0</v>
      </c>
      <c r="B125" s="5">
        <f t="shared" si="25"/>
        <v>0</v>
      </c>
      <c r="C125" s="14">
        <f t="shared" si="38"/>
        <v>33</v>
      </c>
      <c r="F125" s="242">
        <f>VLOOKUP(C125,Blad1!$A:$J,10,0)</f>
        <v>123</v>
      </c>
      <c r="G125" s="67" t="str">
        <f t="shared" si="26"/>
        <v/>
      </c>
      <c r="H125" s="4" t="str">
        <f>IF(G125="I",$K125,IF(G125="II",$K125-SUM(H$8:H124),IF(G125="III",$K125-SUM(H$8:H124),IF(G125="IV",$K125-SUM(H$8:H124),IF(G125="V",1-SUM(H$8:H124)," ")))))</f>
        <v xml:space="preserve"> </v>
      </c>
      <c r="I125" s="68" t="str">
        <f t="shared" si="27"/>
        <v/>
      </c>
      <c r="J125" s="43" t="str">
        <f>IF(I125="A",$K125,IF(I125="B",$K125-SUM(J$8:J124),IF(I125="C",$K125-SUM(J$8:J124),IF(I125="D",$K125-SUM(J$8:J124),IF(I125="E",1-SUM(J$8:J124)," ")))))</f>
        <v xml:space="preserve"> </v>
      </c>
      <c r="K125" s="1">
        <f>IF(C$4=0,0,(SUM(D$8:D125)/C$4))</f>
        <v>0</v>
      </c>
      <c r="L125" s="9" t="str">
        <f t="shared" si="28"/>
        <v xml:space="preserve"> </v>
      </c>
      <c r="M125" s="2" t="str">
        <f>IF(U125=2,K125,IF(W125=2,K125-SUM(M$8:M124),IF(X125=2,K125-SUM(M$8:M124),IF(X124=2,1-SUM(M$8:M124)," "))))</f>
        <v xml:space="preserve"> </v>
      </c>
      <c r="N125" s="1" t="str">
        <f t="shared" si="29"/>
        <v xml:space="preserve"> </v>
      </c>
      <c r="P125" s="3" t="str">
        <f>IF(O125="Plus",$K125,IF(O125="Basis",$K125-SUM(P$8:P124),IF(O125="Breedte",$K125-SUM(P$8:P124),IF(O124="Breedte",1-SUM(P$8:P124)," "))))</f>
        <v xml:space="preserve"> </v>
      </c>
      <c r="Q125" s="57" t="str">
        <f t="shared" si="44"/>
        <v/>
      </c>
      <c r="R125" s="181">
        <f t="shared" si="30"/>
        <v>123</v>
      </c>
      <c r="S125" s="12">
        <f t="shared" si="39"/>
        <v>33</v>
      </c>
      <c r="T125" s="18">
        <f t="shared" si="31"/>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2"/>
        <v>1</v>
      </c>
      <c r="Z125" s="12">
        <f t="shared" si="33"/>
        <v>1</v>
      </c>
      <c r="AA125" s="12">
        <f t="shared" si="34"/>
        <v>1</v>
      </c>
      <c r="AB125" s="12">
        <f t="shared" si="35"/>
        <v>1</v>
      </c>
      <c r="AD125" s="12">
        <f t="shared" si="40"/>
        <v>33</v>
      </c>
      <c r="AE125" s="18">
        <f t="shared" si="36"/>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7"/>
        <v>1</v>
      </c>
      <c r="AK125" s="12">
        <f t="shared" si="41"/>
        <v>1</v>
      </c>
      <c r="AL125" s="12">
        <f t="shared" si="42"/>
        <v>1</v>
      </c>
      <c r="AM125" s="12">
        <f t="shared" si="43"/>
        <v>1</v>
      </c>
    </row>
    <row r="126" spans="1:39" ht="12" customHeight="1" x14ac:dyDescent="0.15">
      <c r="A126" s="5">
        <f t="shared" si="24"/>
        <v>0</v>
      </c>
      <c r="B126" s="5">
        <f t="shared" si="25"/>
        <v>0</v>
      </c>
      <c r="C126" s="14">
        <f t="shared" si="38"/>
        <v>32</v>
      </c>
      <c r="F126" s="242">
        <f>VLOOKUP(C126,Blad1!$A:$J,10,0)</f>
        <v>122</v>
      </c>
      <c r="G126" s="67" t="str">
        <f t="shared" si="26"/>
        <v/>
      </c>
      <c r="H126" s="4" t="str">
        <f>IF(G126="I",$K126,IF(G126="II",$K126-SUM(H$8:H125),IF(G126="III",$K126-SUM(H$8:H125),IF(G126="IV",$K126-SUM(H$8:H125),IF(G126="V",1-SUM(H$8:H125)," ")))))</f>
        <v xml:space="preserve"> </v>
      </c>
      <c r="I126" s="68" t="str">
        <f t="shared" si="27"/>
        <v/>
      </c>
      <c r="J126" s="43" t="str">
        <f>IF(I126="A",$K126,IF(I126="B",$K126-SUM(J$8:J125),IF(I126="C",$K126-SUM(J$8:J125),IF(I126="D",$K126-SUM(J$8:J125),IF(I126="E",1-SUM(J$8:J125)," ")))))</f>
        <v xml:space="preserve"> </v>
      </c>
      <c r="K126" s="1">
        <f>IF(C$4=0,0,(SUM(D$8:D126)/C$4))</f>
        <v>0</v>
      </c>
      <c r="L126" s="9" t="str">
        <f t="shared" si="28"/>
        <v xml:space="preserve"> </v>
      </c>
      <c r="M126" s="2" t="str">
        <f>IF(U126=2,K126,IF(W126=2,K126-SUM(M$8:M125),IF(X126=2,K126-SUM(M$8:M125),IF(X125=2,1-SUM(M$8:M125)," "))))</f>
        <v xml:space="preserve"> </v>
      </c>
      <c r="N126" s="1" t="str">
        <f t="shared" si="29"/>
        <v xml:space="preserve"> </v>
      </c>
      <c r="P126" s="3" t="str">
        <f>IF(O126="Plus",$K126,IF(O126="Basis",$K126-SUM(P$8:P125),IF(O126="Breedte",$K126-SUM(P$8:P125),IF(O125="Breedte",1-SUM(P$8:P125)," "))))</f>
        <v xml:space="preserve"> </v>
      </c>
      <c r="Q126" s="57" t="str">
        <f t="shared" si="44"/>
        <v/>
      </c>
      <c r="R126" s="181">
        <f t="shared" si="30"/>
        <v>122</v>
      </c>
      <c r="S126" s="12">
        <f t="shared" si="39"/>
        <v>32</v>
      </c>
      <c r="T126" s="18">
        <f t="shared" si="31"/>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2"/>
        <v>1</v>
      </c>
      <c r="Z126" s="12">
        <f t="shared" si="33"/>
        <v>1</v>
      </c>
      <c r="AA126" s="12">
        <f t="shared" si="34"/>
        <v>1</v>
      </c>
      <c r="AB126" s="12">
        <f t="shared" si="35"/>
        <v>1</v>
      </c>
      <c r="AD126" s="12">
        <f t="shared" si="40"/>
        <v>32</v>
      </c>
      <c r="AE126" s="18">
        <f t="shared" si="36"/>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7"/>
        <v>1</v>
      </c>
      <c r="AK126" s="12">
        <f t="shared" si="41"/>
        <v>1</v>
      </c>
      <c r="AL126" s="12">
        <f t="shared" si="42"/>
        <v>1</v>
      </c>
      <c r="AM126" s="12">
        <f t="shared" si="43"/>
        <v>1</v>
      </c>
    </row>
    <row r="127" spans="1:39" ht="12" customHeight="1" x14ac:dyDescent="0.15">
      <c r="A127" s="5">
        <f t="shared" si="24"/>
        <v>0</v>
      </c>
      <c r="B127" s="5">
        <f t="shared" si="25"/>
        <v>0</v>
      </c>
      <c r="C127" s="14">
        <f t="shared" si="38"/>
        <v>31</v>
      </c>
      <c r="F127" s="242">
        <f>VLOOKUP(C127,Blad1!$A:$J,10,0)</f>
        <v>121</v>
      </c>
      <c r="G127" s="67" t="str">
        <f t="shared" si="26"/>
        <v/>
      </c>
      <c r="H127" s="4" t="str">
        <f>IF(G127="I",$K127,IF(G127="II",$K127-SUM(H$8:H126),IF(G127="III",$K127-SUM(H$8:H126),IF(G127="IV",$K127-SUM(H$8:H126),IF(G127="V",1-SUM(H$8:H126)," ")))))</f>
        <v xml:space="preserve"> </v>
      </c>
      <c r="I127" s="68" t="str">
        <f t="shared" si="27"/>
        <v/>
      </c>
      <c r="J127" s="43" t="str">
        <f>IF(I127="A",$K127,IF(I127="B",$K127-SUM(J$8:J126),IF(I127="C",$K127-SUM(J$8:J126),IF(I127="D",$K127-SUM(J$8:J126),IF(I127="E",1-SUM(J$8:J126)," ")))))</f>
        <v xml:space="preserve"> </v>
      </c>
      <c r="K127" s="1">
        <f>IF(C$4=0,0,(SUM(D$8:D127)/C$4))</f>
        <v>0</v>
      </c>
      <c r="L127" s="9" t="str">
        <f t="shared" si="28"/>
        <v xml:space="preserve"> </v>
      </c>
      <c r="M127" s="2" t="str">
        <f>IF(U127=2,K127,IF(W127=2,K127-SUM(M$8:M126),IF(X127=2,K127-SUM(M$8:M126),IF(X126=2,1-SUM(M$8:M126)," "))))</f>
        <v xml:space="preserve"> </v>
      </c>
      <c r="N127" s="1" t="str">
        <f t="shared" si="29"/>
        <v xml:space="preserve"> </v>
      </c>
      <c r="P127" s="3" t="str">
        <f>IF(O127="Plus",$K127,IF(O127="Basis",$K127-SUM(P$8:P126),IF(O127="Breedte",$K127-SUM(P$8:P126),IF(O126="Breedte",1-SUM(P$8:P126)," "))))</f>
        <v xml:space="preserve"> </v>
      </c>
      <c r="Q127" s="57" t="str">
        <f t="shared" si="44"/>
        <v/>
      </c>
      <c r="R127" s="181">
        <f t="shared" si="30"/>
        <v>121</v>
      </c>
      <c r="S127" s="12">
        <f t="shared" si="39"/>
        <v>31</v>
      </c>
      <c r="T127" s="18">
        <f t="shared" si="31"/>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2"/>
        <v>1</v>
      </c>
      <c r="Z127" s="12">
        <f t="shared" si="33"/>
        <v>1</v>
      </c>
      <c r="AA127" s="12">
        <f t="shared" si="34"/>
        <v>1</v>
      </c>
      <c r="AB127" s="12">
        <f t="shared" si="35"/>
        <v>1</v>
      </c>
      <c r="AD127" s="12">
        <f t="shared" si="40"/>
        <v>31</v>
      </c>
      <c r="AE127" s="18">
        <f t="shared" si="36"/>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7"/>
        <v>1</v>
      </c>
      <c r="AK127" s="12">
        <f t="shared" si="41"/>
        <v>1</v>
      </c>
      <c r="AL127" s="12">
        <f t="shared" si="42"/>
        <v>1</v>
      </c>
      <c r="AM127" s="12">
        <f t="shared" si="43"/>
        <v>1</v>
      </c>
    </row>
    <row r="128" spans="1:39" ht="12" customHeight="1" x14ac:dyDescent="0.15">
      <c r="A128" s="5">
        <f t="shared" si="24"/>
        <v>0</v>
      </c>
      <c r="B128" s="5">
        <f t="shared" si="25"/>
        <v>0</v>
      </c>
      <c r="C128" s="14">
        <f t="shared" si="38"/>
        <v>30</v>
      </c>
      <c r="F128" s="242">
        <f>VLOOKUP(C128,Blad1!$A:$J,10,0)</f>
        <v>120</v>
      </c>
      <c r="G128" s="67" t="str">
        <f t="shared" si="26"/>
        <v/>
      </c>
      <c r="H128" s="4" t="str">
        <f>IF(G128="I",$K128,IF(G128="II",$K128-SUM(H$8:H127),IF(G128="III",$K128-SUM(H$8:H127),IF(G128="IV",$K128-SUM(H$8:H127),IF(G128="V",1-SUM(H$8:H127)," ")))))</f>
        <v xml:space="preserve"> </v>
      </c>
      <c r="I128" s="68" t="str">
        <f t="shared" si="27"/>
        <v/>
      </c>
      <c r="J128" s="43" t="str">
        <f>IF(I128="A",$K128,IF(I128="B",$K128-SUM(J$8:J127),IF(I128="C",$K128-SUM(J$8:J127),IF(I128="D",$K128-SUM(J$8:J127),IF(I128="E",1-SUM(J$8:J127)," ")))))</f>
        <v xml:space="preserve"> </v>
      </c>
      <c r="K128" s="1">
        <f>IF(C$4=0,0,(SUM(D$8:D128)/C$4))</f>
        <v>0</v>
      </c>
      <c r="L128" s="9" t="str">
        <f t="shared" si="28"/>
        <v xml:space="preserve"> </v>
      </c>
      <c r="M128" s="2" t="str">
        <f>IF(U128=2,K128,IF(W128=2,K128-SUM(M$8:M127),IF(X128=2,K128-SUM(M$8:M127),IF(X127=2,1-SUM(M$8:M127)," "))))</f>
        <v xml:space="preserve"> </v>
      </c>
      <c r="N128" s="1" t="str">
        <f t="shared" si="29"/>
        <v xml:space="preserve"> </v>
      </c>
      <c r="P128" s="3" t="str">
        <f>IF(O128="Plus",$K128,IF(O128="Basis",$K128-SUM(P$8:P127),IF(O128="Breedte",$K128-SUM(P$8:P127),IF(O127="Breedte",1-SUM(P$8:P127)," "))))</f>
        <v xml:space="preserve"> </v>
      </c>
      <c r="Q128" s="57" t="str">
        <f t="shared" si="44"/>
        <v/>
      </c>
      <c r="R128" s="181">
        <f t="shared" si="30"/>
        <v>120</v>
      </c>
      <c r="S128" s="12">
        <f t="shared" si="39"/>
        <v>30</v>
      </c>
      <c r="T128" s="18">
        <f t="shared" si="31"/>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2"/>
        <v>1</v>
      </c>
      <c r="Z128" s="12">
        <f t="shared" si="33"/>
        <v>1</v>
      </c>
      <c r="AA128" s="12">
        <f t="shared" si="34"/>
        <v>1</v>
      </c>
      <c r="AB128" s="12">
        <f t="shared" si="35"/>
        <v>1</v>
      </c>
      <c r="AD128" s="12">
        <f t="shared" si="40"/>
        <v>30</v>
      </c>
      <c r="AE128" s="18">
        <f t="shared" si="36"/>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7"/>
        <v>1</v>
      </c>
      <c r="AK128" s="12">
        <f t="shared" si="41"/>
        <v>1</v>
      </c>
      <c r="AL128" s="12">
        <f t="shared" si="42"/>
        <v>1</v>
      </c>
      <c r="AM128" s="12">
        <f t="shared" si="43"/>
        <v>1</v>
      </c>
    </row>
    <row r="129" spans="1:39" ht="12" customHeight="1" x14ac:dyDescent="0.15">
      <c r="A129" s="5">
        <f t="shared" si="24"/>
        <v>0</v>
      </c>
      <c r="B129" s="5">
        <f t="shared" si="25"/>
        <v>0</v>
      </c>
      <c r="C129" s="14">
        <f t="shared" si="38"/>
        <v>29</v>
      </c>
      <c r="F129" s="242">
        <f>VLOOKUP(C129,Blad1!$A:$J,10,0)</f>
        <v>119</v>
      </c>
      <c r="G129" s="67" t="str">
        <f t="shared" si="26"/>
        <v/>
      </c>
      <c r="H129" s="4" t="str">
        <f>IF(G129="I",$K129,IF(G129="II",$K129-SUM(H$8:H128),IF(G129="III",$K129-SUM(H$8:H128),IF(G129="IV",$K129-SUM(H$8:H128),IF(G129="V",1-SUM(H$8:H128)," ")))))</f>
        <v xml:space="preserve"> </v>
      </c>
      <c r="I129" s="68" t="str">
        <f t="shared" si="27"/>
        <v/>
      </c>
      <c r="J129" s="43" t="str">
        <f>IF(I129="A",$K129,IF(I129="B",$K129-SUM(J$8:J128),IF(I129="C",$K129-SUM(J$8:J128),IF(I129="D",$K129-SUM(J$8:J128),IF(I129="E",1-SUM(J$8:J128)," ")))))</f>
        <v xml:space="preserve"> </v>
      </c>
      <c r="K129" s="1">
        <f>IF(C$4=0,0,(SUM(D$8:D129)/C$4))</f>
        <v>0</v>
      </c>
      <c r="L129" s="9" t="str">
        <f t="shared" si="28"/>
        <v xml:space="preserve"> </v>
      </c>
      <c r="M129" s="2" t="str">
        <f>IF(U129=2,K129,IF(W129=2,K129-SUM(M$8:M128),IF(X129=2,K129-SUM(M$8:M128),IF(X128=2,1-SUM(M$8:M128)," "))))</f>
        <v xml:space="preserve"> </v>
      </c>
      <c r="N129" s="1" t="str">
        <f t="shared" si="29"/>
        <v xml:space="preserve"> </v>
      </c>
      <c r="P129" s="3" t="str">
        <f>IF(O129="Plus",$K129,IF(O129="Basis",$K129-SUM(P$8:P128),IF(O129="Breedte",$K129-SUM(P$8:P128),IF(O128="Breedte",1-SUM(P$8:P128)," "))))</f>
        <v xml:space="preserve"> </v>
      </c>
      <c r="Q129" s="57" t="str">
        <f t="shared" si="44"/>
        <v/>
      </c>
      <c r="R129" s="181">
        <f t="shared" si="30"/>
        <v>119</v>
      </c>
      <c r="S129" s="12">
        <f t="shared" si="39"/>
        <v>29</v>
      </c>
      <c r="T129" s="18">
        <f t="shared" si="31"/>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2"/>
        <v>1</v>
      </c>
      <c r="Z129" s="12">
        <f t="shared" si="33"/>
        <v>1</v>
      </c>
      <c r="AA129" s="12">
        <f t="shared" si="34"/>
        <v>1</v>
      </c>
      <c r="AB129" s="12">
        <f t="shared" si="35"/>
        <v>1</v>
      </c>
      <c r="AD129" s="12">
        <f t="shared" si="40"/>
        <v>29</v>
      </c>
      <c r="AE129" s="18">
        <f t="shared" si="36"/>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7"/>
        <v>1</v>
      </c>
      <c r="AK129" s="12">
        <f t="shared" si="41"/>
        <v>1</v>
      </c>
      <c r="AL129" s="12">
        <f t="shared" si="42"/>
        <v>1</v>
      </c>
      <c r="AM129" s="12">
        <f t="shared" si="43"/>
        <v>1</v>
      </c>
    </row>
    <row r="130" spans="1:39" ht="12" customHeight="1" x14ac:dyDescent="0.15">
      <c r="A130" s="5">
        <f t="shared" si="24"/>
        <v>0</v>
      </c>
      <c r="B130" s="5">
        <f t="shared" si="25"/>
        <v>0</v>
      </c>
      <c r="C130" s="14">
        <f t="shared" si="38"/>
        <v>28</v>
      </c>
      <c r="F130" s="242">
        <f>VLOOKUP(C130,Blad1!$A:$J,10,0)</f>
        <v>118</v>
      </c>
      <c r="G130" s="67" t="str">
        <f t="shared" si="26"/>
        <v/>
      </c>
      <c r="H130" s="4" t="str">
        <f>IF(G130="I",$K130,IF(G130="II",$K130-SUM(H$8:H129),IF(G130="III",$K130-SUM(H$8:H129),IF(G130="IV",$K130-SUM(H$8:H129),IF(G130="V",1-SUM(H$8:H129)," ")))))</f>
        <v xml:space="preserve"> </v>
      </c>
      <c r="I130" s="68" t="str">
        <f t="shared" si="27"/>
        <v/>
      </c>
      <c r="J130" s="43" t="str">
        <f>IF(I130="A",$K130,IF(I130="B",$K130-SUM(J$8:J129),IF(I130="C",$K130-SUM(J$8:J129),IF(I130="D",$K130-SUM(J$8:J129),IF(I130="E",1-SUM(J$8:J129)," ")))))</f>
        <v xml:space="preserve"> </v>
      </c>
      <c r="K130" s="1">
        <f>IF(C$4=0,0,(SUM(D$8:D130)/C$4))</f>
        <v>0</v>
      </c>
      <c r="L130" s="9" t="str">
        <f t="shared" si="28"/>
        <v xml:space="preserve"> </v>
      </c>
      <c r="M130" s="2" t="str">
        <f>IF(U130=2,K130,IF(W130=2,K130-SUM(M$8:M129),IF(X130=2,K130-SUM(M$8:M129),IF(X129=2,1-SUM(M$8:M129)," "))))</f>
        <v xml:space="preserve"> </v>
      </c>
      <c r="N130" s="1" t="str">
        <f t="shared" si="29"/>
        <v xml:space="preserve"> </v>
      </c>
      <c r="P130" s="3" t="str">
        <f>IF(O130="Plus",$K130,IF(O130="Basis",$K130-SUM(P$8:P129),IF(O130="Breedte",$K130-SUM(P$8:P129),IF(O129="Breedte",1-SUM(P$8:P129)," "))))</f>
        <v xml:space="preserve"> </v>
      </c>
      <c r="Q130" s="57" t="str">
        <f t="shared" si="44"/>
        <v/>
      </c>
      <c r="R130" s="181">
        <f t="shared" si="30"/>
        <v>118</v>
      </c>
      <c r="S130" s="12">
        <f t="shared" si="39"/>
        <v>28</v>
      </c>
      <c r="T130" s="18">
        <f t="shared" si="31"/>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2"/>
        <v>1</v>
      </c>
      <c r="Z130" s="12">
        <f t="shared" si="33"/>
        <v>1</v>
      </c>
      <c r="AA130" s="12">
        <f t="shared" si="34"/>
        <v>1</v>
      </c>
      <c r="AB130" s="12">
        <f t="shared" si="35"/>
        <v>1</v>
      </c>
      <c r="AD130" s="12">
        <f t="shared" si="40"/>
        <v>28</v>
      </c>
      <c r="AE130" s="18">
        <f t="shared" si="36"/>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7"/>
        <v>1</v>
      </c>
      <c r="AK130" s="12">
        <f t="shared" si="41"/>
        <v>1</v>
      </c>
      <c r="AL130" s="12">
        <f t="shared" si="42"/>
        <v>1</v>
      </c>
      <c r="AM130" s="12">
        <f t="shared" si="43"/>
        <v>1</v>
      </c>
    </row>
    <row r="131" spans="1:39" ht="12" customHeight="1" x14ac:dyDescent="0.15">
      <c r="A131" s="5">
        <f t="shared" si="24"/>
        <v>0</v>
      </c>
      <c r="B131" s="5">
        <f t="shared" si="25"/>
        <v>0</v>
      </c>
      <c r="C131" s="14">
        <f t="shared" si="38"/>
        <v>27</v>
      </c>
      <c r="F131" s="242">
        <f>VLOOKUP(C131,Blad1!$A:$J,10,0)</f>
        <v>117</v>
      </c>
      <c r="G131" s="67" t="str">
        <f t="shared" si="26"/>
        <v/>
      </c>
      <c r="H131" s="4" t="str">
        <f>IF(G131="I",$K131,IF(G131="II",$K131-SUM(H$8:H130),IF(G131="III",$K131-SUM(H$8:H130),IF(G131="IV",$K131-SUM(H$8:H130),IF(G131="V",1-SUM(H$8:H130)," ")))))</f>
        <v xml:space="preserve"> </v>
      </c>
      <c r="I131" s="68" t="str">
        <f t="shared" si="27"/>
        <v/>
      </c>
      <c r="J131" s="43" t="str">
        <f>IF(I131="A",$K131,IF(I131="B",$K131-SUM(J$8:J130),IF(I131="C",$K131-SUM(J$8:J130),IF(I131="D",$K131-SUM(J$8:J130),IF(I131="E",1-SUM(J$8:J130)," ")))))</f>
        <v xml:space="preserve"> </v>
      </c>
      <c r="K131" s="1">
        <f>IF(C$4=0,0,(SUM(D$8:D131)/C$4))</f>
        <v>0</v>
      </c>
      <c r="L131" s="9" t="str">
        <f t="shared" si="28"/>
        <v xml:space="preserve"> </v>
      </c>
      <c r="M131" s="2" t="str">
        <f>IF(U131=2,K131,IF(W131=2,K131-SUM(M$8:M130),IF(X131=2,K131-SUM(M$8:M130),IF(X130=2,1-SUM(M$8:M130)," "))))</f>
        <v xml:space="preserve"> </v>
      </c>
      <c r="N131" s="1" t="str">
        <f t="shared" si="29"/>
        <v xml:space="preserve"> </v>
      </c>
      <c r="P131" s="3" t="str">
        <f>IF(O131="Plus",$K131,IF(O131="Basis",$K131-SUM(P$8:P130),IF(O131="Breedte",$K131-SUM(P$8:P130),IF(O130="Breedte",1-SUM(P$8:P130)," "))))</f>
        <v xml:space="preserve"> </v>
      </c>
      <c r="Q131" s="57" t="str">
        <f t="shared" si="44"/>
        <v/>
      </c>
      <c r="R131" s="181">
        <f t="shared" si="30"/>
        <v>117</v>
      </c>
      <c r="S131" s="12">
        <f t="shared" si="39"/>
        <v>27</v>
      </c>
      <c r="T131" s="18">
        <f t="shared" si="31"/>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2"/>
        <v>1</v>
      </c>
      <c r="Z131" s="12">
        <f t="shared" si="33"/>
        <v>1</v>
      </c>
      <c r="AA131" s="12">
        <f t="shared" si="34"/>
        <v>1</v>
      </c>
      <c r="AB131" s="12">
        <f t="shared" si="35"/>
        <v>1</v>
      </c>
      <c r="AD131" s="12">
        <f t="shared" si="40"/>
        <v>27</v>
      </c>
      <c r="AE131" s="18">
        <f t="shared" si="36"/>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7"/>
        <v>1</v>
      </c>
      <c r="AK131" s="12">
        <f t="shared" si="41"/>
        <v>1</v>
      </c>
      <c r="AL131" s="12">
        <f t="shared" si="42"/>
        <v>1</v>
      </c>
      <c r="AM131" s="12">
        <f t="shared" si="43"/>
        <v>1</v>
      </c>
    </row>
    <row r="132" spans="1:39" ht="12" customHeight="1" x14ac:dyDescent="0.15">
      <c r="A132" s="5">
        <f t="shared" si="24"/>
        <v>0</v>
      </c>
      <c r="B132" s="5">
        <f t="shared" si="25"/>
        <v>0</v>
      </c>
      <c r="C132" s="14">
        <f t="shared" si="38"/>
        <v>26</v>
      </c>
      <c r="F132" s="242">
        <f>VLOOKUP(C132,Blad1!$A:$J,10,0)</f>
        <v>116</v>
      </c>
      <c r="G132" s="67" t="str">
        <f t="shared" si="26"/>
        <v/>
      </c>
      <c r="H132" s="4" t="str">
        <f>IF(G132="I",$K132,IF(G132="II",$K132-SUM(H$8:H131),IF(G132="III",$K132-SUM(H$8:H131),IF(G132="IV",$K132-SUM(H$8:H131),IF(G132="V",1-SUM(H$8:H131)," ")))))</f>
        <v xml:space="preserve"> </v>
      </c>
      <c r="I132" s="68" t="str">
        <f t="shared" si="27"/>
        <v/>
      </c>
      <c r="J132" s="43" t="str">
        <f>IF(I132="A",$K132,IF(I132="B",$K132-SUM(J$8:J131),IF(I132="C",$K132-SUM(J$8:J131),IF(I132="D",$K132-SUM(J$8:J131),IF(I132="E",1-SUM(J$8:J131)," ")))))</f>
        <v xml:space="preserve"> </v>
      </c>
      <c r="K132" s="1">
        <f>IF(C$4=0,0,(SUM(D$8:D132)/C$4))</f>
        <v>0</v>
      </c>
      <c r="L132" s="9" t="str">
        <f t="shared" si="28"/>
        <v xml:space="preserve"> </v>
      </c>
      <c r="M132" s="2" t="str">
        <f>IF(U132=2,K132,IF(W132=2,K132-SUM(M$8:M131),IF(X132=2,K132-SUM(M$8:M131),IF(X131=2,1-SUM(M$8:M131)," "))))</f>
        <v xml:space="preserve"> </v>
      </c>
      <c r="N132" s="1" t="str">
        <f t="shared" si="29"/>
        <v xml:space="preserve"> </v>
      </c>
      <c r="P132" s="3" t="str">
        <f>IF(O132="Plus",$K132,IF(O132="Basis",$K132-SUM(P$8:P131),IF(O132="Breedte",$K132-SUM(P$8:P131),IF(O131="Breedte",1-SUM(P$8:P131)," "))))</f>
        <v xml:space="preserve"> </v>
      </c>
      <c r="Q132" s="57" t="str">
        <f t="shared" si="44"/>
        <v/>
      </c>
      <c r="R132" s="181">
        <f t="shared" si="30"/>
        <v>116</v>
      </c>
      <c r="S132" s="12">
        <f t="shared" si="39"/>
        <v>26</v>
      </c>
      <c r="T132" s="18">
        <f t="shared" si="31"/>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2"/>
        <v>1</v>
      </c>
      <c r="Z132" s="12">
        <f t="shared" si="33"/>
        <v>1</v>
      </c>
      <c r="AA132" s="12">
        <f t="shared" si="34"/>
        <v>1</v>
      </c>
      <c r="AB132" s="12">
        <f t="shared" si="35"/>
        <v>1</v>
      </c>
      <c r="AD132" s="12">
        <f t="shared" si="40"/>
        <v>26</v>
      </c>
      <c r="AE132" s="18">
        <f t="shared" si="36"/>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7"/>
        <v>1</v>
      </c>
      <c r="AK132" s="12">
        <f t="shared" si="41"/>
        <v>1</v>
      </c>
      <c r="AL132" s="12">
        <f t="shared" si="42"/>
        <v>1</v>
      </c>
      <c r="AM132" s="12">
        <f t="shared" si="43"/>
        <v>1</v>
      </c>
    </row>
    <row r="133" spans="1:39" ht="12" customHeight="1" x14ac:dyDescent="0.15">
      <c r="A133" s="5">
        <f t="shared" si="24"/>
        <v>0</v>
      </c>
      <c r="B133" s="5">
        <f t="shared" si="25"/>
        <v>0</v>
      </c>
      <c r="C133" s="14">
        <f t="shared" si="38"/>
        <v>25</v>
      </c>
      <c r="F133" s="242">
        <f>VLOOKUP(C133,Blad1!$A:$J,10,0)</f>
        <v>115</v>
      </c>
      <c r="G133" s="67" t="str">
        <f t="shared" si="26"/>
        <v/>
      </c>
      <c r="H133" s="4" t="str">
        <f>IF(G133="I",$K133,IF(G133="II",$K133-SUM(H$8:H132),IF(G133="III",$K133-SUM(H$8:H132),IF(G133="IV",$K133-SUM(H$8:H132),IF(G133="V",1-SUM(H$8:H132)," ")))))</f>
        <v xml:space="preserve"> </v>
      </c>
      <c r="I133" s="68" t="str">
        <f t="shared" si="27"/>
        <v/>
      </c>
      <c r="J133" s="43" t="str">
        <f>IF(I133="A",$K133,IF(I133="B",$K133-SUM(J$8:J132),IF(I133="C",$K133-SUM(J$8:J132),IF(I133="D",$K133-SUM(J$8:J132),IF(I133="E",1-SUM(J$8:J132)," ")))))</f>
        <v xml:space="preserve"> </v>
      </c>
      <c r="K133" s="1">
        <f>IF(C$4=0,0,(SUM(D$8:D133)/C$4))</f>
        <v>0</v>
      </c>
      <c r="L133" s="9" t="str">
        <f t="shared" si="28"/>
        <v xml:space="preserve"> </v>
      </c>
      <c r="M133" s="2" t="str">
        <f>IF(U133=2,K133,IF(W133=2,K133-SUM(M$8:M132),IF(X133=2,K133-SUM(M$8:M132),IF(X132=2,1-SUM(M$8:M132)," "))))</f>
        <v xml:space="preserve"> </v>
      </c>
      <c r="N133" s="1" t="str">
        <f t="shared" si="29"/>
        <v xml:space="preserve"> </v>
      </c>
      <c r="P133" s="3" t="str">
        <f>IF(O133="Plus",$K133,IF(O133="Basis",$K133-SUM(P$8:P132),IF(O133="Breedte",$K133-SUM(P$8:P132),IF(O132="Breedte",1-SUM(P$8:P132)," "))))</f>
        <v xml:space="preserve"> </v>
      </c>
      <c r="Q133" s="57" t="str">
        <f t="shared" si="44"/>
        <v/>
      </c>
      <c r="R133" s="181">
        <f t="shared" si="30"/>
        <v>115</v>
      </c>
      <c r="S133" s="12">
        <f t="shared" si="39"/>
        <v>25</v>
      </c>
      <c r="T133" s="18">
        <f t="shared" si="31"/>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2"/>
        <v>1</v>
      </c>
      <c r="Z133" s="12">
        <f t="shared" si="33"/>
        <v>1</v>
      </c>
      <c r="AA133" s="12">
        <f t="shared" si="34"/>
        <v>1</v>
      </c>
      <c r="AB133" s="12">
        <f t="shared" si="35"/>
        <v>1</v>
      </c>
      <c r="AD133" s="12">
        <f t="shared" si="40"/>
        <v>25</v>
      </c>
      <c r="AE133" s="18">
        <f t="shared" si="36"/>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7"/>
        <v>1</v>
      </c>
      <c r="AK133" s="12">
        <f t="shared" si="41"/>
        <v>1</v>
      </c>
      <c r="AL133" s="12">
        <f t="shared" si="42"/>
        <v>1</v>
      </c>
      <c r="AM133" s="12">
        <f t="shared" si="43"/>
        <v>1</v>
      </c>
    </row>
    <row r="134" spans="1:39" ht="12" customHeight="1" x14ac:dyDescent="0.15">
      <c r="A134" s="5">
        <f t="shared" si="24"/>
        <v>0</v>
      </c>
      <c r="B134" s="5">
        <f t="shared" si="25"/>
        <v>0</v>
      </c>
      <c r="C134" s="14">
        <f t="shared" si="38"/>
        <v>24</v>
      </c>
      <c r="F134" s="242">
        <f>VLOOKUP(C134,Blad1!$A:$J,10,0)</f>
        <v>114</v>
      </c>
      <c r="G134" s="67" t="str">
        <f t="shared" si="26"/>
        <v/>
      </c>
      <c r="H134" s="4" t="str">
        <f>IF(G134="I",$K134,IF(G134="II",$K134-SUM(H$8:H133),IF(G134="III",$K134-SUM(H$8:H133),IF(G134="IV",$K134-SUM(H$8:H133),IF(G134="V",1-SUM(H$8:H133)," ")))))</f>
        <v xml:space="preserve"> </v>
      </c>
      <c r="I134" s="68" t="str">
        <f t="shared" si="27"/>
        <v/>
      </c>
      <c r="J134" s="43" t="str">
        <f>IF(I134="A",$K134,IF(I134="B",$K134-SUM(J$8:J133),IF(I134="C",$K134-SUM(J$8:J133),IF(I134="D",$K134-SUM(J$8:J133),IF(I134="E",1-SUM(J$8:J133)," ")))))</f>
        <v xml:space="preserve"> </v>
      </c>
      <c r="K134" s="1">
        <f>IF(C$4=0,0,(SUM(D$8:D134)/C$4))</f>
        <v>0</v>
      </c>
      <c r="L134" s="9" t="str">
        <f t="shared" si="28"/>
        <v xml:space="preserve"> </v>
      </c>
      <c r="M134" s="2" t="str">
        <f>IF(U134=2,K134,IF(W134=2,K134-SUM(M$8:M133),IF(X134=2,K134-SUM(M$8:M133),IF(X133=2,1-SUM(M$8:M133)," "))))</f>
        <v xml:space="preserve"> </v>
      </c>
      <c r="N134" s="1" t="str">
        <f t="shared" si="29"/>
        <v xml:space="preserve"> </v>
      </c>
      <c r="P134" s="3" t="str">
        <f>IF(O134="Plus",$K134,IF(O134="Basis",$K134-SUM(P$8:P133),IF(O134="Breedte",$K134-SUM(P$8:P133),IF(O133="Breedte",1-SUM(P$8:P133)," "))))</f>
        <v xml:space="preserve"> </v>
      </c>
      <c r="Q134" s="57" t="str">
        <f t="shared" si="44"/>
        <v/>
      </c>
      <c r="R134" s="181">
        <f t="shared" si="30"/>
        <v>114</v>
      </c>
      <c r="S134" s="12">
        <f t="shared" si="39"/>
        <v>24</v>
      </c>
      <c r="T134" s="18">
        <f t="shared" si="31"/>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2"/>
        <v>1</v>
      </c>
      <c r="Z134" s="12">
        <f t="shared" si="33"/>
        <v>1</v>
      </c>
      <c r="AA134" s="12">
        <f t="shared" si="34"/>
        <v>1</v>
      </c>
      <c r="AB134" s="12">
        <f t="shared" si="35"/>
        <v>1</v>
      </c>
      <c r="AD134" s="12">
        <f t="shared" si="40"/>
        <v>24</v>
      </c>
      <c r="AE134" s="18">
        <f t="shared" si="36"/>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7"/>
        <v>1</v>
      </c>
      <c r="AK134" s="12">
        <f t="shared" si="41"/>
        <v>1</v>
      </c>
      <c r="AL134" s="12">
        <f t="shared" si="42"/>
        <v>1</v>
      </c>
      <c r="AM134" s="12">
        <f t="shared" si="43"/>
        <v>1</v>
      </c>
    </row>
    <row r="135" spans="1:39" ht="12" customHeight="1" x14ac:dyDescent="0.15">
      <c r="A135" s="5">
        <f t="shared" si="24"/>
        <v>0</v>
      </c>
      <c r="B135" s="5">
        <f t="shared" si="25"/>
        <v>0</v>
      </c>
      <c r="C135" s="14">
        <f t="shared" si="38"/>
        <v>23</v>
      </c>
      <c r="F135" s="242">
        <f>VLOOKUP(C135,Blad1!$A:$J,10,0)</f>
        <v>113</v>
      </c>
      <c r="G135" s="67" t="str">
        <f t="shared" si="26"/>
        <v/>
      </c>
      <c r="H135" s="4" t="str">
        <f>IF(G135="I",$K135,IF(G135="II",$K135-SUM(H$8:H134),IF(G135="III",$K135-SUM(H$8:H134),IF(G135="IV",$K135-SUM(H$8:H134),IF(G135="V",1-SUM(H$8:H134)," ")))))</f>
        <v xml:space="preserve"> </v>
      </c>
      <c r="I135" s="68" t="str">
        <f t="shared" si="27"/>
        <v/>
      </c>
      <c r="J135" s="43" t="str">
        <f>IF(I135="A",$K135,IF(I135="B",$K135-SUM(J$8:J134),IF(I135="C",$K135-SUM(J$8:J134),IF(I135="D",$K135-SUM(J$8:J134),IF(I135="E",1-SUM(J$8:J134)," ")))))</f>
        <v xml:space="preserve"> </v>
      </c>
      <c r="K135" s="1">
        <f>IF(C$4=0,0,(SUM(D$8:D135)/C$4))</f>
        <v>0</v>
      </c>
      <c r="L135" s="9" t="str">
        <f t="shared" si="28"/>
        <v xml:space="preserve"> </v>
      </c>
      <c r="M135" s="2" t="str">
        <f>IF(U135=2,K135,IF(W135=2,K135-SUM(M$8:M134),IF(X135=2,K135-SUM(M$8:M134),IF(X134=2,1-SUM(M$8:M134)," "))))</f>
        <v xml:space="preserve"> </v>
      </c>
      <c r="N135" s="1" t="str">
        <f t="shared" si="29"/>
        <v xml:space="preserve"> </v>
      </c>
      <c r="P135" s="3" t="str">
        <f>IF(O135="Plus",$K135,IF(O135="Basis",$K135-SUM(P$8:P134),IF(O135="Breedte",$K135-SUM(P$8:P134),IF(O134="Breedte",1-SUM(P$8:P134)," "))))</f>
        <v xml:space="preserve"> </v>
      </c>
      <c r="Q135" s="57" t="str">
        <f t="shared" si="44"/>
        <v/>
      </c>
      <c r="R135" s="181">
        <f t="shared" si="30"/>
        <v>113</v>
      </c>
      <c r="S135" s="12">
        <f t="shared" si="39"/>
        <v>23</v>
      </c>
      <c r="T135" s="18">
        <f t="shared" si="31"/>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2"/>
        <v>1</v>
      </c>
      <c r="Z135" s="12">
        <f t="shared" si="33"/>
        <v>1</v>
      </c>
      <c r="AA135" s="12">
        <f t="shared" si="34"/>
        <v>1</v>
      </c>
      <c r="AB135" s="12">
        <f t="shared" si="35"/>
        <v>1</v>
      </c>
      <c r="AD135" s="12">
        <f t="shared" si="40"/>
        <v>23</v>
      </c>
      <c r="AE135" s="18">
        <f t="shared" si="36"/>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7"/>
        <v>1</v>
      </c>
      <c r="AK135" s="12">
        <f t="shared" si="41"/>
        <v>1</v>
      </c>
      <c r="AL135" s="12">
        <f t="shared" si="42"/>
        <v>1</v>
      </c>
      <c r="AM135" s="12">
        <f t="shared" si="43"/>
        <v>1</v>
      </c>
    </row>
    <row r="136" spans="1:39" ht="12" customHeight="1" x14ac:dyDescent="0.15">
      <c r="A136" s="5">
        <f t="shared" si="24"/>
        <v>0</v>
      </c>
      <c r="B136" s="5">
        <f t="shared" si="25"/>
        <v>0</v>
      </c>
      <c r="C136" s="14">
        <f t="shared" si="38"/>
        <v>22</v>
      </c>
      <c r="F136" s="242">
        <f>VLOOKUP(C136,Blad1!$A:$J,10,0)</f>
        <v>112</v>
      </c>
      <c r="G136" s="67" t="str">
        <f t="shared" si="26"/>
        <v/>
      </c>
      <c r="H136" s="4" t="str">
        <f>IF(G136="I",$K136,IF(G136="II",$K136-SUM(H$8:H135),IF(G136="III",$K136-SUM(H$8:H135),IF(G136="IV",$K136-SUM(H$8:H135),IF(G136="V",1-SUM(H$8:H135)," ")))))</f>
        <v xml:space="preserve"> </v>
      </c>
      <c r="I136" s="68" t="str">
        <f t="shared" si="27"/>
        <v/>
      </c>
      <c r="J136" s="43" t="str">
        <f>IF(I136="A",$K136,IF(I136="B",$K136-SUM(J$8:J135),IF(I136="C",$K136-SUM(J$8:J135),IF(I136="D",$K136-SUM(J$8:J135),IF(I136="E",1-SUM(J$8:J135)," ")))))</f>
        <v xml:space="preserve"> </v>
      </c>
      <c r="K136" s="1">
        <f>IF(C$4=0,0,(SUM(D$8:D136)/C$4))</f>
        <v>0</v>
      </c>
      <c r="L136" s="9" t="str">
        <f t="shared" si="28"/>
        <v xml:space="preserve"> </v>
      </c>
      <c r="M136" s="2" t="str">
        <f>IF(U136=2,K136,IF(W136=2,K136-SUM(M$8:M135),IF(X136=2,K136-SUM(M$8:M135),IF(X135=2,1-SUM(M$8:M135)," "))))</f>
        <v xml:space="preserve"> </v>
      </c>
      <c r="N136" s="1" t="str">
        <f t="shared" si="29"/>
        <v xml:space="preserve"> </v>
      </c>
      <c r="P136" s="3" t="str">
        <f>IF(O136="Plus",$K136,IF(O136="Basis",$K136-SUM(P$8:P135),IF(O136="Breedte",$K136-SUM(P$8:P135),IF(O135="Breedte",1-SUM(P$8:P135)," "))))</f>
        <v xml:space="preserve"> </v>
      </c>
      <c r="Q136" s="57" t="str">
        <f t="shared" si="44"/>
        <v/>
      </c>
      <c r="R136" s="181">
        <f t="shared" si="30"/>
        <v>112</v>
      </c>
      <c r="S136" s="12">
        <f t="shared" si="39"/>
        <v>22</v>
      </c>
      <c r="T136" s="18">
        <f t="shared" si="31"/>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si="32"/>
        <v>1</v>
      </c>
      <c r="Z136" s="12">
        <f t="shared" si="33"/>
        <v>1</v>
      </c>
      <c r="AA136" s="12">
        <f t="shared" si="34"/>
        <v>1</v>
      </c>
      <c r="AB136" s="12">
        <f t="shared" si="35"/>
        <v>1</v>
      </c>
      <c r="AD136" s="12">
        <f t="shared" si="40"/>
        <v>22</v>
      </c>
      <c r="AE136" s="18">
        <f t="shared" si="36"/>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si="37"/>
        <v>1</v>
      </c>
      <c r="AK136" s="12">
        <f t="shared" si="41"/>
        <v>1</v>
      </c>
      <c r="AL136" s="12">
        <f t="shared" si="42"/>
        <v>1</v>
      </c>
      <c r="AM136" s="12">
        <f t="shared" si="43"/>
        <v>1</v>
      </c>
    </row>
    <row r="137" spans="1:39" ht="12" customHeight="1" x14ac:dyDescent="0.15">
      <c r="A137" s="5">
        <f t="shared" ref="A137:A200" si="45">IF(I137="A",25,IF(I137="B",25,IF(I137="C",25,IF(I137="D",15,IF(I137="E",10,0)))))</f>
        <v>0</v>
      </c>
      <c r="B137" s="5">
        <f t="shared" ref="B137:B200" si="46">IF(G137="I",20,IF(G137="II",20,IF(G137="III",20,IF(G137="IV",20,IF(G137="V",20,0)))))</f>
        <v>0</v>
      </c>
      <c r="C137" s="14">
        <f t="shared" si="38"/>
        <v>21</v>
      </c>
      <c r="F137" s="242">
        <f>VLOOKUP(C137,Blad1!$A:$J,10,0)</f>
        <v>111</v>
      </c>
      <c r="G137" s="67" t="str">
        <f t="shared" ref="G137:G200" si="47">IF(C137=110,"I",IF(C137=103,"II",IF(C137=98,"III",IF(C137=91,"IV",IF(C137=0,"V","")))))</f>
        <v/>
      </c>
      <c r="H137" s="4" t="str">
        <f>IF(G137="I",$K137,IF(G137="II",$K137-SUM(H$8:H136),IF(G137="III",$K137-SUM(H$8:H136),IF(G137="IV",$K137-SUM(H$8:H136),IF(G137="V",1-SUM(H$8:H136)," ")))))</f>
        <v xml:space="preserve"> </v>
      </c>
      <c r="I137" s="68" t="str">
        <f t="shared" ref="I137:I200" si="48">IF(C137=105,"A",IF(C137=97,"B",IF(C137=88,"C",IF(C137=81,"D",IF(C137=0,"E","")))))</f>
        <v/>
      </c>
      <c r="J137" s="43" t="str">
        <f>IF(I137="A",$K137,IF(I137="B",$K137-SUM(J$8:J136),IF(I137="C",$K137-SUM(J$8:J136),IF(I137="D",$K137-SUM(J$8:J136),IF(I137="E",1-SUM(J$8:J136)," ")))))</f>
        <v xml:space="preserve"> </v>
      </c>
      <c r="K137" s="1">
        <f>IF(C$4=0,0,(SUM(D$8:D137)/C$4))</f>
        <v>0</v>
      </c>
      <c r="L137" s="9" t="str">
        <f t="shared" ref="L137:L200" si="49">IF(U137=2,"Plus",IF(W137=2,"Basis",IF(X137=2,"Breedte"," ")))</f>
        <v xml:space="preserve"> </v>
      </c>
      <c r="M137" s="2" t="str">
        <f>IF(U137=2,K137,IF(W137=2,K137-SUM(M$8:M136),IF(X137=2,K137-SUM(M$8:M136),IF(X136=2,1-SUM(M$8:M136)," "))))</f>
        <v xml:space="preserve"> </v>
      </c>
      <c r="N137" s="1" t="str">
        <f t="shared" ref="N137:N200" si="50">IF(OR(O137="Plus",O137="Basis",O137="Breedte"),K137," ")</f>
        <v xml:space="preserve"> </v>
      </c>
      <c r="P137" s="3" t="str">
        <f>IF(O137="Plus",$K137,IF(O137="Basis",$K137-SUM(P$8:P136),IF(O137="Breedte",$K137-SUM(P$8:P136),IF(O136="Breedte",1-SUM(P$8:P136)," "))))</f>
        <v xml:space="preserve"> </v>
      </c>
      <c r="Q137" s="57" t="str">
        <f t="shared" si="44"/>
        <v/>
      </c>
      <c r="R137" s="181">
        <f t="shared" ref="R137:R200" si="51">F137</f>
        <v>111</v>
      </c>
      <c r="S137" s="12">
        <f t="shared" si="39"/>
        <v>21</v>
      </c>
      <c r="T137" s="18">
        <f t="shared" ref="T137:T200" si="52">K137</f>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ref="Y137:Y200" si="53">IF(D137=0,1,ABS(K137-0.2))</f>
        <v>1</v>
      </c>
      <c r="Z137" s="12">
        <f t="shared" ref="Z137:Z200" si="54">IF(D137=0,1,ABS(K137-0.5))</f>
        <v>1</v>
      </c>
      <c r="AA137" s="12">
        <f t="shared" ref="AA137:AA200" si="55">IF(D137=0,1,ABS(K137-0.8))</f>
        <v>1</v>
      </c>
      <c r="AB137" s="12">
        <f t="shared" ref="AB137:AB200" si="56">IF(D137=0,1,ABS(K137-1))</f>
        <v>1</v>
      </c>
      <c r="AD137" s="12">
        <f t="shared" si="40"/>
        <v>21</v>
      </c>
      <c r="AE137" s="18">
        <f t="shared" ref="AE137:AE200" si="57">K137</f>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ref="AJ137:AJ200" si="58">IF(AE137=0,1,ABS(AH137-0.25))</f>
        <v>1</v>
      </c>
      <c r="AK137" s="12">
        <f t="shared" si="41"/>
        <v>1</v>
      </c>
      <c r="AL137" s="12">
        <f t="shared" si="42"/>
        <v>1</v>
      </c>
      <c r="AM137" s="12">
        <f t="shared" si="43"/>
        <v>1</v>
      </c>
    </row>
    <row r="138" spans="1:39" ht="12" customHeight="1" x14ac:dyDescent="0.15">
      <c r="A138" s="5">
        <f t="shared" si="45"/>
        <v>0</v>
      </c>
      <c r="B138" s="5">
        <f t="shared" si="46"/>
        <v>0</v>
      </c>
      <c r="C138" s="14">
        <f t="shared" ref="C138:C201" si="59">C137-1</f>
        <v>20</v>
      </c>
      <c r="F138" s="242">
        <f>VLOOKUP(C138,Blad1!$A:$J,10,0)</f>
        <v>110</v>
      </c>
      <c r="G138" s="67" t="str">
        <f t="shared" si="47"/>
        <v/>
      </c>
      <c r="H138" s="4" t="str">
        <f>IF(G138="I",$K138,IF(G138="II",$K138-SUM(H$8:H137),IF(G138="III",$K138-SUM(H$8:H137),IF(G138="IV",$K138-SUM(H$8:H137),IF(G138="V",1-SUM(H$8:H137)," ")))))</f>
        <v xml:space="preserve"> </v>
      </c>
      <c r="I138" s="68" t="str">
        <f t="shared" si="48"/>
        <v/>
      </c>
      <c r="J138" s="43" t="str">
        <f>IF(I138="A",$K138,IF(I138="B",$K138-SUM(J$8:J137),IF(I138="C",$K138-SUM(J$8:J137),IF(I138="D",$K138-SUM(J$8:J137),IF(I138="E",1-SUM(J$8:J137)," ")))))</f>
        <v xml:space="preserve"> </v>
      </c>
      <c r="K138" s="1">
        <f>IF(C$4=0,0,(SUM(D$8:D138)/C$4))</f>
        <v>0</v>
      </c>
      <c r="L138" s="9" t="str">
        <f t="shared" si="49"/>
        <v xml:space="preserve"> </v>
      </c>
      <c r="M138" s="2" t="str">
        <f>IF(U138=2,K138,IF(W138=2,K138-SUM(M$8:M137),IF(X138=2,K138-SUM(M$8:M137),IF(X137=2,1-SUM(M$8:M137)," "))))</f>
        <v xml:space="preserve"> </v>
      </c>
      <c r="N138" s="1" t="str">
        <f t="shared" si="50"/>
        <v xml:space="preserve"> </v>
      </c>
      <c r="P138" s="3" t="str">
        <f>IF(O138="Plus",$K138,IF(O138="Basis",$K138-SUM(P$8:P137),IF(O138="Breedte",$K138-SUM(P$8:P137),IF(O137="Breedte",1-SUM(P$8:P137)," "))))</f>
        <v xml:space="preserve"> </v>
      </c>
      <c r="Q138" s="57" t="str">
        <f t="shared" si="44"/>
        <v/>
      </c>
      <c r="R138" s="181">
        <f t="shared" si="51"/>
        <v>110</v>
      </c>
      <c r="S138" s="12">
        <f t="shared" ref="S138:S201" si="60">C138</f>
        <v>20</v>
      </c>
      <c r="T138" s="18">
        <f t="shared" si="52"/>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3"/>
        <v>1</v>
      </c>
      <c r="Z138" s="12">
        <f t="shared" si="54"/>
        <v>1</v>
      </c>
      <c r="AA138" s="12">
        <f t="shared" si="55"/>
        <v>1</v>
      </c>
      <c r="AB138" s="12">
        <f t="shared" si="56"/>
        <v>1</v>
      </c>
      <c r="AD138" s="12">
        <f t="shared" ref="AD138:AD201" si="61">S138</f>
        <v>20</v>
      </c>
      <c r="AE138" s="18">
        <f t="shared" si="57"/>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8"/>
        <v>1</v>
      </c>
      <c r="AK138" s="12">
        <f t="shared" ref="AK138:AK201" si="62">IF(T138=0,1,ABS(W138-0.5))</f>
        <v>1</v>
      </c>
      <c r="AL138" s="12">
        <f t="shared" ref="AL138:AL201" si="63">IF(T138=0,1,ABS(W138-0.75))</f>
        <v>1</v>
      </c>
      <c r="AM138" s="12">
        <f t="shared" ref="AM138:AM201" si="64">IF(T138=0,1,ABS(W138-0.9))</f>
        <v>1</v>
      </c>
    </row>
    <row r="139" spans="1:39" ht="12" customHeight="1" x14ac:dyDescent="0.15">
      <c r="A139" s="5">
        <f t="shared" si="45"/>
        <v>0</v>
      </c>
      <c r="B139" s="5">
        <f t="shared" si="46"/>
        <v>0</v>
      </c>
      <c r="C139" s="14">
        <f t="shared" si="59"/>
        <v>19</v>
      </c>
      <c r="F139" s="242">
        <f>VLOOKUP(C139,Blad1!$A:$J,10,0)</f>
        <v>110</v>
      </c>
      <c r="G139" s="67" t="str">
        <f t="shared" si="47"/>
        <v/>
      </c>
      <c r="H139" s="4" t="str">
        <f>IF(G139="I",$K139,IF(G139="II",$K139-SUM(H$8:H138),IF(G139="III",$K139-SUM(H$8:H138),IF(G139="IV",$K139-SUM(H$8:H138),IF(G139="V",1-SUM(H$8:H138)," ")))))</f>
        <v xml:space="preserve"> </v>
      </c>
      <c r="I139" s="68" t="str">
        <f t="shared" si="48"/>
        <v/>
      </c>
      <c r="J139" s="43" t="str">
        <f>IF(I139="A",$K139,IF(I139="B",$K139-SUM(J$8:J138),IF(I139="C",$K139-SUM(J$8:J138),IF(I139="D",$K139-SUM(J$8:J138),IF(I139="E",1-SUM(J$8:J138)," ")))))</f>
        <v xml:space="preserve"> </v>
      </c>
      <c r="K139" s="1">
        <f>IF(C$4=0,0,(SUM(D$8:D139)/C$4))</f>
        <v>0</v>
      </c>
      <c r="L139" s="9" t="str">
        <f t="shared" si="49"/>
        <v xml:space="preserve"> </v>
      </c>
      <c r="M139" s="2" t="str">
        <f>IF(U139=2,K139,IF(W139=2,K139-SUM(M$8:M138),IF(X139=2,K139-SUM(M$8:M138),IF(X138=2,1-SUM(M$8:M138)," "))))</f>
        <v xml:space="preserve"> </v>
      </c>
      <c r="N139" s="1" t="str">
        <f t="shared" si="50"/>
        <v xml:space="preserve"> </v>
      </c>
      <c r="P139" s="3" t="str">
        <f>IF(O139="Plus",$K139,IF(O139="Basis",$K139-SUM(P$8:P138),IF(O139="Breedte",$K139-SUM(P$8:P138),IF(O138="Breedte",1-SUM(P$8:P138)," "))))</f>
        <v xml:space="preserve"> </v>
      </c>
      <c r="Q139" s="57" t="str">
        <f t="shared" si="44"/>
        <v/>
      </c>
      <c r="R139" s="181">
        <f t="shared" si="51"/>
        <v>110</v>
      </c>
      <c r="S139" s="12">
        <f t="shared" si="60"/>
        <v>19</v>
      </c>
      <c r="T139" s="18">
        <f t="shared" si="52"/>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3"/>
        <v>1</v>
      </c>
      <c r="Z139" s="12">
        <f t="shared" si="54"/>
        <v>1</v>
      </c>
      <c r="AA139" s="12">
        <f t="shared" si="55"/>
        <v>1</v>
      </c>
      <c r="AB139" s="12">
        <f t="shared" si="56"/>
        <v>1</v>
      </c>
      <c r="AD139" s="12">
        <f t="shared" si="61"/>
        <v>19</v>
      </c>
      <c r="AE139" s="18">
        <f t="shared" si="57"/>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8"/>
        <v>1</v>
      </c>
      <c r="AK139" s="12">
        <f t="shared" si="62"/>
        <v>1</v>
      </c>
      <c r="AL139" s="12">
        <f t="shared" si="63"/>
        <v>1</v>
      </c>
      <c r="AM139" s="12">
        <f t="shared" si="64"/>
        <v>1</v>
      </c>
    </row>
    <row r="140" spans="1:39" ht="12" customHeight="1" x14ac:dyDescent="0.15">
      <c r="A140" s="5">
        <f t="shared" si="45"/>
        <v>0</v>
      </c>
      <c r="B140" s="5">
        <f t="shared" si="46"/>
        <v>0</v>
      </c>
      <c r="C140" s="14">
        <f t="shared" si="59"/>
        <v>18</v>
      </c>
      <c r="F140" s="242">
        <f>VLOOKUP(C140,Blad1!$A:$J,10,0)</f>
        <v>110</v>
      </c>
      <c r="G140" s="67" t="str">
        <f t="shared" si="47"/>
        <v/>
      </c>
      <c r="H140" s="4" t="str">
        <f>IF(G140="I",$K140,IF(G140="II",$K140-SUM(H$8:H139),IF(G140="III",$K140-SUM(H$8:H139),IF(G140="IV",$K140-SUM(H$8:H139),IF(G140="V",1-SUM(H$8:H139)," ")))))</f>
        <v xml:space="preserve"> </v>
      </c>
      <c r="I140" s="68" t="str">
        <f t="shared" si="48"/>
        <v/>
      </c>
      <c r="J140" s="43" t="str">
        <f>IF(I140="A",$K140,IF(I140="B",$K140-SUM(J$8:J139),IF(I140="C",$K140-SUM(J$8:J139),IF(I140="D",$K140-SUM(J$8:J139),IF(I140="E",1-SUM(J$8:J139)," ")))))</f>
        <v xml:space="preserve"> </v>
      </c>
      <c r="K140" s="1">
        <f>IF(C$4=0,0,(SUM(D$8:D140)/C$4))</f>
        <v>0</v>
      </c>
      <c r="L140" s="9" t="str">
        <f t="shared" si="49"/>
        <v xml:space="preserve"> </v>
      </c>
      <c r="M140" s="2" t="str">
        <f>IF(U140=2,K140,IF(W140=2,K140-SUM(M$8:M139),IF(X140=2,K140-SUM(M$8:M139),IF(X139=2,1-SUM(M$8:M139)," "))))</f>
        <v xml:space="preserve"> </v>
      </c>
      <c r="N140" s="1" t="str">
        <f t="shared" si="50"/>
        <v xml:space="preserve"> </v>
      </c>
      <c r="P140" s="3" t="str">
        <f>IF(O140="Plus",$K140,IF(O140="Basis",$K140-SUM(P$8:P139),IF(O140="Breedte",$K140-SUM(P$8:P139),IF(O139="Breedte",1-SUM(P$8:P139)," "))))</f>
        <v xml:space="preserve"> </v>
      </c>
      <c r="Q140" s="57" t="str">
        <f t="shared" si="44"/>
        <v/>
      </c>
      <c r="R140" s="181">
        <f t="shared" si="51"/>
        <v>110</v>
      </c>
      <c r="S140" s="12">
        <f t="shared" si="60"/>
        <v>18</v>
      </c>
      <c r="T140" s="18">
        <f t="shared" si="52"/>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3"/>
        <v>1</v>
      </c>
      <c r="Z140" s="12">
        <f t="shared" si="54"/>
        <v>1</v>
      </c>
      <c r="AA140" s="12">
        <f t="shared" si="55"/>
        <v>1</v>
      </c>
      <c r="AB140" s="12">
        <f t="shared" si="56"/>
        <v>1</v>
      </c>
      <c r="AD140" s="12">
        <f t="shared" si="61"/>
        <v>18</v>
      </c>
      <c r="AE140" s="18">
        <f t="shared" si="57"/>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8"/>
        <v>1</v>
      </c>
      <c r="AK140" s="12">
        <f t="shared" si="62"/>
        <v>1</v>
      </c>
      <c r="AL140" s="12">
        <f t="shared" si="63"/>
        <v>1</v>
      </c>
      <c r="AM140" s="12">
        <f t="shared" si="64"/>
        <v>1</v>
      </c>
    </row>
    <row r="141" spans="1:39" ht="12" customHeight="1" x14ac:dyDescent="0.15">
      <c r="A141" s="5">
        <f t="shared" si="45"/>
        <v>0</v>
      </c>
      <c r="B141" s="5">
        <f t="shared" si="46"/>
        <v>0</v>
      </c>
      <c r="C141" s="14">
        <f t="shared" si="59"/>
        <v>17</v>
      </c>
      <c r="F141" s="242">
        <f>VLOOKUP(C141,Blad1!$A:$J,10,0)</f>
        <v>110</v>
      </c>
      <c r="G141" s="67" t="str">
        <f t="shared" si="47"/>
        <v/>
      </c>
      <c r="H141" s="4" t="str">
        <f>IF(G141="I",$K141,IF(G141="II",$K141-SUM(H$8:H140),IF(G141="III",$K141-SUM(H$8:H140),IF(G141="IV",$K141-SUM(H$8:H140),IF(G141="V",1-SUM(H$8:H140)," ")))))</f>
        <v xml:space="preserve"> </v>
      </c>
      <c r="I141" s="68" t="str">
        <f t="shared" si="48"/>
        <v/>
      </c>
      <c r="J141" s="43" t="str">
        <f>IF(I141="A",$K141,IF(I141="B",$K141-SUM(J$8:J140),IF(I141="C",$K141-SUM(J$8:J140),IF(I141="D",$K141-SUM(J$8:J140),IF(I141="E",1-SUM(J$8:J140)," ")))))</f>
        <v xml:space="preserve"> </v>
      </c>
      <c r="K141" s="1">
        <f>IF(C$4=0,0,(SUM(D$8:D141)/C$4))</f>
        <v>0</v>
      </c>
      <c r="L141" s="9" t="str">
        <f t="shared" si="49"/>
        <v xml:space="preserve"> </v>
      </c>
      <c r="M141" s="2" t="str">
        <f>IF(U141=2,K141,IF(W141=2,K141-SUM(M$8:M140),IF(X141=2,K141-SUM(M$8:M140),IF(X140=2,1-SUM(M$8:M140)," "))))</f>
        <v xml:space="preserve"> </v>
      </c>
      <c r="N141" s="1" t="str">
        <f t="shared" si="50"/>
        <v xml:space="preserve"> </v>
      </c>
      <c r="P141" s="3" t="str">
        <f>IF(O141="Plus",$K141,IF(O141="Basis",$K141-SUM(P$8:P140),IF(O141="Breedte",$K141-SUM(P$8:P140),IF(O140="Breedte",1-SUM(P$8:P140)," "))))</f>
        <v xml:space="preserve"> </v>
      </c>
      <c r="Q141" s="57" t="str">
        <f t="shared" si="44"/>
        <v/>
      </c>
      <c r="R141" s="181">
        <f t="shared" si="51"/>
        <v>110</v>
      </c>
      <c r="S141" s="12">
        <f t="shared" si="60"/>
        <v>17</v>
      </c>
      <c r="T141" s="18">
        <f t="shared" si="52"/>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3"/>
        <v>1</v>
      </c>
      <c r="Z141" s="12">
        <f t="shared" si="54"/>
        <v>1</v>
      </c>
      <c r="AA141" s="12">
        <f t="shared" si="55"/>
        <v>1</v>
      </c>
      <c r="AB141" s="12">
        <f t="shared" si="56"/>
        <v>1</v>
      </c>
      <c r="AD141" s="12">
        <f t="shared" si="61"/>
        <v>17</v>
      </c>
      <c r="AE141" s="18">
        <f t="shared" si="57"/>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8"/>
        <v>1</v>
      </c>
      <c r="AK141" s="12">
        <f t="shared" si="62"/>
        <v>1</v>
      </c>
      <c r="AL141" s="12">
        <f t="shared" si="63"/>
        <v>1</v>
      </c>
      <c r="AM141" s="12">
        <f t="shared" si="64"/>
        <v>1</v>
      </c>
    </row>
    <row r="142" spans="1:39" ht="12" customHeight="1" x14ac:dyDescent="0.15">
      <c r="A142" s="5">
        <f t="shared" si="45"/>
        <v>0</v>
      </c>
      <c r="B142" s="5">
        <f t="shared" si="46"/>
        <v>0</v>
      </c>
      <c r="C142" s="14">
        <f t="shared" si="59"/>
        <v>16</v>
      </c>
      <c r="F142" s="242">
        <f>VLOOKUP(C142,Blad1!$A:$J,10,0)</f>
        <v>110</v>
      </c>
      <c r="G142" s="67" t="str">
        <f t="shared" si="47"/>
        <v/>
      </c>
      <c r="H142" s="4" t="str">
        <f>IF(G142="I",$K142,IF(G142="II",$K142-SUM(H$8:H141),IF(G142="III",$K142-SUM(H$8:H141),IF(G142="IV",$K142-SUM(H$8:H141),IF(G142="V",1-SUM(H$8:H141)," ")))))</f>
        <v xml:space="preserve"> </v>
      </c>
      <c r="I142" s="68" t="str">
        <f t="shared" si="48"/>
        <v/>
      </c>
      <c r="J142" s="43" t="str">
        <f>IF(I142="A",$K142,IF(I142="B",$K142-SUM(J$8:J141),IF(I142="C",$K142-SUM(J$8:J141),IF(I142="D",$K142-SUM(J$8:J141),IF(I142="E",1-SUM(J$8:J141)," ")))))</f>
        <v xml:space="preserve"> </v>
      </c>
      <c r="K142" s="1">
        <f>IF(C$4=0,0,(SUM(D$8:D142)/C$4))</f>
        <v>0</v>
      </c>
      <c r="L142" s="9" t="str">
        <f t="shared" si="49"/>
        <v xml:space="preserve"> </v>
      </c>
      <c r="M142" s="2" t="str">
        <f>IF(U142=2,K142,IF(W142=2,K142-SUM(M$8:M141),IF(X142=2,K142-SUM(M$8:M141),IF(X141=2,1-SUM(M$8:M141)," "))))</f>
        <v xml:space="preserve"> </v>
      </c>
      <c r="N142" s="1" t="str">
        <f t="shared" si="50"/>
        <v xml:space="preserve"> </v>
      </c>
      <c r="P142" s="3" t="str">
        <f>IF(O142="Plus",$K142,IF(O142="Basis",$K142-SUM(P$8:P141),IF(O142="Breedte",$K142-SUM(P$8:P141),IF(O141="Breedte",1-SUM(P$8:P141)," "))))</f>
        <v xml:space="preserve"> </v>
      </c>
      <c r="Q142" s="57" t="str">
        <f t="shared" si="44"/>
        <v/>
      </c>
      <c r="R142" s="181">
        <f t="shared" si="51"/>
        <v>110</v>
      </c>
      <c r="S142" s="12">
        <f t="shared" si="60"/>
        <v>16</v>
      </c>
      <c r="T142" s="18">
        <f t="shared" si="52"/>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3"/>
        <v>1</v>
      </c>
      <c r="Z142" s="12">
        <f t="shared" si="54"/>
        <v>1</v>
      </c>
      <c r="AA142" s="12">
        <f t="shared" si="55"/>
        <v>1</v>
      </c>
      <c r="AB142" s="12">
        <f t="shared" si="56"/>
        <v>1</v>
      </c>
      <c r="AD142" s="12">
        <f t="shared" si="61"/>
        <v>16</v>
      </c>
      <c r="AE142" s="18">
        <f t="shared" si="57"/>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8"/>
        <v>1</v>
      </c>
      <c r="AK142" s="12">
        <f t="shared" si="62"/>
        <v>1</v>
      </c>
      <c r="AL142" s="12">
        <f t="shared" si="63"/>
        <v>1</v>
      </c>
      <c r="AM142" s="12">
        <f t="shared" si="64"/>
        <v>1</v>
      </c>
    </row>
    <row r="143" spans="1:39" ht="12" customHeight="1" x14ac:dyDescent="0.15">
      <c r="A143" s="5">
        <f t="shared" si="45"/>
        <v>0</v>
      </c>
      <c r="B143" s="5">
        <f t="shared" si="46"/>
        <v>0</v>
      </c>
      <c r="C143" s="14">
        <f t="shared" si="59"/>
        <v>15</v>
      </c>
      <c r="F143" s="242">
        <f>VLOOKUP(C143,Blad1!$A:$J,10,0)</f>
        <v>110</v>
      </c>
      <c r="G143" s="67" t="str">
        <f t="shared" si="47"/>
        <v/>
      </c>
      <c r="H143" s="4" t="str">
        <f>IF(G143="I",$K143,IF(G143="II",$K143-SUM(H$8:H142),IF(G143="III",$K143-SUM(H$8:H142),IF(G143="IV",$K143-SUM(H$8:H142),IF(G143="V",1-SUM(H$8:H142)," ")))))</f>
        <v xml:space="preserve"> </v>
      </c>
      <c r="I143" s="68" t="str">
        <f t="shared" si="48"/>
        <v/>
      </c>
      <c r="J143" s="43" t="str">
        <f>IF(I143="A",$K143,IF(I143="B",$K143-SUM(J$8:J142),IF(I143="C",$K143-SUM(J$8:J142),IF(I143="D",$K143-SUM(J$8:J142),IF(I143="E",1-SUM(J$8:J142)," ")))))</f>
        <v xml:space="preserve"> </v>
      </c>
      <c r="K143" s="1">
        <f>IF(C$4=0,0,(SUM(D$8:D143)/C$4))</f>
        <v>0</v>
      </c>
      <c r="L143" s="9" t="str">
        <f t="shared" si="49"/>
        <v xml:space="preserve"> </v>
      </c>
      <c r="M143" s="2" t="str">
        <f>IF(U143=2,K143,IF(W143=2,K143-SUM(M$8:M142),IF(X143=2,K143-SUM(M$8:M142),IF(X142=2,1-SUM(M$8:M142)," "))))</f>
        <v xml:space="preserve"> </v>
      </c>
      <c r="N143" s="1" t="str">
        <f t="shared" si="50"/>
        <v xml:space="preserve"> </v>
      </c>
      <c r="P143" s="3" t="str">
        <f>IF(O143="Plus",$K143,IF(O143="Basis",$K143-SUM(P$8:P142),IF(O143="Breedte",$K143-SUM(P$8:P142),IF(O142="Breedte",1-SUM(P$8:P142)," "))))</f>
        <v xml:space="preserve"> </v>
      </c>
      <c r="Q143" s="57" t="str">
        <f t="shared" ref="Q143:Q206" si="65">IF(L142="plus",IF(E143=0,"",CONCATENATE(E143,", ")),IF(L142="basis",IF(E143=0,"",CONCATENATE(E143,", ")),CONCATENATE(Q142,IF(E143=0,"",CONCATENATE(E143,", ")))))</f>
        <v/>
      </c>
      <c r="R143" s="181">
        <f t="shared" si="51"/>
        <v>110</v>
      </c>
      <c r="S143" s="12">
        <f t="shared" si="60"/>
        <v>15</v>
      </c>
      <c r="T143" s="18">
        <f t="shared" si="52"/>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3"/>
        <v>1</v>
      </c>
      <c r="Z143" s="12">
        <f t="shared" si="54"/>
        <v>1</v>
      </c>
      <c r="AA143" s="12">
        <f t="shared" si="55"/>
        <v>1</v>
      </c>
      <c r="AB143" s="12">
        <f t="shared" si="56"/>
        <v>1</v>
      </c>
      <c r="AD143" s="12">
        <f t="shared" si="61"/>
        <v>15</v>
      </c>
      <c r="AE143" s="18">
        <f t="shared" si="57"/>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8"/>
        <v>1</v>
      </c>
      <c r="AK143" s="12">
        <f t="shared" si="62"/>
        <v>1</v>
      </c>
      <c r="AL143" s="12">
        <f t="shared" si="63"/>
        <v>1</v>
      </c>
      <c r="AM143" s="12">
        <f t="shared" si="64"/>
        <v>1</v>
      </c>
    </row>
    <row r="144" spans="1:39" ht="12" customHeight="1" x14ac:dyDescent="0.15">
      <c r="A144" s="5">
        <f t="shared" si="45"/>
        <v>0</v>
      </c>
      <c r="B144" s="5">
        <f t="shared" si="46"/>
        <v>0</v>
      </c>
      <c r="C144" s="14">
        <f t="shared" si="59"/>
        <v>14</v>
      </c>
      <c r="F144" s="242">
        <f>VLOOKUP(C144,Blad1!$A:$J,10,0)</f>
        <v>110</v>
      </c>
      <c r="G144" s="67" t="str">
        <f t="shared" si="47"/>
        <v/>
      </c>
      <c r="H144" s="4" t="str">
        <f>IF(G144="I",$K144,IF(G144="II",$K144-SUM(H$8:H143),IF(G144="III",$K144-SUM(H$8:H143),IF(G144="IV",$K144-SUM(H$8:H143),IF(G144="V",1-SUM(H$8:H143)," ")))))</f>
        <v xml:space="preserve"> </v>
      </c>
      <c r="I144" s="68" t="str">
        <f t="shared" si="48"/>
        <v/>
      </c>
      <c r="J144" s="43" t="str">
        <f>IF(I144="A",$K144,IF(I144="B",$K144-SUM(J$8:J143),IF(I144="C",$K144-SUM(J$8:J143),IF(I144="D",$K144-SUM(J$8:J143),IF(I144="E",1-SUM(J$8:J143)," ")))))</f>
        <v xml:space="preserve"> </v>
      </c>
      <c r="K144" s="1">
        <f>IF(C$4=0,0,(SUM(D$8:D144)/C$4))</f>
        <v>0</v>
      </c>
      <c r="L144" s="9" t="str">
        <f t="shared" si="49"/>
        <v xml:space="preserve"> </v>
      </c>
      <c r="M144" s="2" t="str">
        <f>IF(U144=2,K144,IF(W144=2,K144-SUM(M$8:M143),IF(X144=2,K144-SUM(M$8:M143),IF(X143=2,1-SUM(M$8:M143)," "))))</f>
        <v xml:space="preserve"> </v>
      </c>
      <c r="N144" s="1" t="str">
        <f t="shared" si="50"/>
        <v xml:space="preserve"> </v>
      </c>
      <c r="P144" s="3" t="str">
        <f>IF(O144="Plus",$K144,IF(O144="Basis",$K144-SUM(P$8:P143),IF(O144="Breedte",$K144-SUM(P$8:P143),IF(O143="Breedte",1-SUM(P$8:P143)," "))))</f>
        <v xml:space="preserve"> </v>
      </c>
      <c r="Q144" s="57" t="str">
        <f t="shared" si="65"/>
        <v/>
      </c>
      <c r="R144" s="181">
        <f t="shared" si="51"/>
        <v>110</v>
      </c>
      <c r="S144" s="12">
        <f t="shared" si="60"/>
        <v>14</v>
      </c>
      <c r="T144" s="18">
        <f t="shared" si="52"/>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3"/>
        <v>1</v>
      </c>
      <c r="Z144" s="12">
        <f t="shared" si="54"/>
        <v>1</v>
      </c>
      <c r="AA144" s="12">
        <f t="shared" si="55"/>
        <v>1</v>
      </c>
      <c r="AB144" s="12">
        <f t="shared" si="56"/>
        <v>1</v>
      </c>
      <c r="AD144" s="12">
        <f t="shared" si="61"/>
        <v>14</v>
      </c>
      <c r="AE144" s="18">
        <f t="shared" si="57"/>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8"/>
        <v>1</v>
      </c>
      <c r="AK144" s="12">
        <f t="shared" si="62"/>
        <v>1</v>
      </c>
      <c r="AL144" s="12">
        <f t="shared" si="63"/>
        <v>1</v>
      </c>
      <c r="AM144" s="12">
        <f t="shared" si="64"/>
        <v>1</v>
      </c>
    </row>
    <row r="145" spans="1:39" ht="12" customHeight="1" x14ac:dyDescent="0.15">
      <c r="A145" s="5">
        <f t="shared" si="45"/>
        <v>0</v>
      </c>
      <c r="B145" s="5">
        <f t="shared" si="46"/>
        <v>0</v>
      </c>
      <c r="C145" s="14">
        <f t="shared" si="59"/>
        <v>13</v>
      </c>
      <c r="F145" s="242">
        <f>VLOOKUP(C145,Blad1!$A:$J,10,0)</f>
        <v>110</v>
      </c>
      <c r="G145" s="67" t="str">
        <f t="shared" si="47"/>
        <v/>
      </c>
      <c r="H145" s="4" t="str">
        <f>IF(G145="I",$K145,IF(G145="II",$K145-SUM(H$8:H144),IF(G145="III",$K145-SUM(H$8:H144),IF(G145="IV",$K145-SUM(H$8:H144),IF(G145="V",1-SUM(H$8:H144)," ")))))</f>
        <v xml:space="preserve"> </v>
      </c>
      <c r="I145" s="68" t="str">
        <f t="shared" si="48"/>
        <v/>
      </c>
      <c r="J145" s="43" t="str">
        <f>IF(I145="A",$K145,IF(I145="B",$K145-SUM(J$8:J144),IF(I145="C",$K145-SUM(J$8:J144),IF(I145="D",$K145-SUM(J$8:J144),IF(I145="E",1-SUM(J$8:J144)," ")))))</f>
        <v xml:space="preserve"> </v>
      </c>
      <c r="K145" s="1">
        <f>IF(C$4=0,0,(SUM(D$8:D145)/C$4))</f>
        <v>0</v>
      </c>
      <c r="L145" s="9" t="str">
        <f t="shared" si="49"/>
        <v xml:space="preserve"> </v>
      </c>
      <c r="M145" s="2" t="str">
        <f>IF(U145=2,K145,IF(W145=2,K145-SUM(M$8:M144),IF(X145=2,K145-SUM(M$8:M144),IF(X144=2,1-SUM(M$8:M144)," "))))</f>
        <v xml:space="preserve"> </v>
      </c>
      <c r="N145" s="1" t="str">
        <f t="shared" si="50"/>
        <v xml:space="preserve"> </v>
      </c>
      <c r="P145" s="3" t="str">
        <f>IF(O145="Plus",$K145,IF(O145="Basis",$K145-SUM(P$8:P144),IF(O145="Breedte",$K145-SUM(P$8:P144),IF(O144="Breedte",1-SUM(P$8:P144)," "))))</f>
        <v xml:space="preserve"> </v>
      </c>
      <c r="Q145" s="57" t="str">
        <f t="shared" si="65"/>
        <v/>
      </c>
      <c r="R145" s="181">
        <f t="shared" si="51"/>
        <v>110</v>
      </c>
      <c r="S145" s="12">
        <f t="shared" si="60"/>
        <v>13</v>
      </c>
      <c r="T145" s="18">
        <f t="shared" si="52"/>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3"/>
        <v>1</v>
      </c>
      <c r="Z145" s="12">
        <f t="shared" si="54"/>
        <v>1</v>
      </c>
      <c r="AA145" s="12">
        <f t="shared" si="55"/>
        <v>1</v>
      </c>
      <c r="AB145" s="12">
        <f t="shared" si="56"/>
        <v>1</v>
      </c>
      <c r="AD145" s="12">
        <f t="shared" si="61"/>
        <v>13</v>
      </c>
      <c r="AE145" s="18">
        <f t="shared" si="57"/>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8"/>
        <v>1</v>
      </c>
      <c r="AK145" s="12">
        <f t="shared" si="62"/>
        <v>1</v>
      </c>
      <c r="AL145" s="12">
        <f t="shared" si="63"/>
        <v>1</v>
      </c>
      <c r="AM145" s="12">
        <f t="shared" si="64"/>
        <v>1</v>
      </c>
    </row>
    <row r="146" spans="1:39" ht="12" customHeight="1" x14ac:dyDescent="0.15">
      <c r="A146" s="5">
        <f t="shared" si="45"/>
        <v>0</v>
      </c>
      <c r="B146" s="5">
        <f t="shared" si="46"/>
        <v>0</v>
      </c>
      <c r="C146" s="14">
        <f t="shared" si="59"/>
        <v>12</v>
      </c>
      <c r="F146" s="242">
        <f>VLOOKUP(C146,Blad1!$A:$J,10,0)</f>
        <v>110</v>
      </c>
      <c r="G146" s="67" t="str">
        <f t="shared" si="47"/>
        <v/>
      </c>
      <c r="H146" s="4" t="str">
        <f>IF(G146="I",$K146,IF(G146="II",$K146-SUM(H$8:H145),IF(G146="III",$K146-SUM(H$8:H145),IF(G146="IV",$K146-SUM(H$8:H145),IF(G146="V",1-SUM(H$8:H145)," ")))))</f>
        <v xml:space="preserve"> </v>
      </c>
      <c r="I146" s="68" t="str">
        <f t="shared" si="48"/>
        <v/>
      </c>
      <c r="J146" s="43" t="str">
        <f>IF(I146="A",$K146,IF(I146="B",$K146-SUM(J$8:J145),IF(I146="C",$K146-SUM(J$8:J145),IF(I146="D",$K146-SUM(J$8:J145),IF(I146="E",1-SUM(J$8:J145)," ")))))</f>
        <v xml:space="preserve"> </v>
      </c>
      <c r="K146" s="1">
        <f>IF(C$4=0,0,(SUM(D$8:D146)/C$4))</f>
        <v>0</v>
      </c>
      <c r="L146" s="9" t="str">
        <f t="shared" si="49"/>
        <v xml:space="preserve"> </v>
      </c>
      <c r="M146" s="2" t="str">
        <f>IF(U146=2,K146,IF(W146=2,K146-SUM(M$8:M145),IF(X146=2,K146-SUM(M$8:M145),IF(X145=2,1-SUM(M$8:M145)," "))))</f>
        <v xml:space="preserve"> </v>
      </c>
      <c r="N146" s="1" t="str">
        <f t="shared" si="50"/>
        <v xml:space="preserve"> </v>
      </c>
      <c r="P146" s="3" t="str">
        <f>IF(O146="Plus",$K146,IF(O146="Basis",$K146-SUM(P$8:P145),IF(O146="Breedte",$K146-SUM(P$8:P145),IF(O145="Breedte",1-SUM(P$8:P145)," "))))</f>
        <v xml:space="preserve"> </v>
      </c>
      <c r="Q146" s="57" t="str">
        <f t="shared" si="65"/>
        <v/>
      </c>
      <c r="R146" s="181">
        <f t="shared" si="51"/>
        <v>110</v>
      </c>
      <c r="S146" s="12">
        <f t="shared" si="60"/>
        <v>12</v>
      </c>
      <c r="T146" s="18">
        <f t="shared" si="52"/>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3"/>
        <v>1</v>
      </c>
      <c r="Z146" s="12">
        <f t="shared" si="54"/>
        <v>1</v>
      </c>
      <c r="AA146" s="12">
        <f t="shared" si="55"/>
        <v>1</v>
      </c>
      <c r="AB146" s="12">
        <f t="shared" si="56"/>
        <v>1</v>
      </c>
      <c r="AD146" s="12">
        <f t="shared" si="61"/>
        <v>12</v>
      </c>
      <c r="AE146" s="18">
        <f t="shared" si="57"/>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8"/>
        <v>1</v>
      </c>
      <c r="AK146" s="12">
        <f t="shared" si="62"/>
        <v>1</v>
      </c>
      <c r="AL146" s="12">
        <f t="shared" si="63"/>
        <v>1</v>
      </c>
      <c r="AM146" s="12">
        <f t="shared" si="64"/>
        <v>1</v>
      </c>
    </row>
    <row r="147" spans="1:39" ht="12" customHeight="1" x14ac:dyDescent="0.15">
      <c r="A147" s="5">
        <f t="shared" si="45"/>
        <v>0</v>
      </c>
      <c r="B147" s="5">
        <f t="shared" si="46"/>
        <v>0</v>
      </c>
      <c r="C147" s="14">
        <f t="shared" si="59"/>
        <v>11</v>
      </c>
      <c r="F147" s="242">
        <f>VLOOKUP(C147,Blad1!$A:$J,10,0)</f>
        <v>110</v>
      </c>
      <c r="G147" s="67" t="str">
        <f t="shared" si="47"/>
        <v/>
      </c>
      <c r="H147" s="4" t="str">
        <f>IF(G147="I",$K147,IF(G147="II",$K147-SUM(H$8:H146),IF(G147="III",$K147-SUM(H$8:H146),IF(G147="IV",$K147-SUM(H$8:H146),IF(G147="V",1-SUM(H$8:H146)," ")))))</f>
        <v xml:space="preserve"> </v>
      </c>
      <c r="I147" s="68" t="str">
        <f t="shared" si="48"/>
        <v/>
      </c>
      <c r="J147" s="43" t="str">
        <f>IF(I147="A",$K147,IF(I147="B",$K147-SUM(J$8:J146),IF(I147="C",$K147-SUM(J$8:J146),IF(I147="D",$K147-SUM(J$8:J146),IF(I147="E",1-SUM(J$8:J146)," ")))))</f>
        <v xml:space="preserve"> </v>
      </c>
      <c r="K147" s="1">
        <f>IF(C$4=0,0,(SUM(D$8:D147)/C$4))</f>
        <v>0</v>
      </c>
      <c r="L147" s="9" t="str">
        <f t="shared" si="49"/>
        <v xml:space="preserve"> </v>
      </c>
      <c r="M147" s="2" t="str">
        <f>IF(U147=2,K147,IF(W147=2,K147-SUM(M$8:M146),IF(X147=2,K147-SUM(M$8:M146),IF(X146=2,1-SUM(M$8:M146)," "))))</f>
        <v xml:space="preserve"> </v>
      </c>
      <c r="N147" s="1" t="str">
        <f t="shared" si="50"/>
        <v xml:space="preserve"> </v>
      </c>
      <c r="P147" s="3" t="str">
        <f>IF(O147="Plus",$K147,IF(O147="Basis",$K147-SUM(P$8:P146),IF(O147="Breedte",$K147-SUM(P$8:P146),IF(O146="Breedte",1-SUM(P$8:P146)," "))))</f>
        <v xml:space="preserve"> </v>
      </c>
      <c r="Q147" s="57" t="str">
        <f t="shared" si="65"/>
        <v/>
      </c>
      <c r="R147" s="181">
        <f t="shared" si="51"/>
        <v>110</v>
      </c>
      <c r="S147" s="12">
        <f t="shared" si="60"/>
        <v>11</v>
      </c>
      <c r="T147" s="18">
        <f t="shared" si="52"/>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3"/>
        <v>1</v>
      </c>
      <c r="Z147" s="12">
        <f t="shared" si="54"/>
        <v>1</v>
      </c>
      <c r="AA147" s="12">
        <f t="shared" si="55"/>
        <v>1</v>
      </c>
      <c r="AB147" s="12">
        <f t="shared" si="56"/>
        <v>1</v>
      </c>
      <c r="AD147" s="12">
        <f t="shared" si="61"/>
        <v>11</v>
      </c>
      <c r="AE147" s="18">
        <f t="shared" si="57"/>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8"/>
        <v>1</v>
      </c>
      <c r="AK147" s="12">
        <f t="shared" si="62"/>
        <v>1</v>
      </c>
      <c r="AL147" s="12">
        <f t="shared" si="63"/>
        <v>1</v>
      </c>
      <c r="AM147" s="12">
        <f t="shared" si="64"/>
        <v>1</v>
      </c>
    </row>
    <row r="148" spans="1:39" ht="12" customHeight="1" x14ac:dyDescent="0.15">
      <c r="A148" s="5">
        <f t="shared" si="45"/>
        <v>0</v>
      </c>
      <c r="B148" s="5">
        <f t="shared" si="46"/>
        <v>0</v>
      </c>
      <c r="C148" s="14">
        <f t="shared" si="59"/>
        <v>10</v>
      </c>
      <c r="F148" s="242">
        <f>VLOOKUP(C148,Blad1!$A:$J,10,0)</f>
        <v>110</v>
      </c>
      <c r="G148" s="67" t="str">
        <f t="shared" si="47"/>
        <v/>
      </c>
      <c r="H148" s="4" t="str">
        <f>IF(G148="I",$K148,IF(G148="II",$K148-SUM(H$8:H147),IF(G148="III",$K148-SUM(H$8:H147),IF(G148="IV",$K148-SUM(H$8:H147),IF(G148="V",1-SUM(H$8:H147)," ")))))</f>
        <v xml:space="preserve"> </v>
      </c>
      <c r="I148" s="68" t="str">
        <f t="shared" si="48"/>
        <v/>
      </c>
      <c r="J148" s="43" t="str">
        <f>IF(I148="A",$K148,IF(I148="B",$K148-SUM(J$8:J147),IF(I148="C",$K148-SUM(J$8:J147),IF(I148="D",$K148-SUM(J$8:J147),IF(I148="E",1-SUM(J$8:J147)," ")))))</f>
        <v xml:space="preserve"> </v>
      </c>
      <c r="K148" s="1">
        <f>IF(C$4=0,0,(SUM(D$8:D148)/C$4))</f>
        <v>0</v>
      </c>
      <c r="L148" s="9" t="str">
        <f t="shared" si="49"/>
        <v xml:space="preserve"> </v>
      </c>
      <c r="M148" s="2" t="str">
        <f>IF(U148=2,K148,IF(W148=2,K148-SUM(M$8:M147),IF(X148=2,K148-SUM(M$8:M147),IF(X147=2,1-SUM(M$8:M147)," "))))</f>
        <v xml:space="preserve"> </v>
      </c>
      <c r="N148" s="1" t="str">
        <f t="shared" si="50"/>
        <v xml:space="preserve"> </v>
      </c>
      <c r="P148" s="3" t="str">
        <f>IF(O148="Plus",$K148,IF(O148="Basis",$K148-SUM(P$8:P147),IF(O148="Breedte",$K148-SUM(P$8:P147),IF(O147="Breedte",1-SUM(P$8:P147)," "))))</f>
        <v xml:space="preserve"> </v>
      </c>
      <c r="Q148" s="57" t="str">
        <f t="shared" si="65"/>
        <v/>
      </c>
      <c r="R148" s="181">
        <f t="shared" si="51"/>
        <v>110</v>
      </c>
      <c r="S148" s="12">
        <f t="shared" si="60"/>
        <v>10</v>
      </c>
      <c r="T148" s="18">
        <f t="shared" si="52"/>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3"/>
        <v>1</v>
      </c>
      <c r="Z148" s="12">
        <f t="shared" si="54"/>
        <v>1</v>
      </c>
      <c r="AA148" s="12">
        <f t="shared" si="55"/>
        <v>1</v>
      </c>
      <c r="AB148" s="12">
        <f t="shared" si="56"/>
        <v>1</v>
      </c>
      <c r="AD148" s="12">
        <f t="shared" si="61"/>
        <v>10</v>
      </c>
      <c r="AE148" s="18">
        <f t="shared" si="57"/>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8"/>
        <v>1</v>
      </c>
      <c r="AK148" s="12">
        <f t="shared" si="62"/>
        <v>1</v>
      </c>
      <c r="AL148" s="12">
        <f t="shared" si="63"/>
        <v>1</v>
      </c>
      <c r="AM148" s="12">
        <f t="shared" si="64"/>
        <v>1</v>
      </c>
    </row>
    <row r="149" spans="1:39" ht="12" customHeight="1" x14ac:dyDescent="0.15">
      <c r="A149" s="5">
        <f t="shared" si="45"/>
        <v>0</v>
      </c>
      <c r="B149" s="5">
        <f t="shared" si="46"/>
        <v>0</v>
      </c>
      <c r="C149" s="14">
        <f t="shared" si="59"/>
        <v>9</v>
      </c>
      <c r="F149" s="242">
        <f>VLOOKUP(C149,Blad1!$A:$J,10,0)</f>
        <v>110</v>
      </c>
      <c r="G149" s="67" t="str">
        <f t="shared" si="47"/>
        <v/>
      </c>
      <c r="H149" s="4" t="str">
        <f>IF(G149="I",$K149,IF(G149="II",$K149-SUM(H$8:H148),IF(G149="III",$K149-SUM(H$8:H148),IF(G149="IV",$K149-SUM(H$8:H148),IF(G149="V",1-SUM(H$8:H148)," ")))))</f>
        <v xml:space="preserve"> </v>
      </c>
      <c r="I149" s="68" t="str">
        <f t="shared" si="48"/>
        <v/>
      </c>
      <c r="J149" s="43" t="str">
        <f>IF(I149="A",$K149,IF(I149="B",$K149-SUM(J$8:J148),IF(I149="C",$K149-SUM(J$8:J148),IF(I149="D",$K149-SUM(J$8:J148),IF(I149="E",1-SUM(J$8:J148)," ")))))</f>
        <v xml:space="preserve"> </v>
      </c>
      <c r="K149" s="1">
        <f>IF(C$4=0,0,(SUM(D$8:D149)/C$4))</f>
        <v>0</v>
      </c>
      <c r="L149" s="9" t="str">
        <f t="shared" si="49"/>
        <v xml:space="preserve"> </v>
      </c>
      <c r="M149" s="2" t="str">
        <f>IF(U149=2,K149,IF(W149=2,K149-SUM(M$8:M148),IF(X149=2,K149-SUM(M$8:M148),IF(X148=2,1-SUM(M$8:M148)," "))))</f>
        <v xml:space="preserve"> </v>
      </c>
      <c r="N149" s="1" t="str">
        <f t="shared" si="50"/>
        <v xml:space="preserve"> </v>
      </c>
      <c r="P149" s="3" t="str">
        <f>IF(O149="Plus",$K149,IF(O149="Basis",$K149-SUM(P$8:P148),IF(O149="Breedte",$K149-SUM(P$8:P148),IF(O148="Breedte",1-SUM(P$8:P148)," "))))</f>
        <v xml:space="preserve"> </v>
      </c>
      <c r="Q149" s="57" t="str">
        <f t="shared" si="65"/>
        <v/>
      </c>
      <c r="R149" s="181">
        <f t="shared" si="51"/>
        <v>110</v>
      </c>
      <c r="S149" s="12">
        <f t="shared" si="60"/>
        <v>9</v>
      </c>
      <c r="T149" s="18">
        <f t="shared" si="52"/>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3"/>
        <v>1</v>
      </c>
      <c r="Z149" s="12">
        <f t="shared" si="54"/>
        <v>1</v>
      </c>
      <c r="AA149" s="12">
        <f t="shared" si="55"/>
        <v>1</v>
      </c>
      <c r="AB149" s="12">
        <f t="shared" si="56"/>
        <v>1</v>
      </c>
      <c r="AD149" s="12">
        <f t="shared" si="61"/>
        <v>9</v>
      </c>
      <c r="AE149" s="18">
        <f t="shared" si="57"/>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8"/>
        <v>1</v>
      </c>
      <c r="AK149" s="12">
        <f t="shared" si="62"/>
        <v>1</v>
      </c>
      <c r="AL149" s="12">
        <f t="shared" si="63"/>
        <v>1</v>
      </c>
      <c r="AM149" s="12">
        <f t="shared" si="64"/>
        <v>1</v>
      </c>
    </row>
    <row r="150" spans="1:39" ht="12" customHeight="1" x14ac:dyDescent="0.15">
      <c r="A150" s="5">
        <f t="shared" si="45"/>
        <v>0</v>
      </c>
      <c r="B150" s="5">
        <f t="shared" si="46"/>
        <v>0</v>
      </c>
      <c r="C150" s="14">
        <f t="shared" si="59"/>
        <v>8</v>
      </c>
      <c r="F150" s="242">
        <f>VLOOKUP(C150,Blad1!$A:$J,10,0)</f>
        <v>110</v>
      </c>
      <c r="G150" s="67" t="str">
        <f t="shared" si="47"/>
        <v/>
      </c>
      <c r="H150" s="4" t="str">
        <f>IF(G150="I",$K150,IF(G150="II",$K150-SUM(H$8:H149),IF(G150="III",$K150-SUM(H$8:H149),IF(G150="IV",$K150-SUM(H$8:H149),IF(G150="V",1-SUM(H$8:H149)," ")))))</f>
        <v xml:space="preserve"> </v>
      </c>
      <c r="I150" s="68" t="str">
        <f t="shared" si="48"/>
        <v/>
      </c>
      <c r="J150" s="43" t="str">
        <f>IF(I150="A",$K150,IF(I150="B",$K150-SUM(J$8:J149),IF(I150="C",$K150-SUM(J$8:J149),IF(I150="D",$K150-SUM(J$8:J149),IF(I150="E",1-SUM(J$8:J149)," ")))))</f>
        <v xml:space="preserve"> </v>
      </c>
      <c r="K150" s="1">
        <f>IF(C$4=0,0,(SUM(D$8:D150)/C$4))</f>
        <v>0</v>
      </c>
      <c r="L150" s="9" t="str">
        <f t="shared" si="49"/>
        <v xml:space="preserve"> </v>
      </c>
      <c r="M150" s="2" t="str">
        <f>IF(U150=2,K150,IF(W150=2,K150-SUM(M$8:M149),IF(X150=2,K150-SUM(M$8:M149),IF(X149=2,1-SUM(M$8:M149)," "))))</f>
        <v xml:space="preserve"> </v>
      </c>
      <c r="N150" s="1" t="str">
        <f t="shared" si="50"/>
        <v xml:space="preserve"> </v>
      </c>
      <c r="P150" s="3" t="str">
        <f>IF(O150="Plus",$K150,IF(O150="Basis",$K150-SUM(P$8:P149),IF(O150="Breedte",$K150-SUM(P$8:P149),IF(O149="Breedte",1-SUM(P$8:P149)," "))))</f>
        <v xml:space="preserve"> </v>
      </c>
      <c r="Q150" s="57" t="str">
        <f t="shared" si="65"/>
        <v/>
      </c>
      <c r="R150" s="181">
        <f t="shared" si="51"/>
        <v>110</v>
      </c>
      <c r="S150" s="12">
        <f t="shared" si="60"/>
        <v>8</v>
      </c>
      <c r="T150" s="18">
        <f t="shared" si="52"/>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3"/>
        <v>1</v>
      </c>
      <c r="Z150" s="12">
        <f t="shared" si="54"/>
        <v>1</v>
      </c>
      <c r="AA150" s="12">
        <f t="shared" si="55"/>
        <v>1</v>
      </c>
      <c r="AB150" s="12">
        <f t="shared" si="56"/>
        <v>1</v>
      </c>
      <c r="AD150" s="12">
        <f t="shared" si="61"/>
        <v>8</v>
      </c>
      <c r="AE150" s="18">
        <f t="shared" si="57"/>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8"/>
        <v>1</v>
      </c>
      <c r="AK150" s="12">
        <f t="shared" si="62"/>
        <v>1</v>
      </c>
      <c r="AL150" s="12">
        <f t="shared" si="63"/>
        <v>1</v>
      </c>
      <c r="AM150" s="12">
        <f t="shared" si="64"/>
        <v>1</v>
      </c>
    </row>
    <row r="151" spans="1:39" ht="12" customHeight="1" x14ac:dyDescent="0.15">
      <c r="A151" s="5">
        <f t="shared" si="45"/>
        <v>0</v>
      </c>
      <c r="B151" s="5">
        <f t="shared" si="46"/>
        <v>0</v>
      </c>
      <c r="C151" s="14">
        <f t="shared" si="59"/>
        <v>7</v>
      </c>
      <c r="F151" s="242">
        <f>VLOOKUP(C151,Blad1!$A:$J,10,0)</f>
        <v>110</v>
      </c>
      <c r="G151" s="67" t="str">
        <f t="shared" si="47"/>
        <v/>
      </c>
      <c r="H151" s="4" t="str">
        <f>IF(G151="I",$K151,IF(G151="II",$K151-SUM(H$8:H150),IF(G151="III",$K151-SUM(H$8:H150),IF(G151="IV",$K151-SUM(H$8:H150),IF(G151="V",1-SUM(H$8:H150)," ")))))</f>
        <v xml:space="preserve"> </v>
      </c>
      <c r="I151" s="68" t="str">
        <f t="shared" si="48"/>
        <v/>
      </c>
      <c r="J151" s="43" t="str">
        <f>IF(I151="A",$K151,IF(I151="B",$K151-SUM(J$8:J150),IF(I151="C",$K151-SUM(J$8:J150),IF(I151="D",$K151-SUM(J$8:J150),IF(I151="E",1-SUM(J$8:J150)," ")))))</f>
        <v xml:space="preserve"> </v>
      </c>
      <c r="K151" s="1">
        <f>IF(C$4=0,0,(SUM(D$8:D151)/C$4))</f>
        <v>0</v>
      </c>
      <c r="L151" s="9" t="str">
        <f t="shared" si="49"/>
        <v xml:space="preserve"> </v>
      </c>
      <c r="M151" s="2" t="str">
        <f>IF(U151=2,K151,IF(W151=2,K151-SUM(M$8:M150),IF(X151=2,K151-SUM(M$8:M150),IF(X150=2,1-SUM(M$8:M150)," "))))</f>
        <v xml:space="preserve"> </v>
      </c>
      <c r="N151" s="1" t="str">
        <f t="shared" si="50"/>
        <v xml:space="preserve"> </v>
      </c>
      <c r="P151" s="3" t="str">
        <f>IF(O151="Plus",$K151,IF(O151="Basis",$K151-SUM(P$8:P150),IF(O151="Breedte",$K151-SUM(P$8:P150),IF(O150="Breedte",1-SUM(P$8:P150)," "))))</f>
        <v xml:space="preserve"> </v>
      </c>
      <c r="Q151" s="57" t="str">
        <f t="shared" si="65"/>
        <v/>
      </c>
      <c r="R151" s="181">
        <f t="shared" si="51"/>
        <v>110</v>
      </c>
      <c r="S151" s="12">
        <f t="shared" si="60"/>
        <v>7</v>
      </c>
      <c r="T151" s="18">
        <f t="shared" si="52"/>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3"/>
        <v>1</v>
      </c>
      <c r="Z151" s="12">
        <f t="shared" si="54"/>
        <v>1</v>
      </c>
      <c r="AA151" s="12">
        <f t="shared" si="55"/>
        <v>1</v>
      </c>
      <c r="AB151" s="12">
        <f t="shared" si="56"/>
        <v>1</v>
      </c>
      <c r="AD151" s="12">
        <f t="shared" si="61"/>
        <v>7</v>
      </c>
      <c r="AE151" s="18">
        <f t="shared" si="57"/>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8"/>
        <v>1</v>
      </c>
      <c r="AK151" s="12">
        <f t="shared" si="62"/>
        <v>1</v>
      </c>
      <c r="AL151" s="12">
        <f t="shared" si="63"/>
        <v>1</v>
      </c>
      <c r="AM151" s="12">
        <f t="shared" si="64"/>
        <v>1</v>
      </c>
    </row>
    <row r="152" spans="1:39" ht="12" customHeight="1" x14ac:dyDescent="0.15">
      <c r="A152" s="5">
        <f t="shared" si="45"/>
        <v>0</v>
      </c>
      <c r="B152" s="5">
        <f t="shared" si="46"/>
        <v>0</v>
      </c>
      <c r="C152" s="14">
        <f t="shared" si="59"/>
        <v>6</v>
      </c>
      <c r="F152" s="242">
        <f>VLOOKUP(C152,Blad1!$A:$J,10,0)</f>
        <v>110</v>
      </c>
      <c r="G152" s="67" t="str">
        <f t="shared" si="47"/>
        <v/>
      </c>
      <c r="H152" s="4" t="str">
        <f>IF(G152="I",$K152,IF(G152="II",$K152-SUM(H$8:H151),IF(G152="III",$K152-SUM(H$8:H151),IF(G152="IV",$K152-SUM(H$8:H151),IF(G152="V",1-SUM(H$8:H151)," ")))))</f>
        <v xml:space="preserve"> </v>
      </c>
      <c r="I152" s="68" t="str">
        <f t="shared" si="48"/>
        <v/>
      </c>
      <c r="J152" s="43" t="str">
        <f>IF(I152="A",$K152,IF(I152="B",$K152-SUM(J$8:J151),IF(I152="C",$K152-SUM(J$8:J151),IF(I152="D",$K152-SUM(J$8:J151),IF(I152="E",1-SUM(J$8:J151)," ")))))</f>
        <v xml:space="preserve"> </v>
      </c>
      <c r="K152" s="1">
        <f>IF(C$4=0,0,(SUM(D$8:D152)/C$4))</f>
        <v>0</v>
      </c>
      <c r="L152" s="9" t="str">
        <f t="shared" si="49"/>
        <v xml:space="preserve"> </v>
      </c>
      <c r="M152" s="2" t="str">
        <f>IF(U152=2,K152,IF(W152=2,K152-SUM(M$8:M151),IF(X152=2,K152-SUM(M$8:M151),IF(X151=2,1-SUM(M$8:M151)," "))))</f>
        <v xml:space="preserve"> </v>
      </c>
      <c r="N152" s="1" t="str">
        <f t="shared" si="50"/>
        <v xml:space="preserve"> </v>
      </c>
      <c r="P152" s="3" t="str">
        <f>IF(O152="Plus",$K152,IF(O152="Basis",$K152-SUM(P$8:P151),IF(O152="Breedte",$K152-SUM(P$8:P151),IF(O151="Breedte",1-SUM(P$8:P151)," "))))</f>
        <v xml:space="preserve"> </v>
      </c>
      <c r="Q152" s="57" t="str">
        <f t="shared" si="65"/>
        <v/>
      </c>
      <c r="R152" s="181">
        <f t="shared" si="51"/>
        <v>110</v>
      </c>
      <c r="S152" s="12">
        <f t="shared" si="60"/>
        <v>6</v>
      </c>
      <c r="T152" s="18">
        <f t="shared" si="52"/>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3"/>
        <v>1</v>
      </c>
      <c r="Z152" s="12">
        <f t="shared" si="54"/>
        <v>1</v>
      </c>
      <c r="AA152" s="12">
        <f t="shared" si="55"/>
        <v>1</v>
      </c>
      <c r="AB152" s="12">
        <f t="shared" si="56"/>
        <v>1</v>
      </c>
      <c r="AD152" s="12">
        <f t="shared" si="61"/>
        <v>6</v>
      </c>
      <c r="AE152" s="18">
        <f t="shared" si="57"/>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8"/>
        <v>1</v>
      </c>
      <c r="AK152" s="12">
        <f t="shared" si="62"/>
        <v>1</v>
      </c>
      <c r="AL152" s="12">
        <f t="shared" si="63"/>
        <v>1</v>
      </c>
      <c r="AM152" s="12">
        <f t="shared" si="64"/>
        <v>1</v>
      </c>
    </row>
    <row r="153" spans="1:39" ht="12" customHeight="1" x14ac:dyDescent="0.15">
      <c r="A153" s="5">
        <f t="shared" si="45"/>
        <v>0</v>
      </c>
      <c r="B153" s="5">
        <f t="shared" si="46"/>
        <v>0</v>
      </c>
      <c r="C153" s="14">
        <f t="shared" si="59"/>
        <v>5</v>
      </c>
      <c r="F153" s="242">
        <f>VLOOKUP(C153,Blad1!$A:$J,10,0)</f>
        <v>110</v>
      </c>
      <c r="G153" s="67" t="str">
        <f t="shared" si="47"/>
        <v/>
      </c>
      <c r="H153" s="4" t="str">
        <f>IF(G153="I",$K153,IF(G153="II",$K153-SUM(H$8:H152),IF(G153="III",$K153-SUM(H$8:H152),IF(G153="IV",$K153-SUM(H$8:H152),IF(G153="V",1-SUM(H$8:H152)," ")))))</f>
        <v xml:space="preserve"> </v>
      </c>
      <c r="I153" s="68" t="str">
        <f t="shared" si="48"/>
        <v/>
      </c>
      <c r="J153" s="43" t="str">
        <f>IF(I153="A",$K153,IF(I153="B",$K153-SUM(J$8:J152),IF(I153="C",$K153-SUM(J$8:J152),IF(I153="D",$K153-SUM(J$8:J152),IF(I153="E",1-SUM(J$8:J152)," ")))))</f>
        <v xml:space="preserve"> </v>
      </c>
      <c r="K153" s="1">
        <f>IF(C$4=0,0,(SUM(D$8:D153)/C$4))</f>
        <v>0</v>
      </c>
      <c r="L153" s="9" t="str">
        <f t="shared" si="49"/>
        <v xml:space="preserve"> </v>
      </c>
      <c r="M153" s="2" t="str">
        <f>IF(U153=2,K153,IF(W153=2,K153-SUM(M$8:M152),IF(X153=2,K153-SUM(M$8:M152),IF(X152=2,1-SUM(M$8:M152)," "))))</f>
        <v xml:space="preserve"> </v>
      </c>
      <c r="N153" s="1" t="str">
        <f t="shared" si="50"/>
        <v xml:space="preserve"> </v>
      </c>
      <c r="P153" s="3" t="str">
        <f>IF(O153="Plus",$K153,IF(O153="Basis",$K153-SUM(P$8:P152),IF(O153="Breedte",$K153-SUM(P$8:P152),IF(O152="Breedte",1-SUM(P$8:P152)," "))))</f>
        <v xml:space="preserve"> </v>
      </c>
      <c r="Q153" s="57" t="str">
        <f t="shared" si="65"/>
        <v/>
      </c>
      <c r="R153" s="181">
        <f t="shared" si="51"/>
        <v>110</v>
      </c>
      <c r="S153" s="12">
        <f t="shared" si="60"/>
        <v>5</v>
      </c>
      <c r="T153" s="18">
        <f t="shared" si="52"/>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3"/>
        <v>1</v>
      </c>
      <c r="Z153" s="12">
        <f t="shared" si="54"/>
        <v>1</v>
      </c>
      <c r="AA153" s="12">
        <f t="shared" si="55"/>
        <v>1</v>
      </c>
      <c r="AB153" s="12">
        <f t="shared" si="56"/>
        <v>1</v>
      </c>
      <c r="AD153" s="12">
        <f t="shared" si="61"/>
        <v>5</v>
      </c>
      <c r="AE153" s="18">
        <f t="shared" si="57"/>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8"/>
        <v>1</v>
      </c>
      <c r="AK153" s="12">
        <f t="shared" si="62"/>
        <v>1</v>
      </c>
      <c r="AL153" s="12">
        <f t="shared" si="63"/>
        <v>1</v>
      </c>
      <c r="AM153" s="12">
        <f t="shared" si="64"/>
        <v>1</v>
      </c>
    </row>
    <row r="154" spans="1:39" ht="12" customHeight="1" x14ac:dyDescent="0.15">
      <c r="A154" s="5">
        <f t="shared" si="45"/>
        <v>0</v>
      </c>
      <c r="B154" s="5">
        <f t="shared" si="46"/>
        <v>0</v>
      </c>
      <c r="C154" s="14">
        <f t="shared" si="59"/>
        <v>4</v>
      </c>
      <c r="F154" s="242">
        <f>VLOOKUP(C154,Blad1!$A:$J,10,0)</f>
        <v>110</v>
      </c>
      <c r="G154" s="67" t="str">
        <f t="shared" si="47"/>
        <v/>
      </c>
      <c r="H154" s="4" t="str">
        <f>IF(G154="I",$K154,IF(G154="II",$K154-SUM(H$8:H153),IF(G154="III",$K154-SUM(H$8:H153),IF(G154="IV",$K154-SUM(H$8:H153),IF(G154="V",1-SUM(H$8:H153)," ")))))</f>
        <v xml:space="preserve"> </v>
      </c>
      <c r="I154" s="68" t="str">
        <f t="shared" si="48"/>
        <v/>
      </c>
      <c r="J154" s="43" t="str">
        <f>IF(I154="A",$K154,IF(I154="B",$K154-SUM(J$8:J153),IF(I154="C",$K154-SUM(J$8:J153),IF(I154="D",$K154-SUM(J$8:J153),IF(I154="E",1-SUM(J$8:J153)," ")))))</f>
        <v xml:space="preserve"> </v>
      </c>
      <c r="K154" s="1">
        <f>IF(C$4=0,0,(SUM(D$8:D154)/C$4))</f>
        <v>0</v>
      </c>
      <c r="L154" s="9" t="str">
        <f t="shared" si="49"/>
        <v xml:space="preserve"> </v>
      </c>
      <c r="M154" s="2" t="str">
        <f>IF(U154=2,K154,IF(W154=2,K154-SUM(M$8:M153),IF(X154=2,K154-SUM(M$8:M153),IF(X153=2,1-SUM(M$8:M153)," "))))</f>
        <v xml:space="preserve"> </v>
      </c>
      <c r="N154" s="1" t="str">
        <f t="shared" si="50"/>
        <v xml:space="preserve"> </v>
      </c>
      <c r="P154" s="3" t="str">
        <f>IF(O154="Plus",$K154,IF(O154="Basis",$K154-SUM(P$8:P153),IF(O154="Breedte",$K154-SUM(P$8:P153),IF(O153="Breedte",1-SUM(P$8:P153)," "))))</f>
        <v xml:space="preserve"> </v>
      </c>
      <c r="Q154" s="57" t="str">
        <f t="shared" si="65"/>
        <v/>
      </c>
      <c r="R154" s="181">
        <f t="shared" si="51"/>
        <v>110</v>
      </c>
      <c r="S154" s="12">
        <f t="shared" si="60"/>
        <v>4</v>
      </c>
      <c r="T154" s="18">
        <f t="shared" si="52"/>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3"/>
        <v>1</v>
      </c>
      <c r="Z154" s="12">
        <f t="shared" si="54"/>
        <v>1</v>
      </c>
      <c r="AA154" s="12">
        <f t="shared" si="55"/>
        <v>1</v>
      </c>
      <c r="AB154" s="12">
        <f t="shared" si="56"/>
        <v>1</v>
      </c>
      <c r="AD154" s="12">
        <f t="shared" si="61"/>
        <v>4</v>
      </c>
      <c r="AE154" s="18">
        <f t="shared" si="57"/>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8"/>
        <v>1</v>
      </c>
      <c r="AK154" s="12">
        <f t="shared" si="62"/>
        <v>1</v>
      </c>
      <c r="AL154" s="12">
        <f t="shared" si="63"/>
        <v>1</v>
      </c>
      <c r="AM154" s="12">
        <f t="shared" si="64"/>
        <v>1</v>
      </c>
    </row>
    <row r="155" spans="1:39" ht="12" customHeight="1" x14ac:dyDescent="0.15">
      <c r="A155" s="5">
        <f t="shared" si="45"/>
        <v>0</v>
      </c>
      <c r="B155" s="5">
        <f t="shared" si="46"/>
        <v>0</v>
      </c>
      <c r="C155" s="14">
        <f t="shared" si="59"/>
        <v>3</v>
      </c>
      <c r="F155" s="242">
        <f>VLOOKUP(C155,Blad1!$A:$J,10,0)</f>
        <v>110</v>
      </c>
      <c r="G155" s="67" t="str">
        <f t="shared" si="47"/>
        <v/>
      </c>
      <c r="H155" s="4" t="str">
        <f>IF(G155="I",$K155,IF(G155="II",$K155-SUM(H$8:H154),IF(G155="III",$K155-SUM(H$8:H154),IF(G155="IV",$K155-SUM(H$8:H154),IF(G155="V",1-SUM(H$8:H154)," ")))))</f>
        <v xml:space="preserve"> </v>
      </c>
      <c r="I155" s="68" t="str">
        <f t="shared" si="48"/>
        <v/>
      </c>
      <c r="J155" s="43" t="str">
        <f>IF(I155="A",$K155,IF(I155="B",$K155-SUM(J$8:J154),IF(I155="C",$K155-SUM(J$8:J154),IF(I155="D",$K155-SUM(J$8:J154),IF(I155="E",1-SUM(J$8:J154)," ")))))</f>
        <v xml:space="preserve"> </v>
      </c>
      <c r="K155" s="1">
        <f>IF(C$4=0,0,(SUM(D$8:D155)/C$4))</f>
        <v>0</v>
      </c>
      <c r="L155" s="9" t="str">
        <f t="shared" si="49"/>
        <v xml:space="preserve"> </v>
      </c>
      <c r="M155" s="2" t="str">
        <f>IF(U155=2,K155,IF(W155=2,K155-SUM(M$8:M154),IF(X155=2,K155-SUM(M$8:M154),IF(X154=2,1-SUM(M$8:M154)," "))))</f>
        <v xml:space="preserve"> </v>
      </c>
      <c r="N155" s="1" t="str">
        <f t="shared" si="50"/>
        <v xml:space="preserve"> </v>
      </c>
      <c r="P155" s="3" t="str">
        <f>IF(O155="Plus",$K155,IF(O155="Basis",$K155-SUM(P$8:P154),IF(O155="Breedte",$K155-SUM(P$8:P154),IF(O154="Breedte",1-SUM(P$8:P154)," "))))</f>
        <v xml:space="preserve"> </v>
      </c>
      <c r="Q155" s="57" t="str">
        <f t="shared" si="65"/>
        <v/>
      </c>
      <c r="R155" s="181">
        <f t="shared" si="51"/>
        <v>110</v>
      </c>
      <c r="S155" s="12">
        <f t="shared" si="60"/>
        <v>3</v>
      </c>
      <c r="T155" s="18">
        <f t="shared" si="52"/>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3"/>
        <v>1</v>
      </c>
      <c r="Z155" s="12">
        <f t="shared" si="54"/>
        <v>1</v>
      </c>
      <c r="AA155" s="12">
        <f t="shared" si="55"/>
        <v>1</v>
      </c>
      <c r="AB155" s="12">
        <f t="shared" si="56"/>
        <v>1</v>
      </c>
      <c r="AD155" s="12">
        <f t="shared" si="61"/>
        <v>3</v>
      </c>
      <c r="AE155" s="18">
        <f t="shared" si="57"/>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8"/>
        <v>1</v>
      </c>
      <c r="AK155" s="12">
        <f t="shared" si="62"/>
        <v>1</v>
      </c>
      <c r="AL155" s="12">
        <f t="shared" si="63"/>
        <v>1</v>
      </c>
      <c r="AM155" s="12">
        <f t="shared" si="64"/>
        <v>1</v>
      </c>
    </row>
    <row r="156" spans="1:39" ht="12" customHeight="1" x14ac:dyDescent="0.15">
      <c r="A156" s="5">
        <f t="shared" si="45"/>
        <v>0</v>
      </c>
      <c r="B156" s="5">
        <f t="shared" si="46"/>
        <v>0</v>
      </c>
      <c r="C156" s="14">
        <f t="shared" si="59"/>
        <v>2</v>
      </c>
      <c r="F156" s="242">
        <f>VLOOKUP(C156,Blad1!$A:$J,10,0)</f>
        <v>110</v>
      </c>
      <c r="G156" s="67" t="str">
        <f t="shared" si="47"/>
        <v/>
      </c>
      <c r="H156" s="4" t="str">
        <f>IF(G156="I",$K156,IF(G156="II",$K156-SUM(H$8:H155),IF(G156="III",$K156-SUM(H$8:H155),IF(G156="IV",$K156-SUM(H$8:H155),IF(G156="V",1-SUM(H$8:H155)," ")))))</f>
        <v xml:space="preserve"> </v>
      </c>
      <c r="I156" s="68" t="str">
        <f t="shared" si="48"/>
        <v/>
      </c>
      <c r="J156" s="43" t="str">
        <f>IF(I156="A",$K156,IF(I156="B",$K156-SUM(J$8:J155),IF(I156="C",$K156-SUM(J$8:J155),IF(I156="D",$K156-SUM(J$8:J155),IF(I156="E",1-SUM(J$8:J155)," ")))))</f>
        <v xml:space="preserve"> </v>
      </c>
      <c r="K156" s="1">
        <f>IF(C$4=0,0,(SUM(D$8:D156)/C$4))</f>
        <v>0</v>
      </c>
      <c r="L156" s="9" t="str">
        <f t="shared" si="49"/>
        <v xml:space="preserve"> </v>
      </c>
      <c r="M156" s="2" t="str">
        <f>IF(U156=2,K156,IF(W156=2,K156-SUM(M$8:M155),IF(X156=2,K156-SUM(M$8:M155),IF(X155=2,1-SUM(M$8:M155)," "))))</f>
        <v xml:space="preserve"> </v>
      </c>
      <c r="N156" s="1" t="str">
        <f t="shared" si="50"/>
        <v xml:space="preserve"> </v>
      </c>
      <c r="P156" s="3" t="str">
        <f>IF(O156="Plus",$K156,IF(O156="Basis",$K156-SUM(P$8:P155),IF(O156="Breedte",$K156-SUM(P$8:P155),IF(O155="Breedte",1-SUM(P$8:P155)," "))))</f>
        <v xml:space="preserve"> </v>
      </c>
      <c r="Q156" s="57" t="str">
        <f t="shared" si="65"/>
        <v/>
      </c>
      <c r="R156" s="181">
        <f t="shared" si="51"/>
        <v>110</v>
      </c>
      <c r="S156" s="12">
        <f t="shared" si="60"/>
        <v>2</v>
      </c>
      <c r="T156" s="18">
        <f t="shared" si="52"/>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3"/>
        <v>1</v>
      </c>
      <c r="Z156" s="12">
        <f t="shared" si="54"/>
        <v>1</v>
      </c>
      <c r="AA156" s="12">
        <f t="shared" si="55"/>
        <v>1</v>
      </c>
      <c r="AB156" s="12">
        <f t="shared" si="56"/>
        <v>1</v>
      </c>
      <c r="AD156" s="12">
        <f t="shared" si="61"/>
        <v>2</v>
      </c>
      <c r="AE156" s="18">
        <f t="shared" si="57"/>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8"/>
        <v>1</v>
      </c>
      <c r="AK156" s="12">
        <f t="shared" si="62"/>
        <v>1</v>
      </c>
      <c r="AL156" s="12">
        <f t="shared" si="63"/>
        <v>1</v>
      </c>
      <c r="AM156" s="12">
        <f t="shared" si="64"/>
        <v>1</v>
      </c>
    </row>
    <row r="157" spans="1:39" ht="12" customHeight="1" x14ac:dyDescent="0.15">
      <c r="A157" s="5">
        <f t="shared" si="45"/>
        <v>0</v>
      </c>
      <c r="B157" s="5">
        <f t="shared" si="46"/>
        <v>0</v>
      </c>
      <c r="C157" s="14">
        <f t="shared" si="59"/>
        <v>1</v>
      </c>
      <c r="F157" s="242">
        <f>VLOOKUP(C157,Blad1!$A:$J,10,0)</f>
        <v>110</v>
      </c>
      <c r="G157" s="67" t="str">
        <f t="shared" si="47"/>
        <v/>
      </c>
      <c r="H157" s="4" t="str">
        <f>IF(G157="I",$K157,IF(G157="II",$K157-SUM(H$8:H156),IF(G157="III",$K157-SUM(H$8:H156),IF(G157="IV",$K157-SUM(H$8:H156),IF(G157="V",1-SUM(H$8:H156)," ")))))</f>
        <v xml:space="preserve"> </v>
      </c>
      <c r="I157" s="68" t="str">
        <f t="shared" si="48"/>
        <v/>
      </c>
      <c r="J157" s="43" t="str">
        <f>IF(I157="A",$K157,IF(I157="B",$K157-SUM(J$8:J156),IF(I157="C",$K157-SUM(J$8:J156),IF(I157="D",$K157-SUM(J$8:J156),IF(I157="E",1-SUM(J$8:J156)," ")))))</f>
        <v xml:space="preserve"> </v>
      </c>
      <c r="K157" s="1">
        <f>IF(C$4=0,0,(SUM(D$8:D157)/C$4))</f>
        <v>0</v>
      </c>
      <c r="L157" s="9" t="str">
        <f t="shared" si="49"/>
        <v xml:space="preserve"> </v>
      </c>
      <c r="M157" s="2" t="str">
        <f>IF(U157=2,K157,IF(W157=2,K157-SUM(M$8:M156),IF(X157=2,K157-SUM(M$8:M156),IF(X156=2,1-SUM(M$8:M156)," "))))</f>
        <v xml:space="preserve"> </v>
      </c>
      <c r="N157" s="1" t="str">
        <f t="shared" si="50"/>
        <v xml:space="preserve"> </v>
      </c>
      <c r="P157" s="3" t="str">
        <f>IF(O157="Plus",$K157,IF(O157="Basis",$K157-SUM(P$8:P156),IF(O157="Breedte",$K157-SUM(P$8:P156),IF(O156="Breedte",1-SUM(P$8:P156)," "))))</f>
        <v xml:space="preserve"> </v>
      </c>
      <c r="Q157" s="57" t="str">
        <f t="shared" si="65"/>
        <v/>
      </c>
      <c r="R157" s="181">
        <f t="shared" si="51"/>
        <v>110</v>
      </c>
      <c r="S157" s="12">
        <f t="shared" si="60"/>
        <v>1</v>
      </c>
      <c r="T157" s="18">
        <f t="shared" si="52"/>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3"/>
        <v>1</v>
      </c>
      <c r="Z157" s="12">
        <f t="shared" si="54"/>
        <v>1</v>
      </c>
      <c r="AA157" s="12">
        <f t="shared" si="55"/>
        <v>1</v>
      </c>
      <c r="AB157" s="12">
        <f t="shared" si="56"/>
        <v>1</v>
      </c>
      <c r="AD157" s="12">
        <f t="shared" si="61"/>
        <v>1</v>
      </c>
      <c r="AE157" s="18">
        <f t="shared" si="57"/>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8"/>
        <v>1</v>
      </c>
      <c r="AK157" s="12">
        <f t="shared" si="62"/>
        <v>1</v>
      </c>
      <c r="AL157" s="12">
        <f t="shared" si="63"/>
        <v>1</v>
      </c>
      <c r="AM157" s="12">
        <f t="shared" si="64"/>
        <v>1</v>
      </c>
    </row>
    <row r="158" spans="1:39" ht="12" customHeight="1" x14ac:dyDescent="0.15">
      <c r="A158" s="5">
        <f t="shared" si="45"/>
        <v>10</v>
      </c>
      <c r="B158" s="5">
        <f t="shared" si="46"/>
        <v>20</v>
      </c>
      <c r="C158" s="14">
        <f t="shared" si="59"/>
        <v>0</v>
      </c>
      <c r="F158" s="242">
        <f>VLOOKUP(C158,Blad1!$A:$J,10,0)</f>
        <v>110</v>
      </c>
      <c r="G158" s="67" t="str">
        <f t="shared" si="47"/>
        <v>V</v>
      </c>
      <c r="H158" s="4">
        <f>IF(G158="I",$K158,IF(G158="II",$K158-SUM(H$8:H157),IF(G158="III",$K158-SUM(H$8:H157),IF(G158="IV",$K158-SUM(H$8:H157),IF(G158="V",1-SUM(H$8:H157)," ")))))</f>
        <v>1</v>
      </c>
      <c r="I158" s="68" t="str">
        <f t="shared" si="48"/>
        <v>E</v>
      </c>
      <c r="J158" s="43">
        <f>IF(I158="A",$K158,IF(I158="B",$K158-SUM(J$8:J157),IF(I158="C",$K158-SUM(J$8:J157),IF(I158="D",$K158-SUM(J$8:J157),IF(I158="E",1-SUM(J$8:J157)," ")))))</f>
        <v>1</v>
      </c>
      <c r="K158" s="1">
        <f>IF(C$4=0,0,(SUM(D$8:D158)/C$4))</f>
        <v>0</v>
      </c>
      <c r="L158" s="9" t="str">
        <f t="shared" si="49"/>
        <v xml:space="preserve"> </v>
      </c>
      <c r="M158" s="2" t="str">
        <f>IF(U158=2,K158,IF(W158=2,K158-SUM(M$8:M157),IF(X158=2,K158-SUM(M$8:M157),IF(X157=2,1-SUM(M$8:M157)," "))))</f>
        <v xml:space="preserve"> </v>
      </c>
      <c r="N158" s="1" t="str">
        <f t="shared" si="50"/>
        <v xml:space="preserve"> </v>
      </c>
      <c r="P158" s="3" t="str">
        <f>IF(O158="Plus",$K158,IF(O158="Basis",$K158-SUM(P$8:P157),IF(O158="Breedte",$K158-SUM(P$8:P157),IF(O157="Breedte",1-SUM(P$8:P157)," "))))</f>
        <v xml:space="preserve"> </v>
      </c>
      <c r="Q158" s="57" t="str">
        <f t="shared" si="65"/>
        <v/>
      </c>
      <c r="R158" s="181">
        <f t="shared" si="51"/>
        <v>110</v>
      </c>
      <c r="S158" s="12">
        <f t="shared" si="60"/>
        <v>0</v>
      </c>
      <c r="T158" s="18">
        <f t="shared" si="52"/>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3"/>
        <v>1</v>
      </c>
      <c r="Z158" s="12">
        <f t="shared" si="54"/>
        <v>1</v>
      </c>
      <c r="AA158" s="12">
        <f t="shared" si="55"/>
        <v>1</v>
      </c>
      <c r="AB158" s="12">
        <f t="shared" si="56"/>
        <v>1</v>
      </c>
      <c r="AD158" s="12">
        <f t="shared" si="61"/>
        <v>0</v>
      </c>
      <c r="AE158" s="18">
        <f t="shared" si="57"/>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8"/>
        <v>1</v>
      </c>
      <c r="AK158" s="12">
        <f t="shared" si="62"/>
        <v>1</v>
      </c>
      <c r="AL158" s="12">
        <f t="shared" si="63"/>
        <v>1</v>
      </c>
      <c r="AM158" s="12">
        <f t="shared" si="64"/>
        <v>1</v>
      </c>
    </row>
    <row r="159" spans="1:39" ht="12" customHeight="1" x14ac:dyDescent="0.15">
      <c r="A159" s="5">
        <f t="shared" si="45"/>
        <v>0</v>
      </c>
      <c r="B159" s="5">
        <f t="shared" si="46"/>
        <v>0</v>
      </c>
      <c r="C159" s="14">
        <f t="shared" si="59"/>
        <v>-1</v>
      </c>
      <c r="F159" s="242" t="e">
        <f>VLOOKUP(C159,Blad1!$A:$J,10,0)</f>
        <v>#N/A</v>
      </c>
      <c r="G159" s="67" t="str">
        <f t="shared" si="47"/>
        <v/>
      </c>
      <c r="H159" s="4" t="str">
        <f>IF(G159="I",$K159,IF(G159="II",$K159-SUM(H$8:H158),IF(G159="III",$K159-SUM(H$8:H158),IF(G159="IV",$K159-SUM(H$8:H158),IF(G159="V",1-SUM(H$8:H158)," ")))))</f>
        <v xml:space="preserve"> </v>
      </c>
      <c r="I159" s="68" t="str">
        <f t="shared" si="48"/>
        <v/>
      </c>
      <c r="J159" s="43" t="str">
        <f>IF(I159="A",$K159,IF(I159="B",$K159-SUM(J$8:J158),IF(I159="C",$K159-SUM(J$8:J158),IF(I159="D",$K159-SUM(J$8:J158),IF(I159="E",1-SUM(J$8:J158)," ")))))</f>
        <v xml:space="preserve"> </v>
      </c>
      <c r="K159" s="1">
        <f>IF(C$4=0,0,(SUM(D$8:D159)/C$4))</f>
        <v>0</v>
      </c>
      <c r="L159" s="9" t="str">
        <f t="shared" si="49"/>
        <v xml:space="preserve"> </v>
      </c>
      <c r="M159" s="2" t="str">
        <f>IF(U159=2,K159,IF(W159=2,K159-SUM(M$8:M158),IF(X159=2,K159-SUM(M$8:M158),IF(X158=2,1-SUM(M$8:M158)," "))))</f>
        <v xml:space="preserve"> </v>
      </c>
      <c r="N159" s="1" t="str">
        <f t="shared" si="50"/>
        <v xml:space="preserve"> </v>
      </c>
      <c r="P159" s="3" t="str">
        <f>IF(O159="Plus",$K159,IF(O159="Basis",$K159-SUM(P$8:P158),IF(O159="Breedte",$K159-SUM(P$8:P158),IF(O158="Breedte",1-SUM(P$8:P158)," "))))</f>
        <v xml:space="preserve"> </v>
      </c>
      <c r="Q159" s="57" t="str">
        <f t="shared" si="65"/>
        <v/>
      </c>
      <c r="R159" s="181" t="e">
        <f t="shared" si="51"/>
        <v>#N/A</v>
      </c>
      <c r="S159" s="12">
        <f t="shared" si="60"/>
        <v>-1</v>
      </c>
      <c r="T159" s="18">
        <f t="shared" si="52"/>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3"/>
        <v>1</v>
      </c>
      <c r="Z159" s="12">
        <f t="shared" si="54"/>
        <v>1</v>
      </c>
      <c r="AA159" s="12">
        <f t="shared" si="55"/>
        <v>1</v>
      </c>
      <c r="AB159" s="12">
        <f t="shared" si="56"/>
        <v>1</v>
      </c>
      <c r="AD159" s="12">
        <f t="shared" si="61"/>
        <v>-1</v>
      </c>
      <c r="AE159" s="18">
        <f t="shared" si="57"/>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8"/>
        <v>1</v>
      </c>
      <c r="AK159" s="12">
        <f t="shared" si="62"/>
        <v>1</v>
      </c>
      <c r="AL159" s="12">
        <f t="shared" si="63"/>
        <v>1</v>
      </c>
      <c r="AM159" s="12">
        <f t="shared" si="64"/>
        <v>1</v>
      </c>
    </row>
    <row r="160" spans="1:39" ht="12" customHeight="1" x14ac:dyDescent="0.15">
      <c r="A160" s="5">
        <f t="shared" si="45"/>
        <v>0</v>
      </c>
      <c r="B160" s="5">
        <f t="shared" si="46"/>
        <v>0</v>
      </c>
      <c r="C160" s="14">
        <f t="shared" si="59"/>
        <v>-2</v>
      </c>
      <c r="F160" s="242" t="e">
        <f>VLOOKUP(C160,Blad1!$A:$J,10,0)</f>
        <v>#N/A</v>
      </c>
      <c r="G160" s="67" t="str">
        <f t="shared" si="47"/>
        <v/>
      </c>
      <c r="H160" s="4" t="str">
        <f>IF(G160="I",$K160,IF(G160="II",$K160-SUM(H$8:H159),IF(G160="III",$K160-SUM(H$8:H159),IF(G160="IV",$K160-SUM(H$8:H159),IF(G160="V",1-SUM(H$8:H159)," ")))))</f>
        <v xml:space="preserve"> </v>
      </c>
      <c r="I160" s="68" t="str">
        <f t="shared" si="48"/>
        <v/>
      </c>
      <c r="J160" s="43" t="str">
        <f>IF(I160="A",$K160,IF(I160="B",$K160-SUM(J$8:J159),IF(I160="C",$K160-SUM(J$8:J159),IF(I160="D",$K160-SUM(J$8:J159),IF(I160="E",1-SUM(J$8:J159)," ")))))</f>
        <v xml:space="preserve"> </v>
      </c>
      <c r="K160" s="1">
        <f>IF(C$4=0,0,(SUM(D$8:D160)/C$4))</f>
        <v>0</v>
      </c>
      <c r="L160" s="9" t="str">
        <f t="shared" si="49"/>
        <v xml:space="preserve"> </v>
      </c>
      <c r="M160" s="2" t="str">
        <f>IF(U160=2,K160,IF(W160=2,K160-SUM(M$8:M159),IF(X160=2,K160-SUM(M$8:M159),IF(X159=2,1-SUM(M$8:M159)," "))))</f>
        <v xml:space="preserve"> </v>
      </c>
      <c r="N160" s="1" t="str">
        <f t="shared" si="50"/>
        <v xml:space="preserve"> </v>
      </c>
      <c r="P160" s="3" t="str">
        <f>IF(O160="Plus",$K160,IF(O160="Basis",$K160-SUM(P$8:P159),IF(O160="Breedte",$K160-SUM(P$8:P159),IF(O159="Breedte",1-SUM(P$8:P159)," "))))</f>
        <v xml:space="preserve"> </v>
      </c>
      <c r="Q160" s="57" t="str">
        <f t="shared" si="65"/>
        <v/>
      </c>
      <c r="R160" s="181" t="e">
        <f t="shared" si="51"/>
        <v>#N/A</v>
      </c>
      <c r="S160" s="12">
        <f t="shared" si="60"/>
        <v>-2</v>
      </c>
      <c r="T160" s="18">
        <f t="shared" si="52"/>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3"/>
        <v>1</v>
      </c>
      <c r="Z160" s="12">
        <f t="shared" si="54"/>
        <v>1</v>
      </c>
      <c r="AA160" s="12">
        <f t="shared" si="55"/>
        <v>1</v>
      </c>
      <c r="AB160" s="12">
        <f t="shared" si="56"/>
        <v>1</v>
      </c>
      <c r="AD160" s="12">
        <f t="shared" si="61"/>
        <v>-2</v>
      </c>
      <c r="AE160" s="18">
        <f t="shared" si="57"/>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8"/>
        <v>1</v>
      </c>
      <c r="AK160" s="12">
        <f t="shared" si="62"/>
        <v>1</v>
      </c>
      <c r="AL160" s="12">
        <f t="shared" si="63"/>
        <v>1</v>
      </c>
      <c r="AM160" s="12">
        <f t="shared" si="64"/>
        <v>1</v>
      </c>
    </row>
    <row r="161" spans="1:39" ht="12" customHeight="1" x14ac:dyDescent="0.15">
      <c r="A161" s="5">
        <f t="shared" si="45"/>
        <v>0</v>
      </c>
      <c r="B161" s="5">
        <f t="shared" si="46"/>
        <v>0</v>
      </c>
      <c r="C161" s="14">
        <f t="shared" si="59"/>
        <v>-3</v>
      </c>
      <c r="F161" s="242" t="e">
        <f>VLOOKUP(C161,Blad1!$A:$J,10,0)</f>
        <v>#N/A</v>
      </c>
      <c r="G161" s="67" t="str">
        <f t="shared" si="47"/>
        <v/>
      </c>
      <c r="H161" s="4" t="str">
        <f>IF(G161="I",$K161,IF(G161="II",$K161-SUM(H$8:H160),IF(G161="III",$K161-SUM(H$8:H160),IF(G161="IV",$K161-SUM(H$8:H160),IF(G161="V",1-SUM(H$8:H160)," ")))))</f>
        <v xml:space="preserve"> </v>
      </c>
      <c r="I161" s="68" t="str">
        <f t="shared" si="48"/>
        <v/>
      </c>
      <c r="J161" s="43" t="str">
        <f>IF(I161="A",$K161,IF(I161="B",$K161-SUM(J$8:J160),IF(I161="C",$K161-SUM(J$8:J160),IF(I161="D",$K161-SUM(J$8:J160),IF(I161="E",1-SUM(J$8:J160)," ")))))</f>
        <v xml:space="preserve"> </v>
      </c>
      <c r="K161" s="1">
        <f>IF(C$4=0,0,(SUM(D$8:D161)/C$4))</f>
        <v>0</v>
      </c>
      <c r="L161" s="9" t="str">
        <f t="shared" si="49"/>
        <v xml:space="preserve"> </v>
      </c>
      <c r="M161" s="2" t="str">
        <f>IF(U161=2,K161,IF(W161=2,K161-SUM(M$8:M160),IF(X161=2,K161-SUM(M$8:M160),IF(X160=2,1-SUM(M$8:M160)," "))))</f>
        <v xml:space="preserve"> </v>
      </c>
      <c r="N161" s="1" t="str">
        <f t="shared" si="50"/>
        <v xml:space="preserve"> </v>
      </c>
      <c r="P161" s="3" t="str">
        <f>IF(O161="Plus",$K161,IF(O161="Basis",$K161-SUM(P$8:P160),IF(O161="Breedte",$K161-SUM(P$8:P160),IF(O160="Breedte",1-SUM(P$8:P160)," "))))</f>
        <v xml:space="preserve"> </v>
      </c>
      <c r="Q161" s="57" t="str">
        <f t="shared" si="65"/>
        <v/>
      </c>
      <c r="R161" s="181" t="e">
        <f t="shared" si="51"/>
        <v>#N/A</v>
      </c>
      <c r="S161" s="12">
        <f t="shared" si="60"/>
        <v>-3</v>
      </c>
      <c r="T161" s="18">
        <f t="shared" si="52"/>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3"/>
        <v>1</v>
      </c>
      <c r="Z161" s="12">
        <f t="shared" si="54"/>
        <v>1</v>
      </c>
      <c r="AA161" s="12">
        <f t="shared" si="55"/>
        <v>1</v>
      </c>
      <c r="AB161" s="12">
        <f t="shared" si="56"/>
        <v>1</v>
      </c>
      <c r="AD161" s="12">
        <f t="shared" si="61"/>
        <v>-3</v>
      </c>
      <c r="AE161" s="18">
        <f t="shared" si="57"/>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8"/>
        <v>1</v>
      </c>
      <c r="AK161" s="12">
        <f t="shared" si="62"/>
        <v>1</v>
      </c>
      <c r="AL161" s="12">
        <f t="shared" si="63"/>
        <v>1</v>
      </c>
      <c r="AM161" s="12">
        <f t="shared" si="64"/>
        <v>1</v>
      </c>
    </row>
    <row r="162" spans="1:39" ht="12" customHeight="1" x14ac:dyDescent="0.15">
      <c r="A162" s="5">
        <f t="shared" si="45"/>
        <v>0</v>
      </c>
      <c r="B162" s="5">
        <f t="shared" si="46"/>
        <v>0</v>
      </c>
      <c r="C162" s="14">
        <f t="shared" si="59"/>
        <v>-4</v>
      </c>
      <c r="F162" s="242" t="e">
        <f>VLOOKUP(C162,Blad1!$A:$J,10,0)</f>
        <v>#N/A</v>
      </c>
      <c r="G162" s="67" t="str">
        <f t="shared" si="47"/>
        <v/>
      </c>
      <c r="H162" s="4" t="str">
        <f>IF(G162="I",$K162,IF(G162="II",$K162-SUM(H$8:H161),IF(G162="III",$K162-SUM(H$8:H161),IF(G162="IV",$K162-SUM(H$8:H161),IF(G162="V",1-SUM(H$8:H161)," ")))))</f>
        <v xml:space="preserve"> </v>
      </c>
      <c r="I162" s="68" t="str">
        <f t="shared" si="48"/>
        <v/>
      </c>
      <c r="J162" s="43" t="str">
        <f>IF(I162="A",$K162,IF(I162="B",$K162-SUM(J$8:J161),IF(I162="C",$K162-SUM(J$8:J161),IF(I162="D",$K162-SUM(J$8:J161),IF(I162="E",1-SUM(J$8:J161)," ")))))</f>
        <v xml:space="preserve"> </v>
      </c>
      <c r="K162" s="1">
        <f>IF(C$4=0,0,(SUM(D$8:D162)/C$4))</f>
        <v>0</v>
      </c>
      <c r="L162" s="9" t="str">
        <f t="shared" si="49"/>
        <v xml:space="preserve"> </v>
      </c>
      <c r="M162" s="2" t="str">
        <f>IF(U162=2,K162,IF(W162=2,K162-SUM(M$8:M161),IF(X162=2,K162-SUM(M$8:M161),IF(X161=2,1-SUM(M$8:M161)," "))))</f>
        <v xml:space="preserve"> </v>
      </c>
      <c r="N162" s="1" t="str">
        <f t="shared" si="50"/>
        <v xml:space="preserve"> </v>
      </c>
      <c r="P162" s="3" t="str">
        <f>IF(O162="Plus",$K162,IF(O162="Basis",$K162-SUM(P$8:P161),IF(O162="Breedte",$K162-SUM(P$8:P161),IF(O161="Breedte",1-SUM(P$8:P161)," "))))</f>
        <v xml:space="preserve"> </v>
      </c>
      <c r="Q162" s="57" t="str">
        <f t="shared" si="65"/>
        <v/>
      </c>
      <c r="R162" s="181" t="e">
        <f t="shared" si="51"/>
        <v>#N/A</v>
      </c>
      <c r="S162" s="12">
        <f t="shared" si="60"/>
        <v>-4</v>
      </c>
      <c r="T162" s="18">
        <f t="shared" si="52"/>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3"/>
        <v>1</v>
      </c>
      <c r="Z162" s="12">
        <f t="shared" si="54"/>
        <v>1</v>
      </c>
      <c r="AA162" s="12">
        <f t="shared" si="55"/>
        <v>1</v>
      </c>
      <c r="AB162" s="12">
        <f t="shared" si="56"/>
        <v>1</v>
      </c>
      <c r="AD162" s="12">
        <f t="shared" si="61"/>
        <v>-4</v>
      </c>
      <c r="AE162" s="18">
        <f t="shared" si="57"/>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8"/>
        <v>1</v>
      </c>
      <c r="AK162" s="12">
        <f t="shared" si="62"/>
        <v>1</v>
      </c>
      <c r="AL162" s="12">
        <f t="shared" si="63"/>
        <v>1</v>
      </c>
      <c r="AM162" s="12">
        <f t="shared" si="64"/>
        <v>1</v>
      </c>
    </row>
    <row r="163" spans="1:39" ht="12" customHeight="1" x14ac:dyDescent="0.15">
      <c r="A163" s="5">
        <f t="shared" si="45"/>
        <v>0</v>
      </c>
      <c r="B163" s="5">
        <f t="shared" si="46"/>
        <v>0</v>
      </c>
      <c r="C163" s="14">
        <f t="shared" si="59"/>
        <v>-5</v>
      </c>
      <c r="F163" s="242" t="e">
        <f>VLOOKUP(C163,Blad1!$A:$J,10,0)</f>
        <v>#N/A</v>
      </c>
      <c r="G163" s="67" t="str">
        <f t="shared" si="47"/>
        <v/>
      </c>
      <c r="H163" s="4" t="str">
        <f>IF(G163="I",$K163,IF(G163="II",$K163-SUM(H$8:H162),IF(G163="III",$K163-SUM(H$8:H162),IF(G163="IV",$K163-SUM(H$8:H162),IF(G163="V",1-SUM(H$8:H162)," ")))))</f>
        <v xml:space="preserve"> </v>
      </c>
      <c r="I163" s="68" t="str">
        <f t="shared" si="48"/>
        <v/>
      </c>
      <c r="J163" s="43" t="str">
        <f>IF(I163="A",$K163,IF(I163="B",$K163-SUM(J$8:J162),IF(I163="C",$K163-SUM(J$8:J162),IF(I163="D",$K163-SUM(J$8:J162),IF(I163="E",1-SUM(J$8:J162)," ")))))</f>
        <v xml:space="preserve"> </v>
      </c>
      <c r="K163" s="1">
        <f>IF(C$4=0,0,(SUM(D$8:D163)/C$4))</f>
        <v>0</v>
      </c>
      <c r="L163" s="9" t="str">
        <f t="shared" si="49"/>
        <v xml:space="preserve"> </v>
      </c>
      <c r="M163" s="2" t="str">
        <f>IF(U163=2,K163,IF(W163=2,K163-SUM(M$8:M162),IF(X163=2,K163-SUM(M$8:M162),IF(X162=2,1-SUM(M$8:M162)," "))))</f>
        <v xml:space="preserve"> </v>
      </c>
      <c r="N163" s="1" t="str">
        <f t="shared" si="50"/>
        <v xml:space="preserve"> </v>
      </c>
      <c r="P163" s="3" t="str">
        <f>IF(O163="Plus",$K163,IF(O163="Basis",$K163-SUM(P$8:P162),IF(O163="Breedte",$K163-SUM(P$8:P162),IF(O162="Breedte",1-SUM(P$8:P162)," "))))</f>
        <v xml:space="preserve"> </v>
      </c>
      <c r="Q163" s="57" t="str">
        <f t="shared" si="65"/>
        <v/>
      </c>
      <c r="R163" s="181" t="e">
        <f t="shared" si="51"/>
        <v>#N/A</v>
      </c>
      <c r="S163" s="12">
        <f t="shared" si="60"/>
        <v>-5</v>
      </c>
      <c r="T163" s="18">
        <f t="shared" si="52"/>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3"/>
        <v>1</v>
      </c>
      <c r="Z163" s="12">
        <f t="shared" si="54"/>
        <v>1</v>
      </c>
      <c r="AA163" s="12">
        <f t="shared" si="55"/>
        <v>1</v>
      </c>
      <c r="AB163" s="12">
        <f t="shared" si="56"/>
        <v>1</v>
      </c>
      <c r="AD163" s="12">
        <f t="shared" si="61"/>
        <v>-5</v>
      </c>
      <c r="AE163" s="18">
        <f t="shared" si="57"/>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8"/>
        <v>1</v>
      </c>
      <c r="AK163" s="12">
        <f t="shared" si="62"/>
        <v>1</v>
      </c>
      <c r="AL163" s="12">
        <f t="shared" si="63"/>
        <v>1</v>
      </c>
      <c r="AM163" s="12">
        <f t="shared" si="64"/>
        <v>1</v>
      </c>
    </row>
    <row r="164" spans="1:39" ht="12" customHeight="1" x14ac:dyDescent="0.15">
      <c r="A164" s="5">
        <f t="shared" si="45"/>
        <v>0</v>
      </c>
      <c r="B164" s="5">
        <f t="shared" si="46"/>
        <v>0</v>
      </c>
      <c r="C164" s="14">
        <f t="shared" si="59"/>
        <v>-6</v>
      </c>
      <c r="F164" s="242" t="e">
        <f>VLOOKUP(C164,Blad1!$A:$J,10,0)</f>
        <v>#N/A</v>
      </c>
      <c r="G164" s="67" t="str">
        <f t="shared" si="47"/>
        <v/>
      </c>
      <c r="H164" s="4" t="str">
        <f>IF(G164="I",$K164,IF(G164="II",$K164-SUM(H$8:H163),IF(G164="III",$K164-SUM(H$8:H163),IF(G164="IV",$K164-SUM(H$8:H163),IF(G164="V",1-SUM(H$8:H163)," ")))))</f>
        <v xml:space="preserve"> </v>
      </c>
      <c r="I164" s="68" t="str">
        <f t="shared" si="48"/>
        <v/>
      </c>
      <c r="J164" s="43" t="str">
        <f>IF(I164="A",$K164,IF(I164="B",$K164-SUM(J$8:J163),IF(I164="C",$K164-SUM(J$8:J163),IF(I164="D",$K164-SUM(J$8:J163),IF(I164="E",1-SUM(J$8:J163)," ")))))</f>
        <v xml:space="preserve"> </v>
      </c>
      <c r="K164" s="1">
        <f>IF(C$4=0,0,(SUM(D$8:D164)/C$4))</f>
        <v>0</v>
      </c>
      <c r="L164" s="9" t="str">
        <f t="shared" si="49"/>
        <v xml:space="preserve"> </v>
      </c>
      <c r="M164" s="2" t="str">
        <f>IF(U164=2,K164,IF(W164=2,K164-SUM(M$8:M163),IF(X164=2,K164-SUM(M$8:M163),IF(X163=2,1-SUM(M$8:M163)," "))))</f>
        <v xml:space="preserve"> </v>
      </c>
      <c r="N164" s="1" t="str">
        <f t="shared" si="50"/>
        <v xml:space="preserve"> </v>
      </c>
      <c r="P164" s="3" t="str">
        <f>IF(O164="Plus",$K164,IF(O164="Basis",$K164-SUM(P$8:P163),IF(O164="Breedte",$K164-SUM(P$8:P163),IF(O163="Breedte",1-SUM(P$8:P163)," "))))</f>
        <v xml:space="preserve"> </v>
      </c>
      <c r="Q164" s="57" t="str">
        <f t="shared" si="65"/>
        <v/>
      </c>
      <c r="R164" s="181" t="e">
        <f t="shared" si="51"/>
        <v>#N/A</v>
      </c>
      <c r="S164" s="12">
        <f t="shared" si="60"/>
        <v>-6</v>
      </c>
      <c r="T164" s="18">
        <f t="shared" si="52"/>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3"/>
        <v>1</v>
      </c>
      <c r="Z164" s="12">
        <f t="shared" si="54"/>
        <v>1</v>
      </c>
      <c r="AA164" s="12">
        <f t="shared" si="55"/>
        <v>1</v>
      </c>
      <c r="AB164" s="12">
        <f t="shared" si="56"/>
        <v>1</v>
      </c>
      <c r="AD164" s="12">
        <f t="shared" si="61"/>
        <v>-6</v>
      </c>
      <c r="AE164" s="18">
        <f t="shared" si="57"/>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8"/>
        <v>1</v>
      </c>
      <c r="AK164" s="12">
        <f t="shared" si="62"/>
        <v>1</v>
      </c>
      <c r="AL164" s="12">
        <f t="shared" si="63"/>
        <v>1</v>
      </c>
      <c r="AM164" s="12">
        <f t="shared" si="64"/>
        <v>1</v>
      </c>
    </row>
    <row r="165" spans="1:39" ht="12" customHeight="1" x14ac:dyDescent="0.15">
      <c r="A165" s="5">
        <f t="shared" si="45"/>
        <v>0</v>
      </c>
      <c r="B165" s="5">
        <f t="shared" si="46"/>
        <v>0</v>
      </c>
      <c r="C165" s="14">
        <f t="shared" si="59"/>
        <v>-7</v>
      </c>
      <c r="F165" s="242" t="e">
        <f>VLOOKUP(C165,Blad1!$A:$J,10,0)</f>
        <v>#N/A</v>
      </c>
      <c r="G165" s="67" t="str">
        <f t="shared" si="47"/>
        <v/>
      </c>
      <c r="H165" s="4" t="str">
        <f>IF(G165="I",$K165,IF(G165="II",$K165-SUM(H$8:H164),IF(G165="III",$K165-SUM(H$8:H164),IF(G165="IV",$K165-SUM(H$8:H164),IF(G165="V",1-SUM(H$8:H164)," ")))))</f>
        <v xml:space="preserve"> </v>
      </c>
      <c r="I165" s="68" t="str">
        <f t="shared" si="48"/>
        <v/>
      </c>
      <c r="J165" s="43" t="str">
        <f>IF(I165="A",$K165,IF(I165="B",$K165-SUM(J$8:J164),IF(I165="C",$K165-SUM(J$8:J164),IF(I165="D",$K165-SUM(J$8:J164),IF(I165="E",1-SUM(J$8:J164)," ")))))</f>
        <v xml:space="preserve"> </v>
      </c>
      <c r="K165" s="1">
        <f>IF(C$4=0,0,(SUM(D$8:D165)/C$4))</f>
        <v>0</v>
      </c>
      <c r="L165" s="9" t="str">
        <f t="shared" si="49"/>
        <v xml:space="preserve"> </v>
      </c>
      <c r="M165" s="2" t="str">
        <f>IF(U165=2,K165,IF(W165=2,K165-SUM(M$8:M164),IF(X165=2,K165-SUM(M$8:M164),IF(X164=2,1-SUM(M$8:M164)," "))))</f>
        <v xml:space="preserve"> </v>
      </c>
      <c r="N165" s="1" t="str">
        <f t="shared" si="50"/>
        <v xml:space="preserve"> </v>
      </c>
      <c r="P165" s="3" t="str">
        <f>IF(O165="Plus",$K165,IF(O165="Basis",$K165-SUM(P$8:P164),IF(O165="Breedte",$K165-SUM(P$8:P164),IF(O164="Breedte",1-SUM(P$8:P164)," "))))</f>
        <v xml:space="preserve"> </v>
      </c>
      <c r="Q165" s="57" t="str">
        <f t="shared" si="65"/>
        <v/>
      </c>
      <c r="R165" s="181" t="e">
        <f t="shared" si="51"/>
        <v>#N/A</v>
      </c>
      <c r="S165" s="12">
        <f t="shared" si="60"/>
        <v>-7</v>
      </c>
      <c r="T165" s="18">
        <f t="shared" si="52"/>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3"/>
        <v>1</v>
      </c>
      <c r="Z165" s="12">
        <f t="shared" si="54"/>
        <v>1</v>
      </c>
      <c r="AA165" s="12">
        <f t="shared" si="55"/>
        <v>1</v>
      </c>
      <c r="AB165" s="12">
        <f t="shared" si="56"/>
        <v>1</v>
      </c>
      <c r="AD165" s="12">
        <f t="shared" si="61"/>
        <v>-7</v>
      </c>
      <c r="AE165" s="18">
        <f t="shared" si="57"/>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8"/>
        <v>1</v>
      </c>
      <c r="AK165" s="12">
        <f t="shared" si="62"/>
        <v>1</v>
      </c>
      <c r="AL165" s="12">
        <f t="shared" si="63"/>
        <v>1</v>
      </c>
      <c r="AM165" s="12">
        <f t="shared" si="64"/>
        <v>1</v>
      </c>
    </row>
    <row r="166" spans="1:39" ht="12" customHeight="1" x14ac:dyDescent="0.15">
      <c r="A166" s="5">
        <f t="shared" si="45"/>
        <v>0</v>
      </c>
      <c r="B166" s="5">
        <f t="shared" si="46"/>
        <v>0</v>
      </c>
      <c r="C166" s="14">
        <f t="shared" si="59"/>
        <v>-8</v>
      </c>
      <c r="F166" s="242" t="e">
        <f>VLOOKUP(C166,Blad1!$A:$J,10,0)</f>
        <v>#N/A</v>
      </c>
      <c r="G166" s="67" t="str">
        <f t="shared" si="47"/>
        <v/>
      </c>
      <c r="H166" s="4" t="str">
        <f>IF(G166="I",$K166,IF(G166="II",$K166-SUM(H$8:H165),IF(G166="III",$K166-SUM(H$8:H165),IF(G166="IV",$K166-SUM(H$8:H165),IF(G166="V",1-SUM(H$8:H165)," ")))))</f>
        <v xml:space="preserve"> </v>
      </c>
      <c r="I166" s="68" t="str">
        <f t="shared" si="48"/>
        <v/>
      </c>
      <c r="J166" s="43" t="str">
        <f>IF(I166="A",$K166,IF(I166="B",$K166-SUM(J$8:J165),IF(I166="C",$K166-SUM(J$8:J165),IF(I166="D",$K166-SUM(J$8:J165),IF(I166="E",1-SUM(J$8:J165)," ")))))</f>
        <v xml:space="preserve"> </v>
      </c>
      <c r="K166" s="1">
        <f>IF(C$4=0,0,(SUM(D$8:D166)/C$4))</f>
        <v>0</v>
      </c>
      <c r="L166" s="9" t="str">
        <f t="shared" si="49"/>
        <v xml:space="preserve"> </v>
      </c>
      <c r="M166" s="2" t="str">
        <f>IF(U166=2,K166,IF(W166=2,K166-SUM(M$8:M165),IF(X166=2,K166-SUM(M$8:M165),IF(X165=2,1-SUM(M$8:M165)," "))))</f>
        <v xml:space="preserve"> </v>
      </c>
      <c r="N166" s="1" t="str">
        <f t="shared" si="50"/>
        <v xml:space="preserve"> </v>
      </c>
      <c r="P166" s="3" t="str">
        <f>IF(O166="Plus",$K166,IF(O166="Basis",$K166-SUM(P$8:P165),IF(O166="Breedte",$K166-SUM(P$8:P165),IF(O165="Breedte",1-SUM(P$8:P165)," "))))</f>
        <v xml:space="preserve"> </v>
      </c>
      <c r="Q166" s="57" t="str">
        <f t="shared" si="65"/>
        <v/>
      </c>
      <c r="R166" s="181" t="e">
        <f t="shared" si="51"/>
        <v>#N/A</v>
      </c>
      <c r="S166" s="12">
        <f t="shared" si="60"/>
        <v>-8</v>
      </c>
      <c r="T166" s="18">
        <f t="shared" si="52"/>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3"/>
        <v>1</v>
      </c>
      <c r="Z166" s="12">
        <f t="shared" si="54"/>
        <v>1</v>
      </c>
      <c r="AA166" s="12">
        <f t="shared" si="55"/>
        <v>1</v>
      </c>
      <c r="AB166" s="12">
        <f t="shared" si="56"/>
        <v>1</v>
      </c>
      <c r="AD166" s="12">
        <f t="shared" si="61"/>
        <v>-8</v>
      </c>
      <c r="AE166" s="18">
        <f t="shared" si="57"/>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8"/>
        <v>1</v>
      </c>
      <c r="AK166" s="12">
        <f t="shared" si="62"/>
        <v>1</v>
      </c>
      <c r="AL166" s="12">
        <f t="shared" si="63"/>
        <v>1</v>
      </c>
      <c r="AM166" s="12">
        <f t="shared" si="64"/>
        <v>1</v>
      </c>
    </row>
    <row r="167" spans="1:39" ht="12" customHeight="1" x14ac:dyDescent="0.15">
      <c r="A167" s="5">
        <f t="shared" si="45"/>
        <v>0</v>
      </c>
      <c r="B167" s="5">
        <f t="shared" si="46"/>
        <v>0</v>
      </c>
      <c r="C167" s="14">
        <f t="shared" si="59"/>
        <v>-9</v>
      </c>
      <c r="F167" s="242" t="e">
        <f>VLOOKUP(C167,Blad1!$A:$J,10,0)</f>
        <v>#N/A</v>
      </c>
      <c r="G167" s="67" t="str">
        <f t="shared" si="47"/>
        <v/>
      </c>
      <c r="H167" s="4" t="str">
        <f>IF(G167="I",$K167,IF(G167="II",$K167-SUM(H$8:H166),IF(G167="III",$K167-SUM(H$8:H166),IF(G167="IV",$K167-SUM(H$8:H166),IF(G167="V",1-SUM(H$8:H166)," ")))))</f>
        <v xml:space="preserve"> </v>
      </c>
      <c r="I167" s="68" t="str">
        <f t="shared" si="48"/>
        <v/>
      </c>
      <c r="J167" s="43" t="str">
        <f>IF(I167="A",$K167,IF(I167="B",$K167-SUM(J$8:J166),IF(I167="C",$K167-SUM(J$8:J166),IF(I167="D",$K167-SUM(J$8:J166),IF(I167="E",1-SUM(J$8:J166)," ")))))</f>
        <v xml:space="preserve"> </v>
      </c>
      <c r="K167" s="1">
        <f>IF(C$4=0,0,(SUM(D$8:D167)/C$4))</f>
        <v>0</v>
      </c>
      <c r="L167" s="9" t="str">
        <f t="shared" si="49"/>
        <v xml:space="preserve"> </v>
      </c>
      <c r="M167" s="2" t="str">
        <f>IF(U167=2,K167,IF(W167=2,K167-SUM(M$8:M166),IF(X167=2,K167-SUM(M$8:M166),IF(X166=2,1-SUM(M$8:M166)," "))))</f>
        <v xml:space="preserve"> </v>
      </c>
      <c r="N167" s="1" t="str">
        <f t="shared" si="50"/>
        <v xml:space="preserve"> </v>
      </c>
      <c r="P167" s="3" t="str">
        <f>IF(O167="Plus",$K167,IF(O167="Basis",$K167-SUM(P$8:P166),IF(O167="Breedte",$K167-SUM(P$8:P166),IF(O166="Breedte",1-SUM(P$8:P166)," "))))</f>
        <v xml:space="preserve"> </v>
      </c>
      <c r="Q167" s="57" t="str">
        <f t="shared" si="65"/>
        <v/>
      </c>
      <c r="R167" s="181" t="e">
        <f t="shared" si="51"/>
        <v>#N/A</v>
      </c>
      <c r="S167" s="12">
        <f t="shared" si="60"/>
        <v>-9</v>
      </c>
      <c r="T167" s="18">
        <f t="shared" si="52"/>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3"/>
        <v>1</v>
      </c>
      <c r="Z167" s="12">
        <f t="shared" si="54"/>
        <v>1</v>
      </c>
      <c r="AA167" s="12">
        <f t="shared" si="55"/>
        <v>1</v>
      </c>
      <c r="AB167" s="12">
        <f t="shared" si="56"/>
        <v>1</v>
      </c>
      <c r="AD167" s="12">
        <f t="shared" si="61"/>
        <v>-9</v>
      </c>
      <c r="AE167" s="18">
        <f t="shared" si="57"/>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8"/>
        <v>1</v>
      </c>
      <c r="AK167" s="12">
        <f t="shared" si="62"/>
        <v>1</v>
      </c>
      <c r="AL167" s="12">
        <f t="shared" si="63"/>
        <v>1</v>
      </c>
      <c r="AM167" s="12">
        <f t="shared" si="64"/>
        <v>1</v>
      </c>
    </row>
    <row r="168" spans="1:39" ht="12" customHeight="1" x14ac:dyDescent="0.15">
      <c r="A168" s="5">
        <f t="shared" si="45"/>
        <v>0</v>
      </c>
      <c r="B168" s="5">
        <f t="shared" si="46"/>
        <v>0</v>
      </c>
      <c r="C168" s="14">
        <f t="shared" si="59"/>
        <v>-10</v>
      </c>
      <c r="F168" s="242" t="e">
        <f>VLOOKUP(C168,Blad1!$A:$J,10,0)</f>
        <v>#N/A</v>
      </c>
      <c r="G168" s="67" t="str">
        <f t="shared" si="47"/>
        <v/>
      </c>
      <c r="H168" s="4" t="str">
        <f>IF(G168="I",$K168,IF(G168="II",$K168-SUM(H$8:H167),IF(G168="III",$K168-SUM(H$8:H167),IF(G168="IV",$K168-SUM(H$8:H167),IF(G168="V",1-SUM(H$8:H167)," ")))))</f>
        <v xml:space="preserve"> </v>
      </c>
      <c r="I168" s="68" t="str">
        <f t="shared" si="48"/>
        <v/>
      </c>
      <c r="J168" s="43" t="str">
        <f>IF(I168="A",$K168,IF(I168="B",$K168-SUM(J$8:J167),IF(I168="C",$K168-SUM(J$8:J167),IF(I168="D",$K168-SUM(J$8:J167),IF(I168="E",1-SUM(J$8:J167)," ")))))</f>
        <v xml:space="preserve"> </v>
      </c>
      <c r="K168" s="1">
        <f>IF(C$4=0,0,(SUM(D$8:D168)/C$4))</f>
        <v>0</v>
      </c>
      <c r="L168" s="9" t="str">
        <f t="shared" si="49"/>
        <v xml:space="preserve"> </v>
      </c>
      <c r="M168" s="2" t="str">
        <f>IF(U168=2,K168,IF(W168=2,K168-SUM(M$8:M167),IF(X168=2,K168-SUM(M$8:M167),IF(X167=2,1-SUM(M$8:M167)," "))))</f>
        <v xml:space="preserve"> </v>
      </c>
      <c r="N168" s="1" t="str">
        <f t="shared" si="50"/>
        <v xml:space="preserve"> </v>
      </c>
      <c r="P168" s="3" t="str">
        <f>IF(O168="Plus",$K168,IF(O168="Basis",$K168-SUM(P$8:P167),IF(O168="Breedte",$K168-SUM(P$8:P167),IF(O167="Breedte",1-SUM(P$8:P167)," "))))</f>
        <v xml:space="preserve"> </v>
      </c>
      <c r="Q168" s="57" t="str">
        <f t="shared" si="65"/>
        <v/>
      </c>
      <c r="R168" s="181" t="e">
        <f t="shared" si="51"/>
        <v>#N/A</v>
      </c>
      <c r="S168" s="12">
        <f t="shared" si="60"/>
        <v>-10</v>
      </c>
      <c r="T168" s="18">
        <f t="shared" si="52"/>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3"/>
        <v>1</v>
      </c>
      <c r="Z168" s="12">
        <f t="shared" si="54"/>
        <v>1</v>
      </c>
      <c r="AA168" s="12">
        <f t="shared" si="55"/>
        <v>1</v>
      </c>
      <c r="AB168" s="12">
        <f t="shared" si="56"/>
        <v>1</v>
      </c>
      <c r="AD168" s="12">
        <f t="shared" si="61"/>
        <v>-10</v>
      </c>
      <c r="AE168" s="18">
        <f t="shared" si="57"/>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8"/>
        <v>1</v>
      </c>
      <c r="AK168" s="12">
        <f t="shared" si="62"/>
        <v>1</v>
      </c>
      <c r="AL168" s="12">
        <f t="shared" si="63"/>
        <v>1</v>
      </c>
      <c r="AM168" s="12">
        <f t="shared" si="64"/>
        <v>1</v>
      </c>
    </row>
    <row r="169" spans="1:39" ht="12" customHeight="1" x14ac:dyDescent="0.15">
      <c r="A169" s="5">
        <f t="shared" si="45"/>
        <v>0</v>
      </c>
      <c r="B169" s="5">
        <f t="shared" si="46"/>
        <v>0</v>
      </c>
      <c r="C169" s="14">
        <f t="shared" si="59"/>
        <v>-11</v>
      </c>
      <c r="F169" s="242" t="e">
        <f>VLOOKUP(C169,Blad1!$A:$J,10,0)</f>
        <v>#N/A</v>
      </c>
      <c r="G169" s="67" t="str">
        <f t="shared" si="47"/>
        <v/>
      </c>
      <c r="H169" s="4" t="str">
        <f>IF(G169="I",$K169,IF(G169="II",$K169-SUM(H$8:H168),IF(G169="III",$K169-SUM(H$8:H168),IF(G169="IV",$K169-SUM(H$8:H168),IF(G169="V",1-SUM(H$8:H168)," ")))))</f>
        <v xml:space="preserve"> </v>
      </c>
      <c r="I169" s="68" t="str">
        <f t="shared" si="48"/>
        <v/>
      </c>
      <c r="J169" s="43" t="str">
        <f>IF(I169="A",$K169,IF(I169="B",$K169-SUM(J$8:J168),IF(I169="C",$K169-SUM(J$8:J168),IF(I169="D",$K169-SUM(J$8:J168),IF(I169="E",1-SUM(J$8:J168)," ")))))</f>
        <v xml:space="preserve"> </v>
      </c>
      <c r="K169" s="1">
        <f>IF(C$4=0,0,(SUM(D$8:D169)/C$4))</f>
        <v>0</v>
      </c>
      <c r="L169" s="9" t="str">
        <f t="shared" si="49"/>
        <v xml:space="preserve"> </v>
      </c>
      <c r="M169" s="2" t="str">
        <f>IF(U169=2,K169,IF(W169=2,K169-SUM(M$8:M168),IF(X169=2,K169-SUM(M$8:M168),IF(X168=2,1-SUM(M$8:M168)," "))))</f>
        <v xml:space="preserve"> </v>
      </c>
      <c r="N169" s="1" t="str">
        <f t="shared" si="50"/>
        <v xml:space="preserve"> </v>
      </c>
      <c r="P169" s="3" t="str">
        <f>IF(O169="Plus",$K169,IF(O169="Basis",$K169-SUM(P$8:P168),IF(O169="Breedte",$K169-SUM(P$8:P168),IF(O168="Breedte",1-SUM(P$8:P168)," "))))</f>
        <v xml:space="preserve"> </v>
      </c>
      <c r="Q169" s="57" t="str">
        <f t="shared" si="65"/>
        <v/>
      </c>
      <c r="R169" s="181" t="e">
        <f t="shared" si="51"/>
        <v>#N/A</v>
      </c>
      <c r="S169" s="12">
        <f t="shared" si="60"/>
        <v>-11</v>
      </c>
      <c r="T169" s="18">
        <f t="shared" si="52"/>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3"/>
        <v>1</v>
      </c>
      <c r="Z169" s="12">
        <f t="shared" si="54"/>
        <v>1</v>
      </c>
      <c r="AA169" s="12">
        <f t="shared" si="55"/>
        <v>1</v>
      </c>
      <c r="AB169" s="12">
        <f t="shared" si="56"/>
        <v>1</v>
      </c>
      <c r="AD169" s="12">
        <f t="shared" si="61"/>
        <v>-11</v>
      </c>
      <c r="AE169" s="18">
        <f t="shared" si="57"/>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8"/>
        <v>1</v>
      </c>
      <c r="AK169" s="12">
        <f t="shared" si="62"/>
        <v>1</v>
      </c>
      <c r="AL169" s="12">
        <f t="shared" si="63"/>
        <v>1</v>
      </c>
      <c r="AM169" s="12">
        <f t="shared" si="64"/>
        <v>1</v>
      </c>
    </row>
    <row r="170" spans="1:39" ht="12" customHeight="1" x14ac:dyDescent="0.15">
      <c r="A170" s="5">
        <f t="shared" si="45"/>
        <v>0</v>
      </c>
      <c r="B170" s="5">
        <f t="shared" si="46"/>
        <v>0</v>
      </c>
      <c r="C170" s="14">
        <f t="shared" si="59"/>
        <v>-12</v>
      </c>
      <c r="F170" s="242" t="e">
        <f>VLOOKUP(C170,Blad1!$A:$J,10,0)</f>
        <v>#N/A</v>
      </c>
      <c r="G170" s="67" t="str">
        <f t="shared" si="47"/>
        <v/>
      </c>
      <c r="H170" s="4" t="str">
        <f>IF(G170="I",$K170,IF(G170="II",$K170-SUM(H$8:H169),IF(G170="III",$K170-SUM(H$8:H169),IF(G170="IV",$K170-SUM(H$8:H169),IF(G170="V",1-SUM(H$8:H169)," ")))))</f>
        <v xml:space="preserve"> </v>
      </c>
      <c r="I170" s="68" t="str">
        <f t="shared" si="48"/>
        <v/>
      </c>
      <c r="J170" s="43" t="str">
        <f>IF(I170="A",$K170,IF(I170="B",$K170-SUM(J$8:J169),IF(I170="C",$K170-SUM(J$8:J169),IF(I170="D",$K170-SUM(J$8:J169),IF(I170="E",1-SUM(J$8:J169)," ")))))</f>
        <v xml:space="preserve"> </v>
      </c>
      <c r="K170" s="1">
        <f>IF(C$4=0,0,(SUM(D$8:D170)/C$4))</f>
        <v>0</v>
      </c>
      <c r="L170" s="9" t="str">
        <f t="shared" si="49"/>
        <v xml:space="preserve"> </v>
      </c>
      <c r="M170" s="2" t="str">
        <f>IF(U170=2,K170,IF(W170=2,K170-SUM(M$8:M169),IF(X170=2,K170-SUM(M$8:M169),IF(X169=2,1-SUM(M$8:M169)," "))))</f>
        <v xml:space="preserve"> </v>
      </c>
      <c r="N170" s="1" t="str">
        <f t="shared" si="50"/>
        <v xml:space="preserve"> </v>
      </c>
      <c r="P170" s="3" t="str">
        <f>IF(O170="Plus",$K170,IF(O170="Basis",$K170-SUM(P$8:P169),IF(O170="Breedte",$K170-SUM(P$8:P169),IF(O169="Breedte",1-SUM(P$8:P169)," "))))</f>
        <v xml:space="preserve"> </v>
      </c>
      <c r="Q170" s="57" t="str">
        <f t="shared" si="65"/>
        <v/>
      </c>
      <c r="R170" s="181" t="e">
        <f t="shared" si="51"/>
        <v>#N/A</v>
      </c>
      <c r="S170" s="12">
        <f t="shared" si="60"/>
        <v>-12</v>
      </c>
      <c r="T170" s="18">
        <f t="shared" si="52"/>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3"/>
        <v>1</v>
      </c>
      <c r="Z170" s="12">
        <f t="shared" si="54"/>
        <v>1</v>
      </c>
      <c r="AA170" s="12">
        <f t="shared" si="55"/>
        <v>1</v>
      </c>
      <c r="AB170" s="12">
        <f t="shared" si="56"/>
        <v>1</v>
      </c>
      <c r="AD170" s="12">
        <f t="shared" si="61"/>
        <v>-12</v>
      </c>
      <c r="AE170" s="18">
        <f t="shared" si="57"/>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8"/>
        <v>1</v>
      </c>
      <c r="AK170" s="12">
        <f t="shared" si="62"/>
        <v>1</v>
      </c>
      <c r="AL170" s="12">
        <f t="shared" si="63"/>
        <v>1</v>
      </c>
      <c r="AM170" s="12">
        <f t="shared" si="64"/>
        <v>1</v>
      </c>
    </row>
    <row r="171" spans="1:39" ht="12" customHeight="1" x14ac:dyDescent="0.15">
      <c r="A171" s="5">
        <f t="shared" si="45"/>
        <v>0</v>
      </c>
      <c r="B171" s="5">
        <f t="shared" si="46"/>
        <v>0</v>
      </c>
      <c r="C171" s="14">
        <f t="shared" si="59"/>
        <v>-13</v>
      </c>
      <c r="F171" s="242" t="e">
        <f>VLOOKUP(C171,Blad1!$A:$J,10,0)</f>
        <v>#N/A</v>
      </c>
      <c r="G171" s="67" t="str">
        <f t="shared" si="47"/>
        <v/>
      </c>
      <c r="H171" s="4" t="str">
        <f>IF(G171="I",$K171,IF(G171="II",$K171-SUM(H$8:H170),IF(G171="III",$K171-SUM(H$8:H170),IF(G171="IV",$K171-SUM(H$8:H170),IF(G171="V",1-SUM(H$8:H170)," ")))))</f>
        <v xml:space="preserve"> </v>
      </c>
      <c r="I171" s="68" t="str">
        <f t="shared" si="48"/>
        <v/>
      </c>
      <c r="J171" s="43" t="str">
        <f>IF(I171="A",$K171,IF(I171="B",$K171-SUM(J$8:J170),IF(I171="C",$K171-SUM(J$8:J170),IF(I171="D",$K171-SUM(J$8:J170),IF(I171="E",1-SUM(J$8:J170)," ")))))</f>
        <v xml:space="preserve"> </v>
      </c>
      <c r="K171" s="1">
        <f>IF(C$4=0,0,(SUM(D$8:D171)/C$4))</f>
        <v>0</v>
      </c>
      <c r="L171" s="9" t="str">
        <f t="shared" si="49"/>
        <v xml:space="preserve"> </v>
      </c>
      <c r="M171" s="2" t="str">
        <f>IF(U171=2,K171,IF(W171=2,K171-SUM(M$8:M170),IF(X171=2,K171-SUM(M$8:M170),IF(X170=2,1-SUM(M$8:M170)," "))))</f>
        <v xml:space="preserve"> </v>
      </c>
      <c r="N171" s="1" t="str">
        <f t="shared" si="50"/>
        <v xml:space="preserve"> </v>
      </c>
      <c r="P171" s="3" t="str">
        <f>IF(O171="Plus",$K171,IF(O171="Basis",$K171-SUM(P$8:P170),IF(O171="Breedte",$K171-SUM(P$8:P170),IF(O170="Breedte",1-SUM(P$8:P170)," "))))</f>
        <v xml:space="preserve"> </v>
      </c>
      <c r="Q171" s="57" t="str">
        <f t="shared" si="65"/>
        <v/>
      </c>
      <c r="R171" s="181" t="e">
        <f t="shared" si="51"/>
        <v>#N/A</v>
      </c>
      <c r="S171" s="12">
        <f t="shared" si="60"/>
        <v>-13</v>
      </c>
      <c r="T171" s="18">
        <f t="shared" si="52"/>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3"/>
        <v>1</v>
      </c>
      <c r="Z171" s="12">
        <f t="shared" si="54"/>
        <v>1</v>
      </c>
      <c r="AA171" s="12">
        <f t="shared" si="55"/>
        <v>1</v>
      </c>
      <c r="AB171" s="12">
        <f t="shared" si="56"/>
        <v>1</v>
      </c>
      <c r="AD171" s="12">
        <f t="shared" si="61"/>
        <v>-13</v>
      </c>
      <c r="AE171" s="18">
        <f t="shared" si="57"/>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8"/>
        <v>1</v>
      </c>
      <c r="AK171" s="12">
        <f t="shared" si="62"/>
        <v>1</v>
      </c>
      <c r="AL171" s="12">
        <f t="shared" si="63"/>
        <v>1</v>
      </c>
      <c r="AM171" s="12">
        <f t="shared" si="64"/>
        <v>1</v>
      </c>
    </row>
    <row r="172" spans="1:39" ht="12" customHeight="1" x14ac:dyDescent="0.15">
      <c r="A172" s="5">
        <f t="shared" si="45"/>
        <v>0</v>
      </c>
      <c r="B172" s="5">
        <f t="shared" si="46"/>
        <v>0</v>
      </c>
      <c r="C172" s="14">
        <f t="shared" si="59"/>
        <v>-14</v>
      </c>
      <c r="F172" s="242" t="e">
        <f>VLOOKUP(C172,Blad1!$A:$J,10,0)</f>
        <v>#N/A</v>
      </c>
      <c r="G172" s="67" t="str">
        <f t="shared" si="47"/>
        <v/>
      </c>
      <c r="H172" s="4" t="str">
        <f>IF(G172="I",$K172,IF(G172="II",$K172-SUM(H$8:H171),IF(G172="III",$K172-SUM(H$8:H171),IF(G172="IV",$K172-SUM(H$8:H171),IF(G172="V",1-SUM(H$8:H171)," ")))))</f>
        <v xml:space="preserve"> </v>
      </c>
      <c r="I172" s="68" t="str">
        <f t="shared" si="48"/>
        <v/>
      </c>
      <c r="J172" s="43" t="str">
        <f>IF(I172="A",$K172,IF(I172="B",$K172-SUM(J$8:J171),IF(I172="C",$K172-SUM(J$8:J171),IF(I172="D",$K172-SUM(J$8:J171),IF(I172="E",1-SUM(J$8:J171)," ")))))</f>
        <v xml:space="preserve"> </v>
      </c>
      <c r="K172" s="1">
        <f>IF(C$4=0,0,(SUM(D$8:D172)/C$4))</f>
        <v>0</v>
      </c>
      <c r="L172" s="9" t="str">
        <f t="shared" si="49"/>
        <v xml:space="preserve"> </v>
      </c>
      <c r="M172" s="2" t="str">
        <f>IF(U172=2,K172,IF(W172=2,K172-SUM(M$8:M171),IF(X172=2,K172-SUM(M$8:M171),IF(X171=2,1-SUM(M$8:M171)," "))))</f>
        <v xml:space="preserve"> </v>
      </c>
      <c r="N172" s="1" t="str">
        <f t="shared" si="50"/>
        <v xml:space="preserve"> </v>
      </c>
      <c r="P172" s="3" t="str">
        <f>IF(O172="Plus",$K172,IF(O172="Basis",$K172-SUM(P$8:P171),IF(O172="Breedte",$K172-SUM(P$8:P171),IF(O171="Breedte",1-SUM(P$8:P171)," "))))</f>
        <v xml:space="preserve"> </v>
      </c>
      <c r="Q172" s="57" t="str">
        <f t="shared" si="65"/>
        <v/>
      </c>
      <c r="R172" s="181" t="e">
        <f t="shared" si="51"/>
        <v>#N/A</v>
      </c>
      <c r="S172" s="12">
        <f t="shared" si="60"/>
        <v>-14</v>
      </c>
      <c r="T172" s="18">
        <f t="shared" si="52"/>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3"/>
        <v>1</v>
      </c>
      <c r="Z172" s="12">
        <f t="shared" si="54"/>
        <v>1</v>
      </c>
      <c r="AA172" s="12">
        <f t="shared" si="55"/>
        <v>1</v>
      </c>
      <c r="AB172" s="12">
        <f t="shared" si="56"/>
        <v>1</v>
      </c>
      <c r="AD172" s="12">
        <f t="shared" si="61"/>
        <v>-14</v>
      </c>
      <c r="AE172" s="18">
        <f t="shared" si="57"/>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8"/>
        <v>1</v>
      </c>
      <c r="AK172" s="12">
        <f t="shared" si="62"/>
        <v>1</v>
      </c>
      <c r="AL172" s="12">
        <f t="shared" si="63"/>
        <v>1</v>
      </c>
      <c r="AM172" s="12">
        <f t="shared" si="64"/>
        <v>1</v>
      </c>
    </row>
    <row r="173" spans="1:39" ht="12" customHeight="1" x14ac:dyDescent="0.15">
      <c r="A173" s="5">
        <f t="shared" si="45"/>
        <v>0</v>
      </c>
      <c r="B173" s="5">
        <f t="shared" si="46"/>
        <v>0</v>
      </c>
      <c r="C173" s="14">
        <f t="shared" si="59"/>
        <v>-15</v>
      </c>
      <c r="F173" s="242" t="e">
        <f>VLOOKUP(C173,Blad1!$A:$J,10,0)</f>
        <v>#N/A</v>
      </c>
      <c r="G173" s="67" t="str">
        <f t="shared" si="47"/>
        <v/>
      </c>
      <c r="H173" s="4" t="str">
        <f>IF(G173="I",$K173,IF(G173="II",$K173-SUM(H$8:H172),IF(G173="III",$K173-SUM(H$8:H172),IF(G173="IV",$K173-SUM(H$8:H172),IF(G173="V",1-SUM(H$8:H172)," ")))))</f>
        <v xml:space="preserve"> </v>
      </c>
      <c r="I173" s="68" t="str">
        <f t="shared" si="48"/>
        <v/>
      </c>
      <c r="J173" s="43" t="str">
        <f>IF(I173="A",$K173,IF(I173="B",$K173-SUM(J$8:J172),IF(I173="C",$K173-SUM(J$8:J172),IF(I173="D",$K173-SUM(J$8:J172),IF(I173="E",1-SUM(J$8:J172)," ")))))</f>
        <v xml:space="preserve"> </v>
      </c>
      <c r="K173" s="1">
        <f>IF(C$4=0,0,(SUM(D$8:D173)/C$4))</f>
        <v>0</v>
      </c>
      <c r="L173" s="9" t="str">
        <f t="shared" si="49"/>
        <v xml:space="preserve"> </v>
      </c>
      <c r="M173" s="2" t="str">
        <f>IF(U173=2,K173,IF(W173=2,K173-SUM(M$8:M172),IF(X173=2,K173-SUM(M$8:M172),IF(X172=2,1-SUM(M$8:M172)," "))))</f>
        <v xml:space="preserve"> </v>
      </c>
      <c r="N173" s="1" t="str">
        <f t="shared" si="50"/>
        <v xml:space="preserve"> </v>
      </c>
      <c r="P173" s="3" t="str">
        <f>IF(O173="Plus",$K173,IF(O173="Basis",$K173-SUM(P$8:P172),IF(O173="Breedte",$K173-SUM(P$8:P172),IF(O172="Breedte",1-SUM(P$8:P172)," "))))</f>
        <v xml:space="preserve"> </v>
      </c>
      <c r="Q173" s="57" t="str">
        <f t="shared" si="65"/>
        <v/>
      </c>
      <c r="R173" s="181" t="e">
        <f t="shared" si="51"/>
        <v>#N/A</v>
      </c>
      <c r="S173" s="12">
        <f t="shared" si="60"/>
        <v>-15</v>
      </c>
      <c r="T173" s="18">
        <f t="shared" si="52"/>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3"/>
        <v>1</v>
      </c>
      <c r="Z173" s="12">
        <f t="shared" si="54"/>
        <v>1</v>
      </c>
      <c r="AA173" s="12">
        <f t="shared" si="55"/>
        <v>1</v>
      </c>
      <c r="AB173" s="12">
        <f t="shared" si="56"/>
        <v>1</v>
      </c>
      <c r="AD173" s="12">
        <f t="shared" si="61"/>
        <v>-15</v>
      </c>
      <c r="AE173" s="18">
        <f t="shared" si="57"/>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8"/>
        <v>1</v>
      </c>
      <c r="AK173" s="12">
        <f t="shared" si="62"/>
        <v>1</v>
      </c>
      <c r="AL173" s="12">
        <f t="shared" si="63"/>
        <v>1</v>
      </c>
      <c r="AM173" s="12">
        <f t="shared" si="64"/>
        <v>1</v>
      </c>
    </row>
    <row r="174" spans="1:39" ht="12" customHeight="1" x14ac:dyDescent="0.15">
      <c r="A174" s="5">
        <f t="shared" si="45"/>
        <v>0</v>
      </c>
      <c r="B174" s="5">
        <f t="shared" si="46"/>
        <v>0</v>
      </c>
      <c r="C174" s="14">
        <f t="shared" si="59"/>
        <v>-16</v>
      </c>
      <c r="F174" s="242" t="e">
        <f>VLOOKUP(C174,Blad1!$A:$J,10,0)</f>
        <v>#N/A</v>
      </c>
      <c r="G174" s="67" t="str">
        <f t="shared" si="47"/>
        <v/>
      </c>
      <c r="H174" s="4" t="str">
        <f>IF(G174="I",$K174,IF(G174="II",$K174-SUM(H$8:H173),IF(G174="III",$K174-SUM(H$8:H173),IF(G174="IV",$K174-SUM(H$8:H173),IF(G174="V",1-SUM(H$8:H173)," ")))))</f>
        <v xml:space="preserve"> </v>
      </c>
      <c r="I174" s="68" t="str">
        <f t="shared" si="48"/>
        <v/>
      </c>
      <c r="J174" s="43" t="str">
        <f>IF(I174="A",$K174,IF(I174="B",$K174-SUM(J$8:J173),IF(I174="C",$K174-SUM(J$8:J173),IF(I174="D",$K174-SUM(J$8:J173),IF(I174="E",1-SUM(J$8:J173)," ")))))</f>
        <v xml:space="preserve"> </v>
      </c>
      <c r="K174" s="1">
        <f>IF(C$4=0,0,(SUM(D$8:D174)/C$4))</f>
        <v>0</v>
      </c>
      <c r="L174" s="9" t="str">
        <f t="shared" si="49"/>
        <v xml:space="preserve"> </v>
      </c>
      <c r="M174" s="2" t="str">
        <f>IF(U174=2,K174,IF(W174=2,K174-SUM(M$8:M173),IF(X174=2,K174-SUM(M$8:M173),IF(X173=2,1-SUM(M$8:M173)," "))))</f>
        <v xml:space="preserve"> </v>
      </c>
      <c r="N174" s="1" t="str">
        <f t="shared" si="50"/>
        <v xml:space="preserve"> </v>
      </c>
      <c r="P174" s="3" t="str">
        <f>IF(O174="Plus",$K174,IF(O174="Basis",$K174-SUM(P$8:P173),IF(O174="Breedte",$K174-SUM(P$8:P173),IF(O173="Breedte",1-SUM(P$8:P173)," "))))</f>
        <v xml:space="preserve"> </v>
      </c>
      <c r="Q174" s="57" t="str">
        <f t="shared" si="65"/>
        <v/>
      </c>
      <c r="R174" s="181" t="e">
        <f t="shared" si="51"/>
        <v>#N/A</v>
      </c>
      <c r="S174" s="12">
        <f t="shared" si="60"/>
        <v>-16</v>
      </c>
      <c r="T174" s="18">
        <f t="shared" si="52"/>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3"/>
        <v>1</v>
      </c>
      <c r="Z174" s="12">
        <f t="shared" si="54"/>
        <v>1</v>
      </c>
      <c r="AA174" s="12">
        <f t="shared" si="55"/>
        <v>1</v>
      </c>
      <c r="AB174" s="12">
        <f t="shared" si="56"/>
        <v>1</v>
      </c>
      <c r="AD174" s="12">
        <f t="shared" si="61"/>
        <v>-16</v>
      </c>
      <c r="AE174" s="18">
        <f t="shared" si="57"/>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8"/>
        <v>1</v>
      </c>
      <c r="AK174" s="12">
        <f t="shared" si="62"/>
        <v>1</v>
      </c>
      <c r="AL174" s="12">
        <f t="shared" si="63"/>
        <v>1</v>
      </c>
      <c r="AM174" s="12">
        <f t="shared" si="64"/>
        <v>1</v>
      </c>
    </row>
    <row r="175" spans="1:39" ht="12" customHeight="1" x14ac:dyDescent="0.15">
      <c r="A175" s="5">
        <f t="shared" si="45"/>
        <v>0</v>
      </c>
      <c r="B175" s="5">
        <f t="shared" si="46"/>
        <v>0</v>
      </c>
      <c r="C175" s="14">
        <f t="shared" si="59"/>
        <v>-17</v>
      </c>
      <c r="F175" s="242" t="e">
        <f>VLOOKUP(C175,Blad1!$A:$J,10,0)</f>
        <v>#N/A</v>
      </c>
      <c r="G175" s="67" t="str">
        <f t="shared" si="47"/>
        <v/>
      </c>
      <c r="H175" s="4" t="str">
        <f>IF(G175="I",$K175,IF(G175="II",$K175-SUM(H$8:H174),IF(G175="III",$K175-SUM(H$8:H174),IF(G175="IV",$K175-SUM(H$8:H174),IF(G175="V",1-SUM(H$8:H174)," ")))))</f>
        <v xml:space="preserve"> </v>
      </c>
      <c r="I175" s="68" t="str">
        <f t="shared" si="48"/>
        <v/>
      </c>
      <c r="J175" s="43" t="str">
        <f>IF(I175="A",$K175,IF(I175="B",$K175-SUM(J$8:J174),IF(I175="C",$K175-SUM(J$8:J174),IF(I175="D",$K175-SUM(J$8:J174),IF(I175="E",1-SUM(J$8:J174)," ")))))</f>
        <v xml:space="preserve"> </v>
      </c>
      <c r="K175" s="1">
        <f>IF(C$4=0,0,(SUM(D$8:D175)/C$4))</f>
        <v>0</v>
      </c>
      <c r="L175" s="9" t="str">
        <f t="shared" si="49"/>
        <v xml:space="preserve"> </v>
      </c>
      <c r="M175" s="2" t="str">
        <f>IF(U175=2,K175,IF(W175=2,K175-SUM(M$8:M174),IF(X175=2,K175-SUM(M$8:M174),IF(X174=2,1-SUM(M$8:M174)," "))))</f>
        <v xml:space="preserve"> </v>
      </c>
      <c r="N175" s="1" t="str">
        <f t="shared" si="50"/>
        <v xml:space="preserve"> </v>
      </c>
      <c r="P175" s="3" t="str">
        <f>IF(O175="Plus",$K175,IF(O175="Basis",$K175-SUM(P$8:P174),IF(O175="Breedte",$K175-SUM(P$8:P174),IF(O174="Breedte",1-SUM(P$8:P174)," "))))</f>
        <v xml:space="preserve"> </v>
      </c>
      <c r="Q175" s="57" t="str">
        <f t="shared" si="65"/>
        <v/>
      </c>
      <c r="R175" s="181" t="e">
        <f t="shared" si="51"/>
        <v>#N/A</v>
      </c>
      <c r="S175" s="12">
        <f t="shared" si="60"/>
        <v>-17</v>
      </c>
      <c r="T175" s="18">
        <f t="shared" si="52"/>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3"/>
        <v>1</v>
      </c>
      <c r="Z175" s="12">
        <f t="shared" si="54"/>
        <v>1</v>
      </c>
      <c r="AA175" s="12">
        <f t="shared" si="55"/>
        <v>1</v>
      </c>
      <c r="AB175" s="12">
        <f t="shared" si="56"/>
        <v>1</v>
      </c>
      <c r="AD175" s="12">
        <f t="shared" si="61"/>
        <v>-17</v>
      </c>
      <c r="AE175" s="18">
        <f t="shared" si="57"/>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8"/>
        <v>1</v>
      </c>
      <c r="AK175" s="12">
        <f t="shared" si="62"/>
        <v>1</v>
      </c>
      <c r="AL175" s="12">
        <f t="shared" si="63"/>
        <v>1</v>
      </c>
      <c r="AM175" s="12">
        <f t="shared" si="64"/>
        <v>1</v>
      </c>
    </row>
    <row r="176" spans="1:39" ht="12" customHeight="1" x14ac:dyDescent="0.15">
      <c r="A176" s="5">
        <f t="shared" si="45"/>
        <v>0</v>
      </c>
      <c r="B176" s="5">
        <f t="shared" si="46"/>
        <v>0</v>
      </c>
      <c r="C176" s="14">
        <f t="shared" si="59"/>
        <v>-18</v>
      </c>
      <c r="F176" s="242" t="e">
        <f>VLOOKUP(C176,Blad1!$A:$J,10,0)</f>
        <v>#N/A</v>
      </c>
      <c r="G176" s="67" t="str">
        <f t="shared" si="47"/>
        <v/>
      </c>
      <c r="H176" s="4" t="str">
        <f>IF(G176="I",$K176,IF(G176="II",$K176-SUM(H$8:H175),IF(G176="III",$K176-SUM(H$8:H175),IF(G176="IV",$K176-SUM(H$8:H175),IF(G176="V",1-SUM(H$8:H175)," ")))))</f>
        <v xml:space="preserve"> </v>
      </c>
      <c r="I176" s="68" t="str">
        <f t="shared" si="48"/>
        <v/>
      </c>
      <c r="J176" s="43" t="str">
        <f>IF(I176="A",$K176,IF(I176="B",$K176-SUM(J$8:J175),IF(I176="C",$K176-SUM(J$8:J175),IF(I176="D",$K176-SUM(J$8:J175),IF(I176="E",1-SUM(J$8:J175)," ")))))</f>
        <v xml:space="preserve"> </v>
      </c>
      <c r="K176" s="1">
        <f>IF(C$4=0,0,(SUM(D$8:D176)/C$4))</f>
        <v>0</v>
      </c>
      <c r="L176" s="9" t="str">
        <f t="shared" si="49"/>
        <v xml:space="preserve"> </v>
      </c>
      <c r="M176" s="2" t="str">
        <f>IF(U176=2,K176,IF(W176=2,K176-SUM(M$8:M175),IF(X176=2,K176-SUM(M$8:M175),IF(X175=2,1-SUM(M$8:M175)," "))))</f>
        <v xml:space="preserve"> </v>
      </c>
      <c r="N176" s="1" t="str">
        <f t="shared" si="50"/>
        <v xml:space="preserve"> </v>
      </c>
      <c r="P176" s="3" t="str">
        <f>IF(O176="Plus",$K176,IF(O176="Basis",$K176-SUM(P$8:P175),IF(O176="Breedte",$K176-SUM(P$8:P175),IF(O175="Breedte",1-SUM(P$8:P175)," "))))</f>
        <v xml:space="preserve"> </v>
      </c>
      <c r="Q176" s="57" t="str">
        <f t="shared" si="65"/>
        <v/>
      </c>
      <c r="R176" s="181" t="e">
        <f t="shared" si="51"/>
        <v>#N/A</v>
      </c>
      <c r="S176" s="12">
        <f t="shared" si="60"/>
        <v>-18</v>
      </c>
      <c r="T176" s="18">
        <f t="shared" si="52"/>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3"/>
        <v>1</v>
      </c>
      <c r="Z176" s="12">
        <f t="shared" si="54"/>
        <v>1</v>
      </c>
      <c r="AA176" s="12">
        <f t="shared" si="55"/>
        <v>1</v>
      </c>
      <c r="AB176" s="12">
        <f t="shared" si="56"/>
        <v>1</v>
      </c>
      <c r="AD176" s="12">
        <f t="shared" si="61"/>
        <v>-18</v>
      </c>
      <c r="AE176" s="18">
        <f t="shared" si="57"/>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8"/>
        <v>1</v>
      </c>
      <c r="AK176" s="12">
        <f t="shared" si="62"/>
        <v>1</v>
      </c>
      <c r="AL176" s="12">
        <f t="shared" si="63"/>
        <v>1</v>
      </c>
      <c r="AM176" s="12">
        <f t="shared" si="64"/>
        <v>1</v>
      </c>
    </row>
    <row r="177" spans="1:39" ht="12" customHeight="1" x14ac:dyDescent="0.15">
      <c r="A177" s="5">
        <f t="shared" si="45"/>
        <v>0</v>
      </c>
      <c r="B177" s="5">
        <f t="shared" si="46"/>
        <v>0</v>
      </c>
      <c r="C177" s="14">
        <f t="shared" si="59"/>
        <v>-19</v>
      </c>
      <c r="F177" s="242" t="e">
        <f>VLOOKUP(C177,Blad1!$A:$J,10,0)</f>
        <v>#N/A</v>
      </c>
      <c r="G177" s="67" t="str">
        <f t="shared" si="47"/>
        <v/>
      </c>
      <c r="H177" s="4" t="str">
        <f>IF(G177="I",$K177,IF(G177="II",$K177-SUM(H$8:H176),IF(G177="III",$K177-SUM(H$8:H176),IF(G177="IV",$K177-SUM(H$8:H176),IF(G177="V",1-SUM(H$8:H176)," ")))))</f>
        <v xml:space="preserve"> </v>
      </c>
      <c r="I177" s="68" t="str">
        <f t="shared" si="48"/>
        <v/>
      </c>
      <c r="J177" s="43" t="str">
        <f>IF(I177="A",$K177,IF(I177="B",$K177-SUM(J$8:J176),IF(I177="C",$K177-SUM(J$8:J176),IF(I177="D",$K177-SUM(J$8:J176),IF(I177="E",1-SUM(J$8:J176)," ")))))</f>
        <v xml:space="preserve"> </v>
      </c>
      <c r="K177" s="1">
        <f>IF(C$4=0,0,(SUM(D$8:D177)/C$4))</f>
        <v>0</v>
      </c>
      <c r="L177" s="9" t="str">
        <f t="shared" si="49"/>
        <v xml:space="preserve"> </v>
      </c>
      <c r="M177" s="2" t="str">
        <f>IF(U177=2,K177,IF(W177=2,K177-SUM(M$8:M176),IF(X177=2,K177-SUM(M$8:M176),IF(X176=2,1-SUM(M$8:M176)," "))))</f>
        <v xml:space="preserve"> </v>
      </c>
      <c r="N177" s="1" t="str">
        <f t="shared" si="50"/>
        <v xml:space="preserve"> </v>
      </c>
      <c r="P177" s="3" t="str">
        <f>IF(O177="Plus",$K177,IF(O177="Basis",$K177-SUM(P$8:P176),IF(O177="Breedte",$K177-SUM(P$8:P176),IF(O176="Breedte",1-SUM(P$8:P176)," "))))</f>
        <v xml:space="preserve"> </v>
      </c>
      <c r="Q177" s="57" t="str">
        <f t="shared" si="65"/>
        <v/>
      </c>
      <c r="R177" s="181" t="e">
        <f t="shared" si="51"/>
        <v>#N/A</v>
      </c>
      <c r="S177" s="12">
        <f t="shared" si="60"/>
        <v>-19</v>
      </c>
      <c r="T177" s="18">
        <f t="shared" si="52"/>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3"/>
        <v>1</v>
      </c>
      <c r="Z177" s="12">
        <f t="shared" si="54"/>
        <v>1</v>
      </c>
      <c r="AA177" s="12">
        <f t="shared" si="55"/>
        <v>1</v>
      </c>
      <c r="AB177" s="12">
        <f t="shared" si="56"/>
        <v>1</v>
      </c>
      <c r="AD177" s="12">
        <f t="shared" si="61"/>
        <v>-19</v>
      </c>
      <c r="AE177" s="18">
        <f t="shared" si="57"/>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8"/>
        <v>1</v>
      </c>
      <c r="AK177" s="12">
        <f t="shared" si="62"/>
        <v>1</v>
      </c>
      <c r="AL177" s="12">
        <f t="shared" si="63"/>
        <v>1</v>
      </c>
      <c r="AM177" s="12">
        <f t="shared" si="64"/>
        <v>1</v>
      </c>
    </row>
    <row r="178" spans="1:39" ht="12" customHeight="1" x14ac:dyDescent="0.15">
      <c r="A178" s="5">
        <f t="shared" si="45"/>
        <v>0</v>
      </c>
      <c r="B178" s="5">
        <f t="shared" si="46"/>
        <v>0</v>
      </c>
      <c r="C178" s="14">
        <f t="shared" si="59"/>
        <v>-20</v>
      </c>
      <c r="F178" s="242" t="e">
        <f>VLOOKUP(C178,Blad1!$A:$J,10,0)</f>
        <v>#N/A</v>
      </c>
      <c r="G178" s="67" t="str">
        <f t="shared" si="47"/>
        <v/>
      </c>
      <c r="H178" s="4" t="str">
        <f>IF(G178="I",$K178,IF(G178="II",$K178-SUM(H$8:H177),IF(G178="III",$K178-SUM(H$8:H177),IF(G178="IV",$K178-SUM(H$8:H177),IF(G178="V",1-SUM(H$8:H177)," ")))))</f>
        <v xml:space="preserve"> </v>
      </c>
      <c r="I178" s="68" t="str">
        <f t="shared" si="48"/>
        <v/>
      </c>
      <c r="J178" s="43" t="str">
        <f>IF(I178="A",$K178,IF(I178="B",$K178-SUM(J$8:J177),IF(I178="C",$K178-SUM(J$8:J177),IF(I178="D",$K178-SUM(J$8:J177),IF(I178="E",1-SUM(J$8:J177)," ")))))</f>
        <v xml:space="preserve"> </v>
      </c>
      <c r="K178" s="1">
        <f>IF(C$4=0,0,(SUM(D$8:D178)/C$4))</f>
        <v>0</v>
      </c>
      <c r="L178" s="9" t="str">
        <f t="shared" si="49"/>
        <v xml:space="preserve"> </v>
      </c>
      <c r="M178" s="2" t="str">
        <f>IF(U178=2,K178,IF(W178=2,K178-SUM(M$8:M177),IF(X178=2,K178-SUM(M$8:M177),IF(X177=2,1-SUM(M$8:M177)," "))))</f>
        <v xml:space="preserve"> </v>
      </c>
      <c r="N178" s="1" t="str">
        <f t="shared" si="50"/>
        <v xml:space="preserve"> </v>
      </c>
      <c r="P178" s="3" t="str">
        <f>IF(O178="Plus",$K178,IF(O178="Basis",$K178-SUM(P$8:P177),IF(O178="Breedte",$K178-SUM(P$8:P177),IF(O177="Breedte",1-SUM(P$8:P177)," "))))</f>
        <v xml:space="preserve"> </v>
      </c>
      <c r="Q178" s="57" t="str">
        <f t="shared" si="65"/>
        <v/>
      </c>
      <c r="R178" s="181" t="e">
        <f t="shared" si="51"/>
        <v>#N/A</v>
      </c>
      <c r="S178" s="12">
        <f t="shared" si="60"/>
        <v>-20</v>
      </c>
      <c r="T178" s="18">
        <f t="shared" si="52"/>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3"/>
        <v>1</v>
      </c>
      <c r="Z178" s="12">
        <f t="shared" si="54"/>
        <v>1</v>
      </c>
      <c r="AA178" s="12">
        <f t="shared" si="55"/>
        <v>1</v>
      </c>
      <c r="AB178" s="12">
        <f t="shared" si="56"/>
        <v>1</v>
      </c>
      <c r="AD178" s="12">
        <f t="shared" si="61"/>
        <v>-20</v>
      </c>
      <c r="AE178" s="18">
        <f t="shared" si="57"/>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8"/>
        <v>1</v>
      </c>
      <c r="AK178" s="12">
        <f t="shared" si="62"/>
        <v>1</v>
      </c>
      <c r="AL178" s="12">
        <f t="shared" si="63"/>
        <v>1</v>
      </c>
      <c r="AM178" s="12">
        <f t="shared" si="64"/>
        <v>1</v>
      </c>
    </row>
    <row r="179" spans="1:39" ht="12" customHeight="1" x14ac:dyDescent="0.15">
      <c r="A179" s="5">
        <f t="shared" si="45"/>
        <v>0</v>
      </c>
      <c r="B179" s="5">
        <f t="shared" si="46"/>
        <v>0</v>
      </c>
      <c r="C179" s="14">
        <f t="shared" si="59"/>
        <v>-21</v>
      </c>
      <c r="F179" s="151" t="e">
        <f>VLOOKUP(C179,Blad1!$A:$J,10,0)</f>
        <v>#N/A</v>
      </c>
      <c r="G179" s="67" t="str">
        <f t="shared" si="47"/>
        <v/>
      </c>
      <c r="H179" s="4" t="str">
        <f>IF(G179="I",$K179,IF(G179="II",$K179-SUM(H$8:H178),IF(G179="III",$K179-SUM(H$8:H178),IF(G179="IV",$K179-SUM(H$8:H178),IF(G179="V",1-SUM(H$8:H178)," ")))))</f>
        <v xml:space="preserve"> </v>
      </c>
      <c r="I179" s="68" t="str">
        <f t="shared" si="48"/>
        <v/>
      </c>
      <c r="J179" s="43" t="str">
        <f>IF(I179="A",$K179,IF(I179="B",$K179-SUM(J$8:J178),IF(I179="C",$K179-SUM(J$8:J178),IF(I179="D",$K179-SUM(J$8:J178),IF(I179="E",1-SUM(J$8:J178)," ")))))</f>
        <v xml:space="preserve"> </v>
      </c>
      <c r="K179" s="1">
        <f>IF(C$4=0,0,(SUM(D$8:D179)/C$4))</f>
        <v>0</v>
      </c>
      <c r="L179" s="9" t="str">
        <f t="shared" si="49"/>
        <v xml:space="preserve"> </v>
      </c>
      <c r="M179" s="2" t="str">
        <f>IF(U179=2,K179,IF(W179=2,K179-SUM(M$8:M178),IF(X179=2,K179-SUM(M$8:M178),IF(X178=2,1-SUM(M$8:M178)," "))))</f>
        <v xml:space="preserve"> </v>
      </c>
      <c r="N179" s="1" t="str">
        <f t="shared" si="50"/>
        <v xml:space="preserve"> </v>
      </c>
      <c r="P179" s="3" t="str">
        <f>IF(O179="Plus",$K179,IF(O179="Basis",$K179-SUM(P$8:P178),IF(O179="Breedte",$K179-SUM(P$8:P178),IF(O178="Breedte",1-SUM(P$8:P178)," "))))</f>
        <v xml:space="preserve"> </v>
      </c>
      <c r="Q179" s="57" t="str">
        <f t="shared" si="65"/>
        <v/>
      </c>
      <c r="R179" s="181" t="e">
        <f t="shared" si="51"/>
        <v>#N/A</v>
      </c>
      <c r="S179" s="12">
        <f t="shared" si="60"/>
        <v>-21</v>
      </c>
      <c r="T179" s="18">
        <f t="shared" si="52"/>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3"/>
        <v>1</v>
      </c>
      <c r="Z179" s="12">
        <f t="shared" si="54"/>
        <v>1</v>
      </c>
      <c r="AA179" s="12">
        <f t="shared" si="55"/>
        <v>1</v>
      </c>
      <c r="AB179" s="12">
        <f t="shared" si="56"/>
        <v>1</v>
      </c>
      <c r="AD179" s="12">
        <f t="shared" si="61"/>
        <v>-21</v>
      </c>
      <c r="AE179" s="18">
        <f t="shared" si="57"/>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8"/>
        <v>1</v>
      </c>
      <c r="AK179" s="12">
        <f t="shared" si="62"/>
        <v>1</v>
      </c>
      <c r="AL179" s="12">
        <f t="shared" si="63"/>
        <v>1</v>
      </c>
      <c r="AM179" s="12">
        <f t="shared" si="64"/>
        <v>1</v>
      </c>
    </row>
    <row r="180" spans="1:39" ht="12" customHeight="1" x14ac:dyDescent="0.15">
      <c r="A180" s="5">
        <f t="shared" si="45"/>
        <v>0</v>
      </c>
      <c r="B180" s="5">
        <f t="shared" si="46"/>
        <v>0</v>
      </c>
      <c r="C180" s="14">
        <f t="shared" si="59"/>
        <v>-22</v>
      </c>
      <c r="F180" s="151" t="e">
        <f>VLOOKUP(C180,Blad1!$A:$J,10,0)</f>
        <v>#N/A</v>
      </c>
      <c r="G180" s="67" t="str">
        <f t="shared" si="47"/>
        <v/>
      </c>
      <c r="H180" s="4" t="str">
        <f>IF(G180="I",$K180,IF(G180="II",$K180-SUM(H$8:H179),IF(G180="III",$K180-SUM(H$8:H179),IF(G180="IV",$K180-SUM(H$8:H179),IF(G180="V",1-SUM(H$8:H179)," ")))))</f>
        <v xml:space="preserve"> </v>
      </c>
      <c r="I180" s="68" t="str">
        <f t="shared" si="48"/>
        <v/>
      </c>
      <c r="J180" s="43" t="str">
        <f>IF(I180="A",$K180,IF(I180="B",$K180-SUM(J$8:J179),IF(I180="C",$K180-SUM(J$8:J179),IF(I180="D",$K180-SUM(J$8:J179),IF(I180="E",1-SUM(J$8:J179)," ")))))</f>
        <v xml:space="preserve"> </v>
      </c>
      <c r="K180" s="1">
        <f>IF(C$4=0,0,(SUM(D$8:D180)/C$4))</f>
        <v>0</v>
      </c>
      <c r="L180" s="9" t="str">
        <f t="shared" si="49"/>
        <v xml:space="preserve"> </v>
      </c>
      <c r="M180" s="2" t="str">
        <f>IF(U180=2,K180,IF(W180=2,K180-SUM(M$8:M179),IF(X180=2,K180-SUM(M$8:M179),IF(X179=2,1-SUM(M$8:M179)," "))))</f>
        <v xml:space="preserve"> </v>
      </c>
      <c r="N180" s="1" t="str">
        <f t="shared" si="50"/>
        <v xml:space="preserve"> </v>
      </c>
      <c r="P180" s="3" t="str">
        <f>IF(O180="Plus",$K180,IF(O180="Basis",$K180-SUM(P$8:P179),IF(O180="Breedte",$K180-SUM(P$8:P179),IF(O179="Breedte",1-SUM(P$8:P179)," "))))</f>
        <v xml:space="preserve"> </v>
      </c>
      <c r="Q180" s="57" t="str">
        <f t="shared" si="65"/>
        <v/>
      </c>
      <c r="R180" s="181" t="e">
        <f t="shared" si="51"/>
        <v>#N/A</v>
      </c>
      <c r="S180" s="12">
        <f t="shared" si="60"/>
        <v>-22</v>
      </c>
      <c r="T180" s="18">
        <f t="shared" si="52"/>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3"/>
        <v>1</v>
      </c>
      <c r="Z180" s="12">
        <f t="shared" si="54"/>
        <v>1</v>
      </c>
      <c r="AA180" s="12">
        <f t="shared" si="55"/>
        <v>1</v>
      </c>
      <c r="AB180" s="12">
        <f t="shared" si="56"/>
        <v>1</v>
      </c>
      <c r="AD180" s="12">
        <f t="shared" si="61"/>
        <v>-22</v>
      </c>
      <c r="AE180" s="18">
        <f t="shared" si="57"/>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8"/>
        <v>1</v>
      </c>
      <c r="AK180" s="12">
        <f t="shared" si="62"/>
        <v>1</v>
      </c>
      <c r="AL180" s="12">
        <f t="shared" si="63"/>
        <v>1</v>
      </c>
      <c r="AM180" s="12">
        <f t="shared" si="64"/>
        <v>1</v>
      </c>
    </row>
    <row r="181" spans="1:39" ht="12" customHeight="1" x14ac:dyDescent="0.15">
      <c r="A181" s="5">
        <f t="shared" si="45"/>
        <v>0</v>
      </c>
      <c r="B181" s="5">
        <f t="shared" si="46"/>
        <v>0</v>
      </c>
      <c r="C181" s="14">
        <f t="shared" si="59"/>
        <v>-23</v>
      </c>
      <c r="F181" s="151" t="e">
        <f>VLOOKUP(C181,Blad1!$A:$J,10,0)</f>
        <v>#N/A</v>
      </c>
      <c r="G181" s="67" t="str">
        <f t="shared" si="47"/>
        <v/>
      </c>
      <c r="H181" s="4" t="str">
        <f>IF(G181="I",$K181,IF(G181="II",$K181-SUM(H$8:H180),IF(G181="III",$K181-SUM(H$8:H180),IF(G181="IV",$K181-SUM(H$8:H180),IF(G181="V",1-SUM(H$8:H180)," ")))))</f>
        <v xml:space="preserve"> </v>
      </c>
      <c r="I181" s="68" t="str">
        <f t="shared" si="48"/>
        <v/>
      </c>
      <c r="J181" s="43" t="str">
        <f>IF(I181="A",$K181,IF(I181="B",$K181-SUM(J$8:J180),IF(I181="C",$K181-SUM(J$8:J180),IF(I181="D",$K181-SUM(J$8:J180),IF(I181="E",1-SUM(J$8:J180)," ")))))</f>
        <v xml:space="preserve"> </v>
      </c>
      <c r="K181" s="1">
        <f>IF(C$4=0,0,(SUM(D$8:D181)/C$4))</f>
        <v>0</v>
      </c>
      <c r="L181" s="9" t="str">
        <f t="shared" si="49"/>
        <v xml:space="preserve"> </v>
      </c>
      <c r="M181" s="2" t="str">
        <f>IF(U181=2,K181,IF(W181=2,K181-SUM(M$8:M180),IF(X181=2,K181-SUM(M$8:M180),IF(X180=2,1-SUM(M$8:M180)," "))))</f>
        <v xml:space="preserve"> </v>
      </c>
      <c r="N181" s="1" t="str">
        <f t="shared" si="50"/>
        <v xml:space="preserve"> </v>
      </c>
      <c r="P181" s="3" t="str">
        <f>IF(O181="Plus",$K181,IF(O181="Basis",$K181-SUM(P$8:P180),IF(O181="Breedte",$K181-SUM(P$8:P180),IF(O180="Breedte",1-SUM(P$8:P180)," "))))</f>
        <v xml:space="preserve"> </v>
      </c>
      <c r="Q181" s="57" t="str">
        <f t="shared" si="65"/>
        <v/>
      </c>
      <c r="R181" s="181" t="e">
        <f t="shared" si="51"/>
        <v>#N/A</v>
      </c>
      <c r="S181" s="12">
        <f t="shared" si="60"/>
        <v>-23</v>
      </c>
      <c r="T181" s="18">
        <f t="shared" si="52"/>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3"/>
        <v>1</v>
      </c>
      <c r="Z181" s="12">
        <f t="shared" si="54"/>
        <v>1</v>
      </c>
      <c r="AA181" s="12">
        <f t="shared" si="55"/>
        <v>1</v>
      </c>
      <c r="AB181" s="12">
        <f t="shared" si="56"/>
        <v>1</v>
      </c>
      <c r="AD181" s="12">
        <f t="shared" si="61"/>
        <v>-23</v>
      </c>
      <c r="AE181" s="18">
        <f t="shared" si="57"/>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8"/>
        <v>1</v>
      </c>
      <c r="AK181" s="12">
        <f t="shared" si="62"/>
        <v>1</v>
      </c>
      <c r="AL181" s="12">
        <f t="shared" si="63"/>
        <v>1</v>
      </c>
      <c r="AM181" s="12">
        <f t="shared" si="64"/>
        <v>1</v>
      </c>
    </row>
    <row r="182" spans="1:39" ht="12" customHeight="1" x14ac:dyDescent="0.15">
      <c r="A182" s="5">
        <f t="shared" si="45"/>
        <v>0</v>
      </c>
      <c r="B182" s="5">
        <f t="shared" si="46"/>
        <v>0</v>
      </c>
      <c r="C182" s="14">
        <f t="shared" si="59"/>
        <v>-24</v>
      </c>
      <c r="F182" s="151" t="e">
        <f>VLOOKUP(C182,Blad1!$A:$J,10,0)</f>
        <v>#N/A</v>
      </c>
      <c r="G182" s="67" t="str">
        <f t="shared" si="47"/>
        <v/>
      </c>
      <c r="H182" s="4" t="str">
        <f>IF(G182="I",$K182,IF(G182="II",$K182-SUM(H$8:H181),IF(G182="III",$K182-SUM(H$8:H181),IF(G182="IV",$K182-SUM(H$8:H181),IF(G182="V",1-SUM(H$8:H181)," ")))))</f>
        <v xml:space="preserve"> </v>
      </c>
      <c r="I182" s="68" t="str">
        <f t="shared" si="48"/>
        <v/>
      </c>
      <c r="J182" s="43" t="str">
        <f>IF(I182="A",$K182,IF(I182="B",$K182-SUM(J$8:J181),IF(I182="C",$K182-SUM(J$8:J181),IF(I182="D",$K182-SUM(J$8:J181),IF(I182="E",1-SUM(J$8:J181)," ")))))</f>
        <v xml:space="preserve"> </v>
      </c>
      <c r="K182" s="1">
        <f>IF(C$4=0,0,(SUM(D$8:D182)/C$4))</f>
        <v>0</v>
      </c>
      <c r="L182" s="9" t="str">
        <f t="shared" si="49"/>
        <v xml:space="preserve"> </v>
      </c>
      <c r="M182" s="2" t="str">
        <f>IF(U182=2,K182,IF(W182=2,K182-SUM(M$8:M181),IF(X182=2,K182-SUM(M$8:M181),IF(X181=2,1-SUM(M$8:M181)," "))))</f>
        <v xml:space="preserve"> </v>
      </c>
      <c r="N182" s="1" t="str">
        <f t="shared" si="50"/>
        <v xml:space="preserve"> </v>
      </c>
      <c r="P182" s="3" t="str">
        <f>IF(O182="Plus",$K182,IF(O182="Basis",$K182-SUM(P$8:P181),IF(O182="Breedte",$K182-SUM(P$8:P181),IF(O181="Breedte",1-SUM(P$8:P181)," "))))</f>
        <v xml:space="preserve"> </v>
      </c>
      <c r="Q182" s="57" t="str">
        <f t="shared" si="65"/>
        <v/>
      </c>
      <c r="R182" s="181" t="e">
        <f t="shared" si="51"/>
        <v>#N/A</v>
      </c>
      <c r="S182" s="12">
        <f t="shared" si="60"/>
        <v>-24</v>
      </c>
      <c r="T182" s="18">
        <f t="shared" si="52"/>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3"/>
        <v>1</v>
      </c>
      <c r="Z182" s="12">
        <f t="shared" si="54"/>
        <v>1</v>
      </c>
      <c r="AA182" s="12">
        <f t="shared" si="55"/>
        <v>1</v>
      </c>
      <c r="AB182" s="12">
        <f t="shared" si="56"/>
        <v>1</v>
      </c>
      <c r="AD182" s="12">
        <f t="shared" si="61"/>
        <v>-24</v>
      </c>
      <c r="AE182" s="18">
        <f t="shared" si="57"/>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8"/>
        <v>1</v>
      </c>
      <c r="AK182" s="12">
        <f t="shared" si="62"/>
        <v>1</v>
      </c>
      <c r="AL182" s="12">
        <f t="shared" si="63"/>
        <v>1</v>
      </c>
      <c r="AM182" s="12">
        <f t="shared" si="64"/>
        <v>1</v>
      </c>
    </row>
    <row r="183" spans="1:39" ht="12" customHeight="1" x14ac:dyDescent="0.15">
      <c r="A183" s="5">
        <f t="shared" si="45"/>
        <v>0</v>
      </c>
      <c r="B183" s="5">
        <f t="shared" si="46"/>
        <v>0</v>
      </c>
      <c r="C183" s="14">
        <f t="shared" si="59"/>
        <v>-25</v>
      </c>
      <c r="F183" s="151" t="e">
        <f>VLOOKUP(C183,Blad1!$A:$J,10,0)</f>
        <v>#N/A</v>
      </c>
      <c r="G183" s="67" t="str">
        <f t="shared" si="47"/>
        <v/>
      </c>
      <c r="H183" s="4" t="str">
        <f>IF(G183="I",$K183,IF(G183="II",$K183-SUM(H$8:H182),IF(G183="III",$K183-SUM(H$8:H182),IF(G183="IV",$K183-SUM(H$8:H182),IF(G183="V",1-SUM(H$8:H182)," ")))))</f>
        <v xml:space="preserve"> </v>
      </c>
      <c r="I183" s="68" t="str">
        <f t="shared" si="48"/>
        <v/>
      </c>
      <c r="J183" s="43" t="str">
        <f>IF(I183="A",$K183,IF(I183="B",$K183-SUM(J$8:J182),IF(I183="C",$K183-SUM(J$8:J182),IF(I183="D",$K183-SUM(J$8:J182),IF(I183="E",1-SUM(J$8:J182)," ")))))</f>
        <v xml:space="preserve"> </v>
      </c>
      <c r="K183" s="1">
        <f>IF(C$4=0,0,(SUM(D$8:D183)/C$4))</f>
        <v>0</v>
      </c>
      <c r="L183" s="9" t="str">
        <f t="shared" si="49"/>
        <v xml:space="preserve"> </v>
      </c>
      <c r="M183" s="2" t="str">
        <f>IF(U183=2,K183,IF(W183=2,K183-SUM(M$8:M182),IF(X183=2,K183-SUM(M$8:M182),IF(X182=2,1-SUM(M$8:M182)," "))))</f>
        <v xml:space="preserve"> </v>
      </c>
      <c r="N183" s="1" t="str">
        <f t="shared" si="50"/>
        <v xml:space="preserve"> </v>
      </c>
      <c r="P183" s="3" t="str">
        <f>IF(O183="Plus",$K183,IF(O183="Basis",$K183-SUM(P$8:P182),IF(O183="Breedte",$K183-SUM(P$8:P182),IF(O182="Breedte",1-SUM(P$8:P182)," "))))</f>
        <v xml:space="preserve"> </v>
      </c>
      <c r="Q183" s="57" t="str">
        <f t="shared" si="65"/>
        <v/>
      </c>
      <c r="R183" s="181" t="e">
        <f t="shared" si="51"/>
        <v>#N/A</v>
      </c>
      <c r="S183" s="12">
        <f t="shared" si="60"/>
        <v>-25</v>
      </c>
      <c r="T183" s="18">
        <f t="shared" si="52"/>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3"/>
        <v>1</v>
      </c>
      <c r="Z183" s="12">
        <f t="shared" si="54"/>
        <v>1</v>
      </c>
      <c r="AA183" s="12">
        <f t="shared" si="55"/>
        <v>1</v>
      </c>
      <c r="AB183" s="12">
        <f t="shared" si="56"/>
        <v>1</v>
      </c>
      <c r="AD183" s="12">
        <f t="shared" si="61"/>
        <v>-25</v>
      </c>
      <c r="AE183" s="18">
        <f t="shared" si="57"/>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8"/>
        <v>1</v>
      </c>
      <c r="AK183" s="12">
        <f t="shared" si="62"/>
        <v>1</v>
      </c>
      <c r="AL183" s="12">
        <f t="shared" si="63"/>
        <v>1</v>
      </c>
      <c r="AM183" s="12">
        <f t="shared" si="64"/>
        <v>1</v>
      </c>
    </row>
    <row r="184" spans="1:39" ht="12" customHeight="1" x14ac:dyDescent="0.15">
      <c r="A184" s="5">
        <f t="shared" si="45"/>
        <v>0</v>
      </c>
      <c r="B184" s="5">
        <f t="shared" si="46"/>
        <v>0</v>
      </c>
      <c r="C184" s="14">
        <f t="shared" si="59"/>
        <v>-26</v>
      </c>
      <c r="F184" s="151" t="e">
        <f>VLOOKUP(C184,Blad1!$A:$J,10,0)</f>
        <v>#N/A</v>
      </c>
      <c r="G184" s="67" t="str">
        <f t="shared" si="47"/>
        <v/>
      </c>
      <c r="H184" s="4" t="str">
        <f>IF(G184="I",$K184,IF(G184="II",$K184-SUM(H$8:H183),IF(G184="III",$K184-SUM(H$8:H183),IF(G184="IV",$K184-SUM(H$8:H183),IF(G184="V",1-SUM(H$8:H183)," ")))))</f>
        <v xml:space="preserve"> </v>
      </c>
      <c r="I184" s="68" t="str">
        <f t="shared" si="48"/>
        <v/>
      </c>
      <c r="J184" s="43" t="str">
        <f>IF(I184="A",$K184,IF(I184="B",$K184-SUM(J$8:J183),IF(I184="C",$K184-SUM(J$8:J183),IF(I184="D",$K184-SUM(J$8:J183),IF(I184="E",1-SUM(J$8:J183)," ")))))</f>
        <v xml:space="preserve"> </v>
      </c>
      <c r="K184" s="1">
        <f>IF(C$4=0,0,(SUM(D$8:D184)/C$4))</f>
        <v>0</v>
      </c>
      <c r="L184" s="9" t="str">
        <f t="shared" si="49"/>
        <v xml:space="preserve"> </v>
      </c>
      <c r="M184" s="2" t="str">
        <f>IF(U184=2,K184,IF(W184=2,K184-SUM(M$8:M183),IF(X184=2,K184-SUM(M$8:M183),IF(X183=2,1-SUM(M$8:M183)," "))))</f>
        <v xml:space="preserve"> </v>
      </c>
      <c r="N184" s="1" t="str">
        <f t="shared" si="50"/>
        <v xml:space="preserve"> </v>
      </c>
      <c r="P184" s="3" t="str">
        <f>IF(O184="Plus",$K184,IF(O184="Basis",$K184-SUM(P$8:P183),IF(O184="Breedte",$K184-SUM(P$8:P183),IF(O183="Breedte",1-SUM(P$8:P183)," "))))</f>
        <v xml:space="preserve"> </v>
      </c>
      <c r="Q184" s="57" t="str">
        <f t="shared" si="65"/>
        <v/>
      </c>
      <c r="R184" s="181" t="e">
        <f t="shared" si="51"/>
        <v>#N/A</v>
      </c>
      <c r="S184" s="12">
        <f t="shared" si="60"/>
        <v>-26</v>
      </c>
      <c r="T184" s="18">
        <f t="shared" si="52"/>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3"/>
        <v>1</v>
      </c>
      <c r="Z184" s="12">
        <f t="shared" si="54"/>
        <v>1</v>
      </c>
      <c r="AA184" s="12">
        <f t="shared" si="55"/>
        <v>1</v>
      </c>
      <c r="AB184" s="12">
        <f t="shared" si="56"/>
        <v>1</v>
      </c>
      <c r="AD184" s="12">
        <f t="shared" si="61"/>
        <v>-26</v>
      </c>
      <c r="AE184" s="18">
        <f t="shared" si="57"/>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8"/>
        <v>1</v>
      </c>
      <c r="AK184" s="12">
        <f t="shared" si="62"/>
        <v>1</v>
      </c>
      <c r="AL184" s="12">
        <f t="shared" si="63"/>
        <v>1</v>
      </c>
      <c r="AM184" s="12">
        <f t="shared" si="64"/>
        <v>1</v>
      </c>
    </row>
    <row r="185" spans="1:39" ht="12" customHeight="1" x14ac:dyDescent="0.15">
      <c r="A185" s="5">
        <f t="shared" si="45"/>
        <v>0</v>
      </c>
      <c r="B185" s="5">
        <f t="shared" si="46"/>
        <v>0</v>
      </c>
      <c r="C185" s="14">
        <f t="shared" si="59"/>
        <v>-27</v>
      </c>
      <c r="F185" s="151" t="e">
        <f>VLOOKUP(C185,Blad1!$A:$J,10,0)</f>
        <v>#N/A</v>
      </c>
      <c r="G185" s="67" t="str">
        <f t="shared" si="47"/>
        <v/>
      </c>
      <c r="H185" s="4" t="str">
        <f>IF(G185="I",$K185,IF(G185="II",$K185-SUM(H$8:H184),IF(G185="III",$K185-SUM(H$8:H184),IF(G185="IV",$K185-SUM(H$8:H184),IF(G185="V",1-SUM(H$8:H184)," ")))))</f>
        <v xml:space="preserve"> </v>
      </c>
      <c r="I185" s="68" t="str">
        <f t="shared" si="48"/>
        <v/>
      </c>
      <c r="J185" s="43" t="str">
        <f>IF(I185="A",$K185,IF(I185="B",$K185-SUM(J$8:J184),IF(I185="C",$K185-SUM(J$8:J184),IF(I185="D",$K185-SUM(J$8:J184),IF(I185="E",1-SUM(J$8:J184)," ")))))</f>
        <v xml:space="preserve"> </v>
      </c>
      <c r="K185" s="1">
        <f>IF(C$4=0,0,(SUM(D$8:D185)/C$4))</f>
        <v>0</v>
      </c>
      <c r="L185" s="9" t="str">
        <f t="shared" si="49"/>
        <v xml:space="preserve"> </v>
      </c>
      <c r="M185" s="2" t="str">
        <f>IF(U185=2,K185,IF(W185=2,K185-SUM(M$8:M184),IF(X185=2,K185-SUM(M$8:M184),IF(X184=2,1-SUM(M$8:M184)," "))))</f>
        <v xml:space="preserve"> </v>
      </c>
      <c r="N185" s="1" t="str">
        <f t="shared" si="50"/>
        <v xml:space="preserve"> </v>
      </c>
      <c r="P185" s="3" t="str">
        <f>IF(O185="Plus",$K185,IF(O185="Basis",$K185-SUM(P$8:P184),IF(O185="Breedte",$K185-SUM(P$8:P184),IF(O184="Breedte",1-SUM(P$8:P184)," "))))</f>
        <v xml:space="preserve"> </v>
      </c>
      <c r="Q185" s="57" t="str">
        <f t="shared" si="65"/>
        <v/>
      </c>
      <c r="R185" s="181" t="e">
        <f t="shared" si="51"/>
        <v>#N/A</v>
      </c>
      <c r="S185" s="12">
        <f t="shared" si="60"/>
        <v>-27</v>
      </c>
      <c r="T185" s="18">
        <f t="shared" si="52"/>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3"/>
        <v>1</v>
      </c>
      <c r="Z185" s="12">
        <f t="shared" si="54"/>
        <v>1</v>
      </c>
      <c r="AA185" s="12">
        <f t="shared" si="55"/>
        <v>1</v>
      </c>
      <c r="AB185" s="12">
        <f t="shared" si="56"/>
        <v>1</v>
      </c>
      <c r="AD185" s="12">
        <f t="shared" si="61"/>
        <v>-27</v>
      </c>
      <c r="AE185" s="18">
        <f t="shared" si="57"/>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8"/>
        <v>1</v>
      </c>
      <c r="AK185" s="12">
        <f t="shared" si="62"/>
        <v>1</v>
      </c>
      <c r="AL185" s="12">
        <f t="shared" si="63"/>
        <v>1</v>
      </c>
      <c r="AM185" s="12">
        <f t="shared" si="64"/>
        <v>1</v>
      </c>
    </row>
    <row r="186" spans="1:39" ht="12" customHeight="1" x14ac:dyDescent="0.15">
      <c r="A186" s="5">
        <f t="shared" si="45"/>
        <v>0</v>
      </c>
      <c r="B186" s="5">
        <f t="shared" si="46"/>
        <v>0</v>
      </c>
      <c r="C186" s="14">
        <f t="shared" si="59"/>
        <v>-28</v>
      </c>
      <c r="F186" s="151" t="e">
        <f>VLOOKUP(C186,Blad1!$A:$J,10,0)</f>
        <v>#N/A</v>
      </c>
      <c r="G186" s="67" t="str">
        <f t="shared" si="47"/>
        <v/>
      </c>
      <c r="H186" s="4" t="str">
        <f>IF(G186="I",$K186,IF(G186="II",$K186-SUM(H$8:H185),IF(G186="III",$K186-SUM(H$8:H185),IF(G186="IV",$K186-SUM(H$8:H185),IF(G186="V",1-SUM(H$8:H185)," ")))))</f>
        <v xml:space="preserve"> </v>
      </c>
      <c r="I186" s="68" t="str">
        <f t="shared" si="48"/>
        <v/>
      </c>
      <c r="J186" s="43" t="str">
        <f>IF(I186="A",$K186,IF(I186="B",$K186-SUM(J$8:J185),IF(I186="C",$K186-SUM(J$8:J185),IF(I186="D",$K186-SUM(J$8:J185),IF(I186="E",1-SUM(J$8:J185)," ")))))</f>
        <v xml:space="preserve"> </v>
      </c>
      <c r="K186" s="1">
        <f>IF(C$4=0,0,(SUM(D$8:D186)/C$4))</f>
        <v>0</v>
      </c>
      <c r="L186" s="9" t="str">
        <f t="shared" si="49"/>
        <v xml:space="preserve"> </v>
      </c>
      <c r="M186" s="2" t="str">
        <f>IF(U186=2,K186,IF(W186=2,K186-SUM(M$8:M185),IF(X186=2,K186-SUM(M$8:M185),IF(X185=2,1-SUM(M$8:M185)," "))))</f>
        <v xml:space="preserve"> </v>
      </c>
      <c r="N186" s="1" t="str">
        <f t="shared" si="50"/>
        <v xml:space="preserve"> </v>
      </c>
      <c r="P186" s="3" t="str">
        <f>IF(O186="Plus",$K186,IF(O186="Basis",$K186-SUM(P$8:P185),IF(O186="Breedte",$K186-SUM(P$8:P185),IF(O185="Breedte",1-SUM(P$8:P185)," "))))</f>
        <v xml:space="preserve"> </v>
      </c>
      <c r="Q186" s="57" t="str">
        <f t="shared" si="65"/>
        <v/>
      </c>
      <c r="R186" s="181" t="e">
        <f t="shared" si="51"/>
        <v>#N/A</v>
      </c>
      <c r="S186" s="12">
        <f t="shared" si="60"/>
        <v>-28</v>
      </c>
      <c r="T186" s="18">
        <f t="shared" si="52"/>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3"/>
        <v>1</v>
      </c>
      <c r="Z186" s="12">
        <f t="shared" si="54"/>
        <v>1</v>
      </c>
      <c r="AA186" s="12">
        <f t="shared" si="55"/>
        <v>1</v>
      </c>
      <c r="AB186" s="12">
        <f t="shared" si="56"/>
        <v>1</v>
      </c>
      <c r="AD186" s="12">
        <f t="shared" si="61"/>
        <v>-28</v>
      </c>
      <c r="AE186" s="18">
        <f t="shared" si="57"/>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8"/>
        <v>1</v>
      </c>
      <c r="AK186" s="12">
        <f t="shared" si="62"/>
        <v>1</v>
      </c>
      <c r="AL186" s="12">
        <f t="shared" si="63"/>
        <v>1</v>
      </c>
      <c r="AM186" s="12">
        <f t="shared" si="64"/>
        <v>1</v>
      </c>
    </row>
    <row r="187" spans="1:39" ht="12" customHeight="1" x14ac:dyDescent="0.15">
      <c r="A187" s="5">
        <f t="shared" si="45"/>
        <v>0</v>
      </c>
      <c r="B187" s="5">
        <f t="shared" si="46"/>
        <v>0</v>
      </c>
      <c r="C187" s="14">
        <f t="shared" si="59"/>
        <v>-29</v>
      </c>
      <c r="F187" s="151" t="e">
        <f>VLOOKUP(C187,Blad1!$A:$J,10,0)</f>
        <v>#N/A</v>
      </c>
      <c r="G187" s="67" t="str">
        <f t="shared" si="47"/>
        <v/>
      </c>
      <c r="H187" s="4" t="str">
        <f>IF(G187="I",$K187,IF(G187="II",$K187-SUM(H$8:H186),IF(G187="III",$K187-SUM(H$8:H186),IF(G187="IV",$K187-SUM(H$8:H186),IF(G187="V",1-SUM(H$8:H186)," ")))))</f>
        <v xml:space="preserve"> </v>
      </c>
      <c r="I187" s="68" t="str">
        <f t="shared" si="48"/>
        <v/>
      </c>
      <c r="J187" s="43" t="str">
        <f>IF(I187="A",$K187,IF(I187="B",$K187-SUM(J$8:J186),IF(I187="C",$K187-SUM(J$8:J186),IF(I187="D",$K187-SUM(J$8:J186),IF(I187="E",1-SUM(J$8:J186)," ")))))</f>
        <v xml:space="preserve"> </v>
      </c>
      <c r="K187" s="1">
        <f>IF(C$4=0,0,(SUM(D$8:D187)/C$4))</f>
        <v>0</v>
      </c>
      <c r="L187" s="9" t="str">
        <f t="shared" si="49"/>
        <v xml:space="preserve"> </v>
      </c>
      <c r="M187" s="2" t="str">
        <f>IF(U187=2,K187,IF(W187=2,K187-SUM(M$8:M186),IF(X187=2,K187-SUM(M$8:M186),IF(X186=2,1-SUM(M$8:M186)," "))))</f>
        <v xml:space="preserve"> </v>
      </c>
      <c r="N187" s="1" t="str">
        <f t="shared" si="50"/>
        <v xml:space="preserve"> </v>
      </c>
      <c r="P187" s="3" t="str">
        <f>IF(O187="Plus",$K187,IF(O187="Basis",$K187-SUM(P$8:P186),IF(O187="Breedte",$K187-SUM(P$8:P186),IF(O186="Breedte",1-SUM(P$8:P186)," "))))</f>
        <v xml:space="preserve"> </v>
      </c>
      <c r="Q187" s="57" t="str">
        <f t="shared" si="65"/>
        <v/>
      </c>
      <c r="R187" s="181" t="e">
        <f t="shared" si="51"/>
        <v>#N/A</v>
      </c>
      <c r="S187" s="12">
        <f t="shared" si="60"/>
        <v>-29</v>
      </c>
      <c r="T187" s="18">
        <f t="shared" si="52"/>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3"/>
        <v>1</v>
      </c>
      <c r="Z187" s="12">
        <f t="shared" si="54"/>
        <v>1</v>
      </c>
      <c r="AA187" s="12">
        <f t="shared" si="55"/>
        <v>1</v>
      </c>
      <c r="AB187" s="12">
        <f t="shared" si="56"/>
        <v>1</v>
      </c>
      <c r="AD187" s="12">
        <f t="shared" si="61"/>
        <v>-29</v>
      </c>
      <c r="AE187" s="18">
        <f t="shared" si="57"/>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8"/>
        <v>1</v>
      </c>
      <c r="AK187" s="12">
        <f t="shared" si="62"/>
        <v>1</v>
      </c>
      <c r="AL187" s="12">
        <f t="shared" si="63"/>
        <v>1</v>
      </c>
      <c r="AM187" s="12">
        <f t="shared" si="64"/>
        <v>1</v>
      </c>
    </row>
    <row r="188" spans="1:39" ht="12" customHeight="1" x14ac:dyDescent="0.15">
      <c r="A188" s="5">
        <f t="shared" si="45"/>
        <v>0</v>
      </c>
      <c r="B188" s="5">
        <f t="shared" si="46"/>
        <v>0</v>
      </c>
      <c r="C188" s="14">
        <f t="shared" si="59"/>
        <v>-30</v>
      </c>
      <c r="F188" s="151" t="e">
        <f>VLOOKUP(C188,Blad1!$A:$J,10,0)</f>
        <v>#N/A</v>
      </c>
      <c r="G188" s="67" t="str">
        <f t="shared" si="47"/>
        <v/>
      </c>
      <c r="H188" s="4" t="str">
        <f>IF(G188="I",$K188,IF(G188="II",$K188-SUM(H$8:H187),IF(G188="III",$K188-SUM(H$8:H187),IF(G188="IV",$K188-SUM(H$8:H187),IF(G188="V",1-SUM(H$8:H187)," ")))))</f>
        <v xml:space="preserve"> </v>
      </c>
      <c r="I188" s="68" t="str">
        <f t="shared" si="48"/>
        <v/>
      </c>
      <c r="J188" s="43" t="str">
        <f>IF(I188="A",$K188,IF(I188="B",$K188-SUM(J$8:J187),IF(I188="C",$K188-SUM(J$8:J187),IF(I188="D",$K188-SUM(J$8:J187),IF(I188="E",1-SUM(J$8:J187)," ")))))</f>
        <v xml:space="preserve"> </v>
      </c>
      <c r="K188" s="1">
        <f>IF(C$4=0,0,(SUM(D$8:D188)/C$4))</f>
        <v>0</v>
      </c>
      <c r="L188" s="9" t="str">
        <f t="shared" si="49"/>
        <v xml:space="preserve"> </v>
      </c>
      <c r="M188" s="2" t="str">
        <f>IF(U188=2,K188,IF(W188=2,K188-SUM(M$8:M187),IF(X188=2,K188-SUM(M$8:M187),IF(X187=2,1-SUM(M$8:M187)," "))))</f>
        <v xml:space="preserve"> </v>
      </c>
      <c r="N188" s="1" t="str">
        <f t="shared" si="50"/>
        <v xml:space="preserve"> </v>
      </c>
      <c r="P188" s="3" t="str">
        <f>IF(O188="Plus",$K188,IF(O188="Basis",$K188-SUM(P$8:P187),IF(O188="Breedte",$K188-SUM(P$8:P187),IF(O187="Breedte",1-SUM(P$8:P187)," "))))</f>
        <v xml:space="preserve"> </v>
      </c>
      <c r="Q188" s="57" t="str">
        <f t="shared" si="65"/>
        <v/>
      </c>
      <c r="R188" s="181" t="e">
        <f t="shared" si="51"/>
        <v>#N/A</v>
      </c>
      <c r="S188" s="12">
        <f t="shared" si="60"/>
        <v>-30</v>
      </c>
      <c r="T188" s="18">
        <f t="shared" si="52"/>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3"/>
        <v>1</v>
      </c>
      <c r="Z188" s="12">
        <f t="shared" si="54"/>
        <v>1</v>
      </c>
      <c r="AA188" s="12">
        <f t="shared" si="55"/>
        <v>1</v>
      </c>
      <c r="AB188" s="12">
        <f t="shared" si="56"/>
        <v>1</v>
      </c>
      <c r="AD188" s="12">
        <f t="shared" si="61"/>
        <v>-30</v>
      </c>
      <c r="AE188" s="18">
        <f t="shared" si="57"/>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8"/>
        <v>1</v>
      </c>
      <c r="AK188" s="12">
        <f t="shared" si="62"/>
        <v>1</v>
      </c>
      <c r="AL188" s="12">
        <f t="shared" si="63"/>
        <v>1</v>
      </c>
      <c r="AM188" s="12">
        <f t="shared" si="64"/>
        <v>1</v>
      </c>
    </row>
    <row r="189" spans="1:39" ht="12" customHeight="1" x14ac:dyDescent="0.15">
      <c r="A189" s="5">
        <f t="shared" si="45"/>
        <v>0</v>
      </c>
      <c r="B189" s="5">
        <f t="shared" si="46"/>
        <v>0</v>
      </c>
      <c r="C189" s="14">
        <f t="shared" si="59"/>
        <v>-31</v>
      </c>
      <c r="F189" s="151" t="e">
        <f>VLOOKUP(C189,Blad1!$A:$J,10,0)</f>
        <v>#N/A</v>
      </c>
      <c r="G189" s="67" t="str">
        <f t="shared" si="47"/>
        <v/>
      </c>
      <c r="H189" s="4" t="str">
        <f>IF(G189="I",$K189,IF(G189="II",$K189-SUM(H$8:H188),IF(G189="III",$K189-SUM(H$8:H188),IF(G189="IV",$K189-SUM(H$8:H188),IF(G189="V",1-SUM(H$8:H188)," ")))))</f>
        <v xml:space="preserve"> </v>
      </c>
      <c r="I189" s="68" t="str">
        <f t="shared" si="48"/>
        <v/>
      </c>
      <c r="J189" s="43" t="str">
        <f>IF(I189="A",$K189,IF(I189="B",$K189-SUM(J$8:J188),IF(I189="C",$K189-SUM(J$8:J188),IF(I189="D",$K189-SUM(J$8:J188),IF(I189="E",1-SUM(J$8:J188)," ")))))</f>
        <v xml:space="preserve"> </v>
      </c>
      <c r="K189" s="1">
        <f>IF(C$4=0,0,(SUM(D$8:D189)/C$4))</f>
        <v>0</v>
      </c>
      <c r="L189" s="9" t="str">
        <f t="shared" si="49"/>
        <v xml:space="preserve"> </v>
      </c>
      <c r="M189" s="2" t="str">
        <f>IF(U189=2,K189,IF(W189=2,K189-SUM(M$8:M188),IF(X189=2,K189-SUM(M$8:M188),IF(X188=2,1-SUM(M$8:M188)," "))))</f>
        <v xml:space="preserve"> </v>
      </c>
      <c r="N189" s="1" t="str">
        <f t="shared" si="50"/>
        <v xml:space="preserve"> </v>
      </c>
      <c r="P189" s="3" t="str">
        <f>IF(O189="Plus",$K189,IF(O189="Basis",$K189-SUM(P$8:P188),IF(O189="Breedte",$K189-SUM(P$8:P188),IF(O188="Breedte",1-SUM(P$8:P188)," "))))</f>
        <v xml:space="preserve"> </v>
      </c>
      <c r="Q189" s="57" t="str">
        <f t="shared" si="65"/>
        <v/>
      </c>
      <c r="R189" s="181" t="e">
        <f t="shared" si="51"/>
        <v>#N/A</v>
      </c>
      <c r="S189" s="12">
        <f t="shared" si="60"/>
        <v>-31</v>
      </c>
      <c r="T189" s="18">
        <f t="shared" si="52"/>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3"/>
        <v>1</v>
      </c>
      <c r="Z189" s="12">
        <f t="shared" si="54"/>
        <v>1</v>
      </c>
      <c r="AA189" s="12">
        <f t="shared" si="55"/>
        <v>1</v>
      </c>
      <c r="AB189" s="12">
        <f t="shared" si="56"/>
        <v>1</v>
      </c>
      <c r="AD189" s="12">
        <f t="shared" si="61"/>
        <v>-31</v>
      </c>
      <c r="AE189" s="18">
        <f t="shared" si="57"/>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8"/>
        <v>1</v>
      </c>
      <c r="AK189" s="12">
        <f t="shared" si="62"/>
        <v>1</v>
      </c>
      <c r="AL189" s="12">
        <f t="shared" si="63"/>
        <v>1</v>
      </c>
      <c r="AM189" s="12">
        <f t="shared" si="64"/>
        <v>1</v>
      </c>
    </row>
    <row r="190" spans="1:39" ht="12" customHeight="1" x14ac:dyDescent="0.15">
      <c r="A190" s="5">
        <f t="shared" si="45"/>
        <v>0</v>
      </c>
      <c r="B190" s="5">
        <f t="shared" si="46"/>
        <v>0</v>
      </c>
      <c r="C190" s="14">
        <f t="shared" si="59"/>
        <v>-32</v>
      </c>
      <c r="F190" s="151" t="e">
        <f>VLOOKUP(C190,Blad1!$A:$J,10,0)</f>
        <v>#N/A</v>
      </c>
      <c r="G190" s="67" t="str">
        <f t="shared" si="47"/>
        <v/>
      </c>
      <c r="H190" s="4" t="str">
        <f>IF(G190="I",$K190,IF(G190="II",$K190-SUM(H$8:H189),IF(G190="III",$K190-SUM(H$8:H189),IF(G190="IV",$K190-SUM(H$8:H189),IF(G190="V",1-SUM(H$8:H189)," ")))))</f>
        <v xml:space="preserve"> </v>
      </c>
      <c r="I190" s="68" t="str">
        <f t="shared" si="48"/>
        <v/>
      </c>
      <c r="J190" s="43" t="str">
        <f>IF(I190="A",$K190,IF(I190="B",$K190-SUM(J$8:J189),IF(I190="C",$K190-SUM(J$8:J189),IF(I190="D",$K190-SUM(J$8:J189),IF(I190="E",1-SUM(J$8:J189)," ")))))</f>
        <v xml:space="preserve"> </v>
      </c>
      <c r="K190" s="1">
        <f>IF(C$4=0,0,(SUM(D$8:D190)/C$4))</f>
        <v>0</v>
      </c>
      <c r="L190" s="9" t="str">
        <f t="shared" si="49"/>
        <v xml:space="preserve"> </v>
      </c>
      <c r="M190" s="2" t="str">
        <f>IF(U190=2,K190,IF(W190=2,K190-SUM(M$8:M189),IF(X190=2,K190-SUM(M$8:M189),IF(X189=2,1-SUM(M$8:M189)," "))))</f>
        <v xml:space="preserve"> </v>
      </c>
      <c r="N190" s="1" t="str">
        <f t="shared" si="50"/>
        <v xml:space="preserve"> </v>
      </c>
      <c r="P190" s="3" t="str">
        <f>IF(O190="Plus",$K190,IF(O190="Basis",$K190-SUM(P$8:P189),IF(O190="Breedte",$K190-SUM(P$8:P189),IF(O189="Breedte",1-SUM(P$8:P189)," "))))</f>
        <v xml:space="preserve"> </v>
      </c>
      <c r="Q190" s="57" t="str">
        <f t="shared" si="65"/>
        <v/>
      </c>
      <c r="R190" s="181" t="e">
        <f t="shared" si="51"/>
        <v>#N/A</v>
      </c>
      <c r="S190" s="12">
        <f t="shared" si="60"/>
        <v>-32</v>
      </c>
      <c r="T190" s="18">
        <f t="shared" si="52"/>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3"/>
        <v>1</v>
      </c>
      <c r="Z190" s="12">
        <f t="shared" si="54"/>
        <v>1</v>
      </c>
      <c r="AA190" s="12">
        <f t="shared" si="55"/>
        <v>1</v>
      </c>
      <c r="AB190" s="12">
        <f t="shared" si="56"/>
        <v>1</v>
      </c>
      <c r="AD190" s="12">
        <f t="shared" si="61"/>
        <v>-32</v>
      </c>
      <c r="AE190" s="18">
        <f t="shared" si="57"/>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8"/>
        <v>1</v>
      </c>
      <c r="AK190" s="12">
        <f t="shared" si="62"/>
        <v>1</v>
      </c>
      <c r="AL190" s="12">
        <f t="shared" si="63"/>
        <v>1</v>
      </c>
      <c r="AM190" s="12">
        <f t="shared" si="64"/>
        <v>1</v>
      </c>
    </row>
    <row r="191" spans="1:39" ht="12" customHeight="1" x14ac:dyDescent="0.15">
      <c r="A191" s="5">
        <f t="shared" si="45"/>
        <v>0</v>
      </c>
      <c r="B191" s="5">
        <f t="shared" si="46"/>
        <v>0</v>
      </c>
      <c r="C191" s="14">
        <f t="shared" si="59"/>
        <v>-33</v>
      </c>
      <c r="F191" s="151" t="e">
        <f>VLOOKUP(C191,Blad1!$A:$J,10,0)</f>
        <v>#N/A</v>
      </c>
      <c r="G191" s="67" t="str">
        <f t="shared" si="47"/>
        <v/>
      </c>
      <c r="H191" s="4" t="str">
        <f>IF(G191="I",$K191,IF(G191="II",$K191-SUM(H$8:H190),IF(G191="III",$K191-SUM(H$8:H190),IF(G191="IV",$K191-SUM(H$8:H190),IF(G191="V",1-SUM(H$8:H190)," ")))))</f>
        <v xml:space="preserve"> </v>
      </c>
      <c r="I191" s="68" t="str">
        <f t="shared" si="48"/>
        <v/>
      </c>
      <c r="J191" s="43" t="str">
        <f>IF(I191="A",$K191,IF(I191="B",$K191-SUM(J$8:J190),IF(I191="C",$K191-SUM(J$8:J190),IF(I191="D",$K191-SUM(J$8:J190),IF(I191="E",1-SUM(J$8:J190)," ")))))</f>
        <v xml:space="preserve"> </v>
      </c>
      <c r="K191" s="1">
        <f>IF(C$4=0,0,(SUM(D$8:D191)/C$4))</f>
        <v>0</v>
      </c>
      <c r="L191" s="9" t="str">
        <f t="shared" si="49"/>
        <v xml:space="preserve"> </v>
      </c>
      <c r="M191" s="2" t="str">
        <f>IF(U191=2,K191,IF(W191=2,K191-SUM(M$8:M190),IF(X191=2,K191-SUM(M$8:M190),IF(X190=2,1-SUM(M$8:M190)," "))))</f>
        <v xml:space="preserve"> </v>
      </c>
      <c r="N191" s="1" t="str">
        <f t="shared" si="50"/>
        <v xml:space="preserve"> </v>
      </c>
      <c r="P191" s="3" t="str">
        <f>IF(O191="Plus",$K191,IF(O191="Basis",$K191-SUM(P$8:P190),IF(O191="Breedte",$K191-SUM(P$8:P190),IF(O190="Breedte",1-SUM(P$8:P190)," "))))</f>
        <v xml:space="preserve"> </v>
      </c>
      <c r="Q191" s="57" t="str">
        <f t="shared" si="65"/>
        <v/>
      </c>
      <c r="R191" s="181" t="e">
        <f t="shared" si="51"/>
        <v>#N/A</v>
      </c>
      <c r="S191" s="12">
        <f t="shared" si="60"/>
        <v>-33</v>
      </c>
      <c r="T191" s="18">
        <f t="shared" si="52"/>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3"/>
        <v>1</v>
      </c>
      <c r="Z191" s="12">
        <f t="shared" si="54"/>
        <v>1</v>
      </c>
      <c r="AA191" s="12">
        <f t="shared" si="55"/>
        <v>1</v>
      </c>
      <c r="AB191" s="12">
        <f t="shared" si="56"/>
        <v>1</v>
      </c>
      <c r="AD191" s="12">
        <f t="shared" si="61"/>
        <v>-33</v>
      </c>
      <c r="AE191" s="18">
        <f t="shared" si="57"/>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8"/>
        <v>1</v>
      </c>
      <c r="AK191" s="12">
        <f t="shared" si="62"/>
        <v>1</v>
      </c>
      <c r="AL191" s="12">
        <f t="shared" si="63"/>
        <v>1</v>
      </c>
      <c r="AM191" s="12">
        <f t="shared" si="64"/>
        <v>1</v>
      </c>
    </row>
    <row r="192" spans="1:39" ht="12" customHeight="1" x14ac:dyDescent="0.15">
      <c r="A192" s="5">
        <f t="shared" si="45"/>
        <v>0</v>
      </c>
      <c r="B192" s="5">
        <f t="shared" si="46"/>
        <v>0</v>
      </c>
      <c r="C192" s="14">
        <f t="shared" si="59"/>
        <v>-34</v>
      </c>
      <c r="F192" s="151" t="e">
        <f>VLOOKUP(C192,Blad1!$A:$J,10,0)</f>
        <v>#N/A</v>
      </c>
      <c r="G192" s="67" t="str">
        <f t="shared" si="47"/>
        <v/>
      </c>
      <c r="H192" s="4" t="str">
        <f>IF(G192="I",$K192,IF(G192="II",$K192-SUM(H$8:H191),IF(G192="III",$K192-SUM(H$8:H191),IF(G192="IV",$K192-SUM(H$8:H191),IF(G192="V",1-SUM(H$8:H191)," ")))))</f>
        <v xml:space="preserve"> </v>
      </c>
      <c r="I192" s="68" t="str">
        <f t="shared" si="48"/>
        <v/>
      </c>
      <c r="J192" s="43" t="str">
        <f>IF(I192="A",$K192,IF(I192="B",$K192-SUM(J$8:J191),IF(I192="C",$K192-SUM(J$8:J191),IF(I192="D",$K192-SUM(J$8:J191),IF(I192="E",1-SUM(J$8:J191)," ")))))</f>
        <v xml:space="preserve"> </v>
      </c>
      <c r="K192" s="1">
        <f>IF(C$4=0,0,(SUM(D$8:D192)/C$4))</f>
        <v>0</v>
      </c>
      <c r="L192" s="9" t="str">
        <f t="shared" si="49"/>
        <v xml:space="preserve"> </v>
      </c>
      <c r="M192" s="2" t="str">
        <f>IF(U192=2,K192,IF(W192=2,K192-SUM(M$8:M191),IF(X192=2,K192-SUM(M$8:M191),IF(X191=2,1-SUM(M$8:M191)," "))))</f>
        <v xml:space="preserve"> </v>
      </c>
      <c r="N192" s="1" t="str">
        <f t="shared" si="50"/>
        <v xml:space="preserve"> </v>
      </c>
      <c r="P192" s="3" t="str">
        <f>IF(O192="Plus",$K192,IF(O192="Basis",$K192-SUM(P$8:P191),IF(O192="Breedte",$K192-SUM(P$8:P191),IF(O191="Breedte",1-SUM(P$8:P191)," "))))</f>
        <v xml:space="preserve"> </v>
      </c>
      <c r="Q192" s="57" t="str">
        <f t="shared" si="65"/>
        <v/>
      </c>
      <c r="R192" s="181" t="e">
        <f t="shared" si="51"/>
        <v>#N/A</v>
      </c>
      <c r="S192" s="12">
        <f t="shared" si="60"/>
        <v>-34</v>
      </c>
      <c r="T192" s="18">
        <f t="shared" si="52"/>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3"/>
        <v>1</v>
      </c>
      <c r="Z192" s="12">
        <f t="shared" si="54"/>
        <v>1</v>
      </c>
      <c r="AA192" s="12">
        <f t="shared" si="55"/>
        <v>1</v>
      </c>
      <c r="AB192" s="12">
        <f t="shared" si="56"/>
        <v>1</v>
      </c>
      <c r="AD192" s="12">
        <f t="shared" si="61"/>
        <v>-34</v>
      </c>
      <c r="AE192" s="18">
        <f t="shared" si="57"/>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8"/>
        <v>1</v>
      </c>
      <c r="AK192" s="12">
        <f t="shared" si="62"/>
        <v>1</v>
      </c>
      <c r="AL192" s="12">
        <f t="shared" si="63"/>
        <v>1</v>
      </c>
      <c r="AM192" s="12">
        <f t="shared" si="64"/>
        <v>1</v>
      </c>
    </row>
    <row r="193" spans="1:39" ht="12" customHeight="1" x14ac:dyDescent="0.15">
      <c r="A193" s="5">
        <f t="shared" si="45"/>
        <v>0</v>
      </c>
      <c r="B193" s="5">
        <f t="shared" si="46"/>
        <v>0</v>
      </c>
      <c r="C193" s="14">
        <f t="shared" si="59"/>
        <v>-35</v>
      </c>
      <c r="F193" s="151" t="e">
        <f>VLOOKUP(C193,Blad1!$A:$J,10,0)</f>
        <v>#N/A</v>
      </c>
      <c r="G193" s="67" t="str">
        <f t="shared" si="47"/>
        <v/>
      </c>
      <c r="H193" s="4" t="str">
        <f>IF(G193="I",$K193,IF(G193="II",$K193-SUM(H$8:H192),IF(G193="III",$K193-SUM(H$8:H192),IF(G193="IV",$K193-SUM(H$8:H192),IF(G193="V",1-SUM(H$8:H192)," ")))))</f>
        <v xml:space="preserve"> </v>
      </c>
      <c r="I193" s="68" t="str">
        <f t="shared" si="48"/>
        <v/>
      </c>
      <c r="J193" s="43" t="str">
        <f>IF(I193="A",$K193,IF(I193="B",$K193-SUM(J$8:J192),IF(I193="C",$K193-SUM(J$8:J192),IF(I193="D",$K193-SUM(J$8:J192),IF(I193="E",1-SUM(J$8:J192)," ")))))</f>
        <v xml:space="preserve"> </v>
      </c>
      <c r="K193" s="1">
        <f>IF(C$4=0,0,(SUM(D$8:D193)/C$4))</f>
        <v>0</v>
      </c>
      <c r="L193" s="9" t="str">
        <f t="shared" si="49"/>
        <v xml:space="preserve"> </v>
      </c>
      <c r="M193" s="2" t="str">
        <f>IF(U193=2,K193,IF(W193=2,K193-SUM(M$8:M192),IF(X193=2,K193-SUM(M$8:M192),IF(X192=2,1-SUM(M$8:M192)," "))))</f>
        <v xml:space="preserve"> </v>
      </c>
      <c r="N193" s="1" t="str">
        <f t="shared" si="50"/>
        <v xml:space="preserve"> </v>
      </c>
      <c r="P193" s="3" t="str">
        <f>IF(O193="Plus",$K193,IF(O193="Basis",$K193-SUM(P$8:P192),IF(O193="Breedte",$K193-SUM(P$8:P192),IF(O192="Breedte",1-SUM(P$8:P192)," "))))</f>
        <v xml:space="preserve"> </v>
      </c>
      <c r="Q193" s="57" t="str">
        <f t="shared" si="65"/>
        <v/>
      </c>
      <c r="R193" s="181" t="e">
        <f t="shared" si="51"/>
        <v>#N/A</v>
      </c>
      <c r="S193" s="12">
        <f t="shared" si="60"/>
        <v>-35</v>
      </c>
      <c r="T193" s="18">
        <f t="shared" si="52"/>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3"/>
        <v>1</v>
      </c>
      <c r="Z193" s="12">
        <f t="shared" si="54"/>
        <v>1</v>
      </c>
      <c r="AA193" s="12">
        <f t="shared" si="55"/>
        <v>1</v>
      </c>
      <c r="AB193" s="12">
        <f t="shared" si="56"/>
        <v>1</v>
      </c>
      <c r="AD193" s="12">
        <f t="shared" si="61"/>
        <v>-35</v>
      </c>
      <c r="AE193" s="18">
        <f t="shared" si="57"/>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8"/>
        <v>1</v>
      </c>
      <c r="AK193" s="12">
        <f t="shared" si="62"/>
        <v>1</v>
      </c>
      <c r="AL193" s="12">
        <f t="shared" si="63"/>
        <v>1</v>
      </c>
      <c r="AM193" s="12">
        <f t="shared" si="64"/>
        <v>1</v>
      </c>
    </row>
    <row r="194" spans="1:39" ht="12" customHeight="1" x14ac:dyDescent="0.15">
      <c r="A194" s="5">
        <f t="shared" si="45"/>
        <v>0</v>
      </c>
      <c r="B194" s="5">
        <f t="shared" si="46"/>
        <v>0</v>
      </c>
      <c r="C194" s="14">
        <f t="shared" si="59"/>
        <v>-36</v>
      </c>
      <c r="F194" s="151" t="e">
        <f>VLOOKUP(C194,Blad1!$A:$J,10,0)</f>
        <v>#N/A</v>
      </c>
      <c r="G194" s="67" t="str">
        <f t="shared" si="47"/>
        <v/>
      </c>
      <c r="H194" s="4" t="str">
        <f>IF(G194="I",$K194,IF(G194="II",$K194-SUM(H$8:H193),IF(G194="III",$K194-SUM(H$8:H193),IF(G194="IV",$K194-SUM(H$8:H193),IF(G194="V",1-SUM(H$8:H193)," ")))))</f>
        <v xml:space="preserve"> </v>
      </c>
      <c r="I194" s="68" t="str">
        <f t="shared" si="48"/>
        <v/>
      </c>
      <c r="J194" s="43" t="str">
        <f>IF(I194="A",$K194,IF(I194="B",$K194-SUM(J$8:J193),IF(I194="C",$K194-SUM(J$8:J193),IF(I194="D",$K194-SUM(J$8:J193),IF(I194="E",1-SUM(J$8:J193)," ")))))</f>
        <v xml:space="preserve"> </v>
      </c>
      <c r="K194" s="1">
        <f>IF(C$4=0,0,(SUM(D$8:D194)/C$4))</f>
        <v>0</v>
      </c>
      <c r="L194" s="9" t="str">
        <f t="shared" si="49"/>
        <v xml:space="preserve"> </v>
      </c>
      <c r="M194" s="2" t="str">
        <f>IF(U194=2,K194,IF(W194=2,K194-SUM(M$8:M193),IF(X194=2,K194-SUM(M$8:M193),IF(X193=2,1-SUM(M$8:M193)," "))))</f>
        <v xml:space="preserve"> </v>
      </c>
      <c r="N194" s="1" t="str">
        <f t="shared" si="50"/>
        <v xml:space="preserve"> </v>
      </c>
      <c r="P194" s="3" t="str">
        <f>IF(O194="Plus",$K194,IF(O194="Basis",$K194-SUM(P$8:P193),IF(O194="Breedte",$K194-SUM(P$8:P193),IF(O193="Breedte",1-SUM(P$8:P193)," "))))</f>
        <v xml:space="preserve"> </v>
      </c>
      <c r="Q194" s="57" t="str">
        <f t="shared" si="65"/>
        <v/>
      </c>
      <c r="R194" s="181" t="e">
        <f t="shared" si="51"/>
        <v>#N/A</v>
      </c>
      <c r="S194" s="12">
        <f t="shared" si="60"/>
        <v>-36</v>
      </c>
      <c r="T194" s="18">
        <f t="shared" si="52"/>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3"/>
        <v>1</v>
      </c>
      <c r="Z194" s="12">
        <f t="shared" si="54"/>
        <v>1</v>
      </c>
      <c r="AA194" s="12">
        <f t="shared" si="55"/>
        <v>1</v>
      </c>
      <c r="AB194" s="12">
        <f t="shared" si="56"/>
        <v>1</v>
      </c>
      <c r="AD194" s="12">
        <f t="shared" si="61"/>
        <v>-36</v>
      </c>
      <c r="AE194" s="18">
        <f t="shared" si="57"/>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8"/>
        <v>1</v>
      </c>
      <c r="AK194" s="12">
        <f t="shared" si="62"/>
        <v>1</v>
      </c>
      <c r="AL194" s="12">
        <f t="shared" si="63"/>
        <v>1</v>
      </c>
      <c r="AM194" s="12">
        <f t="shared" si="64"/>
        <v>1</v>
      </c>
    </row>
    <row r="195" spans="1:39" ht="12" customHeight="1" x14ac:dyDescent="0.15">
      <c r="A195" s="5">
        <f t="shared" si="45"/>
        <v>0</v>
      </c>
      <c r="B195" s="5">
        <f t="shared" si="46"/>
        <v>0</v>
      </c>
      <c r="C195" s="14">
        <f t="shared" si="59"/>
        <v>-37</v>
      </c>
      <c r="F195" s="151" t="e">
        <f>VLOOKUP(C195,Blad1!$A:$J,10,0)</f>
        <v>#N/A</v>
      </c>
      <c r="G195" s="67" t="str">
        <f t="shared" si="47"/>
        <v/>
      </c>
      <c r="H195" s="4" t="str">
        <f>IF(G195="I",$K195,IF(G195="II",$K195-SUM(H$8:H194),IF(G195="III",$K195-SUM(H$8:H194),IF(G195="IV",$K195-SUM(H$8:H194),IF(G195="V",1-SUM(H$8:H194)," ")))))</f>
        <v xml:space="preserve"> </v>
      </c>
      <c r="I195" s="68" t="str">
        <f t="shared" si="48"/>
        <v/>
      </c>
      <c r="J195" s="43" t="str">
        <f>IF(I195="A",$K195,IF(I195="B",$K195-SUM(J$8:J194),IF(I195="C",$K195-SUM(J$8:J194),IF(I195="D",$K195-SUM(J$8:J194),IF(I195="E",1-SUM(J$8:J194)," ")))))</f>
        <v xml:space="preserve"> </v>
      </c>
      <c r="K195" s="1">
        <f>IF(C$4=0,0,(SUM(D$8:D195)/C$4))</f>
        <v>0</v>
      </c>
      <c r="L195" s="9" t="str">
        <f t="shared" si="49"/>
        <v xml:space="preserve"> </v>
      </c>
      <c r="M195" s="2" t="str">
        <f>IF(U195=2,K195,IF(W195=2,K195-SUM(M$8:M194),IF(X195=2,K195-SUM(M$8:M194),IF(X194=2,1-SUM(M$8:M194)," "))))</f>
        <v xml:space="preserve"> </v>
      </c>
      <c r="N195" s="1" t="str">
        <f t="shared" si="50"/>
        <v xml:space="preserve"> </v>
      </c>
      <c r="P195" s="3" t="str">
        <f>IF(O195="Plus",$K195,IF(O195="Basis",$K195-SUM(P$8:P194),IF(O195="Breedte",$K195-SUM(P$8:P194),IF(O194="Breedte",1-SUM(P$8:P194)," "))))</f>
        <v xml:space="preserve"> </v>
      </c>
      <c r="Q195" s="57" t="str">
        <f t="shared" si="65"/>
        <v/>
      </c>
      <c r="R195" s="181" t="e">
        <f t="shared" si="51"/>
        <v>#N/A</v>
      </c>
      <c r="S195" s="12">
        <f t="shared" si="60"/>
        <v>-37</v>
      </c>
      <c r="T195" s="18">
        <f t="shared" si="52"/>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3"/>
        <v>1</v>
      </c>
      <c r="Z195" s="12">
        <f t="shared" si="54"/>
        <v>1</v>
      </c>
      <c r="AA195" s="12">
        <f t="shared" si="55"/>
        <v>1</v>
      </c>
      <c r="AB195" s="12">
        <f t="shared" si="56"/>
        <v>1</v>
      </c>
      <c r="AD195" s="12">
        <f t="shared" si="61"/>
        <v>-37</v>
      </c>
      <c r="AE195" s="18">
        <f t="shared" si="57"/>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8"/>
        <v>1</v>
      </c>
      <c r="AK195" s="12">
        <f t="shared" si="62"/>
        <v>1</v>
      </c>
      <c r="AL195" s="12">
        <f t="shared" si="63"/>
        <v>1</v>
      </c>
      <c r="AM195" s="12">
        <f t="shared" si="64"/>
        <v>1</v>
      </c>
    </row>
    <row r="196" spans="1:39" ht="12" customHeight="1" x14ac:dyDescent="0.15">
      <c r="A196" s="5">
        <f t="shared" si="45"/>
        <v>0</v>
      </c>
      <c r="B196" s="5">
        <f t="shared" si="46"/>
        <v>0</v>
      </c>
      <c r="C196" s="14">
        <f t="shared" si="59"/>
        <v>-38</v>
      </c>
      <c r="F196" s="151" t="e">
        <f>VLOOKUP(C196,Blad1!$A:$J,10,0)</f>
        <v>#N/A</v>
      </c>
      <c r="G196" s="67" t="str">
        <f t="shared" si="47"/>
        <v/>
      </c>
      <c r="H196" s="4" t="str">
        <f>IF(G196="I",$K196,IF(G196="II",$K196-SUM(H$8:H195),IF(G196="III",$K196-SUM(H$8:H195),IF(G196="IV",$K196-SUM(H$8:H195),IF(G196="V",1-SUM(H$8:H195)," ")))))</f>
        <v xml:space="preserve"> </v>
      </c>
      <c r="I196" s="68" t="str">
        <f t="shared" si="48"/>
        <v/>
      </c>
      <c r="J196" s="43" t="str">
        <f>IF(I196="A",$K196,IF(I196="B",$K196-SUM(J$8:J195),IF(I196="C",$K196-SUM(J$8:J195),IF(I196="D",$K196-SUM(J$8:J195),IF(I196="E",1-SUM(J$8:J195)," ")))))</f>
        <v xml:space="preserve"> </v>
      </c>
      <c r="K196" s="1">
        <f>IF(C$4=0,0,(SUM(D$8:D196)/C$4))</f>
        <v>0</v>
      </c>
      <c r="L196" s="9" t="str">
        <f t="shared" si="49"/>
        <v xml:space="preserve"> </v>
      </c>
      <c r="M196" s="2" t="str">
        <f>IF(U196=2,K196,IF(W196=2,K196-SUM(M$8:M195),IF(X196=2,K196-SUM(M$8:M195),IF(X195=2,1-SUM(M$8:M195)," "))))</f>
        <v xml:space="preserve"> </v>
      </c>
      <c r="N196" s="1" t="str">
        <f t="shared" si="50"/>
        <v xml:space="preserve"> </v>
      </c>
      <c r="P196" s="3" t="str">
        <f>IF(O196="Plus",$K196,IF(O196="Basis",$K196-SUM(P$8:P195),IF(O196="Breedte",$K196-SUM(P$8:P195),IF(O195="Breedte",1-SUM(P$8:P195)," "))))</f>
        <v xml:space="preserve"> </v>
      </c>
      <c r="Q196" s="57" t="str">
        <f t="shared" si="65"/>
        <v/>
      </c>
      <c r="R196" s="181" t="e">
        <f t="shared" si="51"/>
        <v>#N/A</v>
      </c>
      <c r="S196" s="12">
        <f t="shared" si="60"/>
        <v>-38</v>
      </c>
      <c r="T196" s="18">
        <f t="shared" si="52"/>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3"/>
        <v>1</v>
      </c>
      <c r="Z196" s="12">
        <f t="shared" si="54"/>
        <v>1</v>
      </c>
      <c r="AA196" s="12">
        <f t="shared" si="55"/>
        <v>1</v>
      </c>
      <c r="AB196" s="12">
        <f t="shared" si="56"/>
        <v>1</v>
      </c>
      <c r="AD196" s="12">
        <f t="shared" si="61"/>
        <v>-38</v>
      </c>
      <c r="AE196" s="18">
        <f t="shared" si="57"/>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8"/>
        <v>1</v>
      </c>
      <c r="AK196" s="12">
        <f t="shared" si="62"/>
        <v>1</v>
      </c>
      <c r="AL196" s="12">
        <f t="shared" si="63"/>
        <v>1</v>
      </c>
      <c r="AM196" s="12">
        <f t="shared" si="64"/>
        <v>1</v>
      </c>
    </row>
    <row r="197" spans="1:39" ht="12" customHeight="1" x14ac:dyDescent="0.15">
      <c r="A197" s="5">
        <f t="shared" si="45"/>
        <v>0</v>
      </c>
      <c r="B197" s="5">
        <f t="shared" si="46"/>
        <v>0</v>
      </c>
      <c r="C197" s="14">
        <f t="shared" si="59"/>
        <v>-39</v>
      </c>
      <c r="F197" s="151" t="e">
        <f>VLOOKUP(C197,Blad1!$A:$J,10,0)</f>
        <v>#N/A</v>
      </c>
      <c r="G197" s="67" t="str">
        <f t="shared" si="47"/>
        <v/>
      </c>
      <c r="H197" s="4" t="str">
        <f>IF(G197="I",$K197,IF(G197="II",$K197-SUM(H$8:H196),IF(G197="III",$K197-SUM(H$8:H196),IF(G197="IV",$K197-SUM(H$8:H196),IF(G197="V",1-SUM(H$8:H196)," ")))))</f>
        <v xml:space="preserve"> </v>
      </c>
      <c r="I197" s="68" t="str">
        <f t="shared" si="48"/>
        <v/>
      </c>
      <c r="J197" s="43" t="str">
        <f>IF(I197="A",$K197,IF(I197="B",$K197-SUM(J$8:J196),IF(I197="C",$K197-SUM(J$8:J196),IF(I197="D",$K197-SUM(J$8:J196),IF(I197="E",1-SUM(J$8:J196)," ")))))</f>
        <v xml:space="preserve"> </v>
      </c>
      <c r="K197" s="1">
        <f>IF(C$4=0,0,(SUM(D$8:D197)/C$4))</f>
        <v>0</v>
      </c>
      <c r="L197" s="9" t="str">
        <f t="shared" si="49"/>
        <v xml:space="preserve"> </v>
      </c>
      <c r="M197" s="2" t="str">
        <f>IF(U197=2,K197,IF(W197=2,K197-SUM(M$8:M196),IF(X197=2,K197-SUM(M$8:M196),IF(X196=2,1-SUM(M$8:M196)," "))))</f>
        <v xml:space="preserve"> </v>
      </c>
      <c r="N197" s="1" t="str">
        <f t="shared" si="50"/>
        <v xml:space="preserve"> </v>
      </c>
      <c r="P197" s="3" t="str">
        <f>IF(O197="Plus",$K197,IF(O197="Basis",$K197-SUM(P$8:P196),IF(O197="Breedte",$K197-SUM(P$8:P196),IF(O196="Breedte",1-SUM(P$8:P196)," "))))</f>
        <v xml:space="preserve"> </v>
      </c>
      <c r="Q197" s="57" t="str">
        <f t="shared" si="65"/>
        <v/>
      </c>
      <c r="R197" s="181" t="e">
        <f t="shared" si="51"/>
        <v>#N/A</v>
      </c>
      <c r="S197" s="12">
        <f t="shared" si="60"/>
        <v>-39</v>
      </c>
      <c r="T197" s="18">
        <f t="shared" si="52"/>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3"/>
        <v>1</v>
      </c>
      <c r="Z197" s="12">
        <f t="shared" si="54"/>
        <v>1</v>
      </c>
      <c r="AA197" s="12">
        <f t="shared" si="55"/>
        <v>1</v>
      </c>
      <c r="AB197" s="12">
        <f t="shared" si="56"/>
        <v>1</v>
      </c>
      <c r="AD197" s="12">
        <f t="shared" si="61"/>
        <v>-39</v>
      </c>
      <c r="AE197" s="18">
        <f t="shared" si="57"/>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8"/>
        <v>1</v>
      </c>
      <c r="AK197" s="12">
        <f t="shared" si="62"/>
        <v>1</v>
      </c>
      <c r="AL197" s="12">
        <f t="shared" si="63"/>
        <v>1</v>
      </c>
      <c r="AM197" s="12">
        <f t="shared" si="64"/>
        <v>1</v>
      </c>
    </row>
    <row r="198" spans="1:39" ht="12" customHeight="1" x14ac:dyDescent="0.15">
      <c r="A198" s="5">
        <f t="shared" si="45"/>
        <v>0</v>
      </c>
      <c r="B198" s="5">
        <f t="shared" si="46"/>
        <v>0</v>
      </c>
      <c r="C198" s="14">
        <f t="shared" si="59"/>
        <v>-40</v>
      </c>
      <c r="F198" s="151" t="e">
        <f>VLOOKUP(C198,Blad1!$A:$J,10,0)</f>
        <v>#N/A</v>
      </c>
      <c r="G198" s="67" t="str">
        <f t="shared" si="47"/>
        <v/>
      </c>
      <c r="H198" s="4" t="str">
        <f>IF(G198="I",$K198,IF(G198="II",$K198-SUM(H$8:H197),IF(G198="III",$K198-SUM(H$8:H197),IF(G198="IV",$K198-SUM(H$8:H197),IF(G198="V",1-SUM(H$8:H197)," ")))))</f>
        <v xml:space="preserve"> </v>
      </c>
      <c r="I198" s="68" t="str">
        <f t="shared" si="48"/>
        <v/>
      </c>
      <c r="J198" s="43" t="str">
        <f>IF(I198="A",$K198,IF(I198="B",$K198-SUM(J$8:J197),IF(I198="C",$K198-SUM(J$8:J197),IF(I198="D",$K198-SUM(J$8:J197),IF(I198="E",1-SUM(J$8:J197)," ")))))</f>
        <v xml:space="preserve"> </v>
      </c>
      <c r="K198" s="1">
        <f>IF(C$4=0,0,(SUM(D$8:D198)/C$4))</f>
        <v>0</v>
      </c>
      <c r="L198" s="9" t="str">
        <f t="shared" si="49"/>
        <v xml:space="preserve"> </v>
      </c>
      <c r="M198" s="2" t="str">
        <f>IF(U198=2,K198,IF(W198=2,K198-SUM(M$8:M197),IF(X198=2,K198-SUM(M$8:M197),IF(X197=2,1-SUM(M$8:M197)," "))))</f>
        <v xml:space="preserve"> </v>
      </c>
      <c r="N198" s="1" t="str">
        <f t="shared" si="50"/>
        <v xml:space="preserve"> </v>
      </c>
      <c r="P198" s="3" t="str">
        <f>IF(O198="Plus",$K198,IF(O198="Basis",$K198-SUM(P$8:P197),IF(O198="Breedte",$K198-SUM(P$8:P197),IF(O197="Breedte",1-SUM(P$8:P197)," "))))</f>
        <v xml:space="preserve"> </v>
      </c>
      <c r="Q198" s="57" t="str">
        <f t="shared" si="65"/>
        <v/>
      </c>
      <c r="R198" s="181" t="e">
        <f t="shared" si="51"/>
        <v>#N/A</v>
      </c>
      <c r="S198" s="12">
        <f t="shared" si="60"/>
        <v>-40</v>
      </c>
      <c r="T198" s="18">
        <f t="shared" si="52"/>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3"/>
        <v>1</v>
      </c>
      <c r="Z198" s="12">
        <f t="shared" si="54"/>
        <v>1</v>
      </c>
      <c r="AA198" s="12">
        <f t="shared" si="55"/>
        <v>1</v>
      </c>
      <c r="AB198" s="12">
        <f t="shared" si="56"/>
        <v>1</v>
      </c>
      <c r="AD198" s="12">
        <f t="shared" si="61"/>
        <v>-40</v>
      </c>
      <c r="AE198" s="18">
        <f t="shared" si="57"/>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8"/>
        <v>1</v>
      </c>
      <c r="AK198" s="12">
        <f t="shared" si="62"/>
        <v>1</v>
      </c>
      <c r="AL198" s="12">
        <f t="shared" si="63"/>
        <v>1</v>
      </c>
      <c r="AM198" s="12">
        <f t="shared" si="64"/>
        <v>1</v>
      </c>
    </row>
    <row r="199" spans="1:39" ht="12" customHeight="1" x14ac:dyDescent="0.15">
      <c r="A199" s="5">
        <f t="shared" si="45"/>
        <v>0</v>
      </c>
      <c r="B199" s="5">
        <f t="shared" si="46"/>
        <v>0</v>
      </c>
      <c r="C199" s="14">
        <f t="shared" si="59"/>
        <v>-41</v>
      </c>
      <c r="F199" s="151" t="e">
        <f>VLOOKUP(C199,Blad1!$A:$J,10,0)</f>
        <v>#N/A</v>
      </c>
      <c r="G199" s="67" t="str">
        <f t="shared" si="47"/>
        <v/>
      </c>
      <c r="H199" s="4" t="str">
        <f>IF(G199="I",$K199,IF(G199="II",$K199-SUM(H$8:H198),IF(G199="III",$K199-SUM(H$8:H198),IF(G199="IV",$K199-SUM(H$8:H198),IF(G199="V",1-SUM(H$8:H198)," ")))))</f>
        <v xml:space="preserve"> </v>
      </c>
      <c r="I199" s="68" t="str">
        <f t="shared" si="48"/>
        <v/>
      </c>
      <c r="J199" s="43" t="str">
        <f>IF(I199="A",$K199,IF(I199="B",$K199-SUM(J$8:J198),IF(I199="C",$K199-SUM(J$8:J198),IF(I199="D",$K199-SUM(J$8:J198),IF(I199="E",1-SUM(J$8:J198)," ")))))</f>
        <v xml:space="preserve"> </v>
      </c>
      <c r="K199" s="1">
        <f>IF(C$4=0,0,(SUM(D$8:D199)/C$4))</f>
        <v>0</v>
      </c>
      <c r="L199" s="9" t="str">
        <f t="shared" si="49"/>
        <v xml:space="preserve"> </v>
      </c>
      <c r="M199" s="2" t="str">
        <f>IF(U199=2,K199,IF(W199=2,K199-SUM(M$8:M198),IF(X199=2,K199-SUM(M$8:M198),IF(X198=2,1-SUM(M$8:M198)," "))))</f>
        <v xml:space="preserve"> </v>
      </c>
      <c r="N199" s="1" t="str">
        <f t="shared" si="50"/>
        <v xml:space="preserve"> </v>
      </c>
      <c r="P199" s="3" t="str">
        <f>IF(O199="Plus",$K199,IF(O199="Basis",$K199-SUM(P$8:P198),IF(O199="Breedte",$K199-SUM(P$8:P198),IF(O198="Breedte",1-SUM(P$8:P198)," "))))</f>
        <v xml:space="preserve"> </v>
      </c>
      <c r="Q199" s="57" t="str">
        <f t="shared" si="65"/>
        <v/>
      </c>
      <c r="R199" s="181" t="e">
        <f t="shared" si="51"/>
        <v>#N/A</v>
      </c>
      <c r="S199" s="12">
        <f t="shared" si="60"/>
        <v>-41</v>
      </c>
      <c r="T199" s="18">
        <f t="shared" si="52"/>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3"/>
        <v>1</v>
      </c>
      <c r="Z199" s="12">
        <f t="shared" si="54"/>
        <v>1</v>
      </c>
      <c r="AA199" s="12">
        <f t="shared" si="55"/>
        <v>1</v>
      </c>
      <c r="AB199" s="12">
        <f t="shared" si="56"/>
        <v>1</v>
      </c>
      <c r="AD199" s="12">
        <f t="shared" si="61"/>
        <v>-41</v>
      </c>
      <c r="AE199" s="18">
        <f t="shared" si="57"/>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8"/>
        <v>1</v>
      </c>
      <c r="AK199" s="12">
        <f t="shared" si="62"/>
        <v>1</v>
      </c>
      <c r="AL199" s="12">
        <f t="shared" si="63"/>
        <v>1</v>
      </c>
      <c r="AM199" s="12">
        <f t="shared" si="64"/>
        <v>1</v>
      </c>
    </row>
    <row r="200" spans="1:39" ht="12" customHeight="1" x14ac:dyDescent="0.15">
      <c r="A200" s="5">
        <f t="shared" si="45"/>
        <v>0</v>
      </c>
      <c r="B200" s="5">
        <f t="shared" si="46"/>
        <v>0</v>
      </c>
      <c r="C200" s="14">
        <f t="shared" si="59"/>
        <v>-42</v>
      </c>
      <c r="F200" s="151" t="e">
        <f>VLOOKUP(C200,Blad1!$A:$J,10,0)</f>
        <v>#N/A</v>
      </c>
      <c r="G200" s="67" t="str">
        <f t="shared" si="47"/>
        <v/>
      </c>
      <c r="H200" s="4" t="str">
        <f>IF(G200="I",$K200,IF(G200="II",$K200-SUM(H$8:H199),IF(G200="III",$K200-SUM(H$8:H199),IF(G200="IV",$K200-SUM(H$8:H199),IF(G200="V",1-SUM(H$8:H199)," ")))))</f>
        <v xml:space="preserve"> </v>
      </c>
      <c r="I200" s="68" t="str">
        <f t="shared" si="48"/>
        <v/>
      </c>
      <c r="J200" s="43" t="str">
        <f>IF(I200="A",$K200,IF(I200="B",$K200-SUM(J$8:J199),IF(I200="C",$K200-SUM(J$8:J199),IF(I200="D",$K200-SUM(J$8:J199),IF(I200="E",1-SUM(J$8:J199)," ")))))</f>
        <v xml:space="preserve"> </v>
      </c>
      <c r="K200" s="1">
        <f>IF(C$4=0,0,(SUM(D$8:D200)/C$4))</f>
        <v>0</v>
      </c>
      <c r="L200" s="9" t="str">
        <f t="shared" si="49"/>
        <v xml:space="preserve"> </v>
      </c>
      <c r="M200" s="2" t="str">
        <f>IF(U200=2,K200,IF(W200=2,K200-SUM(M$8:M199),IF(X200=2,K200-SUM(M$8:M199),IF(X199=2,1-SUM(M$8:M199)," "))))</f>
        <v xml:space="preserve"> </v>
      </c>
      <c r="N200" s="1" t="str">
        <f t="shared" si="50"/>
        <v xml:space="preserve"> </v>
      </c>
      <c r="P200" s="3" t="str">
        <f>IF(O200="Plus",$K200,IF(O200="Basis",$K200-SUM(P$8:P199),IF(O200="Breedte",$K200-SUM(P$8:P199),IF(O199="Breedte",1-SUM(P$8:P199)," "))))</f>
        <v xml:space="preserve"> </v>
      </c>
      <c r="Q200" s="57" t="str">
        <f t="shared" si="65"/>
        <v/>
      </c>
      <c r="R200" s="181" t="e">
        <f t="shared" si="51"/>
        <v>#N/A</v>
      </c>
      <c r="S200" s="12">
        <f t="shared" si="60"/>
        <v>-42</v>
      </c>
      <c r="T200" s="18">
        <f t="shared" si="52"/>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si="53"/>
        <v>1</v>
      </c>
      <c r="Z200" s="12">
        <f t="shared" si="54"/>
        <v>1</v>
      </c>
      <c r="AA200" s="12">
        <f t="shared" si="55"/>
        <v>1</v>
      </c>
      <c r="AB200" s="12">
        <f t="shared" si="56"/>
        <v>1</v>
      </c>
      <c r="AD200" s="12">
        <f t="shared" si="61"/>
        <v>-42</v>
      </c>
      <c r="AE200" s="18">
        <f t="shared" si="57"/>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si="58"/>
        <v>1</v>
      </c>
      <c r="AK200" s="12">
        <f t="shared" si="62"/>
        <v>1</v>
      </c>
      <c r="AL200" s="12">
        <f t="shared" si="63"/>
        <v>1</v>
      </c>
      <c r="AM200" s="12">
        <f t="shared" si="64"/>
        <v>1</v>
      </c>
    </row>
    <row r="201" spans="1:39" ht="12" customHeight="1" x14ac:dyDescent="0.15">
      <c r="A201" s="5">
        <f t="shared" ref="A201:A250" si="66">IF(I201="A",25,IF(I201="B",25,IF(I201="C",25,IF(I201="D",15,IF(I201="E",10,0)))))</f>
        <v>0</v>
      </c>
      <c r="B201" s="5">
        <f t="shared" ref="B201:B250" si="67">IF(G201="I",20,IF(G201="II",20,IF(G201="III",20,IF(G201="IV",20,IF(G201="V",20,0)))))</f>
        <v>0</v>
      </c>
      <c r="C201" s="14">
        <f t="shared" si="59"/>
        <v>-43</v>
      </c>
      <c r="F201" s="151" t="e">
        <f>VLOOKUP(C201,Blad1!$A:$J,10,0)</f>
        <v>#N/A</v>
      </c>
      <c r="G201" s="67" t="str">
        <f t="shared" ref="G201:G219" si="68">IF(C201=110,"I",IF(C201=103,"II",IF(C201=98,"III",IF(C201=91,"IV",IF(C201=0,"V","")))))</f>
        <v/>
      </c>
      <c r="H201" s="4" t="str">
        <f>IF(G201="I",$K201,IF(G201="II",$K201-SUM(H$8:H200),IF(G201="III",$K201-SUM(H$8:H200),IF(G201="IV",$K201-SUM(H$8:H200),IF(G201="V",1-SUM(H$8:H200)," ")))))</f>
        <v xml:space="preserve"> </v>
      </c>
      <c r="I201" s="68" t="str">
        <f t="shared" ref="I201:I203" si="69">IF(C201=105,"A",IF(C201=97,"B",IF(C201=88,"C",IF(C201=81,"D",IF(C201=0,"E","")))))</f>
        <v/>
      </c>
      <c r="J201" s="43" t="str">
        <f>IF(I201="A",$K201,IF(I201="B",$K201-SUM(J$8:J200),IF(I201="C",$K201-SUM(J$8:J200),IF(I201="D",$K201-SUM(J$8:J200),IF(I201="E",1-SUM(J$8:J200)," ")))))</f>
        <v xml:space="preserve"> </v>
      </c>
      <c r="K201" s="1">
        <f>IF(C$4=0,0,(SUM(D$8:D201)/C$4))</f>
        <v>0</v>
      </c>
      <c r="L201" s="9" t="str">
        <f t="shared" ref="L201:L242" si="70">IF(U201=2,"Plus",IF(W201=2,"Basis",IF(X201=2,"Breedte"," ")))</f>
        <v xml:space="preserve"> </v>
      </c>
      <c r="M201" s="2" t="str">
        <f>IF(U201=2,K201,IF(W201=2,K201-SUM(M$8:M200),IF(X201=2,K201-SUM(M$8:M200),IF(X200=2,1-SUM(M$8:M200)," "))))</f>
        <v xml:space="preserve"> </v>
      </c>
      <c r="N201" s="1" t="str">
        <f t="shared" ref="N201:N208" si="71">IF(OR(O201="Plus",O201="Basis",O201="Breedte"),K201," ")</f>
        <v xml:space="preserve"> </v>
      </c>
      <c r="P201" s="3" t="str">
        <f>IF(O201="Plus",$K201,IF(O201="Basis",$K201-SUM(P$8:P200),IF(O201="Breedte",$K201-SUM(P$8:P200),IF(O200="Breedte",1-SUM(P$8:P200)," "))))</f>
        <v xml:space="preserve"> </v>
      </c>
      <c r="Q201" s="57" t="str">
        <f t="shared" si="65"/>
        <v/>
      </c>
      <c r="R201" s="181" t="e">
        <f t="shared" ref="R201" si="72">F201</f>
        <v>#N/A</v>
      </c>
      <c r="S201" s="12">
        <f t="shared" si="60"/>
        <v>-43</v>
      </c>
      <c r="T201" s="18">
        <f t="shared" ref="T201:T208" si="73">K201</f>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ref="Y201:Y208" si="74">IF(D201=0,1,ABS(K201-0.2))</f>
        <v>1</v>
      </c>
      <c r="Z201" s="12">
        <f t="shared" ref="Z201:Z208" si="75">IF(D201=0,1,ABS(K201-0.5))</f>
        <v>1</v>
      </c>
      <c r="AA201" s="12">
        <f t="shared" ref="AA201:AA208" si="76">IF(D201=0,1,ABS(K201-0.8))</f>
        <v>1</v>
      </c>
      <c r="AB201" s="12">
        <f t="shared" ref="AB201:AB208" si="77">IF(D201=0,1,ABS(K201-1))</f>
        <v>1</v>
      </c>
      <c r="AD201" s="12">
        <f t="shared" si="61"/>
        <v>-43</v>
      </c>
      <c r="AE201" s="18">
        <f t="shared" ref="AE201:AE215" si="78">K201</f>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ref="AJ201:AJ237" si="79">IF(AE201=0,1,ABS(AH201-0.25))</f>
        <v>1</v>
      </c>
      <c r="AK201" s="12">
        <f t="shared" si="62"/>
        <v>1</v>
      </c>
      <c r="AL201" s="12">
        <f t="shared" si="63"/>
        <v>1</v>
      </c>
      <c r="AM201" s="12">
        <f t="shared" si="64"/>
        <v>1</v>
      </c>
    </row>
    <row r="202" spans="1:39" ht="12" customHeight="1" x14ac:dyDescent="0.15">
      <c r="A202" s="5">
        <f t="shared" si="66"/>
        <v>0</v>
      </c>
      <c r="B202" s="5">
        <f t="shared" si="67"/>
        <v>0</v>
      </c>
      <c r="C202" s="14">
        <f t="shared" ref="C202:C237" si="80">C201-1</f>
        <v>-44</v>
      </c>
      <c r="G202" s="67" t="str">
        <f t="shared" si="68"/>
        <v/>
      </c>
      <c r="H202" s="4" t="str">
        <f>IF(G202="I",$K202,IF(G202="II",$K202-SUM(H$8:H201),IF(G202="III",$K202-SUM(H$8:H201),IF(G202="IV",$K202-SUM(H$8:H201),IF(G202="V",1-SUM(H$8:H201)," ")))))</f>
        <v xml:space="preserve"> </v>
      </c>
      <c r="I202" s="68" t="str">
        <f t="shared" si="69"/>
        <v/>
      </c>
      <c r="J202" s="43" t="str">
        <f>IF(I202="A",$K202,IF(I202="B",$K202-SUM(J$8:J201),IF(I202="C",$K202-SUM(J$8:J201),IF(I202="D",$K202-SUM(J$8:J201),IF(I202="E",1-SUM(J$8:J201)," ")))))</f>
        <v xml:space="preserve"> </v>
      </c>
      <c r="K202" s="1">
        <f>IF(C$4=0,0,(SUM(D$8:D202)/C$4))</f>
        <v>0</v>
      </c>
      <c r="L202" s="9" t="str">
        <f t="shared" si="70"/>
        <v xml:space="preserve"> </v>
      </c>
      <c r="M202" s="2" t="str">
        <f>IF(U202=2,K202,IF(W202=2,K202-SUM(M$8:M201),IF(X202=2,K202-SUM(M$8:M201),IF(X201=2,1-SUM(M$8:M201)," "))))</f>
        <v xml:space="preserve"> </v>
      </c>
      <c r="N202" s="1" t="str">
        <f t="shared" si="71"/>
        <v xml:space="preserve"> </v>
      </c>
      <c r="P202" s="3" t="str">
        <f>IF(O202="Plus",$K202,IF(O202="Basis",$K202-SUM(P$8:P201),IF(O202="Breedte",$K202-SUM(P$8:P201),IF(O201="Breedte",1-SUM(P$8:P201)," "))))</f>
        <v xml:space="preserve"> </v>
      </c>
      <c r="Q202" s="57" t="str">
        <f t="shared" si="65"/>
        <v/>
      </c>
      <c r="R202" s="181"/>
      <c r="S202" s="12">
        <f t="shared" ref="S202:S208" si="81">C202</f>
        <v>-44</v>
      </c>
      <c r="T202" s="18">
        <f t="shared" si="73"/>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4"/>
        <v>1</v>
      </c>
      <c r="Z202" s="12">
        <f t="shared" si="75"/>
        <v>1</v>
      </c>
      <c r="AA202" s="12">
        <f t="shared" si="76"/>
        <v>1</v>
      </c>
      <c r="AB202" s="12">
        <f t="shared" si="77"/>
        <v>1</v>
      </c>
      <c r="AD202" s="12">
        <f t="shared" ref="AD202:AD208" si="82">S202</f>
        <v>-44</v>
      </c>
      <c r="AE202" s="18">
        <f t="shared" si="78"/>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79"/>
        <v>1</v>
      </c>
      <c r="AK202" s="12">
        <f t="shared" ref="AK202:AK208" si="83">IF(T202=0,1,ABS(W202-0.5))</f>
        <v>1</v>
      </c>
      <c r="AL202" s="12">
        <f t="shared" ref="AL202:AL208" si="84">IF(T202=0,1,ABS(W202-0.75))</f>
        <v>1</v>
      </c>
      <c r="AM202" s="12">
        <f t="shared" ref="AM202:AM208" si="85">IF(T202=0,1,ABS(W202-0.9))</f>
        <v>1</v>
      </c>
    </row>
    <row r="203" spans="1:39" ht="12" customHeight="1" x14ac:dyDescent="0.15">
      <c r="A203" s="5">
        <f t="shared" si="66"/>
        <v>0</v>
      </c>
      <c r="B203" s="5">
        <f t="shared" si="67"/>
        <v>0</v>
      </c>
      <c r="C203" s="14">
        <f t="shared" si="80"/>
        <v>-45</v>
      </c>
      <c r="G203" s="67" t="str">
        <f t="shared" si="68"/>
        <v/>
      </c>
      <c r="H203" s="4" t="str">
        <f>IF(G203="I",$K203,IF(G203="II",$K203-SUM(H$8:H202),IF(G203="III",$K203-SUM(H$8:H202),IF(G203="IV",$K203-SUM(H$8:H202),IF(G203="V",1-SUM(H$8:H202)," ")))))</f>
        <v xml:space="preserve"> </v>
      </c>
      <c r="I203" s="68" t="str">
        <f t="shared" si="69"/>
        <v/>
      </c>
      <c r="J203" s="43" t="str">
        <f>IF(I203="A",$K203,IF(I203="B",$K203-SUM(J$8:J202),IF(I203="C",$K203-SUM(J$8:J202),IF(I203="D",$K203-SUM(J$8:J202),IF(I203="E",1-SUM(J$8:J202)," ")))))</f>
        <v xml:space="preserve"> </v>
      </c>
      <c r="K203" s="1">
        <f>IF(C$4=0,0,(SUM(D$8:D203)/C$4))</f>
        <v>0</v>
      </c>
      <c r="L203" s="9" t="str">
        <f t="shared" si="70"/>
        <v xml:space="preserve"> </v>
      </c>
      <c r="M203" s="2" t="str">
        <f>IF(U203=2,K203,IF(W203=2,K203-SUM(M$8:M202),IF(X203=2,K203-SUM(M$8:M202),IF(X202=2,1-SUM(M$8:M202)," "))))</f>
        <v xml:space="preserve"> </v>
      </c>
      <c r="N203" s="1" t="str">
        <f t="shared" si="71"/>
        <v xml:space="preserve"> </v>
      </c>
      <c r="P203" s="3" t="str">
        <f>IF(O203="Plus",$K203,IF(O203="Basis",$K203-SUM(P$8:P202),IF(O203="Breedte",$K203-SUM(P$8:P202),IF(O202="Breedte",1-SUM(P$8:P202)," "))))</f>
        <v xml:space="preserve"> </v>
      </c>
      <c r="Q203" s="57" t="str">
        <f t="shared" si="65"/>
        <v/>
      </c>
      <c r="R203" s="181"/>
      <c r="S203" s="12">
        <f t="shared" si="81"/>
        <v>-45</v>
      </c>
      <c r="T203" s="18">
        <f t="shared" si="73"/>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4"/>
        <v>1</v>
      </c>
      <c r="Z203" s="12">
        <f t="shared" si="75"/>
        <v>1</v>
      </c>
      <c r="AA203" s="12">
        <f t="shared" si="76"/>
        <v>1</v>
      </c>
      <c r="AB203" s="12">
        <f t="shared" si="77"/>
        <v>1</v>
      </c>
      <c r="AD203" s="12">
        <f t="shared" si="82"/>
        <v>-45</v>
      </c>
      <c r="AE203" s="18">
        <f t="shared" si="78"/>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79"/>
        <v>1</v>
      </c>
      <c r="AK203" s="12">
        <f t="shared" si="83"/>
        <v>1</v>
      </c>
      <c r="AL203" s="12">
        <f t="shared" si="84"/>
        <v>1</v>
      </c>
      <c r="AM203" s="12">
        <f t="shared" si="85"/>
        <v>1</v>
      </c>
    </row>
    <row r="204" spans="1:39" ht="12" customHeight="1" x14ac:dyDescent="0.15">
      <c r="A204" s="5">
        <f t="shared" si="66"/>
        <v>0</v>
      </c>
      <c r="B204" s="5">
        <f t="shared" si="67"/>
        <v>0</v>
      </c>
      <c r="C204" s="14">
        <f t="shared" si="80"/>
        <v>-46</v>
      </c>
      <c r="G204" s="67" t="str">
        <f t="shared" si="68"/>
        <v/>
      </c>
      <c r="H204" s="4" t="str">
        <f>IF(G204="I",$K204,IF(G204="II",$K204-SUM(H$8:H203),IF(G204="III",$K204-SUM(H$8:H203),IF(G204="IV",$K204-SUM(H$8:H203),IF(G204="V",1-SUM(H$8:H203)," ")))))</f>
        <v xml:space="preserve"> </v>
      </c>
      <c r="I204" s="54"/>
      <c r="J204" s="43" t="str">
        <f>IF(I204="A",$K204,IF(I204="B",$K204-SUM(J$8:J203),IF(I204="C",$K204-SUM(J$8:J203),IF(I204="D",$K204-SUM(J$8:J203),IF(I204="E",1-SUM(J$8:J203)," ")))))</f>
        <v xml:space="preserve"> </v>
      </c>
      <c r="K204" s="1">
        <f>IF(C$4=0,0,(SUM(D$8:D204)/C$4))</f>
        <v>0</v>
      </c>
      <c r="L204" s="9" t="str">
        <f t="shared" si="70"/>
        <v xml:space="preserve"> </v>
      </c>
      <c r="M204" s="2" t="str">
        <f>IF(U204=2,K204,IF(W204=2,K204-SUM(M$8:M203),IF(X204=2,K204-SUM(M$8:M203),IF(X203=2,1-SUM(M$8:M203)," "))))</f>
        <v xml:space="preserve"> </v>
      </c>
      <c r="N204" s="1" t="str">
        <f t="shared" si="71"/>
        <v xml:space="preserve"> </v>
      </c>
      <c r="P204" s="3" t="str">
        <f>IF(O204="Plus",$K204,IF(O204="Basis",$K204-SUM(P$8:P203),IF(O204="Breedte",$K204-SUM(P$8:P203),IF(O203="Breedte",1-SUM(P$8:P203)," "))))</f>
        <v xml:space="preserve"> </v>
      </c>
      <c r="Q204" s="57" t="str">
        <f t="shared" si="65"/>
        <v/>
      </c>
      <c r="R204" s="181"/>
      <c r="S204" s="12">
        <f t="shared" si="81"/>
        <v>-46</v>
      </c>
      <c r="T204" s="18">
        <f t="shared" si="73"/>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4"/>
        <v>1</v>
      </c>
      <c r="Z204" s="12">
        <f t="shared" si="75"/>
        <v>1</v>
      </c>
      <c r="AA204" s="12">
        <f t="shared" si="76"/>
        <v>1</v>
      </c>
      <c r="AB204" s="12">
        <f t="shared" si="77"/>
        <v>1</v>
      </c>
      <c r="AD204" s="12">
        <f t="shared" si="82"/>
        <v>-46</v>
      </c>
      <c r="AE204" s="18">
        <f t="shared" si="78"/>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79"/>
        <v>1</v>
      </c>
      <c r="AK204" s="12">
        <f t="shared" si="83"/>
        <v>1</v>
      </c>
      <c r="AL204" s="12">
        <f t="shared" si="84"/>
        <v>1</v>
      </c>
      <c r="AM204" s="12">
        <f t="shared" si="85"/>
        <v>1</v>
      </c>
    </row>
    <row r="205" spans="1:39" ht="12" customHeight="1" x14ac:dyDescent="0.15">
      <c r="A205" s="5">
        <f t="shared" si="66"/>
        <v>0</v>
      </c>
      <c r="B205" s="5">
        <f t="shared" si="67"/>
        <v>0</v>
      </c>
      <c r="C205" s="14">
        <f t="shared" si="80"/>
        <v>-47</v>
      </c>
      <c r="G205" s="67" t="str">
        <f t="shared" si="68"/>
        <v/>
      </c>
      <c r="H205" s="4" t="str">
        <f>IF(G205="I",$K205,IF(G205="II",$K205-SUM(H$8:H204),IF(G205="III",$K205-SUM(H$8:H204),IF(G205="IV",$K205-SUM(H$8:H204),IF(G205="V",1-SUM(H$8:H204)," ")))))</f>
        <v xml:space="preserve"> </v>
      </c>
      <c r="I205" s="54"/>
      <c r="J205" s="43" t="str">
        <f>IF(I205="A",$K205,IF(I205="B",$K205-SUM(J$8:J204),IF(I205="C",$K205-SUM(J$8:J204),IF(I205="D",$K205-SUM(J$8:J204),IF(I205="E",1-SUM(J$8:J204)," ")))))</f>
        <v xml:space="preserve"> </v>
      </c>
      <c r="K205" s="1">
        <f>IF(C$4=0,0,(SUM(D$8:D205)/C$4))</f>
        <v>0</v>
      </c>
      <c r="L205" s="9" t="str">
        <f t="shared" si="70"/>
        <v xml:space="preserve"> </v>
      </c>
      <c r="M205" s="2" t="str">
        <f>IF(U205=2,K205,IF(W205=2,K205-SUM(M$8:M204),IF(X205=2,K205-SUM(M$8:M204),IF(X204=2,1-SUM(M$8:M204)," "))))</f>
        <v xml:space="preserve"> </v>
      </c>
      <c r="N205" s="1" t="str">
        <f t="shared" si="71"/>
        <v xml:space="preserve"> </v>
      </c>
      <c r="P205" s="3" t="str">
        <f>IF(O205="Plus",$K205,IF(O205="Basis",$K205-SUM(P$8:P204),IF(O205="Breedte",$K205-SUM(P$8:P204),IF(O204="Breedte",1-SUM(P$8:P204)," "))))</f>
        <v xml:space="preserve"> </v>
      </c>
      <c r="Q205" s="57" t="str">
        <f t="shared" si="65"/>
        <v/>
      </c>
      <c r="R205" s="181"/>
      <c r="S205" s="12">
        <f t="shared" si="81"/>
        <v>-47</v>
      </c>
      <c r="T205" s="18">
        <f t="shared" si="73"/>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4"/>
        <v>1</v>
      </c>
      <c r="Z205" s="12">
        <f t="shared" si="75"/>
        <v>1</v>
      </c>
      <c r="AA205" s="12">
        <f t="shared" si="76"/>
        <v>1</v>
      </c>
      <c r="AB205" s="12">
        <f t="shared" si="77"/>
        <v>1</v>
      </c>
      <c r="AD205" s="12">
        <f t="shared" si="82"/>
        <v>-47</v>
      </c>
      <c r="AE205" s="18">
        <f t="shared" si="78"/>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79"/>
        <v>1</v>
      </c>
      <c r="AK205" s="12">
        <f t="shared" si="83"/>
        <v>1</v>
      </c>
      <c r="AL205" s="12">
        <f t="shared" si="84"/>
        <v>1</v>
      </c>
      <c r="AM205" s="12">
        <f t="shared" si="85"/>
        <v>1</v>
      </c>
    </row>
    <row r="206" spans="1:39" ht="12" customHeight="1" x14ac:dyDescent="0.15">
      <c r="A206" s="5">
        <f t="shared" si="66"/>
        <v>0</v>
      </c>
      <c r="B206" s="5">
        <f t="shared" si="67"/>
        <v>0</v>
      </c>
      <c r="C206" s="14">
        <f t="shared" si="80"/>
        <v>-48</v>
      </c>
      <c r="G206" s="67" t="str">
        <f t="shared" si="68"/>
        <v/>
      </c>
      <c r="H206" s="4" t="str">
        <f>IF(G206="I",$K206,IF(G206="II",$K206-SUM(H$8:H205),IF(G206="III",$K206-SUM(H$8:H205),IF(G206="IV",$K206-SUM(H$8:H205),IF(G206="V",1-SUM(H$8:H205)," ")))))</f>
        <v xml:space="preserve"> </v>
      </c>
      <c r="I206" s="54"/>
      <c r="J206" s="43" t="str">
        <f>IF(I206="A",$K206,IF(I206="B",$K206-SUM(J$8:J205),IF(I206="C",$K206-SUM(J$8:J205),IF(I206="D",$K206-SUM(J$8:J205),IF(I206="E",1-SUM(J$8:J205)," ")))))</f>
        <v xml:space="preserve"> </v>
      </c>
      <c r="K206" s="1">
        <f>IF(C$4=0,0,(SUM(D$8:D206)/C$4))</f>
        <v>0</v>
      </c>
      <c r="L206" s="9" t="str">
        <f t="shared" si="70"/>
        <v xml:space="preserve"> </v>
      </c>
      <c r="M206" s="2" t="str">
        <f>IF(U206=2,K206,IF(W206=2,K206-SUM(M$8:M205),IF(X206=2,K206-SUM(M$8:M205),IF(X205=2,1-SUM(M$8:M205)," "))))</f>
        <v xml:space="preserve"> </v>
      </c>
      <c r="N206" s="1" t="str">
        <f t="shared" si="71"/>
        <v xml:space="preserve"> </v>
      </c>
      <c r="P206" s="3" t="str">
        <f>IF(O206="Plus",$K206,IF(O206="Basis",$K206-SUM(P$8:P205),IF(O206="Breedte",$K206-SUM(P$8:P205),IF(O205="Breedte",1-SUM(P$8:P205)," "))))</f>
        <v xml:space="preserve"> </v>
      </c>
      <c r="Q206" s="57" t="str">
        <f t="shared" si="65"/>
        <v/>
      </c>
      <c r="R206" s="181"/>
      <c r="S206" s="12">
        <f t="shared" si="81"/>
        <v>-48</v>
      </c>
      <c r="T206" s="18">
        <f t="shared" si="73"/>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4"/>
        <v>1</v>
      </c>
      <c r="Z206" s="12">
        <f t="shared" si="75"/>
        <v>1</v>
      </c>
      <c r="AA206" s="12">
        <f t="shared" si="76"/>
        <v>1</v>
      </c>
      <c r="AB206" s="12">
        <f t="shared" si="77"/>
        <v>1</v>
      </c>
      <c r="AD206" s="12">
        <f t="shared" si="82"/>
        <v>-48</v>
      </c>
      <c r="AE206" s="18">
        <f t="shared" si="78"/>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79"/>
        <v>1</v>
      </c>
      <c r="AK206" s="12">
        <f t="shared" si="83"/>
        <v>1</v>
      </c>
      <c r="AL206" s="12">
        <f t="shared" si="84"/>
        <v>1</v>
      </c>
      <c r="AM206" s="12">
        <f t="shared" si="85"/>
        <v>1</v>
      </c>
    </row>
    <row r="207" spans="1:39" ht="12" customHeight="1" x14ac:dyDescent="0.15">
      <c r="A207" s="5">
        <f t="shared" si="66"/>
        <v>0</v>
      </c>
      <c r="B207" s="5">
        <f t="shared" si="67"/>
        <v>0</v>
      </c>
      <c r="C207" s="14">
        <f t="shared" si="80"/>
        <v>-49</v>
      </c>
      <c r="G207" s="67" t="str">
        <f t="shared" si="68"/>
        <v/>
      </c>
      <c r="H207" s="4" t="str">
        <f>IF(G207="I",$K207,IF(G207="II",$K207-SUM(H$8:H206),IF(G207="III",$K207-SUM(H$8:H206),IF(G207="IV",$K207-SUM(H$8:H206),IF(G207="V",1-SUM(H$8:H206)," ")))))</f>
        <v xml:space="preserve"> </v>
      </c>
      <c r="I207" s="54"/>
      <c r="J207" s="43" t="str">
        <f>IF(I207="A",$K207,IF(I207="B",$K207-SUM(J$8:J206),IF(I207="C",$K207-SUM(J$8:J206),IF(I207="D",$K207-SUM(J$8:J206),IF(I207="E",1-SUM(J$8:J206)," ")))))</f>
        <v xml:space="preserve"> </v>
      </c>
      <c r="K207" s="1">
        <f>IF(C$4=0,0,(SUM(D$8:D207)/C$4))</f>
        <v>0</v>
      </c>
      <c r="L207" s="9" t="str">
        <f t="shared" si="70"/>
        <v xml:space="preserve"> </v>
      </c>
      <c r="M207" s="2" t="str">
        <f>IF(U207=2,K207,IF(W207=2,K207-SUM(M$8:M206),IF(X207=2,K207-SUM(M$8:M206),IF(X206=2,1-SUM(M$8:M206)," "))))</f>
        <v xml:space="preserve"> </v>
      </c>
      <c r="N207" s="1" t="str">
        <f t="shared" si="71"/>
        <v xml:space="preserve"> </v>
      </c>
      <c r="P207" s="3" t="str">
        <f>IF(O207="Plus",$K207,IF(O207="Basis",$K207-SUM(P$8:P206),IF(O207="Breedte",$K207-SUM(P$8:P206),IF(O206="Breedte",1-SUM(P$8:P206)," "))))</f>
        <v xml:space="preserve"> </v>
      </c>
      <c r="Q207" s="57" t="str">
        <f t="shared" ref="Q207:Q270" si="86">IF(L206="plus",IF(E207=0,"",CONCATENATE(E207,", ")),IF(L206="basis",IF(E207=0,"",CONCATENATE(E207,", ")),CONCATENATE(Q206,IF(E207=0,"",CONCATENATE(E207,", ")))))</f>
        <v/>
      </c>
      <c r="R207" s="181"/>
      <c r="S207" s="12">
        <f t="shared" si="81"/>
        <v>-49</v>
      </c>
      <c r="T207" s="18">
        <f t="shared" si="73"/>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4"/>
        <v>1</v>
      </c>
      <c r="Z207" s="12">
        <f t="shared" si="75"/>
        <v>1</v>
      </c>
      <c r="AA207" s="12">
        <f t="shared" si="76"/>
        <v>1</v>
      </c>
      <c r="AB207" s="12">
        <f t="shared" si="77"/>
        <v>1</v>
      </c>
      <c r="AD207" s="12">
        <f t="shared" si="82"/>
        <v>-49</v>
      </c>
      <c r="AE207" s="18">
        <f t="shared" si="78"/>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79"/>
        <v>1</v>
      </c>
      <c r="AK207" s="12">
        <f t="shared" si="83"/>
        <v>1</v>
      </c>
      <c r="AL207" s="12">
        <f t="shared" si="84"/>
        <v>1</v>
      </c>
      <c r="AM207" s="12">
        <f t="shared" si="85"/>
        <v>1</v>
      </c>
    </row>
    <row r="208" spans="1:39" ht="12" customHeight="1" x14ac:dyDescent="0.15">
      <c r="A208" s="5">
        <f t="shared" si="66"/>
        <v>0</v>
      </c>
      <c r="B208" s="5">
        <f t="shared" si="67"/>
        <v>0</v>
      </c>
      <c r="C208" s="14">
        <f t="shared" si="80"/>
        <v>-50</v>
      </c>
      <c r="G208" s="67" t="str">
        <f t="shared" si="68"/>
        <v/>
      </c>
      <c r="H208" s="4" t="str">
        <f>IF(G208="I",$K208,IF(G208="II",$K208-SUM(H$8:H207),IF(G208="III",$K208-SUM(H$8:H207),IF(G208="IV",$K208-SUM(H$8:H207),IF(G208="V",1-SUM(H$8:H207)," ")))))</f>
        <v xml:space="preserve"> </v>
      </c>
      <c r="I208" s="54"/>
      <c r="J208" s="43" t="str">
        <f>IF(I208="A",$K208,IF(I208="B",$K208-SUM(J$8:J207),IF(I208="C",$K208-SUM(J$8:J207),IF(I208="D",$K208-SUM(J$8:J207),IF(I208="E",1-SUM(J$8:J207)," ")))))</f>
        <v xml:space="preserve"> </v>
      </c>
      <c r="K208" s="1">
        <f>IF(C$4=0,0,(SUM(D$8:D208)/C$4))</f>
        <v>0</v>
      </c>
      <c r="L208" s="9" t="str">
        <f t="shared" si="70"/>
        <v xml:space="preserve"> </v>
      </c>
      <c r="M208" s="2" t="str">
        <f>IF(U208=2,K208,IF(W208=2,K208-SUM(M$8:M207),IF(X208=2,K208-SUM(M$8:M207),IF(X207=2,1-SUM(M$8:M207)," "))))</f>
        <v xml:space="preserve"> </v>
      </c>
      <c r="N208" s="1" t="str">
        <f t="shared" si="71"/>
        <v xml:space="preserve"> </v>
      </c>
      <c r="P208" s="3" t="str">
        <f>IF(O208="Plus",$K208,IF(O208="Basis",$K208-SUM(P$8:P207),IF(O208="Breedte",$K208-SUM(P$8:P207),IF(O207="Breedte",1-SUM(P$8:P207)," "))))</f>
        <v xml:space="preserve"> </v>
      </c>
      <c r="Q208" s="57" t="str">
        <f t="shared" si="86"/>
        <v/>
      </c>
      <c r="R208" s="181"/>
      <c r="S208" s="12">
        <f t="shared" si="81"/>
        <v>-50</v>
      </c>
      <c r="T208" s="18">
        <f t="shared" si="73"/>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4"/>
        <v>1</v>
      </c>
      <c r="Z208" s="12">
        <f t="shared" si="75"/>
        <v>1</v>
      </c>
      <c r="AA208" s="12">
        <f t="shared" si="76"/>
        <v>1</v>
      </c>
      <c r="AB208" s="12">
        <f t="shared" si="77"/>
        <v>1</v>
      </c>
      <c r="AD208" s="12">
        <f t="shared" si="82"/>
        <v>-50</v>
      </c>
      <c r="AE208" s="18">
        <f t="shared" si="78"/>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79"/>
        <v>1</v>
      </c>
      <c r="AK208" s="12">
        <f t="shared" si="83"/>
        <v>1</v>
      </c>
      <c r="AL208" s="12">
        <f t="shared" si="84"/>
        <v>1</v>
      </c>
      <c r="AM208" s="12">
        <f t="shared" si="85"/>
        <v>1</v>
      </c>
    </row>
    <row r="209" spans="1:36" ht="12" customHeight="1" x14ac:dyDescent="0.15">
      <c r="A209" s="5">
        <f t="shared" si="66"/>
        <v>0</v>
      </c>
      <c r="B209" s="5">
        <f t="shared" si="67"/>
        <v>0</v>
      </c>
      <c r="C209" s="14">
        <f t="shared" si="80"/>
        <v>-51</v>
      </c>
      <c r="G209" s="67" t="str">
        <f t="shared" si="68"/>
        <v/>
      </c>
      <c r="H209" s="4" t="str">
        <f>IF(G209="I",$K209,IF(G209="II",$K209-SUM(H$8:H208),IF(G209="III",$K209-SUM(H$8:H208),IF(G209="IV",$K209-SUM(H$8:H208),IF(G209="V",1-SUM(H$8:H208)," ")))))</f>
        <v xml:space="preserve"> </v>
      </c>
      <c r="I209" s="54"/>
      <c r="J209" s="43" t="str">
        <f>IF(I209="A",$K209,IF(I209="B",$K209-SUM(J$8:J208),IF(I209="C",$K209-SUM(J$8:J208),IF(I209="D",$K209-SUM(J$8:J208),IF(I209="E",1-SUM(J$8:J208)," ")))))</f>
        <v xml:space="preserve"> </v>
      </c>
      <c r="L209" s="9" t="str">
        <f t="shared" si="70"/>
        <v xml:space="preserve"> </v>
      </c>
      <c r="P209" s="3" t="str">
        <f>IF(O209="Plus",$K209,IF(O209="Basis",$K209-SUM(P$8:P208),IF(O209="Breedte",$K209-SUM(P$8:P208),IF(O208="Breedte",1-SUM(P$8:P208)," "))))</f>
        <v xml:space="preserve"> </v>
      </c>
      <c r="Q209" s="57" t="str">
        <f t="shared" si="86"/>
        <v/>
      </c>
      <c r="R209" s="181"/>
      <c r="AE209" s="18">
        <f t="shared" si="78"/>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79"/>
        <v>1</v>
      </c>
    </row>
    <row r="210" spans="1:36" ht="12" customHeight="1" x14ac:dyDescent="0.15">
      <c r="A210" s="5">
        <f t="shared" si="66"/>
        <v>0</v>
      </c>
      <c r="B210" s="5">
        <f t="shared" si="67"/>
        <v>0</v>
      </c>
      <c r="C210" s="14">
        <f t="shared" si="80"/>
        <v>-52</v>
      </c>
      <c r="G210" s="67" t="str">
        <f t="shared" si="68"/>
        <v/>
      </c>
      <c r="H210" s="4" t="str">
        <f>IF(G210="I",$K210,IF(G210="II",$K210-SUM(H$8:H209),IF(G210="III",$K210-SUM(H$8:H209),IF(G210="IV",$K210-SUM(H$8:H209),IF(G210="V",1-SUM(H$8:H209)," ")))))</f>
        <v xml:space="preserve"> </v>
      </c>
      <c r="I210" s="54"/>
      <c r="J210" s="43" t="str">
        <f>IF(I210="A",$K210,IF(I210="B",$K210-SUM(J$8:J209),IF(I210="C",$K210-SUM(J$8:J209),IF(I210="D",$K210-SUM(J$8:J209),IF(I210="E",1-SUM(J$8:J209)," ")))))</f>
        <v xml:space="preserve"> </v>
      </c>
      <c r="L210" s="9" t="str">
        <f t="shared" si="70"/>
        <v xml:space="preserve"> </v>
      </c>
      <c r="P210" s="3" t="str">
        <f>IF(O210="Plus",$K210,IF(O210="Basis",$K210-SUM(P$8:P209),IF(O210="Breedte",$K210-SUM(P$8:P209),IF(O209="Breedte",1-SUM(P$8:P209)," "))))</f>
        <v xml:space="preserve"> </v>
      </c>
      <c r="Q210" s="57" t="str">
        <f t="shared" si="86"/>
        <v/>
      </c>
      <c r="R210" s="181"/>
      <c r="AE210" s="18">
        <f t="shared" si="78"/>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79"/>
        <v>1</v>
      </c>
    </row>
    <row r="211" spans="1:36" ht="12" customHeight="1" x14ac:dyDescent="0.15">
      <c r="A211" s="5">
        <f t="shared" si="66"/>
        <v>0</v>
      </c>
      <c r="B211" s="5">
        <f t="shared" si="67"/>
        <v>0</v>
      </c>
      <c r="C211" s="14">
        <f t="shared" si="80"/>
        <v>-53</v>
      </c>
      <c r="G211" s="67" t="str">
        <f t="shared" si="68"/>
        <v/>
      </c>
      <c r="H211" s="4" t="str">
        <f>IF(G211="I",$K211,IF(G211="II",$K211-SUM(H$8:H210),IF(G211="III",$K211-SUM(H$8:H210),IF(G211="IV",$K211-SUM(H$8:H210),IF(G211="V",1-SUM(H$8:H210)," ")))))</f>
        <v xml:space="preserve"> </v>
      </c>
      <c r="I211" s="54"/>
      <c r="J211" s="43" t="str">
        <f>IF(I211="A",$K211,IF(I211="B",$K211-SUM(J$8:J210),IF(I211="C",$K211-SUM(J$8:J210),IF(I211="D",$K211-SUM(J$8:J210),IF(I211="E",1-SUM(J$8:J210)," ")))))</f>
        <v xml:space="preserve"> </v>
      </c>
      <c r="L211" s="9" t="str">
        <f t="shared" si="70"/>
        <v xml:space="preserve"> </v>
      </c>
      <c r="P211" s="3" t="str">
        <f>IF(O211="Plus",$K211,IF(O211="Basis",$K211-SUM(P$8:P210),IF(O211="Breedte",$K211-SUM(P$8:P210),IF(O210="Breedte",1-SUM(P$8:P210)," "))))</f>
        <v xml:space="preserve"> </v>
      </c>
      <c r="Q211" s="57" t="str">
        <f t="shared" si="86"/>
        <v/>
      </c>
      <c r="R211" s="181"/>
      <c r="AE211" s="18">
        <f t="shared" si="78"/>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79"/>
        <v>1</v>
      </c>
    </row>
    <row r="212" spans="1:36" ht="12" customHeight="1" x14ac:dyDescent="0.15">
      <c r="A212" s="5">
        <f t="shared" si="66"/>
        <v>0</v>
      </c>
      <c r="B212" s="5">
        <f t="shared" si="67"/>
        <v>0</v>
      </c>
      <c r="C212" s="14">
        <f t="shared" si="80"/>
        <v>-54</v>
      </c>
      <c r="G212" s="67" t="str">
        <f t="shared" si="68"/>
        <v/>
      </c>
      <c r="H212" s="4" t="str">
        <f>IF(G212="I",$K212,IF(G212="II",$K212-SUM(H$8:H211),IF(G212="III",$K212-SUM(H$8:H211),IF(G212="IV",$K212-SUM(H$8:H211),IF(G212="V",1-SUM(H$8:H211)," ")))))</f>
        <v xml:space="preserve"> </v>
      </c>
      <c r="I212" s="54"/>
      <c r="J212" s="43" t="str">
        <f>IF(I212="A",$K212,IF(I212="B",$K212-SUM(J$8:J211),IF(I212="C",$K212-SUM(J$8:J211),IF(I212="D",$K212-SUM(J$8:J211),IF(I212="E",1-SUM(J$8:J211)," ")))))</f>
        <v xml:space="preserve"> </v>
      </c>
      <c r="L212" s="9" t="str">
        <f t="shared" si="70"/>
        <v xml:space="preserve"> </v>
      </c>
      <c r="P212" s="3" t="str">
        <f>IF(O212="Plus",$K212,IF(O212="Basis",$K212-SUM(P$8:P211),IF(O212="Breedte",$K212-SUM(P$8:P211),IF(O211="Breedte",1-SUM(P$8:P211)," "))))</f>
        <v xml:space="preserve"> </v>
      </c>
      <c r="Q212" s="57" t="str">
        <f t="shared" si="86"/>
        <v/>
      </c>
      <c r="R212" s="181"/>
      <c r="AE212" s="18">
        <f t="shared" si="78"/>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79"/>
        <v>1</v>
      </c>
    </row>
    <row r="213" spans="1:36" ht="12" customHeight="1" x14ac:dyDescent="0.15">
      <c r="A213" s="5">
        <f t="shared" si="66"/>
        <v>0</v>
      </c>
      <c r="B213" s="5">
        <f t="shared" si="67"/>
        <v>0</v>
      </c>
      <c r="C213" s="14">
        <f t="shared" si="80"/>
        <v>-55</v>
      </c>
      <c r="G213" s="67" t="str">
        <f t="shared" si="68"/>
        <v/>
      </c>
      <c r="H213" s="4" t="str">
        <f>IF(G213="I",$K213,IF(G213="II",$K213-SUM(H$8:H212),IF(G213="III",$K213-SUM(H$8:H212),IF(G213="IV",$K213-SUM(H$8:H212),IF(G213="V",1-SUM(H$8:H212)," ")))))</f>
        <v xml:space="preserve"> </v>
      </c>
      <c r="I213" s="54"/>
      <c r="J213" s="43" t="str">
        <f>IF(I213="A",$K213,IF(I213="B",$K213-SUM(J$8:J212),IF(I213="C",$K213-SUM(J$8:J212),IF(I213="D",$K213-SUM(J$8:J212),IF(I213="E",1-SUM(J$8:J212)," ")))))</f>
        <v xml:space="preserve"> </v>
      </c>
      <c r="L213" s="9" t="str">
        <f t="shared" si="70"/>
        <v xml:space="preserve"> </v>
      </c>
      <c r="P213" s="3" t="str">
        <f>IF(O213="Plus",$K213,IF(O213="Basis",$K213-SUM(P$8:P212),IF(O213="Breedte",$K213-SUM(P$8:P212),IF(O212="Breedte",1-SUM(P$8:P212)," "))))</f>
        <v xml:space="preserve"> </v>
      </c>
      <c r="Q213" s="57" t="str">
        <f t="shared" si="86"/>
        <v/>
      </c>
      <c r="R213" s="181"/>
      <c r="AE213" s="18">
        <f t="shared" si="78"/>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79"/>
        <v>1</v>
      </c>
    </row>
    <row r="214" spans="1:36" ht="12" customHeight="1" x14ac:dyDescent="0.15">
      <c r="A214" s="5">
        <f t="shared" si="66"/>
        <v>0</v>
      </c>
      <c r="B214" s="5">
        <f t="shared" si="67"/>
        <v>0</v>
      </c>
      <c r="C214" s="14">
        <f t="shared" si="80"/>
        <v>-56</v>
      </c>
      <c r="G214" s="67" t="str">
        <f t="shared" si="68"/>
        <v/>
      </c>
      <c r="H214" s="4" t="str">
        <f>IF(G214="I",$K214,IF(G214="II",$K214-SUM(H$8:H213),IF(G214="III",$K214-SUM(H$8:H213),IF(G214="IV",$K214-SUM(H$8:H213),IF(G214="V",1-SUM(H$8:H213)," ")))))</f>
        <v xml:space="preserve"> </v>
      </c>
      <c r="I214" s="54"/>
      <c r="J214" s="43" t="str">
        <f>IF(I214="A",$K214,IF(I214="B",$K214-SUM(J$8:J213),IF(I214="C",$K214-SUM(J$8:J213),IF(I214="D",$K214-SUM(J$8:J213),IF(I214="E",1-SUM(J$8:J213)," ")))))</f>
        <v xml:space="preserve"> </v>
      </c>
      <c r="L214" s="9" t="str">
        <f t="shared" si="70"/>
        <v xml:space="preserve"> </v>
      </c>
      <c r="P214" s="3" t="str">
        <f>IF(O214="Plus",$K214,IF(O214="Basis",$K214-SUM(P$8:P213),IF(O214="Breedte",$K214-SUM(P$8:P213),IF(O213="Breedte",1-SUM(P$8:P213)," "))))</f>
        <v xml:space="preserve"> </v>
      </c>
      <c r="Q214" s="57" t="str">
        <f t="shared" si="86"/>
        <v/>
      </c>
      <c r="R214" s="181"/>
      <c r="AE214" s="18">
        <f t="shared" si="78"/>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79"/>
        <v>1</v>
      </c>
    </row>
    <row r="215" spans="1:36" ht="12" customHeight="1" x14ac:dyDescent="0.15">
      <c r="A215" s="5">
        <f t="shared" si="66"/>
        <v>0</v>
      </c>
      <c r="B215" s="5">
        <f t="shared" si="67"/>
        <v>0</v>
      </c>
      <c r="C215" s="14">
        <f t="shared" si="80"/>
        <v>-57</v>
      </c>
      <c r="G215" s="67" t="str">
        <f t="shared" si="68"/>
        <v/>
      </c>
      <c r="H215" s="4" t="str">
        <f>IF(G215="I",$K215,IF(G215="II",$K215-SUM(H$8:H214),IF(G215="III",$K215-SUM(H$8:H214),IF(G215="IV",$K215-SUM(H$8:H214),IF(G215="V",1-SUM(H$8:H214)," ")))))</f>
        <v xml:space="preserve"> </v>
      </c>
      <c r="I215" s="54"/>
      <c r="J215" s="43" t="str">
        <f>IF(I215="A",$K215,IF(I215="B",$K215-SUM(J$8:J214),IF(I215="C",$K215-SUM(J$8:J214),IF(I215="D",$K215-SUM(J$8:J214),IF(I215="E",1-SUM(J$8:J214)," ")))))</f>
        <v xml:space="preserve"> </v>
      </c>
      <c r="L215" s="9" t="str">
        <f t="shared" si="70"/>
        <v xml:space="preserve"> </v>
      </c>
      <c r="P215" s="3" t="str">
        <f>IF(O215="Plus",$K215,IF(O215="Basis",$K215-SUM(P$8:P214),IF(O215="Breedte",$K215-SUM(P$8:P214),IF(O214="Breedte",1-SUM(P$8:P214)," "))))</f>
        <v xml:space="preserve"> </v>
      </c>
      <c r="Q215" s="57" t="str">
        <f t="shared" si="86"/>
        <v/>
      </c>
      <c r="R215" s="181"/>
      <c r="AE215" s="18">
        <f t="shared" si="78"/>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79"/>
        <v>1</v>
      </c>
    </row>
    <row r="216" spans="1:36" ht="12" customHeight="1" x14ac:dyDescent="0.15">
      <c r="A216" s="5">
        <f t="shared" si="66"/>
        <v>0</v>
      </c>
      <c r="B216" s="5">
        <f t="shared" si="67"/>
        <v>0</v>
      </c>
      <c r="C216" s="14">
        <f t="shared" si="80"/>
        <v>-58</v>
      </c>
      <c r="G216" s="67" t="str">
        <f t="shared" si="68"/>
        <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L216" s="9" t="str">
        <f t="shared" si="70"/>
        <v xml:space="preserve"> </v>
      </c>
      <c r="P216" s="3" t="str">
        <f>IF(O216="Plus",$K216,IF(O216="Basis",$K216-SUM(P$8:P215),IF(O216="Breedte",$K216-SUM(P$8:P215),IF(O215="Breedte",1-SUM(P$8:P215)," "))))</f>
        <v xml:space="preserve"> </v>
      </c>
      <c r="Q216" s="57" t="str">
        <f t="shared" si="86"/>
        <v/>
      </c>
      <c r="R216" s="181"/>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79"/>
        <v>1</v>
      </c>
    </row>
    <row r="217" spans="1:36" ht="12" customHeight="1" x14ac:dyDescent="0.15">
      <c r="A217" s="5">
        <f t="shared" si="66"/>
        <v>0</v>
      </c>
      <c r="B217" s="5">
        <f t="shared" si="67"/>
        <v>0</v>
      </c>
      <c r="C217" s="14">
        <f t="shared" si="80"/>
        <v>-59</v>
      </c>
      <c r="G217" s="67" t="str">
        <f t="shared" si="68"/>
        <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70"/>
        <v xml:space="preserve"> </v>
      </c>
      <c r="P217" s="3" t="str">
        <f>IF(O217="Plus",$K217,IF(O217="Basis",$K217-SUM(P$8:P216),IF(O217="Breedte",$K217-SUM(P$8:P216),IF(O216="Breedte",1-SUM(P$8:P216)," "))))</f>
        <v xml:space="preserve"> </v>
      </c>
      <c r="Q217" s="57" t="str">
        <f t="shared" si="86"/>
        <v/>
      </c>
      <c r="R217" s="181"/>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79"/>
        <v>1</v>
      </c>
    </row>
    <row r="218" spans="1:36" ht="12" customHeight="1" x14ac:dyDescent="0.15">
      <c r="A218" s="5">
        <f t="shared" si="66"/>
        <v>0</v>
      </c>
      <c r="B218" s="5">
        <f t="shared" si="67"/>
        <v>0</v>
      </c>
      <c r="C218" s="14">
        <f t="shared" si="80"/>
        <v>-60</v>
      </c>
      <c r="G218" s="67" t="str">
        <f t="shared" si="68"/>
        <v/>
      </c>
      <c r="H218" s="4" t="str">
        <f>IF(G218="I",$K218,IF(G218="II",$K218-SUM(H$8:H217),IF(G218="III",$K218-SUM(H$8:H217),IF(G218="IV",$K218-SUM(H$8:H217),IF(G218="V",1-SUM(H$8:H217)," ")))))</f>
        <v xml:space="preserve"> </v>
      </c>
      <c r="I218" s="54"/>
      <c r="L218" s="9" t="str">
        <f t="shared" si="70"/>
        <v xml:space="preserve"> </v>
      </c>
      <c r="P218" s="3" t="str">
        <f>IF(O218="Plus",$K218,IF(O218="Basis",$K218-SUM(P$8:P217),IF(O218="Breedte",$K218-SUM(P$8:P217),IF(O217="Breedte",1-SUM(P$8:P217)," "))))</f>
        <v xml:space="preserve"> </v>
      </c>
      <c r="Q218" s="57" t="str">
        <f t="shared" si="86"/>
        <v/>
      </c>
      <c r="R218" s="181"/>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79"/>
        <v>1</v>
      </c>
    </row>
    <row r="219" spans="1:36" ht="12" customHeight="1" x14ac:dyDescent="0.15">
      <c r="A219" s="5">
        <f t="shared" si="66"/>
        <v>0</v>
      </c>
      <c r="B219" s="5">
        <f t="shared" si="67"/>
        <v>0</v>
      </c>
      <c r="C219" s="14">
        <f t="shared" si="80"/>
        <v>-61</v>
      </c>
      <c r="G219" s="67" t="str">
        <f t="shared" si="68"/>
        <v/>
      </c>
      <c r="H219" s="4" t="str">
        <f>IF(G219="I",$K219,IF(G219="II",$K219-SUM(H$8:H218),IF(G219="III",$K219-SUM(H$8:H218),IF(G219="IV",$K219-SUM(H$8:H218),IF(G219="V",1-SUM(H$8:H218)," ")))))</f>
        <v xml:space="preserve"> </v>
      </c>
      <c r="I219" s="54"/>
      <c r="L219" s="9" t="str">
        <f t="shared" si="70"/>
        <v xml:space="preserve"> </v>
      </c>
      <c r="P219" s="3" t="str">
        <f>IF(O219="Plus",$K219,IF(O219="Basis",$K219-SUM(P$8:P218),IF(O219="Breedte",$K219-SUM(P$8:P218),IF(O218="Breedte",1-SUM(P$8:P218)," "))))</f>
        <v xml:space="preserve"> </v>
      </c>
      <c r="Q219" s="57" t="str">
        <f t="shared" si="86"/>
        <v/>
      </c>
      <c r="R219" s="57"/>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79"/>
        <v>1</v>
      </c>
    </row>
    <row r="220" spans="1:36" ht="12" customHeight="1" x14ac:dyDescent="0.15">
      <c r="A220" s="5">
        <f t="shared" si="66"/>
        <v>0</v>
      </c>
      <c r="B220" s="5">
        <f t="shared" si="67"/>
        <v>0</v>
      </c>
      <c r="C220" s="14">
        <f t="shared" si="80"/>
        <v>-62</v>
      </c>
      <c r="H220" s="4" t="str">
        <f>IF(G220="I",$K220,IF(G220="II",$K220-SUM(H$8:H219),IF(G220="III",$K220-SUM(H$8:H219),IF(G220="IV",$K220-SUM(H$8:H219),IF(G220="V",1-SUM(H$8:H219)," ")))))</f>
        <v xml:space="preserve"> </v>
      </c>
      <c r="I220" s="54"/>
      <c r="L220" s="9" t="str">
        <f t="shared" si="70"/>
        <v xml:space="preserve"> </v>
      </c>
      <c r="P220" s="3" t="str">
        <f>IF(O220="Plus",$K220,IF(O220="Basis",$K220-SUM(P$8:P219),IF(O220="Breedte",$K220-SUM(P$8:P219),IF(O219="Breedte",1-SUM(P$8:P219)," "))))</f>
        <v xml:space="preserve"> </v>
      </c>
      <c r="Q220" s="57" t="str">
        <f t="shared" si="86"/>
        <v/>
      </c>
      <c r="R220" s="57"/>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79"/>
        <v>1</v>
      </c>
    </row>
    <row r="221" spans="1:36" ht="12" customHeight="1" x14ac:dyDescent="0.15">
      <c r="A221" s="5">
        <f t="shared" si="66"/>
        <v>0</v>
      </c>
      <c r="B221" s="5">
        <f t="shared" si="67"/>
        <v>0</v>
      </c>
      <c r="C221" s="14">
        <f t="shared" si="80"/>
        <v>-63</v>
      </c>
      <c r="H221" s="4" t="str">
        <f>IF(G221="I",$K221,IF(G221="II",$K221-SUM(H$8:H220),IF(G221="III",$K221-SUM(H$8:H220),IF(G221="IV",$K221-SUM(H$8:H220),IF(G221="V",1-SUM(H$8:H220)," ")))))</f>
        <v xml:space="preserve"> </v>
      </c>
      <c r="I221" s="54"/>
      <c r="L221" s="9" t="str">
        <f t="shared" si="70"/>
        <v xml:space="preserve"> </v>
      </c>
      <c r="P221" s="3" t="str">
        <f>IF(O221="Plus",$K221,IF(O221="Basis",$K221-SUM(P$8:P220),IF(O221="Breedte",$K221-SUM(P$8:P220),IF(O220="Breedte",1-SUM(P$8:P220)," "))))</f>
        <v xml:space="preserve"> </v>
      </c>
      <c r="Q221" s="57" t="str">
        <f t="shared" si="86"/>
        <v/>
      </c>
      <c r="R221" s="57"/>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79"/>
        <v>1</v>
      </c>
    </row>
    <row r="222" spans="1:36" ht="12" customHeight="1" x14ac:dyDescent="0.15">
      <c r="A222" s="5">
        <f t="shared" si="66"/>
        <v>0</v>
      </c>
      <c r="B222" s="5">
        <f t="shared" si="67"/>
        <v>0</v>
      </c>
      <c r="C222" s="14">
        <f t="shared" si="80"/>
        <v>-64</v>
      </c>
      <c r="H222" s="4" t="str">
        <f>IF(G222="I",$K222,IF(G222="II",$K222-SUM(H$8:H221),IF(G222="III",$K222-SUM(H$8:H221),IF(G222="IV",$K222-SUM(H$8:H221),IF(G222="V",1-SUM(H$8:H221)," ")))))</f>
        <v xml:space="preserve"> </v>
      </c>
      <c r="I222" s="54"/>
      <c r="L222" s="9" t="str">
        <f t="shared" si="70"/>
        <v xml:space="preserve"> </v>
      </c>
      <c r="P222" s="3" t="str">
        <f>IF(O222="Plus",$K222,IF(O222="Basis",$K222-SUM(P$8:P221),IF(O222="Breedte",$K222-SUM(P$8:P221),IF(O221="Breedte",1-SUM(P$8:P221)," "))))</f>
        <v xml:space="preserve"> </v>
      </c>
      <c r="Q222" s="57" t="str">
        <f t="shared" si="86"/>
        <v/>
      </c>
      <c r="R222" s="57"/>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79"/>
        <v>1</v>
      </c>
    </row>
    <row r="223" spans="1:36" ht="12" customHeight="1" x14ac:dyDescent="0.15">
      <c r="A223" s="5">
        <f t="shared" si="66"/>
        <v>0</v>
      </c>
      <c r="B223" s="5">
        <f t="shared" si="67"/>
        <v>0</v>
      </c>
      <c r="C223" s="14">
        <f t="shared" si="80"/>
        <v>-65</v>
      </c>
      <c r="H223" s="4" t="str">
        <f>IF(G223="I",$K223,IF(G223="II",$K223-SUM(H$8:H222),IF(G223="III",$K223-SUM(H$8:H222),IF(G223="IV",$K223-SUM(H$8:H222),IF(G223="V",1-SUM(H$8:H222)," ")))))</f>
        <v xml:space="preserve"> </v>
      </c>
      <c r="I223" s="54"/>
      <c r="L223" s="9" t="str">
        <f t="shared" si="70"/>
        <v xml:space="preserve"> </v>
      </c>
      <c r="P223" s="3" t="str">
        <f>IF(O223="Plus",$K223,IF(O223="Basis",$K223-SUM(P$8:P222),IF(O223="Breedte",$K223-SUM(P$8:P222),IF(O222="Breedte",1-SUM(P$8:P222)," "))))</f>
        <v xml:space="preserve"> </v>
      </c>
      <c r="Q223" s="57" t="str">
        <f t="shared" si="86"/>
        <v/>
      </c>
      <c r="R223" s="57"/>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79"/>
        <v>1</v>
      </c>
    </row>
    <row r="224" spans="1:36" ht="12" customHeight="1" x14ac:dyDescent="0.15">
      <c r="A224" s="5">
        <f t="shared" si="66"/>
        <v>0</v>
      </c>
      <c r="B224" s="5">
        <f t="shared" si="67"/>
        <v>0</v>
      </c>
      <c r="C224" s="14">
        <f t="shared" si="80"/>
        <v>-66</v>
      </c>
      <c r="H224" s="4" t="str">
        <f>IF(G224="I",$K224,IF(G224="II",$K224-SUM(H$8:H223),IF(G224="III",$K224-SUM(H$8:H223),IF(G224="IV",$K224-SUM(H$8:H223),IF(G224="V",1-SUM(H$8:H223)," ")))))</f>
        <v xml:space="preserve"> </v>
      </c>
      <c r="I224" s="54"/>
      <c r="L224" s="9" t="str">
        <f t="shared" si="70"/>
        <v xml:space="preserve"> </v>
      </c>
      <c r="P224" s="3" t="str">
        <f>IF(O224="Plus",$K224,IF(O224="Basis",$K224-SUM(P$8:P223),IF(O224="Breedte",$K224-SUM(P$8:P223),IF(O223="Breedte",1-SUM(P$8:P223)," "))))</f>
        <v xml:space="preserve"> </v>
      </c>
      <c r="Q224" s="57" t="str">
        <f t="shared" si="86"/>
        <v/>
      </c>
      <c r="R224" s="57"/>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79"/>
        <v>1</v>
      </c>
    </row>
    <row r="225" spans="1:36" ht="12" customHeight="1" x14ac:dyDescent="0.15">
      <c r="A225" s="5">
        <f t="shared" si="66"/>
        <v>0</v>
      </c>
      <c r="B225" s="5">
        <f t="shared" si="67"/>
        <v>0</v>
      </c>
      <c r="C225" s="14">
        <f t="shared" si="80"/>
        <v>-67</v>
      </c>
      <c r="H225" s="4" t="str">
        <f>IF(G225="I",$K225,IF(G225="II",$K225-SUM(H$8:H224),IF(G225="III",$K225-SUM(H$8:H224),IF(G225="IV",$K225-SUM(H$8:H224),IF(G225="V",1-SUM(H$8:H224)," ")))))</f>
        <v xml:space="preserve"> </v>
      </c>
      <c r="I225" s="54"/>
      <c r="L225" s="9" t="str">
        <f t="shared" si="70"/>
        <v xml:space="preserve"> </v>
      </c>
      <c r="P225" s="3" t="str">
        <f>IF(O225="Plus",$K225,IF(O225="Basis",$K225-SUM(P$8:P224),IF(O225="Breedte",$K225-SUM(P$8:P224),IF(O224="Breedte",1-SUM(P$8:P224)," "))))</f>
        <v xml:space="preserve"> </v>
      </c>
      <c r="Q225" s="57" t="str">
        <f t="shared" si="86"/>
        <v/>
      </c>
      <c r="R225" s="57"/>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79"/>
        <v>1</v>
      </c>
    </row>
    <row r="226" spans="1:36" ht="12" customHeight="1" x14ac:dyDescent="0.15">
      <c r="A226" s="5">
        <f t="shared" si="66"/>
        <v>0</v>
      </c>
      <c r="B226" s="5">
        <f t="shared" si="67"/>
        <v>0</v>
      </c>
      <c r="C226" s="14">
        <f t="shared" si="80"/>
        <v>-68</v>
      </c>
      <c r="H226" s="4" t="str">
        <f>IF(G226="I",$K226,IF(G226="II",$K226-SUM(H$8:H225),IF(G226="III",$K226-SUM(H$8:H225),IF(G226="IV",$K226-SUM(H$8:H225),IF(G226="V",1-SUM(H$8:H225)," ")))))</f>
        <v xml:space="preserve"> </v>
      </c>
      <c r="I226" s="54"/>
      <c r="L226" s="9" t="str">
        <f t="shared" si="70"/>
        <v xml:space="preserve"> </v>
      </c>
      <c r="P226" s="3" t="str">
        <f>IF(O226="Plus",$K226,IF(O226="Basis",$K226-SUM(P$8:P225),IF(O226="Breedte",$K226-SUM(P$8:P225),IF(O225="Breedte",1-SUM(P$8:P225)," "))))</f>
        <v xml:space="preserve"> </v>
      </c>
      <c r="Q226" s="57" t="str">
        <f t="shared" si="86"/>
        <v/>
      </c>
      <c r="R226" s="57"/>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79"/>
        <v>1</v>
      </c>
    </row>
    <row r="227" spans="1:36" ht="12" customHeight="1" x14ac:dyDescent="0.15">
      <c r="A227" s="5">
        <f t="shared" si="66"/>
        <v>0</v>
      </c>
      <c r="B227" s="5">
        <f t="shared" si="67"/>
        <v>0</v>
      </c>
      <c r="C227" s="14">
        <f t="shared" si="80"/>
        <v>-69</v>
      </c>
      <c r="H227" s="4" t="str">
        <f>IF(G227="I",$K227,IF(G227="II",$K227-SUM(H$8:H226),IF(G227="III",$K227-SUM(H$8:H226),IF(G227="IV",$K227-SUM(H$8:H226),IF(G227="V",1-SUM(H$8:H226)," ")))))</f>
        <v xml:space="preserve"> </v>
      </c>
      <c r="I227" s="54"/>
      <c r="L227" s="9" t="str">
        <f t="shared" si="70"/>
        <v xml:space="preserve"> </v>
      </c>
      <c r="P227" s="3" t="str">
        <f>IF(O227="Plus",$K227,IF(O227="Basis",$K227-SUM(P$8:P226),IF(O227="Breedte",$K227-SUM(P$8:P226),IF(O226="Breedte",1-SUM(P$8:P226)," "))))</f>
        <v xml:space="preserve"> </v>
      </c>
      <c r="Q227" s="57" t="str">
        <f t="shared" si="86"/>
        <v/>
      </c>
      <c r="R227" s="57"/>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79"/>
        <v>1</v>
      </c>
    </row>
    <row r="228" spans="1:36" ht="12" customHeight="1" x14ac:dyDescent="0.15">
      <c r="A228" s="5">
        <f t="shared" si="66"/>
        <v>0</v>
      </c>
      <c r="B228" s="5">
        <f t="shared" si="67"/>
        <v>0</v>
      </c>
      <c r="C228" s="14">
        <f t="shared" si="80"/>
        <v>-70</v>
      </c>
      <c r="H228" s="4" t="str">
        <f>IF(G228="I",$K228,IF(G228="II",$K228-SUM(H$8:H227),IF(G228="III",$K228-SUM(H$8:H227),IF(G228="IV",$K228-SUM(H$8:H227),IF(G228="V",1-SUM(H$8:H227)," ")))))</f>
        <v xml:space="preserve"> </v>
      </c>
      <c r="I228" s="54"/>
      <c r="L228" s="9" t="str">
        <f t="shared" si="70"/>
        <v xml:space="preserve"> </v>
      </c>
      <c r="P228" s="3" t="str">
        <f>IF(O228="Plus",$K228,IF(O228="Basis",$K228-SUM(P$8:P227),IF(O228="Breedte",$K228-SUM(P$8:P227),IF(O227="Breedte",1-SUM(P$8:P227)," "))))</f>
        <v xml:space="preserve"> </v>
      </c>
      <c r="Q228" s="57" t="str">
        <f t="shared" si="86"/>
        <v/>
      </c>
      <c r="R228" s="57"/>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79"/>
        <v>1</v>
      </c>
    </row>
    <row r="229" spans="1:36" ht="12" customHeight="1" x14ac:dyDescent="0.15">
      <c r="A229" s="5">
        <f t="shared" si="66"/>
        <v>0</v>
      </c>
      <c r="B229" s="5">
        <f t="shared" si="67"/>
        <v>0</v>
      </c>
      <c r="C229" s="14">
        <f t="shared" si="80"/>
        <v>-71</v>
      </c>
      <c r="H229" s="4" t="str">
        <f>IF(G229="I",$K229,IF(G229="II",$K229-SUM(H$8:H228),IF(G229="III",$K229-SUM(H$8:H228),IF(G229="IV",$K229-SUM(H$8:H228),IF(G229="V",1-SUM(H$8:H228)," ")))))</f>
        <v xml:space="preserve"> </v>
      </c>
      <c r="I229" s="54"/>
      <c r="L229" s="9" t="str">
        <f t="shared" si="70"/>
        <v xml:space="preserve"> </v>
      </c>
      <c r="P229" s="3" t="str">
        <f>IF(O229="Plus",$K229,IF(O229="Basis",$K229-SUM(P$8:P228),IF(O229="Breedte",$K229-SUM(P$8:P228),IF(O228="Breedte",1-SUM(P$8:P228)," "))))</f>
        <v xml:space="preserve"> </v>
      </c>
      <c r="Q229" s="57" t="str">
        <f t="shared" si="86"/>
        <v/>
      </c>
      <c r="R229" s="57"/>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79"/>
        <v>1</v>
      </c>
    </row>
    <row r="230" spans="1:36" ht="12" customHeight="1" x14ac:dyDescent="0.15">
      <c r="A230" s="5">
        <f t="shared" si="66"/>
        <v>0</v>
      </c>
      <c r="B230" s="5">
        <f t="shared" si="67"/>
        <v>0</v>
      </c>
      <c r="C230" s="14">
        <f t="shared" si="80"/>
        <v>-72</v>
      </c>
      <c r="H230" s="4" t="str">
        <f>IF(G230="I",$K230,IF(G230="II",$K230-SUM(H$8:H229),IF(G230="III",$K230-SUM(H$8:H229),IF(G230="IV",$K230-SUM(H$8:H229),IF(G230="V",1-SUM(H$8:H229)," ")))))</f>
        <v xml:space="preserve"> </v>
      </c>
      <c r="I230" s="54"/>
      <c r="L230" s="9" t="str">
        <f t="shared" si="70"/>
        <v xml:space="preserve"> </v>
      </c>
      <c r="P230" s="3" t="str">
        <f>IF(O230="Plus",$K230,IF(O230="Basis",$K230-SUM(P$8:P229),IF(O230="Breedte",$K230-SUM(P$8:P229),IF(O229="Breedte",1-SUM(P$8:P229)," "))))</f>
        <v xml:space="preserve"> </v>
      </c>
      <c r="Q230" s="57" t="str">
        <f t="shared" si="86"/>
        <v/>
      </c>
      <c r="R230" s="57"/>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79"/>
        <v>1</v>
      </c>
    </row>
    <row r="231" spans="1:36" ht="12" customHeight="1" x14ac:dyDescent="0.15">
      <c r="A231" s="5">
        <f t="shared" si="66"/>
        <v>0</v>
      </c>
      <c r="B231" s="5">
        <f t="shared" si="67"/>
        <v>0</v>
      </c>
      <c r="C231" s="14">
        <f t="shared" si="80"/>
        <v>-73</v>
      </c>
      <c r="H231" s="4" t="str">
        <f>IF(G231="I",$K231,IF(G231="II",$K231-SUM(H$8:H230),IF(G231="III",$K231-SUM(H$8:H230),IF(G231="IV",$K231-SUM(H$8:H230),IF(G231="V",1-SUM(H$8:H230)," ")))))</f>
        <v xml:space="preserve"> </v>
      </c>
      <c r="I231" s="54"/>
      <c r="L231" s="9" t="str">
        <f t="shared" si="70"/>
        <v xml:space="preserve"> </v>
      </c>
      <c r="P231" s="3" t="str">
        <f>IF(O231="Plus",$K231,IF(O231="Basis",$K231-SUM(P$8:P230),IF(O231="Breedte",$K231-SUM(P$8:P230),IF(O230="Breedte",1-SUM(P$8:P230)," "))))</f>
        <v xml:space="preserve"> </v>
      </c>
      <c r="Q231" s="57" t="str">
        <f t="shared" si="86"/>
        <v/>
      </c>
      <c r="R231" s="57"/>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79"/>
        <v>1</v>
      </c>
    </row>
    <row r="232" spans="1:36" ht="12" customHeight="1" x14ac:dyDescent="0.15">
      <c r="A232" s="5">
        <f t="shared" si="66"/>
        <v>0</v>
      </c>
      <c r="B232" s="5">
        <f t="shared" si="67"/>
        <v>0</v>
      </c>
      <c r="C232" s="14">
        <f t="shared" si="80"/>
        <v>-74</v>
      </c>
      <c r="H232" s="4" t="str">
        <f>IF(G232="I",$K232,IF(G232="II",$K232-SUM(H$8:H231),IF(G232="III",$K232-SUM(H$8:H231),IF(G232="IV",$K232-SUM(H$8:H231),IF(G232="V",1-SUM(H$8:H231)," ")))))</f>
        <v xml:space="preserve"> </v>
      </c>
      <c r="I232" s="54"/>
      <c r="L232" s="9" t="str">
        <f t="shared" si="70"/>
        <v xml:space="preserve"> </v>
      </c>
      <c r="P232" s="3" t="str">
        <f>IF(O232="Plus",$K232,IF(O232="Basis",$K232-SUM(P$8:P231),IF(O232="Breedte",$K232-SUM(P$8:P231),IF(O231="Breedte",1-SUM(P$8:P231)," "))))</f>
        <v xml:space="preserve"> </v>
      </c>
      <c r="Q232" s="57" t="str">
        <f t="shared" si="86"/>
        <v/>
      </c>
      <c r="R232" s="57"/>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79"/>
        <v>1</v>
      </c>
    </row>
    <row r="233" spans="1:36" ht="12" customHeight="1" x14ac:dyDescent="0.15">
      <c r="A233" s="5">
        <f t="shared" si="66"/>
        <v>0</v>
      </c>
      <c r="B233" s="5">
        <f t="shared" si="67"/>
        <v>0</v>
      </c>
      <c r="C233" s="14">
        <f t="shared" si="80"/>
        <v>-75</v>
      </c>
      <c r="H233" s="4" t="str">
        <f>IF(G233="I",$K233,IF(G233="II",$K233-SUM(H$8:H232),IF(G233="III",$K233-SUM(H$8:H232),IF(G233="IV",$K233-SUM(H$8:H232),IF(G233="V",1-SUM(H$8:H232)," ")))))</f>
        <v xml:space="preserve"> </v>
      </c>
      <c r="I233" s="54"/>
      <c r="L233" s="9" t="str">
        <f t="shared" si="70"/>
        <v xml:space="preserve"> </v>
      </c>
      <c r="P233" s="3" t="str">
        <f>IF(O233="Plus",$K233,IF(O233="Basis",$K233-SUM(P$8:P232),IF(O233="Breedte",$K233-SUM(P$8:P232),IF(O232="Breedte",1-SUM(P$8:P232)," "))))</f>
        <v xml:space="preserve"> </v>
      </c>
      <c r="Q233" s="57" t="str">
        <f t="shared" si="86"/>
        <v/>
      </c>
      <c r="R233" s="57"/>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79"/>
        <v>1</v>
      </c>
    </row>
    <row r="234" spans="1:36" ht="12" customHeight="1" x14ac:dyDescent="0.15">
      <c r="A234" s="5">
        <f t="shared" si="66"/>
        <v>0</v>
      </c>
      <c r="B234" s="5">
        <f t="shared" si="67"/>
        <v>0</v>
      </c>
      <c r="C234" s="14">
        <f t="shared" si="80"/>
        <v>-76</v>
      </c>
      <c r="H234" s="4" t="str">
        <f>IF(G234="I",$K234,IF(G234="II",$K234-SUM(H$8:H233),IF(G234="III",$K234-SUM(H$8:H233),IF(G234="IV",$K234-SUM(H$8:H233),IF(G234="V",1-SUM(H$8:H233)," ")))))</f>
        <v xml:space="preserve"> </v>
      </c>
      <c r="I234" s="54"/>
      <c r="L234" s="9" t="str">
        <f t="shared" si="70"/>
        <v xml:space="preserve"> </v>
      </c>
      <c r="P234" s="3" t="str">
        <f>IF(O234="Plus",$K234,IF(O234="Basis",$K234-SUM(P$8:P233),IF(O234="Breedte",$K234-SUM(P$8:P233),IF(O233="Breedte",1-SUM(P$8:P233)," "))))</f>
        <v xml:space="preserve"> </v>
      </c>
      <c r="Q234" s="57" t="str">
        <f t="shared" si="86"/>
        <v/>
      </c>
      <c r="R234" s="57"/>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79"/>
        <v>1</v>
      </c>
    </row>
    <row r="235" spans="1:36" ht="12" customHeight="1" x14ac:dyDescent="0.15">
      <c r="A235" s="5">
        <f t="shared" si="66"/>
        <v>0</v>
      </c>
      <c r="B235" s="5">
        <f t="shared" si="67"/>
        <v>0</v>
      </c>
      <c r="C235" s="14">
        <f t="shared" si="80"/>
        <v>-77</v>
      </c>
      <c r="H235" s="4" t="str">
        <f>IF(G235="I",$K235,IF(G235="II",$K235-SUM(H$8:H234),IF(G235="III",$K235-SUM(H$8:H234),IF(G235="IV",$K235-SUM(H$8:H234),IF(G235="V",1-SUM(H$8:H234)," ")))))</f>
        <v xml:space="preserve"> </v>
      </c>
      <c r="I235" s="54"/>
      <c r="L235" s="9" t="str">
        <f t="shared" si="70"/>
        <v xml:space="preserve"> </v>
      </c>
      <c r="P235" s="3" t="str">
        <f>IF(O235="Plus",$K235,IF(O235="Basis",$K235-SUM(P$8:P234),IF(O235="Breedte",$K235-SUM(P$8:P234),IF(O234="Breedte",1-SUM(P$8:P234)," "))))</f>
        <v xml:space="preserve"> </v>
      </c>
      <c r="Q235" s="57" t="str">
        <f t="shared" si="86"/>
        <v/>
      </c>
      <c r="R235" s="57"/>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79"/>
        <v>1</v>
      </c>
    </row>
    <row r="236" spans="1:36" ht="12" customHeight="1" x14ac:dyDescent="0.15">
      <c r="A236" s="5">
        <f t="shared" si="66"/>
        <v>0</v>
      </c>
      <c r="B236" s="5">
        <f t="shared" si="67"/>
        <v>0</v>
      </c>
      <c r="C236" s="14">
        <f t="shared" si="80"/>
        <v>-78</v>
      </c>
      <c r="H236" s="4" t="str">
        <f>IF(G236="I",$K236,IF(G236="II",$K236-SUM(H$8:H235),IF(G236="III",$K236-SUM(H$8:H235),IF(G236="IV",$K236-SUM(H$8:H235),IF(G236="V",1-SUM(H$8:H235)," ")))))</f>
        <v xml:space="preserve"> </v>
      </c>
      <c r="I236" s="54"/>
      <c r="L236" s="9" t="str">
        <f t="shared" si="70"/>
        <v xml:space="preserve"> </v>
      </c>
      <c r="P236" s="3" t="str">
        <f>IF(O236="Plus",$K236,IF(O236="Basis",$K236-SUM(P$8:P235),IF(O236="Breedte",$K236-SUM(P$8:P235),IF(O235="Breedte",1-SUM(P$8:P235)," "))))</f>
        <v xml:space="preserve"> </v>
      </c>
      <c r="Q236" s="57" t="str">
        <f t="shared" si="86"/>
        <v/>
      </c>
      <c r="R236" s="57"/>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79"/>
        <v>1</v>
      </c>
    </row>
    <row r="237" spans="1:36" ht="12" customHeight="1" x14ac:dyDescent="0.15">
      <c r="A237" s="5">
        <f t="shared" si="66"/>
        <v>0</v>
      </c>
      <c r="B237" s="5">
        <f t="shared" si="67"/>
        <v>0</v>
      </c>
      <c r="C237" s="14">
        <f t="shared" si="80"/>
        <v>-79</v>
      </c>
      <c r="H237" s="4" t="str">
        <f>IF(G237="I",$K237,IF(G237="II",$K237-SUM(H$8:H236),IF(G237="III",$K237-SUM(H$8:H236),IF(G237="IV",$K237-SUM(H$8:H236),IF(G237="V",1-SUM(H$8:H236)," ")))))</f>
        <v xml:space="preserve"> </v>
      </c>
      <c r="I237" s="54"/>
      <c r="L237" s="9" t="str">
        <f t="shared" si="70"/>
        <v xml:space="preserve"> </v>
      </c>
      <c r="P237" s="3" t="str">
        <f>IF(O237="Plus",$K237,IF(O237="Basis",$K237-SUM(P$8:P236),IF(O237="Breedte",$K237-SUM(P$8:P236),IF(O236="Breedte",1-SUM(P$8:P236)," "))))</f>
        <v xml:space="preserve"> </v>
      </c>
      <c r="Q237" s="57" t="str">
        <f t="shared" si="86"/>
        <v/>
      </c>
      <c r="R237" s="57"/>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79"/>
        <v>1</v>
      </c>
    </row>
    <row r="238" spans="1:36" ht="12" customHeight="1" x14ac:dyDescent="0.15">
      <c r="A238" s="5">
        <f t="shared" si="66"/>
        <v>0</v>
      </c>
      <c r="B238" s="5">
        <f t="shared" si="67"/>
        <v>0</v>
      </c>
      <c r="H238" s="4" t="str">
        <f>IF(G238="I",$K238,IF(G238="II",$K238-SUM(H$8:H237),IF(G238="III",$K238-SUM(H$8:H237),IF(G238="IV",$K238-SUM(H$8:H237),IF(G238="V",1-SUM(H$8:H237)," ")))))</f>
        <v xml:space="preserve"> </v>
      </c>
      <c r="I238" s="54"/>
      <c r="L238" s="9" t="str">
        <f t="shared" si="70"/>
        <v xml:space="preserve"> </v>
      </c>
      <c r="P238" s="3" t="str">
        <f>IF(O238="Plus",$K238,IF(O238="Basis",$K238-SUM(P$8:P237),IF(O238="Breedte",$K238-SUM(P$8:P237),IF(O237="Breedte",1-SUM(P$8:P237)," "))))</f>
        <v xml:space="preserve"> </v>
      </c>
      <c r="Q238" s="57" t="str">
        <f t="shared" si="86"/>
        <v/>
      </c>
      <c r="R238" s="57"/>
    </row>
    <row r="239" spans="1:36" ht="12" customHeight="1" x14ac:dyDescent="0.15">
      <c r="A239" s="5">
        <f t="shared" si="66"/>
        <v>0</v>
      </c>
      <c r="B239" s="5">
        <f t="shared" si="67"/>
        <v>0</v>
      </c>
      <c r="H239" s="4" t="str">
        <f>IF(G239="I",$K239,IF(G239="II",$K239-SUM(H$8:H238),IF(G239="III",$K239-SUM(H$8:H238),IF(G239="IV",$K239-SUM(H$8:H238),IF(G239="V",1-SUM(H$8:H238)," ")))))</f>
        <v xml:space="preserve"> </v>
      </c>
      <c r="I239" s="54"/>
      <c r="L239" s="9" t="str">
        <f t="shared" si="70"/>
        <v xml:space="preserve"> </v>
      </c>
      <c r="P239" s="3" t="str">
        <f>IF(O239="Plus",$K239,IF(O239="Basis",$K239-SUM(P$8:P238),IF(O239="Breedte",$K239-SUM(P$8:P238),IF(O238="Breedte",1-SUM(P$8:P238)," "))))</f>
        <v xml:space="preserve"> </v>
      </c>
      <c r="Q239" s="57" t="str">
        <f t="shared" si="86"/>
        <v/>
      </c>
      <c r="R239" s="57"/>
    </row>
    <row r="240" spans="1:36" ht="12" customHeight="1" x14ac:dyDescent="0.15">
      <c r="A240" s="5">
        <f t="shared" si="66"/>
        <v>0</v>
      </c>
      <c r="B240" s="5">
        <f t="shared" si="67"/>
        <v>0</v>
      </c>
      <c r="H240" s="4" t="str">
        <f>IF(G240="I",$K240,IF(G240="II",$K240-SUM(H$8:H239),IF(G240="III",$K240-SUM(H$8:H239),IF(G240="IV",$K240-SUM(H$8:H239),IF(G240="V",1-SUM(H$8:H239)," ")))))</f>
        <v xml:space="preserve"> </v>
      </c>
      <c r="I240" s="54"/>
      <c r="L240" s="9" t="str">
        <f t="shared" si="70"/>
        <v xml:space="preserve"> </v>
      </c>
      <c r="P240" s="3" t="str">
        <f>IF(O240="Plus",$K240,IF(O240="Basis",$K240-SUM(P$8:P239),IF(O240="Breedte",$K240-SUM(P$8:P239),IF(O239="Breedte",1-SUM(P$8:P239)," "))))</f>
        <v xml:space="preserve"> </v>
      </c>
      <c r="Q240" s="57" t="str">
        <f t="shared" si="86"/>
        <v/>
      </c>
      <c r="R240" s="57"/>
    </row>
    <row r="241" spans="1:18" ht="12" customHeight="1" x14ac:dyDescent="0.15">
      <c r="A241" s="5">
        <f t="shared" si="66"/>
        <v>0</v>
      </c>
      <c r="B241" s="5">
        <f t="shared" si="67"/>
        <v>0</v>
      </c>
      <c r="H241" s="4" t="str">
        <f>IF(G241="I",$K241,IF(G241="II",$K241-SUM(H$8:H240),IF(G241="III",$K241-SUM(H$8:H240),IF(G241="IV",$K241-SUM(H$8:H240),IF(G241="V",1-SUM(H$8:H240)," ")))))</f>
        <v xml:space="preserve"> </v>
      </c>
      <c r="I241" s="54"/>
      <c r="L241" s="9" t="str">
        <f t="shared" si="70"/>
        <v xml:space="preserve"> </v>
      </c>
      <c r="P241" s="3" t="str">
        <f>IF(O241="Plus",$K241,IF(O241="Basis",$K241-SUM(P$8:P240),IF(O241="Breedte",$K241-SUM(P$8:P240),IF(O240="Breedte",1-SUM(P$8:P240)," "))))</f>
        <v xml:space="preserve"> </v>
      </c>
      <c r="Q241" s="57" t="str">
        <f t="shared" si="86"/>
        <v/>
      </c>
      <c r="R241" s="57"/>
    </row>
    <row r="242" spans="1:18" ht="12" customHeight="1" x14ac:dyDescent="0.15">
      <c r="A242" s="5">
        <f t="shared" si="66"/>
        <v>0</v>
      </c>
      <c r="B242" s="5">
        <f t="shared" si="67"/>
        <v>0</v>
      </c>
      <c r="H242" s="4" t="str">
        <f>IF(G242="I",$K242,IF(G242="II",$K242-SUM(H$8:H241),IF(G242="III",$K242-SUM(H$8:H241),IF(G242="IV",$K242-SUM(H$8:H241),IF(G242="V",1-SUM(H$8:H241)," ")))))</f>
        <v xml:space="preserve"> </v>
      </c>
      <c r="I242" s="54"/>
      <c r="L242" s="9" t="str">
        <f t="shared" si="70"/>
        <v xml:space="preserve"> </v>
      </c>
      <c r="P242" s="3" t="str">
        <f>IF(O242="Plus",$K242,IF(O242="Basis",$K242-SUM(P$8:P241),IF(O242="Breedte",$K242-SUM(P$8:P241),IF(O241="Breedte",1-SUM(P$8:P241)," "))))</f>
        <v xml:space="preserve"> </v>
      </c>
      <c r="Q242" s="57" t="str">
        <f t="shared" si="86"/>
        <v/>
      </c>
      <c r="R242" s="57"/>
    </row>
    <row r="243" spans="1:18" ht="12" customHeight="1" x14ac:dyDescent="0.15">
      <c r="A243" s="5">
        <f t="shared" si="66"/>
        <v>0</v>
      </c>
      <c r="B243" s="5">
        <f t="shared" si="67"/>
        <v>0</v>
      </c>
      <c r="I243" s="54"/>
      <c r="P243" s="3" t="str">
        <f>IF(O243="Plus",$K243,IF(O243="Basis",$K243-SUM(P$8:P242),IF(O243="Breedte",$K243-SUM(P$8:P242),IF(O242="Breedte",1-SUM(P$8:P242)," "))))</f>
        <v xml:space="preserve"> </v>
      </c>
      <c r="Q243" s="57" t="str">
        <f t="shared" si="86"/>
        <v/>
      </c>
      <c r="R243" s="57"/>
    </row>
    <row r="244" spans="1:18" ht="12" customHeight="1" x14ac:dyDescent="0.15">
      <c r="A244" s="5">
        <f t="shared" si="66"/>
        <v>0</v>
      </c>
      <c r="B244" s="5">
        <f t="shared" si="67"/>
        <v>0</v>
      </c>
      <c r="I244" s="54"/>
      <c r="P244" s="3" t="str">
        <f>IF(O244="Plus",$K244,IF(O244="Basis",$K244-SUM(P$8:P243),IF(O244="Breedte",$K244-SUM(P$8:P243),IF(O243="Breedte",1-SUM(P$8:P243)," "))))</f>
        <v xml:space="preserve"> </v>
      </c>
      <c r="Q244" s="57" t="str">
        <f t="shared" si="86"/>
        <v/>
      </c>
      <c r="R244" s="57"/>
    </row>
    <row r="245" spans="1:18" ht="12" customHeight="1" x14ac:dyDescent="0.15">
      <c r="A245" s="5">
        <f t="shared" si="66"/>
        <v>0</v>
      </c>
      <c r="B245" s="5">
        <f t="shared" si="67"/>
        <v>0</v>
      </c>
      <c r="I245" s="54"/>
      <c r="P245" s="3" t="str">
        <f>IF(O245="Plus",$K245,IF(O245="Basis",$K245-SUM(P$8:P244),IF(O245="Breedte",$K245-SUM(P$8:P244),IF(O244="Breedte",1-SUM(P$8:P244)," "))))</f>
        <v xml:space="preserve"> </v>
      </c>
      <c r="Q245" s="57" t="str">
        <f t="shared" si="86"/>
        <v/>
      </c>
      <c r="R245" s="57"/>
    </row>
    <row r="246" spans="1:18" ht="12" customHeight="1" x14ac:dyDescent="0.15">
      <c r="A246" s="5">
        <f t="shared" si="66"/>
        <v>0</v>
      </c>
      <c r="B246" s="5">
        <f t="shared" si="67"/>
        <v>0</v>
      </c>
      <c r="I246" s="54"/>
      <c r="P246" s="3" t="str">
        <f>IF(O246="Plus",$K246,IF(O246="Basis",$K246-SUM(P$8:P245),IF(O246="Breedte",$K246-SUM(P$8:P245),IF(O245="Breedte",1-SUM(P$8:P245)," "))))</f>
        <v xml:space="preserve"> </v>
      </c>
      <c r="Q246" s="57" t="str">
        <f t="shared" si="86"/>
        <v/>
      </c>
      <c r="R246" s="57"/>
    </row>
    <row r="247" spans="1:18" ht="12" customHeight="1" x14ac:dyDescent="0.15">
      <c r="A247" s="5">
        <f t="shared" si="66"/>
        <v>0</v>
      </c>
      <c r="B247" s="5">
        <f t="shared" si="67"/>
        <v>0</v>
      </c>
      <c r="I247" s="54"/>
      <c r="P247" s="3" t="str">
        <f>IF(O247="Plus",$K247,IF(O247="Basis",$K247-SUM(P$8:P246),IF(O247="Breedte",$K247-SUM(P$8:P246),IF(O246="Breedte",1-SUM(P$8:P246)," "))))</f>
        <v xml:space="preserve"> </v>
      </c>
      <c r="Q247" s="57" t="str">
        <f t="shared" si="86"/>
        <v/>
      </c>
      <c r="R247" s="57"/>
    </row>
    <row r="248" spans="1:18" ht="12" customHeight="1" x14ac:dyDescent="0.15">
      <c r="A248" s="5">
        <f t="shared" si="66"/>
        <v>0</v>
      </c>
      <c r="B248" s="5">
        <f t="shared" si="67"/>
        <v>0</v>
      </c>
      <c r="I248" s="54"/>
      <c r="P248" s="3" t="str">
        <f>IF(O248="Plus",$K248,IF(O248="Basis",$K248-SUM(P$8:P247),IF(O248="Breedte",$K248-SUM(P$8:P247),IF(O247="Breedte",1-SUM(P$8:P247)," "))))</f>
        <v xml:space="preserve"> </v>
      </c>
      <c r="Q248" s="57" t="str">
        <f t="shared" si="86"/>
        <v/>
      </c>
      <c r="R248" s="57"/>
    </row>
    <row r="249" spans="1:18" ht="12" customHeight="1" x14ac:dyDescent="0.15">
      <c r="A249" s="5">
        <f t="shared" si="66"/>
        <v>0</v>
      </c>
      <c r="B249" s="5">
        <f t="shared" si="67"/>
        <v>0</v>
      </c>
      <c r="I249" s="54"/>
      <c r="P249" s="3" t="str">
        <f>IF(O249="Plus",$K249,IF(O249="Basis",$K249-SUM(P$8:P248),IF(O249="Breedte",$K249-SUM(P$8:P248),IF(O248="Breedte",1-SUM(P$8:P248)," "))))</f>
        <v xml:space="preserve"> </v>
      </c>
      <c r="Q249" s="57" t="str">
        <f t="shared" si="86"/>
        <v/>
      </c>
      <c r="R249" s="57"/>
    </row>
    <row r="250" spans="1:18" ht="12" customHeight="1" x14ac:dyDescent="0.15">
      <c r="A250" s="5">
        <f t="shared" si="66"/>
        <v>0</v>
      </c>
      <c r="B250" s="5">
        <f t="shared" si="67"/>
        <v>0</v>
      </c>
      <c r="I250" s="54"/>
      <c r="P250" s="3" t="str">
        <f>IF(O250="Plus",$K250,IF(O250="Basis",$K250-SUM(P$8:P249),IF(O250="Breedte",$K250-SUM(P$8:P249),IF(O249="Breedte",1-SUM(P$8:P249)," "))))</f>
        <v xml:space="preserve"> </v>
      </c>
      <c r="Q250" s="57" t="str">
        <f t="shared" si="86"/>
        <v/>
      </c>
      <c r="R250" s="57"/>
    </row>
    <row r="251" spans="1:18" ht="12" customHeight="1" x14ac:dyDescent="0.15">
      <c r="A251" s="5">
        <f t="shared" ref="A251:A267" si="87">IF(I251="A",25,IF(I251="B",50,IF(I251="C",75,IF(I251="D",90,IF(I251="E",100,0)))))</f>
        <v>0</v>
      </c>
      <c r="B251" s="5">
        <f t="shared" ref="B251:B272" si="88">IF(G251="I",20,IF(G251="II",40,IF(G251="III",60,IF(G251="IV",80,IF(G251="V",100,0)))))</f>
        <v>0</v>
      </c>
      <c r="I251" s="54"/>
      <c r="P251" s="3" t="str">
        <f>IF(O251="Plus",$K251,IF(O251="Basis",$K251-SUM(P$8:P250),IF(O251="Breedte",$K251-SUM(P$8:P250),IF(O250="Breedte",1-SUM(P$8:P250)," "))))</f>
        <v xml:space="preserve"> </v>
      </c>
      <c r="Q251" s="57" t="str">
        <f t="shared" si="86"/>
        <v/>
      </c>
      <c r="R251" s="57"/>
    </row>
    <row r="252" spans="1:18" ht="12" customHeight="1" x14ac:dyDescent="0.15">
      <c r="A252" s="5">
        <f t="shared" si="87"/>
        <v>0</v>
      </c>
      <c r="B252" s="5">
        <f t="shared" si="88"/>
        <v>0</v>
      </c>
      <c r="I252" s="54"/>
      <c r="P252" s="3" t="str">
        <f>IF(O252="Plus",$K252,IF(O252="Basis",$K252-SUM(P$8:P251),IF(O252="Breedte",$K252-SUM(P$8:P251),IF(O251="Breedte",1-SUM(P$8:P251)," "))))</f>
        <v xml:space="preserve"> </v>
      </c>
      <c r="Q252" s="57" t="str">
        <f t="shared" si="86"/>
        <v/>
      </c>
      <c r="R252" s="57"/>
    </row>
    <row r="253" spans="1:18" ht="12" customHeight="1" x14ac:dyDescent="0.15">
      <c r="A253" s="5">
        <f t="shared" si="87"/>
        <v>0</v>
      </c>
      <c r="B253" s="5">
        <f t="shared" si="88"/>
        <v>0</v>
      </c>
      <c r="I253" s="54"/>
      <c r="P253" s="3" t="str">
        <f>IF(O253="Plus",$K253,IF(O253="Basis",$K253-SUM(P$8:P252),IF(O253="Breedte",$K253-SUM(P$8:P252),IF(O252="Breedte",1-SUM(P$8:P252)," "))))</f>
        <v xml:space="preserve"> </v>
      </c>
      <c r="Q253" s="57" t="str">
        <f t="shared" si="86"/>
        <v/>
      </c>
      <c r="R253" s="57"/>
    </row>
    <row r="254" spans="1:18" ht="12" customHeight="1" x14ac:dyDescent="0.15">
      <c r="A254" s="5">
        <f t="shared" si="87"/>
        <v>0</v>
      </c>
      <c r="B254" s="5">
        <f t="shared" si="88"/>
        <v>0</v>
      </c>
      <c r="I254" s="54"/>
      <c r="P254" s="3" t="str">
        <f>IF(O254="Plus",$K254,IF(O254="Basis",$K254-SUM(P$8:P253),IF(O254="Breedte",$K254-SUM(P$8:P253),IF(O253="Breedte",1-SUM(P$8:P253)," "))))</f>
        <v xml:space="preserve"> </v>
      </c>
      <c r="Q254" s="57" t="str">
        <f t="shared" si="86"/>
        <v/>
      </c>
      <c r="R254" s="57"/>
    </row>
    <row r="255" spans="1:18" ht="12" customHeight="1" x14ac:dyDescent="0.15">
      <c r="A255" s="5">
        <f t="shared" si="87"/>
        <v>0</v>
      </c>
      <c r="B255" s="5">
        <f t="shared" si="88"/>
        <v>0</v>
      </c>
      <c r="I255" s="54"/>
      <c r="P255" s="3" t="str">
        <f>IF(O255="Plus",$K255,IF(O255="Basis",$K255-SUM(P$8:P254),IF(O255="Breedte",$K255-SUM(P$8:P254),IF(O254="Breedte",1-SUM(P$8:P254)," "))))</f>
        <v xml:space="preserve"> </v>
      </c>
      <c r="Q255" s="57" t="str">
        <f t="shared" si="86"/>
        <v/>
      </c>
      <c r="R255" s="57"/>
    </row>
    <row r="256" spans="1:18" ht="12" customHeight="1" x14ac:dyDescent="0.15">
      <c r="A256" s="5">
        <f t="shared" si="87"/>
        <v>0</v>
      </c>
      <c r="B256" s="5">
        <f t="shared" si="88"/>
        <v>0</v>
      </c>
      <c r="I256" s="54"/>
      <c r="P256" s="3" t="str">
        <f>IF(O256="Plus",$K256,IF(O256="Basis",$K256-SUM(P$8:P255),IF(O256="Breedte",$K256-SUM(P$8:P255),IF(O255="Breedte",1-SUM(P$8:P255)," "))))</f>
        <v xml:space="preserve"> </v>
      </c>
      <c r="Q256" s="57" t="str">
        <f t="shared" si="86"/>
        <v/>
      </c>
      <c r="R256" s="57"/>
    </row>
    <row r="257" spans="1:18" ht="12" customHeight="1" x14ac:dyDescent="0.15">
      <c r="A257" s="5">
        <f t="shared" si="87"/>
        <v>0</v>
      </c>
      <c r="B257" s="5">
        <f t="shared" si="88"/>
        <v>0</v>
      </c>
      <c r="I257" s="54"/>
      <c r="P257" s="3" t="str">
        <f>IF(O257="Plus",$K257,IF(O257="Basis",$K257-SUM(P$8:P256),IF(O257="Breedte",$K257-SUM(P$8:P256),IF(O256="Breedte",1-SUM(P$8:P256)," "))))</f>
        <v xml:space="preserve"> </v>
      </c>
      <c r="Q257" s="57" t="str">
        <f t="shared" si="86"/>
        <v/>
      </c>
      <c r="R257" s="57"/>
    </row>
    <row r="258" spans="1:18" ht="12" customHeight="1" x14ac:dyDescent="0.15">
      <c r="A258" s="5">
        <f t="shared" si="87"/>
        <v>0</v>
      </c>
      <c r="B258" s="5">
        <f t="shared" si="88"/>
        <v>0</v>
      </c>
      <c r="I258" s="54"/>
      <c r="P258" s="3" t="str">
        <f>IF(O258="Plus",$K258,IF(O258="Basis",$K258-SUM(P$8:P257),IF(O258="Breedte",$K258-SUM(P$8:P257),IF(O257="Breedte",1-SUM(P$8:P257)," "))))</f>
        <v xml:space="preserve"> </v>
      </c>
      <c r="Q258" s="57" t="str">
        <f t="shared" si="86"/>
        <v/>
      </c>
      <c r="R258" s="57"/>
    </row>
    <row r="259" spans="1:18" ht="12" customHeight="1" x14ac:dyDescent="0.15">
      <c r="A259" s="5">
        <f t="shared" si="87"/>
        <v>0</v>
      </c>
      <c r="B259" s="5">
        <f t="shared" si="88"/>
        <v>0</v>
      </c>
      <c r="I259" s="54"/>
      <c r="P259" s="3" t="str">
        <f>IF(O259="Plus",$K259,IF(O259="Basis",$K259-SUM(P$8:P258),IF(O259="Breedte",$K259-SUM(P$8:P258),IF(O258="Breedte",1-SUM(P$8:P258)," "))))</f>
        <v xml:space="preserve"> </v>
      </c>
      <c r="Q259" s="57" t="str">
        <f t="shared" si="86"/>
        <v/>
      </c>
      <c r="R259" s="57"/>
    </row>
    <row r="260" spans="1:18" ht="12" customHeight="1" x14ac:dyDescent="0.15">
      <c r="A260" s="5">
        <f t="shared" si="87"/>
        <v>0</v>
      </c>
      <c r="B260" s="5">
        <f t="shared" si="88"/>
        <v>0</v>
      </c>
      <c r="I260" s="54"/>
      <c r="P260" s="3" t="str">
        <f>IF(O260="Plus",$K260,IF(O260="Basis",$K260-SUM(P$8:P259),IF(O260="Breedte",$K260-SUM(P$8:P259),IF(O259="Breedte",1-SUM(P$8:P259)," "))))</f>
        <v xml:space="preserve"> </v>
      </c>
      <c r="Q260" s="57" t="str">
        <f t="shared" si="86"/>
        <v/>
      </c>
      <c r="R260" s="57"/>
    </row>
    <row r="261" spans="1:18" ht="12" customHeight="1" x14ac:dyDescent="0.15">
      <c r="A261" s="5">
        <f t="shared" si="87"/>
        <v>0</v>
      </c>
      <c r="B261" s="5">
        <f t="shared" si="88"/>
        <v>0</v>
      </c>
      <c r="I261" s="54"/>
      <c r="P261" s="3" t="str">
        <f>IF(O261="Plus",$K261,IF(O261="Basis",$K261-SUM(P$8:P260),IF(O261="Breedte",$K261-SUM(P$8:P260),IF(O260="Breedte",1-SUM(P$8:P260)," "))))</f>
        <v xml:space="preserve"> </v>
      </c>
      <c r="Q261" s="57" t="str">
        <f t="shared" si="86"/>
        <v/>
      </c>
      <c r="R261" s="57"/>
    </row>
    <row r="262" spans="1:18" ht="12" customHeight="1" x14ac:dyDescent="0.15">
      <c r="A262" s="5">
        <f t="shared" si="87"/>
        <v>0</v>
      </c>
      <c r="B262" s="5">
        <f t="shared" si="88"/>
        <v>0</v>
      </c>
      <c r="I262" s="54"/>
      <c r="P262" s="3" t="str">
        <f>IF(O262="Plus",$K262,IF(O262="Basis",$K262-SUM(P$8:P261),IF(O262="Breedte",$K262-SUM(P$8:P261),IF(O261="Breedte",1-SUM(P$8:P261)," "))))</f>
        <v xml:space="preserve"> </v>
      </c>
      <c r="Q262" s="57" t="str">
        <f t="shared" si="86"/>
        <v/>
      </c>
      <c r="R262" s="57"/>
    </row>
    <row r="263" spans="1:18" ht="12" customHeight="1" x14ac:dyDescent="0.15">
      <c r="A263" s="5">
        <f t="shared" si="87"/>
        <v>0</v>
      </c>
      <c r="B263" s="5">
        <f t="shared" si="88"/>
        <v>0</v>
      </c>
      <c r="I263" s="54"/>
      <c r="P263" s="3" t="str">
        <f>IF(O263="Plus",$K263,IF(O263="Basis",$K263-SUM(P$8:P262),IF(O263="Breedte",$K263-SUM(P$8:P262),IF(O262="Breedte",1-SUM(P$8:P262)," "))))</f>
        <v xml:space="preserve"> </v>
      </c>
      <c r="Q263" s="57" t="str">
        <f t="shared" si="86"/>
        <v/>
      </c>
      <c r="R263" s="57"/>
    </row>
    <row r="264" spans="1:18" ht="12" customHeight="1" x14ac:dyDescent="0.15">
      <c r="A264" s="5">
        <f t="shared" si="87"/>
        <v>0</v>
      </c>
      <c r="B264" s="5">
        <f t="shared" si="88"/>
        <v>0</v>
      </c>
      <c r="I264" s="54"/>
      <c r="P264" s="3" t="str">
        <f>IF(O264="Plus",$K264,IF(O264="Basis",$K264-SUM(P$8:P263),IF(O264="Breedte",$K264-SUM(P$8:P263),IF(O263="Breedte",1-SUM(P$8:P263)," "))))</f>
        <v xml:space="preserve"> </v>
      </c>
      <c r="Q264" s="57" t="str">
        <f t="shared" si="86"/>
        <v/>
      </c>
      <c r="R264" s="57"/>
    </row>
    <row r="265" spans="1:18" ht="12" customHeight="1" x14ac:dyDescent="0.15">
      <c r="A265" s="5">
        <f t="shared" si="87"/>
        <v>0</v>
      </c>
      <c r="B265" s="5">
        <f t="shared" si="88"/>
        <v>0</v>
      </c>
      <c r="P265" s="3" t="str">
        <f>IF(O265="Plus",$K265,IF(O265="Basis",$K265-SUM(P$8:P264),IF(O265="Breedte",$K265-SUM(P$8:P264),IF(O264="Breedte",1-SUM(P$8:P264)," "))))</f>
        <v xml:space="preserve"> </v>
      </c>
      <c r="Q265" s="57" t="str">
        <f t="shared" si="86"/>
        <v/>
      </c>
      <c r="R265" s="57"/>
    </row>
    <row r="266" spans="1:18" ht="12" customHeight="1" x14ac:dyDescent="0.15">
      <c r="A266" s="5">
        <f t="shared" si="87"/>
        <v>0</v>
      </c>
      <c r="B266" s="5">
        <f t="shared" si="88"/>
        <v>0</v>
      </c>
      <c r="P266" s="3" t="str">
        <f>IF(O266="Plus",$K266,IF(O266="Basis",$K266-SUM(P$8:P265),IF(O266="Breedte",$K266-SUM(P$8:P265),IF(O265="Breedte",1-SUM(P$8:P265)," "))))</f>
        <v xml:space="preserve"> </v>
      </c>
      <c r="Q266" s="57" t="str">
        <f t="shared" si="86"/>
        <v/>
      </c>
      <c r="R266" s="57"/>
    </row>
    <row r="267" spans="1:18" ht="12" customHeight="1" x14ac:dyDescent="0.15">
      <c r="A267" s="5">
        <f t="shared" si="87"/>
        <v>0</v>
      </c>
      <c r="B267" s="5">
        <f t="shared" si="88"/>
        <v>0</v>
      </c>
      <c r="P267" s="3" t="str">
        <f>IF(O267="Plus",$K267,IF(O267="Basis",$K267-SUM(P$8:P266),IF(O267="Breedte",$K267-SUM(P$8:P266),IF(O266="Breedte",1-SUM(P$8:P266)," "))))</f>
        <v xml:space="preserve"> </v>
      </c>
      <c r="Q267" s="57" t="str">
        <f t="shared" si="86"/>
        <v/>
      </c>
      <c r="R267" s="57"/>
    </row>
    <row r="268" spans="1:18" ht="12" customHeight="1" x14ac:dyDescent="0.15">
      <c r="A268" s="5">
        <f t="shared" ref="A268:A272" si="89">IF(I268="A",25,IF(I268="B",50,IF(I268="C",75,IF(I268="D",90,0))))</f>
        <v>0</v>
      </c>
      <c r="B268" s="5">
        <f t="shared" si="88"/>
        <v>0</v>
      </c>
      <c r="P268" s="3" t="str">
        <f>IF(O268="Plus",$K268,IF(O268="Basis",$K268-SUM(P$8:P267),IF(O268="Breedte",$K268-SUM(P$8:P267),IF(O267="Breedte",1-SUM(P$8:P267)," "))))</f>
        <v xml:space="preserve"> </v>
      </c>
      <c r="Q268" s="57" t="str">
        <f t="shared" si="86"/>
        <v/>
      </c>
      <c r="R268" s="57"/>
    </row>
    <row r="269" spans="1:18" ht="12" customHeight="1" x14ac:dyDescent="0.15">
      <c r="A269" s="5">
        <f t="shared" si="89"/>
        <v>0</v>
      </c>
      <c r="B269" s="5">
        <f t="shared" si="88"/>
        <v>0</v>
      </c>
      <c r="P269" s="3" t="str">
        <f>IF(O269="Plus",$K269,IF(O269="Basis",$K269-SUM(P$8:P268),IF(O269="Breedte",$K269-SUM(P$8:P268),IF(O268="Breedte",1-SUM(P$8:P268)," "))))</f>
        <v xml:space="preserve"> </v>
      </c>
      <c r="Q269" s="57" t="str">
        <f t="shared" si="86"/>
        <v/>
      </c>
      <c r="R269" s="57"/>
    </row>
    <row r="270" spans="1:18" ht="12" customHeight="1" x14ac:dyDescent="0.15">
      <c r="A270" s="5">
        <f t="shared" si="89"/>
        <v>0</v>
      </c>
      <c r="B270" s="5">
        <f t="shared" si="88"/>
        <v>0</v>
      </c>
      <c r="P270" s="3" t="str">
        <f>IF(O270="Plus",$K270,IF(O270="Basis",$K270-SUM(P$8:P269),IF(O270="Breedte",$K270-SUM(P$8:P269),IF(O269="Breedte",1-SUM(P$8:P269)," "))))</f>
        <v xml:space="preserve"> </v>
      </c>
      <c r="Q270" s="57" t="str">
        <f t="shared" si="86"/>
        <v/>
      </c>
      <c r="R270" s="57"/>
    </row>
    <row r="271" spans="1:18" ht="12" customHeight="1" x14ac:dyDescent="0.15">
      <c r="A271" s="5">
        <f t="shared" si="89"/>
        <v>0</v>
      </c>
      <c r="B271" s="5">
        <f t="shared" si="88"/>
        <v>0</v>
      </c>
      <c r="P271" s="3" t="str">
        <f>IF(O271="Plus",$K271,IF(O271="Basis",$K271-SUM(P$8:P270),IF(O271="Breedte",$K271-SUM(P$8:P270),IF(O270="Breedte",1-SUM(P$8:P270)," "))))</f>
        <v xml:space="preserve"> </v>
      </c>
      <c r="Q271" s="57" t="str">
        <f t="shared" ref="Q271:Q287" si="90">IF(L270="plus",IF(E271=0,"",CONCATENATE(E271,", ")),IF(L270="basis",IF(E271=0,"",CONCATENATE(E271,", ")),CONCATENATE(Q270,IF(E271=0,"",CONCATENATE(E271,", ")))))</f>
        <v/>
      </c>
      <c r="R271" s="57"/>
    </row>
    <row r="272" spans="1:18" ht="12" customHeight="1" x14ac:dyDescent="0.15">
      <c r="A272" s="5">
        <f t="shared" si="89"/>
        <v>0</v>
      </c>
      <c r="B272" s="5">
        <f t="shared" si="88"/>
        <v>0</v>
      </c>
      <c r="Q272" s="57" t="str">
        <f t="shared" si="90"/>
        <v/>
      </c>
      <c r="R272" s="57"/>
    </row>
    <row r="273" spans="17:18" ht="12" customHeight="1" x14ac:dyDescent="0.15">
      <c r="Q273" s="57" t="str">
        <f t="shared" si="90"/>
        <v/>
      </c>
      <c r="R273" s="57"/>
    </row>
    <row r="274" spans="17:18" ht="12" customHeight="1" x14ac:dyDescent="0.15">
      <c r="Q274" s="57" t="str">
        <f t="shared" si="90"/>
        <v/>
      </c>
      <c r="R274" s="57"/>
    </row>
    <row r="275" spans="17:18" ht="12" customHeight="1" x14ac:dyDescent="0.15">
      <c r="Q275" s="57" t="str">
        <f t="shared" si="90"/>
        <v/>
      </c>
      <c r="R275" s="57"/>
    </row>
    <row r="276" spans="17:18" ht="12" customHeight="1" x14ac:dyDescent="0.15">
      <c r="Q276" s="57" t="str">
        <f t="shared" si="90"/>
        <v/>
      </c>
      <c r="R276" s="57"/>
    </row>
    <row r="277" spans="17:18" ht="12" customHeight="1" x14ac:dyDescent="0.15">
      <c r="Q277" s="57" t="str">
        <f t="shared" si="90"/>
        <v/>
      </c>
      <c r="R277" s="57"/>
    </row>
    <row r="278" spans="17:18" ht="12" customHeight="1" x14ac:dyDescent="0.15">
      <c r="Q278" s="57" t="str">
        <f t="shared" si="90"/>
        <v/>
      </c>
      <c r="R278" s="57"/>
    </row>
    <row r="279" spans="17:18" ht="12" customHeight="1" x14ac:dyDescent="0.15">
      <c r="Q279" s="57" t="str">
        <f t="shared" si="90"/>
        <v/>
      </c>
      <c r="R279" s="57"/>
    </row>
    <row r="280" spans="17:18" ht="12" customHeight="1" x14ac:dyDescent="0.15">
      <c r="Q280" s="57" t="str">
        <f t="shared" si="90"/>
        <v/>
      </c>
      <c r="R280" s="57"/>
    </row>
    <row r="281" spans="17:18" ht="12" customHeight="1" x14ac:dyDescent="0.15">
      <c r="Q281" s="57" t="str">
        <f t="shared" si="90"/>
        <v/>
      </c>
      <c r="R281" s="57"/>
    </row>
    <row r="282" spans="17:18" ht="12" customHeight="1" x14ac:dyDescent="0.15">
      <c r="Q282" s="57" t="str">
        <f t="shared" si="90"/>
        <v/>
      </c>
      <c r="R282" s="57"/>
    </row>
    <row r="283" spans="17:18" ht="12" customHeight="1" x14ac:dyDescent="0.15">
      <c r="Q283" s="57" t="str">
        <f t="shared" si="90"/>
        <v/>
      </c>
      <c r="R283" s="57"/>
    </row>
    <row r="284" spans="17:18" ht="12" customHeight="1" x14ac:dyDescent="0.15">
      <c r="Q284" s="57" t="str">
        <f t="shared" si="90"/>
        <v/>
      </c>
      <c r="R284" s="57"/>
    </row>
    <row r="285" spans="17:18" ht="12" customHeight="1" x14ac:dyDescent="0.15">
      <c r="Q285" s="57" t="str">
        <f t="shared" si="90"/>
        <v/>
      </c>
      <c r="R285" s="57"/>
    </row>
    <row r="286" spans="17:18" ht="12" customHeight="1" x14ac:dyDescent="0.15">
      <c r="Q286" s="57" t="str">
        <f t="shared" si="90"/>
        <v/>
      </c>
      <c r="R286" s="57"/>
    </row>
    <row r="287" spans="17:18" ht="12" customHeight="1" x14ac:dyDescent="0.15">
      <c r="Q287" s="57" t="str">
        <f t="shared" si="90"/>
        <v/>
      </c>
      <c r="R287" s="57"/>
    </row>
  </sheetData>
  <sheetProtection sheet="1" objects="1" scenarios="1" selectLockedCells="1"/>
  <mergeCells count="5">
    <mergeCell ref="AQ37:BB37"/>
    <mergeCell ref="C1:N1"/>
    <mergeCell ref="C2:N2"/>
    <mergeCell ref="AQ33:BB33"/>
    <mergeCell ref="AQ35:BB35"/>
  </mergeCells>
  <conditionalFormatting sqref="AT10:AV15 AZ15:BB15">
    <cfRule type="cellIs" dxfId="567" priority="163" stopIfTrue="1" operator="lessThanOrEqual">
      <formula>0</formula>
    </cfRule>
  </conditionalFormatting>
  <conditionalFormatting sqref="AT18:AV22">
    <cfRule type="cellIs" dxfId="566" priority="162" stopIfTrue="1" operator="lessThanOrEqual">
      <formula>0</formula>
    </cfRule>
  </conditionalFormatting>
  <conditionalFormatting sqref="AW18:AZ22">
    <cfRule type="cellIs" dxfId="565" priority="161" stopIfTrue="1" operator="lessThanOrEqual">
      <formula>0</formula>
    </cfRule>
  </conditionalFormatting>
  <conditionalFormatting sqref="K8:K65533">
    <cfRule type="expression" dxfId="564" priority="158" stopIfTrue="1">
      <formula>OR($C8&lt;0,AND($C8=$Y8,$B8=$Y8))</formula>
    </cfRule>
    <cfRule type="expression" dxfId="563" priority="159" stopIfTrue="1">
      <formula>SUM($U8:$X8)&gt;0</formula>
    </cfRule>
    <cfRule type="expression" dxfId="562" priority="160" stopIfTrue="1">
      <formula>$D8=0</formula>
    </cfRule>
  </conditionalFormatting>
  <conditionalFormatting sqref="L8:M65533">
    <cfRule type="expression" dxfId="561" priority="156" stopIfTrue="1">
      <formula>OR($C8&lt;0,AND($C8=$Y8,$B8=$Y8))</formula>
    </cfRule>
    <cfRule type="expression" dxfId="560" priority="157" stopIfTrue="1">
      <formula>SUM($U8:$X8)&gt;1</formula>
    </cfRule>
  </conditionalFormatting>
  <conditionalFormatting sqref="D8:F65536">
    <cfRule type="expression" dxfId="559" priority="46" stopIfTrue="1">
      <formula>OR($C8&lt;0,AND($C8=$Y8,$B8=$Y8))</formula>
    </cfRule>
  </conditionalFormatting>
  <conditionalFormatting sqref="B8:B65536">
    <cfRule type="expression" dxfId="558" priority="152" stopIfTrue="1">
      <formula>OR($C8&lt;0,AND($C8=$Y8,$B8=$Y8))</formula>
    </cfRule>
    <cfRule type="expression" dxfId="557" priority="153" stopIfTrue="1">
      <formula>$B8&gt;0</formula>
    </cfRule>
    <cfRule type="cellIs" dxfId="556" priority="154" stopIfTrue="1" operator="equal">
      <formula>0</formula>
    </cfRule>
  </conditionalFormatting>
  <conditionalFormatting sqref="K65535:K65536">
    <cfRule type="expression" dxfId="555" priority="149" stopIfTrue="1">
      <formula>OR($C65535&lt;0,AND($C65535=$Y65535,$B65535=$Y65535))</formula>
    </cfRule>
    <cfRule type="expression" dxfId="554" priority="150" stopIfTrue="1">
      <formula>SUM($U65535:$X65537)&gt;0</formula>
    </cfRule>
    <cfRule type="expression" dxfId="553" priority="151" stopIfTrue="1">
      <formula>$D65535=0</formula>
    </cfRule>
  </conditionalFormatting>
  <conditionalFormatting sqref="K65534">
    <cfRule type="expression" dxfId="552" priority="146" stopIfTrue="1">
      <formula>OR($C65534&lt;0,AND($C65534=$Y65534,$B65534=$Y65534))</formula>
    </cfRule>
    <cfRule type="expression" dxfId="551" priority="147" stopIfTrue="1">
      <formula>SUM($U65534:$X65536)&gt;0</formula>
    </cfRule>
    <cfRule type="expression" dxfId="550" priority="148" stopIfTrue="1">
      <formula>$D65534=0</formula>
    </cfRule>
  </conditionalFormatting>
  <conditionalFormatting sqref="L65535:M65536">
    <cfRule type="expression" dxfId="549" priority="144" stopIfTrue="1">
      <formula>OR($C65535&lt;0,AND($C65535=$Y65535,$B65535=$Y65535))</formula>
    </cfRule>
    <cfRule type="expression" dxfId="548" priority="145" stopIfTrue="1">
      <formula>SUM($U65535:$X65537)&gt;1</formula>
    </cfRule>
  </conditionalFormatting>
  <conditionalFormatting sqref="L65534:M65534">
    <cfRule type="expression" dxfId="547" priority="142" stopIfTrue="1">
      <formula>OR($C65534&lt;0,AND($C65534=$Y65534,$B65534=$Y65534))</formula>
    </cfRule>
    <cfRule type="expression" dxfId="546" priority="143" stopIfTrue="1">
      <formula>SUM($U65534:$X65536)&gt;1</formula>
    </cfRule>
  </conditionalFormatting>
  <conditionalFormatting sqref="N8:P65536">
    <cfRule type="expression" dxfId="545" priority="140" stopIfTrue="1">
      <formula>OR($C8&lt;0,AND($C8=$Y8,$B8=$Y8))</formula>
    </cfRule>
    <cfRule type="expression" dxfId="544" priority="141" stopIfTrue="1">
      <formula>OR($O8="Plus",$O8="Basis",$O8="Breedte")</formula>
    </cfRule>
  </conditionalFormatting>
  <conditionalFormatting sqref="A8:A272">
    <cfRule type="expression" dxfId="543" priority="137" stopIfTrue="1">
      <formula>OR($C8&lt;0,AND($C8=$AJ8,$A8=$AJ8))</formula>
    </cfRule>
    <cfRule type="expression" dxfId="542" priority="138" stopIfTrue="1">
      <formula>$A8&gt;0</formula>
    </cfRule>
    <cfRule type="cellIs" dxfId="541" priority="139" stopIfTrue="1" operator="equal">
      <formula>0</formula>
    </cfRule>
  </conditionalFormatting>
  <conditionalFormatting sqref="C8:C65536 G8:H65536">
    <cfRule type="expression" dxfId="540" priority="135" stopIfTrue="1">
      <formula>OR($C8&lt;0,AND($C8=$Y8,$B8=$Y8))</formula>
    </cfRule>
    <cfRule type="expression" dxfId="539" priority="136" stopIfTrue="1">
      <formula>$B8&gt;0</formula>
    </cfRule>
  </conditionalFormatting>
  <conditionalFormatting sqref="I8:J65536">
    <cfRule type="expression" dxfId="538" priority="133" stopIfTrue="1">
      <formula>OR($C8&lt;0,AND($C8=$AJ8,$A8=$AJ8))</formula>
    </cfRule>
    <cfRule type="expression" dxfId="537" priority="134" stopIfTrue="1">
      <formula>$A8&gt;0</formula>
    </cfRule>
  </conditionalFormatting>
  <conditionalFormatting sqref="AR25">
    <cfRule type="cellIs" dxfId="536" priority="132" operator="equal">
      <formula>0</formula>
    </cfRule>
  </conditionalFormatting>
  <conditionalFormatting sqref="AR27">
    <cfRule type="cellIs" dxfId="535" priority="131" operator="equal">
      <formula>0</formula>
    </cfRule>
  </conditionalFormatting>
  <conditionalFormatting sqref="AR29">
    <cfRule type="cellIs" dxfId="534" priority="130" operator="equal">
      <formula>0</formula>
    </cfRule>
  </conditionalFormatting>
  <conditionalFormatting sqref="AQ26">
    <cfRule type="containsErrors" dxfId="533" priority="129">
      <formula>ISERROR(AQ26)</formula>
    </cfRule>
  </conditionalFormatting>
  <conditionalFormatting sqref="AQ28">
    <cfRule type="containsErrors" dxfId="532" priority="128">
      <formula>ISERROR(AQ28)</formula>
    </cfRule>
  </conditionalFormatting>
  <conditionalFormatting sqref="AQ30">
    <cfRule type="containsErrors" dxfId="531" priority="127">
      <formula>ISERROR(AQ30)</formula>
    </cfRule>
  </conditionalFormatting>
  <conditionalFormatting sqref="AR25">
    <cfRule type="cellIs" dxfId="530" priority="126" operator="equal">
      <formula>0</formula>
    </cfRule>
  </conditionalFormatting>
  <conditionalFormatting sqref="AR27">
    <cfRule type="cellIs" dxfId="529" priority="125" operator="equal">
      <formula>0</formula>
    </cfRule>
  </conditionalFormatting>
  <conditionalFormatting sqref="AR29">
    <cfRule type="cellIs" dxfId="528" priority="124" operator="equal">
      <formula>0</formula>
    </cfRule>
  </conditionalFormatting>
  <conditionalFormatting sqref="AQ26">
    <cfRule type="containsErrors" dxfId="527" priority="123">
      <formula>ISERROR(AQ26)</formula>
    </cfRule>
  </conditionalFormatting>
  <conditionalFormatting sqref="AQ28">
    <cfRule type="containsErrors" dxfId="526" priority="122">
      <formula>ISERROR(AQ28)</formula>
    </cfRule>
  </conditionalFormatting>
  <conditionalFormatting sqref="AQ30">
    <cfRule type="containsErrors" dxfId="525" priority="121">
      <formula>ISERROR(AQ30)</formula>
    </cfRule>
  </conditionalFormatting>
  <conditionalFormatting sqref="AR25">
    <cfRule type="cellIs" dxfId="524" priority="120" operator="equal">
      <formula>0</formula>
    </cfRule>
  </conditionalFormatting>
  <conditionalFormatting sqref="AR27">
    <cfRule type="cellIs" dxfId="523" priority="119" operator="equal">
      <formula>0</formula>
    </cfRule>
  </conditionalFormatting>
  <conditionalFormatting sqref="AR29">
    <cfRule type="cellIs" dxfId="522" priority="118" operator="equal">
      <formula>0</formula>
    </cfRule>
  </conditionalFormatting>
  <conditionalFormatting sqref="AQ26">
    <cfRule type="containsErrors" dxfId="521" priority="117">
      <formula>ISERROR(AQ26)</formula>
    </cfRule>
  </conditionalFormatting>
  <conditionalFormatting sqref="AQ28">
    <cfRule type="containsErrors" dxfId="520" priority="116">
      <formula>ISERROR(AQ28)</formula>
    </cfRule>
  </conditionalFormatting>
  <conditionalFormatting sqref="AQ30">
    <cfRule type="containsErrors" dxfId="519" priority="115">
      <formula>ISERROR(AQ30)</formula>
    </cfRule>
  </conditionalFormatting>
  <conditionalFormatting sqref="AR25">
    <cfRule type="cellIs" dxfId="518" priority="114" operator="equal">
      <formula>0</formula>
    </cfRule>
  </conditionalFormatting>
  <conditionalFormatting sqref="AR27">
    <cfRule type="cellIs" dxfId="517" priority="113" operator="equal">
      <formula>0</formula>
    </cfRule>
  </conditionalFormatting>
  <conditionalFormatting sqref="AR29">
    <cfRule type="cellIs" dxfId="516" priority="112" operator="equal">
      <formula>0</formula>
    </cfRule>
  </conditionalFormatting>
  <conditionalFormatting sqref="AQ26">
    <cfRule type="containsErrors" dxfId="515" priority="111">
      <formula>ISERROR(AQ26)</formula>
    </cfRule>
  </conditionalFormatting>
  <conditionalFormatting sqref="AQ28">
    <cfRule type="containsErrors" dxfId="514" priority="110">
      <formula>ISERROR(AQ28)</formula>
    </cfRule>
  </conditionalFormatting>
  <conditionalFormatting sqref="AQ30">
    <cfRule type="containsErrors" dxfId="513" priority="109">
      <formula>ISERROR(AQ30)</formula>
    </cfRule>
  </conditionalFormatting>
  <conditionalFormatting sqref="AR25">
    <cfRule type="cellIs" dxfId="512" priority="108" operator="equal">
      <formula>0</formula>
    </cfRule>
  </conditionalFormatting>
  <conditionalFormatting sqref="AR27">
    <cfRule type="cellIs" dxfId="511" priority="107" operator="equal">
      <formula>0</formula>
    </cfRule>
  </conditionalFormatting>
  <conditionalFormatting sqref="AR29">
    <cfRule type="cellIs" dxfId="510" priority="106" operator="equal">
      <formula>0</formula>
    </cfRule>
  </conditionalFormatting>
  <conditionalFormatting sqref="AQ26">
    <cfRule type="containsErrors" dxfId="509" priority="105">
      <formula>ISERROR(AQ26)</formula>
    </cfRule>
  </conditionalFormatting>
  <conditionalFormatting sqref="AQ28">
    <cfRule type="containsErrors" dxfId="508" priority="104">
      <formula>ISERROR(AQ28)</formula>
    </cfRule>
  </conditionalFormatting>
  <conditionalFormatting sqref="AQ30">
    <cfRule type="containsErrors" dxfId="507" priority="103">
      <formula>ISERROR(AQ30)</formula>
    </cfRule>
  </conditionalFormatting>
  <conditionalFormatting sqref="AR25">
    <cfRule type="cellIs" dxfId="506" priority="102" operator="equal">
      <formula>0</formula>
    </cfRule>
  </conditionalFormatting>
  <conditionalFormatting sqref="AR27">
    <cfRule type="cellIs" dxfId="505" priority="101" operator="equal">
      <formula>0</formula>
    </cfRule>
  </conditionalFormatting>
  <conditionalFormatting sqref="AR29">
    <cfRule type="cellIs" dxfId="504" priority="100" operator="equal">
      <formula>0</formula>
    </cfRule>
  </conditionalFormatting>
  <conditionalFormatting sqref="AQ26">
    <cfRule type="containsErrors" dxfId="503" priority="99">
      <formula>ISERROR(AQ26)</formula>
    </cfRule>
  </conditionalFormatting>
  <conditionalFormatting sqref="AQ28">
    <cfRule type="containsErrors" dxfId="502" priority="98">
      <formula>ISERROR(AQ28)</formula>
    </cfRule>
  </conditionalFormatting>
  <conditionalFormatting sqref="AQ30">
    <cfRule type="containsErrors" dxfId="501" priority="97">
      <formula>ISERROR(AQ30)</formula>
    </cfRule>
  </conditionalFormatting>
  <conditionalFormatting sqref="AR25">
    <cfRule type="cellIs" dxfId="500" priority="96" operator="equal">
      <formula>0</formula>
    </cfRule>
  </conditionalFormatting>
  <conditionalFormatting sqref="AR27">
    <cfRule type="cellIs" dxfId="499" priority="95" operator="equal">
      <formula>0</formula>
    </cfRule>
  </conditionalFormatting>
  <conditionalFormatting sqref="AR29">
    <cfRule type="cellIs" dxfId="498" priority="94" operator="equal">
      <formula>0</formula>
    </cfRule>
  </conditionalFormatting>
  <conditionalFormatting sqref="AQ26">
    <cfRule type="containsErrors" dxfId="497" priority="93">
      <formula>ISERROR(AQ26)</formula>
    </cfRule>
  </conditionalFormatting>
  <conditionalFormatting sqref="AQ28">
    <cfRule type="containsErrors" dxfId="496" priority="92">
      <formula>ISERROR(AQ28)</formula>
    </cfRule>
  </conditionalFormatting>
  <conditionalFormatting sqref="AQ30">
    <cfRule type="containsErrors" dxfId="495" priority="91">
      <formula>ISERROR(AQ30)</formula>
    </cfRule>
  </conditionalFormatting>
  <conditionalFormatting sqref="AR25">
    <cfRule type="cellIs" dxfId="494" priority="90" operator="equal">
      <formula>0</formula>
    </cfRule>
  </conditionalFormatting>
  <conditionalFormatting sqref="AR27">
    <cfRule type="cellIs" dxfId="493" priority="89" operator="equal">
      <formula>0</formula>
    </cfRule>
  </conditionalFormatting>
  <conditionalFormatting sqref="AR29">
    <cfRule type="cellIs" dxfId="492" priority="88" operator="equal">
      <formula>0</formula>
    </cfRule>
  </conditionalFormatting>
  <conditionalFormatting sqref="AQ26">
    <cfRule type="containsErrors" dxfId="491" priority="87">
      <formula>ISERROR(AQ26)</formula>
    </cfRule>
  </conditionalFormatting>
  <conditionalFormatting sqref="AQ28">
    <cfRule type="containsErrors" dxfId="490" priority="86">
      <formula>ISERROR(AQ28)</formula>
    </cfRule>
  </conditionalFormatting>
  <conditionalFormatting sqref="AQ30">
    <cfRule type="containsErrors" dxfId="489" priority="85">
      <formula>ISERROR(AQ30)</formula>
    </cfRule>
  </conditionalFormatting>
  <conditionalFormatting sqref="AR25">
    <cfRule type="cellIs" dxfId="488" priority="84" operator="equal">
      <formula>0</formula>
    </cfRule>
  </conditionalFormatting>
  <conditionalFormatting sqref="AR27">
    <cfRule type="cellIs" dxfId="487" priority="83" operator="equal">
      <formula>0</formula>
    </cfRule>
  </conditionalFormatting>
  <conditionalFormatting sqref="AR29">
    <cfRule type="cellIs" dxfId="486" priority="82" operator="equal">
      <formula>0</formula>
    </cfRule>
  </conditionalFormatting>
  <conditionalFormatting sqref="AQ26">
    <cfRule type="containsErrors" dxfId="485" priority="81">
      <formula>ISERROR(AQ26)</formula>
    </cfRule>
  </conditionalFormatting>
  <conditionalFormatting sqref="AQ28">
    <cfRule type="containsErrors" dxfId="484" priority="80">
      <formula>ISERROR(AQ28)</formula>
    </cfRule>
  </conditionalFormatting>
  <conditionalFormatting sqref="AQ30">
    <cfRule type="containsErrors" dxfId="483" priority="79">
      <formula>ISERROR(AQ30)</formula>
    </cfRule>
  </conditionalFormatting>
  <conditionalFormatting sqref="AR25">
    <cfRule type="cellIs" dxfId="482" priority="78" operator="equal">
      <formula>0</formula>
    </cfRule>
  </conditionalFormatting>
  <conditionalFormatting sqref="AR27">
    <cfRule type="cellIs" dxfId="481" priority="77" operator="equal">
      <formula>0</formula>
    </cfRule>
  </conditionalFormatting>
  <conditionalFormatting sqref="AR29">
    <cfRule type="cellIs" dxfId="480" priority="76" operator="equal">
      <formula>0</formula>
    </cfRule>
  </conditionalFormatting>
  <conditionalFormatting sqref="AQ26">
    <cfRule type="containsErrors" dxfId="479" priority="75">
      <formula>ISERROR(AQ26)</formula>
    </cfRule>
  </conditionalFormatting>
  <conditionalFormatting sqref="AQ28">
    <cfRule type="containsErrors" dxfId="478" priority="74">
      <formula>ISERROR(AQ28)</formula>
    </cfRule>
  </conditionalFormatting>
  <conditionalFormatting sqref="AQ30">
    <cfRule type="containsErrors" dxfId="477" priority="73">
      <formula>ISERROR(AQ30)</formula>
    </cfRule>
  </conditionalFormatting>
  <conditionalFormatting sqref="AR25">
    <cfRule type="cellIs" dxfId="476" priority="72" operator="equal">
      <formula>0</formula>
    </cfRule>
  </conditionalFormatting>
  <conditionalFormatting sqref="AR27">
    <cfRule type="cellIs" dxfId="475" priority="71" operator="equal">
      <formula>0</formula>
    </cfRule>
  </conditionalFormatting>
  <conditionalFormatting sqref="AR29">
    <cfRule type="cellIs" dxfId="474" priority="70" operator="equal">
      <formula>0</formula>
    </cfRule>
  </conditionalFormatting>
  <conditionalFormatting sqref="AQ26">
    <cfRule type="containsErrors" dxfId="473" priority="69">
      <formula>ISERROR(AQ26)</formula>
    </cfRule>
  </conditionalFormatting>
  <conditionalFormatting sqref="AQ28">
    <cfRule type="containsErrors" dxfId="472" priority="68">
      <formula>ISERROR(AQ28)</formula>
    </cfRule>
  </conditionalFormatting>
  <conditionalFormatting sqref="AQ30">
    <cfRule type="containsErrors" dxfId="471" priority="67">
      <formula>ISERROR(AQ30)</formula>
    </cfRule>
  </conditionalFormatting>
  <conditionalFormatting sqref="AR25">
    <cfRule type="cellIs" dxfId="470" priority="66" operator="equal">
      <formula>0</formula>
    </cfRule>
  </conditionalFormatting>
  <conditionalFormatting sqref="AR27">
    <cfRule type="cellIs" dxfId="469" priority="65" operator="equal">
      <formula>0</formula>
    </cfRule>
  </conditionalFormatting>
  <conditionalFormatting sqref="AR29">
    <cfRule type="cellIs" dxfId="468" priority="64" operator="equal">
      <formula>0</formula>
    </cfRule>
  </conditionalFormatting>
  <conditionalFormatting sqref="AQ26">
    <cfRule type="containsErrors" dxfId="467" priority="63">
      <formula>ISERROR(AQ26)</formula>
    </cfRule>
  </conditionalFormatting>
  <conditionalFormatting sqref="AQ28">
    <cfRule type="containsErrors" dxfId="466" priority="62">
      <formula>ISERROR(AQ28)</formula>
    </cfRule>
  </conditionalFormatting>
  <conditionalFormatting sqref="AQ30">
    <cfRule type="containsErrors" dxfId="465" priority="61">
      <formula>ISERROR(AQ30)</formula>
    </cfRule>
  </conditionalFormatting>
  <conditionalFormatting sqref="AR25">
    <cfRule type="cellIs" dxfId="464" priority="60" operator="equal">
      <formula>0</formula>
    </cfRule>
  </conditionalFormatting>
  <conditionalFormatting sqref="AR27">
    <cfRule type="cellIs" dxfId="463" priority="59" operator="equal">
      <formula>0</formula>
    </cfRule>
  </conditionalFormatting>
  <conditionalFormatting sqref="AR29">
    <cfRule type="cellIs" dxfId="462" priority="58" operator="equal">
      <formula>0</formula>
    </cfRule>
  </conditionalFormatting>
  <conditionalFormatting sqref="AQ26">
    <cfRule type="containsErrors" dxfId="461" priority="57">
      <formula>ISERROR(AQ26)</formula>
    </cfRule>
  </conditionalFormatting>
  <conditionalFormatting sqref="AQ28">
    <cfRule type="containsErrors" dxfId="460" priority="56">
      <formula>ISERROR(AQ28)</formula>
    </cfRule>
  </conditionalFormatting>
  <conditionalFormatting sqref="AQ30">
    <cfRule type="containsErrors" dxfId="459" priority="55">
      <formula>ISERROR(AQ30)</formula>
    </cfRule>
  </conditionalFormatting>
  <conditionalFormatting sqref="F8:F201">
    <cfRule type="expression" dxfId="458" priority="155">
      <formula>$D8=0</formula>
    </cfRule>
  </conditionalFormatting>
  <conditionalFormatting sqref="AT10:AV15 AZ15:BB15">
    <cfRule type="cellIs" dxfId="457" priority="45" stopIfTrue="1" operator="lessThanOrEqual">
      <formula>0</formula>
    </cfRule>
  </conditionalFormatting>
  <conditionalFormatting sqref="AT18:AV22">
    <cfRule type="cellIs" dxfId="456" priority="44" stopIfTrue="1" operator="lessThanOrEqual">
      <formula>0</formula>
    </cfRule>
  </conditionalFormatting>
  <conditionalFormatting sqref="AW18:AZ22">
    <cfRule type="cellIs" dxfId="455" priority="43" stopIfTrue="1" operator="lessThanOrEqual">
      <formula>0</formula>
    </cfRule>
  </conditionalFormatting>
  <conditionalFormatting sqref="AR25">
    <cfRule type="cellIs" dxfId="454" priority="42" operator="equal">
      <formula>0</formula>
    </cfRule>
  </conditionalFormatting>
  <conditionalFormatting sqref="AR27">
    <cfRule type="cellIs" dxfId="453" priority="41" operator="equal">
      <formula>0</formula>
    </cfRule>
  </conditionalFormatting>
  <conditionalFormatting sqref="AR29">
    <cfRule type="cellIs" dxfId="452" priority="40" operator="equal">
      <formula>0</formula>
    </cfRule>
  </conditionalFormatting>
  <conditionalFormatting sqref="AQ26">
    <cfRule type="containsErrors" dxfId="451" priority="39">
      <formula>ISERROR(AQ26)</formula>
    </cfRule>
  </conditionalFormatting>
  <conditionalFormatting sqref="AQ28">
    <cfRule type="containsErrors" dxfId="450" priority="38">
      <formula>ISERROR(AQ28)</formula>
    </cfRule>
  </conditionalFormatting>
  <conditionalFormatting sqref="AQ30">
    <cfRule type="containsErrors" dxfId="449" priority="37">
      <formula>ISERROR(AQ30)</formula>
    </cfRule>
  </conditionalFormatting>
  <conditionalFormatting sqref="AR25">
    <cfRule type="cellIs" dxfId="448" priority="36" operator="equal">
      <formula>0</formula>
    </cfRule>
  </conditionalFormatting>
  <conditionalFormatting sqref="AR27">
    <cfRule type="cellIs" dxfId="447" priority="35" operator="equal">
      <formula>0</formula>
    </cfRule>
  </conditionalFormatting>
  <conditionalFormatting sqref="AR29">
    <cfRule type="cellIs" dxfId="446" priority="34" operator="equal">
      <formula>0</formula>
    </cfRule>
  </conditionalFormatting>
  <conditionalFormatting sqref="AQ26">
    <cfRule type="containsErrors" dxfId="445" priority="33">
      <formula>ISERROR(AQ26)</formula>
    </cfRule>
  </conditionalFormatting>
  <conditionalFormatting sqref="AQ28">
    <cfRule type="containsErrors" dxfId="444" priority="32">
      <formula>ISERROR(AQ28)</formula>
    </cfRule>
  </conditionalFormatting>
  <conditionalFormatting sqref="AQ30">
    <cfRule type="containsErrors" dxfId="443" priority="31">
      <formula>ISERROR(AQ30)</formula>
    </cfRule>
  </conditionalFormatting>
  <conditionalFormatting sqref="AR25">
    <cfRule type="cellIs" dxfId="442" priority="30" operator="equal">
      <formula>0</formula>
    </cfRule>
  </conditionalFormatting>
  <conditionalFormatting sqref="AR27">
    <cfRule type="cellIs" dxfId="441" priority="29" operator="equal">
      <formula>0</formula>
    </cfRule>
  </conditionalFormatting>
  <conditionalFormatting sqref="AR29">
    <cfRule type="cellIs" dxfId="440" priority="28" operator="equal">
      <formula>0</formula>
    </cfRule>
  </conditionalFormatting>
  <conditionalFormatting sqref="AQ26">
    <cfRule type="containsErrors" dxfId="439" priority="27">
      <formula>ISERROR(AQ26)</formula>
    </cfRule>
  </conditionalFormatting>
  <conditionalFormatting sqref="AQ28">
    <cfRule type="containsErrors" dxfId="438" priority="26">
      <formula>ISERROR(AQ28)</formula>
    </cfRule>
  </conditionalFormatting>
  <conditionalFormatting sqref="AQ30">
    <cfRule type="containsErrors" dxfId="437" priority="25">
      <formula>ISERROR(AQ30)</formula>
    </cfRule>
  </conditionalFormatting>
  <conditionalFormatting sqref="AR25">
    <cfRule type="cellIs" dxfId="436" priority="24" operator="equal">
      <formula>0</formula>
    </cfRule>
  </conditionalFormatting>
  <conditionalFormatting sqref="AR27">
    <cfRule type="cellIs" dxfId="435" priority="23" operator="equal">
      <formula>0</formula>
    </cfRule>
  </conditionalFormatting>
  <conditionalFormatting sqref="AR29">
    <cfRule type="cellIs" dxfId="434" priority="22" operator="equal">
      <formula>0</formula>
    </cfRule>
  </conditionalFormatting>
  <conditionalFormatting sqref="AQ26">
    <cfRule type="containsErrors" dxfId="433" priority="21">
      <formula>ISERROR(AQ26)</formula>
    </cfRule>
  </conditionalFormatting>
  <conditionalFormatting sqref="AQ28">
    <cfRule type="containsErrors" dxfId="432" priority="20">
      <formula>ISERROR(AQ28)</formula>
    </cfRule>
  </conditionalFormatting>
  <conditionalFormatting sqref="AQ30">
    <cfRule type="containsErrors" dxfId="431" priority="19">
      <formula>ISERROR(AQ30)</formula>
    </cfRule>
  </conditionalFormatting>
  <conditionalFormatting sqref="AR25">
    <cfRule type="cellIs" dxfId="430" priority="18" operator="equal">
      <formula>0</formula>
    </cfRule>
  </conditionalFormatting>
  <conditionalFormatting sqref="AR27">
    <cfRule type="cellIs" dxfId="429" priority="17" operator="equal">
      <formula>0</formula>
    </cfRule>
  </conditionalFormatting>
  <conditionalFormatting sqref="AR29">
    <cfRule type="cellIs" dxfId="428" priority="16" operator="equal">
      <formula>0</formula>
    </cfRule>
  </conditionalFormatting>
  <conditionalFormatting sqref="AQ26">
    <cfRule type="containsErrors" dxfId="427" priority="15">
      <formula>ISERROR(AQ26)</formula>
    </cfRule>
  </conditionalFormatting>
  <conditionalFormatting sqref="AQ28">
    <cfRule type="containsErrors" dxfId="426" priority="14">
      <formula>ISERROR(AQ28)</formula>
    </cfRule>
  </conditionalFormatting>
  <conditionalFormatting sqref="AQ30">
    <cfRule type="containsErrors" dxfId="425" priority="13">
      <formula>ISERROR(AQ30)</formula>
    </cfRule>
  </conditionalFormatting>
  <conditionalFormatting sqref="AR25">
    <cfRule type="cellIs" dxfId="424" priority="12" operator="equal">
      <formula>0</formula>
    </cfRule>
  </conditionalFormatting>
  <conditionalFormatting sqref="AR27">
    <cfRule type="cellIs" dxfId="423" priority="11" operator="equal">
      <formula>0</formula>
    </cfRule>
  </conditionalFormatting>
  <conditionalFormatting sqref="AR29">
    <cfRule type="cellIs" dxfId="422" priority="10" operator="equal">
      <formula>0</formula>
    </cfRule>
  </conditionalFormatting>
  <conditionalFormatting sqref="AQ26">
    <cfRule type="containsErrors" dxfId="421" priority="9">
      <formula>ISERROR(AQ26)</formula>
    </cfRule>
  </conditionalFormatting>
  <conditionalFormatting sqref="AQ28">
    <cfRule type="containsErrors" dxfId="420" priority="8">
      <formula>ISERROR(AQ28)</formula>
    </cfRule>
  </conditionalFormatting>
  <conditionalFormatting sqref="AQ30">
    <cfRule type="containsErrors" dxfId="419" priority="7">
      <formula>ISERROR(AQ30)</formula>
    </cfRule>
  </conditionalFormatting>
  <conditionalFormatting sqref="AT10:AV15 AZ15:BB15">
    <cfRule type="cellIs" dxfId="418" priority="6" stopIfTrue="1" operator="lessThanOrEqual">
      <formula>0</formula>
    </cfRule>
  </conditionalFormatting>
  <conditionalFormatting sqref="AT18:AV22 AT26:AV30">
    <cfRule type="cellIs" dxfId="417" priority="5" stopIfTrue="1" operator="lessThanOrEqual">
      <formula>0</formula>
    </cfRule>
  </conditionalFormatting>
  <conditionalFormatting sqref="AY26:BB30 AY18:BB22">
    <cfRule type="cellIs" dxfId="416" priority="4" stopIfTrue="1" operator="lessThanOrEqual">
      <formula>0</formula>
    </cfRule>
  </conditionalFormatting>
  <conditionalFormatting sqref="AR32 AR34 AR36">
    <cfRule type="cellIs" dxfId="415" priority="3" operator="equal">
      <formula>0</formula>
    </cfRule>
  </conditionalFormatting>
  <conditionalFormatting sqref="AQ33 AQ35 AQ37">
    <cfRule type="containsErrors" dxfId="414" priority="2">
      <formula>ISERROR(AQ33)</formula>
    </cfRule>
  </conditionalFormatting>
  <conditionalFormatting sqref="D15:D55">
    <cfRule type="expression" dxfId="413" priority="1" stopIfTrue="1">
      <formula>OR($C15&lt;0,AND($C15=$Y15,$B15=$Y15))</formula>
    </cfRule>
  </conditionalFormatting>
  <pageMargins left="0.75" right="0.75" top="1" bottom="1" header="0.5" footer="0.5"/>
  <pageSetup paperSize="9" orientation="portrait" horizontalDpi="1200"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15</vt:i4>
      </vt:variant>
      <vt:variant>
        <vt:lpstr>Benoemde bereiken</vt:lpstr>
      </vt:variant>
      <vt:variant>
        <vt:i4>14</vt:i4>
      </vt:variant>
    </vt:vector>
  </HeadingPairs>
  <TitlesOfParts>
    <vt:vector size="29" baseType="lpstr">
      <vt:lpstr>M3</vt:lpstr>
      <vt:lpstr>E3</vt:lpstr>
      <vt:lpstr>M4</vt:lpstr>
      <vt:lpstr>E4</vt:lpstr>
      <vt:lpstr>M5</vt:lpstr>
      <vt:lpstr>E5</vt:lpstr>
      <vt:lpstr>M6</vt:lpstr>
      <vt:lpstr>E6</vt:lpstr>
      <vt:lpstr>M7</vt:lpstr>
      <vt:lpstr>E7</vt:lpstr>
      <vt:lpstr>M8</vt:lpstr>
      <vt:lpstr>Result. ond profiel</vt:lpstr>
      <vt:lpstr>Schooloverzicht</vt:lpstr>
      <vt:lpstr>Schooloverzicht OC</vt:lpstr>
      <vt:lpstr>Blad1</vt:lpstr>
      <vt:lpstr>'E3'!Afdrukbereik</vt:lpstr>
      <vt:lpstr>'E4'!Afdrukbereik</vt:lpstr>
      <vt:lpstr>'E5'!Afdrukbereik</vt:lpstr>
      <vt:lpstr>'E6'!Afdrukbereik</vt:lpstr>
      <vt:lpstr>'E7'!Afdrukbereik</vt:lpstr>
      <vt:lpstr>'M3'!Afdrukbereik</vt:lpstr>
      <vt:lpstr>'M4'!Afdrukbereik</vt:lpstr>
      <vt:lpstr>'M5'!Afdrukbereik</vt:lpstr>
      <vt:lpstr>'M6'!Afdrukbereik</vt:lpstr>
      <vt:lpstr>'M7'!Afdrukbereik</vt:lpstr>
      <vt:lpstr>'M8'!Afdrukbereik</vt:lpstr>
      <vt:lpstr>'Result. ond profiel'!Afdrukbereik</vt:lpstr>
      <vt:lpstr>Schooloverzicht!Afdrukbereik</vt:lpstr>
      <vt:lpstr>'Schooloverzicht OC'!Afdrukbereik</vt:lpstr>
    </vt:vector>
  </TitlesOfParts>
  <Company>CEDGroep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Toetsservice</dc:creator>
  <cp:lastModifiedBy>Anneke Landman</cp:lastModifiedBy>
  <cp:lastPrinted>2013-02-07T20:42:48Z</cp:lastPrinted>
  <dcterms:created xsi:type="dcterms:W3CDTF">2009-01-05T12:27:33Z</dcterms:created>
  <dcterms:modified xsi:type="dcterms:W3CDTF">2016-04-14T12:20:36Z</dcterms:modified>
</cp:coreProperties>
</file>